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zoopark.svs.umalat.ru\Documents\99_Восстановленное\Производственный отдел\планирование\планирование 2018\суточное планирование\"/>
    </mc:Choice>
  </mc:AlternateContent>
  <bookViews>
    <workbookView xWindow="0" yWindow="0" windowWidth="19200" windowHeight="6465" tabRatio="778" activeTab="3"/>
  </bookViews>
  <sheets>
    <sheet name="файл остатки" sheetId="23" r:id="rId1"/>
    <sheet name="планирование суточное" sheetId="24" r:id="rId2"/>
    <sheet name="ПЕЧАТЬ ЗАДАНИЙ" sheetId="3" r:id="rId3"/>
    <sheet name="планирование по цехам" sheetId="14" r:id="rId4"/>
    <sheet name="недельное планирование" sheetId="25" r:id="rId5"/>
    <sheet name="Жиробаланс" sheetId="26" r:id="rId6"/>
  </sheets>
  <definedNames>
    <definedName name="_xlnm.Print_Area" localSheetId="1">'планирование суточное'!$A$1:$L$152</definedName>
  </definedNames>
  <calcPr calcId="162913" refMode="R1C1"/>
</workbook>
</file>

<file path=xl/calcChain.xml><?xml version="1.0" encoding="utf-8"?>
<calcChain xmlns="http://schemas.openxmlformats.org/spreadsheetml/2006/main">
  <c r="F4" i="24" l="1"/>
  <c r="I118" i="3" l="1"/>
  <c r="Q65" i="14" l="1"/>
  <c r="AC65" i="14" s="1"/>
  <c r="AO65" i="14" s="1"/>
  <c r="BA65" i="14" s="1"/>
  <c r="BM65" i="14" s="1"/>
  <c r="BY65" i="14" s="1"/>
  <c r="CK65" i="14" s="1"/>
  <c r="CW65" i="14" s="1"/>
  <c r="DI65" i="14" s="1"/>
  <c r="DU65" i="14" s="1"/>
  <c r="EG65" i="14" s="1"/>
  <c r="ES65" i="14" s="1"/>
  <c r="F97" i="24" l="1"/>
  <c r="TM122" i="14" l="1"/>
  <c r="TY122" i="14" s="1"/>
  <c r="UK122" i="14" s="1"/>
  <c r="UW122" i="14" s="1"/>
  <c r="VI122" i="14" s="1"/>
  <c r="VU122" i="14" s="1"/>
  <c r="WG122" i="14" s="1"/>
  <c r="WS122" i="14" s="1"/>
  <c r="XE122" i="14" s="1"/>
  <c r="XQ122" i="14" s="1"/>
  <c r="NM122" i="14"/>
  <c r="NY122" i="14" s="1"/>
  <c r="OK122" i="14" s="1"/>
  <c r="OW122" i="14" s="1"/>
  <c r="PI122" i="14" s="1"/>
  <c r="PU122" i="14" s="1"/>
  <c r="QG122" i="14" s="1"/>
  <c r="QS122" i="14" s="1"/>
  <c r="RE122" i="14" s="1"/>
  <c r="RQ122" i="14" s="1"/>
  <c r="SC122" i="14" s="1"/>
  <c r="SO122" i="14" s="1"/>
  <c r="AC122" i="14"/>
  <c r="AO122" i="14" s="1"/>
  <c r="BA122" i="14" s="1"/>
  <c r="BM122" i="14" s="1"/>
  <c r="BY122" i="14" s="1"/>
  <c r="CK122" i="14" s="1"/>
  <c r="CW122" i="14" s="1"/>
  <c r="DI122" i="14" s="1"/>
  <c r="DU122" i="14" s="1"/>
  <c r="EG122" i="14" s="1"/>
  <c r="ES122" i="14" s="1"/>
  <c r="FE122" i="14" s="1"/>
  <c r="FQ122" i="14" s="1"/>
  <c r="GC122" i="14" s="1"/>
  <c r="GO122" i="14" s="1"/>
  <c r="HA122" i="14" s="1"/>
  <c r="HM122" i="14" s="1"/>
  <c r="HY122" i="14" s="1"/>
  <c r="IK122" i="14" s="1"/>
  <c r="IW122" i="14" s="1"/>
  <c r="JI122" i="14" s="1"/>
  <c r="JU122" i="14" s="1"/>
  <c r="KG122" i="14" s="1"/>
  <c r="KS122" i="14" s="1"/>
  <c r="LE122" i="14" s="1"/>
  <c r="TM101" i="14"/>
  <c r="TY101" i="14" s="1"/>
  <c r="UK101" i="14" s="1"/>
  <c r="UW101" i="14" s="1"/>
  <c r="VI101" i="14" s="1"/>
  <c r="VU101" i="14" s="1"/>
  <c r="WG101" i="14" s="1"/>
  <c r="WS101" i="14" s="1"/>
  <c r="XE101" i="14" s="1"/>
  <c r="XQ101" i="14" s="1"/>
  <c r="NM101" i="14"/>
  <c r="NY101" i="14" s="1"/>
  <c r="OK101" i="14" s="1"/>
  <c r="OW101" i="14" s="1"/>
  <c r="PI101" i="14" s="1"/>
  <c r="PU101" i="14" s="1"/>
  <c r="QG101" i="14" s="1"/>
  <c r="QS101" i="14" s="1"/>
  <c r="RE101" i="14" s="1"/>
  <c r="RQ101" i="14" s="1"/>
  <c r="SC101" i="14" s="1"/>
  <c r="SO101" i="14" s="1"/>
  <c r="Q101" i="14"/>
  <c r="AC101" i="14" s="1"/>
  <c r="AO101" i="14" s="1"/>
  <c r="BA101" i="14" s="1"/>
  <c r="BM101" i="14" s="1"/>
  <c r="BY101" i="14" s="1"/>
  <c r="CK101" i="14" s="1"/>
  <c r="CW101" i="14" s="1"/>
  <c r="DI101" i="14" s="1"/>
  <c r="DU101" i="14" s="1"/>
  <c r="EG101" i="14" s="1"/>
  <c r="ES101" i="14" s="1"/>
  <c r="FE101" i="14" s="1"/>
  <c r="FQ101" i="14" s="1"/>
  <c r="GC101" i="14" s="1"/>
  <c r="GO101" i="14" s="1"/>
  <c r="HA101" i="14" s="1"/>
  <c r="HM101" i="14" s="1"/>
  <c r="HY101" i="14" s="1"/>
  <c r="IK101" i="14" s="1"/>
  <c r="IW101" i="14" s="1"/>
  <c r="JI101" i="14" s="1"/>
  <c r="JU101" i="14" s="1"/>
  <c r="KG101" i="14" s="1"/>
  <c r="KS101" i="14" s="1"/>
  <c r="LE101" i="14" s="1"/>
  <c r="NM98" i="14"/>
  <c r="NY98" i="14" s="1"/>
  <c r="OK98" i="14" s="1"/>
  <c r="OW98" i="14" s="1"/>
  <c r="PI98" i="14" s="1"/>
  <c r="PU98" i="14" s="1"/>
  <c r="QG98" i="14" s="1"/>
  <c r="QS98" i="14" s="1"/>
  <c r="RE98" i="14" s="1"/>
  <c r="RQ98" i="14" s="1"/>
  <c r="SC98" i="14" s="1"/>
  <c r="Q98" i="14"/>
  <c r="AC98" i="14" s="1"/>
  <c r="AO98" i="14" s="1"/>
  <c r="BA98" i="14" s="1"/>
  <c r="BM98" i="14" s="1"/>
  <c r="BY98" i="14" s="1"/>
  <c r="CK98" i="14" s="1"/>
  <c r="CW98" i="14" s="1"/>
  <c r="DI98" i="14" s="1"/>
  <c r="DU98" i="14" s="1"/>
  <c r="EG98" i="14" s="1"/>
  <c r="ES98" i="14" s="1"/>
  <c r="FE98" i="14" s="1"/>
  <c r="FQ98" i="14" s="1"/>
  <c r="GC98" i="14" s="1"/>
  <c r="GO98" i="14" s="1"/>
  <c r="HA98" i="14" s="1"/>
  <c r="HM98" i="14" s="1"/>
  <c r="HY98" i="14" s="1"/>
  <c r="IK98" i="14" s="1"/>
  <c r="IW98" i="14" s="1"/>
  <c r="JI98" i="14" s="1"/>
  <c r="JU98" i="14" s="1"/>
  <c r="KG98" i="14" s="1"/>
  <c r="KS98" i="14" s="1"/>
  <c r="LE98" i="14" s="1"/>
  <c r="MC95" i="14"/>
  <c r="MO95" i="14" s="1"/>
  <c r="NA95" i="14" s="1"/>
  <c r="NM95" i="14" s="1"/>
  <c r="NY95" i="14" s="1"/>
  <c r="OK95" i="14" s="1"/>
  <c r="OW95" i="14" s="1"/>
  <c r="PI95" i="14" s="1"/>
  <c r="PU95" i="14" s="1"/>
  <c r="Q95" i="14"/>
  <c r="AC95" i="14" s="1"/>
  <c r="AO95" i="14" s="1"/>
  <c r="BA95" i="14" s="1"/>
  <c r="BM95" i="14" s="1"/>
  <c r="BY95" i="14" s="1"/>
  <c r="CK95" i="14" s="1"/>
  <c r="CW95" i="14" s="1"/>
  <c r="DI95" i="14" s="1"/>
  <c r="DU95" i="14" s="1"/>
  <c r="EG95" i="14" s="1"/>
  <c r="ES95" i="14" s="1"/>
  <c r="FE95" i="14" s="1"/>
  <c r="FQ95" i="14" s="1"/>
  <c r="GC95" i="14" s="1"/>
  <c r="GO95" i="14" s="1"/>
  <c r="HA95" i="14" s="1"/>
  <c r="HM95" i="14" s="1"/>
  <c r="HY95" i="14" s="1"/>
  <c r="IK95" i="14" s="1"/>
  <c r="IW95" i="14" s="1"/>
  <c r="JI95" i="14" s="1"/>
  <c r="JU95" i="14" s="1"/>
  <c r="KG95" i="14" s="1"/>
  <c r="KS95" i="14" s="1"/>
  <c r="LE95" i="14" s="1"/>
  <c r="MC92" i="14"/>
  <c r="MO92" i="14" s="1"/>
  <c r="NA92" i="14" s="1"/>
  <c r="NM92" i="14" s="1"/>
  <c r="NY92" i="14" s="1"/>
  <c r="OK92" i="14" s="1"/>
  <c r="OW92" i="14" s="1"/>
  <c r="PI92" i="14" s="1"/>
  <c r="PU92" i="14" s="1"/>
  <c r="Q92" i="14"/>
  <c r="AC92" i="14" s="1"/>
  <c r="AO92" i="14" s="1"/>
  <c r="BA92" i="14" s="1"/>
  <c r="BM92" i="14" s="1"/>
  <c r="BY92" i="14" s="1"/>
  <c r="CK92" i="14" s="1"/>
  <c r="CW92" i="14" s="1"/>
  <c r="DI92" i="14" s="1"/>
  <c r="DU92" i="14" s="1"/>
  <c r="EG92" i="14" s="1"/>
  <c r="ES92" i="14" s="1"/>
  <c r="FE92" i="14" s="1"/>
  <c r="FQ92" i="14" s="1"/>
  <c r="GC92" i="14" s="1"/>
  <c r="GO92" i="14" s="1"/>
  <c r="HA92" i="14" s="1"/>
  <c r="HM92" i="14" s="1"/>
  <c r="HY92" i="14" s="1"/>
  <c r="IK92" i="14" s="1"/>
  <c r="IW92" i="14" s="1"/>
  <c r="JI92" i="14" s="1"/>
  <c r="JU92" i="14" s="1"/>
  <c r="KG92" i="14" s="1"/>
  <c r="KS92" i="14" s="1"/>
  <c r="LE92" i="14" s="1"/>
  <c r="GI65" i="14" l="1"/>
  <c r="GU65" i="14" s="1"/>
  <c r="HG65" i="14" s="1"/>
  <c r="HS65" i="14" s="1"/>
  <c r="IE65" i="14" s="1"/>
  <c r="IQ65" i="14" s="1"/>
  <c r="Q50" i="14"/>
  <c r="AC50" i="14" s="1"/>
  <c r="AO50" i="14" s="1"/>
  <c r="BA50" i="14" s="1"/>
  <c r="BM50" i="14" s="1"/>
  <c r="BY50" i="14" s="1"/>
  <c r="CK50" i="14" s="1"/>
  <c r="CW50" i="14" s="1"/>
  <c r="DI50" i="14" s="1"/>
  <c r="DU50" i="14" s="1"/>
  <c r="EG50" i="14" s="1"/>
  <c r="ES50" i="14" s="1"/>
  <c r="FE50" i="14" s="1"/>
  <c r="FQ50" i="14" s="1"/>
  <c r="GC50" i="14" s="1"/>
  <c r="GO50" i="14" s="1"/>
  <c r="HA50" i="14" s="1"/>
  <c r="HM50" i="14" s="1"/>
  <c r="HY50" i="14" s="1"/>
  <c r="IK50" i="14" s="1"/>
  <c r="IW50" i="14" s="1"/>
  <c r="JI50" i="14" s="1"/>
  <c r="JU50" i="14" s="1"/>
  <c r="F98" i="24" l="1"/>
  <c r="F99" i="24"/>
  <c r="F100" i="24"/>
  <c r="I49" i="3" l="1"/>
  <c r="KA65" i="14" l="1"/>
  <c r="KM65" i="14" s="1"/>
  <c r="JC65" i="14"/>
  <c r="F83" i="24" l="1"/>
  <c r="F29" i="24" l="1"/>
  <c r="F30" i="24"/>
  <c r="F14" i="24"/>
  <c r="F15" i="24"/>
  <c r="F16" i="24"/>
  <c r="F17" i="24"/>
  <c r="F18" i="24"/>
  <c r="MC91" i="14" l="1"/>
  <c r="LE91" i="14"/>
  <c r="F109" i="24" l="1"/>
  <c r="F110" i="24"/>
  <c r="E94" i="24"/>
  <c r="E95" i="24"/>
  <c r="E96" i="24"/>
  <c r="D94" i="24"/>
  <c r="D95" i="24"/>
  <c r="D96" i="24"/>
  <c r="E28" i="24" l="1"/>
  <c r="D28" i="24"/>
  <c r="F28" i="24" s="1"/>
  <c r="E13" i="24"/>
  <c r="D13" i="24"/>
  <c r="F13" i="24" s="1"/>
  <c r="K138" i="3" l="1"/>
  <c r="L138" i="3" s="1"/>
  <c r="K144" i="3"/>
  <c r="K169" i="3"/>
  <c r="L169" i="3" s="1"/>
  <c r="E41" i="24"/>
  <c r="D41" i="24"/>
  <c r="L144" i="3" l="1"/>
  <c r="F74" i="24" l="1"/>
  <c r="Q81" i="14" l="1"/>
  <c r="AC81" i="14" s="1"/>
  <c r="AO81" i="14" s="1"/>
  <c r="BA81" i="14" s="1"/>
  <c r="BM81" i="14" s="1"/>
  <c r="BY81" i="14" s="1"/>
  <c r="CK81" i="14" s="1"/>
  <c r="CW81" i="14" s="1"/>
  <c r="DI81" i="14" s="1"/>
  <c r="DU81" i="14" s="1"/>
  <c r="EG81" i="14" s="1"/>
  <c r="ES81" i="14" s="1"/>
  <c r="FE81" i="14" s="1"/>
  <c r="FQ81" i="14" s="1"/>
  <c r="GC81" i="14" s="1"/>
  <c r="GO81" i="14" s="1"/>
  <c r="HA81" i="14" s="1"/>
  <c r="HM81" i="14" s="1"/>
  <c r="HY81" i="14" s="1"/>
  <c r="IK81" i="14" s="1"/>
  <c r="IW81" i="14" s="1"/>
  <c r="JI81" i="14" s="1"/>
  <c r="JU81" i="14" s="1"/>
  <c r="KG81" i="14" s="1"/>
  <c r="KS81" i="14" s="1"/>
  <c r="F57" i="24" l="1"/>
  <c r="F144" i="24" l="1"/>
  <c r="F155" i="24"/>
  <c r="E119" i="24" l="1"/>
  <c r="E120" i="24"/>
  <c r="E121" i="24"/>
  <c r="E122" i="24"/>
  <c r="D119" i="24"/>
  <c r="I50" i="3" s="1"/>
  <c r="K50" i="3" s="1"/>
  <c r="D120" i="24"/>
  <c r="K49" i="3" s="1"/>
  <c r="D121" i="24"/>
  <c r="I48" i="3" s="1"/>
  <c r="H48" i="3" s="1"/>
  <c r="D122" i="24"/>
  <c r="K48" i="3" l="1"/>
  <c r="H49" i="3"/>
  <c r="H50" i="3"/>
  <c r="E153" i="24"/>
  <c r="D153" i="24"/>
  <c r="I71" i="3" s="1"/>
  <c r="H71" i="3" l="1"/>
  <c r="K71" i="3"/>
  <c r="F82" i="24" l="1"/>
  <c r="F35" i="24" l="1"/>
  <c r="E55" i="24" l="1"/>
  <c r="D55" i="24"/>
  <c r="K156" i="3" l="1"/>
  <c r="L156" i="3" s="1"/>
  <c r="D139" i="24"/>
  <c r="D23" i="24" l="1"/>
  <c r="K146" i="3" l="1"/>
  <c r="L146" i="3" s="1"/>
  <c r="B149" i="3" l="1"/>
  <c r="F111" i="24" l="1"/>
  <c r="D2" i="24"/>
  <c r="F2" i="24" s="1"/>
  <c r="E124" i="24"/>
  <c r="E125" i="24"/>
  <c r="E126" i="24"/>
  <c r="E127" i="24"/>
  <c r="E128" i="24"/>
  <c r="D125" i="24"/>
  <c r="D65" i="24" l="1"/>
  <c r="E142" i="24" l="1"/>
  <c r="E138" i="24"/>
  <c r="D138" i="24"/>
  <c r="D142" i="24"/>
  <c r="I73" i="3" s="1"/>
  <c r="H73" i="3" l="1"/>
  <c r="K73" i="3"/>
  <c r="I74" i="3"/>
  <c r="H74" i="3" s="1"/>
  <c r="K74" i="3" l="1"/>
  <c r="K158" i="3"/>
  <c r="L158" i="3" s="1"/>
  <c r="F106" i="24" l="1"/>
  <c r="D68" i="24" l="1"/>
  <c r="E12" i="24"/>
  <c r="D12" i="24"/>
  <c r="F12" i="24" s="1"/>
  <c r="E11" i="24"/>
  <c r="D11" i="24"/>
  <c r="F11" i="24" s="1"/>
  <c r="E10" i="24"/>
  <c r="D10" i="24"/>
  <c r="F10" i="24" s="1"/>
  <c r="E9" i="24"/>
  <c r="D9" i="24"/>
  <c r="F9" i="24" s="1"/>
  <c r="E8" i="24"/>
  <c r="D8" i="24"/>
  <c r="F8" i="24" s="1"/>
  <c r="E7" i="24"/>
  <c r="D7" i="24"/>
  <c r="F7" i="24" s="1"/>
  <c r="E6" i="24"/>
  <c r="D6" i="24"/>
  <c r="E3" i="24"/>
  <c r="D3" i="24"/>
  <c r="F3" i="24" s="1"/>
  <c r="E5" i="24"/>
  <c r="D5" i="24"/>
  <c r="K129" i="3" l="1"/>
  <c r="K128" i="3"/>
  <c r="L128" i="3" s="1"/>
  <c r="K3" i="24"/>
  <c r="K2" i="24"/>
  <c r="K152" i="3"/>
  <c r="L152" i="3" s="1"/>
  <c r="K137" i="3"/>
  <c r="L137" i="3" s="1"/>
  <c r="K134" i="3"/>
  <c r="L134" i="3" s="1"/>
  <c r="K131" i="3"/>
  <c r="L131" i="3" s="1"/>
  <c r="K136" i="3"/>
  <c r="L136" i="3" s="1"/>
  <c r="K132" i="3"/>
  <c r="L132" i="3" s="1"/>
  <c r="K135" i="3"/>
  <c r="L135" i="3" s="1"/>
  <c r="K130" i="3" l="1"/>
  <c r="L130" i="3" s="1"/>
  <c r="K133" i="3"/>
  <c r="L133" i="3" s="1"/>
  <c r="D126" i="24" l="1"/>
  <c r="E117" i="24"/>
  <c r="D117" i="24"/>
  <c r="E116" i="24"/>
  <c r="D116" i="24"/>
  <c r="I52" i="3" l="1"/>
  <c r="K52" i="3" s="1"/>
  <c r="I51" i="3"/>
  <c r="H51" i="3" s="1"/>
  <c r="I53" i="3"/>
  <c r="K53" i="3" s="1"/>
  <c r="H52" i="3" l="1"/>
  <c r="K51" i="3"/>
  <c r="H53" i="3"/>
  <c r="G25" i="3" l="1"/>
  <c r="E77" i="24" l="1"/>
  <c r="D77" i="24"/>
  <c r="F47" i="24"/>
  <c r="E39" i="24"/>
  <c r="D39" i="24"/>
  <c r="D53" i="24"/>
  <c r="E53" i="24"/>
  <c r="D56" i="24"/>
  <c r="E56" i="24"/>
  <c r="D50" i="24"/>
  <c r="E50" i="24"/>
  <c r="D52" i="24"/>
  <c r="E52" i="24"/>
  <c r="E108" i="24"/>
  <c r="D108" i="24"/>
  <c r="E93" i="24"/>
  <c r="D93" i="24"/>
  <c r="E92" i="24"/>
  <c r="D92" i="24"/>
  <c r="E91" i="24"/>
  <c r="D91" i="24"/>
  <c r="E90" i="24"/>
  <c r="D90" i="24"/>
  <c r="E89" i="24"/>
  <c r="D89" i="24"/>
  <c r="E88" i="24"/>
  <c r="D88" i="24"/>
  <c r="E87" i="24"/>
  <c r="D87" i="24"/>
  <c r="E86" i="24"/>
  <c r="D86" i="24"/>
  <c r="E85" i="24"/>
  <c r="D85" i="24"/>
  <c r="E84" i="24"/>
  <c r="D84" i="24"/>
  <c r="K168" i="3" l="1"/>
  <c r="L168" i="3" s="1"/>
  <c r="K166" i="3"/>
  <c r="L166" i="3" s="1"/>
  <c r="K172" i="3"/>
  <c r="L172" i="3" s="1"/>
  <c r="K160" i="3"/>
  <c r="L160" i="3" s="1"/>
  <c r="K155" i="3"/>
  <c r="L155" i="3" s="1"/>
  <c r="K86" i="24"/>
  <c r="I90" i="24"/>
  <c r="K151" i="3"/>
  <c r="L151" i="3" s="1"/>
  <c r="K52" i="24"/>
  <c r="TM130" i="14"/>
  <c r="TY130" i="14" s="1"/>
  <c r="UK130" i="14" s="1"/>
  <c r="UW130" i="14" s="1"/>
  <c r="VI130" i="14" s="1"/>
  <c r="VU130" i="14" s="1"/>
  <c r="WG130" i="14" s="1"/>
  <c r="WS130" i="14" s="1"/>
  <c r="XE130" i="14" s="1"/>
  <c r="XQ130" i="14" s="1"/>
  <c r="NM130" i="14"/>
  <c r="NY130" i="14" s="1"/>
  <c r="OK130" i="14" s="1"/>
  <c r="OW130" i="14" s="1"/>
  <c r="PI130" i="14" s="1"/>
  <c r="PU130" i="14" s="1"/>
  <c r="QG130" i="14" s="1"/>
  <c r="QS130" i="14" s="1"/>
  <c r="RE130" i="14" s="1"/>
  <c r="RQ130" i="14" s="1"/>
  <c r="SC130" i="14" s="1"/>
  <c r="SO130" i="14" s="1"/>
  <c r="Q130" i="14"/>
  <c r="AC130" i="14" s="1"/>
  <c r="AO130" i="14" s="1"/>
  <c r="BA130" i="14" s="1"/>
  <c r="BM130" i="14" s="1"/>
  <c r="BY130" i="14" s="1"/>
  <c r="CK130" i="14" s="1"/>
  <c r="CW130" i="14" s="1"/>
  <c r="DI130" i="14" s="1"/>
  <c r="DU130" i="14" s="1"/>
  <c r="EG130" i="14" s="1"/>
  <c r="ES130" i="14" s="1"/>
  <c r="FE130" i="14" s="1"/>
  <c r="FQ130" i="14" s="1"/>
  <c r="GC130" i="14" s="1"/>
  <c r="GO130" i="14" s="1"/>
  <c r="HA130" i="14" s="1"/>
  <c r="HM130" i="14" s="1"/>
  <c r="HY130" i="14" s="1"/>
  <c r="IK130" i="14" s="1"/>
  <c r="IW130" i="14" s="1"/>
  <c r="JI130" i="14" s="1"/>
  <c r="JU130" i="14" s="1"/>
  <c r="KG130" i="14" s="1"/>
  <c r="KS130" i="14" s="1"/>
  <c r="LE129" i="14" s="1"/>
  <c r="K51" i="24" l="1"/>
  <c r="K35" i="24"/>
  <c r="E34" i="24"/>
  <c r="D34" i="24"/>
  <c r="E33" i="24"/>
  <c r="D33" i="24"/>
  <c r="D25" i="24"/>
  <c r="F25" i="24" s="1"/>
  <c r="E25" i="24"/>
  <c r="D26" i="24"/>
  <c r="F26" i="24" s="1"/>
  <c r="E26" i="24"/>
  <c r="D27" i="24"/>
  <c r="F27" i="24" s="1"/>
  <c r="E27" i="24"/>
  <c r="D24" i="24"/>
  <c r="F24" i="24" s="1"/>
  <c r="E24" i="24"/>
  <c r="K171" i="3" l="1"/>
  <c r="L171" i="3" s="1"/>
  <c r="K170" i="3"/>
  <c r="L170" i="3" s="1"/>
  <c r="K23" i="24"/>
  <c r="K141" i="3"/>
  <c r="L141" i="3" s="1"/>
  <c r="K145" i="3"/>
  <c r="L145" i="3" s="1"/>
  <c r="K142" i="3"/>
  <c r="L142" i="3" s="1"/>
  <c r="K143" i="3"/>
  <c r="L143" i="3" s="1"/>
  <c r="D163" i="24"/>
  <c r="E46" i="24" l="1"/>
  <c r="D46" i="24"/>
  <c r="K176" i="3" l="1"/>
  <c r="L176" i="3" s="1"/>
  <c r="K45" i="24"/>
  <c r="F105" i="24"/>
  <c r="G21" i="3" l="1"/>
  <c r="TM151" i="14" l="1"/>
  <c r="TY151" i="14" s="1"/>
  <c r="UK151" i="14" s="1"/>
  <c r="UW151" i="14" s="1"/>
  <c r="VI151" i="14" s="1"/>
  <c r="VU151" i="14" s="1"/>
  <c r="WG151" i="14" s="1"/>
  <c r="WS151" i="14" s="1"/>
  <c r="XE151" i="14" s="1"/>
  <c r="XQ151" i="14" s="1"/>
  <c r="NM151" i="14"/>
  <c r="NY151" i="14" s="1"/>
  <c r="OK151" i="14" s="1"/>
  <c r="OW151" i="14" s="1"/>
  <c r="PI151" i="14" s="1"/>
  <c r="PU151" i="14" s="1"/>
  <c r="QG151" i="14" s="1"/>
  <c r="QS151" i="14" s="1"/>
  <c r="RE151" i="14" s="1"/>
  <c r="RQ151" i="14" s="1"/>
  <c r="SC151" i="14" s="1"/>
  <c r="SO151" i="14" s="1"/>
  <c r="Q151" i="14"/>
  <c r="AC151" i="14" s="1"/>
  <c r="AO151" i="14" s="1"/>
  <c r="BA151" i="14" s="1"/>
  <c r="BM151" i="14" s="1"/>
  <c r="BY151" i="14" s="1"/>
  <c r="CK151" i="14" s="1"/>
  <c r="CW151" i="14" s="1"/>
  <c r="DI151" i="14" s="1"/>
  <c r="DU151" i="14" s="1"/>
  <c r="EG151" i="14" s="1"/>
  <c r="ES151" i="14" s="1"/>
  <c r="FE151" i="14" s="1"/>
  <c r="FQ151" i="14" s="1"/>
  <c r="GC151" i="14" s="1"/>
  <c r="GO151" i="14" s="1"/>
  <c r="HA151" i="14" s="1"/>
  <c r="HM151" i="14" s="1"/>
  <c r="HY151" i="14" s="1"/>
  <c r="IK151" i="14" s="1"/>
  <c r="IW151" i="14" s="1"/>
  <c r="JI151" i="14" s="1"/>
  <c r="JU151" i="14" s="1"/>
  <c r="KG151" i="14" s="1"/>
  <c r="KS151" i="14" s="1"/>
  <c r="LE150" i="14" s="1"/>
  <c r="I113" i="3" l="1"/>
  <c r="E71" i="24"/>
  <c r="D71" i="24"/>
  <c r="B126" i="3"/>
  <c r="K177" i="3" l="1"/>
  <c r="D69" i="24"/>
  <c r="E69" i="24"/>
  <c r="K161" i="3" l="1"/>
  <c r="L161" i="3" s="1"/>
  <c r="B100" i="3"/>
  <c r="J114" i="3"/>
  <c r="J113" i="3"/>
  <c r="J112" i="3"/>
  <c r="J111" i="3"/>
  <c r="J110" i="3"/>
  <c r="J109" i="3"/>
  <c r="J108" i="3"/>
  <c r="J107" i="3"/>
  <c r="J106" i="3"/>
  <c r="J122" i="3"/>
  <c r="J121" i="3"/>
  <c r="J120" i="3"/>
  <c r="J119" i="3"/>
  <c r="J118" i="3"/>
  <c r="J117" i="3"/>
  <c r="J116" i="3"/>
  <c r="J115" i="3"/>
  <c r="J105" i="3"/>
  <c r="J104" i="3"/>
  <c r="J103" i="3"/>
  <c r="B85" i="3" l="1"/>
  <c r="B61" i="3" l="1"/>
  <c r="B38" i="3"/>
  <c r="I30" i="3" l="1"/>
  <c r="G29" i="3"/>
  <c r="I29" i="3" s="1"/>
  <c r="G28" i="3"/>
  <c r="I28" i="3" s="1"/>
  <c r="G27" i="3"/>
  <c r="I27" i="3" s="1"/>
  <c r="I25" i="3"/>
  <c r="G22" i="3"/>
  <c r="I22" i="3" s="1"/>
  <c r="I21" i="3"/>
  <c r="G20" i="3"/>
  <c r="I20" i="3" s="1"/>
  <c r="G19" i="3"/>
  <c r="I19" i="3" s="1"/>
  <c r="G18" i="3"/>
  <c r="I18" i="3" s="1"/>
  <c r="G17" i="3"/>
  <c r="I17" i="3" s="1"/>
  <c r="G16" i="3"/>
  <c r="I16" i="3" s="1"/>
  <c r="G15" i="3"/>
  <c r="I15" i="3" s="1"/>
  <c r="G14" i="3"/>
  <c r="I14" i="3" s="1"/>
  <c r="G13" i="3"/>
  <c r="I13" i="3" s="1"/>
  <c r="G12" i="3"/>
  <c r="I12" i="3" s="1"/>
  <c r="D2" i="14"/>
  <c r="I26" i="3" l="1"/>
  <c r="D147" i="14"/>
  <c r="E147" i="14" s="1"/>
  <c r="D146" i="14"/>
  <c r="E146" i="14" s="1"/>
  <c r="D145" i="14"/>
  <c r="E145" i="14" s="1"/>
  <c r="D144" i="14"/>
  <c r="E144" i="14" s="1"/>
  <c r="D143" i="14"/>
  <c r="E143" i="14" s="1"/>
  <c r="D142" i="14"/>
  <c r="E142" i="14" s="1"/>
  <c r="LE80" i="14"/>
  <c r="LQ80" i="14" s="1"/>
  <c r="MC80" i="14" s="1"/>
  <c r="MO81" i="14" s="1"/>
  <c r="NA81" i="14" s="1"/>
  <c r="NM81" i="14" s="1"/>
  <c r="NY81" i="14" s="1"/>
  <c r="OK81" i="14" s="1"/>
  <c r="OW81" i="14" s="1"/>
  <c r="PI81" i="14" s="1"/>
  <c r="PU81" i="14" s="1"/>
  <c r="QG81" i="14" s="1"/>
  <c r="QS81" i="14" s="1"/>
  <c r="RE81" i="14" s="1"/>
  <c r="RQ81" i="14" s="1"/>
  <c r="SC81" i="14" s="1"/>
  <c r="SO81" i="14" s="1"/>
  <c r="TA81" i="14" s="1"/>
  <c r="TM81" i="14" s="1"/>
  <c r="TY81" i="14" s="1"/>
  <c r="UK81" i="14" s="1"/>
  <c r="UW81" i="14" s="1"/>
  <c r="VI81" i="14" s="1"/>
  <c r="VU81" i="14" s="1"/>
  <c r="WG81" i="14" s="1"/>
  <c r="WS81" i="14" s="1"/>
  <c r="XE81" i="14" s="1"/>
  <c r="KG50" i="14"/>
  <c r="KS50" i="14" s="1"/>
  <c r="LE50" i="14" s="1"/>
  <c r="LQ50" i="14" s="1"/>
  <c r="MC50" i="14" s="1"/>
  <c r="MO50" i="14" s="1"/>
  <c r="NA50" i="14" s="1"/>
  <c r="NM50" i="14" s="1"/>
  <c r="NY50" i="14" s="1"/>
  <c r="OK50" i="14" s="1"/>
  <c r="OW50" i="14" s="1"/>
  <c r="PI50" i="14" s="1"/>
  <c r="PU50" i="14" s="1"/>
  <c r="QG50" i="14" s="1"/>
  <c r="QS50" i="14" s="1"/>
  <c r="RE50" i="14" s="1"/>
  <c r="RQ50" i="14" s="1"/>
  <c r="SC50" i="14" s="1"/>
  <c r="SO50" i="14" s="1"/>
  <c r="TA50" i="14" s="1"/>
  <c r="TM50" i="14" s="1"/>
  <c r="TY50" i="14" s="1"/>
  <c r="UK50" i="14" s="1"/>
  <c r="UW50" i="14" s="1"/>
  <c r="VI50" i="14" s="1"/>
  <c r="VU50" i="14" s="1"/>
  <c r="WG50" i="14" s="1"/>
  <c r="WS50" i="14" s="1"/>
  <c r="XE50" i="14" s="1"/>
  <c r="Q21" i="14"/>
  <c r="AC21" i="14" s="1"/>
  <c r="AO21" i="14" s="1"/>
  <c r="BA21" i="14" s="1"/>
  <c r="BM21" i="14" s="1"/>
  <c r="BY21" i="14" s="1"/>
  <c r="CK21" i="14" s="1"/>
  <c r="CW21" i="14" s="1"/>
  <c r="DI21" i="14" s="1"/>
  <c r="DU21" i="14" s="1"/>
  <c r="EG21" i="14" s="1"/>
  <c r="ES21" i="14" s="1"/>
  <c r="FE21" i="14" s="1"/>
  <c r="FQ21" i="14" s="1"/>
  <c r="GC21" i="14" s="1"/>
  <c r="GO21" i="14" s="1"/>
  <c r="HA21" i="14" s="1"/>
  <c r="HM21" i="14" s="1"/>
  <c r="HY21" i="14" s="1"/>
  <c r="IK21" i="14" s="1"/>
  <c r="IW21" i="14" s="1"/>
  <c r="JI21" i="14" s="1"/>
  <c r="JU21" i="14" s="1"/>
  <c r="KG21" i="14" s="1"/>
  <c r="KS21" i="14" s="1"/>
  <c r="LE21" i="14" s="1"/>
  <c r="LQ21" i="14" s="1"/>
  <c r="MC21" i="14" s="1"/>
  <c r="MO21" i="14" s="1"/>
  <c r="NA21" i="14" s="1"/>
  <c r="NM21" i="14" s="1"/>
  <c r="NY21" i="14" s="1"/>
  <c r="OK21" i="14" s="1"/>
  <c r="OW21" i="14" s="1"/>
  <c r="PI21" i="14" s="1"/>
  <c r="PU21" i="14" s="1"/>
  <c r="QG21" i="14" s="1"/>
  <c r="QS21" i="14" s="1"/>
  <c r="RE21" i="14" s="1"/>
  <c r="RQ21" i="14" s="1"/>
  <c r="SC21" i="14" s="1"/>
  <c r="SO21" i="14" s="1"/>
  <c r="TA21" i="14" s="1"/>
  <c r="TM21" i="14" s="1"/>
  <c r="TY21" i="14" s="1"/>
  <c r="UK21" i="14" s="1"/>
  <c r="UW21" i="14" s="1"/>
  <c r="VI21" i="14" s="1"/>
  <c r="VU21" i="14" s="1"/>
  <c r="WG21" i="14" s="1"/>
  <c r="WS21" i="14" s="1"/>
  <c r="XE21" i="14" s="1"/>
  <c r="B21" i="14"/>
  <c r="Q2" i="14"/>
  <c r="AC2" i="14" s="1"/>
  <c r="AO2" i="14" s="1"/>
  <c r="BA2" i="14" s="1"/>
  <c r="BM2" i="14" s="1"/>
  <c r="BY2" i="14" s="1"/>
  <c r="CK2" i="14" s="1"/>
  <c r="CW2" i="14" s="1"/>
  <c r="DI2" i="14" s="1"/>
  <c r="DU2" i="14" s="1"/>
  <c r="EG2" i="14" s="1"/>
  <c r="ES2" i="14" s="1"/>
  <c r="FE2" i="14" s="1"/>
  <c r="FQ2" i="14" s="1"/>
  <c r="GC2" i="14" s="1"/>
  <c r="GO2" i="14" s="1"/>
  <c r="HA2" i="14" s="1"/>
  <c r="HM2" i="14" s="1"/>
  <c r="HY2" i="14" s="1"/>
  <c r="IK2" i="14" s="1"/>
  <c r="IW2" i="14" s="1"/>
  <c r="JI2" i="14" s="1"/>
  <c r="JU2" i="14" s="1"/>
  <c r="KG2" i="14" s="1"/>
  <c r="KS2" i="14" s="1"/>
  <c r="LE2" i="14" s="1"/>
  <c r="LQ2" i="14" s="1"/>
  <c r="MC2" i="14" s="1"/>
  <c r="MO2" i="14" s="1"/>
  <c r="NA2" i="14" s="1"/>
  <c r="NM2" i="14" s="1"/>
  <c r="NY2" i="14" s="1"/>
  <c r="OK2" i="14" s="1"/>
  <c r="OW2" i="14" s="1"/>
  <c r="PI2" i="14" s="1"/>
  <c r="PU2" i="14" s="1"/>
  <c r="QG2" i="14" s="1"/>
  <c r="QS2" i="14" s="1"/>
  <c r="RE2" i="14" s="1"/>
  <c r="RQ2" i="14" s="1"/>
  <c r="SC2" i="14" s="1"/>
  <c r="SO2" i="14" s="1"/>
  <c r="TA2" i="14" s="1"/>
  <c r="TM2" i="14" s="1"/>
  <c r="TY2" i="14" s="1"/>
  <c r="UK2" i="14" s="1"/>
  <c r="UW2" i="14" s="1"/>
  <c r="VI2" i="14" s="1"/>
  <c r="VU2" i="14" s="1"/>
  <c r="WG2" i="14" s="1"/>
  <c r="WS2" i="14" s="1"/>
  <c r="XE2" i="14" s="1"/>
  <c r="D81" i="14" l="1"/>
  <c r="E164" i="24" l="1"/>
  <c r="E163" i="24"/>
  <c r="E162" i="24"/>
  <c r="E161" i="24"/>
  <c r="E158" i="24"/>
  <c r="E157" i="24"/>
  <c r="E154" i="24"/>
  <c r="E152" i="24"/>
  <c r="E151" i="24"/>
  <c r="E150" i="24"/>
  <c r="E149" i="24"/>
  <c r="E148" i="24"/>
  <c r="E147" i="24"/>
  <c r="E146" i="24"/>
  <c r="E143" i="24"/>
  <c r="E141" i="24"/>
  <c r="E140" i="24"/>
  <c r="E137" i="24"/>
  <c r="E136" i="24"/>
  <c r="E135" i="24"/>
  <c r="E132" i="24"/>
  <c r="E123" i="24"/>
  <c r="E118" i="24"/>
  <c r="E115" i="24"/>
  <c r="E114" i="24"/>
  <c r="E113" i="24"/>
  <c r="E104" i="24"/>
  <c r="E102" i="24"/>
  <c r="E101" i="24"/>
  <c r="E81" i="24"/>
  <c r="E79" i="24"/>
  <c r="E78" i="24"/>
  <c r="E73" i="24"/>
  <c r="E70" i="24"/>
  <c r="E66" i="24"/>
  <c r="E62" i="24"/>
  <c r="E61" i="24"/>
  <c r="E45" i="24"/>
  <c r="E44" i="24"/>
  <c r="E43" i="24"/>
  <c r="E40" i="24"/>
  <c r="E22" i="24"/>
  <c r="D164" i="24" l="1"/>
  <c r="D162" i="24"/>
  <c r="D161" i="24"/>
  <c r="D158" i="24"/>
  <c r="D157" i="24"/>
  <c r="D154" i="24"/>
  <c r="D152" i="24"/>
  <c r="D151" i="24"/>
  <c r="D150" i="24"/>
  <c r="D149" i="24"/>
  <c r="D148" i="24"/>
  <c r="D147" i="24"/>
  <c r="D146" i="24"/>
  <c r="D143" i="24"/>
  <c r="D141" i="24"/>
  <c r="D140" i="24"/>
  <c r="D137" i="24"/>
  <c r="D136" i="24"/>
  <c r="D135" i="24"/>
  <c r="D132" i="24"/>
  <c r="D128" i="24"/>
  <c r="D127" i="24"/>
  <c r="D124" i="24"/>
  <c r="D123" i="24"/>
  <c r="D118" i="24"/>
  <c r="D115" i="24"/>
  <c r="D114" i="24"/>
  <c r="D113" i="24"/>
  <c r="D104" i="24"/>
  <c r="D102" i="24"/>
  <c r="D101" i="24"/>
  <c r="D81" i="24"/>
  <c r="D79" i="24"/>
  <c r="D78" i="24"/>
  <c r="D73" i="24"/>
  <c r="D70" i="24"/>
  <c r="K65" i="24"/>
  <c r="D66" i="24"/>
  <c r="D62" i="24"/>
  <c r="D61" i="24"/>
  <c r="D45" i="24"/>
  <c r="D44" i="24"/>
  <c r="D43" i="24"/>
  <c r="D40" i="24"/>
  <c r="D22" i="24"/>
  <c r="F22" i="24" s="1"/>
  <c r="K40" i="24" l="1"/>
  <c r="K174" i="3"/>
  <c r="L174" i="3" s="1"/>
  <c r="K167" i="3"/>
  <c r="L167" i="3" s="1"/>
  <c r="I75" i="3"/>
  <c r="K75" i="3" s="1"/>
  <c r="K175" i="3"/>
  <c r="L175" i="3" s="1"/>
  <c r="K159" i="3"/>
  <c r="L159" i="3" s="1"/>
  <c r="K173" i="3"/>
  <c r="L173" i="3" s="1"/>
  <c r="K165" i="3"/>
  <c r="L165" i="3" s="1"/>
  <c r="K164" i="3"/>
  <c r="L164" i="3" s="1"/>
  <c r="K162" i="3"/>
  <c r="L162" i="3" s="1"/>
  <c r="I47" i="3"/>
  <c r="H47" i="3" s="1"/>
  <c r="K140" i="3"/>
  <c r="L140" i="3" s="1"/>
  <c r="K154" i="3"/>
  <c r="L154" i="3" s="1"/>
  <c r="I41" i="3"/>
  <c r="I76" i="3"/>
  <c r="H76" i="3" s="1"/>
  <c r="K142" i="24"/>
  <c r="K157" i="3"/>
  <c r="L157" i="3" s="1"/>
  <c r="I72" i="3"/>
  <c r="K72" i="3" s="1"/>
  <c r="K153" i="3"/>
  <c r="L153" i="3" s="1"/>
  <c r="K63" i="24"/>
  <c r="I40" i="3"/>
  <c r="H54" i="3"/>
  <c r="I45" i="3"/>
  <c r="K104" i="24"/>
  <c r="I43" i="3"/>
  <c r="H43" i="3" s="1"/>
  <c r="K82" i="24"/>
  <c r="K50" i="24"/>
  <c r="K22" i="24"/>
  <c r="I115" i="3"/>
  <c r="I116" i="3"/>
  <c r="I80" i="3"/>
  <c r="H80" i="3" s="1"/>
  <c r="I117" i="3"/>
  <c r="I56" i="3"/>
  <c r="I103" i="3"/>
  <c r="I104" i="3"/>
  <c r="I109" i="3"/>
  <c r="I107" i="3"/>
  <c r="I111" i="3"/>
  <c r="I112" i="3"/>
  <c r="I105" i="3"/>
  <c r="I108" i="3"/>
  <c r="I55" i="3"/>
  <c r="K55" i="3" s="1"/>
  <c r="I44" i="3"/>
  <c r="H44" i="3" s="1"/>
  <c r="I46" i="3"/>
  <c r="K46" i="3" s="1"/>
  <c r="I79" i="3"/>
  <c r="H79" i="3" s="1"/>
  <c r="I78" i="3"/>
  <c r="K78" i="3" s="1"/>
  <c r="I88" i="3"/>
  <c r="K88" i="3" s="1"/>
  <c r="I92" i="3"/>
  <c r="K92" i="3" s="1"/>
  <c r="I90" i="3"/>
  <c r="K90" i="3" s="1"/>
  <c r="I93" i="3"/>
  <c r="K93" i="3" s="1"/>
  <c r="I91" i="3"/>
  <c r="K91" i="3" s="1"/>
  <c r="I67" i="3"/>
  <c r="I69" i="3"/>
  <c r="I68" i="3"/>
  <c r="I66" i="3"/>
  <c r="K145" i="24"/>
  <c r="P96" i="24"/>
  <c r="H75" i="3" l="1"/>
  <c r="K163" i="3"/>
  <c r="L163" i="3" s="1"/>
  <c r="K47" i="3"/>
  <c r="K76" i="3"/>
  <c r="H41" i="3"/>
  <c r="K41" i="3"/>
  <c r="H72" i="3"/>
  <c r="K62" i="24"/>
  <c r="H40" i="3"/>
  <c r="K54" i="3"/>
  <c r="K42" i="3"/>
  <c r="H42" i="3"/>
  <c r="H45" i="3"/>
  <c r="K45" i="3"/>
  <c r="K43" i="3"/>
  <c r="I114" i="3"/>
  <c r="K64" i="24"/>
  <c r="K135" i="24"/>
  <c r="K80" i="3"/>
  <c r="K56" i="3"/>
  <c r="H56" i="3"/>
  <c r="I77" i="3"/>
  <c r="I106" i="3"/>
  <c r="H55" i="3"/>
  <c r="K44" i="3"/>
  <c r="H46" i="3"/>
  <c r="K79" i="3"/>
  <c r="H78" i="3"/>
  <c r="K67" i="3"/>
  <c r="H67" i="3"/>
  <c r="H66" i="3"/>
  <c r="K66" i="3"/>
  <c r="K68" i="3"/>
  <c r="H68" i="3"/>
  <c r="H69" i="3"/>
  <c r="K69" i="3"/>
  <c r="K77" i="3" l="1"/>
  <c r="H77" i="3"/>
  <c r="AF85" i="26"/>
  <c r="AC85" i="26"/>
  <c r="Z85" i="26"/>
  <c r="AA85" i="26" s="1"/>
  <c r="AB85" i="26" s="1"/>
  <c r="W85" i="26"/>
  <c r="X85" i="26" s="1"/>
  <c r="Y85" i="26" s="1"/>
  <c r="T85" i="26"/>
  <c r="Q85" i="26"/>
  <c r="N85" i="26"/>
  <c r="O85" i="26" s="1"/>
  <c r="P85" i="26" s="1"/>
  <c r="K85" i="26"/>
  <c r="H85" i="26"/>
  <c r="E85" i="26"/>
  <c r="BH85" i="25"/>
  <c r="BB85" i="25"/>
  <c r="AV85" i="25"/>
  <c r="AP85" i="25"/>
  <c r="AJ85" i="25"/>
  <c r="AD85" i="25"/>
  <c r="X85" i="25"/>
  <c r="R85" i="25"/>
  <c r="L85" i="25"/>
  <c r="F85" i="25"/>
  <c r="F82" i="25"/>
  <c r="F80" i="25"/>
  <c r="CO83" i="25"/>
  <c r="CK83" i="25"/>
  <c r="CI83" i="25"/>
  <c r="CH83" i="25"/>
  <c r="CC83" i="25"/>
  <c r="CB83" i="25"/>
  <c r="BZ83" i="25" s="1"/>
  <c r="AO85" i="26" s="1"/>
  <c r="BW83" i="25"/>
  <c r="BV83" i="25"/>
  <c r="BT83" i="25" s="1"/>
  <c r="AL85" i="26" s="1"/>
  <c r="AM85" i="26" s="1"/>
  <c r="AN85" i="26" s="1"/>
  <c r="BQ83" i="25"/>
  <c r="BP83" i="25"/>
  <c r="BN83" i="25" s="1"/>
  <c r="BJ83" i="25"/>
  <c r="BD83" i="25"/>
  <c r="AX83" i="25"/>
  <c r="AR83" i="25"/>
  <c r="AL83" i="25"/>
  <c r="AF83" i="25"/>
  <c r="Z83" i="25"/>
  <c r="T83" i="25"/>
  <c r="N83" i="25"/>
  <c r="H83" i="25"/>
  <c r="C83" i="25"/>
  <c r="AI85" i="26" l="1"/>
  <c r="AJ85" i="26" s="1"/>
  <c r="AK85" i="26" s="1"/>
  <c r="L85" i="26"/>
  <c r="M85" i="26" s="1"/>
  <c r="U85" i="26"/>
  <c r="V85" i="26" s="1"/>
  <c r="AG85" i="26"/>
  <c r="AH85" i="26" s="1"/>
  <c r="I85" i="26"/>
  <c r="J85" i="26" s="1"/>
  <c r="F85" i="26"/>
  <c r="G85" i="26" s="1"/>
  <c r="R85" i="26"/>
  <c r="S85" i="26" s="1"/>
  <c r="AD85" i="26"/>
  <c r="AE85" i="26" s="1"/>
  <c r="AP85" i="26"/>
  <c r="AQ85" i="26" s="1"/>
  <c r="AF17" i="26"/>
  <c r="AC17" i="26"/>
  <c r="Z17" i="26"/>
  <c r="AA17" i="26" s="1"/>
  <c r="AB17" i="26" s="1"/>
  <c r="W17" i="26"/>
  <c r="X17" i="26" s="1"/>
  <c r="Y17" i="26" s="1"/>
  <c r="T17" i="26"/>
  <c r="Q17" i="26"/>
  <c r="N17" i="26"/>
  <c r="O17" i="26" s="1"/>
  <c r="P17" i="26" s="1"/>
  <c r="K17" i="26"/>
  <c r="H17" i="26"/>
  <c r="E17" i="26"/>
  <c r="L8" i="25"/>
  <c r="BH8" i="25"/>
  <c r="BB8" i="25"/>
  <c r="AV8" i="25"/>
  <c r="AP8" i="25"/>
  <c r="AJ8" i="25"/>
  <c r="AD8" i="25"/>
  <c r="X8" i="25"/>
  <c r="R8" i="25"/>
  <c r="F8" i="25"/>
  <c r="F24" i="25"/>
  <c r="CO15" i="25"/>
  <c r="CH15" i="25"/>
  <c r="CC15" i="25"/>
  <c r="CB15" i="25"/>
  <c r="BZ15" i="25" s="1"/>
  <c r="BW15" i="25"/>
  <c r="BV15" i="25"/>
  <c r="BT15" i="25" s="1"/>
  <c r="BQ15" i="25"/>
  <c r="BP15" i="25"/>
  <c r="BN15" i="25" s="1"/>
  <c r="BJ15" i="25"/>
  <c r="BD15" i="25"/>
  <c r="AX15" i="25"/>
  <c r="AR15" i="25"/>
  <c r="AL15" i="25"/>
  <c r="AF15" i="25"/>
  <c r="Z15" i="25"/>
  <c r="T15" i="25"/>
  <c r="N15" i="25"/>
  <c r="H15" i="25"/>
  <c r="C15" i="25"/>
  <c r="AI17" i="26" l="1"/>
  <c r="AJ17" i="26" s="1"/>
  <c r="AK17" i="26" s="1"/>
  <c r="AL17" i="26"/>
  <c r="AM17" i="26" s="1"/>
  <c r="AN17" i="26" s="1"/>
  <c r="AO17" i="26"/>
  <c r="AP17" i="26" s="1"/>
  <c r="AQ17" i="26" s="1"/>
  <c r="L17" i="26"/>
  <c r="M17" i="26" s="1"/>
  <c r="I17" i="26"/>
  <c r="J17" i="26" s="1"/>
  <c r="U17" i="26"/>
  <c r="V17" i="26" s="1"/>
  <c r="AG17" i="26"/>
  <c r="AH17" i="26" s="1"/>
  <c r="R17" i="26"/>
  <c r="S17" i="26" s="1"/>
  <c r="AD17" i="26"/>
  <c r="AE17" i="26" s="1"/>
  <c r="F17" i="26"/>
  <c r="G17" i="26" s="1"/>
  <c r="BH63" i="25"/>
  <c r="BB63" i="25"/>
  <c r="AV63" i="25"/>
  <c r="AP63" i="25"/>
  <c r="AJ63" i="25"/>
  <c r="AD63" i="25"/>
  <c r="X63" i="25"/>
  <c r="R63" i="25"/>
  <c r="L63" i="25"/>
  <c r="F63" i="25"/>
  <c r="C135" i="25" l="1"/>
  <c r="BA135" i="25"/>
  <c r="AU135" i="25"/>
  <c r="AO135" i="25"/>
  <c r="AI135" i="25"/>
  <c r="AC135" i="25"/>
  <c r="W135" i="25"/>
  <c r="Q135" i="25"/>
  <c r="K135" i="25"/>
  <c r="BH98" i="25"/>
  <c r="BB98" i="25"/>
  <c r="AV98" i="25"/>
  <c r="AP98" i="25"/>
  <c r="AJ98" i="25"/>
  <c r="AD98" i="25"/>
  <c r="X98" i="25"/>
  <c r="R98" i="25"/>
  <c r="L98" i="25"/>
  <c r="K137" i="25" l="1"/>
  <c r="Q137" i="25" s="1"/>
  <c r="W137" i="25" s="1"/>
  <c r="AC137" i="25" s="1"/>
  <c r="AI137" i="25" s="1"/>
  <c r="AO137" i="25" s="1"/>
  <c r="AU137" i="25" s="1"/>
  <c r="BA137" i="25" s="1"/>
  <c r="BG137" i="25" s="1"/>
  <c r="AF98" i="26" l="1"/>
  <c r="AG98" i="26" s="1"/>
  <c r="AH98" i="26" s="1"/>
  <c r="AC98" i="26"/>
  <c r="Z98" i="26"/>
  <c r="AA98" i="26" s="1"/>
  <c r="W98" i="26"/>
  <c r="X98" i="26" s="1"/>
  <c r="Y98" i="26" s="1"/>
  <c r="T98" i="26"/>
  <c r="Q98" i="26"/>
  <c r="N98" i="26"/>
  <c r="O98" i="26" s="1"/>
  <c r="K98" i="26"/>
  <c r="L98" i="26" s="1"/>
  <c r="M98" i="26" s="1"/>
  <c r="H98" i="26"/>
  <c r="E98" i="26"/>
  <c r="CO5" i="25"/>
  <c r="CO121" i="25"/>
  <c r="CO120" i="25"/>
  <c r="CO119" i="25"/>
  <c r="CO118" i="25"/>
  <c r="CO117" i="25"/>
  <c r="CO116" i="25"/>
  <c r="CO113" i="25"/>
  <c r="CO112" i="25"/>
  <c r="CO111" i="25"/>
  <c r="CO110" i="25"/>
  <c r="CO109" i="25"/>
  <c r="CO108" i="25"/>
  <c r="CO107" i="25"/>
  <c r="CO104" i="25"/>
  <c r="CO103" i="25"/>
  <c r="CO102" i="25"/>
  <c r="CO101" i="25"/>
  <c r="CO100" i="25"/>
  <c r="CO96" i="25"/>
  <c r="CO95" i="25"/>
  <c r="CO94" i="25"/>
  <c r="CO93" i="25"/>
  <c r="CO92" i="25"/>
  <c r="CO91" i="25"/>
  <c r="CO90" i="25"/>
  <c r="CO89" i="25"/>
  <c r="CO88" i="25"/>
  <c r="CO85" i="25"/>
  <c r="CO84" i="25"/>
  <c r="CO82" i="25"/>
  <c r="CO80" i="25"/>
  <c r="CO79" i="25"/>
  <c r="CO77" i="25"/>
  <c r="CO76" i="25"/>
  <c r="CO75" i="25"/>
  <c r="CO74" i="25"/>
  <c r="CO73" i="25"/>
  <c r="CO72" i="25"/>
  <c r="CO71" i="25"/>
  <c r="CO70" i="25"/>
  <c r="CO69" i="25"/>
  <c r="CO68" i="25"/>
  <c r="CO67" i="25"/>
  <c r="CO66" i="25"/>
  <c r="CO65" i="25"/>
  <c r="CO62" i="25"/>
  <c r="CO59" i="25"/>
  <c r="CO58" i="25"/>
  <c r="CO57" i="25"/>
  <c r="CO56" i="25"/>
  <c r="CO55" i="25"/>
  <c r="CO54" i="25"/>
  <c r="CO53" i="25"/>
  <c r="CO52" i="25"/>
  <c r="CO51" i="25"/>
  <c r="CO50" i="25"/>
  <c r="CO49" i="25"/>
  <c r="CO46" i="25"/>
  <c r="CO45" i="25"/>
  <c r="CO44" i="25"/>
  <c r="CO43" i="25"/>
  <c r="CO40" i="25"/>
  <c r="CO39" i="25"/>
  <c r="CO38" i="25"/>
  <c r="CO34" i="25"/>
  <c r="CO33" i="25"/>
  <c r="CO29" i="25"/>
  <c r="CO28" i="25"/>
  <c r="CO27" i="25"/>
  <c r="CO26" i="25"/>
  <c r="CO25" i="25"/>
  <c r="CO24" i="25"/>
  <c r="CO23" i="25"/>
  <c r="CO22" i="25"/>
  <c r="CO21" i="25"/>
  <c r="CO20" i="25"/>
  <c r="CO17" i="25"/>
  <c r="CO16" i="25"/>
  <c r="CO14" i="25"/>
  <c r="CO13" i="25"/>
  <c r="CO12" i="25"/>
  <c r="CO11" i="25"/>
  <c r="CO10" i="25"/>
  <c r="CO9" i="25"/>
  <c r="CO8" i="25"/>
  <c r="CO7" i="25"/>
  <c r="CO6" i="25"/>
  <c r="CH96" i="25"/>
  <c r="CC96" i="25"/>
  <c r="CB96" i="25"/>
  <c r="BZ96" i="25" s="1"/>
  <c r="AO98" i="26" s="1"/>
  <c r="BW96" i="25"/>
  <c r="BV96" i="25"/>
  <c r="BT96" i="25" s="1"/>
  <c r="AL98" i="26" s="1"/>
  <c r="AM98" i="26" s="1"/>
  <c r="BQ96" i="25"/>
  <c r="BP96" i="25"/>
  <c r="BN96" i="25" s="1"/>
  <c r="AI98" i="26" s="1"/>
  <c r="AJ98" i="26" s="1"/>
  <c r="AK98" i="26" s="1"/>
  <c r="BJ96" i="25"/>
  <c r="BD96" i="25"/>
  <c r="AX96" i="25"/>
  <c r="AR96" i="25"/>
  <c r="AL96" i="25"/>
  <c r="AF96" i="25"/>
  <c r="Z96" i="25"/>
  <c r="T96" i="25"/>
  <c r="N96" i="25"/>
  <c r="H96" i="25"/>
  <c r="C96" i="25"/>
  <c r="I98" i="26" l="1"/>
  <c r="J98" i="26" s="1"/>
  <c r="U98" i="26"/>
  <c r="V98" i="26" s="1"/>
  <c r="P98" i="26"/>
  <c r="AB98" i="26"/>
  <c r="AN98" i="26"/>
  <c r="F98" i="26"/>
  <c r="G98" i="26" s="1"/>
  <c r="R98" i="26"/>
  <c r="S98" i="26" s="1"/>
  <c r="AD98" i="26"/>
  <c r="AE98" i="26" s="1"/>
  <c r="AP98" i="26"/>
  <c r="AQ98" i="26" s="1"/>
  <c r="P95" i="24"/>
  <c r="P94" i="24"/>
  <c r="P93" i="24"/>
  <c r="P92" i="24"/>
  <c r="P91" i="24"/>
  <c r="P90" i="24"/>
  <c r="P89" i="24"/>
  <c r="P88" i="24"/>
  <c r="P87" i="24"/>
  <c r="P86" i="24"/>
  <c r="P85" i="24"/>
  <c r="P84" i="24"/>
  <c r="I94" i="24" l="1"/>
  <c r="K94" i="24" s="1"/>
  <c r="I95" i="24" s="1"/>
  <c r="BH48" i="25"/>
  <c r="BB48" i="25"/>
  <c r="AV48" i="25"/>
  <c r="AP48" i="25"/>
  <c r="AJ48" i="25"/>
  <c r="AD48" i="25"/>
  <c r="X48" i="25"/>
  <c r="R48" i="25"/>
  <c r="L48" i="25"/>
  <c r="F48" i="25"/>
  <c r="BH39" i="25" l="1"/>
  <c r="BB39" i="25"/>
  <c r="AV39" i="25"/>
  <c r="AP39" i="25"/>
  <c r="AJ39" i="25"/>
  <c r="AD39" i="25"/>
  <c r="X39" i="25"/>
  <c r="R39" i="25"/>
  <c r="L39" i="25"/>
  <c r="F39" i="25"/>
  <c r="E123" i="26" l="1"/>
  <c r="E124" i="26"/>
  <c r="F124" i="26" s="1"/>
  <c r="H124" i="26"/>
  <c r="I124" i="26" s="1"/>
  <c r="K124" i="26"/>
  <c r="L124" i="26" s="1"/>
  <c r="M124" i="26" s="1"/>
  <c r="N124" i="26"/>
  <c r="O124" i="26" s="1"/>
  <c r="P124" i="26" s="1"/>
  <c r="Q124" i="26"/>
  <c r="R124" i="26" s="1"/>
  <c r="T124" i="26"/>
  <c r="U124" i="26" s="1"/>
  <c r="W124" i="26"/>
  <c r="X124" i="26" s="1"/>
  <c r="Z124" i="26"/>
  <c r="AA124" i="26" s="1"/>
  <c r="AC124" i="26"/>
  <c r="AD124" i="26" s="1"/>
  <c r="AF124" i="26"/>
  <c r="AG124" i="26" s="1"/>
  <c r="AI124" i="26"/>
  <c r="AJ124" i="26" s="1"/>
  <c r="AL124" i="26"/>
  <c r="AM124" i="26" s="1"/>
  <c r="AO124" i="26"/>
  <c r="AP124" i="26" s="1"/>
  <c r="AB124" i="26" l="1"/>
  <c r="Y124" i="26"/>
  <c r="AK124" i="26"/>
  <c r="AN124" i="26"/>
  <c r="AQ124" i="26"/>
  <c r="AE124" i="26"/>
  <c r="S124" i="26"/>
  <c r="G124" i="26"/>
  <c r="AH124" i="26"/>
  <c r="V124" i="26"/>
  <c r="J124" i="26"/>
  <c r="BK18" i="25"/>
  <c r="CJ122" i="25" l="1"/>
  <c r="CH78" i="25" l="1"/>
  <c r="CB58" i="25" l="1"/>
  <c r="BZ58" i="25" s="1"/>
  <c r="AO60" i="26" s="1"/>
  <c r="AP60" i="26" s="1"/>
  <c r="AQ60" i="26" s="1"/>
  <c r="BV58" i="25"/>
  <c r="BP58" i="25"/>
  <c r="BN58" i="25" s="1"/>
  <c r="AI60" i="26" s="1"/>
  <c r="AJ60" i="26" s="1"/>
  <c r="AK60" i="26" s="1"/>
  <c r="E3" i="25"/>
  <c r="BZ81" i="25"/>
  <c r="BZ78" i="25"/>
  <c r="BV121" i="25"/>
  <c r="BT121" i="25" s="1"/>
  <c r="AL123" i="26" s="1"/>
  <c r="AM123" i="26" s="1"/>
  <c r="BV120" i="25"/>
  <c r="BT120" i="25" s="1"/>
  <c r="AL122" i="26" s="1"/>
  <c r="AM122" i="26" s="1"/>
  <c r="AN122" i="26" s="1"/>
  <c r="BV119" i="25"/>
  <c r="BT119" i="25" s="1"/>
  <c r="AL121" i="26" s="1"/>
  <c r="BV118" i="25"/>
  <c r="BT118" i="25" s="1"/>
  <c r="AL120" i="26" s="1"/>
  <c r="AM120" i="26" s="1"/>
  <c r="AN120" i="26" s="1"/>
  <c r="BV117" i="25"/>
  <c r="BT117" i="25" s="1"/>
  <c r="AL119" i="26" s="1"/>
  <c r="BV116" i="25"/>
  <c r="BT116" i="25" s="1"/>
  <c r="AL118" i="26" s="1"/>
  <c r="AM118" i="26" s="1"/>
  <c r="AN118" i="26" s="1"/>
  <c r="BV113" i="25"/>
  <c r="BT113" i="25" s="1"/>
  <c r="AL115" i="26" s="1"/>
  <c r="BV112" i="25"/>
  <c r="BT112" i="25" s="1"/>
  <c r="AL114" i="26" s="1"/>
  <c r="BV111" i="25"/>
  <c r="BT111" i="25" s="1"/>
  <c r="AL113" i="26" s="1"/>
  <c r="AM113" i="26" s="1"/>
  <c r="BV110" i="25"/>
  <c r="BT110" i="25" s="1"/>
  <c r="AL112" i="26" s="1"/>
  <c r="AM112" i="26" s="1"/>
  <c r="AN112" i="26" s="1"/>
  <c r="BV109" i="25"/>
  <c r="BT109" i="25" s="1"/>
  <c r="BV108" i="25"/>
  <c r="BT108" i="25" s="1"/>
  <c r="AL110" i="26" s="1"/>
  <c r="AM110" i="26" s="1"/>
  <c r="AN110" i="26" s="1"/>
  <c r="BV107" i="25"/>
  <c r="BT107" i="25" s="1"/>
  <c r="AL109" i="26" s="1"/>
  <c r="AM109" i="26" s="1"/>
  <c r="AN109" i="26" s="1"/>
  <c r="BV104" i="25"/>
  <c r="BT104" i="25" s="1"/>
  <c r="BV103" i="25"/>
  <c r="BT103" i="25" s="1"/>
  <c r="AL105" i="26" s="1"/>
  <c r="BV102" i="25"/>
  <c r="BT102" i="25" s="1"/>
  <c r="AL104" i="26" s="1"/>
  <c r="AM104" i="26" s="1"/>
  <c r="BV101" i="25"/>
  <c r="BT101" i="25" s="1"/>
  <c r="AL103" i="26" s="1"/>
  <c r="AM103" i="26" s="1"/>
  <c r="AN103" i="26" s="1"/>
  <c r="BV100" i="25"/>
  <c r="BT100" i="25" s="1"/>
  <c r="BV95" i="25"/>
  <c r="BT95" i="25" s="1"/>
  <c r="AL97" i="26" s="1"/>
  <c r="AM97" i="26" s="1"/>
  <c r="AN97" i="26" s="1"/>
  <c r="BV94" i="25"/>
  <c r="BT94" i="25" s="1"/>
  <c r="AL96" i="26" s="1"/>
  <c r="AM96" i="26" s="1"/>
  <c r="AN96" i="26" s="1"/>
  <c r="BV93" i="25"/>
  <c r="BT93" i="25" s="1"/>
  <c r="AL95" i="26" s="1"/>
  <c r="AM95" i="26" s="1"/>
  <c r="AN95" i="26" s="1"/>
  <c r="BV92" i="25"/>
  <c r="BT92" i="25" s="1"/>
  <c r="AL94" i="26" s="1"/>
  <c r="BV91" i="25"/>
  <c r="BT91" i="25" s="1"/>
  <c r="AL93" i="26" s="1"/>
  <c r="AM93" i="26" s="1"/>
  <c r="AN93" i="26" s="1"/>
  <c r="BV90" i="25"/>
  <c r="BT90" i="25" s="1"/>
  <c r="AL92" i="26" s="1"/>
  <c r="AM92" i="26" s="1"/>
  <c r="AN92" i="26" s="1"/>
  <c r="BV89" i="25"/>
  <c r="BT89" i="25" s="1"/>
  <c r="AL91" i="26" s="1"/>
  <c r="AM91" i="26" s="1"/>
  <c r="BV88" i="25"/>
  <c r="BT88" i="25" s="1"/>
  <c r="AL90" i="26" s="1"/>
  <c r="AM90" i="26" s="1"/>
  <c r="AN90" i="26" s="1"/>
  <c r="BV85" i="25"/>
  <c r="BT85" i="25" s="1"/>
  <c r="AL87" i="26" s="1"/>
  <c r="AM87" i="26" s="1"/>
  <c r="AN87" i="26" s="1"/>
  <c r="BV84" i="25"/>
  <c r="BT84" i="25" s="1"/>
  <c r="AL86" i="26" s="1"/>
  <c r="BV82" i="25"/>
  <c r="BT82" i="25" s="1"/>
  <c r="BT81" i="25"/>
  <c r="BV80" i="25"/>
  <c r="BT80" i="25" s="1"/>
  <c r="BV79" i="25"/>
  <c r="BT79" i="25" s="1"/>
  <c r="BT78" i="25"/>
  <c r="BV77" i="25"/>
  <c r="BT77" i="25" s="1"/>
  <c r="AL79" i="26" s="1"/>
  <c r="AM79" i="26" s="1"/>
  <c r="AN79" i="26" s="1"/>
  <c r="BV76" i="25"/>
  <c r="BT76" i="25" s="1"/>
  <c r="AL78" i="26" s="1"/>
  <c r="AM78" i="26" s="1"/>
  <c r="BV75" i="25"/>
  <c r="BT75" i="25" s="1"/>
  <c r="AL77" i="26" s="1"/>
  <c r="AM77" i="26" s="1"/>
  <c r="BV74" i="25"/>
  <c r="BT74" i="25" s="1"/>
  <c r="AL76" i="26" s="1"/>
  <c r="AM76" i="26" s="1"/>
  <c r="AN76" i="26" s="1"/>
  <c r="BV73" i="25"/>
  <c r="BT73" i="25" s="1"/>
  <c r="AL75" i="26" s="1"/>
  <c r="BV72" i="25"/>
  <c r="BT72" i="25" s="1"/>
  <c r="AL74" i="26" s="1"/>
  <c r="AM74" i="26" s="1"/>
  <c r="BV71" i="25"/>
  <c r="BT71" i="25" s="1"/>
  <c r="AL73" i="26" s="1"/>
  <c r="AM73" i="26" s="1"/>
  <c r="AN73" i="26" s="1"/>
  <c r="BV70" i="25"/>
  <c r="BT70" i="25" s="1"/>
  <c r="AL72" i="26" s="1"/>
  <c r="AM72" i="26" s="1"/>
  <c r="BV69" i="25"/>
  <c r="BT69" i="25" s="1"/>
  <c r="AL71" i="26" s="1"/>
  <c r="AM71" i="26" s="1"/>
  <c r="BV68" i="25"/>
  <c r="BT68" i="25" s="1"/>
  <c r="AL70" i="26" s="1"/>
  <c r="AM70" i="26" s="1"/>
  <c r="BV67" i="25"/>
  <c r="BT67" i="25" s="1"/>
  <c r="AL69" i="26" s="1"/>
  <c r="AM69" i="26" s="1"/>
  <c r="AN69" i="26" s="1"/>
  <c r="BV66" i="25"/>
  <c r="BT66" i="25" s="1"/>
  <c r="AL68" i="26" s="1"/>
  <c r="AM68" i="26" s="1"/>
  <c r="AN68" i="26" s="1"/>
  <c r="BV65" i="25"/>
  <c r="BT65" i="25" s="1"/>
  <c r="BV62" i="25"/>
  <c r="BT62" i="25" s="1"/>
  <c r="BV59" i="25"/>
  <c r="BT59" i="25" s="1"/>
  <c r="AL61" i="26" s="1"/>
  <c r="AM61" i="26" s="1"/>
  <c r="BT58" i="25"/>
  <c r="AL60" i="26" s="1"/>
  <c r="AM60" i="26" s="1"/>
  <c r="BV57" i="25"/>
  <c r="BT57" i="25" s="1"/>
  <c r="AL59" i="26" s="1"/>
  <c r="AM59" i="26" s="1"/>
  <c r="BV56" i="25"/>
  <c r="BT56" i="25" s="1"/>
  <c r="AL58" i="26" s="1"/>
  <c r="BV55" i="25"/>
  <c r="BT55" i="25" s="1"/>
  <c r="AL57" i="26" s="1"/>
  <c r="BV54" i="25"/>
  <c r="BT54" i="25" s="1"/>
  <c r="AL56" i="26" s="1"/>
  <c r="AM56" i="26" s="1"/>
  <c r="AN56" i="26" s="1"/>
  <c r="BV53" i="25"/>
  <c r="BT53" i="25" s="1"/>
  <c r="AL55" i="26" s="1"/>
  <c r="AM55" i="26" s="1"/>
  <c r="BV52" i="25"/>
  <c r="BT52" i="25" s="1"/>
  <c r="AL54" i="26" s="1"/>
  <c r="AM54" i="26" s="1"/>
  <c r="AN54" i="26" s="1"/>
  <c r="BV51" i="25"/>
  <c r="BT51" i="25" s="1"/>
  <c r="BV50" i="25"/>
  <c r="BT50" i="25" s="1"/>
  <c r="AL52" i="26" s="1"/>
  <c r="AM52" i="26" s="1"/>
  <c r="AN52" i="26" s="1"/>
  <c r="BV49" i="25"/>
  <c r="BT49" i="25" s="1"/>
  <c r="AL51" i="26" s="1"/>
  <c r="BV46" i="25"/>
  <c r="BT46" i="25" s="1"/>
  <c r="BU48" i="25" s="1"/>
  <c r="BV45" i="25"/>
  <c r="BT45" i="25" s="1"/>
  <c r="AL47" i="26" s="1"/>
  <c r="AM47" i="26" s="1"/>
  <c r="AN47" i="26" s="1"/>
  <c r="BV44" i="25"/>
  <c r="BT44" i="25" s="1"/>
  <c r="BV43" i="25"/>
  <c r="BT43" i="25" s="1"/>
  <c r="BU44" i="25" s="1"/>
  <c r="BV40" i="25"/>
  <c r="BT40" i="25" s="1"/>
  <c r="BV39" i="25"/>
  <c r="BT39" i="25" s="1"/>
  <c r="AL41" i="26" s="1"/>
  <c r="AM41" i="26" s="1"/>
  <c r="AN41" i="26" s="1"/>
  <c r="BV38" i="25"/>
  <c r="BT38" i="25" s="1"/>
  <c r="BU39" i="25" s="1"/>
  <c r="BV34" i="25"/>
  <c r="BT34" i="25" s="1"/>
  <c r="AL36" i="26" s="1"/>
  <c r="BV33" i="25"/>
  <c r="BT33" i="25" s="1"/>
  <c r="BV29" i="25"/>
  <c r="BT29" i="25" s="1"/>
  <c r="AL31" i="26" s="1"/>
  <c r="AM31" i="26" s="1"/>
  <c r="AN31" i="26" s="1"/>
  <c r="BV28" i="25"/>
  <c r="BT28" i="25" s="1"/>
  <c r="AL30" i="26" s="1"/>
  <c r="AM30" i="26" s="1"/>
  <c r="BV27" i="25"/>
  <c r="BT27" i="25" s="1"/>
  <c r="AL29" i="26" s="1"/>
  <c r="AM29" i="26" s="1"/>
  <c r="AN29" i="26" s="1"/>
  <c r="BV26" i="25"/>
  <c r="BT26" i="25" s="1"/>
  <c r="AL28" i="26" s="1"/>
  <c r="AM28" i="26" s="1"/>
  <c r="BV25" i="25"/>
  <c r="BT25" i="25" s="1"/>
  <c r="AL27" i="26" s="1"/>
  <c r="AM27" i="26" s="1"/>
  <c r="AN27" i="26" s="1"/>
  <c r="BV24" i="25"/>
  <c r="BT24" i="25" s="1"/>
  <c r="AL26" i="26" s="1"/>
  <c r="AM26" i="26" s="1"/>
  <c r="BV23" i="25"/>
  <c r="BT23" i="25" s="1"/>
  <c r="BV22" i="25"/>
  <c r="BT22" i="25" s="1"/>
  <c r="AL24" i="26" s="1"/>
  <c r="AM24" i="26" s="1"/>
  <c r="BV21" i="25"/>
  <c r="BT21" i="25" s="1"/>
  <c r="BV20" i="25"/>
  <c r="BT20" i="25" s="1"/>
  <c r="AL22" i="26" s="1"/>
  <c r="BV17" i="25"/>
  <c r="BT17" i="25" s="1"/>
  <c r="AL19" i="26" s="1"/>
  <c r="AM19" i="26" s="1"/>
  <c r="BV16" i="25"/>
  <c r="BT16" i="25" s="1"/>
  <c r="AL18" i="26" s="1"/>
  <c r="AM18" i="26" s="1"/>
  <c r="BV14" i="25"/>
  <c r="BT14" i="25" s="1"/>
  <c r="AL16" i="26" s="1"/>
  <c r="AM16" i="26" s="1"/>
  <c r="BV13" i="25"/>
  <c r="BT13" i="25" s="1"/>
  <c r="AL15" i="26" s="1"/>
  <c r="AM15" i="26" s="1"/>
  <c r="BV12" i="25"/>
  <c r="BT12" i="25" s="1"/>
  <c r="AL14" i="26" s="1"/>
  <c r="BV11" i="25"/>
  <c r="BT11" i="25" s="1"/>
  <c r="AL13" i="26" s="1"/>
  <c r="AM13" i="26" s="1"/>
  <c r="AN13" i="26" s="1"/>
  <c r="BV10" i="25"/>
  <c r="BT10" i="25" s="1"/>
  <c r="AL12" i="26" s="1"/>
  <c r="AM12" i="26" s="1"/>
  <c r="AN12" i="26" s="1"/>
  <c r="BV9" i="25"/>
  <c r="BT9" i="25" s="1"/>
  <c r="AL11" i="26" s="1"/>
  <c r="BV8" i="25"/>
  <c r="BT8" i="25" s="1"/>
  <c r="BV7" i="25"/>
  <c r="BT7" i="25" s="1"/>
  <c r="BV6" i="25"/>
  <c r="BT6" i="25" s="1"/>
  <c r="BV5" i="25"/>
  <c r="BT5" i="25" s="1"/>
  <c r="BP40" i="25"/>
  <c r="BN40" i="25" s="1"/>
  <c r="AI42" i="26" s="1"/>
  <c r="AJ42" i="26" s="1"/>
  <c r="AK42" i="26" s="1"/>
  <c r="BP121" i="25"/>
  <c r="BN121" i="25" s="1"/>
  <c r="AI123" i="26" s="1"/>
  <c r="AJ123" i="26" s="1"/>
  <c r="AK123" i="26" s="1"/>
  <c r="BP6" i="25"/>
  <c r="BN6" i="25" s="1"/>
  <c r="AI8" i="26" s="1"/>
  <c r="AJ8" i="26" s="1"/>
  <c r="AK8" i="26" s="1"/>
  <c r="BP7" i="25"/>
  <c r="BN7" i="25" s="1"/>
  <c r="BP8" i="25"/>
  <c r="BN8" i="25" s="1"/>
  <c r="AI10" i="26" s="1"/>
  <c r="BP9" i="25"/>
  <c r="BN9" i="25" s="1"/>
  <c r="BP10" i="25"/>
  <c r="BN10" i="25" s="1"/>
  <c r="AI12" i="26" s="1"/>
  <c r="AJ12" i="26" s="1"/>
  <c r="AK12" i="26" s="1"/>
  <c r="BP11" i="25"/>
  <c r="BN11" i="25" s="1"/>
  <c r="AI13" i="26" s="1"/>
  <c r="AJ13" i="26" s="1"/>
  <c r="BP12" i="25"/>
  <c r="BN12" i="25" s="1"/>
  <c r="AI14" i="26" s="1"/>
  <c r="AJ14" i="26" s="1"/>
  <c r="BP13" i="25"/>
  <c r="BN13" i="25" s="1"/>
  <c r="AI15" i="26" s="1"/>
  <c r="AJ15" i="26" s="1"/>
  <c r="AK15" i="26" s="1"/>
  <c r="BP14" i="25"/>
  <c r="BN14" i="25" s="1"/>
  <c r="AI16" i="26" s="1"/>
  <c r="BP16" i="25"/>
  <c r="BN16" i="25" s="1"/>
  <c r="AI18" i="26" s="1"/>
  <c r="BP17" i="25"/>
  <c r="BN17" i="25" s="1"/>
  <c r="AI19" i="26" s="1"/>
  <c r="AJ19" i="26" s="1"/>
  <c r="AK19" i="26" s="1"/>
  <c r="BP20" i="25"/>
  <c r="BN20" i="25" s="1"/>
  <c r="BP21" i="25"/>
  <c r="BN21" i="25" s="1"/>
  <c r="AI23" i="26" s="1"/>
  <c r="AJ23" i="26" s="1"/>
  <c r="AK23" i="26" s="1"/>
  <c r="BP22" i="25"/>
  <c r="BN22" i="25" s="1"/>
  <c r="BP23" i="25"/>
  <c r="BN23" i="25" s="1"/>
  <c r="AI25" i="26" s="1"/>
  <c r="AJ25" i="26" s="1"/>
  <c r="BP24" i="25"/>
  <c r="BN24" i="25" s="1"/>
  <c r="AI26" i="26" s="1"/>
  <c r="AJ26" i="26" s="1"/>
  <c r="AK26" i="26" s="1"/>
  <c r="BP25" i="25"/>
  <c r="BN25" i="25" s="1"/>
  <c r="AI27" i="26" s="1"/>
  <c r="AJ27" i="26" s="1"/>
  <c r="AK27" i="26" s="1"/>
  <c r="BP26" i="25"/>
  <c r="BN26" i="25" s="1"/>
  <c r="AI28" i="26" s="1"/>
  <c r="BP27" i="25"/>
  <c r="BN27" i="25" s="1"/>
  <c r="AI29" i="26" s="1"/>
  <c r="AJ29" i="26" s="1"/>
  <c r="AK29" i="26" s="1"/>
  <c r="BP28" i="25"/>
  <c r="BN28" i="25" s="1"/>
  <c r="AI30" i="26" s="1"/>
  <c r="AJ30" i="26" s="1"/>
  <c r="BP29" i="25"/>
  <c r="BN29" i="25" s="1"/>
  <c r="AI31" i="26" s="1"/>
  <c r="AJ31" i="26" s="1"/>
  <c r="AK31" i="26" s="1"/>
  <c r="BP33" i="25"/>
  <c r="BN33" i="25" s="1"/>
  <c r="AI35" i="26" s="1"/>
  <c r="BP34" i="25"/>
  <c r="BN34" i="25" s="1"/>
  <c r="BP38" i="25"/>
  <c r="BN38" i="25" s="1"/>
  <c r="BO39" i="25" s="1"/>
  <c r="BP39" i="25"/>
  <c r="BN39" i="25" s="1"/>
  <c r="BP43" i="25"/>
  <c r="BN43" i="25" s="1"/>
  <c r="AI45" i="26" s="1"/>
  <c r="AJ45" i="26" s="1"/>
  <c r="AK45" i="26" s="1"/>
  <c r="BP44" i="25"/>
  <c r="BN44" i="25" s="1"/>
  <c r="BP45" i="25"/>
  <c r="BN45" i="25" s="1"/>
  <c r="AI47" i="26" s="1"/>
  <c r="AJ47" i="26" s="1"/>
  <c r="BP46" i="25"/>
  <c r="BN46" i="25" s="1"/>
  <c r="BP49" i="25"/>
  <c r="BN49" i="25" s="1"/>
  <c r="BP50" i="25"/>
  <c r="BN50" i="25" s="1"/>
  <c r="AI52" i="26" s="1"/>
  <c r="AJ52" i="26" s="1"/>
  <c r="AK52" i="26" s="1"/>
  <c r="BP51" i="25"/>
  <c r="BN51" i="25" s="1"/>
  <c r="BP52" i="25"/>
  <c r="BN52" i="25" s="1"/>
  <c r="AI54" i="26" s="1"/>
  <c r="AJ54" i="26" s="1"/>
  <c r="AK54" i="26" s="1"/>
  <c r="BP53" i="25"/>
  <c r="BN53" i="25" s="1"/>
  <c r="BP54" i="25"/>
  <c r="BN54" i="25" s="1"/>
  <c r="AI56" i="26" s="1"/>
  <c r="AJ56" i="26" s="1"/>
  <c r="BP55" i="25"/>
  <c r="BN55" i="25" s="1"/>
  <c r="AI57" i="26" s="1"/>
  <c r="AJ57" i="26" s="1"/>
  <c r="BP56" i="25"/>
  <c r="BN56" i="25" s="1"/>
  <c r="AI58" i="26" s="1"/>
  <c r="AJ58" i="26" s="1"/>
  <c r="AK58" i="26" s="1"/>
  <c r="BP57" i="25"/>
  <c r="BN57" i="25" s="1"/>
  <c r="AI59" i="26" s="1"/>
  <c r="AJ59" i="26" s="1"/>
  <c r="BP59" i="25"/>
  <c r="BN59" i="25" s="1"/>
  <c r="AI61" i="26" s="1"/>
  <c r="AJ61" i="26" s="1"/>
  <c r="BP62" i="25"/>
  <c r="BN62" i="25" s="1"/>
  <c r="BP65" i="25"/>
  <c r="BN65" i="25" s="1"/>
  <c r="AI67" i="26" s="1"/>
  <c r="AJ67" i="26" s="1"/>
  <c r="AK67" i="26" s="1"/>
  <c r="BP66" i="25"/>
  <c r="BN66" i="25" s="1"/>
  <c r="AI68" i="26" s="1"/>
  <c r="AJ68" i="26" s="1"/>
  <c r="AK68" i="26" s="1"/>
  <c r="BP67" i="25"/>
  <c r="BN67" i="25" s="1"/>
  <c r="AI69" i="26" s="1"/>
  <c r="AJ69" i="26" s="1"/>
  <c r="BP68" i="25"/>
  <c r="BN68" i="25" s="1"/>
  <c r="AI70" i="26" s="1"/>
  <c r="AJ70" i="26" s="1"/>
  <c r="AK70" i="26" s="1"/>
  <c r="BP69" i="25"/>
  <c r="BN69" i="25" s="1"/>
  <c r="AI71" i="26" s="1"/>
  <c r="AJ71" i="26" s="1"/>
  <c r="AK71" i="26" s="1"/>
  <c r="BP70" i="25"/>
  <c r="BN70" i="25" s="1"/>
  <c r="BP71" i="25"/>
  <c r="BN71" i="25" s="1"/>
  <c r="AI73" i="26" s="1"/>
  <c r="AJ73" i="26" s="1"/>
  <c r="AK73" i="26" s="1"/>
  <c r="BP72" i="25"/>
  <c r="BN72" i="25" s="1"/>
  <c r="AI74" i="26" s="1"/>
  <c r="AJ74" i="26" s="1"/>
  <c r="BP73" i="25"/>
  <c r="BN73" i="25" s="1"/>
  <c r="AI75" i="26" s="1"/>
  <c r="AJ75" i="26" s="1"/>
  <c r="AK75" i="26" s="1"/>
  <c r="BP74" i="25"/>
  <c r="BN74" i="25" s="1"/>
  <c r="AI76" i="26" s="1"/>
  <c r="AJ76" i="26" s="1"/>
  <c r="AK76" i="26" s="1"/>
  <c r="BP75" i="25"/>
  <c r="BN75" i="25" s="1"/>
  <c r="AI77" i="26" s="1"/>
  <c r="AJ77" i="26" s="1"/>
  <c r="BP76" i="25"/>
  <c r="BN76" i="25" s="1"/>
  <c r="AI78" i="26" s="1"/>
  <c r="AJ78" i="26" s="1"/>
  <c r="AK78" i="26" s="1"/>
  <c r="BP77" i="25"/>
  <c r="BN77" i="25" s="1"/>
  <c r="AI79" i="26" s="1"/>
  <c r="AJ79" i="26" s="1"/>
  <c r="BN78" i="25"/>
  <c r="BP79" i="25"/>
  <c r="BN79" i="25" s="1"/>
  <c r="AI81" i="26" s="1"/>
  <c r="AJ81" i="26" s="1"/>
  <c r="AK81" i="26" s="1"/>
  <c r="BP80" i="25"/>
  <c r="BN80" i="25" s="1"/>
  <c r="AI82" i="26" s="1"/>
  <c r="AJ82" i="26" s="1"/>
  <c r="BN81" i="25"/>
  <c r="BP82" i="25"/>
  <c r="BN82" i="25" s="1"/>
  <c r="BP84" i="25"/>
  <c r="BN84" i="25" s="1"/>
  <c r="AI86" i="26" s="1"/>
  <c r="AJ86" i="26" s="1"/>
  <c r="AK86" i="26" s="1"/>
  <c r="BP85" i="25"/>
  <c r="BN85" i="25" s="1"/>
  <c r="BP88" i="25"/>
  <c r="BN88" i="25" s="1"/>
  <c r="AI90" i="26" s="1"/>
  <c r="AJ90" i="26" s="1"/>
  <c r="BP89" i="25"/>
  <c r="BN89" i="25" s="1"/>
  <c r="AI91" i="26" s="1"/>
  <c r="BP90" i="25"/>
  <c r="BN90" i="25" s="1"/>
  <c r="AI92" i="26" s="1"/>
  <c r="AJ92" i="26" s="1"/>
  <c r="BP91" i="25"/>
  <c r="BN91" i="25" s="1"/>
  <c r="AI93" i="26" s="1"/>
  <c r="AJ93" i="26" s="1"/>
  <c r="BP92" i="25"/>
  <c r="BN92" i="25" s="1"/>
  <c r="AI94" i="26" s="1"/>
  <c r="AJ94" i="26" s="1"/>
  <c r="AK94" i="26" s="1"/>
  <c r="BP93" i="25"/>
  <c r="BN93" i="25" s="1"/>
  <c r="AI95" i="26" s="1"/>
  <c r="AJ95" i="26" s="1"/>
  <c r="BP94" i="25"/>
  <c r="BN94" i="25" s="1"/>
  <c r="AI96" i="26" s="1"/>
  <c r="AJ96" i="26" s="1"/>
  <c r="AK96" i="26" s="1"/>
  <c r="BP95" i="25"/>
  <c r="BN95" i="25" s="1"/>
  <c r="AI97" i="26" s="1"/>
  <c r="AJ97" i="26" s="1"/>
  <c r="BP100" i="25"/>
  <c r="BN100" i="25" s="1"/>
  <c r="BP101" i="25"/>
  <c r="BN101" i="25" s="1"/>
  <c r="AI103" i="26" s="1"/>
  <c r="AJ103" i="26" s="1"/>
  <c r="AK103" i="26" s="1"/>
  <c r="BP102" i="25"/>
  <c r="BN102" i="25" s="1"/>
  <c r="AI104" i="26" s="1"/>
  <c r="AJ104" i="26" s="1"/>
  <c r="BP103" i="25"/>
  <c r="BN103" i="25" s="1"/>
  <c r="AI105" i="26" s="1"/>
  <c r="BP104" i="25"/>
  <c r="BN104" i="25" s="1"/>
  <c r="BO105" i="25" s="1"/>
  <c r="BP107" i="25"/>
  <c r="BN107" i="25" s="1"/>
  <c r="AI109" i="26" s="1"/>
  <c r="AJ109" i="26" s="1"/>
  <c r="BP108" i="25"/>
  <c r="BN108" i="25" s="1"/>
  <c r="AI110" i="26" s="1"/>
  <c r="AJ110" i="26" s="1"/>
  <c r="BP109" i="25"/>
  <c r="BN109" i="25" s="1"/>
  <c r="AI111" i="26" s="1"/>
  <c r="AJ111" i="26" s="1"/>
  <c r="BP110" i="25"/>
  <c r="BN110" i="25" s="1"/>
  <c r="AI112" i="26" s="1"/>
  <c r="AJ112" i="26" s="1"/>
  <c r="AK112" i="26" s="1"/>
  <c r="BP111" i="25"/>
  <c r="BN111" i="25" s="1"/>
  <c r="AI113" i="26" s="1"/>
  <c r="AJ113" i="26" s="1"/>
  <c r="AK113" i="26" s="1"/>
  <c r="BP112" i="25"/>
  <c r="BN112" i="25" s="1"/>
  <c r="AI114" i="26" s="1"/>
  <c r="AJ114" i="26" s="1"/>
  <c r="AK114" i="26" s="1"/>
  <c r="BP113" i="25"/>
  <c r="BN113" i="25" s="1"/>
  <c r="AI115" i="26" s="1"/>
  <c r="BP116" i="25"/>
  <c r="BN116" i="25" s="1"/>
  <c r="AI118" i="26" s="1"/>
  <c r="AJ118" i="26" s="1"/>
  <c r="BP117" i="25"/>
  <c r="BN117" i="25" s="1"/>
  <c r="AI119" i="26" s="1"/>
  <c r="AJ119" i="26" s="1"/>
  <c r="BP118" i="25"/>
  <c r="BN118" i="25" s="1"/>
  <c r="AI120" i="26" s="1"/>
  <c r="AJ120" i="26" s="1"/>
  <c r="AK120" i="26" s="1"/>
  <c r="BP119" i="25"/>
  <c r="BN119" i="25" s="1"/>
  <c r="AI121" i="26" s="1"/>
  <c r="BP120" i="25"/>
  <c r="BN120" i="25" s="1"/>
  <c r="AI122" i="26" s="1"/>
  <c r="AJ122" i="26" s="1"/>
  <c r="AK122" i="26" s="1"/>
  <c r="BP5" i="25"/>
  <c r="BN5" i="25" s="1"/>
  <c r="CC121" i="25"/>
  <c r="CC120" i="25"/>
  <c r="CC119" i="25"/>
  <c r="CC118" i="25"/>
  <c r="CC117" i="25"/>
  <c r="CC116" i="25"/>
  <c r="CC113" i="25"/>
  <c r="CC112" i="25"/>
  <c r="CC111" i="25"/>
  <c r="CC110" i="25"/>
  <c r="CC109" i="25"/>
  <c r="CC108" i="25"/>
  <c r="CC107" i="25"/>
  <c r="CC104" i="25"/>
  <c r="CC103" i="25"/>
  <c r="CC102" i="25"/>
  <c r="CC101" i="25"/>
  <c r="CC100" i="25"/>
  <c r="CC95" i="25"/>
  <c r="CC94" i="25"/>
  <c r="CC93" i="25"/>
  <c r="CC92" i="25"/>
  <c r="CC91" i="25"/>
  <c r="CC90" i="25"/>
  <c r="CC89" i="25"/>
  <c r="CC88" i="25"/>
  <c r="CC85" i="25"/>
  <c r="CC84" i="25"/>
  <c r="CC82" i="25"/>
  <c r="CC80" i="25"/>
  <c r="CC79" i="25"/>
  <c r="CC77" i="25"/>
  <c r="CC76" i="25"/>
  <c r="CC75" i="25"/>
  <c r="CC74" i="25"/>
  <c r="CC73" i="25"/>
  <c r="CC72" i="25"/>
  <c r="CC71" i="25"/>
  <c r="CC70" i="25"/>
  <c r="CC69" i="25"/>
  <c r="CC68" i="25"/>
  <c r="CC67" i="25"/>
  <c r="CC66" i="25"/>
  <c r="CC65" i="25"/>
  <c r="CC62" i="25"/>
  <c r="CC59" i="25"/>
  <c r="CC58" i="25"/>
  <c r="CC57" i="25"/>
  <c r="CC56" i="25"/>
  <c r="CC55" i="25"/>
  <c r="CC54" i="25"/>
  <c r="CC53" i="25"/>
  <c r="CC52" i="25"/>
  <c r="CC51" i="25"/>
  <c r="CC50" i="25"/>
  <c r="CC49" i="25"/>
  <c r="CC46" i="25"/>
  <c r="CC45" i="25"/>
  <c r="CC44" i="25"/>
  <c r="CC43" i="25"/>
  <c r="CC40" i="25"/>
  <c r="CC39" i="25"/>
  <c r="CC38" i="25"/>
  <c r="CC34" i="25"/>
  <c r="CC33" i="25"/>
  <c r="CC29" i="25"/>
  <c r="CC28" i="25"/>
  <c r="CC27" i="25"/>
  <c r="CC26" i="25"/>
  <c r="CC25" i="25"/>
  <c r="CC24" i="25"/>
  <c r="CC23" i="25"/>
  <c r="CC22" i="25"/>
  <c r="CC21" i="25"/>
  <c r="CC20" i="25"/>
  <c r="CC17" i="25"/>
  <c r="CC16" i="25"/>
  <c r="CC14" i="25"/>
  <c r="CC13" i="25"/>
  <c r="CC12" i="25"/>
  <c r="CC11" i="25"/>
  <c r="CC10" i="25"/>
  <c r="CC9" i="25"/>
  <c r="CC8" i="25"/>
  <c r="CC7" i="25"/>
  <c r="CC6" i="25"/>
  <c r="CC5" i="25"/>
  <c r="BW121" i="25"/>
  <c r="BW120" i="25"/>
  <c r="BW119" i="25"/>
  <c r="BW118" i="25"/>
  <c r="BW117" i="25"/>
  <c r="BW116" i="25"/>
  <c r="BW113" i="25"/>
  <c r="BW112" i="25"/>
  <c r="BW111" i="25"/>
  <c r="BW110" i="25"/>
  <c r="BW109" i="25"/>
  <c r="BW108" i="25"/>
  <c r="BW107" i="25"/>
  <c r="BW104" i="25"/>
  <c r="BW103" i="25"/>
  <c r="BW102" i="25"/>
  <c r="BW101" i="25"/>
  <c r="BW100" i="25"/>
  <c r="BW95" i="25"/>
  <c r="BW94" i="25"/>
  <c r="BW93" i="25"/>
  <c r="BW92" i="25"/>
  <c r="BW91" i="25"/>
  <c r="BW90" i="25"/>
  <c r="BW89" i="25"/>
  <c r="BW88" i="25"/>
  <c r="BW85" i="25"/>
  <c r="BW84" i="25"/>
  <c r="BW82" i="25"/>
  <c r="BW80" i="25"/>
  <c r="BW79" i="25"/>
  <c r="BW77" i="25"/>
  <c r="BW76" i="25"/>
  <c r="BW75" i="25"/>
  <c r="BW74" i="25"/>
  <c r="BW73" i="25"/>
  <c r="BW72" i="25"/>
  <c r="BW71" i="25"/>
  <c r="BW70" i="25"/>
  <c r="BW69" i="25"/>
  <c r="BW68" i="25"/>
  <c r="BW67" i="25"/>
  <c r="BW66" i="25"/>
  <c r="BW65" i="25"/>
  <c r="BW62" i="25"/>
  <c r="BW59" i="25"/>
  <c r="BW58" i="25"/>
  <c r="BW57" i="25"/>
  <c r="BW56" i="25"/>
  <c r="BW55" i="25"/>
  <c r="BW54" i="25"/>
  <c r="BW53" i="25"/>
  <c r="BW52" i="25"/>
  <c r="BW51" i="25"/>
  <c r="BW50" i="25"/>
  <c r="BW49" i="25"/>
  <c r="BW46" i="25"/>
  <c r="BW45" i="25"/>
  <c r="BW44" i="25"/>
  <c r="BW43" i="25"/>
  <c r="BW40" i="25"/>
  <c r="BW39" i="25"/>
  <c r="BW38" i="25"/>
  <c r="BW34" i="25"/>
  <c r="BW33" i="25"/>
  <c r="BW29" i="25"/>
  <c r="BW28" i="25"/>
  <c r="BW27" i="25"/>
  <c r="BW26" i="25"/>
  <c r="BW25" i="25"/>
  <c r="BW24" i="25"/>
  <c r="BW23" i="25"/>
  <c r="BW22" i="25"/>
  <c r="BW21" i="25"/>
  <c r="BW20" i="25"/>
  <c r="BW17" i="25"/>
  <c r="BW16" i="25"/>
  <c r="BW14" i="25"/>
  <c r="BW13" i="25"/>
  <c r="BW12" i="25"/>
  <c r="BW11" i="25"/>
  <c r="BW10" i="25"/>
  <c r="BW9" i="25"/>
  <c r="BW8" i="25"/>
  <c r="BW7" i="25"/>
  <c r="BW6" i="25"/>
  <c r="BW5" i="25"/>
  <c r="BQ121" i="25"/>
  <c r="BQ120" i="25"/>
  <c r="BQ119" i="25"/>
  <c r="BQ118" i="25"/>
  <c r="BQ117" i="25"/>
  <c r="BQ116" i="25"/>
  <c r="BQ113" i="25"/>
  <c r="BQ112" i="25"/>
  <c r="BQ111" i="25"/>
  <c r="BQ110" i="25"/>
  <c r="BQ109" i="25"/>
  <c r="BQ108" i="25"/>
  <c r="BQ107" i="25"/>
  <c r="BQ104" i="25"/>
  <c r="BQ103" i="25"/>
  <c r="BQ102" i="25"/>
  <c r="BQ101" i="25"/>
  <c r="BQ100" i="25"/>
  <c r="BQ95" i="25"/>
  <c r="BQ94" i="25"/>
  <c r="BQ93" i="25"/>
  <c r="BQ92" i="25"/>
  <c r="BQ91" i="25"/>
  <c r="BQ90" i="25"/>
  <c r="BQ89" i="25"/>
  <c r="BQ88" i="25"/>
  <c r="BQ85" i="25"/>
  <c r="BQ84" i="25"/>
  <c r="BQ82" i="25"/>
  <c r="BQ80" i="25"/>
  <c r="BQ79" i="25"/>
  <c r="BQ77" i="25"/>
  <c r="BQ76" i="25"/>
  <c r="BQ75" i="25"/>
  <c r="BQ74" i="25"/>
  <c r="BQ73" i="25"/>
  <c r="BQ72" i="25"/>
  <c r="BQ71" i="25"/>
  <c r="BQ70" i="25"/>
  <c r="BQ69" i="25"/>
  <c r="BQ68" i="25"/>
  <c r="BQ67" i="25"/>
  <c r="BQ66" i="25"/>
  <c r="BQ65" i="25"/>
  <c r="BQ62" i="25"/>
  <c r="BQ59" i="25"/>
  <c r="BQ58" i="25"/>
  <c r="BQ57" i="25"/>
  <c r="BQ56" i="25"/>
  <c r="BQ55" i="25"/>
  <c r="BQ54" i="25"/>
  <c r="BQ53" i="25"/>
  <c r="BQ52" i="25"/>
  <c r="BQ51" i="25"/>
  <c r="BQ50" i="25"/>
  <c r="BQ49" i="25"/>
  <c r="BQ46" i="25"/>
  <c r="BQ45" i="25"/>
  <c r="BQ44" i="25"/>
  <c r="BQ43" i="25"/>
  <c r="BQ40" i="25"/>
  <c r="BQ39" i="25"/>
  <c r="BQ38" i="25"/>
  <c r="BQ34" i="25"/>
  <c r="BQ33" i="25"/>
  <c r="BQ29" i="25"/>
  <c r="BQ28" i="25"/>
  <c r="BQ27" i="25"/>
  <c r="BQ26" i="25"/>
  <c r="BQ25" i="25"/>
  <c r="BQ24" i="25"/>
  <c r="BQ23" i="25"/>
  <c r="BQ22" i="25"/>
  <c r="BQ21" i="25"/>
  <c r="BQ20" i="25"/>
  <c r="BQ17" i="25"/>
  <c r="BQ16" i="25"/>
  <c r="BQ14" i="25"/>
  <c r="BQ13" i="25"/>
  <c r="BQ12" i="25"/>
  <c r="BQ11" i="25"/>
  <c r="BQ10" i="25"/>
  <c r="BQ9" i="25"/>
  <c r="BQ8" i="25"/>
  <c r="BQ7" i="25"/>
  <c r="BQ6" i="25"/>
  <c r="BQ5" i="25"/>
  <c r="AC7" i="26"/>
  <c r="AD7" i="26" s="1"/>
  <c r="AF123" i="26"/>
  <c r="AG123" i="26" s="1"/>
  <c r="AF122" i="26"/>
  <c r="AG122" i="26" s="1"/>
  <c r="AH122" i="26" s="1"/>
  <c r="AF121" i="26"/>
  <c r="AG121" i="26" s="1"/>
  <c r="AH121" i="26" s="1"/>
  <c r="AF120" i="26"/>
  <c r="AG120" i="26" s="1"/>
  <c r="AH120" i="26" s="1"/>
  <c r="AF119" i="26"/>
  <c r="AF118" i="26"/>
  <c r="AG118" i="26" s="1"/>
  <c r="AH118" i="26" s="1"/>
  <c r="AF115" i="26"/>
  <c r="AG115" i="26" s="1"/>
  <c r="AH115" i="26" s="1"/>
  <c r="AF114" i="26"/>
  <c r="AG114" i="26" s="1"/>
  <c r="AH114" i="26" s="1"/>
  <c r="AF113" i="26"/>
  <c r="AF112" i="26"/>
  <c r="AG112" i="26" s="1"/>
  <c r="AH112" i="26" s="1"/>
  <c r="AF111" i="26"/>
  <c r="AG111" i="26" s="1"/>
  <c r="AH111" i="26" s="1"/>
  <c r="AF110" i="26"/>
  <c r="AG110" i="26" s="1"/>
  <c r="AF109" i="26"/>
  <c r="AG109" i="26" s="1"/>
  <c r="AH109" i="26" s="1"/>
  <c r="AF106" i="26"/>
  <c r="AG106" i="26" s="1"/>
  <c r="AH106" i="26" s="1"/>
  <c r="AF105" i="26"/>
  <c r="AG105" i="26" s="1"/>
  <c r="AH105" i="26" s="1"/>
  <c r="AF104" i="26"/>
  <c r="AG104" i="26" s="1"/>
  <c r="AH104" i="26" s="1"/>
  <c r="AF103" i="26"/>
  <c r="AF102" i="26"/>
  <c r="AG102" i="26" s="1"/>
  <c r="AH102" i="26" s="1"/>
  <c r="AF97" i="26"/>
  <c r="AG97" i="26" s="1"/>
  <c r="AH97" i="26" s="1"/>
  <c r="AF96" i="26"/>
  <c r="AG96" i="26" s="1"/>
  <c r="AH96" i="26" s="1"/>
  <c r="AF95" i="26"/>
  <c r="AG95" i="26" s="1"/>
  <c r="AH95" i="26" s="1"/>
  <c r="AF94" i="26"/>
  <c r="AG94" i="26" s="1"/>
  <c r="AH94" i="26" s="1"/>
  <c r="AF93" i="26"/>
  <c r="AG93" i="26" s="1"/>
  <c r="AH93" i="26" s="1"/>
  <c r="AF92" i="26"/>
  <c r="AF91" i="26"/>
  <c r="AG91" i="26" s="1"/>
  <c r="AH91" i="26" s="1"/>
  <c r="AF90" i="26"/>
  <c r="AF87" i="26"/>
  <c r="AF86" i="26"/>
  <c r="AG86" i="26" s="1"/>
  <c r="AH86" i="26" s="1"/>
  <c r="AF84" i="26"/>
  <c r="AG84" i="26" s="1"/>
  <c r="AH84" i="26" s="1"/>
  <c r="AF82" i="26"/>
  <c r="AG82" i="26" s="1"/>
  <c r="AF81" i="26"/>
  <c r="AG81" i="26" s="1"/>
  <c r="AH81" i="26" s="1"/>
  <c r="AF79" i="26"/>
  <c r="AG79" i="26" s="1"/>
  <c r="AH79" i="26" s="1"/>
  <c r="AF78" i="26"/>
  <c r="AG78" i="26" s="1"/>
  <c r="AH78" i="26" s="1"/>
  <c r="AF77" i="26"/>
  <c r="AG77" i="26" s="1"/>
  <c r="AH77" i="26" s="1"/>
  <c r="AF76" i="26"/>
  <c r="AF75" i="26"/>
  <c r="AG75" i="26" s="1"/>
  <c r="AF74" i="26"/>
  <c r="AG74" i="26" s="1"/>
  <c r="AH74" i="26" s="1"/>
  <c r="AF73" i="26"/>
  <c r="AG73" i="26" s="1"/>
  <c r="AH73" i="26" s="1"/>
  <c r="AF72" i="26"/>
  <c r="AG72" i="26" s="1"/>
  <c r="AH72" i="26" s="1"/>
  <c r="AF71" i="26"/>
  <c r="AG71" i="26" s="1"/>
  <c r="AH71" i="26" s="1"/>
  <c r="AF70" i="26"/>
  <c r="AG70" i="26" s="1"/>
  <c r="AH70" i="26" s="1"/>
  <c r="AF69" i="26"/>
  <c r="AF68" i="26"/>
  <c r="AG68" i="26" s="1"/>
  <c r="AH68" i="26" s="1"/>
  <c r="AF67" i="26"/>
  <c r="AG67" i="26" s="1"/>
  <c r="AH67" i="26" s="1"/>
  <c r="AF64" i="26"/>
  <c r="AG64" i="26" s="1"/>
  <c r="AH64" i="26" s="1"/>
  <c r="AF61" i="26"/>
  <c r="AG61" i="26" s="1"/>
  <c r="AF60" i="26"/>
  <c r="AG60" i="26" s="1"/>
  <c r="AH60" i="26" s="1"/>
  <c r="AF59" i="26"/>
  <c r="AG59" i="26" s="1"/>
  <c r="AH59" i="26" s="1"/>
  <c r="AF58" i="26"/>
  <c r="AG58" i="26" s="1"/>
  <c r="AH58" i="26" s="1"/>
  <c r="AF57" i="26"/>
  <c r="AG57" i="26" s="1"/>
  <c r="AH57" i="26" s="1"/>
  <c r="AF56" i="26"/>
  <c r="AF55" i="26"/>
  <c r="AG55" i="26" s="1"/>
  <c r="AF54" i="26"/>
  <c r="AG54" i="26" s="1"/>
  <c r="AH54" i="26" s="1"/>
  <c r="AF53" i="26"/>
  <c r="AG53" i="26" s="1"/>
  <c r="AH53" i="26" s="1"/>
  <c r="AF52" i="26"/>
  <c r="AG52" i="26" s="1"/>
  <c r="AH52" i="26" s="1"/>
  <c r="AF51" i="26"/>
  <c r="AG51" i="26" s="1"/>
  <c r="AH51" i="26" s="1"/>
  <c r="AF48" i="26"/>
  <c r="AG48" i="26" s="1"/>
  <c r="AH48" i="26" s="1"/>
  <c r="AF47" i="26"/>
  <c r="AF46" i="26"/>
  <c r="AG46" i="26" s="1"/>
  <c r="AF45" i="26"/>
  <c r="AG45" i="26" s="1"/>
  <c r="AH45" i="26" s="1"/>
  <c r="AF42" i="26"/>
  <c r="AG42" i="26" s="1"/>
  <c r="AH42" i="26" s="1"/>
  <c r="AF41" i="26"/>
  <c r="AG41" i="26" s="1"/>
  <c r="AF40" i="26"/>
  <c r="AG40" i="26" s="1"/>
  <c r="AH40" i="26" s="1"/>
  <c r="AF36" i="26"/>
  <c r="AG36" i="26" s="1"/>
  <c r="AH36" i="26" s="1"/>
  <c r="AF35" i="26"/>
  <c r="AG35" i="26" s="1"/>
  <c r="AH35" i="26" s="1"/>
  <c r="AF31" i="26"/>
  <c r="AF30" i="26"/>
  <c r="AF29" i="26"/>
  <c r="AG29" i="26" s="1"/>
  <c r="AH29" i="26" s="1"/>
  <c r="AF28" i="26"/>
  <c r="AG28" i="26" s="1"/>
  <c r="AH28" i="26" s="1"/>
  <c r="AF27" i="26"/>
  <c r="AG27" i="26" s="1"/>
  <c r="AH27" i="26" s="1"/>
  <c r="AF26" i="26"/>
  <c r="AG26" i="26" s="1"/>
  <c r="AH26" i="26" s="1"/>
  <c r="AF25" i="26"/>
  <c r="AG25" i="26" s="1"/>
  <c r="AH25" i="26" s="1"/>
  <c r="AF24" i="26"/>
  <c r="AF23" i="26"/>
  <c r="AG23" i="26" s="1"/>
  <c r="AF22" i="26"/>
  <c r="AG22" i="26" s="1"/>
  <c r="AH22" i="26" s="1"/>
  <c r="AF19" i="26"/>
  <c r="AG19" i="26" s="1"/>
  <c r="AH19" i="26" s="1"/>
  <c r="AF18" i="26"/>
  <c r="AG18" i="26" s="1"/>
  <c r="AF16" i="26"/>
  <c r="AG16" i="26" s="1"/>
  <c r="AH16" i="26" s="1"/>
  <c r="AF15" i="26"/>
  <c r="AG15" i="26" s="1"/>
  <c r="AH15" i="26" s="1"/>
  <c r="AF14" i="26"/>
  <c r="AG14" i="26" s="1"/>
  <c r="AH14" i="26" s="1"/>
  <c r="AF13" i="26"/>
  <c r="AG13" i="26" s="1"/>
  <c r="AH13" i="26" s="1"/>
  <c r="AF12" i="26"/>
  <c r="AF11" i="26"/>
  <c r="AG11" i="26" s="1"/>
  <c r="AH11" i="26" s="1"/>
  <c r="AF10" i="26"/>
  <c r="AG10" i="26" s="1"/>
  <c r="AH10" i="26" s="1"/>
  <c r="AF9" i="26"/>
  <c r="AG9" i="26" s="1"/>
  <c r="AH9" i="26" s="1"/>
  <c r="AF8" i="26"/>
  <c r="AG8" i="26" s="1"/>
  <c r="AH8" i="26" s="1"/>
  <c r="AF7" i="26"/>
  <c r="AC123" i="26"/>
  <c r="AD123" i="26" s="1"/>
  <c r="AE123" i="26" s="1"/>
  <c r="AC122" i="26"/>
  <c r="AD122" i="26" s="1"/>
  <c r="AE122" i="26" s="1"/>
  <c r="AC121" i="26"/>
  <c r="AC120" i="26"/>
  <c r="AC119" i="26"/>
  <c r="AD119" i="26" s="1"/>
  <c r="AE119" i="26" s="1"/>
  <c r="AC118" i="26"/>
  <c r="AD118" i="26" s="1"/>
  <c r="AE118" i="26" s="1"/>
  <c r="AC115" i="26"/>
  <c r="AD115" i="26" s="1"/>
  <c r="AE115" i="26" s="1"/>
  <c r="AC114" i="26"/>
  <c r="AC113" i="26"/>
  <c r="AD113" i="26" s="1"/>
  <c r="AE113" i="26" s="1"/>
  <c r="AC112" i="26"/>
  <c r="AD112" i="26" s="1"/>
  <c r="AE112" i="26" s="1"/>
  <c r="AC111" i="26"/>
  <c r="AC110" i="26"/>
  <c r="AD110" i="26" s="1"/>
  <c r="AE110" i="26" s="1"/>
  <c r="AC109" i="26"/>
  <c r="AD109" i="26" s="1"/>
  <c r="AE109" i="26" s="1"/>
  <c r="AC106" i="26"/>
  <c r="AD106" i="26" s="1"/>
  <c r="AE106" i="26" s="1"/>
  <c r="AC105" i="26"/>
  <c r="AD105" i="26" s="1"/>
  <c r="AE105" i="26" s="1"/>
  <c r="AC104" i="26"/>
  <c r="AD104" i="26" s="1"/>
  <c r="AE104" i="26" s="1"/>
  <c r="AC103" i="26"/>
  <c r="AD103" i="26" s="1"/>
  <c r="AE103" i="26" s="1"/>
  <c r="AC102" i="26"/>
  <c r="AD102" i="26" s="1"/>
  <c r="AE102" i="26" s="1"/>
  <c r="AC97" i="26"/>
  <c r="AD97" i="26" s="1"/>
  <c r="AE97" i="26" s="1"/>
  <c r="AC96" i="26"/>
  <c r="AD96" i="26" s="1"/>
  <c r="AE96" i="26" s="1"/>
  <c r="AC95" i="26"/>
  <c r="AD95" i="26" s="1"/>
  <c r="AE95" i="26" s="1"/>
  <c r="AC94" i="26"/>
  <c r="AD94" i="26" s="1"/>
  <c r="AE94" i="26" s="1"/>
  <c r="AC93" i="26"/>
  <c r="AD93" i="26" s="1"/>
  <c r="AC92" i="26"/>
  <c r="AD92" i="26" s="1"/>
  <c r="AE92" i="26" s="1"/>
  <c r="AC91" i="26"/>
  <c r="AD91" i="26" s="1"/>
  <c r="AE91" i="26" s="1"/>
  <c r="AC90" i="26"/>
  <c r="AD90" i="26" s="1"/>
  <c r="AC87" i="26"/>
  <c r="AD87" i="26" s="1"/>
  <c r="AE87" i="26" s="1"/>
  <c r="AC86" i="26"/>
  <c r="AD86" i="26" s="1"/>
  <c r="AC84" i="26"/>
  <c r="AD84" i="26" s="1"/>
  <c r="AE84" i="26" s="1"/>
  <c r="AC82" i="26"/>
  <c r="AD82" i="26" s="1"/>
  <c r="AC81" i="26"/>
  <c r="AD81" i="26" s="1"/>
  <c r="AE81" i="26" s="1"/>
  <c r="AC79" i="26"/>
  <c r="AC78" i="26"/>
  <c r="AD78" i="26" s="1"/>
  <c r="AC77" i="26"/>
  <c r="AD77" i="26" s="1"/>
  <c r="AE77" i="26" s="1"/>
  <c r="AC76" i="26"/>
  <c r="AD76" i="26" s="1"/>
  <c r="AE76" i="26" s="1"/>
  <c r="AC75" i="26"/>
  <c r="AD75" i="26" s="1"/>
  <c r="AE75" i="26" s="1"/>
  <c r="AC74" i="26"/>
  <c r="AD74" i="26" s="1"/>
  <c r="AE74" i="26" s="1"/>
  <c r="AC73" i="26"/>
  <c r="AD73" i="26" s="1"/>
  <c r="AC72" i="26"/>
  <c r="AD72" i="26" s="1"/>
  <c r="AE72" i="26" s="1"/>
  <c r="AC71" i="26"/>
  <c r="AC70" i="26"/>
  <c r="AC69" i="26"/>
  <c r="AD69" i="26" s="1"/>
  <c r="AE69" i="26" s="1"/>
  <c r="AC68" i="26"/>
  <c r="AD68" i="26" s="1"/>
  <c r="AE68" i="26" s="1"/>
  <c r="AC67" i="26"/>
  <c r="AC64" i="26"/>
  <c r="AD64" i="26" s="1"/>
  <c r="AC61" i="26"/>
  <c r="AD61" i="26" s="1"/>
  <c r="AE61" i="26" s="1"/>
  <c r="AC60" i="26"/>
  <c r="AD60" i="26" s="1"/>
  <c r="AE60" i="26" s="1"/>
  <c r="AC59" i="26"/>
  <c r="AD59" i="26" s="1"/>
  <c r="AE59" i="26" s="1"/>
  <c r="AC58" i="26"/>
  <c r="AC57" i="26"/>
  <c r="AD57" i="26" s="1"/>
  <c r="AC56" i="26"/>
  <c r="AD56" i="26" s="1"/>
  <c r="AE56" i="26" s="1"/>
  <c r="AC55" i="26"/>
  <c r="AD55" i="26" s="1"/>
  <c r="AE55" i="26" s="1"/>
  <c r="AC54" i="26"/>
  <c r="AD54" i="26" s="1"/>
  <c r="AC53" i="26"/>
  <c r="AD53" i="26" s="1"/>
  <c r="AC52" i="26"/>
  <c r="AD52" i="26" s="1"/>
  <c r="AE52" i="26" s="1"/>
  <c r="AC51" i="26"/>
  <c r="AD51" i="26" s="1"/>
  <c r="AC48" i="26"/>
  <c r="AD48" i="26" s="1"/>
  <c r="AC47" i="26"/>
  <c r="AD47" i="26" s="1"/>
  <c r="AC46" i="26"/>
  <c r="AD46" i="26" s="1"/>
  <c r="AE46" i="26" s="1"/>
  <c r="AC45" i="26"/>
  <c r="AC42" i="26"/>
  <c r="AD42" i="26" s="1"/>
  <c r="AE42" i="26" s="1"/>
  <c r="AC41" i="26"/>
  <c r="AD41" i="26" s="1"/>
  <c r="AC40" i="26"/>
  <c r="AD40" i="26" s="1"/>
  <c r="AC36" i="26"/>
  <c r="AD36" i="26" s="1"/>
  <c r="AC35" i="26"/>
  <c r="AD35" i="26" s="1"/>
  <c r="AE35" i="26" s="1"/>
  <c r="AC31" i="26"/>
  <c r="AD31" i="26" s="1"/>
  <c r="AE31" i="26" s="1"/>
  <c r="AC30" i="26"/>
  <c r="AC29" i="26"/>
  <c r="AD29" i="26" s="1"/>
  <c r="AC28" i="26"/>
  <c r="AD28" i="26" s="1"/>
  <c r="AE28" i="26" s="1"/>
  <c r="AC27" i="26"/>
  <c r="AD27" i="26" s="1"/>
  <c r="AE27" i="26" s="1"/>
  <c r="AC26" i="26"/>
  <c r="AC25" i="26"/>
  <c r="AD25" i="26" s="1"/>
  <c r="AC24" i="26"/>
  <c r="AD24" i="26" s="1"/>
  <c r="AE24" i="26" s="1"/>
  <c r="AC23" i="26"/>
  <c r="AD23" i="26" s="1"/>
  <c r="AE23" i="26" s="1"/>
  <c r="AC22" i="26"/>
  <c r="AD22" i="26" s="1"/>
  <c r="AE22" i="26" s="1"/>
  <c r="AC19" i="26"/>
  <c r="AC18" i="26"/>
  <c r="AD18" i="26" s="1"/>
  <c r="AE18" i="26" s="1"/>
  <c r="AC16" i="26"/>
  <c r="AD16" i="26" s="1"/>
  <c r="AE16" i="26" s="1"/>
  <c r="AC15" i="26"/>
  <c r="AD15" i="26" s="1"/>
  <c r="AC14" i="26"/>
  <c r="AC13" i="26"/>
  <c r="AD13" i="26" s="1"/>
  <c r="AE13" i="26" s="1"/>
  <c r="AC12" i="26"/>
  <c r="AD12" i="26" s="1"/>
  <c r="AE12" i="26" s="1"/>
  <c r="AC11" i="26"/>
  <c r="AD11" i="26" s="1"/>
  <c r="AE11" i="26" s="1"/>
  <c r="AC10" i="26"/>
  <c r="AC9" i="26"/>
  <c r="AD9" i="26" s="1"/>
  <c r="AC8" i="26"/>
  <c r="AD8" i="26" s="1"/>
  <c r="AE8" i="26" s="1"/>
  <c r="BD5" i="25"/>
  <c r="BJ121" i="25"/>
  <c r="BJ120" i="25"/>
  <c r="BJ119" i="25"/>
  <c r="BJ118" i="25"/>
  <c r="BJ117" i="25"/>
  <c r="BJ116" i="25"/>
  <c r="BJ113" i="25"/>
  <c r="BJ112" i="25"/>
  <c r="BJ111" i="25"/>
  <c r="BJ110" i="25"/>
  <c r="BJ109" i="25"/>
  <c r="BJ108" i="25"/>
  <c r="BH108" i="25"/>
  <c r="BJ107" i="25"/>
  <c r="BH105" i="25"/>
  <c r="BJ104" i="25"/>
  <c r="BJ103" i="25"/>
  <c r="BH103" i="25"/>
  <c r="BJ102" i="25"/>
  <c r="BJ101" i="25"/>
  <c r="BH101" i="25"/>
  <c r="BJ100" i="25"/>
  <c r="BJ95" i="25"/>
  <c r="BJ94" i="25"/>
  <c r="BJ93" i="25"/>
  <c r="BJ92" i="25"/>
  <c r="BJ91" i="25"/>
  <c r="BJ90" i="25"/>
  <c r="BJ89" i="25"/>
  <c r="BJ88" i="25"/>
  <c r="BJ85" i="25"/>
  <c r="BJ84" i="25"/>
  <c r="BJ82" i="25"/>
  <c r="BH82" i="25"/>
  <c r="BJ80" i="25"/>
  <c r="BH80" i="25"/>
  <c r="BJ79" i="25"/>
  <c r="BJ77" i="25"/>
  <c r="BJ76" i="25"/>
  <c r="BJ75" i="25"/>
  <c r="BJ74" i="25"/>
  <c r="BJ73" i="25"/>
  <c r="BJ72" i="25"/>
  <c r="BJ71" i="25"/>
  <c r="BJ70" i="25"/>
  <c r="BJ69" i="25"/>
  <c r="BJ68" i="25"/>
  <c r="BJ67" i="25"/>
  <c r="BJ66" i="25"/>
  <c r="BH66" i="25"/>
  <c r="BJ65" i="25"/>
  <c r="BJ62" i="25"/>
  <c r="BJ59" i="25"/>
  <c r="BJ58" i="25"/>
  <c r="BJ57" i="25"/>
  <c r="BH57" i="25"/>
  <c r="BJ56" i="25"/>
  <c r="BJ55" i="25"/>
  <c r="BH55" i="25"/>
  <c r="BJ54" i="25"/>
  <c r="BJ53" i="25"/>
  <c r="BH53" i="25"/>
  <c r="BJ52" i="25"/>
  <c r="BJ51" i="25"/>
  <c r="BH51" i="25"/>
  <c r="BJ50" i="25"/>
  <c r="BJ49" i="25"/>
  <c r="BJ46" i="25"/>
  <c r="BH46" i="25"/>
  <c r="BJ45" i="25"/>
  <c r="BJ44" i="25"/>
  <c r="BH44" i="25"/>
  <c r="BJ43" i="25"/>
  <c r="BH41" i="25"/>
  <c r="BJ40" i="25"/>
  <c r="BJ39" i="25"/>
  <c r="BJ38" i="25"/>
  <c r="BH35" i="25"/>
  <c r="BJ34" i="25"/>
  <c r="BJ33" i="25"/>
  <c r="BH33" i="25"/>
  <c r="BJ29" i="25"/>
  <c r="BJ28" i="25"/>
  <c r="BJ27" i="25"/>
  <c r="BJ26" i="25"/>
  <c r="BJ25" i="25"/>
  <c r="BJ24" i="25"/>
  <c r="BH24" i="25"/>
  <c r="BJ23" i="25"/>
  <c r="BJ22" i="25"/>
  <c r="BH22" i="25"/>
  <c r="BJ21" i="25"/>
  <c r="BJ20" i="25"/>
  <c r="BJ17" i="25"/>
  <c r="BJ16" i="25"/>
  <c r="BJ14" i="25"/>
  <c r="BJ13" i="25"/>
  <c r="BJ12" i="25"/>
  <c r="BJ11" i="25"/>
  <c r="BJ10" i="25"/>
  <c r="BJ9" i="25"/>
  <c r="BJ8" i="25"/>
  <c r="BJ7" i="25"/>
  <c r="BJ6" i="25"/>
  <c r="BH6" i="25"/>
  <c r="BJ5" i="25"/>
  <c r="BD121" i="25"/>
  <c r="BD120" i="25"/>
  <c r="BD119" i="25"/>
  <c r="BD118" i="25"/>
  <c r="BD117" i="25"/>
  <c r="BD116" i="25"/>
  <c r="BD113" i="25"/>
  <c r="BD112" i="25"/>
  <c r="BD111" i="25"/>
  <c r="BD110" i="25"/>
  <c r="BD109" i="25"/>
  <c r="BD108" i="25"/>
  <c r="BB108" i="25"/>
  <c r="BD107" i="25"/>
  <c r="BB105" i="25"/>
  <c r="BD104" i="25"/>
  <c r="BD103" i="25"/>
  <c r="BB103" i="25"/>
  <c r="BD102" i="25"/>
  <c r="BD101" i="25"/>
  <c r="BB101" i="25"/>
  <c r="BD100" i="25"/>
  <c r="BD95" i="25"/>
  <c r="BD94" i="25"/>
  <c r="BD93" i="25"/>
  <c r="BD92" i="25"/>
  <c r="BD91" i="25"/>
  <c r="BD90" i="25"/>
  <c r="BD89" i="25"/>
  <c r="BD88" i="25"/>
  <c r="BD85" i="25"/>
  <c r="BD84" i="25"/>
  <c r="BD82" i="25"/>
  <c r="BB82" i="25"/>
  <c r="BD80" i="25"/>
  <c r="BB80" i="25"/>
  <c r="BD79" i="25"/>
  <c r="BD77" i="25"/>
  <c r="BD76" i="25"/>
  <c r="BD75" i="25"/>
  <c r="BD74" i="25"/>
  <c r="BD73" i="25"/>
  <c r="BD72" i="25"/>
  <c r="BD71" i="25"/>
  <c r="BD70" i="25"/>
  <c r="BD69" i="25"/>
  <c r="BD68" i="25"/>
  <c r="BD67" i="25"/>
  <c r="BD66" i="25"/>
  <c r="BB66" i="25"/>
  <c r="BD65" i="25"/>
  <c r="BD62" i="25"/>
  <c r="BD59" i="25"/>
  <c r="BD58" i="25"/>
  <c r="BD57" i="25"/>
  <c r="BB57" i="25"/>
  <c r="BD56" i="25"/>
  <c r="BD55" i="25"/>
  <c r="BB55" i="25"/>
  <c r="BD54" i="25"/>
  <c r="BD53" i="25"/>
  <c r="BB53" i="25"/>
  <c r="BD52" i="25"/>
  <c r="BD51" i="25"/>
  <c r="BB51" i="25"/>
  <c r="BD50" i="25"/>
  <c r="BD49" i="25"/>
  <c r="BD46" i="25"/>
  <c r="BB46" i="25"/>
  <c r="BD45" i="25"/>
  <c r="BD44" i="25"/>
  <c r="BB44" i="25"/>
  <c r="BD43" i="25"/>
  <c r="BB41" i="25"/>
  <c r="BD40" i="25"/>
  <c r="BD39" i="25"/>
  <c r="BD38" i="25"/>
  <c r="BB35" i="25"/>
  <c r="BD34" i="25"/>
  <c r="BD33" i="25"/>
  <c r="BB33" i="25"/>
  <c r="BD29" i="25"/>
  <c r="BD28" i="25"/>
  <c r="BD27" i="25"/>
  <c r="BD26" i="25"/>
  <c r="BD25" i="25"/>
  <c r="BD24" i="25"/>
  <c r="BB24" i="25"/>
  <c r="BD23" i="25"/>
  <c r="BD22" i="25"/>
  <c r="BB22" i="25"/>
  <c r="BD21" i="25"/>
  <c r="BD20" i="25"/>
  <c r="BD17" i="25"/>
  <c r="BD16" i="25"/>
  <c r="BD14" i="25"/>
  <c r="BD13" i="25"/>
  <c r="BD12" i="25"/>
  <c r="BD11" i="25"/>
  <c r="BD10" i="25"/>
  <c r="BD9" i="25"/>
  <c r="BD8" i="25"/>
  <c r="BD7" i="25"/>
  <c r="BD6" i="25"/>
  <c r="BB6" i="25"/>
  <c r="CB108" i="25"/>
  <c r="BZ108" i="25" s="1"/>
  <c r="AO110" i="26" s="1"/>
  <c r="CB112" i="25"/>
  <c r="BZ112" i="25" s="1"/>
  <c r="AO114" i="26" s="1"/>
  <c r="CB118" i="25"/>
  <c r="BZ118" i="25" s="1"/>
  <c r="AO120" i="26" s="1"/>
  <c r="CB12" i="25"/>
  <c r="BZ12" i="25" s="1"/>
  <c r="AO14" i="26" s="1"/>
  <c r="CB29" i="25"/>
  <c r="BZ29" i="25" s="1"/>
  <c r="AO31" i="26" s="1"/>
  <c r="AP31" i="26" s="1"/>
  <c r="CB45" i="25"/>
  <c r="BZ45" i="25" s="1"/>
  <c r="AO47" i="26" s="1"/>
  <c r="AP47" i="26" s="1"/>
  <c r="AQ47" i="26" s="1"/>
  <c r="CB53" i="25"/>
  <c r="BZ53" i="25" s="1"/>
  <c r="AO55" i="26" s="1"/>
  <c r="AP55" i="26" s="1"/>
  <c r="AQ55" i="26" s="1"/>
  <c r="CB72" i="25"/>
  <c r="BZ72" i="25" s="1"/>
  <c r="AO74" i="26" s="1"/>
  <c r="CB88" i="25"/>
  <c r="BZ88" i="25" s="1"/>
  <c r="AO90" i="26" s="1"/>
  <c r="AP90" i="26" s="1"/>
  <c r="CB95" i="25"/>
  <c r="BZ95" i="25" s="1"/>
  <c r="AO97" i="26" s="1"/>
  <c r="AP97" i="26" s="1"/>
  <c r="AQ97" i="26" s="1"/>
  <c r="CB5" i="25"/>
  <c r="BZ5" i="25" s="1"/>
  <c r="AO7" i="26" s="1"/>
  <c r="CB6" i="25"/>
  <c r="BZ6" i="25" s="1"/>
  <c r="AO8" i="26" s="1"/>
  <c r="AP8" i="26" s="1"/>
  <c r="AQ8" i="26" s="1"/>
  <c r="CB11" i="25"/>
  <c r="BZ11" i="25" s="1"/>
  <c r="AO13" i="26" s="1"/>
  <c r="CB16" i="25"/>
  <c r="BZ16" i="25" s="1"/>
  <c r="AO18" i="26" s="1"/>
  <c r="CB23" i="25"/>
  <c r="BZ23" i="25" s="1"/>
  <c r="AO25" i="26" s="1"/>
  <c r="CB24" i="25"/>
  <c r="BZ24" i="25" s="1"/>
  <c r="AO26" i="26" s="1"/>
  <c r="CB28" i="25"/>
  <c r="BZ28" i="25" s="1"/>
  <c r="AO30" i="26" s="1"/>
  <c r="CB40" i="25"/>
  <c r="BZ40" i="25" s="1"/>
  <c r="CB43" i="25"/>
  <c r="BZ43" i="25" s="1"/>
  <c r="CB44" i="25"/>
  <c r="BZ44" i="25" s="1"/>
  <c r="CB50" i="25"/>
  <c r="BZ50" i="25" s="1"/>
  <c r="AO52" i="26" s="1"/>
  <c r="CB51" i="25"/>
  <c r="BZ51" i="25" s="1"/>
  <c r="CB67" i="25"/>
  <c r="BZ67" i="25" s="1"/>
  <c r="AO69" i="26" s="1"/>
  <c r="CB71" i="25"/>
  <c r="BZ71" i="25" s="1"/>
  <c r="AO73" i="26" s="1"/>
  <c r="CB75" i="25"/>
  <c r="BZ75" i="25" s="1"/>
  <c r="AO77" i="26" s="1"/>
  <c r="CB84" i="25"/>
  <c r="BZ84" i="25" s="1"/>
  <c r="AO86" i="26" s="1"/>
  <c r="CB85" i="25"/>
  <c r="BZ85" i="25" s="1"/>
  <c r="AO87" i="26" s="1"/>
  <c r="CB90" i="25"/>
  <c r="BZ90" i="25" s="1"/>
  <c r="AO92" i="26" s="1"/>
  <c r="CB94" i="25"/>
  <c r="BZ94" i="25" s="1"/>
  <c r="AO96" i="26" s="1"/>
  <c r="CB102" i="25"/>
  <c r="BZ102" i="25" s="1"/>
  <c r="AO104" i="26" s="1"/>
  <c r="CB103" i="25"/>
  <c r="BZ103" i="25" s="1"/>
  <c r="CB111" i="25"/>
  <c r="BZ111" i="25" s="1"/>
  <c r="AO113" i="26" s="1"/>
  <c r="CB117" i="25"/>
  <c r="BZ117" i="25" s="1"/>
  <c r="AO119" i="26" s="1"/>
  <c r="CB121" i="25"/>
  <c r="BZ121" i="25" s="1"/>
  <c r="AO123" i="26" s="1"/>
  <c r="CB17" i="25"/>
  <c r="BZ17" i="25" s="1"/>
  <c r="CB46" i="25"/>
  <c r="BZ46" i="25" s="1"/>
  <c r="CA48" i="25" s="1"/>
  <c r="CB68" i="25"/>
  <c r="BZ68" i="25" s="1"/>
  <c r="AO70" i="26" s="1"/>
  <c r="CB76" i="25"/>
  <c r="BZ76" i="25" s="1"/>
  <c r="AO78" i="26" s="1"/>
  <c r="CB104" i="25"/>
  <c r="BZ104" i="25" s="1"/>
  <c r="CB10" i="25"/>
  <c r="BZ10" i="25" s="1"/>
  <c r="AO12" i="26" s="1"/>
  <c r="CB14" i="25"/>
  <c r="BZ14" i="25" s="1"/>
  <c r="AO16" i="26" s="1"/>
  <c r="CB21" i="25"/>
  <c r="BZ21" i="25" s="1"/>
  <c r="AO23" i="26" s="1"/>
  <c r="CB22" i="25"/>
  <c r="BZ22" i="25" s="1"/>
  <c r="CB27" i="25"/>
  <c r="BZ27" i="25" s="1"/>
  <c r="AO29" i="26" s="1"/>
  <c r="CB34" i="25"/>
  <c r="BZ34" i="25" s="1"/>
  <c r="CB38" i="25"/>
  <c r="BZ38" i="25" s="1"/>
  <c r="CB39" i="25"/>
  <c r="BZ39" i="25" s="1"/>
  <c r="CB49" i="25"/>
  <c r="BZ49" i="25" s="1"/>
  <c r="CB56" i="25"/>
  <c r="BZ56" i="25" s="1"/>
  <c r="AO58" i="26" s="1"/>
  <c r="CB57" i="25"/>
  <c r="BZ57" i="25" s="1"/>
  <c r="CB62" i="25"/>
  <c r="BZ62" i="25" s="1"/>
  <c r="CA63" i="25" s="1"/>
  <c r="CB65" i="25"/>
  <c r="BZ65" i="25" s="1"/>
  <c r="CB66" i="25"/>
  <c r="BZ66" i="25" s="1"/>
  <c r="AO68" i="26" s="1"/>
  <c r="CB70" i="25"/>
  <c r="BZ70" i="25" s="1"/>
  <c r="AO72" i="26" s="1"/>
  <c r="CB74" i="25"/>
  <c r="BZ74" i="25" s="1"/>
  <c r="AO76" i="26" s="1"/>
  <c r="CB79" i="25"/>
  <c r="BZ79" i="25" s="1"/>
  <c r="CB80" i="25"/>
  <c r="BZ80" i="25" s="1"/>
  <c r="CB82" i="25"/>
  <c r="BZ82" i="25" s="1"/>
  <c r="CB93" i="25"/>
  <c r="BZ93" i="25" s="1"/>
  <c r="AO95" i="26" s="1"/>
  <c r="CB100" i="25"/>
  <c r="BZ100" i="25" s="1"/>
  <c r="CB101" i="25"/>
  <c r="BZ101" i="25" s="1"/>
  <c r="AO103" i="26" s="1"/>
  <c r="CB110" i="25"/>
  <c r="BZ110" i="25" s="1"/>
  <c r="AO112" i="26" s="1"/>
  <c r="CB116" i="25"/>
  <c r="BZ116" i="25" s="1"/>
  <c r="AO118" i="26" s="1"/>
  <c r="CB120" i="25"/>
  <c r="BZ120" i="25" s="1"/>
  <c r="AO122" i="26" s="1"/>
  <c r="CB8" i="25"/>
  <c r="BZ8" i="25" s="1"/>
  <c r="AO10" i="26" s="1"/>
  <c r="CB25" i="25"/>
  <c r="BZ25" i="25" s="1"/>
  <c r="AO27" i="26" s="1"/>
  <c r="CB52" i="25"/>
  <c r="BZ52" i="25" s="1"/>
  <c r="AO54" i="26" s="1"/>
  <c r="CB91" i="25"/>
  <c r="BZ91" i="25" s="1"/>
  <c r="AO93" i="26" s="1"/>
  <c r="CB9" i="25"/>
  <c r="BZ9" i="25" s="1"/>
  <c r="AO11" i="26" s="1"/>
  <c r="CB13" i="25"/>
  <c r="BZ13" i="25" s="1"/>
  <c r="AO15" i="26" s="1"/>
  <c r="CB20" i="25"/>
  <c r="BZ20" i="25" s="1"/>
  <c r="CB26" i="25"/>
  <c r="BZ26" i="25" s="1"/>
  <c r="AO28" i="26" s="1"/>
  <c r="CB33" i="25"/>
  <c r="BZ33" i="25" s="1"/>
  <c r="CB54" i="25"/>
  <c r="BZ54" i="25" s="1"/>
  <c r="AO56" i="26" s="1"/>
  <c r="CB55" i="25"/>
  <c r="BZ55" i="25" s="1"/>
  <c r="AO57" i="26" s="1"/>
  <c r="CB59" i="25"/>
  <c r="BZ59" i="25" s="1"/>
  <c r="AO61" i="26" s="1"/>
  <c r="CB69" i="25"/>
  <c r="BZ69" i="25" s="1"/>
  <c r="AO71" i="26" s="1"/>
  <c r="CB73" i="25"/>
  <c r="BZ73" i="25" s="1"/>
  <c r="AO75" i="26" s="1"/>
  <c r="CB77" i="25"/>
  <c r="BZ77" i="25" s="1"/>
  <c r="AO79" i="26" s="1"/>
  <c r="CB89" i="25"/>
  <c r="BZ89" i="25" s="1"/>
  <c r="AO91" i="26" s="1"/>
  <c r="CB92" i="25"/>
  <c r="BZ92" i="25" s="1"/>
  <c r="AO94" i="26" s="1"/>
  <c r="CB109" i="25"/>
  <c r="BZ109" i="25" s="1"/>
  <c r="AO111" i="26" s="1"/>
  <c r="CB113" i="25"/>
  <c r="BZ113" i="25" s="1"/>
  <c r="AO115" i="26" s="1"/>
  <c r="CB119" i="25"/>
  <c r="BZ119" i="25" s="1"/>
  <c r="AO121" i="26" s="1"/>
  <c r="CB7" i="25"/>
  <c r="BZ7" i="25" s="1"/>
  <c r="CB107" i="25"/>
  <c r="BZ107" i="25" s="1"/>
  <c r="Z123" i="26"/>
  <c r="AA123" i="26" s="1"/>
  <c r="AB123" i="26" s="1"/>
  <c r="Z122" i="26"/>
  <c r="Z121" i="26"/>
  <c r="AA121" i="26" s="1"/>
  <c r="AB121" i="26" s="1"/>
  <c r="Z120" i="26"/>
  <c r="AA120" i="26" s="1"/>
  <c r="AB120" i="26" s="1"/>
  <c r="Z119" i="26"/>
  <c r="AA119" i="26" s="1"/>
  <c r="AB119" i="26" s="1"/>
  <c r="Z118" i="26"/>
  <c r="AA118" i="26" s="1"/>
  <c r="AB118" i="26" s="1"/>
  <c r="Z115" i="26"/>
  <c r="AA115" i="26" s="1"/>
  <c r="AB115" i="26" s="1"/>
  <c r="Z114" i="26"/>
  <c r="AA114" i="26" s="1"/>
  <c r="AB114" i="26" s="1"/>
  <c r="Z113" i="26"/>
  <c r="AA113" i="26" s="1"/>
  <c r="AB113" i="26" s="1"/>
  <c r="Z112" i="26"/>
  <c r="AA112" i="26" s="1"/>
  <c r="AB112" i="26" s="1"/>
  <c r="Z111" i="26"/>
  <c r="AA111" i="26" s="1"/>
  <c r="AB111" i="26" s="1"/>
  <c r="Z110" i="26"/>
  <c r="AA110" i="26" s="1"/>
  <c r="AB110" i="26" s="1"/>
  <c r="Z109" i="26"/>
  <c r="AA109" i="26" s="1"/>
  <c r="AB109" i="26" s="1"/>
  <c r="Z106" i="26"/>
  <c r="AA106" i="26" s="1"/>
  <c r="AB106" i="26" s="1"/>
  <c r="Z105" i="26"/>
  <c r="AA105" i="26" s="1"/>
  <c r="AB105" i="26" s="1"/>
  <c r="Z104" i="26"/>
  <c r="Z103" i="26"/>
  <c r="AA103" i="26" s="1"/>
  <c r="AB103" i="26" s="1"/>
  <c r="Z102" i="26"/>
  <c r="AA102" i="26" s="1"/>
  <c r="AB102" i="26" s="1"/>
  <c r="Z97" i="26"/>
  <c r="AA97" i="26" s="1"/>
  <c r="AB97" i="26" s="1"/>
  <c r="Z96" i="26"/>
  <c r="AA96" i="26" s="1"/>
  <c r="AB96" i="26" s="1"/>
  <c r="Z95" i="26"/>
  <c r="AA95" i="26" s="1"/>
  <c r="AB95" i="26" s="1"/>
  <c r="Z94" i="26"/>
  <c r="AA94" i="26" s="1"/>
  <c r="AB94" i="26" s="1"/>
  <c r="Z93" i="26"/>
  <c r="AA93" i="26" s="1"/>
  <c r="Z92" i="26"/>
  <c r="AA92" i="26" s="1"/>
  <c r="AB92" i="26" s="1"/>
  <c r="Z91" i="26"/>
  <c r="AA91" i="26" s="1"/>
  <c r="AB91" i="26" s="1"/>
  <c r="Z90" i="26"/>
  <c r="AA90" i="26" s="1"/>
  <c r="Z87" i="26"/>
  <c r="AA87" i="26" s="1"/>
  <c r="AB87" i="26" s="1"/>
  <c r="Z86" i="26"/>
  <c r="AA86" i="26" s="1"/>
  <c r="AB86" i="26" s="1"/>
  <c r="Z84" i="26"/>
  <c r="AA84" i="26" s="1"/>
  <c r="AB84" i="26" s="1"/>
  <c r="Z82" i="26"/>
  <c r="AA82" i="26" s="1"/>
  <c r="AB82" i="26" s="1"/>
  <c r="Z81" i="26"/>
  <c r="Z79" i="26"/>
  <c r="AA79" i="26" s="1"/>
  <c r="AB79" i="26" s="1"/>
  <c r="Z78" i="26"/>
  <c r="AA78" i="26" s="1"/>
  <c r="AB78" i="26" s="1"/>
  <c r="Z77" i="26"/>
  <c r="AA77" i="26" s="1"/>
  <c r="AB77" i="26" s="1"/>
  <c r="Z76" i="26"/>
  <c r="AA76" i="26" s="1"/>
  <c r="AB76" i="26" s="1"/>
  <c r="Z75" i="26"/>
  <c r="AA75" i="26" s="1"/>
  <c r="AB75" i="26" s="1"/>
  <c r="Z74" i="26"/>
  <c r="AA74" i="26" s="1"/>
  <c r="AB74" i="26" s="1"/>
  <c r="Z73" i="26"/>
  <c r="AA73" i="26" s="1"/>
  <c r="AB73" i="26" s="1"/>
  <c r="Z72" i="26"/>
  <c r="AA72" i="26" s="1"/>
  <c r="AB72" i="26" s="1"/>
  <c r="Z71" i="26"/>
  <c r="AA71" i="26" s="1"/>
  <c r="AB71" i="26" s="1"/>
  <c r="Z70" i="26"/>
  <c r="AA70" i="26" s="1"/>
  <c r="AB70" i="26" s="1"/>
  <c r="Z69" i="26"/>
  <c r="AA69" i="26" s="1"/>
  <c r="AB69" i="26" s="1"/>
  <c r="Z68" i="26"/>
  <c r="AA68" i="26" s="1"/>
  <c r="AB68" i="26" s="1"/>
  <c r="Z67" i="26"/>
  <c r="AA67" i="26" s="1"/>
  <c r="AB67" i="26" s="1"/>
  <c r="Z64" i="26"/>
  <c r="AA64" i="26" s="1"/>
  <c r="AB64" i="26" s="1"/>
  <c r="Z61" i="26"/>
  <c r="AA61" i="26" s="1"/>
  <c r="AB61" i="26" s="1"/>
  <c r="Z60" i="26"/>
  <c r="AA60" i="26" s="1"/>
  <c r="AB60" i="26" s="1"/>
  <c r="Z59" i="26"/>
  <c r="AA59" i="26" s="1"/>
  <c r="AB59" i="26" s="1"/>
  <c r="Z58" i="26"/>
  <c r="AA58" i="26" s="1"/>
  <c r="AB58" i="26" s="1"/>
  <c r="Z57" i="26"/>
  <c r="AA57" i="26" s="1"/>
  <c r="AB57" i="26" s="1"/>
  <c r="Z56" i="26"/>
  <c r="AA56" i="26" s="1"/>
  <c r="AB56" i="26" s="1"/>
  <c r="Z55" i="26"/>
  <c r="AA55" i="26" s="1"/>
  <c r="AB55" i="26" s="1"/>
  <c r="Z54" i="26"/>
  <c r="AA54" i="26" s="1"/>
  <c r="AB54" i="26" s="1"/>
  <c r="Z53" i="26"/>
  <c r="AA53" i="26" s="1"/>
  <c r="AB53" i="26" s="1"/>
  <c r="Z52" i="26"/>
  <c r="Z51" i="26"/>
  <c r="AA51" i="26" s="1"/>
  <c r="AB51" i="26" s="1"/>
  <c r="Z48" i="26"/>
  <c r="AA48" i="26" s="1"/>
  <c r="AB48" i="26" s="1"/>
  <c r="Z47" i="26"/>
  <c r="AA47" i="26" s="1"/>
  <c r="AB47" i="26" s="1"/>
  <c r="Z46" i="26"/>
  <c r="AA46" i="26" s="1"/>
  <c r="AB46" i="26" s="1"/>
  <c r="Z45" i="26"/>
  <c r="AA45" i="26" s="1"/>
  <c r="AB45" i="26" s="1"/>
  <c r="Z42" i="26"/>
  <c r="AA42" i="26" s="1"/>
  <c r="AB42" i="26" s="1"/>
  <c r="Z41" i="26"/>
  <c r="AA41" i="26" s="1"/>
  <c r="AB41" i="26" s="1"/>
  <c r="Z40" i="26"/>
  <c r="AA40" i="26" s="1"/>
  <c r="AB40" i="26" s="1"/>
  <c r="Z36" i="26"/>
  <c r="AA36" i="26" s="1"/>
  <c r="AB36" i="26" s="1"/>
  <c r="Z35" i="26"/>
  <c r="AA35" i="26" s="1"/>
  <c r="AB35" i="26" s="1"/>
  <c r="Z31" i="26"/>
  <c r="AA31" i="26" s="1"/>
  <c r="AB31" i="26" s="1"/>
  <c r="Z30" i="26"/>
  <c r="AA30" i="26" s="1"/>
  <c r="AB30" i="26" s="1"/>
  <c r="Z29" i="26"/>
  <c r="AA29" i="26" s="1"/>
  <c r="AB29" i="26" s="1"/>
  <c r="Z28" i="26"/>
  <c r="AA28" i="26" s="1"/>
  <c r="AB28" i="26" s="1"/>
  <c r="Z27" i="26"/>
  <c r="AA27" i="26" s="1"/>
  <c r="AB27" i="26" s="1"/>
  <c r="Z26" i="26"/>
  <c r="AA26" i="26" s="1"/>
  <c r="AB26" i="26" s="1"/>
  <c r="Z25" i="26"/>
  <c r="AA25" i="26" s="1"/>
  <c r="AB25" i="26" s="1"/>
  <c r="Z24" i="26"/>
  <c r="AA24" i="26" s="1"/>
  <c r="AB24" i="26" s="1"/>
  <c r="Z23" i="26"/>
  <c r="AA23" i="26" s="1"/>
  <c r="AB23" i="26" s="1"/>
  <c r="Z22" i="26"/>
  <c r="AA22" i="26" s="1"/>
  <c r="AB22" i="26" s="1"/>
  <c r="Z19" i="26"/>
  <c r="AA19" i="26" s="1"/>
  <c r="AB19" i="26" s="1"/>
  <c r="Z18" i="26"/>
  <c r="AA18" i="26" s="1"/>
  <c r="AB18" i="26" s="1"/>
  <c r="Z16" i="26"/>
  <c r="Z15" i="26"/>
  <c r="AA15" i="26" s="1"/>
  <c r="AB15" i="26" s="1"/>
  <c r="Z14" i="26"/>
  <c r="AA14" i="26" s="1"/>
  <c r="AB14" i="26" s="1"/>
  <c r="Z13" i="26"/>
  <c r="AA13" i="26" s="1"/>
  <c r="AB13" i="26" s="1"/>
  <c r="Z12" i="26"/>
  <c r="AA12" i="26" s="1"/>
  <c r="Z11" i="26"/>
  <c r="AA11" i="26" s="1"/>
  <c r="AB11" i="26" s="1"/>
  <c r="Z10" i="26"/>
  <c r="AA10" i="26" s="1"/>
  <c r="AB10" i="26" s="1"/>
  <c r="Z9" i="26"/>
  <c r="AA9" i="26" s="1"/>
  <c r="AB9" i="26" s="1"/>
  <c r="Z8" i="26"/>
  <c r="AA8" i="26" s="1"/>
  <c r="AB8" i="26" s="1"/>
  <c r="Z7" i="26"/>
  <c r="AA7" i="26" s="1"/>
  <c r="W123" i="26"/>
  <c r="X123" i="26" s="1"/>
  <c r="Y123" i="26" s="1"/>
  <c r="W122" i="26"/>
  <c r="X122" i="26" s="1"/>
  <c r="Y122" i="26" s="1"/>
  <c r="W121" i="26"/>
  <c r="X121" i="26" s="1"/>
  <c r="Y121" i="26" s="1"/>
  <c r="W120" i="26"/>
  <c r="X120" i="26" s="1"/>
  <c r="Y120" i="26" s="1"/>
  <c r="W119" i="26"/>
  <c r="X119" i="26" s="1"/>
  <c r="Y119" i="26" s="1"/>
  <c r="W118" i="26"/>
  <c r="X118" i="26" s="1"/>
  <c r="Y118" i="26" s="1"/>
  <c r="W115" i="26"/>
  <c r="X115" i="26" s="1"/>
  <c r="Y115" i="26" s="1"/>
  <c r="W114" i="26"/>
  <c r="X114" i="26" s="1"/>
  <c r="Y114" i="26" s="1"/>
  <c r="W113" i="26"/>
  <c r="X113" i="26" s="1"/>
  <c r="Y113" i="26" s="1"/>
  <c r="W112" i="26"/>
  <c r="X112" i="26" s="1"/>
  <c r="Y112" i="26" s="1"/>
  <c r="W111" i="26"/>
  <c r="X111" i="26" s="1"/>
  <c r="W110" i="26"/>
  <c r="X110" i="26" s="1"/>
  <c r="Y110" i="26" s="1"/>
  <c r="W109" i="26"/>
  <c r="X109" i="26" s="1"/>
  <c r="Y109" i="26" s="1"/>
  <c r="W106" i="26"/>
  <c r="X106" i="26" s="1"/>
  <c r="Y106" i="26" s="1"/>
  <c r="W105" i="26"/>
  <c r="X105" i="26" s="1"/>
  <c r="Y105" i="26" s="1"/>
  <c r="W104" i="26"/>
  <c r="X104" i="26" s="1"/>
  <c r="Y104" i="26" s="1"/>
  <c r="W103" i="26"/>
  <c r="X103" i="26" s="1"/>
  <c r="Y103" i="26" s="1"/>
  <c r="W102" i="26"/>
  <c r="X102" i="26" s="1"/>
  <c r="Y102" i="26" s="1"/>
  <c r="W97" i="26"/>
  <c r="X97" i="26" s="1"/>
  <c r="Y97" i="26" s="1"/>
  <c r="W96" i="26"/>
  <c r="X96" i="26" s="1"/>
  <c r="Y96" i="26" s="1"/>
  <c r="W95" i="26"/>
  <c r="X95" i="26" s="1"/>
  <c r="Y95" i="26" s="1"/>
  <c r="W94" i="26"/>
  <c r="X94" i="26" s="1"/>
  <c r="W93" i="26"/>
  <c r="X93" i="26" s="1"/>
  <c r="Y93" i="26" s="1"/>
  <c r="W92" i="26"/>
  <c r="X92" i="26" s="1"/>
  <c r="Y92" i="26" s="1"/>
  <c r="W91" i="26"/>
  <c r="X91" i="26" s="1"/>
  <c r="Y91" i="26" s="1"/>
  <c r="W90" i="26"/>
  <c r="X90" i="26" s="1"/>
  <c r="W87" i="26"/>
  <c r="X87" i="26" s="1"/>
  <c r="Y87" i="26" s="1"/>
  <c r="W86" i="26"/>
  <c r="X86" i="26" s="1"/>
  <c r="Y86" i="26" s="1"/>
  <c r="W84" i="26"/>
  <c r="X84" i="26" s="1"/>
  <c r="Y84" i="26" s="1"/>
  <c r="W82" i="26"/>
  <c r="X82" i="26" s="1"/>
  <c r="Y82" i="26" s="1"/>
  <c r="W81" i="26"/>
  <c r="X81" i="26" s="1"/>
  <c r="Y81" i="26" s="1"/>
  <c r="W79" i="26"/>
  <c r="W78" i="26"/>
  <c r="X78" i="26" s="1"/>
  <c r="Y78" i="26" s="1"/>
  <c r="W77" i="26"/>
  <c r="X77" i="26" s="1"/>
  <c r="Y77" i="26" s="1"/>
  <c r="W76" i="26"/>
  <c r="X76" i="26" s="1"/>
  <c r="Y76" i="26" s="1"/>
  <c r="W75" i="26"/>
  <c r="X75" i="26" s="1"/>
  <c r="Y75" i="26" s="1"/>
  <c r="W74" i="26"/>
  <c r="X74" i="26" s="1"/>
  <c r="Y74" i="26" s="1"/>
  <c r="W73" i="26"/>
  <c r="X73" i="26" s="1"/>
  <c r="Y73" i="26" s="1"/>
  <c r="W72" i="26"/>
  <c r="X72" i="26" s="1"/>
  <c r="Y72" i="26" s="1"/>
  <c r="W71" i="26"/>
  <c r="X71" i="26" s="1"/>
  <c r="Y71" i="26" s="1"/>
  <c r="W70" i="26"/>
  <c r="X70" i="26" s="1"/>
  <c r="Y70" i="26" s="1"/>
  <c r="W69" i="26"/>
  <c r="X69" i="26" s="1"/>
  <c r="Y69" i="26" s="1"/>
  <c r="W68" i="26"/>
  <c r="X68" i="26" s="1"/>
  <c r="Y68" i="26" s="1"/>
  <c r="W67" i="26"/>
  <c r="X67" i="26" s="1"/>
  <c r="Y67" i="26" s="1"/>
  <c r="W64" i="26"/>
  <c r="X64" i="26" s="1"/>
  <c r="Y64" i="26" s="1"/>
  <c r="W61" i="26"/>
  <c r="X61" i="26" s="1"/>
  <c r="Y61" i="26" s="1"/>
  <c r="W60" i="26"/>
  <c r="X60" i="26" s="1"/>
  <c r="Y60" i="26" s="1"/>
  <c r="W59" i="26"/>
  <c r="X59" i="26" s="1"/>
  <c r="Y59" i="26" s="1"/>
  <c r="W58" i="26"/>
  <c r="X58" i="26" s="1"/>
  <c r="Y58" i="26" s="1"/>
  <c r="W57" i="26"/>
  <c r="X57" i="26" s="1"/>
  <c r="Y57" i="26" s="1"/>
  <c r="W56" i="26"/>
  <c r="X56" i="26" s="1"/>
  <c r="Y56" i="26" s="1"/>
  <c r="W55" i="26"/>
  <c r="X55" i="26" s="1"/>
  <c r="Y55" i="26" s="1"/>
  <c r="W54" i="26"/>
  <c r="X54" i="26" s="1"/>
  <c r="Y54" i="26" s="1"/>
  <c r="W53" i="26"/>
  <c r="X53" i="26" s="1"/>
  <c r="W52" i="26"/>
  <c r="X52" i="26" s="1"/>
  <c r="Y52" i="26" s="1"/>
  <c r="W51" i="26"/>
  <c r="X51" i="26" s="1"/>
  <c r="Y51" i="26" s="1"/>
  <c r="W48" i="26"/>
  <c r="X48" i="26" s="1"/>
  <c r="Y48" i="26" s="1"/>
  <c r="W47" i="26"/>
  <c r="X47" i="26" s="1"/>
  <c r="Y47" i="26" s="1"/>
  <c r="W46" i="26"/>
  <c r="X46" i="26" s="1"/>
  <c r="Y46" i="26" s="1"/>
  <c r="W45" i="26"/>
  <c r="X45" i="26" s="1"/>
  <c r="Y45" i="26" s="1"/>
  <c r="W42" i="26"/>
  <c r="X42" i="26" s="1"/>
  <c r="Y42" i="26" s="1"/>
  <c r="W41" i="26"/>
  <c r="X41" i="26" s="1"/>
  <c r="Y41" i="26" s="1"/>
  <c r="W40" i="26"/>
  <c r="X40" i="26" s="1"/>
  <c r="Y40" i="26" s="1"/>
  <c r="W36" i="26"/>
  <c r="X36" i="26" s="1"/>
  <c r="Y36" i="26" s="1"/>
  <c r="W35" i="26"/>
  <c r="X35" i="26" s="1"/>
  <c r="Y35" i="26" s="1"/>
  <c r="W31" i="26"/>
  <c r="X31" i="26" s="1"/>
  <c r="Y31" i="26" s="1"/>
  <c r="W30" i="26"/>
  <c r="X30" i="26" s="1"/>
  <c r="Y30" i="26" s="1"/>
  <c r="W29" i="26"/>
  <c r="X29" i="26" s="1"/>
  <c r="Y29" i="26" s="1"/>
  <c r="W28" i="26"/>
  <c r="X28" i="26" s="1"/>
  <c r="W27" i="26"/>
  <c r="X27" i="26" s="1"/>
  <c r="Y27" i="26" s="1"/>
  <c r="W26" i="26"/>
  <c r="W25" i="26"/>
  <c r="X25" i="26" s="1"/>
  <c r="Y25" i="26" s="1"/>
  <c r="W24" i="26"/>
  <c r="X24" i="26" s="1"/>
  <c r="Y24" i="26" s="1"/>
  <c r="W23" i="26"/>
  <c r="X23" i="26" s="1"/>
  <c r="Y23" i="26" s="1"/>
  <c r="W22" i="26"/>
  <c r="X22" i="26" s="1"/>
  <c r="Y22" i="26" s="1"/>
  <c r="W19" i="26"/>
  <c r="X19" i="26" s="1"/>
  <c r="Y19" i="26" s="1"/>
  <c r="W18" i="26"/>
  <c r="X18" i="26" s="1"/>
  <c r="Y18" i="26" s="1"/>
  <c r="W16" i="26"/>
  <c r="X16" i="26" s="1"/>
  <c r="Y16" i="26" s="1"/>
  <c r="W15" i="26"/>
  <c r="X15" i="26" s="1"/>
  <c r="Y15" i="26" s="1"/>
  <c r="W14" i="26"/>
  <c r="X14" i="26" s="1"/>
  <c r="Y14" i="26" s="1"/>
  <c r="W13" i="26"/>
  <c r="X13" i="26" s="1"/>
  <c r="Y13" i="26" s="1"/>
  <c r="W12" i="26"/>
  <c r="X12" i="26" s="1"/>
  <c r="Y12" i="26" s="1"/>
  <c r="W11" i="26"/>
  <c r="X11" i="26" s="1"/>
  <c r="Y11" i="26" s="1"/>
  <c r="W10" i="26"/>
  <c r="X10" i="26" s="1"/>
  <c r="Y10" i="26" s="1"/>
  <c r="W9" i="26"/>
  <c r="X9" i="26" s="1"/>
  <c r="Y9" i="26" s="1"/>
  <c r="W8" i="26"/>
  <c r="X8" i="26" s="1"/>
  <c r="Y8" i="26" s="1"/>
  <c r="W7" i="26"/>
  <c r="X7" i="26" s="1"/>
  <c r="T123" i="26"/>
  <c r="U123" i="26" s="1"/>
  <c r="V123" i="26" s="1"/>
  <c r="T122" i="26"/>
  <c r="U122" i="26" s="1"/>
  <c r="V122" i="26" s="1"/>
  <c r="T121" i="26"/>
  <c r="U121" i="26" s="1"/>
  <c r="V121" i="26" s="1"/>
  <c r="T120" i="26"/>
  <c r="U120" i="26" s="1"/>
  <c r="V120" i="26" s="1"/>
  <c r="T119" i="26"/>
  <c r="U119" i="26" s="1"/>
  <c r="V119" i="26" s="1"/>
  <c r="T118" i="26"/>
  <c r="T115" i="26"/>
  <c r="U115" i="26" s="1"/>
  <c r="V115" i="26" s="1"/>
  <c r="T114" i="26"/>
  <c r="U114" i="26" s="1"/>
  <c r="V114" i="26" s="1"/>
  <c r="T113" i="26"/>
  <c r="U113" i="26" s="1"/>
  <c r="V113" i="26" s="1"/>
  <c r="T112" i="26"/>
  <c r="U112" i="26" s="1"/>
  <c r="T111" i="26"/>
  <c r="U111" i="26" s="1"/>
  <c r="V111" i="26" s="1"/>
  <c r="T110" i="26"/>
  <c r="U110" i="26" s="1"/>
  <c r="V110" i="26" s="1"/>
  <c r="T109" i="26"/>
  <c r="U109" i="26" s="1"/>
  <c r="V109" i="26" s="1"/>
  <c r="T106" i="26"/>
  <c r="U106" i="26" s="1"/>
  <c r="V106" i="26" s="1"/>
  <c r="T105" i="26"/>
  <c r="U105" i="26" s="1"/>
  <c r="V105" i="26" s="1"/>
  <c r="T104" i="26"/>
  <c r="U104" i="26" s="1"/>
  <c r="V104" i="26" s="1"/>
  <c r="T103" i="26"/>
  <c r="U103" i="26" s="1"/>
  <c r="V103" i="26" s="1"/>
  <c r="T102" i="26"/>
  <c r="U102" i="26" s="1"/>
  <c r="V102" i="26" s="1"/>
  <c r="T97" i="26"/>
  <c r="U97" i="26" s="1"/>
  <c r="V97" i="26" s="1"/>
  <c r="T96" i="26"/>
  <c r="U96" i="26" s="1"/>
  <c r="V96" i="26" s="1"/>
  <c r="T95" i="26"/>
  <c r="U95" i="26" s="1"/>
  <c r="V95" i="26" s="1"/>
  <c r="T94" i="26"/>
  <c r="U94" i="26" s="1"/>
  <c r="V94" i="26" s="1"/>
  <c r="T93" i="26"/>
  <c r="U93" i="26" s="1"/>
  <c r="V93" i="26" s="1"/>
  <c r="T92" i="26"/>
  <c r="U92" i="26" s="1"/>
  <c r="V92" i="26" s="1"/>
  <c r="T91" i="26"/>
  <c r="T90" i="26"/>
  <c r="U90" i="26" s="1"/>
  <c r="T87" i="26"/>
  <c r="U87" i="26" s="1"/>
  <c r="V87" i="26" s="1"/>
  <c r="T86" i="26"/>
  <c r="U86" i="26" s="1"/>
  <c r="V86" i="26" s="1"/>
  <c r="T84" i="26"/>
  <c r="U84" i="26" s="1"/>
  <c r="V84" i="26" s="1"/>
  <c r="T82" i="26"/>
  <c r="U82" i="26" s="1"/>
  <c r="V82" i="26" s="1"/>
  <c r="T81" i="26"/>
  <c r="U81" i="26" s="1"/>
  <c r="V81" i="26" s="1"/>
  <c r="T79" i="26"/>
  <c r="U79" i="26" s="1"/>
  <c r="V79" i="26" s="1"/>
  <c r="T78" i="26"/>
  <c r="U78" i="26" s="1"/>
  <c r="V78" i="26" s="1"/>
  <c r="T77" i="26"/>
  <c r="U77" i="26" s="1"/>
  <c r="V77" i="26" s="1"/>
  <c r="T76" i="26"/>
  <c r="U76" i="26" s="1"/>
  <c r="V76" i="26" s="1"/>
  <c r="T75" i="26"/>
  <c r="U75" i="26" s="1"/>
  <c r="V75" i="26" s="1"/>
  <c r="T74" i="26"/>
  <c r="U74" i="26" s="1"/>
  <c r="V74" i="26" s="1"/>
  <c r="T73" i="26"/>
  <c r="U73" i="26" s="1"/>
  <c r="V73" i="26" s="1"/>
  <c r="T72" i="26"/>
  <c r="U72" i="26" s="1"/>
  <c r="V72" i="26" s="1"/>
  <c r="T71" i="26"/>
  <c r="U71" i="26" s="1"/>
  <c r="V71" i="26" s="1"/>
  <c r="T70" i="26"/>
  <c r="U70" i="26" s="1"/>
  <c r="V70" i="26" s="1"/>
  <c r="T69" i="26"/>
  <c r="U69" i="26" s="1"/>
  <c r="V69" i="26" s="1"/>
  <c r="T68" i="26"/>
  <c r="U68" i="26" s="1"/>
  <c r="T67" i="26"/>
  <c r="U67" i="26" s="1"/>
  <c r="V67" i="26" s="1"/>
  <c r="T64" i="26"/>
  <c r="U64" i="26" s="1"/>
  <c r="V64" i="26" s="1"/>
  <c r="T61" i="26"/>
  <c r="U61" i="26" s="1"/>
  <c r="V61" i="26" s="1"/>
  <c r="T60" i="26"/>
  <c r="U60" i="26" s="1"/>
  <c r="V60" i="26" s="1"/>
  <c r="T59" i="26"/>
  <c r="U59" i="26" s="1"/>
  <c r="V59" i="26" s="1"/>
  <c r="T58" i="26"/>
  <c r="U58" i="26" s="1"/>
  <c r="V58" i="26" s="1"/>
  <c r="T57" i="26"/>
  <c r="U57" i="26" s="1"/>
  <c r="V57" i="26" s="1"/>
  <c r="T56" i="26"/>
  <c r="U56" i="26" s="1"/>
  <c r="V56" i="26" s="1"/>
  <c r="T55" i="26"/>
  <c r="U55" i="26" s="1"/>
  <c r="V55" i="26" s="1"/>
  <c r="T54" i="26"/>
  <c r="U54" i="26" s="1"/>
  <c r="V54" i="26" s="1"/>
  <c r="T53" i="26"/>
  <c r="U53" i="26" s="1"/>
  <c r="V53" i="26" s="1"/>
  <c r="T52" i="26"/>
  <c r="U52" i="26" s="1"/>
  <c r="V52" i="26" s="1"/>
  <c r="T51" i="26"/>
  <c r="U51" i="26" s="1"/>
  <c r="V51" i="26" s="1"/>
  <c r="T48" i="26"/>
  <c r="U48" i="26" s="1"/>
  <c r="V48" i="26" s="1"/>
  <c r="T47" i="26"/>
  <c r="U47" i="26" s="1"/>
  <c r="V47" i="26" s="1"/>
  <c r="T46" i="26"/>
  <c r="U46" i="26" s="1"/>
  <c r="V46" i="26" s="1"/>
  <c r="T45" i="26"/>
  <c r="U45" i="26" s="1"/>
  <c r="V45" i="26" s="1"/>
  <c r="T42" i="26"/>
  <c r="U42" i="26" s="1"/>
  <c r="V42" i="26" s="1"/>
  <c r="T41" i="26"/>
  <c r="U41" i="26" s="1"/>
  <c r="V41" i="26" s="1"/>
  <c r="T40" i="26"/>
  <c r="U40" i="26" s="1"/>
  <c r="V40" i="26" s="1"/>
  <c r="T36" i="26"/>
  <c r="U36" i="26" s="1"/>
  <c r="V36" i="26" s="1"/>
  <c r="T35" i="26"/>
  <c r="U35" i="26" s="1"/>
  <c r="V35" i="26" s="1"/>
  <c r="T31" i="26"/>
  <c r="U31" i="26" s="1"/>
  <c r="V31" i="26" s="1"/>
  <c r="T30" i="26"/>
  <c r="U30" i="26" s="1"/>
  <c r="V30" i="26" s="1"/>
  <c r="T29" i="26"/>
  <c r="T28" i="26"/>
  <c r="U28" i="26" s="1"/>
  <c r="V28" i="26" s="1"/>
  <c r="T27" i="26"/>
  <c r="U27" i="26" s="1"/>
  <c r="V27" i="26" s="1"/>
  <c r="T26" i="26"/>
  <c r="U26" i="26" s="1"/>
  <c r="V26" i="26" s="1"/>
  <c r="T25" i="26"/>
  <c r="U25" i="26" s="1"/>
  <c r="V25" i="26" s="1"/>
  <c r="T24" i="26"/>
  <c r="U24" i="26" s="1"/>
  <c r="V24" i="26" s="1"/>
  <c r="T23" i="26"/>
  <c r="U23" i="26" s="1"/>
  <c r="V23" i="26" s="1"/>
  <c r="T22" i="26"/>
  <c r="U22" i="26" s="1"/>
  <c r="V22" i="26" s="1"/>
  <c r="T19" i="26"/>
  <c r="U19" i="26" s="1"/>
  <c r="V19" i="26" s="1"/>
  <c r="T18" i="26"/>
  <c r="U18" i="26" s="1"/>
  <c r="V18" i="26" s="1"/>
  <c r="T16" i="26"/>
  <c r="U16" i="26" s="1"/>
  <c r="V16" i="26" s="1"/>
  <c r="T15" i="26"/>
  <c r="U15" i="26" s="1"/>
  <c r="V15" i="26" s="1"/>
  <c r="T14" i="26"/>
  <c r="U14" i="26" s="1"/>
  <c r="V14" i="26" s="1"/>
  <c r="T13" i="26"/>
  <c r="U13" i="26" s="1"/>
  <c r="V13" i="26" s="1"/>
  <c r="T12" i="26"/>
  <c r="U12" i="26" s="1"/>
  <c r="V12" i="26" s="1"/>
  <c r="T11" i="26"/>
  <c r="U11" i="26" s="1"/>
  <c r="V11" i="26" s="1"/>
  <c r="T10" i="26"/>
  <c r="U10" i="26" s="1"/>
  <c r="T9" i="26"/>
  <c r="U9" i="26" s="1"/>
  <c r="V9" i="26" s="1"/>
  <c r="T8" i="26"/>
  <c r="U8" i="26" s="1"/>
  <c r="V8" i="26" s="1"/>
  <c r="T7" i="26"/>
  <c r="U7" i="26" s="1"/>
  <c r="Q123" i="26"/>
  <c r="R123" i="26" s="1"/>
  <c r="S123" i="26" s="1"/>
  <c r="Q122" i="26"/>
  <c r="R122" i="26" s="1"/>
  <c r="S122" i="26" s="1"/>
  <c r="Q121" i="26"/>
  <c r="R121" i="26" s="1"/>
  <c r="S121" i="26" s="1"/>
  <c r="Q120" i="26"/>
  <c r="R120" i="26" s="1"/>
  <c r="S120" i="26" s="1"/>
  <c r="Q119" i="26"/>
  <c r="R119" i="26" s="1"/>
  <c r="S119" i="26" s="1"/>
  <c r="Q118" i="26"/>
  <c r="R118" i="26" s="1"/>
  <c r="S118" i="26" s="1"/>
  <c r="Q115" i="26"/>
  <c r="R115" i="26" s="1"/>
  <c r="S115" i="26" s="1"/>
  <c r="Q114" i="26"/>
  <c r="R114" i="26" s="1"/>
  <c r="S114" i="26" s="1"/>
  <c r="Q113" i="26"/>
  <c r="R113" i="26" s="1"/>
  <c r="S113" i="26" s="1"/>
  <c r="Q112" i="26"/>
  <c r="R112" i="26" s="1"/>
  <c r="S112" i="26" s="1"/>
  <c r="Q111" i="26"/>
  <c r="R111" i="26" s="1"/>
  <c r="S111" i="26" s="1"/>
  <c r="Q110" i="26"/>
  <c r="R110" i="26" s="1"/>
  <c r="S110" i="26" s="1"/>
  <c r="Q109" i="26"/>
  <c r="R109" i="26" s="1"/>
  <c r="S109" i="26" s="1"/>
  <c r="Q106" i="26"/>
  <c r="R106" i="26" s="1"/>
  <c r="S106" i="26" s="1"/>
  <c r="Q105" i="26"/>
  <c r="R105" i="26" s="1"/>
  <c r="S105" i="26" s="1"/>
  <c r="Q104" i="26"/>
  <c r="R104" i="26" s="1"/>
  <c r="S104" i="26" s="1"/>
  <c r="Q103" i="26"/>
  <c r="R103" i="26" s="1"/>
  <c r="S103" i="26" s="1"/>
  <c r="Q102" i="26"/>
  <c r="R102" i="26" s="1"/>
  <c r="S102" i="26" s="1"/>
  <c r="Q97" i="26"/>
  <c r="R97" i="26" s="1"/>
  <c r="S97" i="26" s="1"/>
  <c r="Q96" i="26"/>
  <c r="R96" i="26" s="1"/>
  <c r="S96" i="26" s="1"/>
  <c r="Q95" i="26"/>
  <c r="R95" i="26" s="1"/>
  <c r="S95" i="26" s="1"/>
  <c r="Q94" i="26"/>
  <c r="R94" i="26" s="1"/>
  <c r="S94" i="26" s="1"/>
  <c r="Q93" i="26"/>
  <c r="R93" i="26" s="1"/>
  <c r="S93" i="26" s="1"/>
  <c r="Q92" i="26"/>
  <c r="R92" i="26" s="1"/>
  <c r="S92" i="26" s="1"/>
  <c r="Q91" i="26"/>
  <c r="R91" i="26" s="1"/>
  <c r="S91" i="26" s="1"/>
  <c r="Q90" i="26"/>
  <c r="R90" i="26" s="1"/>
  <c r="Q87" i="26"/>
  <c r="R87" i="26" s="1"/>
  <c r="S87" i="26" s="1"/>
  <c r="Q86" i="26"/>
  <c r="R86" i="26" s="1"/>
  <c r="Q84" i="26"/>
  <c r="R84" i="26" s="1"/>
  <c r="S84" i="26" s="1"/>
  <c r="Q82" i="26"/>
  <c r="R82" i="26" s="1"/>
  <c r="S82" i="26" s="1"/>
  <c r="Q81" i="26"/>
  <c r="R81" i="26" s="1"/>
  <c r="S81" i="26" s="1"/>
  <c r="Q79" i="26"/>
  <c r="R79" i="26" s="1"/>
  <c r="S79" i="26" s="1"/>
  <c r="Q78" i="26"/>
  <c r="R78" i="26" s="1"/>
  <c r="S78" i="26" s="1"/>
  <c r="Q77" i="26"/>
  <c r="R77" i="26" s="1"/>
  <c r="S77" i="26" s="1"/>
  <c r="Q76" i="26"/>
  <c r="R76" i="26" s="1"/>
  <c r="S76" i="26" s="1"/>
  <c r="Q75" i="26"/>
  <c r="R75" i="26" s="1"/>
  <c r="Q74" i="26"/>
  <c r="R74" i="26" s="1"/>
  <c r="S74" i="26" s="1"/>
  <c r="Q73" i="26"/>
  <c r="R73" i="26" s="1"/>
  <c r="S73" i="26" s="1"/>
  <c r="Q72" i="26"/>
  <c r="R72" i="26" s="1"/>
  <c r="S72" i="26" s="1"/>
  <c r="Q71" i="26"/>
  <c r="R71" i="26" s="1"/>
  <c r="S71" i="26" s="1"/>
  <c r="Q70" i="26"/>
  <c r="R70" i="26" s="1"/>
  <c r="S70" i="26" s="1"/>
  <c r="Q69" i="26"/>
  <c r="R69" i="26" s="1"/>
  <c r="S69" i="26" s="1"/>
  <c r="Q68" i="26"/>
  <c r="R68" i="26" s="1"/>
  <c r="S68" i="26" s="1"/>
  <c r="Q67" i="26"/>
  <c r="R67" i="26" s="1"/>
  <c r="S67" i="26" s="1"/>
  <c r="Q64" i="26"/>
  <c r="R64" i="26" s="1"/>
  <c r="S64" i="26" s="1"/>
  <c r="Q61" i="26"/>
  <c r="R61" i="26" s="1"/>
  <c r="S61" i="26" s="1"/>
  <c r="Q60" i="26"/>
  <c r="R60" i="26" s="1"/>
  <c r="S60" i="26" s="1"/>
  <c r="Q59" i="26"/>
  <c r="R59" i="26" s="1"/>
  <c r="S59" i="26" s="1"/>
  <c r="Q58" i="26"/>
  <c r="R58" i="26" s="1"/>
  <c r="S58" i="26" s="1"/>
  <c r="Q57" i="26"/>
  <c r="R57" i="26" s="1"/>
  <c r="S57" i="26" s="1"/>
  <c r="Q56" i="26"/>
  <c r="R56" i="26" s="1"/>
  <c r="S56" i="26" s="1"/>
  <c r="Q55" i="26"/>
  <c r="R55" i="26" s="1"/>
  <c r="S55" i="26" s="1"/>
  <c r="Q54" i="26"/>
  <c r="R54" i="26" s="1"/>
  <c r="S54" i="26" s="1"/>
  <c r="Q53" i="26"/>
  <c r="R53" i="26" s="1"/>
  <c r="S53" i="26" s="1"/>
  <c r="Q52" i="26"/>
  <c r="R52" i="26" s="1"/>
  <c r="S52" i="26" s="1"/>
  <c r="Q51" i="26"/>
  <c r="R51" i="26" s="1"/>
  <c r="S51" i="26" s="1"/>
  <c r="Q48" i="26"/>
  <c r="R48" i="26" s="1"/>
  <c r="S48" i="26" s="1"/>
  <c r="Q47" i="26"/>
  <c r="R47" i="26" s="1"/>
  <c r="S47" i="26" s="1"/>
  <c r="Q46" i="26"/>
  <c r="R46" i="26" s="1"/>
  <c r="S46" i="26" s="1"/>
  <c r="Q45" i="26"/>
  <c r="R45" i="26" s="1"/>
  <c r="S45" i="26" s="1"/>
  <c r="Q42" i="26"/>
  <c r="R42" i="26" s="1"/>
  <c r="S42" i="26" s="1"/>
  <c r="Q41" i="26"/>
  <c r="R41" i="26" s="1"/>
  <c r="S41" i="26" s="1"/>
  <c r="Q40" i="26"/>
  <c r="R40" i="26" s="1"/>
  <c r="S40" i="26" s="1"/>
  <c r="Q36" i="26"/>
  <c r="R36" i="26" s="1"/>
  <c r="S36" i="26" s="1"/>
  <c r="Q35" i="26"/>
  <c r="R35" i="26" s="1"/>
  <c r="S35" i="26" s="1"/>
  <c r="Q31" i="26"/>
  <c r="R31" i="26" s="1"/>
  <c r="S31" i="26" s="1"/>
  <c r="Q30" i="26"/>
  <c r="R30" i="26" s="1"/>
  <c r="S30" i="26" s="1"/>
  <c r="Q29" i="26"/>
  <c r="R29" i="26" s="1"/>
  <c r="S29" i="26" s="1"/>
  <c r="Q28" i="26"/>
  <c r="R28" i="26" s="1"/>
  <c r="S28" i="26" s="1"/>
  <c r="Q27" i="26"/>
  <c r="R27" i="26" s="1"/>
  <c r="S27" i="26" s="1"/>
  <c r="Q26" i="26"/>
  <c r="Q25" i="26"/>
  <c r="R25" i="26" s="1"/>
  <c r="S25" i="26" s="1"/>
  <c r="Q24" i="26"/>
  <c r="R24" i="26" s="1"/>
  <c r="S24" i="26" s="1"/>
  <c r="Q23" i="26"/>
  <c r="R23" i="26" s="1"/>
  <c r="S23" i="26" s="1"/>
  <c r="Q22" i="26"/>
  <c r="R22" i="26" s="1"/>
  <c r="S22" i="26" s="1"/>
  <c r="Q19" i="26"/>
  <c r="R19" i="26" s="1"/>
  <c r="S19" i="26" s="1"/>
  <c r="Q18" i="26"/>
  <c r="R18" i="26" s="1"/>
  <c r="S18" i="26" s="1"/>
  <c r="Q16" i="26"/>
  <c r="R16" i="26" s="1"/>
  <c r="S16" i="26" s="1"/>
  <c r="Q15" i="26"/>
  <c r="R15" i="26" s="1"/>
  <c r="S15" i="26" s="1"/>
  <c r="Q14" i="26"/>
  <c r="R14" i="26" s="1"/>
  <c r="S14" i="26" s="1"/>
  <c r="Q13" i="26"/>
  <c r="R13" i="26" s="1"/>
  <c r="S13" i="26" s="1"/>
  <c r="Q12" i="26"/>
  <c r="R12" i="26" s="1"/>
  <c r="S12" i="26" s="1"/>
  <c r="Q11" i="26"/>
  <c r="R11" i="26" s="1"/>
  <c r="S11" i="26" s="1"/>
  <c r="Q10" i="26"/>
  <c r="R10" i="26" s="1"/>
  <c r="S10" i="26" s="1"/>
  <c r="Q9" i="26"/>
  <c r="R9" i="26" s="1"/>
  <c r="Q8" i="26"/>
  <c r="R8" i="26" s="1"/>
  <c r="S8" i="26" s="1"/>
  <c r="Q7" i="26"/>
  <c r="R7" i="26" s="1"/>
  <c r="N123" i="26"/>
  <c r="O123" i="26" s="1"/>
  <c r="P123" i="26" s="1"/>
  <c r="N122" i="26"/>
  <c r="O122" i="26" s="1"/>
  <c r="P122" i="26" s="1"/>
  <c r="N121" i="26"/>
  <c r="O121" i="26" s="1"/>
  <c r="P121" i="26" s="1"/>
  <c r="N120" i="26"/>
  <c r="O120" i="26" s="1"/>
  <c r="P120" i="26" s="1"/>
  <c r="N119" i="26"/>
  <c r="O119" i="26" s="1"/>
  <c r="P119" i="26" s="1"/>
  <c r="N118" i="26"/>
  <c r="O118" i="26" s="1"/>
  <c r="P118" i="26" s="1"/>
  <c r="N115" i="26"/>
  <c r="O115" i="26" s="1"/>
  <c r="P115" i="26" s="1"/>
  <c r="N114" i="26"/>
  <c r="O114" i="26" s="1"/>
  <c r="P114" i="26" s="1"/>
  <c r="N113" i="26"/>
  <c r="O113" i="26" s="1"/>
  <c r="P113" i="26" s="1"/>
  <c r="N112" i="26"/>
  <c r="O112" i="26" s="1"/>
  <c r="P112" i="26" s="1"/>
  <c r="N111" i="26"/>
  <c r="O111" i="26" s="1"/>
  <c r="P111" i="26" s="1"/>
  <c r="N110" i="26"/>
  <c r="O110" i="26" s="1"/>
  <c r="P110" i="26" s="1"/>
  <c r="N109" i="26"/>
  <c r="O109" i="26" s="1"/>
  <c r="P109" i="26" s="1"/>
  <c r="N106" i="26"/>
  <c r="O106" i="26" s="1"/>
  <c r="P106" i="26" s="1"/>
  <c r="N105" i="26"/>
  <c r="O105" i="26" s="1"/>
  <c r="P105" i="26" s="1"/>
  <c r="N104" i="26"/>
  <c r="O104" i="26" s="1"/>
  <c r="P104" i="26" s="1"/>
  <c r="N103" i="26"/>
  <c r="O103" i="26" s="1"/>
  <c r="P103" i="26" s="1"/>
  <c r="N102" i="26"/>
  <c r="O102" i="26" s="1"/>
  <c r="P102" i="26" s="1"/>
  <c r="N97" i="26"/>
  <c r="O97" i="26" s="1"/>
  <c r="P97" i="26" s="1"/>
  <c r="N96" i="26"/>
  <c r="O96" i="26" s="1"/>
  <c r="P96" i="26" s="1"/>
  <c r="N95" i="26"/>
  <c r="O95" i="26" s="1"/>
  <c r="P95" i="26" s="1"/>
  <c r="N94" i="26"/>
  <c r="O94" i="26" s="1"/>
  <c r="P94" i="26" s="1"/>
  <c r="N93" i="26"/>
  <c r="O93" i="26" s="1"/>
  <c r="P93" i="26" s="1"/>
  <c r="N92" i="26"/>
  <c r="O92" i="26" s="1"/>
  <c r="N91" i="26"/>
  <c r="O91" i="26" s="1"/>
  <c r="P91" i="26" s="1"/>
  <c r="N90" i="26"/>
  <c r="O90" i="26" s="1"/>
  <c r="N87" i="26"/>
  <c r="O87" i="26" s="1"/>
  <c r="N86" i="26"/>
  <c r="O86" i="26" s="1"/>
  <c r="P86" i="26" s="1"/>
  <c r="N84" i="26"/>
  <c r="O84" i="26" s="1"/>
  <c r="P84" i="26" s="1"/>
  <c r="N82" i="26"/>
  <c r="O82" i="26" s="1"/>
  <c r="P82" i="26" s="1"/>
  <c r="N81" i="26"/>
  <c r="O81" i="26" s="1"/>
  <c r="P81" i="26" s="1"/>
  <c r="N79" i="26"/>
  <c r="O79" i="26" s="1"/>
  <c r="N78" i="26"/>
  <c r="O78" i="26" s="1"/>
  <c r="P78" i="26" s="1"/>
  <c r="N77" i="26"/>
  <c r="O77" i="26" s="1"/>
  <c r="P77" i="26" s="1"/>
  <c r="N76" i="26"/>
  <c r="O76" i="26" s="1"/>
  <c r="P76" i="26" s="1"/>
  <c r="N75" i="26"/>
  <c r="O75" i="26" s="1"/>
  <c r="P75" i="26" s="1"/>
  <c r="N74" i="26"/>
  <c r="O74" i="26" s="1"/>
  <c r="P74" i="26" s="1"/>
  <c r="N73" i="26"/>
  <c r="O73" i="26" s="1"/>
  <c r="P73" i="26" s="1"/>
  <c r="N72" i="26"/>
  <c r="O72" i="26" s="1"/>
  <c r="P72" i="26" s="1"/>
  <c r="N71" i="26"/>
  <c r="O71" i="26" s="1"/>
  <c r="P71" i="26" s="1"/>
  <c r="N70" i="26"/>
  <c r="O70" i="26" s="1"/>
  <c r="P70" i="26" s="1"/>
  <c r="N69" i="26"/>
  <c r="O69" i="26" s="1"/>
  <c r="P69" i="26" s="1"/>
  <c r="N68" i="26"/>
  <c r="O68" i="26" s="1"/>
  <c r="P68" i="26" s="1"/>
  <c r="N67" i="26"/>
  <c r="O67" i="26" s="1"/>
  <c r="P67" i="26" s="1"/>
  <c r="N64" i="26"/>
  <c r="O64" i="26" s="1"/>
  <c r="P64" i="26" s="1"/>
  <c r="N61" i="26"/>
  <c r="O61" i="26" s="1"/>
  <c r="P61" i="26" s="1"/>
  <c r="N60" i="26"/>
  <c r="O60" i="26" s="1"/>
  <c r="P60" i="26" s="1"/>
  <c r="N59" i="26"/>
  <c r="O59" i="26" s="1"/>
  <c r="P59" i="26" s="1"/>
  <c r="N58" i="26"/>
  <c r="O58" i="26" s="1"/>
  <c r="P58" i="26" s="1"/>
  <c r="N57" i="26"/>
  <c r="O57" i="26" s="1"/>
  <c r="P57" i="26" s="1"/>
  <c r="N56" i="26"/>
  <c r="O56" i="26" s="1"/>
  <c r="P56" i="26" s="1"/>
  <c r="N55" i="26"/>
  <c r="O55" i="26" s="1"/>
  <c r="P55" i="26" s="1"/>
  <c r="N54" i="26"/>
  <c r="O54" i="26" s="1"/>
  <c r="P54" i="26" s="1"/>
  <c r="N53" i="26"/>
  <c r="O53" i="26" s="1"/>
  <c r="P53" i="26" s="1"/>
  <c r="N52" i="26"/>
  <c r="O52" i="26" s="1"/>
  <c r="P52" i="26" s="1"/>
  <c r="N51" i="26"/>
  <c r="O51" i="26" s="1"/>
  <c r="P51" i="26" s="1"/>
  <c r="N48" i="26"/>
  <c r="O48" i="26" s="1"/>
  <c r="P48" i="26" s="1"/>
  <c r="N47" i="26"/>
  <c r="O47" i="26" s="1"/>
  <c r="P47" i="26" s="1"/>
  <c r="N46" i="26"/>
  <c r="O46" i="26" s="1"/>
  <c r="N45" i="26"/>
  <c r="O45" i="26" s="1"/>
  <c r="N42" i="26"/>
  <c r="O42" i="26" s="1"/>
  <c r="P42" i="26" s="1"/>
  <c r="N41" i="26"/>
  <c r="O41" i="26" s="1"/>
  <c r="P41" i="26" s="1"/>
  <c r="N40" i="26"/>
  <c r="O40" i="26" s="1"/>
  <c r="P40" i="26" s="1"/>
  <c r="N36" i="26"/>
  <c r="O36" i="26" s="1"/>
  <c r="P36" i="26" s="1"/>
  <c r="N35" i="26"/>
  <c r="O35" i="26" s="1"/>
  <c r="P35" i="26" s="1"/>
  <c r="N31" i="26"/>
  <c r="O31" i="26" s="1"/>
  <c r="N30" i="26"/>
  <c r="O30" i="26" s="1"/>
  <c r="P30" i="26" s="1"/>
  <c r="N29" i="26"/>
  <c r="O29" i="26" s="1"/>
  <c r="P29" i="26" s="1"/>
  <c r="N28" i="26"/>
  <c r="O28" i="26" s="1"/>
  <c r="P28" i="26" s="1"/>
  <c r="N27" i="26"/>
  <c r="O27" i="26" s="1"/>
  <c r="P27" i="26" s="1"/>
  <c r="N26" i="26"/>
  <c r="O26" i="26" s="1"/>
  <c r="P26" i="26" s="1"/>
  <c r="N25" i="26"/>
  <c r="O25" i="26" s="1"/>
  <c r="P25" i="26" s="1"/>
  <c r="N24" i="26"/>
  <c r="O24" i="26" s="1"/>
  <c r="P24" i="26" s="1"/>
  <c r="N23" i="26"/>
  <c r="O23" i="26" s="1"/>
  <c r="P23" i="26" s="1"/>
  <c r="N22" i="26"/>
  <c r="O22" i="26" s="1"/>
  <c r="N19" i="26"/>
  <c r="O19" i="26" s="1"/>
  <c r="P19" i="26" s="1"/>
  <c r="N18" i="26"/>
  <c r="O18" i="26" s="1"/>
  <c r="P18" i="26" s="1"/>
  <c r="N16" i="26"/>
  <c r="O16" i="26" s="1"/>
  <c r="P16" i="26" s="1"/>
  <c r="N15" i="26"/>
  <c r="O15" i="26" s="1"/>
  <c r="N14" i="26"/>
  <c r="O14" i="26" s="1"/>
  <c r="P14" i="26" s="1"/>
  <c r="N13" i="26"/>
  <c r="O13" i="26" s="1"/>
  <c r="P13" i="26" s="1"/>
  <c r="N12" i="26"/>
  <c r="O12" i="26" s="1"/>
  <c r="P12" i="26" s="1"/>
  <c r="N11" i="26"/>
  <c r="O11" i="26" s="1"/>
  <c r="N10" i="26"/>
  <c r="O10" i="26" s="1"/>
  <c r="P10" i="26" s="1"/>
  <c r="N9" i="26"/>
  <c r="O9" i="26" s="1"/>
  <c r="P9" i="26" s="1"/>
  <c r="N8" i="26"/>
  <c r="O8" i="26" s="1"/>
  <c r="P8" i="26" s="1"/>
  <c r="N7" i="26"/>
  <c r="K123" i="26"/>
  <c r="L123" i="26" s="1"/>
  <c r="M123" i="26" s="1"/>
  <c r="K122" i="26"/>
  <c r="L122" i="26" s="1"/>
  <c r="K121" i="26"/>
  <c r="L121" i="26" s="1"/>
  <c r="M121" i="26" s="1"/>
  <c r="K120" i="26"/>
  <c r="L120" i="26" s="1"/>
  <c r="M120" i="26" s="1"/>
  <c r="K119" i="26"/>
  <c r="L119" i="26" s="1"/>
  <c r="M119" i="26" s="1"/>
  <c r="K118" i="26"/>
  <c r="L118" i="26" s="1"/>
  <c r="M118" i="26" s="1"/>
  <c r="K115" i="26"/>
  <c r="L115" i="26" s="1"/>
  <c r="M115" i="26" s="1"/>
  <c r="K114" i="26"/>
  <c r="L114" i="26" s="1"/>
  <c r="M114" i="26" s="1"/>
  <c r="K113" i="26"/>
  <c r="L113" i="26" s="1"/>
  <c r="M113" i="26" s="1"/>
  <c r="K112" i="26"/>
  <c r="L112" i="26" s="1"/>
  <c r="M112" i="26" s="1"/>
  <c r="K111" i="26"/>
  <c r="L111" i="26" s="1"/>
  <c r="M111" i="26" s="1"/>
  <c r="K110" i="26"/>
  <c r="L110" i="26" s="1"/>
  <c r="M110" i="26" s="1"/>
  <c r="K109" i="26"/>
  <c r="L109" i="26" s="1"/>
  <c r="M109" i="26" s="1"/>
  <c r="K106" i="26"/>
  <c r="L106" i="26" s="1"/>
  <c r="M106" i="26" s="1"/>
  <c r="K105" i="26"/>
  <c r="L105" i="26" s="1"/>
  <c r="M105" i="26" s="1"/>
  <c r="K104" i="26"/>
  <c r="L104" i="26" s="1"/>
  <c r="M104" i="26" s="1"/>
  <c r="K103" i="26"/>
  <c r="L103" i="26" s="1"/>
  <c r="M103" i="26" s="1"/>
  <c r="K102" i="26"/>
  <c r="L102" i="26" s="1"/>
  <c r="M102" i="26" s="1"/>
  <c r="K97" i="26"/>
  <c r="L97" i="26" s="1"/>
  <c r="M97" i="26" s="1"/>
  <c r="K96" i="26"/>
  <c r="L96" i="26" s="1"/>
  <c r="M96" i="26" s="1"/>
  <c r="K95" i="26"/>
  <c r="L95" i="26" s="1"/>
  <c r="M95" i="26" s="1"/>
  <c r="K94" i="26"/>
  <c r="L94" i="26" s="1"/>
  <c r="M94" i="26" s="1"/>
  <c r="K93" i="26"/>
  <c r="L93" i="26" s="1"/>
  <c r="K92" i="26"/>
  <c r="L92" i="26" s="1"/>
  <c r="M92" i="26" s="1"/>
  <c r="K91" i="26"/>
  <c r="L91" i="26" s="1"/>
  <c r="M91" i="26" s="1"/>
  <c r="K90" i="26"/>
  <c r="L90" i="26" s="1"/>
  <c r="K87" i="26"/>
  <c r="L87" i="26" s="1"/>
  <c r="M87" i="26" s="1"/>
  <c r="K86" i="26"/>
  <c r="L86" i="26" s="1"/>
  <c r="M86" i="26" s="1"/>
  <c r="K84" i="26"/>
  <c r="L84" i="26" s="1"/>
  <c r="M84" i="26" s="1"/>
  <c r="K82" i="26"/>
  <c r="L82" i="26" s="1"/>
  <c r="M82" i="26" s="1"/>
  <c r="K81" i="26"/>
  <c r="L81" i="26" s="1"/>
  <c r="M81" i="26" s="1"/>
  <c r="K79" i="26"/>
  <c r="L79" i="26" s="1"/>
  <c r="M79" i="26" s="1"/>
  <c r="K78" i="26"/>
  <c r="L78" i="26" s="1"/>
  <c r="M78" i="26" s="1"/>
  <c r="K77" i="26"/>
  <c r="L77" i="26" s="1"/>
  <c r="M77" i="26" s="1"/>
  <c r="K76" i="26"/>
  <c r="L76" i="26" s="1"/>
  <c r="M76" i="26" s="1"/>
  <c r="K75" i="26"/>
  <c r="L75" i="26" s="1"/>
  <c r="M75" i="26" s="1"/>
  <c r="K74" i="26"/>
  <c r="L74" i="26" s="1"/>
  <c r="M74" i="26" s="1"/>
  <c r="K73" i="26"/>
  <c r="L73" i="26" s="1"/>
  <c r="M73" i="26" s="1"/>
  <c r="K72" i="26"/>
  <c r="L72" i="26" s="1"/>
  <c r="M72" i="26" s="1"/>
  <c r="K71" i="26"/>
  <c r="L71" i="26" s="1"/>
  <c r="M71" i="26" s="1"/>
  <c r="K70" i="26"/>
  <c r="L70" i="26" s="1"/>
  <c r="M70" i="26" s="1"/>
  <c r="K69" i="26"/>
  <c r="L69" i="26" s="1"/>
  <c r="M69" i="26" s="1"/>
  <c r="K68" i="26"/>
  <c r="L68" i="26" s="1"/>
  <c r="K67" i="26"/>
  <c r="L67" i="26" s="1"/>
  <c r="M67" i="26" s="1"/>
  <c r="K64" i="26"/>
  <c r="L64" i="26" s="1"/>
  <c r="M64" i="26" s="1"/>
  <c r="K61" i="26"/>
  <c r="L61" i="26" s="1"/>
  <c r="M61" i="26" s="1"/>
  <c r="K60" i="26"/>
  <c r="L60" i="26" s="1"/>
  <c r="K59" i="26"/>
  <c r="L59" i="26" s="1"/>
  <c r="M59" i="26" s="1"/>
  <c r="K58" i="26"/>
  <c r="L58" i="26" s="1"/>
  <c r="M58" i="26" s="1"/>
  <c r="K57" i="26"/>
  <c r="L57" i="26" s="1"/>
  <c r="M57" i="26" s="1"/>
  <c r="K56" i="26"/>
  <c r="L56" i="26" s="1"/>
  <c r="K55" i="26"/>
  <c r="L55" i="26" s="1"/>
  <c r="M55" i="26" s="1"/>
  <c r="K54" i="26"/>
  <c r="L54" i="26" s="1"/>
  <c r="M54" i="26" s="1"/>
  <c r="K53" i="26"/>
  <c r="L53" i="26" s="1"/>
  <c r="M53" i="26" s="1"/>
  <c r="K52" i="26"/>
  <c r="L52" i="26" s="1"/>
  <c r="M52" i="26" s="1"/>
  <c r="K51" i="26"/>
  <c r="L51" i="26" s="1"/>
  <c r="M51" i="26" s="1"/>
  <c r="K48" i="26"/>
  <c r="L48" i="26" s="1"/>
  <c r="M48" i="26" s="1"/>
  <c r="K47" i="26"/>
  <c r="L47" i="26" s="1"/>
  <c r="M47" i="26" s="1"/>
  <c r="K46" i="26"/>
  <c r="L46" i="26" s="1"/>
  <c r="M46" i="26" s="1"/>
  <c r="K45" i="26"/>
  <c r="L45" i="26" s="1"/>
  <c r="M45" i="26" s="1"/>
  <c r="K42" i="26"/>
  <c r="L42" i="26" s="1"/>
  <c r="M42" i="26" s="1"/>
  <c r="K41" i="26"/>
  <c r="L41" i="26" s="1"/>
  <c r="M41" i="26" s="1"/>
  <c r="K40" i="26"/>
  <c r="L40" i="26" s="1"/>
  <c r="K36" i="26"/>
  <c r="L36" i="26" s="1"/>
  <c r="M36" i="26" s="1"/>
  <c r="K35" i="26"/>
  <c r="L35" i="26" s="1"/>
  <c r="M35" i="26" s="1"/>
  <c r="K31" i="26"/>
  <c r="L31" i="26" s="1"/>
  <c r="M31" i="26" s="1"/>
  <c r="K30" i="26"/>
  <c r="L30" i="26" s="1"/>
  <c r="M30" i="26" s="1"/>
  <c r="K29" i="26"/>
  <c r="L29" i="26" s="1"/>
  <c r="M29" i="26" s="1"/>
  <c r="K28" i="26"/>
  <c r="L28" i="26" s="1"/>
  <c r="M28" i="26" s="1"/>
  <c r="K27" i="26"/>
  <c r="L27" i="26" s="1"/>
  <c r="M27" i="26" s="1"/>
  <c r="K26" i="26"/>
  <c r="L26" i="26" s="1"/>
  <c r="M26" i="26" s="1"/>
  <c r="K25" i="26"/>
  <c r="L25" i="26" s="1"/>
  <c r="M25" i="26" s="1"/>
  <c r="K24" i="26"/>
  <c r="L24" i="26" s="1"/>
  <c r="M24" i="26" s="1"/>
  <c r="K23" i="26"/>
  <c r="L23" i="26" s="1"/>
  <c r="M23" i="26" s="1"/>
  <c r="K22" i="26"/>
  <c r="L22" i="26" s="1"/>
  <c r="M22" i="26" s="1"/>
  <c r="K19" i="26"/>
  <c r="L19" i="26" s="1"/>
  <c r="M19" i="26" s="1"/>
  <c r="K18" i="26"/>
  <c r="L18" i="26" s="1"/>
  <c r="M18" i="26" s="1"/>
  <c r="K16" i="26"/>
  <c r="L16" i="26" s="1"/>
  <c r="M16" i="26" s="1"/>
  <c r="K15" i="26"/>
  <c r="L15" i="26" s="1"/>
  <c r="M15" i="26" s="1"/>
  <c r="K14" i="26"/>
  <c r="L14" i="26" s="1"/>
  <c r="M14" i="26" s="1"/>
  <c r="K13" i="26"/>
  <c r="L13" i="26" s="1"/>
  <c r="M13" i="26" s="1"/>
  <c r="K12" i="26"/>
  <c r="L12" i="26" s="1"/>
  <c r="M12" i="26" s="1"/>
  <c r="K11" i="26"/>
  <c r="L11" i="26" s="1"/>
  <c r="M11" i="26" s="1"/>
  <c r="K10" i="26"/>
  <c r="L10" i="26" s="1"/>
  <c r="M10" i="26" s="1"/>
  <c r="K9" i="26"/>
  <c r="L9" i="26" s="1"/>
  <c r="M9" i="26" s="1"/>
  <c r="K8" i="26"/>
  <c r="L8" i="26" s="1"/>
  <c r="K7" i="26"/>
  <c r="L7" i="26" s="1"/>
  <c r="H123" i="26"/>
  <c r="I123" i="26" s="1"/>
  <c r="J123" i="26" s="1"/>
  <c r="H122" i="26"/>
  <c r="I122" i="26" s="1"/>
  <c r="J122" i="26" s="1"/>
  <c r="H121" i="26"/>
  <c r="I121" i="26" s="1"/>
  <c r="J121" i="26" s="1"/>
  <c r="H120" i="26"/>
  <c r="I120" i="26" s="1"/>
  <c r="J120" i="26" s="1"/>
  <c r="H119" i="26"/>
  <c r="I119" i="26" s="1"/>
  <c r="J119" i="26" s="1"/>
  <c r="H118" i="26"/>
  <c r="I118" i="26" s="1"/>
  <c r="J118" i="26" s="1"/>
  <c r="H115" i="26"/>
  <c r="I115" i="26" s="1"/>
  <c r="J115" i="26" s="1"/>
  <c r="H114" i="26"/>
  <c r="I114" i="26" s="1"/>
  <c r="J114" i="26" s="1"/>
  <c r="H113" i="26"/>
  <c r="I113" i="26" s="1"/>
  <c r="J113" i="26" s="1"/>
  <c r="H112" i="26"/>
  <c r="I112" i="26" s="1"/>
  <c r="J112" i="26" s="1"/>
  <c r="H111" i="26"/>
  <c r="I111" i="26" s="1"/>
  <c r="J111" i="26" s="1"/>
  <c r="H110" i="26"/>
  <c r="I110" i="26" s="1"/>
  <c r="J110" i="26" s="1"/>
  <c r="H109" i="26"/>
  <c r="I109" i="26" s="1"/>
  <c r="J109" i="26" s="1"/>
  <c r="H106" i="26"/>
  <c r="I106" i="26" s="1"/>
  <c r="J106" i="26" s="1"/>
  <c r="H105" i="26"/>
  <c r="I105" i="26" s="1"/>
  <c r="H104" i="26"/>
  <c r="I104" i="26" s="1"/>
  <c r="J104" i="26" s="1"/>
  <c r="H103" i="26"/>
  <c r="I103" i="26" s="1"/>
  <c r="J103" i="26" s="1"/>
  <c r="H102" i="26"/>
  <c r="I102" i="26" s="1"/>
  <c r="J102" i="26" s="1"/>
  <c r="H97" i="26"/>
  <c r="I97" i="26" s="1"/>
  <c r="J97" i="26" s="1"/>
  <c r="H96" i="26"/>
  <c r="I96" i="26" s="1"/>
  <c r="J96" i="26" s="1"/>
  <c r="H95" i="26"/>
  <c r="I95" i="26" s="1"/>
  <c r="J95" i="26" s="1"/>
  <c r="H94" i="26"/>
  <c r="H93" i="26"/>
  <c r="H92" i="26"/>
  <c r="I92" i="26" s="1"/>
  <c r="J92" i="26" s="1"/>
  <c r="H91" i="26"/>
  <c r="I91" i="26" s="1"/>
  <c r="J91" i="26" s="1"/>
  <c r="H90" i="26"/>
  <c r="I90" i="26" s="1"/>
  <c r="H87" i="26"/>
  <c r="I87" i="26" s="1"/>
  <c r="J87" i="26" s="1"/>
  <c r="H86" i="26"/>
  <c r="I86" i="26" s="1"/>
  <c r="J86" i="26" s="1"/>
  <c r="H84" i="26"/>
  <c r="I84" i="26" s="1"/>
  <c r="J84" i="26" s="1"/>
  <c r="H82" i="26"/>
  <c r="I82" i="26" s="1"/>
  <c r="J82" i="26" s="1"/>
  <c r="H81" i="26"/>
  <c r="I81" i="26" s="1"/>
  <c r="J81" i="26" s="1"/>
  <c r="H79" i="26"/>
  <c r="I79" i="26" s="1"/>
  <c r="J79" i="26" s="1"/>
  <c r="H78" i="26"/>
  <c r="I78" i="26" s="1"/>
  <c r="J78" i="26" s="1"/>
  <c r="H77" i="26"/>
  <c r="I77" i="26" s="1"/>
  <c r="J77" i="26" s="1"/>
  <c r="H76" i="26"/>
  <c r="I76" i="26" s="1"/>
  <c r="J76" i="26" s="1"/>
  <c r="H75" i="26"/>
  <c r="I75" i="26" s="1"/>
  <c r="J75" i="26" s="1"/>
  <c r="H74" i="26"/>
  <c r="I74" i="26" s="1"/>
  <c r="J74" i="26" s="1"/>
  <c r="H73" i="26"/>
  <c r="I73" i="26" s="1"/>
  <c r="J73" i="26" s="1"/>
  <c r="H72" i="26"/>
  <c r="I72" i="26" s="1"/>
  <c r="J72" i="26" s="1"/>
  <c r="H71" i="26"/>
  <c r="I71" i="26" s="1"/>
  <c r="J71" i="26" s="1"/>
  <c r="H70" i="26"/>
  <c r="I70" i="26" s="1"/>
  <c r="J70" i="26" s="1"/>
  <c r="H69" i="26"/>
  <c r="H68" i="26"/>
  <c r="I68" i="26" s="1"/>
  <c r="J68" i="26" s="1"/>
  <c r="H67" i="26"/>
  <c r="I67" i="26" s="1"/>
  <c r="J67" i="26" s="1"/>
  <c r="H64" i="26"/>
  <c r="I64" i="26" s="1"/>
  <c r="J64" i="26" s="1"/>
  <c r="H61" i="26"/>
  <c r="I61" i="26" s="1"/>
  <c r="J61" i="26" s="1"/>
  <c r="H60" i="26"/>
  <c r="I60" i="26" s="1"/>
  <c r="J60" i="26" s="1"/>
  <c r="H59" i="26"/>
  <c r="I59" i="26" s="1"/>
  <c r="J59" i="26" s="1"/>
  <c r="H58" i="26"/>
  <c r="I58" i="26" s="1"/>
  <c r="J58" i="26" s="1"/>
  <c r="H57" i="26"/>
  <c r="I57" i="26" s="1"/>
  <c r="J57" i="26" s="1"/>
  <c r="H56" i="26"/>
  <c r="I56" i="26" s="1"/>
  <c r="J56" i="26" s="1"/>
  <c r="H55" i="26"/>
  <c r="I55" i="26" s="1"/>
  <c r="J55" i="26" s="1"/>
  <c r="H54" i="26"/>
  <c r="I54" i="26" s="1"/>
  <c r="H53" i="26"/>
  <c r="I53" i="26" s="1"/>
  <c r="J53" i="26" s="1"/>
  <c r="H52" i="26"/>
  <c r="I52" i="26" s="1"/>
  <c r="J52" i="26" s="1"/>
  <c r="H51" i="26"/>
  <c r="I51" i="26" s="1"/>
  <c r="J51" i="26" s="1"/>
  <c r="H48" i="26"/>
  <c r="I48" i="26" s="1"/>
  <c r="J48" i="26" s="1"/>
  <c r="H47" i="26"/>
  <c r="I47" i="26" s="1"/>
  <c r="J47" i="26" s="1"/>
  <c r="H46" i="26"/>
  <c r="I46" i="26" s="1"/>
  <c r="J46" i="26" s="1"/>
  <c r="H45" i="26"/>
  <c r="I45" i="26" s="1"/>
  <c r="J45" i="26" s="1"/>
  <c r="H42" i="26"/>
  <c r="I42" i="26" s="1"/>
  <c r="J42" i="26" s="1"/>
  <c r="H41" i="26"/>
  <c r="I41" i="26" s="1"/>
  <c r="J41" i="26" s="1"/>
  <c r="H40" i="26"/>
  <c r="I40" i="26" s="1"/>
  <c r="J40" i="26" s="1"/>
  <c r="H36" i="26"/>
  <c r="I36" i="26" s="1"/>
  <c r="J36" i="26" s="1"/>
  <c r="H35" i="26"/>
  <c r="I35" i="26" s="1"/>
  <c r="J35" i="26" s="1"/>
  <c r="H31" i="26"/>
  <c r="I31" i="26" s="1"/>
  <c r="J31" i="26" s="1"/>
  <c r="H30" i="26"/>
  <c r="I30" i="26" s="1"/>
  <c r="J30" i="26" s="1"/>
  <c r="H29" i="26"/>
  <c r="I29" i="26" s="1"/>
  <c r="J29" i="26" s="1"/>
  <c r="H28" i="26"/>
  <c r="I28" i="26" s="1"/>
  <c r="J28" i="26" s="1"/>
  <c r="H27" i="26"/>
  <c r="I27" i="26" s="1"/>
  <c r="J27" i="26" s="1"/>
  <c r="H26" i="26"/>
  <c r="I26" i="26" s="1"/>
  <c r="J26" i="26" s="1"/>
  <c r="H25" i="26"/>
  <c r="I25" i="26" s="1"/>
  <c r="J25" i="26" s="1"/>
  <c r="H24" i="26"/>
  <c r="I24" i="26" s="1"/>
  <c r="H23" i="26"/>
  <c r="I23" i="26" s="1"/>
  <c r="J23" i="26" s="1"/>
  <c r="H22" i="26"/>
  <c r="I22" i="26" s="1"/>
  <c r="H19" i="26"/>
  <c r="I19" i="26" s="1"/>
  <c r="J19" i="26" s="1"/>
  <c r="H18" i="26"/>
  <c r="I18" i="26" s="1"/>
  <c r="J18" i="26" s="1"/>
  <c r="H16" i="26"/>
  <c r="I16" i="26" s="1"/>
  <c r="J16" i="26" s="1"/>
  <c r="H15" i="26"/>
  <c r="I15" i="26" s="1"/>
  <c r="J15" i="26" s="1"/>
  <c r="H14" i="26"/>
  <c r="I14" i="26" s="1"/>
  <c r="J14" i="26" s="1"/>
  <c r="H13" i="26"/>
  <c r="I13" i="26" s="1"/>
  <c r="H12" i="26"/>
  <c r="I12" i="26" s="1"/>
  <c r="J12" i="26" s="1"/>
  <c r="H11" i="26"/>
  <c r="I11" i="26" s="1"/>
  <c r="J11" i="26" s="1"/>
  <c r="H10" i="26"/>
  <c r="I10" i="26" s="1"/>
  <c r="J10" i="26" s="1"/>
  <c r="H9" i="26"/>
  <c r="I9" i="26" s="1"/>
  <c r="J9" i="26" s="1"/>
  <c r="H8" i="26"/>
  <c r="I8" i="26" s="1"/>
  <c r="J8" i="26" s="1"/>
  <c r="H7" i="26"/>
  <c r="I7" i="26" s="1"/>
  <c r="AV105" i="25"/>
  <c r="A19" i="26"/>
  <c r="F19" i="24"/>
  <c r="C129" i="25"/>
  <c r="AV108" i="25"/>
  <c r="AP108" i="25"/>
  <c r="AJ108" i="25"/>
  <c r="AD108" i="25"/>
  <c r="X108" i="25"/>
  <c r="R108" i="25"/>
  <c r="L108" i="25"/>
  <c r="AP105" i="25"/>
  <c r="AP103" i="25"/>
  <c r="AP101" i="25"/>
  <c r="AP82" i="25"/>
  <c r="AP80" i="25"/>
  <c r="AP66" i="25"/>
  <c r="AP57" i="25"/>
  <c r="AP55" i="25"/>
  <c r="AP53" i="25"/>
  <c r="AP51" i="25"/>
  <c r="AP46" i="25"/>
  <c r="AP44" i="25"/>
  <c r="AP41" i="25"/>
  <c r="AP35" i="25"/>
  <c r="AP33" i="25"/>
  <c r="AP24" i="25"/>
  <c r="AP22" i="25"/>
  <c r="AP6" i="25"/>
  <c r="AJ105" i="25"/>
  <c r="AJ103" i="25"/>
  <c r="AJ101" i="25"/>
  <c r="AJ82" i="25"/>
  <c r="AJ80" i="25"/>
  <c r="AJ66" i="25"/>
  <c r="AJ57" i="25"/>
  <c r="AJ55" i="25"/>
  <c r="AJ53" i="25"/>
  <c r="AJ51" i="25"/>
  <c r="AJ46" i="25"/>
  <c r="AJ44" i="25"/>
  <c r="AJ41" i="25"/>
  <c r="AJ35" i="25"/>
  <c r="AJ33" i="25"/>
  <c r="AJ24" i="25"/>
  <c r="AJ22" i="25"/>
  <c r="AJ6" i="25"/>
  <c r="AD105" i="25"/>
  <c r="AD103" i="25"/>
  <c r="AD101" i="25"/>
  <c r="AD82" i="25"/>
  <c r="AD80" i="25"/>
  <c r="AD66" i="25"/>
  <c r="AD57" i="25"/>
  <c r="AD55" i="25"/>
  <c r="AD53" i="25"/>
  <c r="AD51" i="25"/>
  <c r="AD46" i="25"/>
  <c r="AD44" i="25"/>
  <c r="AD41" i="25"/>
  <c r="AD35" i="25"/>
  <c r="AD33" i="25"/>
  <c r="AD24" i="25"/>
  <c r="AD22" i="25"/>
  <c r="AD6" i="25"/>
  <c r="X105" i="25"/>
  <c r="X103" i="25"/>
  <c r="X101" i="25"/>
  <c r="X82" i="25"/>
  <c r="X80" i="25"/>
  <c r="X66" i="25"/>
  <c r="X57" i="25"/>
  <c r="X55" i="25"/>
  <c r="X53" i="25"/>
  <c r="X51" i="25"/>
  <c r="X46" i="25"/>
  <c r="X44" i="25"/>
  <c r="X41" i="25"/>
  <c r="X35" i="25"/>
  <c r="X33" i="25"/>
  <c r="X24" i="25"/>
  <c r="X22" i="25"/>
  <c r="X6" i="25"/>
  <c r="R105" i="25"/>
  <c r="R103" i="25"/>
  <c r="R101" i="25"/>
  <c r="R82" i="25"/>
  <c r="R80" i="25"/>
  <c r="R66" i="25"/>
  <c r="R57" i="25"/>
  <c r="R55" i="25"/>
  <c r="R53" i="25"/>
  <c r="R51" i="25"/>
  <c r="R46" i="25"/>
  <c r="R44" i="25"/>
  <c r="R41" i="25"/>
  <c r="R35" i="25"/>
  <c r="R33" i="25"/>
  <c r="R24" i="25"/>
  <c r="R22" i="25"/>
  <c r="R6" i="25"/>
  <c r="L105" i="25"/>
  <c r="L103" i="25"/>
  <c r="L101" i="25"/>
  <c r="L82" i="25"/>
  <c r="L80" i="25"/>
  <c r="L66" i="25"/>
  <c r="L57" i="25"/>
  <c r="L55" i="25"/>
  <c r="L53" i="25"/>
  <c r="L51" i="25"/>
  <c r="L46" i="25"/>
  <c r="L44" i="25"/>
  <c r="L41" i="25"/>
  <c r="L35" i="25"/>
  <c r="L33" i="25"/>
  <c r="L24" i="25"/>
  <c r="L22" i="25"/>
  <c r="L6" i="25"/>
  <c r="F133" i="24"/>
  <c r="F36" i="24"/>
  <c r="F31" i="24"/>
  <c r="AX121" i="25"/>
  <c r="AX120" i="25"/>
  <c r="AX119" i="25"/>
  <c r="AX118" i="25"/>
  <c r="AX117" i="25"/>
  <c r="AX116" i="25"/>
  <c r="AX113" i="25"/>
  <c r="AX112" i="25"/>
  <c r="AX111" i="25"/>
  <c r="AX110" i="25"/>
  <c r="AX109" i="25"/>
  <c r="AX108" i="25"/>
  <c r="AX107" i="25"/>
  <c r="AX104" i="25"/>
  <c r="AX103" i="25"/>
  <c r="AV103" i="25"/>
  <c r="AX102" i="25"/>
  <c r="AX101" i="25"/>
  <c r="AV101" i="25"/>
  <c r="AX100" i="25"/>
  <c r="AX95" i="25"/>
  <c r="AX94" i="25"/>
  <c r="AX93" i="25"/>
  <c r="AX92" i="25"/>
  <c r="AX91" i="25"/>
  <c r="AX90" i="25"/>
  <c r="AX89" i="25"/>
  <c r="AX88" i="25"/>
  <c r="AX85" i="25"/>
  <c r="AX84" i="25"/>
  <c r="AX82" i="25"/>
  <c r="AV82" i="25"/>
  <c r="AX80" i="25"/>
  <c r="AV80" i="25"/>
  <c r="AX79" i="25"/>
  <c r="AX77" i="25"/>
  <c r="AX76" i="25"/>
  <c r="AX75" i="25"/>
  <c r="AX74" i="25"/>
  <c r="AX73" i="25"/>
  <c r="AX72" i="25"/>
  <c r="AX71" i="25"/>
  <c r="AX70" i="25"/>
  <c r="AX69" i="25"/>
  <c r="AX68" i="25"/>
  <c r="AX67" i="25"/>
  <c r="AX66" i="25"/>
  <c r="AV66" i="25"/>
  <c r="AX65" i="25"/>
  <c r="AX62" i="25"/>
  <c r="AX59" i="25"/>
  <c r="AX58" i="25"/>
  <c r="AX57" i="25"/>
  <c r="AV57" i="25"/>
  <c r="AX56" i="25"/>
  <c r="AX55" i="25"/>
  <c r="AV55" i="25"/>
  <c r="AX54" i="25"/>
  <c r="AX53" i="25"/>
  <c r="AV53" i="25"/>
  <c r="AX52" i="25"/>
  <c r="AX51" i="25"/>
  <c r="AV51" i="25"/>
  <c r="AX50" i="25"/>
  <c r="AX49" i="25"/>
  <c r="AX46" i="25"/>
  <c r="AV46" i="25"/>
  <c r="AX45" i="25"/>
  <c r="AX44" i="25"/>
  <c r="AV44" i="25"/>
  <c r="AX43" i="25"/>
  <c r="AV41" i="25"/>
  <c r="AX40" i="25"/>
  <c r="AX39" i="25"/>
  <c r="AX38" i="25"/>
  <c r="AV35" i="25"/>
  <c r="AX34" i="25"/>
  <c r="AX33" i="25"/>
  <c r="AV33" i="25"/>
  <c r="AX29" i="25"/>
  <c r="AX28" i="25"/>
  <c r="AX27" i="25"/>
  <c r="AX26" i="25"/>
  <c r="AX25" i="25"/>
  <c r="AX24" i="25"/>
  <c r="AV24" i="25"/>
  <c r="AX23" i="25"/>
  <c r="AX22" i="25"/>
  <c r="AV22" i="25"/>
  <c r="AX21" i="25"/>
  <c r="AX20" i="25"/>
  <c r="AX17" i="25"/>
  <c r="AX16" i="25"/>
  <c r="AX14" i="25"/>
  <c r="AX13" i="25"/>
  <c r="AX12" i="25"/>
  <c r="AX11" i="25"/>
  <c r="AX10" i="25"/>
  <c r="AX9" i="25"/>
  <c r="AX8" i="25"/>
  <c r="AX7" i="25"/>
  <c r="AX6" i="25"/>
  <c r="AV6" i="25"/>
  <c r="AX5" i="25"/>
  <c r="AR121" i="25"/>
  <c r="AR120" i="25"/>
  <c r="AR119" i="25"/>
  <c r="AR118" i="25"/>
  <c r="AR117" i="25"/>
  <c r="AR116" i="25"/>
  <c r="AR113" i="25"/>
  <c r="AR112" i="25"/>
  <c r="AR111" i="25"/>
  <c r="AR110" i="25"/>
  <c r="AR109" i="25"/>
  <c r="AR108" i="25"/>
  <c r="AR107" i="25"/>
  <c r="AR104" i="25"/>
  <c r="AR103" i="25"/>
  <c r="AR102" i="25"/>
  <c r="AR101" i="25"/>
  <c r="AR100" i="25"/>
  <c r="AR95" i="25"/>
  <c r="AR94" i="25"/>
  <c r="AR93" i="25"/>
  <c r="AR92" i="25"/>
  <c r="AR91" i="25"/>
  <c r="AR90" i="25"/>
  <c r="AR89" i="25"/>
  <c r="AR88" i="25"/>
  <c r="AR85" i="25"/>
  <c r="AR84" i="25"/>
  <c r="AR82" i="25"/>
  <c r="AR80" i="25"/>
  <c r="AR79" i="25"/>
  <c r="AR77" i="25"/>
  <c r="AR76" i="25"/>
  <c r="AR75" i="25"/>
  <c r="AR74" i="25"/>
  <c r="AR73" i="25"/>
  <c r="AR72" i="25"/>
  <c r="AR71" i="25"/>
  <c r="AR70" i="25"/>
  <c r="AR69" i="25"/>
  <c r="AR68" i="25"/>
  <c r="AR67" i="25"/>
  <c r="AR66" i="25"/>
  <c r="AR65" i="25"/>
  <c r="AR62" i="25"/>
  <c r="AR59" i="25"/>
  <c r="AR58" i="25"/>
  <c r="AR57" i="25"/>
  <c r="AR56" i="25"/>
  <c r="AR55" i="25"/>
  <c r="AR54" i="25"/>
  <c r="AR53" i="25"/>
  <c r="AR52" i="25"/>
  <c r="AR51" i="25"/>
  <c r="AR50" i="25"/>
  <c r="AR49" i="25"/>
  <c r="AR46" i="25"/>
  <c r="AR45" i="25"/>
  <c r="AR44" i="25"/>
  <c r="AR43" i="25"/>
  <c r="AR40" i="25"/>
  <c r="AR39" i="25"/>
  <c r="AR38" i="25"/>
  <c r="AR34" i="25"/>
  <c r="AR33" i="25"/>
  <c r="AR29" i="25"/>
  <c r="AR28" i="25"/>
  <c r="AR27" i="25"/>
  <c r="AR26" i="25"/>
  <c r="AR25" i="25"/>
  <c r="AR24" i="25"/>
  <c r="AR23" i="25"/>
  <c r="AR22" i="25"/>
  <c r="AR21" i="25"/>
  <c r="AR20" i="25"/>
  <c r="AR17" i="25"/>
  <c r="AR16" i="25"/>
  <c r="AR14" i="25"/>
  <c r="AR13" i="25"/>
  <c r="AR12" i="25"/>
  <c r="AR11" i="25"/>
  <c r="AR10" i="25"/>
  <c r="AR9" i="25"/>
  <c r="AR8" i="25"/>
  <c r="AR7" i="25"/>
  <c r="AR6" i="25"/>
  <c r="AR5" i="25"/>
  <c r="AL121" i="25"/>
  <c r="AL120" i="25"/>
  <c r="AL119" i="25"/>
  <c r="AL118" i="25"/>
  <c r="AL117" i="25"/>
  <c r="AL116" i="25"/>
  <c r="AL113" i="25"/>
  <c r="AL112" i="25"/>
  <c r="AL111" i="25"/>
  <c r="AL110" i="25"/>
  <c r="AL109" i="25"/>
  <c r="AL108" i="25"/>
  <c r="AL107" i="25"/>
  <c r="AL104" i="25"/>
  <c r="AL103" i="25"/>
  <c r="AL102" i="25"/>
  <c r="AL101" i="25"/>
  <c r="AL100" i="25"/>
  <c r="AL95" i="25"/>
  <c r="AL94" i="25"/>
  <c r="AL93" i="25"/>
  <c r="AL92" i="25"/>
  <c r="AL91" i="25"/>
  <c r="AL90" i="25"/>
  <c r="AL89" i="25"/>
  <c r="AL88" i="25"/>
  <c r="AL85" i="25"/>
  <c r="AL84" i="25"/>
  <c r="AL82" i="25"/>
  <c r="AL80" i="25"/>
  <c r="AL79" i="25"/>
  <c r="AL77" i="25"/>
  <c r="AL76" i="25"/>
  <c r="AL75" i="25"/>
  <c r="AL74" i="25"/>
  <c r="AL73" i="25"/>
  <c r="AL72" i="25"/>
  <c r="AL71" i="25"/>
  <c r="AL70" i="25"/>
  <c r="AL69" i="25"/>
  <c r="AL68" i="25"/>
  <c r="AL67" i="25"/>
  <c r="AL66" i="25"/>
  <c r="AL65" i="25"/>
  <c r="AL62" i="25"/>
  <c r="AL59" i="25"/>
  <c r="AL58" i="25"/>
  <c r="AL57" i="25"/>
  <c r="AL56" i="25"/>
  <c r="AL55" i="25"/>
  <c r="AL54" i="25"/>
  <c r="AL53" i="25"/>
  <c r="AL52" i="25"/>
  <c r="AL51" i="25"/>
  <c r="AL50" i="25"/>
  <c r="AL49" i="25"/>
  <c r="AL46" i="25"/>
  <c r="AL45" i="25"/>
  <c r="AL44" i="25"/>
  <c r="AL43" i="25"/>
  <c r="AL40" i="25"/>
  <c r="AL39" i="25"/>
  <c r="AL38" i="25"/>
  <c r="AL34" i="25"/>
  <c r="AL33" i="25"/>
  <c r="AL29" i="25"/>
  <c r="AL28" i="25"/>
  <c r="AL27" i="25"/>
  <c r="AL26" i="25"/>
  <c r="AL25" i="25"/>
  <c r="AL24" i="25"/>
  <c r="AL23" i="25"/>
  <c r="AL22" i="25"/>
  <c r="AL21" i="25"/>
  <c r="AL20" i="25"/>
  <c r="AL17" i="25"/>
  <c r="AL16" i="25"/>
  <c r="AL14" i="25"/>
  <c r="AL13" i="25"/>
  <c r="AL12" i="25"/>
  <c r="AL11" i="25"/>
  <c r="AL10" i="25"/>
  <c r="AL9" i="25"/>
  <c r="AL8" i="25"/>
  <c r="AL7" i="25"/>
  <c r="AL6" i="25"/>
  <c r="AL5" i="25"/>
  <c r="AF121" i="25"/>
  <c r="AF120" i="25"/>
  <c r="AF119" i="25"/>
  <c r="AF118" i="25"/>
  <c r="AF117" i="25"/>
  <c r="AF116" i="25"/>
  <c r="AF113" i="25"/>
  <c r="AF112" i="25"/>
  <c r="AF111" i="25"/>
  <c r="AF110" i="25"/>
  <c r="AF109" i="25"/>
  <c r="AF108" i="25"/>
  <c r="AF107" i="25"/>
  <c r="AF104" i="25"/>
  <c r="AF103" i="25"/>
  <c r="AF102" i="25"/>
  <c r="AF101" i="25"/>
  <c r="AF100" i="25"/>
  <c r="AF95" i="25"/>
  <c r="AF94" i="25"/>
  <c r="AF93" i="25"/>
  <c r="AF92" i="25"/>
  <c r="AF91" i="25"/>
  <c r="AF90" i="25"/>
  <c r="AF89" i="25"/>
  <c r="AF88" i="25"/>
  <c r="AF85" i="25"/>
  <c r="AF84" i="25"/>
  <c r="AF82" i="25"/>
  <c r="AF80" i="25"/>
  <c r="AF79" i="25"/>
  <c r="AF77" i="25"/>
  <c r="AF76" i="25"/>
  <c r="AF75" i="25"/>
  <c r="AF74" i="25"/>
  <c r="AF73" i="25"/>
  <c r="AF72" i="25"/>
  <c r="AF71" i="25"/>
  <c r="AF70" i="25"/>
  <c r="AF69" i="25"/>
  <c r="AF68" i="25"/>
  <c r="AF67" i="25"/>
  <c r="AF66" i="25"/>
  <c r="AF65" i="25"/>
  <c r="AF62" i="25"/>
  <c r="AF59" i="25"/>
  <c r="AF58" i="25"/>
  <c r="AF57" i="25"/>
  <c r="AF56" i="25"/>
  <c r="AF55" i="25"/>
  <c r="AF54" i="25"/>
  <c r="AF53" i="25"/>
  <c r="AF52" i="25"/>
  <c r="AF51" i="25"/>
  <c r="AF50" i="25"/>
  <c r="AF49" i="25"/>
  <c r="AF46" i="25"/>
  <c r="AF45" i="25"/>
  <c r="AF44" i="25"/>
  <c r="AF43" i="25"/>
  <c r="AF40" i="25"/>
  <c r="AF39" i="25"/>
  <c r="AF38" i="25"/>
  <c r="AF34" i="25"/>
  <c r="AF33" i="25"/>
  <c r="AF29" i="25"/>
  <c r="AF28" i="25"/>
  <c r="AF27" i="25"/>
  <c r="AF26" i="25"/>
  <c r="AF25" i="25"/>
  <c r="AF24" i="25"/>
  <c r="AF23" i="25"/>
  <c r="AF22" i="25"/>
  <c r="AF21" i="25"/>
  <c r="AF20" i="25"/>
  <c r="AF17" i="25"/>
  <c r="AF16" i="25"/>
  <c r="AF14" i="25"/>
  <c r="AF13" i="25"/>
  <c r="AF12" i="25"/>
  <c r="AF11" i="25"/>
  <c r="AF10" i="25"/>
  <c r="AF9" i="25"/>
  <c r="AF8" i="25"/>
  <c r="AF7" i="25"/>
  <c r="AF6" i="25"/>
  <c r="AF5" i="25"/>
  <c r="Z121" i="25"/>
  <c r="Z120" i="25"/>
  <c r="Z119" i="25"/>
  <c r="Z118" i="25"/>
  <c r="Z117" i="25"/>
  <c r="Z116" i="25"/>
  <c r="Z113" i="25"/>
  <c r="Z112" i="25"/>
  <c r="Z111" i="25"/>
  <c r="Z110" i="25"/>
  <c r="Z109" i="25"/>
  <c r="Z108" i="25"/>
  <c r="Z107" i="25"/>
  <c r="Z104" i="25"/>
  <c r="Z103" i="25"/>
  <c r="Z102" i="25"/>
  <c r="Z101" i="25"/>
  <c r="Z100" i="25"/>
  <c r="Z95" i="25"/>
  <c r="Z94" i="25"/>
  <c r="Z93" i="25"/>
  <c r="Z92" i="25"/>
  <c r="Z91" i="25"/>
  <c r="Z90" i="25"/>
  <c r="Z89" i="25"/>
  <c r="Z88" i="25"/>
  <c r="Z85" i="25"/>
  <c r="Z84" i="25"/>
  <c r="Z82" i="25"/>
  <c r="Z80" i="25"/>
  <c r="Z79" i="25"/>
  <c r="Z77" i="25"/>
  <c r="Z76" i="25"/>
  <c r="Z75" i="25"/>
  <c r="Z74" i="25"/>
  <c r="Z73" i="25"/>
  <c r="Z72" i="25"/>
  <c r="Z71" i="25"/>
  <c r="Z70" i="25"/>
  <c r="Z69" i="25"/>
  <c r="Z68" i="25"/>
  <c r="Z67" i="25"/>
  <c r="Z66" i="25"/>
  <c r="Z65" i="25"/>
  <c r="Z62" i="25"/>
  <c r="Z59" i="25"/>
  <c r="Z58" i="25"/>
  <c r="Z57" i="25"/>
  <c r="Z56" i="25"/>
  <c r="Z55" i="25"/>
  <c r="Z54" i="25"/>
  <c r="Z53" i="25"/>
  <c r="Z52" i="25"/>
  <c r="Z51" i="25"/>
  <c r="Z50" i="25"/>
  <c r="Z49" i="25"/>
  <c r="Z46" i="25"/>
  <c r="Z45" i="25"/>
  <c r="Z44" i="25"/>
  <c r="Z43" i="25"/>
  <c r="Z40" i="25"/>
  <c r="Z39" i="25"/>
  <c r="Z38" i="25"/>
  <c r="Z34" i="25"/>
  <c r="Z33" i="25"/>
  <c r="Z29" i="25"/>
  <c r="Z28" i="25"/>
  <c r="Z27" i="25"/>
  <c r="Z26" i="25"/>
  <c r="Z25" i="25"/>
  <c r="Z24" i="25"/>
  <c r="Z23" i="25"/>
  <c r="Z22" i="25"/>
  <c r="Z21" i="25"/>
  <c r="Z20" i="25"/>
  <c r="Z17" i="25"/>
  <c r="Z16" i="25"/>
  <c r="Z14" i="25"/>
  <c r="Z13" i="25"/>
  <c r="Z12" i="25"/>
  <c r="Z11" i="25"/>
  <c r="Z10" i="25"/>
  <c r="Z9" i="25"/>
  <c r="Z8" i="25"/>
  <c r="Z7" i="25"/>
  <c r="Z6" i="25"/>
  <c r="Z5" i="25"/>
  <c r="T121" i="25"/>
  <c r="T120" i="25"/>
  <c r="T119" i="25"/>
  <c r="T118" i="25"/>
  <c r="T117" i="25"/>
  <c r="T116" i="25"/>
  <c r="T113" i="25"/>
  <c r="T112" i="25"/>
  <c r="T111" i="25"/>
  <c r="T110" i="25"/>
  <c r="T109" i="25"/>
  <c r="T108" i="25"/>
  <c r="T107" i="25"/>
  <c r="T104" i="25"/>
  <c r="T103" i="25"/>
  <c r="T102" i="25"/>
  <c r="T101" i="25"/>
  <c r="T100" i="25"/>
  <c r="T95" i="25"/>
  <c r="T94" i="25"/>
  <c r="T93" i="25"/>
  <c r="T92" i="25"/>
  <c r="T91" i="25"/>
  <c r="T90" i="25"/>
  <c r="T89" i="25"/>
  <c r="T88" i="25"/>
  <c r="T85" i="25"/>
  <c r="T84" i="25"/>
  <c r="T82" i="25"/>
  <c r="T80" i="25"/>
  <c r="T79" i="25"/>
  <c r="T77" i="25"/>
  <c r="T76" i="25"/>
  <c r="T75" i="25"/>
  <c r="T74" i="25"/>
  <c r="T73" i="25"/>
  <c r="T72" i="25"/>
  <c r="T71" i="25"/>
  <c r="T70" i="25"/>
  <c r="T69" i="25"/>
  <c r="T68" i="25"/>
  <c r="T67" i="25"/>
  <c r="T66" i="25"/>
  <c r="T65" i="25"/>
  <c r="T62" i="25"/>
  <c r="T59" i="25"/>
  <c r="T58" i="25"/>
  <c r="T57" i="25"/>
  <c r="T56" i="25"/>
  <c r="T55" i="25"/>
  <c r="T54" i="25"/>
  <c r="T53" i="25"/>
  <c r="T52" i="25"/>
  <c r="T51" i="25"/>
  <c r="T50" i="25"/>
  <c r="T49" i="25"/>
  <c r="T46" i="25"/>
  <c r="T45" i="25"/>
  <c r="T44" i="25"/>
  <c r="T43" i="25"/>
  <c r="T40" i="25"/>
  <c r="T39" i="25"/>
  <c r="T38" i="25"/>
  <c r="T34" i="25"/>
  <c r="T33" i="25"/>
  <c r="T29" i="25"/>
  <c r="T28" i="25"/>
  <c r="T27" i="25"/>
  <c r="T26" i="25"/>
  <c r="T25" i="25"/>
  <c r="T24" i="25"/>
  <c r="T23" i="25"/>
  <c r="T22" i="25"/>
  <c r="T21" i="25"/>
  <c r="T20" i="25"/>
  <c r="T17" i="25"/>
  <c r="T16" i="25"/>
  <c r="T14" i="25"/>
  <c r="T13" i="25"/>
  <c r="T12" i="25"/>
  <c r="T11" i="25"/>
  <c r="T10" i="25"/>
  <c r="T9" i="25"/>
  <c r="T8" i="25"/>
  <c r="T7" i="25"/>
  <c r="T6" i="25"/>
  <c r="T5" i="25"/>
  <c r="N121" i="25"/>
  <c r="N120" i="25"/>
  <c r="N119" i="25"/>
  <c r="N118" i="25"/>
  <c r="N117" i="25"/>
  <c r="N116" i="25"/>
  <c r="N113" i="25"/>
  <c r="N112" i="25"/>
  <c r="N111" i="25"/>
  <c r="N110" i="25"/>
  <c r="N109" i="25"/>
  <c r="N108" i="25"/>
  <c r="N107" i="25"/>
  <c r="N104" i="25"/>
  <c r="N103" i="25"/>
  <c r="N102" i="25"/>
  <c r="N101" i="25"/>
  <c r="N100" i="25"/>
  <c r="N95" i="25"/>
  <c r="N94" i="25"/>
  <c r="N93" i="25"/>
  <c r="N92" i="25"/>
  <c r="N91" i="25"/>
  <c r="N90" i="25"/>
  <c r="N89" i="25"/>
  <c r="N88" i="25"/>
  <c r="N85" i="25"/>
  <c r="N84" i="25"/>
  <c r="N82" i="25"/>
  <c r="N80" i="25"/>
  <c r="N79" i="25"/>
  <c r="N77" i="25"/>
  <c r="N76" i="25"/>
  <c r="N75" i="25"/>
  <c r="N74" i="25"/>
  <c r="N73" i="25"/>
  <c r="N72" i="25"/>
  <c r="N71" i="25"/>
  <c r="N70" i="25"/>
  <c r="N69" i="25"/>
  <c r="N68" i="25"/>
  <c r="N67" i="25"/>
  <c r="N66" i="25"/>
  <c r="N65" i="25"/>
  <c r="N62" i="25"/>
  <c r="N59" i="25"/>
  <c r="N58" i="25"/>
  <c r="N57" i="25"/>
  <c r="N56" i="25"/>
  <c r="N55" i="25"/>
  <c r="N54" i="25"/>
  <c r="N53" i="25"/>
  <c r="N52" i="25"/>
  <c r="N51" i="25"/>
  <c r="N50" i="25"/>
  <c r="N49" i="25"/>
  <c r="N46" i="25"/>
  <c r="N45" i="25"/>
  <c r="N44" i="25"/>
  <c r="N43" i="25"/>
  <c r="N40" i="25"/>
  <c r="N39" i="25"/>
  <c r="N38" i="25"/>
  <c r="N34" i="25"/>
  <c r="N33" i="25"/>
  <c r="N29" i="25"/>
  <c r="N28" i="25"/>
  <c r="N27" i="25"/>
  <c r="N26" i="25"/>
  <c r="N25" i="25"/>
  <c r="N24" i="25"/>
  <c r="N23" i="25"/>
  <c r="N22" i="25"/>
  <c r="N21" i="25"/>
  <c r="N20" i="25"/>
  <c r="N17" i="25"/>
  <c r="N16" i="25"/>
  <c r="N14" i="25"/>
  <c r="N13" i="25"/>
  <c r="N12" i="25"/>
  <c r="N11" i="25"/>
  <c r="N10" i="25"/>
  <c r="N9" i="25"/>
  <c r="N8" i="25"/>
  <c r="N7" i="25"/>
  <c r="N6" i="25"/>
  <c r="N5" i="25"/>
  <c r="H6" i="25"/>
  <c r="H7" i="25"/>
  <c r="H8" i="25"/>
  <c r="H9" i="25"/>
  <c r="H10" i="25"/>
  <c r="H11" i="25"/>
  <c r="H12" i="25"/>
  <c r="H13" i="25"/>
  <c r="H14" i="25"/>
  <c r="H16" i="25"/>
  <c r="H17" i="25"/>
  <c r="H20" i="25"/>
  <c r="H21" i="25"/>
  <c r="H22" i="25"/>
  <c r="H23" i="25"/>
  <c r="H24" i="25"/>
  <c r="H25" i="25"/>
  <c r="H26" i="25"/>
  <c r="H27" i="25"/>
  <c r="H28" i="25"/>
  <c r="H29" i="25"/>
  <c r="H33" i="25"/>
  <c r="H34" i="25"/>
  <c r="H38" i="25"/>
  <c r="H39" i="25"/>
  <c r="H40" i="25"/>
  <c r="H43" i="25"/>
  <c r="H44" i="25"/>
  <c r="H45" i="25"/>
  <c r="H46" i="25"/>
  <c r="H49" i="25"/>
  <c r="H50" i="25"/>
  <c r="H51" i="25"/>
  <c r="H52" i="25"/>
  <c r="H53" i="25"/>
  <c r="H54" i="25"/>
  <c r="H55" i="25"/>
  <c r="H56" i="25"/>
  <c r="H57" i="25"/>
  <c r="H58" i="25"/>
  <c r="H59" i="25"/>
  <c r="H62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9" i="25"/>
  <c r="H80" i="25"/>
  <c r="H82" i="25"/>
  <c r="H84" i="25"/>
  <c r="H85" i="25"/>
  <c r="H88" i="25"/>
  <c r="H89" i="25"/>
  <c r="H90" i="25"/>
  <c r="H91" i="25"/>
  <c r="H92" i="25"/>
  <c r="H93" i="25"/>
  <c r="H94" i="25"/>
  <c r="H95" i="25"/>
  <c r="H100" i="25"/>
  <c r="H101" i="25"/>
  <c r="H102" i="25"/>
  <c r="H103" i="25"/>
  <c r="H104" i="25"/>
  <c r="H107" i="25"/>
  <c r="H108" i="25"/>
  <c r="H109" i="25"/>
  <c r="H110" i="25"/>
  <c r="H111" i="25"/>
  <c r="H112" i="25"/>
  <c r="H113" i="25"/>
  <c r="H116" i="25"/>
  <c r="H117" i="25"/>
  <c r="H118" i="25"/>
  <c r="H119" i="25"/>
  <c r="H120" i="25"/>
  <c r="H121" i="25"/>
  <c r="H5" i="25"/>
  <c r="C20" i="25"/>
  <c r="C21" i="25"/>
  <c r="C22" i="25"/>
  <c r="C23" i="25"/>
  <c r="C24" i="25"/>
  <c r="C25" i="25"/>
  <c r="C26" i="25"/>
  <c r="C27" i="25"/>
  <c r="C28" i="25"/>
  <c r="C29" i="25"/>
  <c r="C33" i="25"/>
  <c r="C34" i="25"/>
  <c r="C38" i="25"/>
  <c r="C39" i="25"/>
  <c r="C40" i="25"/>
  <c r="C43" i="25"/>
  <c r="C44" i="25"/>
  <c r="C45" i="25"/>
  <c r="C46" i="25"/>
  <c r="C49" i="25"/>
  <c r="C50" i="25"/>
  <c r="C51" i="25"/>
  <c r="C52" i="25"/>
  <c r="C53" i="25"/>
  <c r="C54" i="25"/>
  <c r="C55" i="25"/>
  <c r="C56" i="25"/>
  <c r="C57" i="25"/>
  <c r="C58" i="25"/>
  <c r="C59" i="25"/>
  <c r="C62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9" i="25"/>
  <c r="C80" i="25"/>
  <c r="C82" i="25"/>
  <c r="C84" i="25"/>
  <c r="C85" i="25"/>
  <c r="C88" i="25"/>
  <c r="C89" i="25"/>
  <c r="C90" i="25"/>
  <c r="C91" i="25"/>
  <c r="C92" i="25"/>
  <c r="C93" i="25"/>
  <c r="C94" i="25"/>
  <c r="C95" i="25"/>
  <c r="C100" i="25"/>
  <c r="C101" i="25"/>
  <c r="C102" i="25"/>
  <c r="C103" i="25"/>
  <c r="C104" i="25"/>
  <c r="C107" i="25"/>
  <c r="C108" i="25"/>
  <c r="C109" i="25"/>
  <c r="C110" i="25"/>
  <c r="C111" i="25"/>
  <c r="C112" i="25"/>
  <c r="C113" i="25"/>
  <c r="C116" i="25"/>
  <c r="C117" i="25"/>
  <c r="C118" i="25"/>
  <c r="C119" i="25"/>
  <c r="C120" i="25"/>
  <c r="C121" i="25"/>
  <c r="C5" i="25"/>
  <c r="C10" i="25"/>
  <c r="C11" i="25"/>
  <c r="C12" i="25"/>
  <c r="C13" i="25"/>
  <c r="C14" i="25"/>
  <c r="C16" i="25"/>
  <c r="C17" i="25"/>
  <c r="C6" i="25"/>
  <c r="C7" i="25"/>
  <c r="C8" i="25"/>
  <c r="C9" i="25"/>
  <c r="A17" i="25"/>
  <c r="L129" i="3"/>
  <c r="F165" i="24"/>
  <c r="BX47" i="25"/>
  <c r="CD47" i="25" s="1"/>
  <c r="L12" i="3"/>
  <c r="I87" i="3"/>
  <c r="K87" i="3" s="1"/>
  <c r="I65" i="3"/>
  <c r="I63" i="3"/>
  <c r="CH93" i="25"/>
  <c r="CH88" i="25"/>
  <c r="CH62" i="25"/>
  <c r="CI63" i="25" s="1"/>
  <c r="CH76" i="25"/>
  <c r="CH68" i="25"/>
  <c r="CH102" i="25"/>
  <c r="CH120" i="25"/>
  <c r="CH118" i="25"/>
  <c r="CH71" i="25"/>
  <c r="CH67" i="25"/>
  <c r="CH101" i="25"/>
  <c r="CH74" i="25"/>
  <c r="CH90" i="25"/>
  <c r="CH107" i="25"/>
  <c r="CH112" i="25"/>
  <c r="CH108" i="25"/>
  <c r="CH119" i="25"/>
  <c r="CH50" i="25"/>
  <c r="CH39" i="25"/>
  <c r="CH44" i="25"/>
  <c r="CH53" i="25"/>
  <c r="CI55" i="25" s="1"/>
  <c r="CH9" i="25"/>
  <c r="CH43" i="25"/>
  <c r="CI44" i="25" s="1"/>
  <c r="CH12" i="25"/>
  <c r="CH8" i="25"/>
  <c r="CH59" i="25"/>
  <c r="CH55" i="25"/>
  <c r="CH27" i="25"/>
  <c r="CH26" i="25"/>
  <c r="CH100" i="25"/>
  <c r="CH16" i="25"/>
  <c r="CH40" i="25"/>
  <c r="CH85" i="25"/>
  <c r="CH111" i="25"/>
  <c r="CH11" i="25"/>
  <c r="CH13" i="25"/>
  <c r="E57" i="26"/>
  <c r="F57" i="26" s="1"/>
  <c r="E10" i="26"/>
  <c r="F10" i="26" s="1"/>
  <c r="G10" i="26" s="1"/>
  <c r="E11" i="26"/>
  <c r="E41" i="26"/>
  <c r="F41" i="26" s="1"/>
  <c r="G41" i="26" s="1"/>
  <c r="E122" i="26"/>
  <c r="E45" i="26"/>
  <c r="F45" i="26" s="1"/>
  <c r="E110" i="26"/>
  <c r="F110" i="26" s="1"/>
  <c r="E64" i="26"/>
  <c r="F64" i="26" s="1"/>
  <c r="G64" i="26" s="1"/>
  <c r="E46" i="26"/>
  <c r="F46" i="26" s="1"/>
  <c r="E52" i="26"/>
  <c r="F52" i="26" s="1"/>
  <c r="F55" i="25"/>
  <c r="CH45" i="25"/>
  <c r="F103" i="25"/>
  <c r="F105" i="25"/>
  <c r="CH28" i="25"/>
  <c r="CH80" i="25"/>
  <c r="CI82" i="25" s="1"/>
  <c r="CH23" i="25"/>
  <c r="CH79" i="25"/>
  <c r="CI80" i="25" s="1"/>
  <c r="CH34" i="25"/>
  <c r="CI35" i="25" s="1"/>
  <c r="E25" i="26"/>
  <c r="F25" i="26" s="1"/>
  <c r="G25" i="26" s="1"/>
  <c r="E30" i="26"/>
  <c r="F30" i="26" s="1"/>
  <c r="L30" i="3"/>
  <c r="L23" i="3"/>
  <c r="M23" i="3" s="1"/>
  <c r="BU103" i="25" l="1"/>
  <c r="H63" i="3"/>
  <c r="K63" i="3"/>
  <c r="K65" i="3"/>
  <c r="H65" i="3"/>
  <c r="K101" i="24"/>
  <c r="CH117" i="25"/>
  <c r="I64" i="3"/>
  <c r="I70" i="3"/>
  <c r="CH75" i="25"/>
  <c r="I110" i="3"/>
  <c r="CH58" i="25"/>
  <c r="CH10" i="25"/>
  <c r="L20" i="3"/>
  <c r="M20" i="3" s="1"/>
  <c r="L16" i="3"/>
  <c r="M16" i="3" s="1"/>
  <c r="AI106" i="26"/>
  <c r="AJ106" i="26" s="1"/>
  <c r="CA85" i="25"/>
  <c r="AI84" i="26"/>
  <c r="AJ84" i="26" s="1"/>
  <c r="AK84" i="26" s="1"/>
  <c r="BO85" i="25"/>
  <c r="AL84" i="26"/>
  <c r="AM84" i="26" s="1"/>
  <c r="BU85" i="25"/>
  <c r="L27" i="3"/>
  <c r="M27" i="3" s="1"/>
  <c r="G83" i="25"/>
  <c r="I83" i="25" s="1"/>
  <c r="CA8" i="25"/>
  <c r="L17" i="3"/>
  <c r="AI9" i="26"/>
  <c r="AJ9" i="26" s="1"/>
  <c r="BO8" i="25"/>
  <c r="CH6" i="25"/>
  <c r="L25" i="3"/>
  <c r="M25" i="3" s="1"/>
  <c r="AL9" i="26"/>
  <c r="AM9" i="26" s="1"/>
  <c r="BU8" i="25"/>
  <c r="G15" i="25"/>
  <c r="I15" i="25" s="1"/>
  <c r="BO57" i="25"/>
  <c r="BO44" i="25"/>
  <c r="BO98" i="25"/>
  <c r="L29" i="3"/>
  <c r="M29" i="3" s="1"/>
  <c r="L22" i="3"/>
  <c r="M22" i="3" s="1"/>
  <c r="CI101" i="25"/>
  <c r="L14" i="3"/>
  <c r="M14" i="3" s="1"/>
  <c r="AI64" i="26"/>
  <c r="AJ64" i="26" s="1"/>
  <c r="BO63" i="25"/>
  <c r="AL64" i="26"/>
  <c r="AM64" i="26" s="1"/>
  <c r="AN64" i="26" s="1"/>
  <c r="BU63" i="25"/>
  <c r="AI7" i="26"/>
  <c r="AJ7" i="26" s="1"/>
  <c r="BU98" i="25"/>
  <c r="AL7" i="26"/>
  <c r="AM7" i="26" s="1"/>
  <c r="CA98" i="25"/>
  <c r="AE90" i="26"/>
  <c r="AB90" i="26"/>
  <c r="V90" i="26"/>
  <c r="S90" i="26"/>
  <c r="P90" i="26"/>
  <c r="M90" i="26"/>
  <c r="J90" i="26"/>
  <c r="BB60" i="25"/>
  <c r="AV60" i="25"/>
  <c r="BH60" i="25"/>
  <c r="L60" i="25"/>
  <c r="R60" i="25"/>
  <c r="X60" i="25"/>
  <c r="AD60" i="25"/>
  <c r="AJ60" i="25"/>
  <c r="AP60" i="25"/>
  <c r="AI40" i="26"/>
  <c r="AJ40" i="26" s="1"/>
  <c r="AK40" i="26" s="1"/>
  <c r="L13" i="3"/>
  <c r="M13" i="3" s="1"/>
  <c r="M30" i="3"/>
  <c r="G20" i="25"/>
  <c r="I20" i="25" s="1"/>
  <c r="G96" i="25"/>
  <c r="I96" i="25" s="1"/>
  <c r="BO80" i="25"/>
  <c r="BO103" i="25"/>
  <c r="M12" i="3"/>
  <c r="L18" i="3"/>
  <c r="M18" i="3" s="1"/>
  <c r="L15" i="3"/>
  <c r="M15" i="3" s="1"/>
  <c r="L19" i="3"/>
  <c r="M19" i="3" s="1"/>
  <c r="AI48" i="26"/>
  <c r="AJ48" i="26" s="1"/>
  <c r="AK48" i="26" s="1"/>
  <c r="BO48" i="25"/>
  <c r="AO40" i="26"/>
  <c r="AP40" i="26" s="1"/>
  <c r="AQ40" i="26" s="1"/>
  <c r="CA39" i="25"/>
  <c r="G22" i="25"/>
  <c r="Y7" i="26"/>
  <c r="V7" i="26"/>
  <c r="S7" i="26"/>
  <c r="M7" i="26"/>
  <c r="AL82" i="26"/>
  <c r="AM82" i="26" s="1"/>
  <c r="AN82" i="26" s="1"/>
  <c r="BU82" i="25"/>
  <c r="E69" i="26"/>
  <c r="F69" i="26" s="1"/>
  <c r="E70" i="26"/>
  <c r="F70" i="26" s="1"/>
  <c r="G70" i="26" s="1"/>
  <c r="E13" i="26"/>
  <c r="F13" i="26" s="1"/>
  <c r="G13" i="26" s="1"/>
  <c r="E12" i="26"/>
  <c r="F12" i="26" s="1"/>
  <c r="G12" i="26" s="1"/>
  <c r="CI46" i="25"/>
  <c r="E90" i="26"/>
  <c r="F90" i="26" s="1"/>
  <c r="E76" i="26"/>
  <c r="F76" i="26" s="1"/>
  <c r="E8" i="26"/>
  <c r="F8" i="26" s="1"/>
  <c r="G8" i="26" s="1"/>
  <c r="F35" i="25"/>
  <c r="F41" i="25"/>
  <c r="F44" i="25"/>
  <c r="E104" i="26"/>
  <c r="F104" i="26" s="1"/>
  <c r="G104" i="26" s="1"/>
  <c r="E92" i="26"/>
  <c r="F92" i="26" s="1"/>
  <c r="AO105" i="26"/>
  <c r="AP105" i="26" s="1"/>
  <c r="AQ105" i="26" s="1"/>
  <c r="CA103" i="25"/>
  <c r="AL106" i="26"/>
  <c r="AM106" i="26" s="1"/>
  <c r="AN106" i="26" s="1"/>
  <c r="BU105" i="25"/>
  <c r="AI46" i="26"/>
  <c r="AJ46" i="26" s="1"/>
  <c r="AK46" i="26" s="1"/>
  <c r="BO46" i="25"/>
  <c r="BU53" i="25"/>
  <c r="AL53" i="26"/>
  <c r="AM53" i="26" s="1"/>
  <c r="AN53" i="26" s="1"/>
  <c r="AI102" i="26"/>
  <c r="AJ102" i="26" s="1"/>
  <c r="AK102" i="26" s="1"/>
  <c r="BO101" i="25"/>
  <c r="E40" i="26"/>
  <c r="F40" i="26" s="1"/>
  <c r="G40" i="26" s="1"/>
  <c r="CH38" i="25"/>
  <c r="CI39" i="25" s="1"/>
  <c r="F6" i="25"/>
  <c r="E31" i="26"/>
  <c r="F31" i="26" s="1"/>
  <c r="G31" i="26" s="1"/>
  <c r="CH29" i="25"/>
  <c r="E68" i="26"/>
  <c r="F68" i="26" s="1"/>
  <c r="G68" i="26" s="1"/>
  <c r="CH66" i="25"/>
  <c r="E94" i="26"/>
  <c r="F94" i="26" s="1"/>
  <c r="G94" i="26" s="1"/>
  <c r="CH92" i="25"/>
  <c r="F123" i="26"/>
  <c r="G123" i="26" s="1"/>
  <c r="CH121" i="25"/>
  <c r="CH7" i="25"/>
  <c r="E23" i="26"/>
  <c r="F23" i="26" s="1"/>
  <c r="CH21" i="25"/>
  <c r="E48" i="26"/>
  <c r="F48" i="26" s="1"/>
  <c r="CH46" i="25"/>
  <c r="CI48" i="25" s="1"/>
  <c r="F57" i="25"/>
  <c r="CH57" i="25"/>
  <c r="CI57" i="25" s="1"/>
  <c r="E118" i="26"/>
  <c r="F118" i="26" s="1"/>
  <c r="G118" i="26" s="1"/>
  <c r="CH116" i="25"/>
  <c r="F22" i="25"/>
  <c r="E53" i="26"/>
  <c r="F53" i="26" s="1"/>
  <c r="G53" i="26" s="1"/>
  <c r="CH51" i="25"/>
  <c r="E86" i="26"/>
  <c r="F86" i="26" s="1"/>
  <c r="CH84" i="25"/>
  <c r="F101" i="25"/>
  <c r="E95" i="26"/>
  <c r="F95" i="26" s="1"/>
  <c r="G95" i="26" s="1"/>
  <c r="E18" i="26"/>
  <c r="F18" i="26" s="1"/>
  <c r="G18" i="26" s="1"/>
  <c r="E106" i="26"/>
  <c r="F106" i="26" s="1"/>
  <c r="CH104" i="25"/>
  <c r="CI105" i="25" s="1"/>
  <c r="CH82" i="25"/>
  <c r="E27" i="26"/>
  <c r="F27" i="26" s="1"/>
  <c r="G27" i="26" s="1"/>
  <c r="CH25" i="25"/>
  <c r="E112" i="26"/>
  <c r="F112" i="26" s="1"/>
  <c r="G112" i="26" s="1"/>
  <c r="CH110" i="25"/>
  <c r="E115" i="26"/>
  <c r="F115" i="26" s="1"/>
  <c r="G115" i="26" s="1"/>
  <c r="CH113" i="25"/>
  <c r="E77" i="26"/>
  <c r="F77" i="26" s="1"/>
  <c r="G77" i="26" s="1"/>
  <c r="E120" i="26"/>
  <c r="F120" i="26" s="1"/>
  <c r="G120" i="26" s="1"/>
  <c r="E29" i="26"/>
  <c r="F29" i="26" s="1"/>
  <c r="G29" i="26" s="1"/>
  <c r="E105" i="26"/>
  <c r="F105" i="26" s="1"/>
  <c r="CH103" i="25"/>
  <c r="CI103" i="25" s="1"/>
  <c r="E19" i="26"/>
  <c r="F19" i="26" s="1"/>
  <c r="CH17" i="25"/>
  <c r="E72" i="26"/>
  <c r="F72" i="26" s="1"/>
  <c r="G72" i="26" s="1"/>
  <c r="CH70" i="25"/>
  <c r="E36" i="26"/>
  <c r="F36" i="26" s="1"/>
  <c r="E73" i="26"/>
  <c r="F73" i="26" s="1"/>
  <c r="G73" i="26" s="1"/>
  <c r="E113" i="26"/>
  <c r="F113" i="26" s="1"/>
  <c r="G113" i="26" s="1"/>
  <c r="E103" i="26"/>
  <c r="F103" i="26" s="1"/>
  <c r="E59" i="26"/>
  <c r="F59" i="26" s="1"/>
  <c r="E114" i="26"/>
  <c r="F114" i="26" s="1"/>
  <c r="G114" i="26" s="1"/>
  <c r="E78" i="26"/>
  <c r="F78" i="26" s="1"/>
  <c r="G78" i="26" s="1"/>
  <c r="E28" i="26"/>
  <c r="F28" i="26" s="1"/>
  <c r="CI41" i="25"/>
  <c r="E22" i="26"/>
  <c r="F22" i="26" s="1"/>
  <c r="G22" i="26" s="1"/>
  <c r="CH20" i="25"/>
  <c r="E16" i="26"/>
  <c r="F16" i="26" s="1"/>
  <c r="CH14" i="25"/>
  <c r="E7" i="26"/>
  <c r="F7" i="26" s="1"/>
  <c r="CH5" i="25"/>
  <c r="CA55" i="25"/>
  <c r="E51" i="26"/>
  <c r="F51" i="26" s="1"/>
  <c r="CH49" i="25"/>
  <c r="E96" i="26"/>
  <c r="F96" i="26" s="1"/>
  <c r="G96" i="26" s="1"/>
  <c r="CH94" i="25"/>
  <c r="E91" i="26"/>
  <c r="F91" i="26" s="1"/>
  <c r="G91" i="26" s="1"/>
  <c r="CH89" i="25"/>
  <c r="E74" i="26"/>
  <c r="F74" i="26" s="1"/>
  <c r="G74" i="26" s="1"/>
  <c r="CH72" i="25"/>
  <c r="E79" i="26"/>
  <c r="F79" i="26" s="1"/>
  <c r="G79" i="26" s="1"/>
  <c r="CH77" i="25"/>
  <c r="E93" i="26"/>
  <c r="F93" i="26" s="1"/>
  <c r="G93" i="26" s="1"/>
  <c r="CH91" i="25"/>
  <c r="AO45" i="26"/>
  <c r="AP45" i="26" s="1"/>
  <c r="AQ45" i="26" s="1"/>
  <c r="CA44" i="25"/>
  <c r="AI87" i="26"/>
  <c r="AJ87" i="26" s="1"/>
  <c r="AL111" i="26"/>
  <c r="AM111" i="26" s="1"/>
  <c r="AN111" i="26" s="1"/>
  <c r="BU108" i="25"/>
  <c r="AI72" i="26"/>
  <c r="AJ72" i="26" s="1"/>
  <c r="AK72" i="26" s="1"/>
  <c r="BO66" i="25"/>
  <c r="AI55" i="26"/>
  <c r="AJ55" i="26" s="1"/>
  <c r="AK55" i="26" s="1"/>
  <c r="BO55" i="25"/>
  <c r="AJ18" i="26"/>
  <c r="AK18" i="26" s="1"/>
  <c r="AL25" i="26"/>
  <c r="AM25" i="26" s="1"/>
  <c r="AN25" i="26" s="1"/>
  <c r="BU24" i="25"/>
  <c r="AL42" i="26"/>
  <c r="AM42" i="26" s="1"/>
  <c r="AN42" i="26" s="1"/>
  <c r="BU41" i="25"/>
  <c r="AL67" i="26"/>
  <c r="AM67" i="26" s="1"/>
  <c r="AN67" i="26" s="1"/>
  <c r="BU66" i="25"/>
  <c r="BO53" i="25"/>
  <c r="AI53" i="26"/>
  <c r="AJ53" i="26" s="1"/>
  <c r="AK53" i="26" s="1"/>
  <c r="AI36" i="26"/>
  <c r="AJ36" i="26" s="1"/>
  <c r="BO35" i="25"/>
  <c r="AI11" i="26"/>
  <c r="AJ11" i="26" s="1"/>
  <c r="AK11" i="26" s="1"/>
  <c r="AL8" i="26"/>
  <c r="AM8" i="26" s="1"/>
  <c r="AN8" i="26" s="1"/>
  <c r="BU6" i="25"/>
  <c r="AL46" i="26"/>
  <c r="AM46" i="26" s="1"/>
  <c r="AN46" i="26" s="1"/>
  <c r="BU46" i="25"/>
  <c r="AI41" i="26"/>
  <c r="AJ41" i="26" s="1"/>
  <c r="AK41" i="26" s="1"/>
  <c r="BO41" i="25"/>
  <c r="AI22" i="26"/>
  <c r="AJ22" i="26" s="1"/>
  <c r="AK22" i="26" s="1"/>
  <c r="BO22" i="25"/>
  <c r="AL23" i="26"/>
  <c r="AM23" i="26" s="1"/>
  <c r="BU22" i="25"/>
  <c r="AL40" i="26"/>
  <c r="AM40" i="26" s="1"/>
  <c r="AL102" i="26"/>
  <c r="AM102" i="26" s="1"/>
  <c r="AN102" i="26" s="1"/>
  <c r="BU101" i="25"/>
  <c r="AO64" i="26"/>
  <c r="AP64" i="26" s="1"/>
  <c r="AQ64" i="26" s="1"/>
  <c r="AI51" i="26"/>
  <c r="AJ51" i="26" s="1"/>
  <c r="AK51" i="26" s="1"/>
  <c r="BO51" i="25"/>
  <c r="AI24" i="26"/>
  <c r="AJ24" i="26" s="1"/>
  <c r="BO24" i="25"/>
  <c r="AL10" i="26"/>
  <c r="AM10" i="26" s="1"/>
  <c r="AL35" i="26"/>
  <c r="AM35" i="26" s="1"/>
  <c r="BU33" i="25"/>
  <c r="AL48" i="26"/>
  <c r="AM48" i="26" s="1"/>
  <c r="AN48" i="26" s="1"/>
  <c r="AL81" i="26"/>
  <c r="AM81" i="26" s="1"/>
  <c r="AN81" i="26" s="1"/>
  <c r="BU80" i="25"/>
  <c r="G44" i="25"/>
  <c r="BO108" i="25"/>
  <c r="BO6" i="25"/>
  <c r="BU51" i="25"/>
  <c r="BU35" i="25"/>
  <c r="BU55" i="25"/>
  <c r="AL45" i="26"/>
  <c r="AM45" i="26" s="1"/>
  <c r="AN45" i="26" s="1"/>
  <c r="E9" i="26"/>
  <c r="F9" i="26" s="1"/>
  <c r="G110" i="25"/>
  <c r="G107" i="25"/>
  <c r="I107" i="25" s="1"/>
  <c r="BO82" i="25"/>
  <c r="BO33" i="25"/>
  <c r="G72" i="25"/>
  <c r="I72" i="25" s="1"/>
  <c r="BU57" i="25"/>
  <c r="P79" i="26"/>
  <c r="M56" i="26"/>
  <c r="AE41" i="26"/>
  <c r="S75" i="26"/>
  <c r="S86" i="26"/>
  <c r="AK74" i="26"/>
  <c r="AK90" i="26"/>
  <c r="M122" i="26"/>
  <c r="AA122" i="26"/>
  <c r="AB122" i="26" s="1"/>
  <c r="V68" i="26"/>
  <c r="X26" i="26"/>
  <c r="I93" i="26"/>
  <c r="J93" i="26" s="1"/>
  <c r="X79" i="26"/>
  <c r="Y79" i="26" s="1"/>
  <c r="AK119" i="26"/>
  <c r="AH75" i="26"/>
  <c r="AK61" i="26"/>
  <c r="AK14" i="26"/>
  <c r="AN28" i="26"/>
  <c r="V112" i="26"/>
  <c r="P87" i="26"/>
  <c r="AN77" i="26"/>
  <c r="AN61" i="26"/>
  <c r="AN18" i="26"/>
  <c r="AB93" i="26"/>
  <c r="J7" i="26"/>
  <c r="AE7" i="26"/>
  <c r="AK77" i="26"/>
  <c r="AE47" i="26"/>
  <c r="AK57" i="26"/>
  <c r="AK69" i="26"/>
  <c r="AE73" i="26"/>
  <c r="CA33" i="25"/>
  <c r="J54" i="26"/>
  <c r="U29" i="26"/>
  <c r="V29" i="26" s="1"/>
  <c r="Y53" i="26"/>
  <c r="J22" i="26"/>
  <c r="AM114" i="26"/>
  <c r="AN114" i="26" s="1"/>
  <c r="AJ105" i="26"/>
  <c r="AK105" i="26" s="1"/>
  <c r="P31" i="26"/>
  <c r="U118" i="26"/>
  <c r="V118" i="26" s="1"/>
  <c r="Y28" i="26"/>
  <c r="Y94" i="26"/>
  <c r="AA16" i="26"/>
  <c r="AB16" i="26" s="1"/>
  <c r="AA81" i="26"/>
  <c r="AB81" i="26" s="1"/>
  <c r="U91" i="26"/>
  <c r="V91" i="26" s="1"/>
  <c r="AA104" i="26"/>
  <c r="AB104" i="26" s="1"/>
  <c r="AB12" i="26"/>
  <c r="Y111" i="26"/>
  <c r="Y90" i="26"/>
  <c r="V10" i="26"/>
  <c r="AA52" i="26"/>
  <c r="AB52" i="26" s="1"/>
  <c r="P46" i="26"/>
  <c r="R26" i="26"/>
  <c r="S26" i="26" s="1"/>
  <c r="K3" i="25"/>
  <c r="C124" i="25"/>
  <c r="G24" i="25"/>
  <c r="G49" i="25"/>
  <c r="G70" i="25"/>
  <c r="G90" i="25"/>
  <c r="G111" i="25"/>
  <c r="G23" i="25"/>
  <c r="G6" i="25"/>
  <c r="I6" i="25" s="1"/>
  <c r="G25" i="25"/>
  <c r="G50" i="25"/>
  <c r="G71" i="25"/>
  <c r="G91" i="25"/>
  <c r="G112" i="25"/>
  <c r="G76" i="25"/>
  <c r="G7" i="25"/>
  <c r="G39" i="25"/>
  <c r="G82" i="25"/>
  <c r="G119" i="25"/>
  <c r="I119" i="25" s="1"/>
  <c r="G56" i="25"/>
  <c r="G84" i="25"/>
  <c r="G73" i="25"/>
  <c r="G100" i="25"/>
  <c r="G9" i="25"/>
  <c r="G28" i="25"/>
  <c r="G53" i="25"/>
  <c r="I53" i="25" s="1"/>
  <c r="G74" i="25"/>
  <c r="G94" i="25"/>
  <c r="G117" i="25"/>
  <c r="I117" i="25" s="1"/>
  <c r="G40" i="25"/>
  <c r="I40" i="25" s="1"/>
  <c r="G10" i="25"/>
  <c r="G29" i="25"/>
  <c r="G54" i="25"/>
  <c r="G75" i="25"/>
  <c r="G95" i="25"/>
  <c r="G118" i="25"/>
  <c r="G45" i="25"/>
  <c r="I45" i="25" s="1"/>
  <c r="G89" i="25"/>
  <c r="G11" i="25"/>
  <c r="G51" i="25"/>
  <c r="G92" i="25"/>
  <c r="G17" i="25"/>
  <c r="G69" i="25"/>
  <c r="G104" i="25"/>
  <c r="G93" i="25"/>
  <c r="G58" i="25"/>
  <c r="I58" i="25" s="1"/>
  <c r="G13" i="25"/>
  <c r="G34" i="25"/>
  <c r="G57" i="25"/>
  <c r="G79" i="25"/>
  <c r="G101" i="25"/>
  <c r="G121" i="25"/>
  <c r="G52" i="25"/>
  <c r="G14" i="25"/>
  <c r="G38" i="25"/>
  <c r="G59" i="25"/>
  <c r="G80" i="25"/>
  <c r="G102" i="25"/>
  <c r="G5" i="25"/>
  <c r="I5" i="25" s="1"/>
  <c r="G55" i="25"/>
  <c r="G16" i="25"/>
  <c r="G62" i="25"/>
  <c r="G103" i="25"/>
  <c r="G27" i="25"/>
  <c r="G8" i="25"/>
  <c r="G120" i="25"/>
  <c r="G116" i="25"/>
  <c r="G33" i="25"/>
  <c r="G26" i="25"/>
  <c r="G108" i="25"/>
  <c r="G21" i="25"/>
  <c r="G85" i="25"/>
  <c r="AM57" i="26"/>
  <c r="AN57" i="26" s="1"/>
  <c r="AM14" i="26"/>
  <c r="AN14" i="26" s="1"/>
  <c r="G46" i="25"/>
  <c r="G109" i="25"/>
  <c r="G88" i="25"/>
  <c r="G65" i="25"/>
  <c r="G66" i="25"/>
  <c r="AM119" i="26"/>
  <c r="AN119" i="26" s="1"/>
  <c r="AD114" i="26"/>
  <c r="AE114" i="26" s="1"/>
  <c r="AD120" i="26"/>
  <c r="AE120" i="26" s="1"/>
  <c r="AG7" i="26"/>
  <c r="AG30" i="26"/>
  <c r="AH30" i="26" s="1"/>
  <c r="AM51" i="26"/>
  <c r="AN51" i="26" s="1"/>
  <c r="G77" i="25"/>
  <c r="G113" i="25"/>
  <c r="G68" i="25"/>
  <c r="G67" i="25"/>
  <c r="G12" i="25"/>
  <c r="G43" i="25"/>
  <c r="E5" i="26"/>
  <c r="H5" i="26" s="1"/>
  <c r="K5" i="26" s="1"/>
  <c r="N5" i="26" s="1"/>
  <c r="Q5" i="26" s="1"/>
  <c r="T5" i="26" s="1"/>
  <c r="W5" i="26" s="1"/>
  <c r="Z5" i="26" s="1"/>
  <c r="AC5" i="26" s="1"/>
  <c r="AF5" i="26" s="1"/>
  <c r="AG113" i="26"/>
  <c r="AH113" i="26" s="1"/>
  <c r="AJ91" i="26"/>
  <c r="AK91" i="26" s="1"/>
  <c r="M8" i="26"/>
  <c r="M40" i="26"/>
  <c r="M60" i="26"/>
  <c r="M93" i="26"/>
  <c r="P11" i="26"/>
  <c r="AH123" i="26"/>
  <c r="AK92" i="26"/>
  <c r="AH55" i="26"/>
  <c r="AE93" i="26"/>
  <c r="J105" i="26"/>
  <c r="O7" i="26"/>
  <c r="P15" i="26"/>
  <c r="P22" i="26"/>
  <c r="P45" i="26"/>
  <c r="P92" i="26"/>
  <c r="J24" i="26"/>
  <c r="M68" i="26"/>
  <c r="I94" i="26"/>
  <c r="J94" i="26" s="1"/>
  <c r="F11" i="26"/>
  <c r="G11" i="26" s="1"/>
  <c r="E47" i="26"/>
  <c r="F47" i="26" s="1"/>
  <c r="G47" i="26" s="1"/>
  <c r="E119" i="26"/>
  <c r="F119" i="26" s="1"/>
  <c r="J13" i="26"/>
  <c r="F46" i="25"/>
  <c r="I69" i="26"/>
  <c r="J69" i="26" s="1"/>
  <c r="G30" i="26"/>
  <c r="AB7" i="26"/>
  <c r="E42" i="26"/>
  <c r="E61" i="26"/>
  <c r="E14" i="26"/>
  <c r="E121" i="26"/>
  <c r="F121" i="26" s="1"/>
  <c r="G121" i="26" s="1"/>
  <c r="E109" i="26"/>
  <c r="AK30" i="26"/>
  <c r="AE53" i="26"/>
  <c r="AE9" i="26"/>
  <c r="AJ16" i="26"/>
  <c r="AK16" i="26" s="1"/>
  <c r="AN72" i="26"/>
  <c r="AN60" i="26"/>
  <c r="AN24" i="26"/>
  <c r="AN78" i="26"/>
  <c r="AE54" i="26"/>
  <c r="AH23" i="26"/>
  <c r="AE82" i="26"/>
  <c r="AE40" i="26"/>
  <c r="AH82" i="26"/>
  <c r="AK82" i="26"/>
  <c r="AK47" i="26"/>
  <c r="AK110" i="26"/>
  <c r="AE15" i="26"/>
  <c r="AE48" i="26"/>
  <c r="AE86" i="26"/>
  <c r="AH46" i="26"/>
  <c r="AN74" i="26"/>
  <c r="E15" i="26"/>
  <c r="F15" i="26" s="1"/>
  <c r="AE57" i="26"/>
  <c r="AN70" i="26"/>
  <c r="AK93" i="26"/>
  <c r="AK104" i="26"/>
  <c r="AN59" i="26"/>
  <c r="S9" i="26"/>
  <c r="E82" i="26"/>
  <c r="E84" i="26"/>
  <c r="E81" i="26"/>
  <c r="G52" i="26"/>
  <c r="G46" i="26"/>
  <c r="F122" i="26"/>
  <c r="G122" i="26" s="1"/>
  <c r="E102" i="26"/>
  <c r="E87" i="26"/>
  <c r="E55" i="26"/>
  <c r="G110" i="26"/>
  <c r="G45" i="26"/>
  <c r="CH33" i="25"/>
  <c r="CI33" i="25" s="1"/>
  <c r="CH52" i="25"/>
  <c r="CH95" i="25"/>
  <c r="G57" i="26"/>
  <c r="CH54" i="25"/>
  <c r="CH73" i="25"/>
  <c r="CH109" i="25"/>
  <c r="CH22" i="25"/>
  <c r="CH56" i="25"/>
  <c r="CH65" i="25"/>
  <c r="CH24" i="25"/>
  <c r="E60" i="26"/>
  <c r="CH69" i="25"/>
  <c r="AP79" i="26"/>
  <c r="AQ79" i="26" s="1"/>
  <c r="AP61" i="26"/>
  <c r="AQ61" i="26" s="1"/>
  <c r="AP15" i="26"/>
  <c r="AQ15" i="26" s="1"/>
  <c r="AP54" i="26"/>
  <c r="AQ54" i="26" s="1"/>
  <c r="AP122" i="26"/>
  <c r="AQ122" i="26" s="1"/>
  <c r="AO82" i="26"/>
  <c r="CA82" i="25"/>
  <c r="AP68" i="26"/>
  <c r="AQ68" i="26" s="1"/>
  <c r="AO41" i="26"/>
  <c r="AP29" i="26"/>
  <c r="AQ29" i="26" s="1"/>
  <c r="AP12" i="26"/>
  <c r="AQ12" i="26" s="1"/>
  <c r="AP70" i="26"/>
  <c r="AQ70" i="26" s="1"/>
  <c r="AP123" i="26"/>
  <c r="AQ123" i="26" s="1"/>
  <c r="AP92" i="26"/>
  <c r="AQ92" i="26" s="1"/>
  <c r="AP77" i="26"/>
  <c r="AQ77" i="26" s="1"/>
  <c r="AP52" i="26"/>
  <c r="AQ52" i="26" s="1"/>
  <c r="AP121" i="26"/>
  <c r="AQ121" i="26" s="1"/>
  <c r="AP75" i="26"/>
  <c r="AQ75" i="26" s="1"/>
  <c r="AP57" i="26"/>
  <c r="AQ57" i="26" s="1"/>
  <c r="AP27" i="26"/>
  <c r="AQ27" i="26" s="1"/>
  <c r="AP118" i="26"/>
  <c r="AQ118" i="26" s="1"/>
  <c r="CA101" i="25"/>
  <c r="AO102" i="26"/>
  <c r="AO81" i="26"/>
  <c r="CA80" i="25"/>
  <c r="CA57" i="25"/>
  <c r="AO59" i="26"/>
  <c r="AO24" i="26"/>
  <c r="CA24" i="25"/>
  <c r="AP87" i="26"/>
  <c r="AQ87" i="26" s="1"/>
  <c r="AP73" i="26"/>
  <c r="AQ73" i="26" s="1"/>
  <c r="CA41" i="25"/>
  <c r="AO42" i="26"/>
  <c r="AP25" i="26"/>
  <c r="AQ25" i="26" s="1"/>
  <c r="AP7" i="26"/>
  <c r="AP14" i="26"/>
  <c r="AQ14" i="26" s="1"/>
  <c r="AP110" i="26"/>
  <c r="AQ110" i="26" s="1"/>
  <c r="AO109" i="26"/>
  <c r="CA108" i="25"/>
  <c r="AP115" i="26"/>
  <c r="AQ115" i="26" s="1"/>
  <c r="AP94" i="26"/>
  <c r="AQ94" i="26" s="1"/>
  <c r="AP56" i="26"/>
  <c r="AQ56" i="26" s="1"/>
  <c r="AP28" i="26"/>
  <c r="AQ28" i="26" s="1"/>
  <c r="AP11" i="26"/>
  <c r="AQ11" i="26" s="1"/>
  <c r="AP10" i="26"/>
  <c r="AQ10" i="26" s="1"/>
  <c r="AP112" i="26"/>
  <c r="AQ112" i="26" s="1"/>
  <c r="AP95" i="26"/>
  <c r="AQ95" i="26" s="1"/>
  <c r="AP76" i="26"/>
  <c r="AQ76" i="26" s="1"/>
  <c r="AO67" i="26"/>
  <c r="CA66" i="25"/>
  <c r="AP58" i="26"/>
  <c r="AQ58" i="26" s="1"/>
  <c r="AP23" i="26"/>
  <c r="AQ23" i="26" s="1"/>
  <c r="CA105" i="25"/>
  <c r="AO106" i="26"/>
  <c r="AO48" i="26"/>
  <c r="AP119" i="26"/>
  <c r="AQ119" i="26" s="1"/>
  <c r="AP104" i="26"/>
  <c r="AQ104" i="26" s="1"/>
  <c r="AP69" i="26"/>
  <c r="AQ69" i="26" s="1"/>
  <c r="CA46" i="25"/>
  <c r="AO46" i="26"/>
  <c r="AP30" i="26"/>
  <c r="AQ30" i="26" s="1"/>
  <c r="AP18" i="26"/>
  <c r="AQ18" i="26" s="1"/>
  <c r="AP74" i="26"/>
  <c r="AQ74" i="26" s="1"/>
  <c r="AP120" i="26"/>
  <c r="AQ120" i="26" s="1"/>
  <c r="AO9" i="26"/>
  <c r="AP111" i="26"/>
  <c r="AQ111" i="26" s="1"/>
  <c r="AP91" i="26"/>
  <c r="AQ91" i="26" s="1"/>
  <c r="AP71" i="26"/>
  <c r="AQ71" i="26" s="1"/>
  <c r="AO22" i="26"/>
  <c r="CA22" i="25"/>
  <c r="AP93" i="26"/>
  <c r="AQ93" i="26" s="1"/>
  <c r="AP103" i="26"/>
  <c r="AQ103" i="26" s="1"/>
  <c r="AO84" i="26"/>
  <c r="AP72" i="26"/>
  <c r="AQ72" i="26" s="1"/>
  <c r="AO51" i="26"/>
  <c r="CA51" i="25"/>
  <c r="CA35" i="25"/>
  <c r="AO36" i="26"/>
  <c r="AP16" i="26"/>
  <c r="AQ16" i="26" s="1"/>
  <c r="AP78" i="26"/>
  <c r="AQ78" i="26" s="1"/>
  <c r="CA6" i="25"/>
  <c r="AO19" i="26"/>
  <c r="AP113" i="26"/>
  <c r="AQ113" i="26" s="1"/>
  <c r="AP96" i="26"/>
  <c r="AQ96" i="26" s="1"/>
  <c r="AP86" i="26"/>
  <c r="AQ86" i="26" s="1"/>
  <c r="CA53" i="25"/>
  <c r="AO53" i="26"/>
  <c r="AP26" i="26"/>
  <c r="AQ26" i="26" s="1"/>
  <c r="AP13" i="26"/>
  <c r="AQ13" i="26" s="1"/>
  <c r="AP114" i="26"/>
  <c r="AQ114" i="26" s="1"/>
  <c r="AD67" i="26"/>
  <c r="AE67" i="26" s="1"/>
  <c r="AG24" i="26"/>
  <c r="AH24" i="26" s="1"/>
  <c r="AK56" i="26"/>
  <c r="AK118" i="26"/>
  <c r="AK109" i="26"/>
  <c r="AK95" i="26"/>
  <c r="AN16" i="26"/>
  <c r="AN123" i="26"/>
  <c r="AD10" i="26"/>
  <c r="AE10" i="26" s="1"/>
  <c r="AD58" i="26"/>
  <c r="AE58" i="26" s="1"/>
  <c r="AG47" i="26"/>
  <c r="AH47" i="26" s="1"/>
  <c r="AJ10" i="26"/>
  <c r="AK10" i="26" s="1"/>
  <c r="AJ115" i="26"/>
  <c r="AK115" i="26" s="1"/>
  <c r="AK111" i="26"/>
  <c r="AO35" i="26"/>
  <c r="AQ90" i="26"/>
  <c r="AQ31" i="26"/>
  <c r="AD79" i="26"/>
  <c r="AE79" i="26" s="1"/>
  <c r="AG69" i="26"/>
  <c r="AH69" i="26" s="1"/>
  <c r="AD70" i="26"/>
  <c r="AE70" i="26" s="1"/>
  <c r="AG87" i="26"/>
  <c r="AH87" i="26" s="1"/>
  <c r="AK79" i="26"/>
  <c r="AM11" i="26"/>
  <c r="AN11" i="26" s="1"/>
  <c r="AN113" i="26"/>
  <c r="AK59" i="26"/>
  <c r="AM58" i="26"/>
  <c r="AN58" i="26" s="1"/>
  <c r="AM75" i="26"/>
  <c r="AN75" i="26" s="1"/>
  <c r="AM86" i="26"/>
  <c r="AN86" i="26" s="1"/>
  <c r="AD14" i="26"/>
  <c r="AE25" i="26"/>
  <c r="AE51" i="26"/>
  <c r="AD71" i="26"/>
  <c r="AE71" i="26" s="1"/>
  <c r="AG12" i="26"/>
  <c r="AH12" i="26" s="1"/>
  <c r="AH18" i="26"/>
  <c r="AG31" i="26"/>
  <c r="AH31" i="26" s="1"/>
  <c r="AH41" i="26"/>
  <c r="AG56" i="26"/>
  <c r="AH56" i="26" s="1"/>
  <c r="AH61" i="26"/>
  <c r="AG76" i="26"/>
  <c r="AH76" i="26" s="1"/>
  <c r="AG90" i="26"/>
  <c r="AH90" i="26" s="1"/>
  <c r="AG103" i="26"/>
  <c r="AH103" i="26" s="1"/>
  <c r="AH110" i="26"/>
  <c r="AN19" i="26"/>
  <c r="AN91" i="26"/>
  <c r="AJ121" i="26"/>
  <c r="AK121" i="26" s="1"/>
  <c r="AK97" i="26"/>
  <c r="AM94" i="26"/>
  <c r="AN94" i="26" s="1"/>
  <c r="AD19" i="26"/>
  <c r="AE19" i="26" s="1"/>
  <c r="AD26" i="26"/>
  <c r="AE26" i="26" s="1"/>
  <c r="AE29" i="26"/>
  <c r="AE36" i="26"/>
  <c r="AD45" i="26"/>
  <c r="AE45" i="26" s="1"/>
  <c r="AD111" i="26"/>
  <c r="AE111" i="26" s="1"/>
  <c r="AG119" i="26"/>
  <c r="AH119" i="26" s="1"/>
  <c r="AK25" i="26"/>
  <c r="AM105" i="26"/>
  <c r="AN105" i="26" s="1"/>
  <c r="AM121" i="26"/>
  <c r="AN121" i="26" s="1"/>
  <c r="AD30" i="26"/>
  <c r="AE30" i="26" s="1"/>
  <c r="AE64" i="26"/>
  <c r="AE78" i="26"/>
  <c r="AD121" i="26"/>
  <c r="AE121" i="26" s="1"/>
  <c r="AG92" i="26"/>
  <c r="AH92" i="26" s="1"/>
  <c r="AK13" i="26"/>
  <c r="AN15" i="26"/>
  <c r="AM22" i="26"/>
  <c r="AN22" i="26" s="1"/>
  <c r="AM36" i="26"/>
  <c r="AN36" i="26" s="1"/>
  <c r="AM115" i="26"/>
  <c r="AN115" i="26" s="1"/>
  <c r="AJ35" i="26"/>
  <c r="AK35" i="26" s="1"/>
  <c r="AJ28" i="26"/>
  <c r="AK28" i="26" s="1"/>
  <c r="AN26" i="26"/>
  <c r="AN55" i="26"/>
  <c r="AN104" i="26"/>
  <c r="AN30" i="26"/>
  <c r="AN71" i="26"/>
  <c r="K34" i="24" l="1"/>
  <c r="K149" i="24"/>
  <c r="H64" i="3"/>
  <c r="K64" i="3"/>
  <c r="K111" i="24"/>
  <c r="K70" i="3"/>
  <c r="H70" i="3"/>
  <c r="K90" i="24"/>
  <c r="I91" i="24" s="1"/>
  <c r="L21" i="3"/>
  <c r="M21" i="3" s="1"/>
  <c r="AN84" i="26"/>
  <c r="AN9" i="26"/>
  <c r="AK106" i="26"/>
  <c r="G26" i="3"/>
  <c r="AN7" i="26"/>
  <c r="L126" i="26"/>
  <c r="M7" i="25"/>
  <c r="M11" i="25"/>
  <c r="M15" i="25"/>
  <c r="O15" i="25" s="1"/>
  <c r="M21" i="25"/>
  <c r="M25" i="25"/>
  <c r="M29" i="25"/>
  <c r="M39" i="25"/>
  <c r="M45" i="25"/>
  <c r="O45" i="25" s="1"/>
  <c r="M51" i="25"/>
  <c r="M55" i="25"/>
  <c r="M59" i="25"/>
  <c r="M67" i="25"/>
  <c r="M71" i="25"/>
  <c r="M75" i="25"/>
  <c r="M80" i="25"/>
  <c r="M85" i="25"/>
  <c r="M91" i="25"/>
  <c r="M95" i="25"/>
  <c r="M102" i="25"/>
  <c r="M108" i="25"/>
  <c r="M112" i="25"/>
  <c r="M118" i="25"/>
  <c r="M8" i="25"/>
  <c r="M12" i="25"/>
  <c r="M16" i="25"/>
  <c r="M22" i="25"/>
  <c r="M26" i="25"/>
  <c r="M33" i="25"/>
  <c r="M40" i="25"/>
  <c r="O40" i="25" s="1"/>
  <c r="M46" i="25"/>
  <c r="M52" i="25"/>
  <c r="M56" i="25"/>
  <c r="M62" i="25"/>
  <c r="M68" i="25"/>
  <c r="M72" i="25"/>
  <c r="O72" i="25" s="1"/>
  <c r="M76" i="25"/>
  <c r="M82" i="25"/>
  <c r="M88" i="25"/>
  <c r="M92" i="25"/>
  <c r="M96" i="25"/>
  <c r="O96" i="25" s="1"/>
  <c r="M103" i="25"/>
  <c r="M109" i="25"/>
  <c r="M113" i="25"/>
  <c r="M119" i="25"/>
  <c r="O119" i="25" s="1"/>
  <c r="M5" i="25"/>
  <c r="O5" i="25" s="1"/>
  <c r="M9" i="25"/>
  <c r="M13" i="25"/>
  <c r="M17" i="25"/>
  <c r="M23" i="25"/>
  <c r="M27" i="25"/>
  <c r="M34" i="25"/>
  <c r="M43" i="25"/>
  <c r="M49" i="25"/>
  <c r="M53" i="25"/>
  <c r="O53" i="25" s="1"/>
  <c r="M57" i="25"/>
  <c r="M65" i="25"/>
  <c r="M69" i="25"/>
  <c r="M73" i="25"/>
  <c r="M77" i="25"/>
  <c r="M83" i="25"/>
  <c r="O83" i="25" s="1"/>
  <c r="M89" i="25"/>
  <c r="M93" i="25"/>
  <c r="M100" i="25"/>
  <c r="M104" i="25"/>
  <c r="M110" i="25"/>
  <c r="M116" i="25"/>
  <c r="M120" i="25"/>
  <c r="M6" i="25"/>
  <c r="M10" i="25"/>
  <c r="M14" i="25"/>
  <c r="M20" i="25"/>
  <c r="O20" i="25" s="1"/>
  <c r="M24" i="25"/>
  <c r="M28" i="25"/>
  <c r="M38" i="25"/>
  <c r="M44" i="25"/>
  <c r="M50" i="25"/>
  <c r="M54" i="25"/>
  <c r="M58" i="25"/>
  <c r="O58" i="25" s="1"/>
  <c r="M66" i="25"/>
  <c r="M70" i="25"/>
  <c r="M74" i="25"/>
  <c r="M79" i="25"/>
  <c r="M84" i="25"/>
  <c r="M90" i="25"/>
  <c r="M94" i="25"/>
  <c r="M101" i="25"/>
  <c r="M107" i="25"/>
  <c r="O107" i="25" s="1"/>
  <c r="M111" i="25"/>
  <c r="M117" i="25"/>
  <c r="O117" i="25" s="1"/>
  <c r="M121" i="25"/>
  <c r="CI108" i="25"/>
  <c r="M17" i="3"/>
  <c r="AK64" i="26"/>
  <c r="L24" i="3"/>
  <c r="M24" i="3" s="1"/>
  <c r="AH7" i="26"/>
  <c r="AH126" i="26" s="1"/>
  <c r="AG126" i="26"/>
  <c r="AK7" i="26"/>
  <c r="AJ126" i="26"/>
  <c r="C131" i="26" s="1"/>
  <c r="AM126" i="26"/>
  <c r="C135" i="26" s="1"/>
  <c r="AD126" i="26"/>
  <c r="AA126" i="26"/>
  <c r="X126" i="26"/>
  <c r="U126" i="26"/>
  <c r="S126" i="26"/>
  <c r="R126" i="26"/>
  <c r="O126" i="26"/>
  <c r="J126" i="26"/>
  <c r="I126" i="26"/>
  <c r="BO60" i="25"/>
  <c r="K124" i="25"/>
  <c r="Q124" i="25" s="1"/>
  <c r="W124" i="25" s="1"/>
  <c r="AC124" i="25" s="1"/>
  <c r="AI124" i="25" s="1"/>
  <c r="AO124" i="25" s="1"/>
  <c r="AU124" i="25" s="1"/>
  <c r="BA124" i="25" s="1"/>
  <c r="BG124" i="25" s="1"/>
  <c r="C134" i="25"/>
  <c r="K134" i="25" s="1"/>
  <c r="Q134" i="25" s="1"/>
  <c r="W134" i="25" s="1"/>
  <c r="AC134" i="25" s="1"/>
  <c r="AI134" i="25" s="1"/>
  <c r="AO134" i="25" s="1"/>
  <c r="AU134" i="25" s="1"/>
  <c r="BA134" i="25" s="1"/>
  <c r="BG134" i="25" s="1"/>
  <c r="BU60" i="25"/>
  <c r="CI22" i="25"/>
  <c r="CA60" i="25"/>
  <c r="CI24" i="25"/>
  <c r="G76" i="26"/>
  <c r="L28" i="3"/>
  <c r="M28" i="3" s="1"/>
  <c r="G59" i="26"/>
  <c r="G90" i="26"/>
  <c r="CI6" i="25"/>
  <c r="CI85" i="25"/>
  <c r="G23" i="26"/>
  <c r="CI66" i="25"/>
  <c r="G36" i="26"/>
  <c r="G69" i="26"/>
  <c r="G51" i="26"/>
  <c r="G105" i="26"/>
  <c r="P7" i="26"/>
  <c r="M126" i="26" s="1"/>
  <c r="G86" i="26"/>
  <c r="G19" i="26"/>
  <c r="G106" i="26"/>
  <c r="G92" i="26"/>
  <c r="G7" i="26"/>
  <c r="G9" i="26"/>
  <c r="G48" i="26"/>
  <c r="AK36" i="26"/>
  <c r="AK87" i="26"/>
  <c r="G28" i="26"/>
  <c r="G16" i="26"/>
  <c r="G103" i="26"/>
  <c r="AN10" i="26"/>
  <c r="AN23" i="26"/>
  <c r="I12" i="25"/>
  <c r="I77" i="25"/>
  <c r="I21" i="25"/>
  <c r="I116" i="25"/>
  <c r="I103" i="25"/>
  <c r="I55" i="25"/>
  <c r="I59" i="25"/>
  <c r="I121" i="25"/>
  <c r="I34" i="25"/>
  <c r="I104" i="25"/>
  <c r="I51" i="25"/>
  <c r="I118" i="25"/>
  <c r="I29" i="25"/>
  <c r="I94" i="25"/>
  <c r="I9" i="25"/>
  <c r="I7" i="25"/>
  <c r="I71" i="25"/>
  <c r="I23" i="25"/>
  <c r="I49" i="25"/>
  <c r="I67" i="25"/>
  <c r="I88" i="25"/>
  <c r="I108" i="25"/>
  <c r="I120" i="25"/>
  <c r="I62" i="25"/>
  <c r="I38" i="25"/>
  <c r="I101" i="25"/>
  <c r="I13" i="25"/>
  <c r="I11" i="25"/>
  <c r="I10" i="25"/>
  <c r="I74" i="25"/>
  <c r="I100" i="25"/>
  <c r="I76" i="25"/>
  <c r="I50" i="25"/>
  <c r="I111" i="25"/>
  <c r="I44" i="25"/>
  <c r="I68" i="25"/>
  <c r="I26" i="25"/>
  <c r="I8" i="25"/>
  <c r="I16" i="25"/>
  <c r="I102" i="25"/>
  <c r="I14" i="25"/>
  <c r="I79" i="25"/>
  <c r="I17" i="25"/>
  <c r="I89" i="25"/>
  <c r="I75" i="25"/>
  <c r="I82" i="25"/>
  <c r="I112" i="25"/>
  <c r="I25" i="25"/>
  <c r="I90" i="25"/>
  <c r="I110" i="25"/>
  <c r="I43" i="25"/>
  <c r="I113" i="25"/>
  <c r="I66" i="25"/>
  <c r="I46" i="25"/>
  <c r="I85" i="25"/>
  <c r="I27" i="25"/>
  <c r="I80" i="25"/>
  <c r="I57" i="25"/>
  <c r="I93" i="25"/>
  <c r="I92" i="25"/>
  <c r="I28" i="25"/>
  <c r="I84" i="25"/>
  <c r="I39" i="25"/>
  <c r="I91" i="25"/>
  <c r="I70" i="25"/>
  <c r="CI51" i="25"/>
  <c r="CI53" i="25"/>
  <c r="CI8" i="25"/>
  <c r="AK24" i="26"/>
  <c r="AN40" i="26"/>
  <c r="AN35" i="26"/>
  <c r="G119" i="26"/>
  <c r="Y26" i="26"/>
  <c r="V126" i="26" s="1"/>
  <c r="Q3" i="25"/>
  <c r="G15" i="26"/>
  <c r="F109" i="26"/>
  <c r="G109" i="26" s="1"/>
  <c r="F14" i="26"/>
  <c r="G14" i="26" s="1"/>
  <c r="F42" i="26"/>
  <c r="G42" i="26" s="1"/>
  <c r="F61" i="26"/>
  <c r="G61" i="26" s="1"/>
  <c r="AP9" i="26"/>
  <c r="AK9" i="26"/>
  <c r="AE14" i="26"/>
  <c r="AB126" i="26" s="1"/>
  <c r="AP35" i="26"/>
  <c r="AQ35" i="26" s="1"/>
  <c r="AP51" i="26"/>
  <c r="AQ51" i="26" s="1"/>
  <c r="AP22" i="26"/>
  <c r="AQ22" i="26" s="1"/>
  <c r="AP42" i="26"/>
  <c r="AQ42" i="26" s="1"/>
  <c r="F60" i="26"/>
  <c r="G60" i="26" s="1"/>
  <c r="I73" i="25"/>
  <c r="E75" i="26"/>
  <c r="E35" i="26"/>
  <c r="F33" i="25"/>
  <c r="I33" i="25"/>
  <c r="F102" i="26"/>
  <c r="G102" i="26" s="1"/>
  <c r="F82" i="26"/>
  <c r="G82" i="26" s="1"/>
  <c r="AP19" i="26"/>
  <c r="AQ19" i="26" s="1"/>
  <c r="AP36" i="26"/>
  <c r="AQ36" i="26" s="1"/>
  <c r="AP84" i="26"/>
  <c r="AQ84" i="26" s="1"/>
  <c r="AP46" i="26"/>
  <c r="AQ46" i="26" s="1"/>
  <c r="AP48" i="26"/>
  <c r="AQ48" i="26" s="1"/>
  <c r="AQ7" i="26"/>
  <c r="AP81" i="26"/>
  <c r="AQ81" i="26" s="1"/>
  <c r="I56" i="25"/>
  <c r="E58" i="26"/>
  <c r="I54" i="25"/>
  <c r="F51" i="25"/>
  <c r="E56" i="26"/>
  <c r="E54" i="26"/>
  <c r="F53" i="25"/>
  <c r="I52" i="25"/>
  <c r="F55" i="26"/>
  <c r="G55" i="26" s="1"/>
  <c r="AP53" i="26"/>
  <c r="AQ53" i="26" s="1"/>
  <c r="AP67" i="26"/>
  <c r="AQ67" i="26" s="1"/>
  <c r="AP59" i="26"/>
  <c r="AQ59" i="26" s="1"/>
  <c r="AP102" i="26"/>
  <c r="AQ102" i="26" s="1"/>
  <c r="I109" i="25"/>
  <c r="E111" i="26"/>
  <c r="F108" i="25"/>
  <c r="F81" i="26"/>
  <c r="G81" i="26" s="1"/>
  <c r="AP106" i="26"/>
  <c r="AQ106" i="26" s="1"/>
  <c r="AP109" i="26"/>
  <c r="AQ109" i="26" s="1"/>
  <c r="AP24" i="26"/>
  <c r="AQ24" i="26" s="1"/>
  <c r="AP41" i="26"/>
  <c r="AQ41" i="26" s="1"/>
  <c r="AP82" i="26"/>
  <c r="AQ82" i="26" s="1"/>
  <c r="I69" i="25"/>
  <c r="E71" i="26"/>
  <c r="I24" i="25"/>
  <c r="E26" i="26"/>
  <c r="F66" i="25"/>
  <c r="E67" i="26"/>
  <c r="I65" i="25"/>
  <c r="I22" i="25"/>
  <c r="E24" i="26"/>
  <c r="I95" i="25"/>
  <c r="E97" i="26"/>
  <c r="F87" i="26"/>
  <c r="G87" i="26" s="1"/>
  <c r="F84" i="26"/>
  <c r="G84" i="26" s="1"/>
  <c r="O39" i="25" l="1"/>
  <c r="O7" i="25"/>
  <c r="O59" i="25"/>
  <c r="Y126" i="26"/>
  <c r="P126" i="26"/>
  <c r="O100" i="25"/>
  <c r="O113" i="25"/>
  <c r="O89" i="25"/>
  <c r="O73" i="25"/>
  <c r="O50" i="25"/>
  <c r="O43" i="25"/>
  <c r="O85" i="25"/>
  <c r="O93" i="25"/>
  <c r="O27" i="25"/>
  <c r="S5" i="25"/>
  <c r="U5" i="25" s="1"/>
  <c r="S9" i="25"/>
  <c r="S13" i="25"/>
  <c r="S17" i="25"/>
  <c r="S23" i="25"/>
  <c r="S27" i="25"/>
  <c r="S34" i="25"/>
  <c r="S43" i="25"/>
  <c r="S49" i="25"/>
  <c r="S53" i="25"/>
  <c r="U53" i="25" s="1"/>
  <c r="S57" i="25"/>
  <c r="S65" i="25"/>
  <c r="S69" i="25"/>
  <c r="S73" i="25"/>
  <c r="S77" i="25"/>
  <c r="S83" i="25"/>
  <c r="U83" i="25" s="1"/>
  <c r="S89" i="25"/>
  <c r="S93" i="25"/>
  <c r="S100" i="25"/>
  <c r="S104" i="25"/>
  <c r="S110" i="25"/>
  <c r="S116" i="25"/>
  <c r="S120" i="25"/>
  <c r="S6" i="25"/>
  <c r="S10" i="25"/>
  <c r="S14" i="25"/>
  <c r="S20" i="25"/>
  <c r="U20" i="25" s="1"/>
  <c r="S24" i="25"/>
  <c r="S28" i="25"/>
  <c r="S38" i="25"/>
  <c r="S44" i="25"/>
  <c r="S50" i="25"/>
  <c r="S54" i="25"/>
  <c r="S58" i="25"/>
  <c r="U58" i="25" s="1"/>
  <c r="S66" i="25"/>
  <c r="S70" i="25"/>
  <c r="S74" i="25"/>
  <c r="S79" i="25"/>
  <c r="S84" i="25"/>
  <c r="S90" i="25"/>
  <c r="S94" i="25"/>
  <c r="S101" i="25"/>
  <c r="S107" i="25"/>
  <c r="S111" i="25"/>
  <c r="S117" i="25"/>
  <c r="U117" i="25" s="1"/>
  <c r="S121" i="25"/>
  <c r="S7" i="25"/>
  <c r="U7" i="25" s="1"/>
  <c r="S11" i="25"/>
  <c r="S15" i="25"/>
  <c r="U15" i="25" s="1"/>
  <c r="S21" i="25"/>
  <c r="S25" i="25"/>
  <c r="S29" i="25"/>
  <c r="S39" i="25"/>
  <c r="U39" i="25" s="1"/>
  <c r="S45" i="25"/>
  <c r="U45" i="25" s="1"/>
  <c r="S51" i="25"/>
  <c r="S55" i="25"/>
  <c r="S59" i="25"/>
  <c r="U59" i="25" s="1"/>
  <c r="S67" i="25"/>
  <c r="S71" i="25"/>
  <c r="S75" i="25"/>
  <c r="S80" i="25"/>
  <c r="S85" i="25"/>
  <c r="S91" i="25"/>
  <c r="S95" i="25"/>
  <c r="S102" i="25"/>
  <c r="S108" i="25"/>
  <c r="S112" i="25"/>
  <c r="S118" i="25"/>
  <c r="S8" i="25"/>
  <c r="S12" i="25"/>
  <c r="S16" i="25"/>
  <c r="S22" i="25"/>
  <c r="S26" i="25"/>
  <c r="S33" i="25"/>
  <c r="S40" i="25"/>
  <c r="U40" i="25" s="1"/>
  <c r="S46" i="25"/>
  <c r="S52" i="25"/>
  <c r="S56" i="25"/>
  <c r="S62" i="25"/>
  <c r="S68" i="25"/>
  <c r="S72" i="25"/>
  <c r="U72" i="25" s="1"/>
  <c r="S76" i="25"/>
  <c r="S82" i="25"/>
  <c r="S88" i="25"/>
  <c r="S92" i="25"/>
  <c r="S96" i="25"/>
  <c r="U96" i="25" s="1"/>
  <c r="S103" i="25"/>
  <c r="S109" i="25"/>
  <c r="S113" i="25"/>
  <c r="U113" i="25" s="1"/>
  <c r="S119" i="25"/>
  <c r="U119" i="25" s="1"/>
  <c r="O69" i="25"/>
  <c r="O80" i="25"/>
  <c r="O71" i="25"/>
  <c r="O12" i="25"/>
  <c r="O29" i="25"/>
  <c r="O68" i="25"/>
  <c r="O118" i="25"/>
  <c r="O121" i="25"/>
  <c r="O25" i="25"/>
  <c r="O109" i="25"/>
  <c r="O14" i="25"/>
  <c r="O108" i="25"/>
  <c r="O77" i="25"/>
  <c r="AE126" i="26"/>
  <c r="L26" i="3"/>
  <c r="L31" i="3" s="1"/>
  <c r="F60" i="25"/>
  <c r="AP126" i="26"/>
  <c r="C139" i="26" s="1"/>
  <c r="AN126" i="26"/>
  <c r="C136" i="26" s="1"/>
  <c r="C137" i="26" s="1"/>
  <c r="AK126" i="26"/>
  <c r="C132" i="26" s="1"/>
  <c r="C133" i="26" s="1"/>
  <c r="O65" i="25"/>
  <c r="O94" i="25"/>
  <c r="O104" i="25"/>
  <c r="O74" i="25"/>
  <c r="O110" i="25"/>
  <c r="O46" i="25"/>
  <c r="O91" i="25"/>
  <c r="O66" i="25"/>
  <c r="O26" i="25"/>
  <c r="O88" i="25"/>
  <c r="O34" i="25"/>
  <c r="O90" i="25"/>
  <c r="O103" i="25"/>
  <c r="O10" i="25"/>
  <c r="O75" i="25"/>
  <c r="O92" i="25"/>
  <c r="O56" i="25"/>
  <c r="O111" i="25"/>
  <c r="O76" i="25"/>
  <c r="O101" i="25"/>
  <c r="O102" i="25"/>
  <c r="O23" i="25"/>
  <c r="O116" i="25"/>
  <c r="O11" i="25"/>
  <c r="O62" i="25"/>
  <c r="O28" i="25"/>
  <c r="O55" i="25"/>
  <c r="O8" i="25"/>
  <c r="O52" i="25"/>
  <c r="O44" i="25"/>
  <c r="O49" i="25"/>
  <c r="O21" i="25"/>
  <c r="O112" i="25"/>
  <c r="O95" i="25"/>
  <c r="O57" i="25"/>
  <c r="O16" i="25"/>
  <c r="O22" i="25"/>
  <c r="O24" i="25"/>
  <c r="O54" i="25"/>
  <c r="O120" i="25"/>
  <c r="O9" i="25"/>
  <c r="O84" i="25"/>
  <c r="O13" i="25"/>
  <c r="O51" i="25"/>
  <c r="O70" i="25"/>
  <c r="O17" i="25"/>
  <c r="O38" i="25"/>
  <c r="O67" i="25"/>
  <c r="O6" i="25"/>
  <c r="O82" i="25"/>
  <c r="O79" i="25"/>
  <c r="O33" i="25"/>
  <c r="W3" i="25"/>
  <c r="Y83" i="25" s="1"/>
  <c r="F24" i="26"/>
  <c r="G24" i="26" s="1"/>
  <c r="F111" i="26"/>
  <c r="G111" i="26" s="1"/>
  <c r="F56" i="26"/>
  <c r="G56" i="26" s="1"/>
  <c r="F97" i="26"/>
  <c r="G97" i="26" s="1"/>
  <c r="F26" i="26"/>
  <c r="G26" i="26" s="1"/>
  <c r="F58" i="26"/>
  <c r="G58" i="26" s="1"/>
  <c r="F35" i="26"/>
  <c r="G35" i="26" s="1"/>
  <c r="AQ9" i="26"/>
  <c r="AQ126" i="26" s="1"/>
  <c r="F67" i="26"/>
  <c r="G67" i="26" s="1"/>
  <c r="F71" i="26"/>
  <c r="G71" i="26" s="1"/>
  <c r="F54" i="26"/>
  <c r="G54" i="26" s="1"/>
  <c r="F75" i="26"/>
  <c r="G75" i="26" s="1"/>
  <c r="U50" i="25" l="1"/>
  <c r="U89" i="25"/>
  <c r="U100" i="25"/>
  <c r="U73" i="25"/>
  <c r="U69" i="25"/>
  <c r="U26" i="25"/>
  <c r="U27" i="25"/>
  <c r="M26" i="3"/>
  <c r="M31" i="3" s="1"/>
  <c r="U46" i="25"/>
  <c r="U33" i="25"/>
  <c r="U108" i="25"/>
  <c r="U25" i="25"/>
  <c r="U91" i="25"/>
  <c r="U118" i="25"/>
  <c r="U79" i="25"/>
  <c r="F126" i="26"/>
  <c r="U80" i="25"/>
  <c r="U68" i="25"/>
  <c r="U121" i="25"/>
  <c r="AA83" i="25"/>
  <c r="U34" i="25"/>
  <c r="U12" i="25"/>
  <c r="U77" i="25"/>
  <c r="U44" i="25"/>
  <c r="U109" i="25"/>
  <c r="U104" i="25"/>
  <c r="U29" i="25"/>
  <c r="U103" i="25"/>
  <c r="U94" i="25"/>
  <c r="U14" i="25"/>
  <c r="U10" i="25"/>
  <c r="U54" i="25"/>
  <c r="U8" i="25"/>
  <c r="U101" i="25"/>
  <c r="U116" i="25"/>
  <c r="U55" i="25"/>
  <c r="U76" i="25"/>
  <c r="Y96" i="25"/>
  <c r="AA96" i="25" s="1"/>
  <c r="Y15" i="25"/>
  <c r="AA15" i="25" s="1"/>
  <c r="U65" i="25"/>
  <c r="U67" i="25"/>
  <c r="U66" i="25"/>
  <c r="U92" i="25"/>
  <c r="U28" i="25"/>
  <c r="U17" i="25"/>
  <c r="U110" i="25"/>
  <c r="C140" i="26"/>
  <c r="C141" i="26" s="1"/>
  <c r="G126" i="26"/>
  <c r="U112" i="25"/>
  <c r="U9" i="25"/>
  <c r="U90" i="25"/>
  <c r="U62" i="25"/>
  <c r="U74" i="25"/>
  <c r="U22" i="25"/>
  <c r="U111" i="25"/>
  <c r="U21" i="25"/>
  <c r="U16" i="25"/>
  <c r="U102" i="25"/>
  <c r="U23" i="25"/>
  <c r="U57" i="25"/>
  <c r="U95" i="25"/>
  <c r="U38" i="25"/>
  <c r="U51" i="25"/>
  <c r="U24" i="25"/>
  <c r="U84" i="25"/>
  <c r="U82" i="25"/>
  <c r="U13" i="25"/>
  <c r="U6" i="25"/>
  <c r="U49" i="25"/>
  <c r="U85" i="25"/>
  <c r="U75" i="25"/>
  <c r="U52" i="25"/>
  <c r="U88" i="25"/>
  <c r="U43" i="25"/>
  <c r="U11" i="25"/>
  <c r="U71" i="25"/>
  <c r="U107" i="25"/>
  <c r="U120" i="25"/>
  <c r="U70" i="25"/>
  <c r="U93" i="25"/>
  <c r="U56" i="25"/>
  <c r="AC3" i="25"/>
  <c r="AE83" i="25" s="1"/>
  <c r="Y109" i="25"/>
  <c r="Y89" i="25"/>
  <c r="Y68" i="25"/>
  <c r="Y45" i="25"/>
  <c r="AA45" i="25" s="1"/>
  <c r="Y22" i="25"/>
  <c r="Y110" i="25"/>
  <c r="Y8" i="25"/>
  <c r="Y102" i="25"/>
  <c r="Y80" i="25"/>
  <c r="Y59" i="25"/>
  <c r="AA59" i="25" s="1"/>
  <c r="Y38" i="25"/>
  <c r="Y14" i="25"/>
  <c r="Y100" i="25"/>
  <c r="AA100" i="25" s="1"/>
  <c r="Y17" i="25"/>
  <c r="Y107" i="25"/>
  <c r="Y85" i="25"/>
  <c r="Y66" i="25"/>
  <c r="Y43" i="25"/>
  <c r="Y20" i="25"/>
  <c r="AA20" i="25" s="1"/>
  <c r="Y104" i="25"/>
  <c r="AA104" i="25" s="1"/>
  <c r="Y12" i="25"/>
  <c r="Y52" i="25"/>
  <c r="Y58" i="25"/>
  <c r="AA58" i="25" s="1"/>
  <c r="Y103" i="25"/>
  <c r="Y82" i="25"/>
  <c r="Y62" i="25"/>
  <c r="AA62" i="25" s="1"/>
  <c r="Y39" i="25"/>
  <c r="AA39" i="25" s="1"/>
  <c r="Y16" i="25"/>
  <c r="Y69" i="25"/>
  <c r="Y118" i="25"/>
  <c r="Y95" i="25"/>
  <c r="AA95" i="25" s="1"/>
  <c r="Y75" i="25"/>
  <c r="Y54" i="25"/>
  <c r="Y29" i="25"/>
  <c r="Y10" i="25"/>
  <c r="Y84" i="25"/>
  <c r="Y121" i="25"/>
  <c r="Y101" i="25"/>
  <c r="Y79" i="25"/>
  <c r="Y57" i="25"/>
  <c r="Y34" i="25"/>
  <c r="Y13" i="25"/>
  <c r="Y77" i="25"/>
  <c r="Y116" i="25"/>
  <c r="Y23" i="25"/>
  <c r="Y119" i="25"/>
  <c r="AA119" i="25" s="1"/>
  <c r="Y76" i="25"/>
  <c r="Y55" i="25"/>
  <c r="Y11" i="25"/>
  <c r="Y46" i="25"/>
  <c r="Y112" i="25"/>
  <c r="AA112" i="25" s="1"/>
  <c r="Y91" i="25"/>
  <c r="Y71" i="25"/>
  <c r="Y50" i="25"/>
  <c r="AA50" i="25" s="1"/>
  <c r="Y25" i="25"/>
  <c r="Y6" i="25"/>
  <c r="Y65" i="25"/>
  <c r="Y117" i="25"/>
  <c r="AA117" i="25" s="1"/>
  <c r="Y94" i="25"/>
  <c r="Y74" i="25"/>
  <c r="Y53" i="25"/>
  <c r="AA53" i="25" s="1"/>
  <c r="Y28" i="25"/>
  <c r="Y9" i="25"/>
  <c r="Y56" i="25"/>
  <c r="Y93" i="25"/>
  <c r="Y51" i="25"/>
  <c r="Y108" i="25"/>
  <c r="Y21" i="25"/>
  <c r="Y90" i="25"/>
  <c r="AA90" i="25" s="1"/>
  <c r="Y5" i="25"/>
  <c r="AA5" i="25" s="1"/>
  <c r="Y113" i="25"/>
  <c r="AA113" i="25" s="1"/>
  <c r="Y26" i="25"/>
  <c r="AA26" i="25" s="1"/>
  <c r="Y88" i="25"/>
  <c r="Y120" i="25"/>
  <c r="Y70" i="25"/>
  <c r="Y33" i="25"/>
  <c r="AA33" i="25" s="1"/>
  <c r="Y92" i="25"/>
  <c r="Y7" i="25"/>
  <c r="AA7" i="25" s="1"/>
  <c r="Y67" i="25"/>
  <c r="Y40" i="25"/>
  <c r="AA40" i="25" s="1"/>
  <c r="Y49" i="25"/>
  <c r="Y73" i="25"/>
  <c r="AA73" i="25" s="1"/>
  <c r="Y72" i="25"/>
  <c r="AA72" i="25" s="1"/>
  <c r="Y27" i="25"/>
  <c r="Y44" i="25"/>
  <c r="Y111" i="25"/>
  <c r="Y24" i="25"/>
  <c r="AA85" i="25" l="1"/>
  <c r="AA14" i="25"/>
  <c r="AA89" i="25"/>
  <c r="AA23" i="25"/>
  <c r="AA46" i="25"/>
  <c r="AA69" i="25"/>
  <c r="AA107" i="25"/>
  <c r="AA52" i="25"/>
  <c r="AA101" i="25"/>
  <c r="AA12" i="25"/>
  <c r="AA118" i="25"/>
  <c r="AA27" i="25"/>
  <c r="AA25" i="25"/>
  <c r="AA108" i="25"/>
  <c r="AA79" i="25"/>
  <c r="AA111" i="25"/>
  <c r="AA91" i="25"/>
  <c r="AA44" i="25"/>
  <c r="AA65" i="25"/>
  <c r="AA34" i="25"/>
  <c r="AA54" i="25"/>
  <c r="AA80" i="25"/>
  <c r="AA17" i="25"/>
  <c r="AA68" i="25"/>
  <c r="AA110" i="25"/>
  <c r="AA121" i="25"/>
  <c r="AA9" i="25"/>
  <c r="AA77" i="25"/>
  <c r="AA10" i="25"/>
  <c r="AA29" i="25"/>
  <c r="AA109" i="25"/>
  <c r="AA67" i="25"/>
  <c r="AA94" i="25"/>
  <c r="AA76" i="25"/>
  <c r="AA55" i="25"/>
  <c r="AA103" i="25"/>
  <c r="AA51" i="25"/>
  <c r="AA28" i="25"/>
  <c r="AA13" i="25"/>
  <c r="AG83" i="25"/>
  <c r="AA8" i="25"/>
  <c r="AA21" i="25"/>
  <c r="AA24" i="25"/>
  <c r="AA92" i="25"/>
  <c r="AA93" i="25"/>
  <c r="AA71" i="25"/>
  <c r="AA66" i="25"/>
  <c r="AA22" i="25"/>
  <c r="AA74" i="25"/>
  <c r="AA6" i="25"/>
  <c r="AA116" i="25"/>
  <c r="AA57" i="25"/>
  <c r="AA84" i="25"/>
  <c r="AA16" i="25"/>
  <c r="AA102" i="25"/>
  <c r="AE96" i="25"/>
  <c r="AG96" i="25" s="1"/>
  <c r="AE15" i="25"/>
  <c r="AG15" i="25" s="1"/>
  <c r="AA43" i="25"/>
  <c r="AA120" i="25"/>
  <c r="AA38" i="25"/>
  <c r="AA56" i="25"/>
  <c r="AA82" i="25"/>
  <c r="AA49" i="25"/>
  <c r="AA88" i="25"/>
  <c r="AA70" i="25"/>
  <c r="AA75" i="25"/>
  <c r="AA11" i="25"/>
  <c r="AI3" i="25"/>
  <c r="AK83" i="25" s="1"/>
  <c r="AE58" i="25"/>
  <c r="AG58" i="25" s="1"/>
  <c r="AE110" i="25"/>
  <c r="AE84" i="25"/>
  <c r="AE65" i="25"/>
  <c r="AE40" i="25"/>
  <c r="AG40" i="25" s="1"/>
  <c r="AE113" i="25"/>
  <c r="AG113" i="25" s="1"/>
  <c r="AE92" i="25"/>
  <c r="AE72" i="25"/>
  <c r="AG72" i="25" s="1"/>
  <c r="AE51" i="25"/>
  <c r="AG51" i="25" s="1"/>
  <c r="AE26" i="25"/>
  <c r="AG26" i="25" s="1"/>
  <c r="AE102" i="25"/>
  <c r="AE104" i="25"/>
  <c r="AE77" i="25"/>
  <c r="AE56" i="25"/>
  <c r="AE33" i="25"/>
  <c r="AG33" i="25" s="1"/>
  <c r="AE109" i="25"/>
  <c r="AE89" i="25"/>
  <c r="AE68" i="25"/>
  <c r="AE45" i="25"/>
  <c r="AG45" i="25" s="1"/>
  <c r="AE118" i="25"/>
  <c r="AE95" i="25"/>
  <c r="AG95" i="25" s="1"/>
  <c r="AE120" i="25"/>
  <c r="AE100" i="25"/>
  <c r="AE73" i="25"/>
  <c r="AG73" i="25" s="1"/>
  <c r="AE52" i="25"/>
  <c r="AE27" i="25"/>
  <c r="AE103" i="25"/>
  <c r="AE82" i="25"/>
  <c r="AE62" i="25"/>
  <c r="AG62" i="25" s="1"/>
  <c r="AE39" i="25"/>
  <c r="AG39" i="25" s="1"/>
  <c r="AE112" i="25"/>
  <c r="AG112" i="25" s="1"/>
  <c r="AE91" i="25"/>
  <c r="AE71" i="25"/>
  <c r="AE50" i="25"/>
  <c r="AG50" i="25" s="1"/>
  <c r="AE111" i="25"/>
  <c r="AE25" i="25"/>
  <c r="AE6" i="25"/>
  <c r="AE85" i="25"/>
  <c r="AG85" i="25" s="1"/>
  <c r="AE20" i="25"/>
  <c r="AG20" i="25" s="1"/>
  <c r="AE117" i="25"/>
  <c r="AG117" i="25" s="1"/>
  <c r="AE79" i="25"/>
  <c r="AE17" i="25"/>
  <c r="AE22" i="25"/>
  <c r="AE93" i="25"/>
  <c r="AE108" i="25"/>
  <c r="AE67" i="25"/>
  <c r="AE38" i="25"/>
  <c r="AE49" i="25"/>
  <c r="AE53" i="25"/>
  <c r="AG53" i="25" s="1"/>
  <c r="AE43" i="25"/>
  <c r="AG43" i="25" s="1"/>
  <c r="AE5" i="25"/>
  <c r="AG5" i="25" s="1"/>
  <c r="AE57" i="25"/>
  <c r="AG57" i="25" s="1"/>
  <c r="AE8" i="25"/>
  <c r="AG8" i="25" s="1"/>
  <c r="AE16" i="25"/>
  <c r="AE69" i="25"/>
  <c r="AE76" i="25"/>
  <c r="AE88" i="25"/>
  <c r="AE59" i="25"/>
  <c r="AG59" i="25" s="1"/>
  <c r="AE29" i="25"/>
  <c r="AE21" i="25"/>
  <c r="AE11" i="25"/>
  <c r="AE24" i="25"/>
  <c r="AE28" i="25"/>
  <c r="AE34" i="25"/>
  <c r="AE74" i="25"/>
  <c r="AG74" i="25" s="1"/>
  <c r="AE46" i="25"/>
  <c r="AE55" i="25"/>
  <c r="AE80" i="25"/>
  <c r="AE54" i="25"/>
  <c r="AE90" i="25"/>
  <c r="AG90" i="25" s="1"/>
  <c r="AE14" i="25"/>
  <c r="AG14" i="25" s="1"/>
  <c r="AE107" i="25"/>
  <c r="AE13" i="25"/>
  <c r="AE121" i="25"/>
  <c r="AE23" i="25"/>
  <c r="AE7" i="25"/>
  <c r="AG7" i="25" s="1"/>
  <c r="AE116" i="25"/>
  <c r="AE119" i="25"/>
  <c r="AG119" i="25" s="1"/>
  <c r="AE75" i="25"/>
  <c r="AE44" i="25"/>
  <c r="AE70" i="25"/>
  <c r="AG70" i="25" s="1"/>
  <c r="AE10" i="25"/>
  <c r="AE66" i="25"/>
  <c r="AG66" i="25" s="1"/>
  <c r="AE9" i="25"/>
  <c r="AE101" i="25"/>
  <c r="AG101" i="25" s="1"/>
  <c r="AE12" i="25"/>
  <c r="AG12" i="25" s="1"/>
  <c r="AE94" i="25"/>
  <c r="C127" i="26"/>
  <c r="K127" i="25"/>
  <c r="K128" i="25"/>
  <c r="W128" i="25" s="1"/>
  <c r="AC128" i="25" s="1"/>
  <c r="AI128" i="25" s="1"/>
  <c r="AO128" i="25" s="1"/>
  <c r="AU128" i="25" s="1"/>
  <c r="BA128" i="25" s="1"/>
  <c r="BG128" i="25" s="1"/>
  <c r="C128" i="26"/>
  <c r="AG23" i="25" l="1"/>
  <c r="AG121" i="25"/>
  <c r="AG54" i="25"/>
  <c r="AG34" i="25"/>
  <c r="AG55" i="25"/>
  <c r="AG16" i="25"/>
  <c r="AG46" i="25"/>
  <c r="AG89" i="25"/>
  <c r="AG44" i="25"/>
  <c r="AG69" i="25"/>
  <c r="AG118" i="25"/>
  <c r="AG80" i="25"/>
  <c r="AG52" i="25"/>
  <c r="AG27" i="25"/>
  <c r="AG25" i="25"/>
  <c r="AG108" i="25"/>
  <c r="AG9" i="25"/>
  <c r="AG17" i="25"/>
  <c r="AG79" i="25"/>
  <c r="AG65" i="25"/>
  <c r="AG111" i="25"/>
  <c r="AG91" i="25"/>
  <c r="AG29" i="25"/>
  <c r="AG68" i="25"/>
  <c r="AG110" i="25"/>
  <c r="AG24" i="25"/>
  <c r="AG77" i="25"/>
  <c r="AG22" i="25"/>
  <c r="AG103" i="25"/>
  <c r="AG92" i="25"/>
  <c r="AG67" i="25"/>
  <c r="AG10" i="25"/>
  <c r="AG116" i="25"/>
  <c r="AG13" i="25"/>
  <c r="AG109" i="25"/>
  <c r="AG6" i="25"/>
  <c r="AG21" i="25"/>
  <c r="AG76" i="25"/>
  <c r="AG82" i="25"/>
  <c r="AG71" i="25"/>
  <c r="AG94" i="25"/>
  <c r="AG75" i="25"/>
  <c r="AG28" i="25"/>
  <c r="AG93" i="25"/>
  <c r="AM83" i="25"/>
  <c r="AG84" i="25"/>
  <c r="AK96" i="25"/>
  <c r="AM96" i="25" s="1"/>
  <c r="AK15" i="25"/>
  <c r="AM15" i="25" s="1"/>
  <c r="AG120" i="25"/>
  <c r="AG56" i="25"/>
  <c r="AG11" i="25"/>
  <c r="AG88" i="25"/>
  <c r="AG49" i="25"/>
  <c r="AG104" i="25"/>
  <c r="AG100" i="25"/>
  <c r="AG102" i="25"/>
  <c r="AG38" i="25"/>
  <c r="AG107" i="25"/>
  <c r="AO3" i="25"/>
  <c r="AQ83" i="25" s="1"/>
  <c r="AK58" i="25"/>
  <c r="AM58" i="25" s="1"/>
  <c r="AK113" i="25"/>
  <c r="AM113" i="25" s="1"/>
  <c r="AK92" i="25"/>
  <c r="AK72" i="25"/>
  <c r="AM72" i="25" s="1"/>
  <c r="AK51" i="25"/>
  <c r="AM51" i="25" s="1"/>
  <c r="AK26" i="25"/>
  <c r="AM26" i="25" s="1"/>
  <c r="AK7" i="25"/>
  <c r="AM7" i="25" s="1"/>
  <c r="AK102" i="25"/>
  <c r="AK109" i="25"/>
  <c r="AK82" i="25"/>
  <c r="AK55" i="25"/>
  <c r="AM55" i="25" s="1"/>
  <c r="AK22" i="25"/>
  <c r="AK112" i="25"/>
  <c r="AM112" i="25" s="1"/>
  <c r="AK88" i="25"/>
  <c r="AK67" i="25"/>
  <c r="AK44" i="25"/>
  <c r="AK21" i="25"/>
  <c r="AK121" i="25"/>
  <c r="AM121" i="25" s="1"/>
  <c r="AK101" i="25"/>
  <c r="AM101" i="25" s="1"/>
  <c r="AK79" i="25"/>
  <c r="AK57" i="25"/>
  <c r="AM57" i="25" s="1"/>
  <c r="AK34" i="25"/>
  <c r="AK13" i="25"/>
  <c r="AK100" i="25"/>
  <c r="AK12" i="25"/>
  <c r="AM12" i="25" s="1"/>
  <c r="AK93" i="25"/>
  <c r="AK8" i="25"/>
  <c r="AM8" i="25" s="1"/>
  <c r="AK46" i="25"/>
  <c r="AM46" i="25" s="1"/>
  <c r="AK103" i="25"/>
  <c r="AK76" i="25"/>
  <c r="AK45" i="25"/>
  <c r="AM45" i="25" s="1"/>
  <c r="AK16" i="25"/>
  <c r="AM16" i="25" s="1"/>
  <c r="AK108" i="25"/>
  <c r="AK80" i="25"/>
  <c r="AK59" i="25"/>
  <c r="AM59" i="25" s="1"/>
  <c r="AK38" i="25"/>
  <c r="AK14" i="25"/>
  <c r="AM14" i="25" s="1"/>
  <c r="AK117" i="25"/>
  <c r="AM117" i="25" s="1"/>
  <c r="AK94" i="25"/>
  <c r="AK74" i="25"/>
  <c r="AM74" i="25" s="1"/>
  <c r="AK53" i="25"/>
  <c r="AM53" i="25" s="1"/>
  <c r="AK28" i="25"/>
  <c r="AK9" i="25"/>
  <c r="AK77" i="25"/>
  <c r="AK65" i="25"/>
  <c r="AM65" i="25" s="1"/>
  <c r="AK73" i="25"/>
  <c r="AM73" i="25" s="1"/>
  <c r="AK84" i="25"/>
  <c r="AM84" i="25" s="1"/>
  <c r="AK23" i="25"/>
  <c r="AM23" i="25" s="1"/>
  <c r="AK68" i="25"/>
  <c r="AM68" i="25" s="1"/>
  <c r="AK39" i="25"/>
  <c r="AM39" i="25" s="1"/>
  <c r="AK11" i="25"/>
  <c r="AK95" i="25"/>
  <c r="AM95" i="25" s="1"/>
  <c r="AK75" i="25"/>
  <c r="AK54" i="25"/>
  <c r="AM54" i="25" s="1"/>
  <c r="AK29" i="25"/>
  <c r="AK10" i="25"/>
  <c r="AK111" i="25"/>
  <c r="AK90" i="25"/>
  <c r="AM90" i="25" s="1"/>
  <c r="AK70" i="25"/>
  <c r="AM70" i="25" s="1"/>
  <c r="AK49" i="25"/>
  <c r="AK24" i="25"/>
  <c r="AK5" i="25"/>
  <c r="AM5" i="25" s="1"/>
  <c r="AK56" i="25"/>
  <c r="AM56" i="25" s="1"/>
  <c r="AK17" i="25"/>
  <c r="AK52" i="25"/>
  <c r="AK110" i="25"/>
  <c r="AK40" i="25"/>
  <c r="AM40" i="25" s="1"/>
  <c r="AK119" i="25"/>
  <c r="AM119" i="25" s="1"/>
  <c r="AK89" i="25"/>
  <c r="AM89" i="25" s="1"/>
  <c r="AK62" i="25"/>
  <c r="AM62" i="25" s="1"/>
  <c r="AK118" i="25"/>
  <c r="AK91" i="25"/>
  <c r="AK71" i="25"/>
  <c r="AK50" i="25"/>
  <c r="AM50" i="25" s="1"/>
  <c r="AK25" i="25"/>
  <c r="AK6" i="25"/>
  <c r="AK107" i="25"/>
  <c r="AK85" i="25"/>
  <c r="AM85" i="25" s="1"/>
  <c r="AK66" i="25"/>
  <c r="AM66" i="25" s="1"/>
  <c r="AK43" i="25"/>
  <c r="AM43" i="25" s="1"/>
  <c r="AK20" i="25"/>
  <c r="AM20" i="25" s="1"/>
  <c r="AK120" i="25"/>
  <c r="AK33" i="25"/>
  <c r="AM33" i="25" s="1"/>
  <c r="AK116" i="25"/>
  <c r="AK27" i="25"/>
  <c r="AK69" i="25"/>
  <c r="AK104" i="25"/>
  <c r="K129" i="25"/>
  <c r="C129" i="26"/>
  <c r="AM34" i="25" l="1"/>
  <c r="AM13" i="25"/>
  <c r="AM77" i="25"/>
  <c r="AM108" i="25"/>
  <c r="AM71" i="25"/>
  <c r="AM110" i="25"/>
  <c r="AM92" i="25"/>
  <c r="AM118" i="25"/>
  <c r="AM69" i="25"/>
  <c r="AM52" i="25"/>
  <c r="AM44" i="25"/>
  <c r="AM80" i="25"/>
  <c r="AM27" i="25"/>
  <c r="AM100" i="25"/>
  <c r="AM79" i="25"/>
  <c r="AM25" i="25"/>
  <c r="AM9" i="25"/>
  <c r="AM91" i="25"/>
  <c r="AM17" i="25"/>
  <c r="AM111" i="25"/>
  <c r="AM29" i="25"/>
  <c r="AM116" i="25"/>
  <c r="AM24" i="25"/>
  <c r="AM94" i="25"/>
  <c r="AM67" i="25"/>
  <c r="AM103" i="25"/>
  <c r="AM21" i="25"/>
  <c r="AM10" i="25"/>
  <c r="AM22" i="25"/>
  <c r="AM109" i="25"/>
  <c r="AM6" i="25"/>
  <c r="AM93" i="25"/>
  <c r="AM28" i="25"/>
  <c r="AM76" i="25"/>
  <c r="AM82" i="25"/>
  <c r="AM75" i="25"/>
  <c r="AS83" i="25"/>
  <c r="AQ96" i="25"/>
  <c r="AS96" i="25" s="1"/>
  <c r="AQ15" i="25"/>
  <c r="AS15" i="25" s="1"/>
  <c r="AM11" i="25"/>
  <c r="AM49" i="25"/>
  <c r="AM120" i="25"/>
  <c r="AM88" i="25"/>
  <c r="AM107" i="25"/>
  <c r="AM104" i="25"/>
  <c r="AM102" i="25"/>
  <c r="AM38" i="25"/>
  <c r="AQ58" i="25"/>
  <c r="AS58" i="25" s="1"/>
  <c r="AU3" i="25"/>
  <c r="AW83" i="25" s="1"/>
  <c r="AQ108" i="25"/>
  <c r="AQ88" i="25"/>
  <c r="AQ67" i="25"/>
  <c r="AQ44" i="25"/>
  <c r="AQ21" i="25"/>
  <c r="AQ121" i="25"/>
  <c r="AS121" i="25" s="1"/>
  <c r="AQ101" i="25"/>
  <c r="AS101" i="25" s="1"/>
  <c r="AQ79" i="25"/>
  <c r="AQ57" i="25"/>
  <c r="AS57" i="25" s="1"/>
  <c r="AQ34" i="25"/>
  <c r="AS34" i="25" s="1"/>
  <c r="AQ13" i="25"/>
  <c r="AS13" i="25" s="1"/>
  <c r="AQ116" i="25"/>
  <c r="AQ93" i="25"/>
  <c r="AQ69" i="25"/>
  <c r="AQ46" i="25"/>
  <c r="AS46" i="25" s="1"/>
  <c r="AQ23" i="25"/>
  <c r="AS23" i="25" s="1"/>
  <c r="AQ109" i="25"/>
  <c r="AQ22" i="25"/>
  <c r="AQ39" i="25"/>
  <c r="AS39" i="25" s="1"/>
  <c r="AQ119" i="25"/>
  <c r="AS119" i="25" s="1"/>
  <c r="AQ51" i="25"/>
  <c r="AS51" i="25" s="1"/>
  <c r="AQ102" i="25"/>
  <c r="AQ80" i="25"/>
  <c r="AS80" i="25" s="1"/>
  <c r="AQ59" i="25"/>
  <c r="AS59" i="25" s="1"/>
  <c r="AQ38" i="25"/>
  <c r="AQ14" i="25"/>
  <c r="AS14" i="25" s="1"/>
  <c r="AQ117" i="25"/>
  <c r="AS117" i="25" s="1"/>
  <c r="AQ94" i="25"/>
  <c r="AQ74" i="25"/>
  <c r="AS74" i="25" s="1"/>
  <c r="AQ53" i="25"/>
  <c r="AS53" i="25" s="1"/>
  <c r="AQ28" i="25"/>
  <c r="AQ9" i="25"/>
  <c r="AS9" i="25" s="1"/>
  <c r="AQ110" i="25"/>
  <c r="AS110" i="25" s="1"/>
  <c r="AQ84" i="25"/>
  <c r="AS84" i="25" s="1"/>
  <c r="AQ65" i="25"/>
  <c r="AS65" i="25" s="1"/>
  <c r="AQ40" i="25"/>
  <c r="AS40" i="25" s="1"/>
  <c r="AQ17" i="25"/>
  <c r="AQ89" i="25"/>
  <c r="AS89" i="25" s="1"/>
  <c r="AQ103" i="25"/>
  <c r="AQ16" i="25"/>
  <c r="AS16" i="25" s="1"/>
  <c r="AQ11" i="25"/>
  <c r="AQ7" i="25"/>
  <c r="AS7" i="25" s="1"/>
  <c r="AQ118" i="25"/>
  <c r="AS118" i="25" s="1"/>
  <c r="AQ95" i="25"/>
  <c r="AS95" i="25" s="1"/>
  <c r="AQ75" i="25"/>
  <c r="AQ54" i="25"/>
  <c r="AS54" i="25" s="1"/>
  <c r="AQ29" i="25"/>
  <c r="AQ10" i="25"/>
  <c r="AQ111" i="25"/>
  <c r="AQ90" i="25"/>
  <c r="AS90" i="25" s="1"/>
  <c r="AQ70" i="25"/>
  <c r="AS70" i="25" s="1"/>
  <c r="AQ49" i="25"/>
  <c r="AQ24" i="25"/>
  <c r="AQ5" i="25"/>
  <c r="AS5" i="25" s="1"/>
  <c r="AQ104" i="25"/>
  <c r="AQ77" i="25"/>
  <c r="AS77" i="25" s="1"/>
  <c r="AQ56" i="25"/>
  <c r="AS56" i="25" s="1"/>
  <c r="AQ33" i="25"/>
  <c r="AS33" i="25" s="1"/>
  <c r="AQ12" i="25"/>
  <c r="AS12" i="25" s="1"/>
  <c r="AQ68" i="25"/>
  <c r="AS68" i="25" s="1"/>
  <c r="AQ82" i="25"/>
  <c r="AQ92" i="25"/>
  <c r="AS92" i="25" s="1"/>
  <c r="AQ76" i="25"/>
  <c r="AQ113" i="25"/>
  <c r="AS113" i="25" s="1"/>
  <c r="AQ112" i="25"/>
  <c r="AS112" i="25" s="1"/>
  <c r="AQ91" i="25"/>
  <c r="AQ71" i="25"/>
  <c r="AS71" i="25" s="1"/>
  <c r="AQ50" i="25"/>
  <c r="AS50" i="25" s="1"/>
  <c r="AQ25" i="25"/>
  <c r="AQ6" i="25"/>
  <c r="AQ107" i="25"/>
  <c r="AS107" i="25" s="1"/>
  <c r="AQ85" i="25"/>
  <c r="AS85" i="25" s="1"/>
  <c r="AQ66" i="25"/>
  <c r="AS66" i="25" s="1"/>
  <c r="AQ43" i="25"/>
  <c r="AS43" i="25" s="1"/>
  <c r="AQ20" i="25"/>
  <c r="AS20" i="25" s="1"/>
  <c r="AQ120" i="25"/>
  <c r="AQ100" i="25"/>
  <c r="AQ73" i="25"/>
  <c r="AS73" i="25" s="1"/>
  <c r="AQ52" i="25"/>
  <c r="AS52" i="25" s="1"/>
  <c r="AQ27" i="25"/>
  <c r="AS27" i="25" s="1"/>
  <c r="AQ8" i="25"/>
  <c r="AS8" i="25" s="1"/>
  <c r="AQ45" i="25"/>
  <c r="AS45" i="25" s="1"/>
  <c r="AQ62" i="25"/>
  <c r="AS62" i="25" s="1"/>
  <c r="AQ26" i="25"/>
  <c r="AQ55" i="25"/>
  <c r="AS55" i="25" s="1"/>
  <c r="AQ72" i="25"/>
  <c r="AS72" i="25" s="1"/>
  <c r="W127" i="25"/>
  <c r="Q129" i="25"/>
  <c r="AS108" i="25" l="1"/>
  <c r="AS100" i="25"/>
  <c r="AS109" i="25"/>
  <c r="AS44" i="25"/>
  <c r="AS69" i="25"/>
  <c r="AS25" i="25"/>
  <c r="AS111" i="25"/>
  <c r="AS79" i="25"/>
  <c r="AS91" i="25"/>
  <c r="AS49" i="25"/>
  <c r="AS17" i="25"/>
  <c r="AS116" i="25"/>
  <c r="AS29" i="25"/>
  <c r="AS24" i="25"/>
  <c r="AS21" i="25"/>
  <c r="AS93" i="25"/>
  <c r="AS6" i="25"/>
  <c r="AS103" i="25"/>
  <c r="AS22" i="25"/>
  <c r="AS10" i="25"/>
  <c r="AS94" i="25"/>
  <c r="AS28" i="25"/>
  <c r="AS120" i="25"/>
  <c r="AS76" i="25"/>
  <c r="AS82" i="25"/>
  <c r="AS75" i="25"/>
  <c r="AY83" i="25"/>
  <c r="AS104" i="25"/>
  <c r="AS11" i="25"/>
  <c r="AW96" i="25"/>
  <c r="AY96" i="25" s="1"/>
  <c r="AW15" i="25"/>
  <c r="AY15" i="25" s="1"/>
  <c r="AS88" i="25"/>
  <c r="AS102" i="25"/>
  <c r="AS38" i="25"/>
  <c r="AS67" i="25"/>
  <c r="AS26" i="25"/>
  <c r="AW58" i="25"/>
  <c r="AY58" i="25" s="1"/>
  <c r="BA3" i="25"/>
  <c r="BC83" i="25" s="1"/>
  <c r="AW121" i="25"/>
  <c r="AY121" i="25" s="1"/>
  <c r="AW101" i="25"/>
  <c r="AY101" i="25" s="1"/>
  <c r="AW79" i="25"/>
  <c r="AW57" i="25"/>
  <c r="AY57" i="25" s="1"/>
  <c r="AW34" i="25"/>
  <c r="AY34" i="25" s="1"/>
  <c r="AW13" i="25"/>
  <c r="AY13" i="25" s="1"/>
  <c r="AW116" i="25"/>
  <c r="AW93" i="25"/>
  <c r="AW69" i="25"/>
  <c r="AW46" i="25"/>
  <c r="AY46" i="25" s="1"/>
  <c r="AW23" i="25"/>
  <c r="AY23" i="25" s="1"/>
  <c r="AW119" i="25"/>
  <c r="AY119" i="25" s="1"/>
  <c r="AW76" i="25"/>
  <c r="AW55" i="25"/>
  <c r="AY55" i="25" s="1"/>
  <c r="AW11" i="25"/>
  <c r="AW75" i="25"/>
  <c r="AW112" i="25"/>
  <c r="AY112" i="25" s="1"/>
  <c r="AW25" i="25"/>
  <c r="AW14" i="25"/>
  <c r="AY14" i="25" s="1"/>
  <c r="AW44" i="25"/>
  <c r="AW117" i="25"/>
  <c r="AY117" i="25" s="1"/>
  <c r="AW94" i="25"/>
  <c r="AW74" i="25"/>
  <c r="AY74" i="25" s="1"/>
  <c r="AW53" i="25"/>
  <c r="AY53" i="25" s="1"/>
  <c r="AW28" i="25"/>
  <c r="AW9" i="25"/>
  <c r="AY9" i="25" s="1"/>
  <c r="AW110" i="25"/>
  <c r="AY110" i="25" s="1"/>
  <c r="AW84" i="25"/>
  <c r="AY84" i="25" s="1"/>
  <c r="AW65" i="25"/>
  <c r="AY65" i="25" s="1"/>
  <c r="AW40" i="25"/>
  <c r="AY40" i="25" s="1"/>
  <c r="AW17" i="25"/>
  <c r="AW113" i="25"/>
  <c r="AY113" i="25" s="1"/>
  <c r="AW92" i="25"/>
  <c r="AY92" i="25" s="1"/>
  <c r="AW72" i="25"/>
  <c r="AY72" i="25" s="1"/>
  <c r="AW51" i="25"/>
  <c r="AY51" i="25" s="1"/>
  <c r="AW26" i="25"/>
  <c r="AW7" i="25"/>
  <c r="AY7" i="25" s="1"/>
  <c r="AW54" i="25"/>
  <c r="AY54" i="25" s="1"/>
  <c r="AW91" i="25"/>
  <c r="AY91" i="25" s="1"/>
  <c r="AW111" i="25"/>
  <c r="AW90" i="25"/>
  <c r="AY90" i="25" s="1"/>
  <c r="AW70" i="25"/>
  <c r="AY70" i="25" s="1"/>
  <c r="AW49" i="25"/>
  <c r="AW24" i="25"/>
  <c r="AW5" i="25"/>
  <c r="AY5" i="25" s="1"/>
  <c r="AW104" i="25"/>
  <c r="AW77" i="25"/>
  <c r="AY77" i="25" s="1"/>
  <c r="AW56" i="25"/>
  <c r="AY56" i="25" s="1"/>
  <c r="AW33" i="25"/>
  <c r="AY33" i="25" s="1"/>
  <c r="AW12" i="25"/>
  <c r="AY12" i="25" s="1"/>
  <c r="AW109" i="25"/>
  <c r="AY109" i="25" s="1"/>
  <c r="AW89" i="25"/>
  <c r="AY89" i="25" s="1"/>
  <c r="AW68" i="25"/>
  <c r="AY68" i="25" s="1"/>
  <c r="AW45" i="25"/>
  <c r="AY45" i="25" s="1"/>
  <c r="AW22" i="25"/>
  <c r="AW118" i="25"/>
  <c r="AY118" i="25" s="1"/>
  <c r="AW29" i="25"/>
  <c r="AW71" i="25"/>
  <c r="AY71" i="25" s="1"/>
  <c r="AW102" i="25"/>
  <c r="AW88" i="25"/>
  <c r="AW80" i="25"/>
  <c r="AY80" i="25" s="1"/>
  <c r="AW107" i="25"/>
  <c r="AY107" i="25" s="1"/>
  <c r="AW85" i="25"/>
  <c r="AY85" i="25" s="1"/>
  <c r="AW66" i="25"/>
  <c r="AY66" i="25" s="1"/>
  <c r="AW43" i="25"/>
  <c r="AY43" i="25" s="1"/>
  <c r="AW20" i="25"/>
  <c r="AY20" i="25" s="1"/>
  <c r="AW120" i="25"/>
  <c r="AW100" i="25"/>
  <c r="AY100" i="25" s="1"/>
  <c r="AW73" i="25"/>
  <c r="AY73" i="25" s="1"/>
  <c r="AW52" i="25"/>
  <c r="AY52" i="25" s="1"/>
  <c r="AW27" i="25"/>
  <c r="AY27" i="25" s="1"/>
  <c r="AW8" i="25"/>
  <c r="AY8" i="25" s="1"/>
  <c r="AW103" i="25"/>
  <c r="AW82" i="25"/>
  <c r="AW62" i="25"/>
  <c r="AY62" i="25" s="1"/>
  <c r="AW39" i="25"/>
  <c r="AY39" i="25" s="1"/>
  <c r="AW16" i="25"/>
  <c r="AY16" i="25" s="1"/>
  <c r="AW95" i="25"/>
  <c r="AY95" i="25" s="1"/>
  <c r="AW10" i="25"/>
  <c r="AW50" i="25"/>
  <c r="AY50" i="25" s="1"/>
  <c r="AW59" i="25"/>
  <c r="AY59" i="25" s="1"/>
  <c r="AW67" i="25"/>
  <c r="AW38" i="25"/>
  <c r="AW6" i="25"/>
  <c r="AW108" i="25"/>
  <c r="AY108" i="25" s="1"/>
  <c r="AW21" i="25"/>
  <c r="AC127" i="25"/>
  <c r="W129" i="25"/>
  <c r="AY44" i="25" l="1"/>
  <c r="AY24" i="25"/>
  <c r="AY75" i="25"/>
  <c r="AY11" i="25"/>
  <c r="AY104" i="25"/>
  <c r="AY102" i="25"/>
  <c r="AY69" i="25"/>
  <c r="AY103" i="25"/>
  <c r="AY111" i="25"/>
  <c r="AY79" i="25"/>
  <c r="AY49" i="25"/>
  <c r="AY25" i="25"/>
  <c r="AY17" i="25"/>
  <c r="AY93" i="25"/>
  <c r="AY116" i="25"/>
  <c r="AY29" i="25"/>
  <c r="AY28" i="25"/>
  <c r="AY21" i="25"/>
  <c r="AY6" i="25"/>
  <c r="AY10" i="25"/>
  <c r="AY22" i="25"/>
  <c r="AY94" i="25"/>
  <c r="AY76" i="25"/>
  <c r="AY120" i="25"/>
  <c r="AY82" i="25"/>
  <c r="AY88" i="25"/>
  <c r="BE83" i="25"/>
  <c r="AY38" i="25"/>
  <c r="BC96" i="25"/>
  <c r="BE96" i="25" s="1"/>
  <c r="BC15" i="25"/>
  <c r="BE15" i="25" s="1"/>
  <c r="AY26" i="25"/>
  <c r="AY67" i="25"/>
  <c r="BC104" i="25"/>
  <c r="BE104" i="25" s="1"/>
  <c r="BC112" i="25"/>
  <c r="BE112" i="25" s="1"/>
  <c r="BC34" i="25"/>
  <c r="BE34" i="25" s="1"/>
  <c r="BC100" i="25"/>
  <c r="BE100" i="25" s="1"/>
  <c r="BC44" i="25"/>
  <c r="BE44" i="25" s="1"/>
  <c r="BC49" i="25"/>
  <c r="BC25" i="25"/>
  <c r="BC88" i="25"/>
  <c r="BC21" i="25"/>
  <c r="BC82" i="25"/>
  <c r="BC118" i="25"/>
  <c r="BE118" i="25" s="1"/>
  <c r="BC77" i="25"/>
  <c r="BE77" i="25" s="1"/>
  <c r="BC28" i="25"/>
  <c r="BC23" i="25"/>
  <c r="BE23" i="25" s="1"/>
  <c r="BC24" i="25"/>
  <c r="BE24" i="25" s="1"/>
  <c r="BC11" i="25"/>
  <c r="BE11" i="25" s="1"/>
  <c r="BC39" i="25"/>
  <c r="BE39" i="25" s="1"/>
  <c r="BC29" i="25"/>
  <c r="BC59" i="25"/>
  <c r="BE59" i="25" s="1"/>
  <c r="BC10" i="25"/>
  <c r="BC92" i="25"/>
  <c r="BE92" i="25" s="1"/>
  <c r="BC73" i="25"/>
  <c r="BE73" i="25" s="1"/>
  <c r="BC117" i="25"/>
  <c r="BE117" i="25" s="1"/>
  <c r="BC55" i="25"/>
  <c r="BE55" i="25" s="1"/>
  <c r="BC95" i="25"/>
  <c r="BE95" i="25" s="1"/>
  <c r="BC91" i="25"/>
  <c r="BE91" i="25" s="1"/>
  <c r="BC58" i="25"/>
  <c r="BE58" i="25" s="1"/>
  <c r="BC51" i="25"/>
  <c r="BE51" i="25" s="1"/>
  <c r="BC43" i="25"/>
  <c r="BE43" i="25" s="1"/>
  <c r="BC56" i="25"/>
  <c r="BE56" i="25" s="1"/>
  <c r="BC120" i="25"/>
  <c r="BC20" i="25"/>
  <c r="BE20" i="25" s="1"/>
  <c r="BC72" i="25"/>
  <c r="BE72" i="25" s="1"/>
  <c r="BC93" i="25"/>
  <c r="BE93" i="25" s="1"/>
  <c r="BC16" i="25"/>
  <c r="BE16" i="25" s="1"/>
  <c r="BC6" i="25"/>
  <c r="BC38" i="25"/>
  <c r="BC101" i="25"/>
  <c r="BE101" i="25" s="1"/>
  <c r="BC71" i="25"/>
  <c r="BE71" i="25" s="1"/>
  <c r="BC109" i="25"/>
  <c r="BE109" i="25" s="1"/>
  <c r="BC27" i="25"/>
  <c r="BE27" i="25" s="1"/>
  <c r="BC69" i="25"/>
  <c r="BE69" i="25" s="1"/>
  <c r="BC85" i="25"/>
  <c r="BE85" i="25" s="1"/>
  <c r="BC67" i="25"/>
  <c r="BC62" i="25"/>
  <c r="BE62" i="25" s="1"/>
  <c r="BC76" i="25"/>
  <c r="BC113" i="25"/>
  <c r="BE113" i="25" s="1"/>
  <c r="BC65" i="25"/>
  <c r="BE65" i="25" s="1"/>
  <c r="BC8" i="25"/>
  <c r="BE8" i="25" s="1"/>
  <c r="BC108" i="25"/>
  <c r="BE108" i="25" s="1"/>
  <c r="BC103" i="25"/>
  <c r="BC45" i="25"/>
  <c r="BE45" i="25" s="1"/>
  <c r="BC110" i="25"/>
  <c r="BC7" i="25"/>
  <c r="BE7" i="25" s="1"/>
  <c r="BC102" i="25"/>
  <c r="BC94" i="25"/>
  <c r="BC66" i="25"/>
  <c r="BE66" i="25" s="1"/>
  <c r="BC52" i="25"/>
  <c r="BE52" i="25" s="1"/>
  <c r="BC54" i="25"/>
  <c r="BE54" i="25" s="1"/>
  <c r="BC17" i="25"/>
  <c r="BC13" i="25"/>
  <c r="BE13" i="25" s="1"/>
  <c r="BC75" i="25"/>
  <c r="BE75" i="25" s="1"/>
  <c r="BC50" i="25"/>
  <c r="BC57" i="25"/>
  <c r="BE57" i="25" s="1"/>
  <c r="BC12" i="25"/>
  <c r="BE12" i="25" s="1"/>
  <c r="BC26" i="25"/>
  <c r="BC89" i="25"/>
  <c r="BE89" i="25" s="1"/>
  <c r="BC79" i="25"/>
  <c r="BC119" i="25"/>
  <c r="BE119" i="25" s="1"/>
  <c r="BC121" i="25"/>
  <c r="BE121" i="25" s="1"/>
  <c r="BC111" i="25"/>
  <c r="BC74" i="25"/>
  <c r="BE74" i="25" s="1"/>
  <c r="BC5" i="25"/>
  <c r="BE5" i="25" s="1"/>
  <c r="BC40" i="25"/>
  <c r="BC116" i="25"/>
  <c r="BE116" i="25" s="1"/>
  <c r="BC14" i="25"/>
  <c r="BE14" i="25" s="1"/>
  <c r="BC84" i="25"/>
  <c r="BE84" i="25" s="1"/>
  <c r="BC70" i="25"/>
  <c r="BE70" i="25" s="1"/>
  <c r="BC90" i="25"/>
  <c r="BE90" i="25" s="1"/>
  <c r="BC22" i="25"/>
  <c r="BC107" i="25"/>
  <c r="BE107" i="25" s="1"/>
  <c r="BC53" i="25"/>
  <c r="BE53" i="25" s="1"/>
  <c r="BC80" i="25"/>
  <c r="BE80" i="25" s="1"/>
  <c r="BC33" i="25"/>
  <c r="BE33" i="25" s="1"/>
  <c r="BC68" i="25"/>
  <c r="BE68" i="25" s="1"/>
  <c r="BC46" i="25"/>
  <c r="BE46" i="25" s="1"/>
  <c r="BC9" i="25"/>
  <c r="BE9" i="25" s="1"/>
  <c r="BG3" i="25"/>
  <c r="AC129" i="25"/>
  <c r="AI127" i="25"/>
  <c r="BE28" i="25" l="1"/>
  <c r="BE102" i="25"/>
  <c r="BE111" i="25"/>
  <c r="BE17" i="25"/>
  <c r="BE79" i="25"/>
  <c r="BE25" i="25"/>
  <c r="BE49" i="25"/>
  <c r="BE29" i="25"/>
  <c r="BE6" i="25"/>
  <c r="BE21" i="25"/>
  <c r="BE22" i="25"/>
  <c r="BE10" i="25"/>
  <c r="BE76" i="25"/>
  <c r="BE94" i="25"/>
  <c r="BE82" i="25"/>
  <c r="BE120" i="25"/>
  <c r="BE38" i="25"/>
  <c r="BE88" i="25"/>
  <c r="BI15" i="25"/>
  <c r="BL15" i="25" s="1"/>
  <c r="BR15" i="25" s="1"/>
  <c r="BX15" i="25" s="1"/>
  <c r="CD15" i="25" s="1"/>
  <c r="BI83" i="25"/>
  <c r="CJ83" i="25" s="1"/>
  <c r="BK83" i="25" s="1"/>
  <c r="BE26" i="25"/>
  <c r="BE50" i="25"/>
  <c r="BI96" i="25"/>
  <c r="CJ96" i="25" s="1"/>
  <c r="BK96" i="25" s="1"/>
  <c r="BI58" i="25"/>
  <c r="BL58" i="25" s="1"/>
  <c r="BR58" i="25" s="1"/>
  <c r="BX58" i="25" s="1"/>
  <c r="CD58" i="25" s="1"/>
  <c r="BI8" i="25"/>
  <c r="CJ8" i="25" s="1"/>
  <c r="BK8" i="25" s="1"/>
  <c r="BI51" i="25"/>
  <c r="CJ51" i="25" s="1"/>
  <c r="BK51" i="25" s="1"/>
  <c r="BI72" i="25"/>
  <c r="CJ72" i="25" s="1"/>
  <c r="BK72" i="25" s="1"/>
  <c r="BI62" i="25"/>
  <c r="CJ62" i="25" s="1"/>
  <c r="BI104" i="25"/>
  <c r="CJ104" i="25" s="1"/>
  <c r="BI69" i="25"/>
  <c r="BL69" i="25" s="1"/>
  <c r="BR69" i="25" s="1"/>
  <c r="BX69" i="25" s="1"/>
  <c r="CD69" i="25" s="1"/>
  <c r="BI75" i="25"/>
  <c r="CJ75" i="25" s="1"/>
  <c r="BK75" i="25" s="1"/>
  <c r="BI101" i="25"/>
  <c r="BL101" i="25" s="1"/>
  <c r="BR101" i="25" s="1"/>
  <c r="BX101" i="25" s="1"/>
  <c r="CD101" i="25" s="1"/>
  <c r="BI67" i="25"/>
  <c r="CJ67" i="25" s="1"/>
  <c r="BK67" i="25" s="1"/>
  <c r="BI91" i="25"/>
  <c r="BL91" i="25" s="1"/>
  <c r="BR91" i="25" s="1"/>
  <c r="BX91" i="25" s="1"/>
  <c r="CD91" i="25" s="1"/>
  <c r="BI65" i="25"/>
  <c r="BL65" i="25" s="1"/>
  <c r="BR65" i="25" s="1"/>
  <c r="BX65" i="25" s="1"/>
  <c r="CD65" i="25" s="1"/>
  <c r="BI46" i="25"/>
  <c r="CJ46" i="25" s="1"/>
  <c r="BI54" i="25"/>
  <c r="CJ54" i="25" s="1"/>
  <c r="BK54" i="25" s="1"/>
  <c r="BI94" i="25"/>
  <c r="CJ94" i="25" s="1"/>
  <c r="BK94" i="25" s="1"/>
  <c r="BI24" i="25"/>
  <c r="CJ24" i="25" s="1"/>
  <c r="BK24" i="25" s="1"/>
  <c r="BI40" i="25"/>
  <c r="CJ40" i="25" s="1"/>
  <c r="BK40" i="25" s="1"/>
  <c r="BI45" i="25"/>
  <c r="CJ45" i="25" s="1"/>
  <c r="BI56" i="25"/>
  <c r="CJ56" i="25" s="1"/>
  <c r="BK56" i="25" s="1"/>
  <c r="BI120" i="25"/>
  <c r="CJ120" i="25" s="1"/>
  <c r="BK120" i="25" s="1"/>
  <c r="BI26" i="25"/>
  <c r="CJ26" i="25" s="1"/>
  <c r="BK26" i="25" s="1"/>
  <c r="BI50" i="25"/>
  <c r="CJ50" i="25" s="1"/>
  <c r="BK50" i="25" s="1"/>
  <c r="BI12" i="25"/>
  <c r="CJ12" i="25" s="1"/>
  <c r="BK12" i="25" s="1"/>
  <c r="BI7" i="25"/>
  <c r="CJ7" i="25" s="1"/>
  <c r="BK7" i="25" s="1"/>
  <c r="BI84" i="25"/>
  <c r="BL84" i="25" s="1"/>
  <c r="BR84" i="25" s="1"/>
  <c r="BX84" i="25" s="1"/>
  <c r="CD84" i="25" s="1"/>
  <c r="BI5" i="25"/>
  <c r="BL5" i="25" s="1"/>
  <c r="BR5" i="25" s="1"/>
  <c r="BX5" i="25" s="1"/>
  <c r="CD5" i="25" s="1"/>
  <c r="BI74" i="25"/>
  <c r="CJ74" i="25" s="1"/>
  <c r="BK74" i="25" s="1"/>
  <c r="BI102" i="25"/>
  <c r="CJ102" i="25" s="1"/>
  <c r="BK102" i="25" s="1"/>
  <c r="BI110" i="25"/>
  <c r="CJ110" i="25" s="1"/>
  <c r="BK110" i="25" s="1"/>
  <c r="BI33" i="25"/>
  <c r="CJ33" i="25" s="1"/>
  <c r="BI53" i="25"/>
  <c r="CJ53" i="25" s="1"/>
  <c r="BI95" i="25"/>
  <c r="CJ95" i="25" s="1"/>
  <c r="BK95" i="25" s="1"/>
  <c r="BI25" i="25"/>
  <c r="BI79" i="25"/>
  <c r="CJ79" i="25" s="1"/>
  <c r="BI10" i="25"/>
  <c r="BI112" i="25"/>
  <c r="BL112" i="25" s="1"/>
  <c r="BR112" i="25" s="1"/>
  <c r="BX112" i="25" s="1"/>
  <c r="CD112" i="25" s="1"/>
  <c r="BI59" i="25"/>
  <c r="BL59" i="25" s="1"/>
  <c r="BR59" i="25" s="1"/>
  <c r="BX59" i="25" s="1"/>
  <c r="CD59" i="25" s="1"/>
  <c r="BI90" i="25"/>
  <c r="CJ90" i="25" s="1"/>
  <c r="BK90" i="25" s="1"/>
  <c r="BI34" i="25"/>
  <c r="BL34" i="25" s="1"/>
  <c r="BR34" i="25" s="1"/>
  <c r="BX34" i="25" s="1"/>
  <c r="CD34" i="25" s="1"/>
  <c r="BI68" i="25"/>
  <c r="CJ68" i="25" s="1"/>
  <c r="BK68" i="25" s="1"/>
  <c r="BI77" i="25"/>
  <c r="BL77" i="25" s="1"/>
  <c r="BR77" i="25" s="1"/>
  <c r="BX77" i="25" s="1"/>
  <c r="CD77" i="25" s="1"/>
  <c r="BI70" i="25"/>
  <c r="BL70" i="25" s="1"/>
  <c r="BR70" i="25" s="1"/>
  <c r="BX70" i="25" s="1"/>
  <c r="CD70" i="25" s="1"/>
  <c r="BI121" i="25"/>
  <c r="CJ121" i="25" s="1"/>
  <c r="BK121" i="25" s="1"/>
  <c r="BI29" i="25"/>
  <c r="BI92" i="25"/>
  <c r="CJ92" i="25" s="1"/>
  <c r="BK92" i="25" s="1"/>
  <c r="BI38" i="25"/>
  <c r="CJ38" i="25" s="1"/>
  <c r="BK38" i="25" s="1"/>
  <c r="BI28" i="25"/>
  <c r="CJ28" i="25" s="1"/>
  <c r="BK28" i="25" s="1"/>
  <c r="BI23" i="25"/>
  <c r="CJ23" i="25" s="1"/>
  <c r="BK23" i="25" s="1"/>
  <c r="BI93" i="25"/>
  <c r="CJ93" i="25" s="1"/>
  <c r="BK93" i="25" s="1"/>
  <c r="BI20" i="25"/>
  <c r="CJ20" i="25" s="1"/>
  <c r="BK20" i="25" s="1"/>
  <c r="BI17" i="25"/>
  <c r="CJ17" i="25" s="1"/>
  <c r="BK17" i="25" s="1"/>
  <c r="BI66" i="25"/>
  <c r="BL66" i="25" s="1"/>
  <c r="BR66" i="25" s="1"/>
  <c r="BX66" i="25" s="1"/>
  <c r="CD66" i="25" s="1"/>
  <c r="BI16" i="25"/>
  <c r="CJ16" i="25" s="1"/>
  <c r="BK16" i="25" s="1"/>
  <c r="BI9" i="25"/>
  <c r="CJ9" i="25" s="1"/>
  <c r="BK9" i="25" s="1"/>
  <c r="BI39" i="25"/>
  <c r="CJ39" i="25" s="1"/>
  <c r="BI52" i="25"/>
  <c r="CJ52" i="25" s="1"/>
  <c r="BK52" i="25" s="1"/>
  <c r="BI103" i="25"/>
  <c r="CJ103" i="25" s="1"/>
  <c r="BI43" i="25"/>
  <c r="BL43" i="25" s="1"/>
  <c r="BR43" i="25" s="1"/>
  <c r="BX43" i="25" s="1"/>
  <c r="CD43" i="25" s="1"/>
  <c r="BI21" i="25"/>
  <c r="BI118" i="25"/>
  <c r="CJ118" i="25" s="1"/>
  <c r="BK118" i="25" s="1"/>
  <c r="BI111" i="25"/>
  <c r="CJ111" i="25" s="1"/>
  <c r="BK111" i="25" s="1"/>
  <c r="BI109" i="25"/>
  <c r="CJ109" i="25" s="1"/>
  <c r="BK109" i="25" s="1"/>
  <c r="BI88" i="25"/>
  <c r="BI22" i="25"/>
  <c r="CJ22" i="25" s="1"/>
  <c r="BI44" i="25"/>
  <c r="CJ44" i="25" s="1"/>
  <c r="BK44" i="25" s="1"/>
  <c r="BI119" i="25"/>
  <c r="BL119" i="25" s="1"/>
  <c r="BR119" i="25" s="1"/>
  <c r="BX119" i="25" s="1"/>
  <c r="CD119" i="25" s="1"/>
  <c r="BI57" i="25"/>
  <c r="BL57" i="25" s="1"/>
  <c r="BR57" i="25" s="1"/>
  <c r="BX57" i="25" s="1"/>
  <c r="CD57" i="25" s="1"/>
  <c r="BI85" i="25"/>
  <c r="BL85" i="25" s="1"/>
  <c r="BR85" i="25" s="1"/>
  <c r="BX85" i="25" s="1"/>
  <c r="CD85" i="25" s="1"/>
  <c r="BI27" i="25"/>
  <c r="CJ27" i="25" s="1"/>
  <c r="BK27" i="25" s="1"/>
  <c r="BI116" i="25"/>
  <c r="CJ116" i="25" s="1"/>
  <c r="BK116" i="25" s="1"/>
  <c r="BI73" i="25"/>
  <c r="CJ73" i="25" s="1"/>
  <c r="BK73" i="25" s="1"/>
  <c r="BI82" i="25"/>
  <c r="CJ82" i="25" s="1"/>
  <c r="BK82" i="25" s="1"/>
  <c r="BI107" i="25"/>
  <c r="CJ107" i="25" s="1"/>
  <c r="BK107" i="25" s="1"/>
  <c r="BI108" i="25"/>
  <c r="CJ108" i="25" s="1"/>
  <c r="BK108" i="25" s="1"/>
  <c r="BI80" i="25"/>
  <c r="CJ80" i="25" s="1"/>
  <c r="BI14" i="25"/>
  <c r="CJ14" i="25" s="1"/>
  <c r="BK14" i="25" s="1"/>
  <c r="BI117" i="25"/>
  <c r="CJ117" i="25" s="1"/>
  <c r="BK117" i="25" s="1"/>
  <c r="BI89" i="25"/>
  <c r="CJ89" i="25" s="1"/>
  <c r="BK89" i="25" s="1"/>
  <c r="BI13" i="25"/>
  <c r="CJ13" i="25" s="1"/>
  <c r="BK13" i="25" s="1"/>
  <c r="BI113" i="25"/>
  <c r="BL113" i="25" s="1"/>
  <c r="BR113" i="25" s="1"/>
  <c r="BX113" i="25" s="1"/>
  <c r="CD113" i="25" s="1"/>
  <c r="BI6" i="25"/>
  <c r="CJ6" i="25" s="1"/>
  <c r="BI76" i="25"/>
  <c r="CJ76" i="25" s="1"/>
  <c r="BK76" i="25" s="1"/>
  <c r="BI100" i="25"/>
  <c r="CJ100" i="25" s="1"/>
  <c r="BK100" i="25" s="1"/>
  <c r="BI11" i="25"/>
  <c r="BL11" i="25" s="1"/>
  <c r="BR11" i="25" s="1"/>
  <c r="BX11" i="25" s="1"/>
  <c r="CD11" i="25" s="1"/>
  <c r="BI49" i="25"/>
  <c r="BL49" i="25" s="1"/>
  <c r="BR49" i="25" s="1"/>
  <c r="BX49" i="25" s="1"/>
  <c r="CD49" i="25" s="1"/>
  <c r="BI71" i="25"/>
  <c r="BL71" i="25" s="1"/>
  <c r="BR71" i="25" s="1"/>
  <c r="BX71" i="25" s="1"/>
  <c r="CD71" i="25" s="1"/>
  <c r="BI55" i="25"/>
  <c r="CJ55" i="25" s="1"/>
  <c r="BK55" i="25" s="1"/>
  <c r="BE103" i="25"/>
  <c r="BE67" i="25"/>
  <c r="BE110" i="25"/>
  <c r="BE40" i="25"/>
  <c r="AO127" i="25"/>
  <c r="AI129" i="25"/>
  <c r="CJ58" i="25" l="1"/>
  <c r="BK58" i="25" s="1"/>
  <c r="BL21" i="25"/>
  <c r="BR21" i="25" s="1"/>
  <c r="BX21" i="25" s="1"/>
  <c r="CD21" i="25" s="1"/>
  <c r="BL88" i="25"/>
  <c r="BR88" i="25" s="1"/>
  <c r="BX88" i="25" s="1"/>
  <c r="CD88" i="25" s="1"/>
  <c r="BL72" i="25"/>
  <c r="BR72" i="25" s="1"/>
  <c r="BX72" i="25" s="1"/>
  <c r="CD72" i="25" s="1"/>
  <c r="CJ101" i="25"/>
  <c r="CK101" i="25" s="1"/>
  <c r="BL25" i="25"/>
  <c r="BR25" i="25" s="1"/>
  <c r="BX25" i="25" s="1"/>
  <c r="CD25" i="25" s="1"/>
  <c r="BL62" i="25"/>
  <c r="BR62" i="25" s="1"/>
  <c r="BX62" i="25" s="1"/>
  <c r="CD62" i="25" s="1"/>
  <c r="BL29" i="25"/>
  <c r="BR29" i="25" s="1"/>
  <c r="BX29" i="25" s="1"/>
  <c r="CD29" i="25" s="1"/>
  <c r="BL75" i="25"/>
  <c r="BR75" i="25" s="1"/>
  <c r="BX75" i="25" s="1"/>
  <c r="CD75" i="25" s="1"/>
  <c r="BL51" i="25"/>
  <c r="BR51" i="25" s="1"/>
  <c r="BX51" i="25" s="1"/>
  <c r="CD51" i="25" s="1"/>
  <c r="CJ69" i="25"/>
  <c r="BK69" i="25" s="1"/>
  <c r="BL95" i="25"/>
  <c r="BR95" i="25" s="1"/>
  <c r="BX95" i="25" s="1"/>
  <c r="CD95" i="25" s="1"/>
  <c r="CJ65" i="25"/>
  <c r="BK65" i="25" s="1"/>
  <c r="BL96" i="25"/>
  <c r="BR96" i="25" s="1"/>
  <c r="BX96" i="25" s="1"/>
  <c r="CD96" i="25" s="1"/>
  <c r="BL68" i="25"/>
  <c r="BR68" i="25" s="1"/>
  <c r="BX68" i="25" s="1"/>
  <c r="CD68" i="25" s="1"/>
  <c r="BL102" i="25"/>
  <c r="BR102" i="25" s="1"/>
  <c r="BX102" i="25" s="1"/>
  <c r="CD102" i="25" s="1"/>
  <c r="BL10" i="25"/>
  <c r="BR10" i="25" s="1"/>
  <c r="BX10" i="25" s="1"/>
  <c r="CD10" i="25" s="1"/>
  <c r="BL24" i="25"/>
  <c r="BR24" i="25" s="1"/>
  <c r="BX24" i="25" s="1"/>
  <c r="CD24" i="25" s="1"/>
  <c r="BL23" i="25"/>
  <c r="BR23" i="25" s="1"/>
  <c r="BX23" i="25" s="1"/>
  <c r="CD23" i="25" s="1"/>
  <c r="BL7" i="25"/>
  <c r="BR7" i="25" s="1"/>
  <c r="BX7" i="25" s="1"/>
  <c r="CD7" i="25" s="1"/>
  <c r="BL52" i="25"/>
  <c r="BR52" i="25" s="1"/>
  <c r="BX52" i="25" s="1"/>
  <c r="CD52" i="25" s="1"/>
  <c r="CJ66" i="25"/>
  <c r="BK66" i="25" s="1"/>
  <c r="CJ112" i="25"/>
  <c r="BK112" i="25" s="1"/>
  <c r="CJ29" i="25"/>
  <c r="BK29" i="25" s="1"/>
  <c r="BL111" i="25"/>
  <c r="BR111" i="25" s="1"/>
  <c r="BX111" i="25" s="1"/>
  <c r="CD111" i="25" s="1"/>
  <c r="BL121" i="25"/>
  <c r="BR121" i="25" s="1"/>
  <c r="BX121" i="25" s="1"/>
  <c r="CD121" i="25" s="1"/>
  <c r="BL39" i="25"/>
  <c r="BR39" i="25" s="1"/>
  <c r="BX39" i="25" s="1"/>
  <c r="CD39" i="25" s="1"/>
  <c r="CJ91" i="25"/>
  <c r="BK91" i="25" s="1"/>
  <c r="BL56" i="25"/>
  <c r="BR56" i="25" s="1"/>
  <c r="BX56" i="25" s="1"/>
  <c r="CD56" i="25" s="1"/>
  <c r="CJ57" i="25"/>
  <c r="BK57" i="25" s="1"/>
  <c r="CJ10" i="25"/>
  <c r="BK10" i="25" s="1"/>
  <c r="BL28" i="25"/>
  <c r="BR28" i="25" s="1"/>
  <c r="BX28" i="25" s="1"/>
  <c r="CD28" i="25" s="1"/>
  <c r="BL14" i="25"/>
  <c r="BR14" i="25" s="1"/>
  <c r="BX14" i="25" s="1"/>
  <c r="CD14" i="25" s="1"/>
  <c r="BL120" i="25"/>
  <c r="BR120" i="25" s="1"/>
  <c r="BX120" i="25" s="1"/>
  <c r="CD120" i="25" s="1"/>
  <c r="CJ77" i="25"/>
  <c r="BK77" i="25" s="1"/>
  <c r="BL26" i="25"/>
  <c r="BR26" i="25" s="1"/>
  <c r="BX26" i="25" s="1"/>
  <c r="CD26" i="25" s="1"/>
  <c r="BL103" i="25"/>
  <c r="BR103" i="25" s="1"/>
  <c r="BX103" i="25" s="1"/>
  <c r="CD103" i="25" s="1"/>
  <c r="BL93" i="25"/>
  <c r="BR93" i="25" s="1"/>
  <c r="BX93" i="25" s="1"/>
  <c r="CD93" i="25" s="1"/>
  <c r="CJ84" i="25"/>
  <c r="BK84" i="25" s="1"/>
  <c r="CJ25" i="25"/>
  <c r="BK25" i="25" s="1"/>
  <c r="BL92" i="25"/>
  <c r="BR92" i="25" s="1"/>
  <c r="BX92" i="25" s="1"/>
  <c r="CD92" i="25" s="1"/>
  <c r="BL46" i="25"/>
  <c r="BR46" i="25" s="1"/>
  <c r="BX46" i="25" s="1"/>
  <c r="CD46" i="25" s="1"/>
  <c r="BL40" i="25"/>
  <c r="BR40" i="25" s="1"/>
  <c r="BX40" i="25" s="1"/>
  <c r="CD40" i="25" s="1"/>
  <c r="BL110" i="25"/>
  <c r="BR110" i="25" s="1"/>
  <c r="BX110" i="25" s="1"/>
  <c r="CD110" i="25" s="1"/>
  <c r="CJ15" i="25"/>
  <c r="BK15" i="25" s="1"/>
  <c r="BL83" i="25"/>
  <c r="BR83" i="25" s="1"/>
  <c r="BX83" i="25" s="1"/>
  <c r="CD83" i="25" s="1"/>
  <c r="BL109" i="25"/>
  <c r="BR109" i="25" s="1"/>
  <c r="BX109" i="25" s="1"/>
  <c r="CD109" i="25" s="1"/>
  <c r="BL118" i="25"/>
  <c r="BR118" i="25" s="1"/>
  <c r="BX118" i="25" s="1"/>
  <c r="CD118" i="25" s="1"/>
  <c r="BL12" i="25"/>
  <c r="BR12" i="25" s="1"/>
  <c r="BX12" i="25" s="1"/>
  <c r="CD12" i="25" s="1"/>
  <c r="BL53" i="25"/>
  <c r="BR53" i="25" s="1"/>
  <c r="BX53" i="25" s="1"/>
  <c r="CD53" i="25" s="1"/>
  <c r="CJ34" i="25"/>
  <c r="BK34" i="25" s="1"/>
  <c r="BL74" i="25"/>
  <c r="BR74" i="25" s="1"/>
  <c r="BX74" i="25" s="1"/>
  <c r="CD74" i="25" s="1"/>
  <c r="BL94" i="25"/>
  <c r="BR94" i="25" s="1"/>
  <c r="BX94" i="25" s="1"/>
  <c r="CD94" i="25" s="1"/>
  <c r="CJ21" i="25"/>
  <c r="BK21" i="25" s="1"/>
  <c r="BL73" i="25"/>
  <c r="BR73" i="25" s="1"/>
  <c r="BX73" i="25" s="1"/>
  <c r="CD73" i="25" s="1"/>
  <c r="BL13" i="25"/>
  <c r="BR13" i="25" s="1"/>
  <c r="BX13" i="25" s="1"/>
  <c r="CD13" i="25" s="1"/>
  <c r="BL55" i="25"/>
  <c r="BR55" i="25" s="1"/>
  <c r="BX55" i="25" s="1"/>
  <c r="CD55" i="25" s="1"/>
  <c r="BL22" i="25"/>
  <c r="BR22" i="25" s="1"/>
  <c r="BX22" i="25" s="1"/>
  <c r="CD22" i="25" s="1"/>
  <c r="CJ11" i="25"/>
  <c r="BK11" i="25" s="1"/>
  <c r="BL82" i="25"/>
  <c r="BR82" i="25" s="1"/>
  <c r="BX82" i="25" s="1"/>
  <c r="CD82" i="25" s="1"/>
  <c r="CJ85" i="25"/>
  <c r="BK85" i="25" s="1"/>
  <c r="CJ88" i="25"/>
  <c r="BK88" i="25" s="1"/>
  <c r="CJ43" i="25"/>
  <c r="CK44" i="25" s="1"/>
  <c r="BL80" i="25"/>
  <c r="BR80" i="25" s="1"/>
  <c r="BX80" i="25" s="1"/>
  <c r="CD80" i="25" s="1"/>
  <c r="BL108" i="25"/>
  <c r="BR108" i="25" s="1"/>
  <c r="BX108" i="25" s="1"/>
  <c r="CD108" i="25" s="1"/>
  <c r="BL54" i="25"/>
  <c r="BR54" i="25" s="1"/>
  <c r="BX54" i="25" s="1"/>
  <c r="CD54" i="25" s="1"/>
  <c r="BL89" i="25"/>
  <c r="BR89" i="25" s="1"/>
  <c r="BX89" i="25" s="1"/>
  <c r="CD89" i="25" s="1"/>
  <c r="BL104" i="25"/>
  <c r="BR104" i="25" s="1"/>
  <c r="BX104" i="25" s="1"/>
  <c r="CD104" i="25" s="1"/>
  <c r="BL79" i="25"/>
  <c r="BR79" i="25" s="1"/>
  <c r="BX79" i="25" s="1"/>
  <c r="CD79" i="25" s="1"/>
  <c r="BL50" i="25"/>
  <c r="BR50" i="25" s="1"/>
  <c r="BX50" i="25" s="1"/>
  <c r="CD50" i="25" s="1"/>
  <c r="CJ119" i="25"/>
  <c r="BK119" i="25" s="1"/>
  <c r="BL90" i="25"/>
  <c r="BR90" i="25" s="1"/>
  <c r="BX90" i="25" s="1"/>
  <c r="CD90" i="25" s="1"/>
  <c r="BL67" i="25"/>
  <c r="BR67" i="25" s="1"/>
  <c r="BX67" i="25" s="1"/>
  <c r="CD67" i="25" s="1"/>
  <c r="CJ5" i="25"/>
  <c r="BK5" i="25" s="1"/>
  <c r="BL38" i="25"/>
  <c r="BR38" i="25" s="1"/>
  <c r="BX38" i="25" s="1"/>
  <c r="CD38" i="25" s="1"/>
  <c r="BL8" i="25"/>
  <c r="BR8" i="25" s="1"/>
  <c r="BX8" i="25" s="1"/>
  <c r="CD8" i="25" s="1"/>
  <c r="BL45" i="25"/>
  <c r="BR45" i="25" s="1"/>
  <c r="BX45" i="25" s="1"/>
  <c r="CD45" i="25" s="1"/>
  <c r="BL20" i="25"/>
  <c r="BR20" i="25" s="1"/>
  <c r="BX20" i="25" s="1"/>
  <c r="CD20" i="25" s="1"/>
  <c r="BL33" i="25"/>
  <c r="BR33" i="25" s="1"/>
  <c r="BX33" i="25" s="1"/>
  <c r="CD33" i="25" s="1"/>
  <c r="CJ113" i="25"/>
  <c r="BK113" i="25" s="1"/>
  <c r="BL107" i="25"/>
  <c r="BR107" i="25" s="1"/>
  <c r="BX107" i="25" s="1"/>
  <c r="CD107" i="25" s="1"/>
  <c r="BL6" i="25"/>
  <c r="BR6" i="25" s="1"/>
  <c r="BX6" i="25" s="1"/>
  <c r="CD6" i="25" s="1"/>
  <c r="BL76" i="25"/>
  <c r="BR76" i="25" s="1"/>
  <c r="BX76" i="25" s="1"/>
  <c r="CD76" i="25" s="1"/>
  <c r="CJ49" i="25"/>
  <c r="CK51" i="25" s="1"/>
  <c r="BL116" i="25"/>
  <c r="BR116" i="25" s="1"/>
  <c r="BX116" i="25" s="1"/>
  <c r="CD116" i="25" s="1"/>
  <c r="BL27" i="25"/>
  <c r="BR27" i="25" s="1"/>
  <c r="BX27" i="25" s="1"/>
  <c r="CD27" i="25" s="1"/>
  <c r="CJ70" i="25"/>
  <c r="BK70" i="25" s="1"/>
  <c r="BL44" i="25"/>
  <c r="BR44" i="25" s="1"/>
  <c r="BX44" i="25" s="1"/>
  <c r="CD44" i="25" s="1"/>
  <c r="BL117" i="25"/>
  <c r="BR117" i="25" s="1"/>
  <c r="BX117" i="25" s="1"/>
  <c r="CD117" i="25" s="1"/>
  <c r="BL17" i="25"/>
  <c r="BR17" i="25" s="1"/>
  <c r="BX17" i="25" s="1"/>
  <c r="CD17" i="25" s="1"/>
  <c r="BL9" i="25"/>
  <c r="BR9" i="25" s="1"/>
  <c r="BX9" i="25" s="1"/>
  <c r="CD9" i="25" s="1"/>
  <c r="BL16" i="25"/>
  <c r="BR16" i="25" s="1"/>
  <c r="BX16" i="25" s="1"/>
  <c r="CD16" i="25" s="1"/>
  <c r="CJ59" i="25"/>
  <c r="BK59" i="25" s="1"/>
  <c r="CK103" i="25"/>
  <c r="BK103" i="25"/>
  <c r="BL100" i="25"/>
  <c r="BR100" i="25" s="1"/>
  <c r="BX100" i="25" s="1"/>
  <c r="CD100" i="25" s="1"/>
  <c r="CJ71" i="25"/>
  <c r="BK71" i="25" s="1"/>
  <c r="BK6" i="25"/>
  <c r="CK105" i="25"/>
  <c r="BK104" i="25"/>
  <c r="BK22" i="25"/>
  <c r="CK48" i="25"/>
  <c r="BK46" i="25"/>
  <c r="CK82" i="25"/>
  <c r="BK80" i="25"/>
  <c r="CK63" i="25"/>
  <c r="BK62" i="25"/>
  <c r="CK55" i="25"/>
  <c r="BK53" i="25"/>
  <c r="CK39" i="25"/>
  <c r="BK39" i="25"/>
  <c r="CK46" i="25"/>
  <c r="BK45" i="25"/>
  <c r="CK33" i="25"/>
  <c r="BK33" i="25"/>
  <c r="CK80" i="25"/>
  <c r="BK79" i="25"/>
  <c r="CK41" i="25"/>
  <c r="AO129" i="25"/>
  <c r="AU127" i="25"/>
  <c r="BK43" i="25" l="1"/>
  <c r="BK101" i="25"/>
  <c r="CK35" i="25"/>
  <c r="CK57" i="25"/>
  <c r="CK24" i="25"/>
  <c r="CK8" i="25"/>
  <c r="CK22" i="25"/>
  <c r="CK85" i="25"/>
  <c r="CK6" i="25"/>
  <c r="CK108" i="25"/>
  <c r="BK49" i="25"/>
  <c r="CK66" i="25"/>
  <c r="CK53" i="25"/>
  <c r="BA127" i="25"/>
  <c r="AU129" i="25"/>
  <c r="BG127" i="25" l="1"/>
  <c r="BA129" i="25"/>
  <c r="BG129" i="25" l="1"/>
  <c r="A50" i="14"/>
</calcChain>
</file>

<file path=xl/comments1.xml><?xml version="1.0" encoding="utf-8"?>
<comments xmlns="http://schemas.openxmlformats.org/spreadsheetml/2006/main">
  <authors>
    <author>Администратор</author>
  </authors>
  <commentList>
    <comment ref="AX92" authorId="0" shapeId="0">
      <text>
        <r>
          <rPr>
            <b/>
            <sz val="9"/>
            <color indexed="81"/>
            <rFont val="Tahoma"/>
            <family val="2"/>
            <charset val="204"/>
          </rPr>
          <t>Т.к. палочки производятся только для Эсперсена, поддерживать нормативные остатки нецелесообразно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<sst xmlns="http://schemas.openxmlformats.org/spreadsheetml/2006/main" count="11880" uniqueCount="986">
  <si>
    <t>Адыгейский</t>
  </si>
  <si>
    <t>Моцарелла</t>
  </si>
  <si>
    <t>Сулугуни</t>
  </si>
  <si>
    <t>Маскарпоне</t>
  </si>
  <si>
    <t>Сливки</t>
  </si>
  <si>
    <t>05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</si>
  <si>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</si>
  <si>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</si>
  <si>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</si>
  <si>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</si>
  <si>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</si>
  <si>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</si>
  <si>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</si>
  <si>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</si>
  <si>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</si>
  <si>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</si>
  <si>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Рикотта</t>
  </si>
  <si>
    <t>Рикотта "Unagrande", 45%, 0,25 кг, пл/с</t>
  </si>
  <si>
    <t>Маскарпоне "Ungrande", 80%, 0,25 кг, пл/с</t>
  </si>
  <si>
    <t>Unagrande</t>
  </si>
  <si>
    <t>Pretto</t>
  </si>
  <si>
    <t>ЗАО "Умалат"</t>
  </si>
  <si>
    <t>Дата</t>
  </si>
  <si>
    <t>план производства</t>
  </si>
  <si>
    <t>Задание на смену</t>
  </si>
  <si>
    <t>Отчет о выработке</t>
  </si>
  <si>
    <t>Прим.</t>
  </si>
  <si>
    <t>№
п/п</t>
  </si>
  <si>
    <t>Кол-во
смеси на варку,кг</t>
  </si>
  <si>
    <t>Моцарелла Фиор ди Латте, 125 г</t>
  </si>
  <si>
    <t>Всего итого:</t>
  </si>
  <si>
    <t>Вес, кг</t>
  </si>
  <si>
    <t>Моцарелла Чильеджина</t>
  </si>
  <si>
    <t xml:space="preserve">Адыгейский "Умалат", 45%, 0,37 кг, в/у </t>
  </si>
  <si>
    <t>количество варок</t>
  </si>
  <si>
    <t xml:space="preserve">м.д.ж, %
смеси,
%
</t>
  </si>
  <si>
    <t>кг</t>
  </si>
  <si>
    <t>График наливов</t>
  </si>
  <si>
    <t>коробки</t>
  </si>
  <si>
    <t>штуки</t>
  </si>
  <si>
    <t xml:space="preserve"> </t>
  </si>
  <si>
    <t>Лакомо</t>
  </si>
  <si>
    <t>Всего смеси, 
литр</t>
  </si>
  <si>
    <t>Робиола</t>
  </si>
  <si>
    <t>фасовка</t>
  </si>
  <si>
    <t xml:space="preserve">Наименование                 продукта </t>
  </si>
  <si>
    <t>Умалат</t>
  </si>
  <si>
    <t>выработано</t>
  </si>
  <si>
    <t>Задание  ЦЕХА РИКОТТЫ</t>
  </si>
  <si>
    <t>график наливов сыворотки</t>
  </si>
  <si>
    <t>ванна №2</t>
  </si>
  <si>
    <t>ванна №3</t>
  </si>
  <si>
    <t>слив сыворотки</t>
  </si>
  <si>
    <t>Сыроизготовитель №2 Poly 2</t>
  </si>
  <si>
    <t>Сыроизготовитель №3 Poly 3</t>
  </si>
  <si>
    <t>Сыроизготовитель №4 Poly 4</t>
  </si>
  <si>
    <t>Сыроизготовитель №1 Poly 1</t>
  </si>
  <si>
    <t>Творожный</t>
  </si>
  <si>
    <t>Ваш выбор</t>
  </si>
  <si>
    <t>Крем Чиз №1</t>
  </si>
  <si>
    <t>12,0</t>
  </si>
  <si>
    <t>25,0</t>
  </si>
  <si>
    <t>цельное молоко</t>
  </si>
  <si>
    <t>Fine Life</t>
  </si>
  <si>
    <t>Mozza Fiato</t>
  </si>
  <si>
    <t>с-р.жир молока</t>
  </si>
  <si>
    <t>потребнасть молока</t>
  </si>
  <si>
    <t>Масло цех</t>
  </si>
  <si>
    <t>Масло</t>
  </si>
  <si>
    <t>потребность обрата</t>
  </si>
  <si>
    <t xml:space="preserve"> итого:</t>
  </si>
  <si>
    <t>свели-квели</t>
  </si>
  <si>
    <t>четук</t>
  </si>
  <si>
    <t>рикотта зернистая</t>
  </si>
  <si>
    <t>Бренд</t>
  </si>
  <si>
    <t>Umalatte</t>
  </si>
  <si>
    <t>Фиор ди Латте</t>
  </si>
  <si>
    <t>Нормативные остатки, кг</t>
  </si>
  <si>
    <t xml:space="preserve">Робиола </t>
  </si>
  <si>
    <t>Чильеджина</t>
  </si>
  <si>
    <t>Кавказский</t>
  </si>
  <si>
    <t>Каждый день</t>
  </si>
  <si>
    <t xml:space="preserve">Сулугуни </t>
  </si>
  <si>
    <t xml:space="preserve">Для пиццы </t>
  </si>
  <si>
    <t>Ungrande Burro</t>
  </si>
  <si>
    <t>Ungrande</t>
  </si>
  <si>
    <t>Сулугуни "Лакомо", 45%, 0,28 кг, т/ф</t>
  </si>
  <si>
    <t>Качорикотта "Unagrande", 45%, 0,37 кг, в/у</t>
  </si>
  <si>
    <t>Глобус</t>
  </si>
  <si>
    <t>Качокавалло</t>
  </si>
  <si>
    <t>Фактические остатки на складах, ИТОГО, кг, в т.ч.:</t>
  </si>
  <si>
    <t>Маскарпоне "Pretto", 80%, 0,25 кг, пл/с</t>
  </si>
  <si>
    <t>Маскарпоне "Pretto", 80%, 0,5 кг, пл/с</t>
  </si>
  <si>
    <t>Моцарелла в воде "Unagrande", 50%, 0,2 кг, пл/с</t>
  </si>
  <si>
    <t>Адыгейский "Умалат" (БИЛЛА), 45%, кг, в/у</t>
  </si>
  <si>
    <t>Адыгейский "Умалат" (Перекресток), 45%, кг, в/у</t>
  </si>
  <si>
    <t>Маскарпоне "Глобус", 80%, 0,25 кг, пл/с</t>
  </si>
  <si>
    <t>Моцарелла Фиор ди Латте в воде "Ваш выбор", 50%, 0,1 кг, ф/п</t>
  </si>
  <si>
    <t>Моцарелла Чильеджина в воде "Ваш выбор", 50%, 0,1 кг, ф/п</t>
  </si>
  <si>
    <t>Моцарелла для пиццы "Pretto", 45 %,  0,37 кг, т/ф</t>
  </si>
  <si>
    <t>Моцарелла для пиццы "Pretto", 45 %,  0,46 кг, т/ф</t>
  </si>
  <si>
    <t>Рикотта "Глобус", 45%, 0,25 кг, пл/с</t>
  </si>
  <si>
    <t>Сулугуни "Умалат", 45%, 0,28 кг, т/ф, 8 вложений</t>
  </si>
  <si>
    <t>Масло SALE MARINO "Ungrande Burro", 72,5%, 0,5 кг</t>
  </si>
  <si>
    <t>Масло сливочное крестьянское Umalatte 72,5%  0,5 кг</t>
  </si>
  <si>
    <t>Моцарелла Чильеджина в воде "Pretto", 45%, 0,125 кг, ф/п</t>
  </si>
  <si>
    <t>Кавказский "Умалат", 45%, 0,37 кг, в/у</t>
  </si>
  <si>
    <t>Кавказский "Умалат", 45%, кг, в/у</t>
  </si>
  <si>
    <t>Качокавалло "Ungrande", 45%, 0,26 кг, в/у</t>
  </si>
  <si>
    <t>Маскарпоне "Ungrande Professionale", 80%, 0,5 кг, пл/с</t>
  </si>
  <si>
    <t>Маскарпоне "Каждый день", 80%, 0,25 кг, пл/с</t>
  </si>
  <si>
    <t>Масло сливочное "Umalatte", 72,5%, 2 кг (3 шт)</t>
  </si>
  <si>
    <t>Моцарелла Фиор ди Латте в воде "Unagrande", 50%, 0,125 кг, пл/с</t>
  </si>
  <si>
    <t>Моцарелла Чильеджина в воде "Unagrande", 50%, 0,125 кг, пл/с</t>
  </si>
  <si>
    <t>Моцарелла Фиор ди Латте "Лакомо", 45%, 0,125 кг, ф/п</t>
  </si>
  <si>
    <t>Моцарелла Чильеджина в воде "Лакомо", 45%, 0,125 кг, ф/п</t>
  </si>
  <si>
    <t>Моцарелла для пиццы "Pretto", 45%, 0,46 кг, т/ф (20 шт)</t>
  </si>
  <si>
    <t>Моцарелла для пиццы "Unagrande", 45%, 0,46 кг, в/у (20 шт)</t>
  </si>
  <si>
    <t>Кремчиз № 1 "Unagrande Professionale", 70%, 0,5 кг, пл/с</t>
  </si>
  <si>
    <t>Кремчиз № 1 "Ungrande", 70%, 0,18 кг, пл/с</t>
  </si>
  <si>
    <t>Творожный "Ungrande Buono", 65%, 0,18 кг, пл/с</t>
  </si>
  <si>
    <t xml:space="preserve">Адыгейский "Умалат", 45%, кг, в/у </t>
  </si>
  <si>
    <t xml:space="preserve">Моцарелла для панини и горячих бутербродов "Unagrande", 45%, 0,37 кг, в/у </t>
  </si>
  <si>
    <t xml:space="preserve">Моцарелла Фиор ди Латте в воде "Pretto", 45%, 0,125 кг, ф/п </t>
  </si>
  <si>
    <t>Кавказский "Умалат" (Перекресток), 45%, кг, в/у</t>
  </si>
  <si>
    <t>Фактические остатки на складах - Заявлено, кг:</t>
  </si>
  <si>
    <t>Сулугуни "Умалат", 45%, 0,37 кг, т/ф</t>
  </si>
  <si>
    <t xml:space="preserve">Моцарелла для пиццы "Unagrande", 45%, 0,46 кг, в/у </t>
  </si>
  <si>
    <t>Масло сливочное нежное "Panna Dolce", 72,5%, 20 кг, короб</t>
  </si>
  <si>
    <t>Panna Dolce</t>
  </si>
  <si>
    <t>Рикотта "Unagrande Professionale", 45%, 0,5 кг, пл/с</t>
  </si>
  <si>
    <t>Кавказский "Умалат" (Окей), 45%, кг, в/у</t>
  </si>
  <si>
    <t>Кавказский "Умалат" (Тандер), 45%, кг, в/у</t>
  </si>
  <si>
    <t>Рикотта с шоколадом "Unagrande Per Bambini", 30%, 0,18 кг, пл/с</t>
  </si>
  <si>
    <t>Маскарпоне с шоколадом "Unagrande Per Bambini", 50%, 0,18 кг, пл/с</t>
  </si>
  <si>
    <t>Робиола "Unagrande", 65%, 0,18 кг, пл/с</t>
  </si>
  <si>
    <t>Моцарелла "Unagrande Professionale", 45%, 0,5 кг, пл/л</t>
  </si>
  <si>
    <t>Моцарелла "Unagrande Professionale", 45%, 1 кг, пл/л</t>
  </si>
  <si>
    <t>Моцарелла "Unagrande Professionale", 45%, 2 кг, пл/л</t>
  </si>
  <si>
    <t>Рикотта "Pretto", 30%, 0,5 кг, пл/с</t>
  </si>
  <si>
    <t>Адыгейский "Глобус" (16 шт), 45%, кг, в/у</t>
  </si>
  <si>
    <t>Рикотта "Каждый день", 30%, 0,25 кг, пл/с</t>
  </si>
  <si>
    <t>Рикотта "Pretto", 30%, 0,25 кг, пл/с</t>
  </si>
  <si>
    <t>Сулугуни "Маркет Перекресток", 45%, 0,28 кг, т/ф</t>
  </si>
  <si>
    <t>Моцарелла Чильеджина в воде "Fine Life", 45%, 0,125 кг, ф/п</t>
  </si>
  <si>
    <t>Моцарелла Чильеджина в воде "Mozza Fiato", 45%, 0,1 кг, ф/п</t>
  </si>
  <si>
    <t>Моцарелла Фиор ди латте в воде "Fine Life", 45%, 0,125 кг, ф/п</t>
  </si>
  <si>
    <t>Моцарелла для пиццы "Fine Life", 45%, 0,37 кг, т/ф</t>
  </si>
  <si>
    <t>Моцарелла "Unagrande Buona" (для сэндвичей), 45%, 0,2 кг, т/ф</t>
  </si>
  <si>
    <t>Моцарелла детская "Unagrande Per Bambini", 50%, 0,125 кг, ф/п, 6 шт</t>
  </si>
  <si>
    <t>Моцарелла Фиор ди латте в воде "Unagrande", 50%, 0,125 кг, ф/п, 6 шт</t>
  </si>
  <si>
    <t>Моцарелла Чильеджина в воде "Unagrande", 50%, 0,125, ф/п, 6 шт</t>
  </si>
  <si>
    <t>Рикотта "Pretto" (зернистая), 30%, кг, в/у</t>
  </si>
  <si>
    <t>Масло сладко-сливочное Традиционное, 82,5%  20 кг, к/к</t>
  </si>
  <si>
    <t>Кавказский "Умалат" (половинки), 45%, кг, в/у</t>
  </si>
  <si>
    <t>Рикотта "Pretto" (зернистая), 30%, 0,37 кг, в/у</t>
  </si>
  <si>
    <t>Рикотта "Pretto", 30%, 0,2 кг, пл/с</t>
  </si>
  <si>
    <t>Рикотта "Pretto" (зернистая, Окей), 30%, кг, в/у</t>
  </si>
  <si>
    <t>Моцарелла Фиор ди латте в воде "Pretto", 45%, 0,1 кг, ф/п, 6 ШТ</t>
  </si>
  <si>
    <t>Моцарелла Чильеджина в воде "Pretto", 45%, 0,1 кг, ф/п, 6 ШТ</t>
  </si>
  <si>
    <t>Масло сладко-сливочное Традиционное, 82,5%, 2 кг, к/к</t>
  </si>
  <si>
    <t>Моцарелла "Pretto" (для бутербродов), 45%, 0,2 кг, т/ф</t>
  </si>
  <si>
    <t>Четук "Умалат", 45%, 0,37 кг, в/у</t>
  </si>
  <si>
    <t xml:space="preserve">Четук </t>
  </si>
  <si>
    <t>Кавказский "Умалат" (Метро), 45%, кг, в/у</t>
  </si>
  <si>
    <t>Итого</t>
  </si>
  <si>
    <t xml:space="preserve">Свели-Квели </t>
  </si>
  <si>
    <t>Эсперсон</t>
  </si>
  <si>
    <t>Моцарелла (палочки), 45%, кг, пл/л</t>
  </si>
  <si>
    <t>Свели-Квели "Умалат", 30%, 0,37 кг, в/у</t>
  </si>
  <si>
    <t>Моцарелла детская "Unagrande Per Bambini", 50%, 0,125 кг, ф/п, 12 шт</t>
  </si>
  <si>
    <t>Моцарелла Фиор Ди Латте в воде "Pretto", 45%, 0,1 кг, ф/п, 12 шт</t>
  </si>
  <si>
    <t>Моцарелла Фиор ди Латте в воде "Unagrande" 50%, 0,125 кг, ф/п, 12 шт</t>
  </si>
  <si>
    <t>Моцарелла Чильеджина в воде "Pretto", 45%, 0,1 кг, ф/п, 12 шт</t>
  </si>
  <si>
    <t>Моцарелла Чильеджина в воде "Unagrande", 50%, 0,125 кг, ф/п, 12 шт</t>
  </si>
  <si>
    <t>Metro Chef</t>
  </si>
  <si>
    <t>Моцарелла шары "Metro Chef", 45%, кг, в/у</t>
  </si>
  <si>
    <t>Кремчиз "Pretto", 75%, 0,2 кг, пл/с</t>
  </si>
  <si>
    <t>Чечил "Умалат", 43%, 0,19 кг, т/ф</t>
  </si>
  <si>
    <t xml:space="preserve">Крем-чиз </t>
  </si>
  <si>
    <t>Моцарелла "Pretto" (шары), 45%, 1,84 кг, в/у</t>
  </si>
  <si>
    <t>Номенклатура</t>
  </si>
  <si>
    <t>План производства</t>
  </si>
  <si>
    <t>Нормативные остатки</t>
  </si>
  <si>
    <t>врака 3,6%</t>
  </si>
  <si>
    <t>варка 3,3%</t>
  </si>
  <si>
    <t>Расчет</t>
  </si>
  <si>
    <t>План</t>
  </si>
  <si>
    <t>Объем варки</t>
  </si>
  <si>
    <t>врака Чечил 2,7%</t>
  </si>
  <si>
    <t>варка Моц.пал 2,7%</t>
  </si>
  <si>
    <t>врака Умалат 2,7%</t>
  </si>
  <si>
    <t>варка Панини 2,7%</t>
  </si>
  <si>
    <t>врака Сул.Ума 2,7%</t>
  </si>
  <si>
    <t>варка Сул.Лак 2,7%</t>
  </si>
  <si>
    <t>варка Моц.сэндв 2,8%</t>
  </si>
  <si>
    <t>врака Моц.пицца 2,8%</t>
  </si>
  <si>
    <t>варка Моц.претто 2,8%</t>
  </si>
  <si>
    <t>варка Моц.бутер 2,8%</t>
  </si>
  <si>
    <t>варка Моц т/ф 2,8%</t>
  </si>
  <si>
    <t xml:space="preserve">производство на линии маскарпоне, робиоллы
produzione 
mascarpone robiola in linea </t>
  </si>
  <si>
    <t xml:space="preserve">1заквасочник /fermentiera 500 л/l </t>
  </si>
  <si>
    <t>2 заквасочник
/fermentiera 300 л/l</t>
  </si>
  <si>
    <t>3  заквасочник
/fermentiera 300 л/l</t>
  </si>
  <si>
    <t>4 заквасочник
/fermentiera 300 л/l</t>
  </si>
  <si>
    <t>1 бак гомогенизатора (нормализация/перекачивание)</t>
  </si>
  <si>
    <t>2 бак гомогенизатора фасовка</t>
  </si>
  <si>
    <t>варка Четук</t>
  </si>
  <si>
    <t>варка зернРикотта</t>
  </si>
  <si>
    <t>варка Свели-Квели</t>
  </si>
  <si>
    <t>Выход</t>
  </si>
  <si>
    <t>производство Кремчиз</t>
  </si>
  <si>
    <t>производство Творожный</t>
  </si>
  <si>
    <t>производство Робиола</t>
  </si>
  <si>
    <t>варка Маскарпоне</t>
  </si>
  <si>
    <t>Заявка</t>
  </si>
  <si>
    <t>Варки</t>
  </si>
  <si>
    <t>Остатки на 18:00</t>
  </si>
  <si>
    <t>варка 3,6%</t>
  </si>
  <si>
    <t>Факт.остатки - заявка</t>
  </si>
  <si>
    <t>варка Умалат 2,7%</t>
  </si>
  <si>
    <t>варка Моц.пицца 2,8%</t>
  </si>
  <si>
    <t>варка Чечил 2,7%</t>
  </si>
  <si>
    <t>варка Сул.Ума 2,7%</t>
  </si>
  <si>
    <t>Расход молока</t>
  </si>
  <si>
    <t>Расход обрата</t>
  </si>
  <si>
    <t>Средняя массовая доля во входящем молоке:</t>
  </si>
  <si>
    <t>МДЖ</t>
  </si>
  <si>
    <t>МДБ</t>
  </si>
  <si>
    <t>Отгрузки обрата, т</t>
  </si>
  <si>
    <t>Остатки молока, т</t>
  </si>
  <si>
    <t>Остатки обрата, т</t>
  </si>
  <si>
    <t>Нормативные остатки, дней</t>
  </si>
  <si>
    <t>План Департамента Продаж на ближайшие 11-17 дней, кг</t>
  </si>
  <si>
    <t>План Департамента Продаж на ближайшие 18-24 дней, кг</t>
  </si>
  <si>
    <t>План Департамента Продаж на ближайшие 25-31 дней, кг</t>
  </si>
  <si>
    <t>жир смеси</t>
  </si>
  <si>
    <t>жбк</t>
  </si>
  <si>
    <t>Пр-во ночью с 18:00 до 6:00</t>
  </si>
  <si>
    <t>План пр-ва с 8:00 по 8:00</t>
  </si>
  <si>
    <t>Остатки на 18:00/6:00</t>
  </si>
  <si>
    <t>Плановый приход молока с 8:00 до 8:00, т</t>
  </si>
  <si>
    <t>Общие остатки сырья на 8:00, т</t>
  </si>
  <si>
    <t>Потребность в молоке на 10 дней, кг</t>
  </si>
  <si>
    <t>Потребность в обрате на 10 дней, кг</t>
  </si>
  <si>
    <t>Потребность в сырье на 10 дней, кг</t>
  </si>
  <si>
    <t>Потребность в молоке на 11-17 дней, кг</t>
  </si>
  <si>
    <t>Потребность в обрате на 11-17 дней, кг</t>
  </si>
  <si>
    <t>Потребность в сырье на 11-17 дней, кг</t>
  </si>
  <si>
    <t>Потребность в молоке на 18-24 дней, кг</t>
  </si>
  <si>
    <t>Потребность в обрате на 18-24 дней, кг</t>
  </si>
  <si>
    <t>Потребность в сырье на 18-24 дней, кг</t>
  </si>
  <si>
    <t>Потребность в молоке на 25-31 дней, кг</t>
  </si>
  <si>
    <t>Потребность в обрате на 25-31 дней, кг</t>
  </si>
  <si>
    <t>Потребность в сырье на 25-31 дней, кг</t>
  </si>
  <si>
    <t>План производства на 10 дней, кг</t>
  </si>
  <si>
    <r>
      <t>План</t>
    </r>
    <r>
      <rPr>
        <sz val="10"/>
        <color rgb="FFFF0000"/>
        <rFont val="Arial"/>
        <family val="2"/>
        <charset val="204"/>
      </rPr>
      <t xml:space="preserve"> продаж</t>
    </r>
    <r>
      <rPr>
        <sz val="10"/>
        <color theme="1"/>
        <rFont val="Arial"/>
        <family val="2"/>
        <charset val="204"/>
      </rPr>
      <t xml:space="preserve"> на 10 дней, кг</t>
    </r>
  </si>
  <si>
    <t>Нормативные остатки 2</t>
  </si>
  <si>
    <t>Масло сладко-сливочное Традиционное, 82,5%, 2 кг, к/к свежее</t>
  </si>
  <si>
    <t> 0,360-0,420</t>
  </si>
  <si>
    <t>0,360-0,415</t>
  </si>
  <si>
    <t> 0,360-0,405</t>
  </si>
  <si>
    <t>0,360-0,390</t>
  </si>
  <si>
    <t xml:space="preserve"> 0,360-0,382</t>
  </si>
  <si>
    <t>0,360-0,375</t>
  </si>
  <si>
    <t>фикс вес пр-во, кг</t>
  </si>
  <si>
    <t>фикс вес пр-во, %</t>
  </si>
  <si>
    <t>фикс вес заявка, кг</t>
  </si>
  <si>
    <t>фикс вес заявка, %</t>
  </si>
  <si>
    <t>Рикотта "Metro Chef", 30%, 1 кг, п/в</t>
  </si>
  <si>
    <t>Суммарное количество варок</t>
  </si>
  <si>
    <t>Доступное количество рикотты для фасовки</t>
  </si>
  <si>
    <t>Образование сыворотки</t>
  </si>
  <si>
    <t>Отгрузки сыворотки, т</t>
  </si>
  <si>
    <t>Остатки сыворотки на 8:00, т</t>
  </si>
  <si>
    <t>Моцарелла сердечки в воде "Unagrande Per Bambini", 45%, 0,125 кг, ф/п</t>
  </si>
  <si>
    <t>Рикотта "Pretto" (зернистая, СПрод), 30%, кг, в/у</t>
  </si>
  <si>
    <t>варка зерн.Рикотта</t>
  </si>
  <si>
    <r>
      <t>Сводная заявка на 17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</si>
  <si>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18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</si>
  <si>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19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</si>
  <si>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20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</si>
  <si>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21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</si>
  <si>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22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</si>
  <si>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23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</si>
  <si>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24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</si>
  <si>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25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</si>
  <si>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26</t>
    </r>
    <r>
      <rPr>
        <sz val="11"/>
        <color rgb="FFFF0000"/>
        <rFont val="Calibri"/>
        <family val="2"/>
        <charset val="204"/>
        <scheme val="minor"/>
      </rPr>
      <t>.08.18</t>
    </r>
  </si>
  <si>
    <t xml:space="preserve">  </t>
  </si>
  <si>
    <t>мойка</t>
  </si>
  <si>
    <t>Ополаскивани (набор и слив)</t>
  </si>
  <si>
    <t>мойка щелочью</t>
  </si>
  <si>
    <t>мойка кислотой</t>
  </si>
  <si>
    <t>ФАСОВКА</t>
  </si>
  <si>
    <t>Красная птица</t>
  </si>
  <si>
    <t>ВкусВилл</t>
  </si>
  <si>
    <t>Избёнка</t>
  </si>
  <si>
    <t>SPAR</t>
  </si>
  <si>
    <t>Кавказский "Умалат" (Тандер), 45%, кг , в/у</t>
  </si>
  <si>
    <t>Кавказский "Глобус", 45%, кг, в/у</t>
  </si>
  <si>
    <t>Сыр Черкесский "Умалат", 45%, 0,28 кг, т/ф</t>
  </si>
  <si>
    <t>Сыр Черкесский "Умалат", 45%, кг, т/ф, ВЕС</t>
  </si>
  <si>
    <t>Сулугуни палочки "Умалат", 45%, 0,12 кг, т/ф (10 шт.)</t>
  </si>
  <si>
    <t>Сулугуни "Умалат" (для хачапури), 45%, 0,12 кг, ф/п</t>
  </si>
  <si>
    <t>Моцарелла палочки "Unagrande", 45%, 0,12 кг, т/ф</t>
  </si>
  <si>
    <t>Моцарелла "Unagrande", 45%, 3 кг, пл/л</t>
  </si>
  <si>
    <t>Качокавалло "Unagrande", 45%, кг</t>
  </si>
  <si>
    <t>Качокавалло "Unagrande" (ОК), 45%, кг</t>
  </si>
  <si>
    <t>Качокавалло "Unagrande" (Метро), 45%, кг</t>
  </si>
  <si>
    <t>Моцарелла палочки 7,5 гр Эсперсен, 45%, кг, пл/л</t>
  </si>
  <si>
    <t>Моцарелла Фиор ди Латте в воде "Красная птица", 45%, 0,125 кг, ф/п</t>
  </si>
  <si>
    <t>Моцарелла Грандиоза в воде "Unagrande", 50%, 0,2 кг, ф/п</t>
  </si>
  <si>
    <t>Моцарелла Чильеджина в воде "Красная птица", 45%, 0,125 кг, ф/п</t>
  </si>
  <si>
    <t>Рикотта "Unagrande", 50%, 0,25 кг, пл/с</t>
  </si>
  <si>
    <t>Рикотта "Unagrande", 50%, 0,5 кг, пл/с</t>
  </si>
  <si>
    <t>Рикотта "Pretto", 45%, 0,5 кг, пл/с</t>
  </si>
  <si>
    <t>Рикотта "Pretto", 45%, 0,2 кг, пл/с</t>
  </si>
  <si>
    <t>Рикотта "Избёнка", 45%, 0,18 кг, пл/с (6 шт)</t>
  </si>
  <si>
    <t>Рикотта "SPAR", 30%, 0,2 кг, пл/с (6 шт)</t>
  </si>
  <si>
    <t>Кремчиз "Избёнка", 70%, 0,18 кг, пл/с (6шт)</t>
  </si>
  <si>
    <t>Творожный "Pretto", 65%, 0,18 кг, пл/с</t>
  </si>
  <si>
    <t>Робиола "Избёнка", 65%, 0,18 кг, пл/с (6 шт)</t>
  </si>
  <si>
    <t>Маскарпоне "ВкусВилл", 80%, 0,25 кг, пл/с (6 шт)</t>
  </si>
  <si>
    <t>Масло сливочное "Умалат", 72,5%  0,5 кг, к/к</t>
  </si>
  <si>
    <t>Масло сливочное "Умалат", 72,5%, 2 кг, к/к</t>
  </si>
  <si>
    <t>Масло сладко-сливочное традиционное 84%, 2 кг, кор (3 вложения)</t>
  </si>
  <si>
    <t>Масло сладко-сливочное традиционное "Unagrande", 82,5%, 0,5 кг, к/к</t>
  </si>
  <si>
    <t>Масло сладко-сливочное традиционное солёное "Unagrande", 82,5%, 0,5 кг, к/к</t>
  </si>
  <si>
    <t>варка Моц.пал 2,8%</t>
  </si>
  <si>
    <t>врака Сул.Ума 2,8%</t>
  </si>
  <si>
    <t>варка Сул.Маркет 2,8%</t>
  </si>
  <si>
    <t>варка Умалат 2,8%</t>
  </si>
  <si>
    <t>варка Моц.брус 2,8%</t>
  </si>
  <si>
    <t>мойка термизатора</t>
  </si>
  <si>
    <t>График цеха плавления</t>
  </si>
  <si>
    <t>Линия плавления моцареллы в воде №1</t>
  </si>
  <si>
    <t xml:space="preserve">Фасовка </t>
  </si>
  <si>
    <t>Линия плавления моцареллы в рассоле №2</t>
  </si>
  <si>
    <t>нагрев и внесение ингредиентов</t>
  </si>
  <si>
    <t>выдержка</t>
  </si>
  <si>
    <t>сбор и прессование</t>
  </si>
  <si>
    <t>ванна №1</t>
  </si>
  <si>
    <t>заброс в лишатричи</t>
  </si>
  <si>
    <t>н-нормализация</t>
  </si>
  <si>
    <t>график работы цеха милкпроджект</t>
  </si>
  <si>
    <t>КОНТУР 1</t>
  </si>
  <si>
    <t>КОНТУР 2</t>
  </si>
  <si>
    <t>КОНТУР 3</t>
  </si>
  <si>
    <t>Термизатор  (1:30)</t>
  </si>
  <si>
    <t>Линия 2 плавилка (2:20)</t>
  </si>
  <si>
    <t>Линия 2 ванна 1  (1:30)</t>
  </si>
  <si>
    <t>Линия 2 ванна 2  (1:30)</t>
  </si>
  <si>
    <t>КОНТУР 4</t>
  </si>
  <si>
    <t>транспортер+линия кислой сыворотки (1:30)</t>
  </si>
  <si>
    <t>линия сладкой сыворотки    ( 2:30)</t>
  </si>
  <si>
    <t>линия кислой сыворотки (1:30)</t>
  </si>
  <si>
    <t>MP INOX</t>
  </si>
  <si>
    <t>танк рикотты 4  (1:20)</t>
  </si>
  <si>
    <t>танк рикотты 6   (1:20)</t>
  </si>
  <si>
    <t>линия подачи на НФ открыть кран   (1:20)</t>
  </si>
  <si>
    <t>линия Ретентата   (1:20)</t>
  </si>
  <si>
    <t>танк рикотты 5  (1:20)</t>
  </si>
  <si>
    <t>танк рикотты 7  (1:20)</t>
  </si>
  <si>
    <t>линия Концентрата на отгрузку   (1:20)</t>
  </si>
  <si>
    <t>танк рикотты 1   (1:20)</t>
  </si>
  <si>
    <t>танк рикотты 2  (1:20)</t>
  </si>
  <si>
    <t>танк рикотты 3 (1:20)</t>
  </si>
  <si>
    <t>анализ выезд</t>
  </si>
  <si>
    <t>заезд</t>
  </si>
  <si>
    <t>отбор проб, анализ</t>
  </si>
  <si>
    <t>подготвка</t>
  </si>
  <si>
    <t>Сырое молоко</t>
  </si>
  <si>
    <t>танк № 12 (80 т.)</t>
  </si>
  <si>
    <t>танк № 11 (80 т.)</t>
  </si>
  <si>
    <t>Пастеризованное молоко (смесь)</t>
  </si>
  <si>
    <t>Обезжиренное молоко (обрат)</t>
  </si>
  <si>
    <t xml:space="preserve">Сырое молоко </t>
  </si>
  <si>
    <t>танк № 1 (80 т.)</t>
  </si>
  <si>
    <t>танк № 1 (80т.)</t>
  </si>
  <si>
    <t>Сменное задание для производственного аппаратного цеха</t>
  </si>
  <si>
    <t>Вид продукта</t>
  </si>
  <si>
    <t xml:space="preserve">Задание  ЦЕХА МАСКАРПОНЕ </t>
  </si>
  <si>
    <t>Задание   МАСЛОЦЕХА</t>
  </si>
  <si>
    <t xml:space="preserve">Задание на упаковку АДЫГЕЙСКОГО ЦЕХА </t>
  </si>
  <si>
    <t>Вид продукции</t>
  </si>
  <si>
    <t>Вложение в короб</t>
  </si>
  <si>
    <t>Тип короба</t>
  </si>
  <si>
    <t>Кол-во коробов</t>
  </si>
  <si>
    <t>в первую очредь</t>
  </si>
  <si>
    <t>тип 7</t>
  </si>
  <si>
    <t>вес, кг</t>
  </si>
  <si>
    <t>Кол-во коробок, шт</t>
  </si>
  <si>
    <t>сделать в первую очередь</t>
  </si>
  <si>
    <t>лоток №1</t>
  </si>
  <si>
    <t>лоток №4</t>
  </si>
  <si>
    <t>лоток №3</t>
  </si>
  <si>
    <t>гофроящик №8</t>
  </si>
  <si>
    <t>гофроящик №7</t>
  </si>
  <si>
    <t>лоток №9</t>
  </si>
  <si>
    <t>лоток №2</t>
  </si>
  <si>
    <t>лоток №7</t>
  </si>
  <si>
    <t>лоток №6</t>
  </si>
  <si>
    <t>гофроящик №9</t>
  </si>
  <si>
    <t>Моцарелла палочки "ВкусВилл", 45%, 0,12 кг, т/ф</t>
  </si>
  <si>
    <t>танк 1 молоко</t>
  </si>
  <si>
    <t>танк 2 молоко</t>
  </si>
  <si>
    <t>танк № 2 (80 т.)</t>
  </si>
  <si>
    <t>танк 3 молоко</t>
  </si>
  <si>
    <t>танк № 3 (80 т.)</t>
  </si>
  <si>
    <t>танк 1 смесь</t>
  </si>
  <si>
    <t>танк 2 смесь</t>
  </si>
  <si>
    <t>танк №2 (80т.)</t>
  </si>
  <si>
    <t>танк № 3 (80т.)</t>
  </si>
  <si>
    <t>танк 4 смесь</t>
  </si>
  <si>
    <t>танк № 4 (80т.)</t>
  </si>
  <si>
    <t>танк 1 обрат</t>
  </si>
  <si>
    <t>танк 2 обрат</t>
  </si>
  <si>
    <t>танк № 2 (80т.)</t>
  </si>
  <si>
    <t>План приема машин</t>
  </si>
  <si>
    <t>обмывка колес</t>
  </si>
  <si>
    <t>Факт приема машин</t>
  </si>
  <si>
    <t>Сыр Черкесский "Умалат" (БИЛЛА), 45%, т/ф, ВЕС</t>
  </si>
  <si>
    <t>отгрузка концентрированной сыворотки</t>
  </si>
  <si>
    <t>заезд/обмывка колес</t>
  </si>
  <si>
    <t>выезд</t>
  </si>
  <si>
    <t>Линия сырого молока на роникс  (1:20)</t>
  </si>
  <si>
    <t>Танк сливок 2  (1:20)</t>
  </si>
  <si>
    <t>Танк сливок 3  (1:20)</t>
  </si>
  <si>
    <t>Танк сливок 1 (1:20)</t>
  </si>
  <si>
    <t>Маскарпоне(1:20)</t>
  </si>
  <si>
    <t>Масло цех по новому (1:20)</t>
  </si>
  <si>
    <t>мойка опу 25, стирилезация, стабилизация температур</t>
  </si>
  <si>
    <t>отгрузка 21600/анализы/офромление документов</t>
  </si>
  <si>
    <t xml:space="preserve">Линия обрата в сливки (1:20) </t>
  </si>
  <si>
    <t xml:space="preserve">Сыроизготовитель 4 (1:20) </t>
  </si>
  <si>
    <t>Толпино 16000</t>
  </si>
  <si>
    <t>Рикотта с шоколадом "Unagrande", 30%, 0,18 кг, пл/с</t>
  </si>
  <si>
    <t>Кремчиз "Unagrande", 70%, 0,18 кг, пл/с</t>
  </si>
  <si>
    <t>Сливки Panna Fresca "Unagrande", 38%, 0,5 л, пл/с</t>
  </si>
  <si>
    <t>Маскарпоне "Unagrande", 80%, 0,25 кг, пл/с</t>
  </si>
  <si>
    <t>Моцарелла "Unagrande", 45%, 0,12 кг, ф/п (кубики)</t>
  </si>
  <si>
    <t>Сыр Черкесский "Умалат" (ДИКСИ), 45%, т/ф, ВЕС</t>
  </si>
  <si>
    <r>
      <t xml:space="preserve">Сулугуни "Умалат",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</si>
  <si>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Сулугуни  "Умалат",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</si>
  <si>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</si>
  <si>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</si>
  <si>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</si>
  <si>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indexed="1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</si>
  <si>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</si>
  <si>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</si>
  <si>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</si>
  <si>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</si>
  <si>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</si>
  <si>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</si>
  <si>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</si>
  <si>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indexed="10"/>
        <rFont val="Arial"/>
        <family val="2"/>
        <charset val="204"/>
      </rPr>
      <t>(8 шт)</t>
    </r>
  </si>
  <si>
    <t>Сводная заявка на 26 апреля 2020</t>
  </si>
  <si>
    <t>Моцарелла для пиццы "Pretto", 45%, 0,46 кг, т/ф, (8 шт)</t>
  </si>
  <si>
    <t>Моцарелла для пиццы "Unagrande", 45%, 0,46 кг, в/у, (8 шт)</t>
  </si>
  <si>
    <t>Сулугуни  "Умалат", 45%, 0,37 кг, т/ф, (6 шт)</t>
  </si>
  <si>
    <t>Сулугуни "Умалат", 45%, 0,2 кг, т/ф, (9 шт)</t>
  </si>
  <si>
    <t>Сулугуни "Умалат", 45%, 0,28 кг, т/ф, (8 шт)</t>
  </si>
  <si>
    <t xml:space="preserve">Жирная вода на сепаратор  (1:20) </t>
  </si>
  <si>
    <t xml:space="preserve">Сливки от сепаратора  (1:20) </t>
  </si>
  <si>
    <t xml:space="preserve">Комет (1:20) </t>
  </si>
  <si>
    <t xml:space="preserve">Танк жвикс 1  (1:20) </t>
  </si>
  <si>
    <t xml:space="preserve">Сливки от пастера 25  (1:20) </t>
  </si>
  <si>
    <t>Линия подмеса на рикотту (1:20)</t>
  </si>
  <si>
    <t>Танк смесь 3</t>
  </si>
  <si>
    <t>БМФ 22000</t>
  </si>
  <si>
    <t>Моцарелла в воде Фиор Ди Латте без лактозы “Unagrande", 45%, 0,125 кг, ф/п, (8 шт)</t>
  </si>
  <si>
    <t>Моцарелла для сэндвичей "Unagrande", 45%, 0,28 кг, т/ф, (8 шт)</t>
  </si>
  <si>
    <t>Моцарелла сердечки в воде "Unagrande", 45%, 0,125 кг, ф/п, (8 шт)</t>
  </si>
  <si>
    <t>Сулугуни кубики "ВкусВилл", 45%, 0,12 кг, ф/п</t>
  </si>
  <si>
    <t>тип 10</t>
  </si>
  <si>
    <t>Рикотта с шоколадом "Unagrande", 30%, 0,14 кг, пл/с</t>
  </si>
  <si>
    <t>Рикотта с шоколадом "ВкусВилл", 30%, 0,14 кг, пл/с</t>
  </si>
  <si>
    <t>Линия 1 плавилка (2:20)</t>
  </si>
  <si>
    <t>Линия 1 ванна 1+ванна 2  (1:30)</t>
  </si>
  <si>
    <t>27.04.2020-28.04.2020</t>
  </si>
  <si>
    <t>варка палочки 2,8</t>
  </si>
  <si>
    <r>
      <t>Моцарелла Фиор ди латте в воде "Unagrande", 50%, 0,125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</si>
  <si>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</si>
  <si>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</si>
  <si>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</si>
  <si>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</si>
  <si>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для пиццы «Fine Life», 45%, 0,37 кг, т/ф, </t>
    </r>
    <r>
      <rPr>
        <b/>
        <sz val="12"/>
        <rFont val="Arial"/>
        <family val="2"/>
        <charset val="204"/>
      </rPr>
      <t>(6 шт)</t>
    </r>
  </si>
  <si>
    <r>
      <t xml:space="preserve">Качокавалло "Unagrande", 45%, 0,26 кг, в/у, </t>
    </r>
    <r>
      <rPr>
        <b/>
        <sz val="12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</si>
  <si>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b/>
        <sz val="12"/>
        <rFont val="Arial"/>
        <family val="2"/>
        <charset val="204"/>
      </rPr>
      <t>(9 шт)</t>
    </r>
  </si>
  <si>
    <t>31.05.2020-01.06.2020</t>
  </si>
  <si>
    <t>Рикотта "Красная птица", 30%,  0,25 кг, пл/с (6 шт)</t>
  </si>
  <si>
    <t>Маскарпоне "Красная птица", 80%,  0,25 кг, пл/с, (6 шт)</t>
  </si>
  <si>
    <t>Мойка ОПУ-25</t>
  </si>
  <si>
    <t xml:space="preserve">Сыроизготовитель 2 (1:20) </t>
  </si>
  <si>
    <t xml:space="preserve">Сыроизготовитель 3 (1:20) </t>
  </si>
  <si>
    <t>Моцарелла "Pretto", 45%, 1,2 кг, в/у</t>
  </si>
  <si>
    <t>Маскарпоне "Unаgrande", 80%, 0,5 кг, пл/с</t>
  </si>
  <si>
    <t>Маскарпоне с шоколадом "Unagrande", 50%, 0,18 кг, пл/с</t>
  </si>
  <si>
    <t xml:space="preserve">Линия приемки молока 1 (1:20) </t>
  </si>
  <si>
    <t xml:space="preserve">Сыроизготовитель 1  (1:20) </t>
  </si>
  <si>
    <t xml:space="preserve">Танки моцареллы и дозаторы (1:20) </t>
  </si>
  <si>
    <t>Кремчиз "Фермерская коллекция", 75%, 0,2 кг, пл/с</t>
  </si>
  <si>
    <t>Творожный "Фермерская коллекция", 65%,0,18 кг,пл/с</t>
  </si>
  <si>
    <t>Рикотта "Фермерская коллекция", 45%, 0,2 кг, пл/с</t>
  </si>
  <si>
    <t>Моцарелла для пиццы "Фермерская коллекция", 45%, 0,2 кг, т/ф</t>
  </si>
  <si>
    <t>Моцарелла в воде Фиор Ди Латте без лактозы "ВкусВилл", 45%, 0,125 кг, ф/п (8 шт)</t>
  </si>
  <si>
    <t xml:space="preserve">Формовщик (1:20) </t>
  </si>
  <si>
    <t>танк №1 (80т.)</t>
  </si>
  <si>
    <t>Задание на упаковку линии воды Моцарельного цеха</t>
  </si>
  <si>
    <t>Задание на упаковку линии пиццы Моцарельного цеха</t>
  </si>
  <si>
    <t>Моцарелла в воде Чильеджина без лактозы "Unagrande", 45%, 0,125 кг, ф/п</t>
  </si>
  <si>
    <t>Моцарелла без лактозы для сэндвичей "Unagrande", 45%, 0,28 кг, т/ф</t>
  </si>
  <si>
    <t>Термизатор короткая</t>
  </si>
  <si>
    <t>Линия 1 плавилка  (2:20)</t>
  </si>
  <si>
    <t>1 смена</t>
  </si>
  <si>
    <t>2 смена</t>
  </si>
  <si>
    <t>Рикотта сицилийская "Unagrande", 55%, 0,3 кг, пл/с</t>
  </si>
  <si>
    <t>Рикотта сицилийская "Unagrande", 55%, ВЕС, пл/с</t>
  </si>
  <si>
    <t>БМФ22000</t>
  </si>
  <si>
    <t>Танк  смесей  3</t>
  </si>
  <si>
    <t>Танк  смесей 1</t>
  </si>
  <si>
    <t>упаковка 2 человека</t>
  </si>
  <si>
    <t>1 смена ( Бригадир + 3 рабочих)</t>
  </si>
  <si>
    <t>Мегамол 22000</t>
  </si>
  <si>
    <t>Рикотта с ванилью "Бонджорно", 30%, 0,2 кг, пл/с</t>
  </si>
  <si>
    <t>Рикотта с шоколадом "Бонджорно", 30%, 0,2 кг, пл/с</t>
  </si>
  <si>
    <t>Рикотта шоколадно-ореховая "Бонджорно", 35%, 0,2 кг, пл/с</t>
  </si>
  <si>
    <t>Бонжорно</t>
  </si>
  <si>
    <t>Маскарпоне с шоколадом "Бонджорно", 50%, 0,2 кг, пл/с</t>
  </si>
  <si>
    <t>Сулугуни "ВкусВилл", 45%, 0,28 кг, т/ф</t>
  </si>
  <si>
    <t>Orecchio Oro</t>
  </si>
  <si>
    <t>Моцарелла в воде Фиор Ди Латте "Orecchio Oro", 45%, 0,1 кг, ф/п</t>
  </si>
  <si>
    <t>Моцарелла в воде Чильеджина "Orecchio Oro", 45%, 0,1 кг, ф/п</t>
  </si>
  <si>
    <t xml:space="preserve">1 смена </t>
  </si>
  <si>
    <t>подготовка цеха к работе, проверка оборудования</t>
  </si>
  <si>
    <t>Танк  смесей  2</t>
  </si>
  <si>
    <t>Калиненское 22000</t>
  </si>
  <si>
    <t>2 смена  Оператор + помощник</t>
  </si>
  <si>
    <t>бмф 22000</t>
  </si>
  <si>
    <t>Бригадир + помощник</t>
  </si>
  <si>
    <t>Танк сырого молока2</t>
  </si>
  <si>
    <t>Танк обрата 2</t>
  </si>
  <si>
    <t xml:space="preserve">адыгейский котел </t>
  </si>
  <si>
    <t>фиор ди латте</t>
  </si>
  <si>
    <t>чильенджина</t>
  </si>
  <si>
    <t>бригадир + 5 рабочих</t>
  </si>
  <si>
    <t>1 смена Бригадир + помощник</t>
  </si>
  <si>
    <t>1 смена Бригадир упаковки + 5 рабочих упаковки + наладчик</t>
  </si>
  <si>
    <t>Мойка бака №1</t>
  </si>
  <si>
    <t>Мойка бака №2</t>
  </si>
  <si>
    <t>Мойка бака  №3 + фасовочник</t>
  </si>
  <si>
    <t>сепарирование</t>
  </si>
  <si>
    <t>Мойка сепаратора</t>
  </si>
  <si>
    <t>П</t>
  </si>
  <si>
    <t>Бригадир упаковки + 5 рабочих упаковки + наладчик</t>
  </si>
  <si>
    <t>2 смена ( Бригадир + 3 рабочих)</t>
  </si>
  <si>
    <t>производство маскарпоне на линии/варка (800 литров)
produzione mascarpone in linea</t>
  </si>
  <si>
    <t>нагрев</t>
  </si>
  <si>
    <t>производство маскарпоне на линии/
produz. Mascarpone</t>
  </si>
  <si>
    <t>Мойка заквасочника №1,№2</t>
  </si>
  <si>
    <t>ожидание</t>
  </si>
  <si>
    <t>производство маскарпоне/варка 600 л</t>
  </si>
  <si>
    <t>Мойка гомогенизатора + фасовочник</t>
  </si>
  <si>
    <t>Мойка заквасочника №3,№4</t>
  </si>
  <si>
    <t>Н</t>
  </si>
  <si>
    <t>6 варок</t>
  </si>
  <si>
    <t>подача и вымешивание</t>
  </si>
  <si>
    <t>плавление 900 кг/ч</t>
  </si>
  <si>
    <t>охлаж1 25мин</t>
  </si>
  <si>
    <t>охлаж2            50 мин</t>
  </si>
  <si>
    <t>унагранде</t>
  </si>
  <si>
    <t>претто</t>
  </si>
  <si>
    <t>чильеджина</t>
  </si>
  <si>
    <t>охлаж1 20мин</t>
  </si>
  <si>
    <t>охлаж2            20 мин</t>
  </si>
  <si>
    <t xml:space="preserve">Линия отгрузки (1:20) </t>
  </si>
  <si>
    <t>Танк  смесей  4</t>
  </si>
  <si>
    <t>Танк сырого молока 3</t>
  </si>
  <si>
    <t xml:space="preserve">дренатор 2 (1:20) </t>
  </si>
  <si>
    <t xml:space="preserve">дренатор 3 (1:20) </t>
  </si>
  <si>
    <t>64000 на 2,7</t>
  </si>
  <si>
    <t>моцарелла</t>
  </si>
  <si>
    <t>сулугуни</t>
  </si>
  <si>
    <t>8000 на 3,6</t>
  </si>
  <si>
    <t>продажа обрата</t>
  </si>
  <si>
    <t>Отчет от</t>
  </si>
  <si>
    <t>Группа</t>
  </si>
  <si>
    <t>Черкесский</t>
  </si>
  <si>
    <t>Сулугуни 0,28</t>
  </si>
  <si>
    <t>Сулугуни 0,2</t>
  </si>
  <si>
    <t>Сулугуни 0,12</t>
  </si>
  <si>
    <t xml:space="preserve">Моцарелла для пиццы </t>
  </si>
  <si>
    <t>Чечил</t>
  </si>
  <si>
    <t>Моцарелла в воде Фиор Ди Латте</t>
  </si>
  <si>
    <t xml:space="preserve">Грандиоза </t>
  </si>
  <si>
    <t>Моцарелла Чильеджина в воде</t>
  </si>
  <si>
    <t xml:space="preserve">Cливочный </t>
  </si>
  <si>
    <t>Некондиционная продукция</t>
  </si>
  <si>
    <t>Полуфабрикаты</t>
  </si>
  <si>
    <t>Подгруппа</t>
  </si>
  <si>
    <t xml:space="preserve">Черкесский </t>
  </si>
  <si>
    <t>Качорикотта</t>
  </si>
  <si>
    <t>Бонджорно</t>
  </si>
  <si>
    <t>Фермерская коллекция</t>
  </si>
  <si>
    <t>Дата выработки продукции:</t>
  </si>
  <si>
    <t>Моцарелла для пиццы «Fine Life», 45%, 0,37 кг, т/ф, (6 шт)</t>
  </si>
  <si>
    <t>Моцарелла палочки "Бонджорно", 45%, 0,12 кг, т/ф</t>
  </si>
  <si>
    <t>Моцарелла "Pretto" (для бутербродов), 45%, 0,2 кг, т/ф, (9 шт)</t>
  </si>
  <si>
    <t>Качокавалло "Unagrande", 45%, 0,26 кг, в/у, (8 шт)</t>
  </si>
  <si>
    <t>Моцарелла Фиор ди латте в воде "Unagrande", 50%, 0,125 кг, ф/п, (8 шт)</t>
  </si>
  <si>
    <t>Моцарелла Фиор Ди Латте в воде "Pretto", 45%, 0,125 кг, ф/п, (8 шт)</t>
  </si>
  <si>
    <t>Моцарелла Фиор Ди Латте в воде "Pretto", 45%, 0,1 кг, ф/п, (8 шт)</t>
  </si>
  <si>
    <t>Моцарелла Чильеджина в воде "Unagrande", 50%, 0,125, ф/п, (8 шт)</t>
  </si>
  <si>
    <t>Моцарелла Чильеджина в воде "Pretto", 45%, 0,1 кг, ф/п, (8 шт)</t>
  </si>
  <si>
    <t>п/ф Рикотта промышленная</t>
  </si>
  <si>
    <t>П/ф Качокавалло 45%, кг</t>
  </si>
  <si>
    <t>П/ф Качокавалло 45% большие головки</t>
  </si>
  <si>
    <t>Код номенклатуры в 1C</t>
  </si>
  <si>
    <t>Н0000086159</t>
  </si>
  <si>
    <t>Н0000086487</t>
  </si>
  <si>
    <t>Н0000086542</t>
  </si>
  <si>
    <t>Н0000088745</t>
  </si>
  <si>
    <t>Н0000084595</t>
  </si>
  <si>
    <t>Н0000090511</t>
  </si>
  <si>
    <t>Н0000080826</t>
  </si>
  <si>
    <t>Н0000094227</t>
  </si>
  <si>
    <t>Н0000094228</t>
  </si>
  <si>
    <t>Н0000094632</t>
  </si>
  <si>
    <t>Н0000094779</t>
  </si>
  <si>
    <t>Н0000088771</t>
  </si>
  <si>
    <t>Н0000088717</t>
  </si>
  <si>
    <t>Н0000082882</t>
  </si>
  <si>
    <t>Н0000088470</t>
  </si>
  <si>
    <t>Н0000095992</t>
  </si>
  <si>
    <t>Н0000081879</t>
  </si>
  <si>
    <t>Н0000094741</t>
  </si>
  <si>
    <t>Н0000093444</t>
  </si>
  <si>
    <t>Н0000090330</t>
  </si>
  <si>
    <t>Н0000094903</t>
  </si>
  <si>
    <t>Н0000094742</t>
  </si>
  <si>
    <t>Н0000094745</t>
  </si>
  <si>
    <t>Н0000094725</t>
  </si>
  <si>
    <t>Н0000093998</t>
  </si>
  <si>
    <t>Н0000095934</t>
  </si>
  <si>
    <t>Н0000094497</t>
  </si>
  <si>
    <t>Н0000094726</t>
  </si>
  <si>
    <t>Н0000095554</t>
  </si>
  <si>
    <t>Н0000095251</t>
  </si>
  <si>
    <t>Н0000094734</t>
  </si>
  <si>
    <t>Н0000094735</t>
  </si>
  <si>
    <t>Н0000095396</t>
  </si>
  <si>
    <t>Н0000094274</t>
  </si>
  <si>
    <t>Н0000090331</t>
  </si>
  <si>
    <t>Н0000089109</t>
  </si>
  <si>
    <t>Н0000094740</t>
  </si>
  <si>
    <t>Н0000091561</t>
  </si>
  <si>
    <t>Н0000093316</t>
  </si>
  <si>
    <t>Н0000092242</t>
  </si>
  <si>
    <t>Н0000093343</t>
  </si>
  <si>
    <t>Н0000088954</t>
  </si>
  <si>
    <t>Н0000094736</t>
  </si>
  <si>
    <t>Н0000094698</t>
  </si>
  <si>
    <t>Н0000094729</t>
  </si>
  <si>
    <t>Н0000094728</t>
  </si>
  <si>
    <t>Н0000090381</t>
  </si>
  <si>
    <t>Н0000087862</t>
  </si>
  <si>
    <t>Н0000095981</t>
  </si>
  <si>
    <t>Н0000095415</t>
  </si>
  <si>
    <t>Н0000094739</t>
  </si>
  <si>
    <t>Н0000094897</t>
  </si>
  <si>
    <t>Н0000094737</t>
  </si>
  <si>
    <t>Н0000095553</t>
  </si>
  <si>
    <t>Н0000094727</t>
  </si>
  <si>
    <t>Н0000087861</t>
  </si>
  <si>
    <t>Н0000095985</t>
  </si>
  <si>
    <t>Н0000090380</t>
  </si>
  <si>
    <t>Н0000094030</t>
  </si>
  <si>
    <t>Н0000094029</t>
  </si>
  <si>
    <t>Н0000086349</t>
  </si>
  <si>
    <t>Н0000086350</t>
  </si>
  <si>
    <t>Н0000094994</t>
  </si>
  <si>
    <t>Н0000095662</t>
  </si>
  <si>
    <t>Н0000095663</t>
  </si>
  <si>
    <t>Н0000094993</t>
  </si>
  <si>
    <t>Н0000086888</t>
  </si>
  <si>
    <t>Н0000088471</t>
  </si>
  <si>
    <t>Н0000095392</t>
  </si>
  <si>
    <t>Н0000093950</t>
  </si>
  <si>
    <t>Н0000095119</t>
  </si>
  <si>
    <t>Н0000092930</t>
  </si>
  <si>
    <t>Н0000095930</t>
  </si>
  <si>
    <t>Н0000095931</t>
  </si>
  <si>
    <t>Н0000095932</t>
  </si>
  <si>
    <t>Н0000090708</t>
  </si>
  <si>
    <t>Н0000085588</t>
  </si>
  <si>
    <t>Н0000089213</t>
  </si>
  <si>
    <t>Н0000093541</t>
  </si>
  <si>
    <t>Н0000095395</t>
  </si>
  <si>
    <t>Н0000085591</t>
  </si>
  <si>
    <t>Н0000095394</t>
  </si>
  <si>
    <t>Н0000085590</t>
  </si>
  <si>
    <t>Н0000093542</t>
  </si>
  <si>
    <t>Н0000086352</t>
  </si>
  <si>
    <t>Н0000079142</t>
  </si>
  <si>
    <t>Н0000083955</t>
  </si>
  <si>
    <t>Н0000083957</t>
  </si>
  <si>
    <t>Н0000095118</t>
  </si>
  <si>
    <t>Н0000094363</t>
  </si>
  <si>
    <t>Н0000085587</t>
  </si>
  <si>
    <t>Н0000095933</t>
  </si>
  <si>
    <t>Н0000086351</t>
  </si>
  <si>
    <t>Н0000079144</t>
  </si>
  <si>
    <t>Н0000084378</t>
  </si>
  <si>
    <t>Н0000093768</t>
  </si>
  <si>
    <t>Н0000094161</t>
  </si>
  <si>
    <t>Н0000094162</t>
  </si>
  <si>
    <t>Н0000088626</t>
  </si>
  <si>
    <t>Н0000079224</t>
  </si>
  <si>
    <t>Н0000083041</t>
  </si>
  <si>
    <t>Н0000092414</t>
  </si>
  <si>
    <t>Вес продукта в коробке:</t>
  </si>
  <si>
    <t>1,5</t>
  </si>
  <si>
    <t>Остатки на Складе ГП</t>
  </si>
  <si>
    <t>Кол-во шт.</t>
  </si>
  <si>
    <t>Дата созревания</t>
  </si>
  <si>
    <t>Склад ГП на 18-00</t>
  </si>
  <si>
    <t>Склад ПроФреш на 12-00</t>
  </si>
  <si>
    <t xml:space="preserve">Складе ИП Антошина (Брянск) на 18-00 </t>
  </si>
  <si>
    <t>Камере созревания (производство) на 18-00</t>
  </si>
  <si>
    <t>Резерв под заказ на складах, ИТОГО, кг, в т.ч.:</t>
  </si>
  <si>
    <t>Складе ГП, на 18-00 Складе Прайм, на 12-00 00.01.1900, кг:, кг:</t>
  </si>
  <si>
    <t>Складе Прайм, на 12-00 Складе ГП, на 18-00 00.01.1900, кг:, кг:</t>
  </si>
  <si>
    <t>Складе ИП Антошина (Брянск), на 18-00 Складе Прайм, на 12-00 00.01.1900, кг:, кг:</t>
  </si>
  <si>
    <t>Камере созревания (производство), на 18-00 Складе Прайм, на 12-00 00.01.1900, кг:, кг:</t>
  </si>
  <si>
    <t>Неликвид на складах, ИТОГО, кг, в т.ч.:</t>
  </si>
  <si>
    <t>ИТОГО = Фактические остатки + Резерв + Неликвид, ИТОГО, кг, в т.ч.:</t>
  </si>
  <si>
    <t>Остатки: короба</t>
  </si>
  <si>
    <t>Сводная заявка Департамента Продаж:</t>
  </si>
  <si>
    <t>Заявлено всего, кг:</t>
  </si>
  <si>
    <t>Заявлено, короба:</t>
  </si>
  <si>
    <t>Названия цехов /  групп продуктов</t>
  </si>
  <si>
    <t>Цех адыгейского</t>
  </si>
  <si>
    <t xml:space="preserve">Милк Проджект    
</t>
  </si>
  <si>
    <t>Чеддерные сыры</t>
  </si>
  <si>
    <t>Цех Моцареллы в воде</t>
  </si>
  <si>
    <t>Цех Рикотты</t>
  </si>
  <si>
    <t>Цех маскарпоне. Сливочные сыры</t>
  </si>
  <si>
    <t>Маслоцех</t>
  </si>
  <si>
    <t>Фактические остатки на складе по группе продуктов, кг</t>
  </si>
  <si>
    <t>Заявка на производство по группе продуктов, кг</t>
  </si>
  <si>
    <t>Остатки общие по группе, кг:</t>
  </si>
  <si>
    <t>Нормативный запас по группе, кг :</t>
  </si>
  <si>
    <t>Избыток (+) / Потребность (-), кг:</t>
  </si>
  <si>
    <t>План Департамента Продаж на ближайшие 10 дней, кг</t>
  </si>
  <si>
    <t>на 25 сентября</t>
  </si>
  <si>
    <t>на 26 сентября</t>
  </si>
  <si>
    <t>на 27 сентября</t>
  </si>
  <si>
    <t>План Департамента Продаж на ближайшие 04-10 дней, кг</t>
  </si>
  <si>
    <t>План Департамента Продаж на ближайшие 32-38 дней, кг</t>
  </si>
  <si>
    <t>План Департамента Продаж на ближайшие 39-45 дней, кг</t>
  </si>
  <si>
    <t>План Департамента Продаж на ближайшие 46-52 дней, кг</t>
  </si>
  <si>
    <t>План Департамента Продаж на ближайшие 53-59 дней, кг</t>
  </si>
  <si>
    <t xml:space="preserve">Заявка на Производство на ближайшие 10 дней, кг </t>
  </si>
  <si>
    <t>Заявка на Производство на ближайшие 04-10 дней, кг</t>
  </si>
  <si>
    <t>Заявка на Производство на ближайшие 11-17 дней, кг</t>
  </si>
  <si>
    <t>Заявка на Производство на ближайшие 18-24 дней, кг</t>
  </si>
  <si>
    <t>Заявка на Производство на ближайшие 25-31 дней, кг</t>
  </si>
  <si>
    <t>Заявка на Производство на ближайшие 32-38 дней, кг</t>
  </si>
  <si>
    <t>Заявка на Производство на ближайшие 39-45 дней, кг</t>
  </si>
  <si>
    <t>Заявка на Производство на ближайшие 46-52 дней, кг</t>
  </si>
  <si>
    <t>Заявка на Производство на ближайшие 53-59 дней, кг</t>
  </si>
  <si>
    <t>Подтвержденный План Производства на ближайшие 10 дней, кг.:</t>
  </si>
  <si>
    <t>Отклонение разница между Подтвержденным Планом Производства и Заявкой на Производство на ближайшие 10 дней, кг.:</t>
  </si>
  <si>
    <t>Отклонение между Планом производства и Заявкой на производство на ближайшие 04-10 дней, кг</t>
  </si>
  <si>
    <t>Отклонение между Планом производства и Заявкой на производство на ближайшие 11-17 дней, кг</t>
  </si>
  <si>
    <t>Отклонение между Планом производства и Заявкой на производство на ближайшие 18-24 дней, кг</t>
  </si>
  <si>
    <t>Отклонение между Планом производства и Заявкой на производство на ближайшие 25-31 дней, кг</t>
  </si>
  <si>
    <t>Отклонение между Планом производства и Заявкой на производство на ближайшие 32-38 дней, кг</t>
  </si>
  <si>
    <t>Отклонение между Планом производства и Заявкой на производство на ближайшие 39-45 дней, кг</t>
  </si>
  <si>
    <t>Отклонение между Планом производства и Заявкой на производство на ближайшие 46-52 дней, кг</t>
  </si>
  <si>
    <t>Отклонение между Планом производства и Заявкой на производство на ближайшие 53-59 дней, кг</t>
  </si>
  <si>
    <t>ЖБК, кг на 1 кг ГП</t>
  </si>
  <si>
    <t>К-во   кг ЖБК в 1 тн молока</t>
  </si>
  <si>
    <t xml:space="preserve">Потребность молока на выпуск продукции на ближайшие 10 дн, тн </t>
  </si>
  <si>
    <t xml:space="preserve">Потребность молока на выпуск продукции на ближайшие 11-17 дн, тн </t>
  </si>
  <si>
    <t xml:space="preserve">Потребность молока на выпуск продукции на ближайшие 18-24 дн, тн </t>
  </si>
  <si>
    <t xml:space="preserve">Потребность молока на выпуск продукции на ближайшие 25-31 дн, тн </t>
  </si>
  <si>
    <t>Справочная/вспомогательная информация:</t>
  </si>
  <si>
    <t>Срок хранения, дней</t>
  </si>
  <si>
    <t>Срок хранения на складе, дней</t>
  </si>
  <si>
    <t>Весовой / штучный товар</t>
  </si>
  <si>
    <t>Подтвержденный План Производства на ближайшие 7 дней, коробок.:</t>
  </si>
  <si>
    <t>Код номенклатуры</t>
  </si>
  <si>
    <t>Остатки ГП из 1С, ИТОГО, кг, в т.ч.:</t>
  </si>
  <si>
    <t>Отклонение (ИТОГО = Фактические остатки - Остатки ГП из 1С)</t>
  </si>
  <si>
    <t>Отклонение Складе ГП, кг:</t>
  </si>
  <si>
    <t>Отклонение Складе Прайм, кг:</t>
  </si>
  <si>
    <t>Отклонение Складе НатурПро, кг:</t>
  </si>
  <si>
    <t>Отклонение Складе Смарт Логистик, кг:</t>
  </si>
  <si>
    <t>Отклонение Складе ИП Антошина (Брянск), кг:</t>
  </si>
  <si>
    <t>Отклонение Складе Брасовские сыры, кг:</t>
  </si>
  <si>
    <t>Статистика:</t>
  </si>
  <si>
    <t>заявка 1 к.н. (+2 дня 2019 г.)</t>
  </si>
  <si>
    <t>заявка 2 к.н.</t>
  </si>
  <si>
    <t>заявка 3 к.н.</t>
  </si>
  <si>
    <t>заявка 4 к.н.</t>
  </si>
  <si>
    <t>заявка 5 к.н.</t>
  </si>
  <si>
    <t>заявка 6 к.н.</t>
  </si>
  <si>
    <t>заявка 7 к.н.</t>
  </si>
  <si>
    <t>заявка 8 к.н.</t>
  </si>
  <si>
    <t>заявка 9 к.н.</t>
  </si>
  <si>
    <t>заявка 10 к.н.</t>
  </si>
  <si>
    <t>заявка 11 к.н.</t>
  </si>
  <si>
    <t>заявка 12 к.н.</t>
  </si>
  <si>
    <t>заявка 13 к.н.</t>
  </si>
  <si>
    <t>заявка 14 к.н.</t>
  </si>
  <si>
    <t>заявка 15 к.н.</t>
  </si>
  <si>
    <t>заявка 16 к.н.</t>
  </si>
  <si>
    <t>заявка 17 к.н.</t>
  </si>
  <si>
    <t>заявка 18 к.н.</t>
  </si>
  <si>
    <t>заявка 19 к.н.</t>
  </si>
  <si>
    <t>заявка 20 к.н.</t>
  </si>
  <si>
    <t>заявка 21 к.н.</t>
  </si>
  <si>
    <t>заявка 22 к.д.</t>
  </si>
  <si>
    <t>заявка 23 к.н.</t>
  </si>
  <si>
    <t>заявка 24 к.н.</t>
  </si>
  <si>
    <t>Свод</t>
  </si>
  <si>
    <t>Выход масла кг при выработке 1 тн продукта</t>
  </si>
  <si>
    <t xml:space="preserve">Кавказский "Умалат" (Тандер), 45%, кг , в/у </t>
  </si>
  <si>
    <t>Маскарпоне "Красная птица", 80%, 0,25 кг, пл/с</t>
  </si>
  <si>
    <t>Моцарелла "Pretto" (для бутербродов), 45%, 0,2 кг, т/ф (6 шт)</t>
  </si>
  <si>
    <t>Моцарелла "Pretto", 45%, 1 кг, в/у, (8 шт)</t>
  </si>
  <si>
    <t>Моцарелла в воде Фиор Ди Латте без лактозы "Unagrande", 45%, 0,125 кг, ф/п, (8 шт)</t>
  </si>
  <si>
    <t>Моцарелла для пиццы "Pretto", 45 %, 0,46 кг, т/ф, (8 шт)</t>
  </si>
  <si>
    <t>Моцарелла для сэндвичей "Unagrande", 45%, 0,28 кг, т/ф</t>
  </si>
  <si>
    <t>Рикотта "Pretto" (зернистая), 30%, кг, в/у (6 шт.)</t>
  </si>
  <si>
    <t>Рикотта "Красная птица", 30%, 0,25 кг, пл/с</t>
  </si>
  <si>
    <t>Сулугуни "Умалат", 45%, 0,28 кг, т/ф (6 шт)</t>
  </si>
  <si>
    <t>Н0000083030</t>
  </si>
  <si>
    <t>Н0000090760</t>
  </si>
  <si>
    <t>Н0000090512</t>
  </si>
  <si>
    <t>Н0000089400</t>
  </si>
  <si>
    <t>Н0000094720</t>
  </si>
  <si>
    <t>Н0000084473</t>
  </si>
  <si>
    <t>Н0000084049</t>
  </si>
  <si>
    <t>Н0000087864</t>
  </si>
  <si>
    <t>Н0000079372</t>
  </si>
  <si>
    <t>Н0000093999</t>
  </si>
  <si>
    <t>Н0000088580</t>
  </si>
  <si>
    <t>Н0000086057</t>
  </si>
  <si>
    <t>Н0000088000</t>
  </si>
  <si>
    <t>Н0000088579</t>
  </si>
  <si>
    <t>Н0000087999</t>
  </si>
  <si>
    <t>Н0000089110</t>
  </si>
  <si>
    <t>Н0000092745</t>
  </si>
  <si>
    <t>Н0000090762</t>
  </si>
  <si>
    <t>Н0000090905</t>
  </si>
  <si>
    <t>Н0000082750</t>
  </si>
  <si>
    <t>Масло Sale Marino "Ungrande Burro", 72,5%, 0,5 кг</t>
  </si>
  <si>
    <t xml:space="preserve">Моцарелла шары "Pretto", 45%, кг, в/у </t>
  </si>
  <si>
    <t>Рикотта "Horeca Select", 30%, 1 кг, пл/в</t>
  </si>
  <si>
    <t xml:space="preserve">Рикотта с шоколадом "Unagrande dolce", 30%, 0,25 кг, пл/с </t>
  </si>
  <si>
    <t>Робиола "Unagrande", 65%, 0,25 кг, пл/с</t>
  </si>
  <si>
    <t>Сырная крошка</t>
  </si>
  <si>
    <t>Чечил соломка "Умалат", 43%, 0,185 кг, в/у</t>
  </si>
  <si>
    <t>Итог</t>
  </si>
  <si>
    <t>Складе ГП</t>
  </si>
  <si>
    <t>Складе Прайм</t>
  </si>
  <si>
    <t>налив/внесение закваски</t>
  </si>
  <si>
    <t>схватка</t>
  </si>
  <si>
    <t>резка/обсушка</t>
  </si>
  <si>
    <t>слив</t>
  </si>
  <si>
    <t xml:space="preserve">фиор ди латте 3,6 альче  8000кг </t>
  </si>
  <si>
    <t>плавление/формование</t>
  </si>
  <si>
    <t>посолка</t>
  </si>
  <si>
    <t>моцарелла 2,7 альче 8000кг</t>
  </si>
  <si>
    <t>фасовка/confezionamento</t>
  </si>
  <si>
    <t>сулугуни 2,7 альче 8000кг</t>
  </si>
  <si>
    <t>сулугуни 0,28</t>
  </si>
  <si>
    <t>моцарелла 0,46</t>
  </si>
  <si>
    <t>перенастройка</t>
  </si>
  <si>
    <t>полная мойка термизатора</t>
  </si>
  <si>
    <t>короткая мойка термизатора</t>
  </si>
  <si>
    <t>унагранде 0,46/лотки</t>
  </si>
  <si>
    <t>1 смена упаковки</t>
  </si>
  <si>
    <t xml:space="preserve">дренатор 1 (1:20) </t>
  </si>
  <si>
    <t xml:space="preserve">дренатор 8 (1:20) </t>
  </si>
  <si>
    <t xml:space="preserve">дренатор 6+7 (1:20) </t>
  </si>
  <si>
    <t xml:space="preserve">дренатор 4+5 (1:20) </t>
  </si>
  <si>
    <t>16000 на 3,3</t>
  </si>
  <si>
    <t>56000 на 2,7</t>
  </si>
  <si>
    <t>26.09.2020-27.09.2020</t>
  </si>
  <si>
    <t>разбег : 0,360-0,375</t>
  </si>
  <si>
    <t>Сводная заявка на 30.09.2020</t>
  </si>
  <si>
    <t>фиор ди латте  3,3 сакко  6000кг</t>
  </si>
  <si>
    <t>362</t>
  </si>
  <si>
    <t>чильеджина  3,3 сакко  6000кг</t>
  </si>
  <si>
    <t>охлаждение</t>
  </si>
  <si>
    <t xml:space="preserve">посолка/нормализация </t>
  </si>
  <si>
    <t>п</t>
  </si>
  <si>
    <t>Кремчиз/1000л/бак 6</t>
  </si>
  <si>
    <t>Кремчиз 0,18 кг</t>
  </si>
  <si>
    <t>Мойка заквасочника №5, №6</t>
  </si>
  <si>
    <t>Мойка гомогенизатора+фасовочник</t>
  </si>
  <si>
    <t>Мойка теплообменника</t>
  </si>
  <si>
    <t>2 смена упаковки</t>
  </si>
  <si>
    <t>Сводная заявка на 01.10.2020</t>
  </si>
  <si>
    <t>379</t>
  </si>
  <si>
    <t>фдл 0,2/0,125/чильеджина</t>
  </si>
  <si>
    <t>379 налив</t>
  </si>
  <si>
    <t>380/381</t>
  </si>
  <si>
    <t>сердечки/фдл 0,125/0,1/чильеджина</t>
  </si>
  <si>
    <t>382</t>
  </si>
  <si>
    <t>380 налив</t>
  </si>
  <si>
    <t>фиор ди латте  3,3 сакко  8000кг</t>
  </si>
  <si>
    <t>381 налив</t>
  </si>
  <si>
    <t>382 налив</t>
  </si>
  <si>
    <t>383 налив</t>
  </si>
  <si>
    <t>383</t>
  </si>
  <si>
    <t xml:space="preserve"> палочки моцарелла/сулугуни</t>
  </si>
  <si>
    <t>384 налив</t>
  </si>
  <si>
    <t>384</t>
  </si>
  <si>
    <t>сулугуни 0,2</t>
  </si>
  <si>
    <t>385</t>
  </si>
  <si>
    <t>файнлайф/сулугуни 0,37</t>
  </si>
  <si>
    <t>моцарелла 0,37(200кг)/сулугуни 0,37</t>
  </si>
  <si>
    <t>386</t>
  </si>
  <si>
    <t>387</t>
  </si>
  <si>
    <t>386/387</t>
  </si>
  <si>
    <t>385 налив</t>
  </si>
  <si>
    <t>386 налив</t>
  </si>
  <si>
    <t>387 налив</t>
  </si>
  <si>
    <t>388</t>
  </si>
  <si>
    <t>389</t>
  </si>
  <si>
    <t>390</t>
  </si>
  <si>
    <t>391</t>
  </si>
  <si>
    <t>392</t>
  </si>
  <si>
    <t>393</t>
  </si>
  <si>
    <t>394</t>
  </si>
  <si>
    <t>388 налив</t>
  </si>
  <si>
    <t>389 налив</t>
  </si>
  <si>
    <t>390 налив</t>
  </si>
  <si>
    <t>391 налив</t>
  </si>
  <si>
    <t>392 налив</t>
  </si>
  <si>
    <t>393 налив</t>
  </si>
  <si>
    <t>394 налив</t>
  </si>
  <si>
    <t>395</t>
  </si>
  <si>
    <t>396</t>
  </si>
  <si>
    <t>брус 1,2</t>
  </si>
  <si>
    <t>метрошеф</t>
  </si>
  <si>
    <t>претто 1,2</t>
  </si>
  <si>
    <t>моцарелла 2,7 сакко 8000кг</t>
  </si>
  <si>
    <t>395 налив</t>
  </si>
  <si>
    <t>396 налив</t>
  </si>
  <si>
    <t>435</t>
  </si>
  <si>
    <t>рикотта</t>
  </si>
  <si>
    <t>436</t>
  </si>
  <si>
    <t>437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</si>
  <si>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</si>
  <si>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</si>
  <si>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</si>
  <si>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</si>
  <si>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</si>
  <si>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</si>
  <si>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</si>
  <si>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</si>
  <si>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</si>
  <si>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</si>
  <si>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</si>
  <si>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</si>
  <si>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</si>
  <si>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438</t>
  </si>
  <si>
    <t>Рикатта К/П</t>
  </si>
  <si>
    <t>унагранде 0,25</t>
  </si>
  <si>
    <t>унагранде 0,25/0.5</t>
  </si>
  <si>
    <t>pretto 0,2</t>
  </si>
  <si>
    <t>Pretto 0,2/0,5</t>
  </si>
  <si>
    <t>Pretto 0,5</t>
  </si>
  <si>
    <t>шоколад</t>
  </si>
  <si>
    <t>110</t>
  </si>
  <si>
    <t>111</t>
  </si>
  <si>
    <t>112</t>
  </si>
  <si>
    <t>113</t>
  </si>
  <si>
    <t>114</t>
  </si>
  <si>
    <t>115</t>
  </si>
  <si>
    <t>Внесение ингредиентов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</si>
</sst>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_р_."/>
    <numFmt numFmtId="168" formatCode="0.0"/>
    <numFmt numFmtId="169" formatCode="[$-419]General"/>
    <numFmt numFmtId="170" formatCode="_-* #,##0.0\ _₽_-;\-* #,##0.0\ _₽_-;_-* &quot;-&quot;?\ _₽_-;_-@_-"/>
    <numFmt numFmtId="171" formatCode="_-* #,##0.00[$€-1]_-;\-* #,##0.00[$€-1]_-;_-* &quot;-&quot;??[$€-1]_-"/>
    <numFmt numFmtId="172" formatCode="[$-419]d\ mmm;@"/>
  </numFmts>
  <fonts count="110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8"/>
      <name val="Arial Cy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b/>
      <sz val="10"/>
      <name val="Arial Cyr"/>
      <charset val="204"/>
    </font>
    <font>
      <sz val="12"/>
      <name val="Arial Cyr"/>
      <charset val="204"/>
    </font>
    <font>
      <b/>
      <sz val="14"/>
      <color theme="1"/>
      <name val="Courier New CY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6"/>
      <name val="Arial Cyr"/>
    </font>
    <font>
      <sz val="10"/>
      <color indexed="53"/>
      <name val="Arial Cyr"/>
    </font>
    <font>
      <u/>
      <sz val="16"/>
      <name val="Times New Roman"/>
      <family val="1"/>
      <charset val="204"/>
    </font>
    <font>
      <b/>
      <u/>
      <sz val="14"/>
      <color theme="1"/>
      <name val="Courier New CYR"/>
    </font>
    <font>
      <b/>
      <u/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0"/>
      <name val="Arial Cy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Arial Cyr"/>
      <charset val="204"/>
    </font>
    <font>
      <b/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1"/>
      <color theme="1"/>
      <name val="Arial"/>
      <family val="2"/>
      <charset val="204"/>
    </font>
    <font>
      <b/>
      <sz val="12"/>
      <color theme="1"/>
      <name val="Batang"/>
      <family val="1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theme="1"/>
      <name val="Arial"/>
      <family val="2"/>
      <charset val="204"/>
    </font>
    <font>
      <b/>
      <i/>
      <sz val="8"/>
      <color theme="1"/>
      <name val="Arial"/>
      <family val="2"/>
      <charset val="204"/>
    </font>
    <font>
      <b/>
      <sz val="2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8"/>
      <name val="Arial CYR"/>
      <charset val="204"/>
    </font>
    <font>
      <sz val="10"/>
      <color indexed="8"/>
      <name val="Times New Roman"/>
      <family val="2"/>
      <charset val="204"/>
    </font>
    <font>
      <sz val="11"/>
      <color indexed="8"/>
      <name val="Calibri"/>
      <family val="2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8" tint="0.79998168889431442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rgb="FF9C0006"/>
      <name val="Calibri"/>
      <family val="2"/>
      <charset val="204"/>
      <scheme val="minor"/>
    </font>
    <font>
      <b/>
      <sz val="11"/>
      <name val="Arial Cyr"/>
      <charset val="204"/>
    </font>
    <font>
      <b/>
      <sz val="11"/>
      <color rgb="FF9C0006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4"/>
      <color rgb="FF3F3F3F"/>
      <name val="Calibri"/>
      <family val="2"/>
      <charset val="204"/>
      <scheme val="minor"/>
    </font>
    <font>
      <b/>
      <sz val="10"/>
      <color theme="1"/>
      <name val="Batang"/>
      <family val="1"/>
      <charset val="204"/>
    </font>
    <font>
      <b/>
      <sz val="16"/>
      <color rgb="FF3F3F3F"/>
      <name val="Calibri"/>
      <family val="2"/>
      <charset val="204"/>
      <scheme val="minor"/>
    </font>
    <font>
      <b/>
      <sz val="20"/>
      <color rgb="FF3F3F3F"/>
      <name val="Calibri"/>
      <family val="2"/>
      <charset val="204"/>
      <scheme val="minor"/>
    </font>
    <font>
      <b/>
      <sz val="22"/>
      <color rgb="FF3F3F3F"/>
      <name val="Calibri"/>
      <family val="2"/>
      <charset val="204"/>
      <scheme val="minor"/>
    </font>
    <font>
      <b/>
      <sz val="8"/>
      <color theme="1"/>
      <name val="Batang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Mangal"/>
      <family val="1"/>
    </font>
    <font>
      <b/>
      <sz val="10"/>
      <name val="Calibri"/>
      <family val="2"/>
      <charset val="204"/>
    </font>
    <font>
      <b/>
      <sz val="14"/>
      <name val="Mangal"/>
      <family val="1"/>
    </font>
    <font>
      <b/>
      <sz val="8"/>
      <name val="Mangal"/>
      <family val="1"/>
    </font>
    <font>
      <b/>
      <sz val="18"/>
      <color theme="1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color theme="1"/>
      <name val="Arial"/>
      <family val="2"/>
      <charset val="204"/>
    </font>
    <font>
      <b/>
      <sz val="12"/>
      <name val="Mangal"/>
      <family val="1"/>
    </font>
    <font>
      <sz val="10"/>
      <color indexed="10"/>
      <name val="Arial"/>
      <family val="2"/>
      <charset val="204"/>
    </font>
    <font>
      <b/>
      <sz val="11"/>
      <name val="Mangal"/>
      <family val="1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8"/>
      <name val="Mangal"/>
      <family val="1"/>
    </font>
    <font>
      <sz val="11"/>
      <name val="Arial Cyr"/>
      <charset val="204"/>
    </font>
    <font>
      <sz val="2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1"/>
      <color theme="4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C0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10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thin">
        <color indexed="64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tted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/>
      <top/>
      <bottom style="dashed">
        <color theme="1" tint="0.499984740745262"/>
      </bottom>
      <diagonal/>
    </border>
    <border>
      <left/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/>
      <diagonal/>
    </border>
    <border>
      <left style="double">
        <color theme="1" tint="0.499984740745262"/>
      </left>
      <right/>
      <top/>
      <bottom/>
      <diagonal/>
    </border>
    <border>
      <left style="double">
        <color theme="1" tint="0.499984740745262"/>
      </left>
      <right/>
      <top style="dashed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59387">
    <xf numFmtId="0" fontId="0" fillId="0" borderId="0"/>
    <xf numFmtId="0" fontId="37" fillId="0" borderId="0"/>
    <xf numFmtId="169" fontId="38" fillId="0" borderId="0"/>
    <xf numFmtId="0" fontId="12" fillId="0" borderId="0"/>
    <xf numFmtId="0" fontId="23" fillId="0" borderId="0">
      <alignment horizontal="left"/>
    </xf>
    <xf numFmtId="0" fontId="12" fillId="0" borderId="0"/>
    <xf numFmtId="0" fontId="39" fillId="0" borderId="0"/>
    <xf numFmtId="0" fontId="39" fillId="0" borderId="0"/>
    <xf numFmtId="0" fontId="2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1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3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5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6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2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6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56" fillId="34" borderId="0" applyNumberFormat="0" applyBorder="0" applyAlignment="0" applyProtection="0"/>
    <xf numFmtId="0" fontId="56" fillId="35" borderId="0" applyNumberFormat="0" applyBorder="0" applyAlignment="0" applyProtection="0"/>
    <xf numFmtId="0" fontId="56" fillId="35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32" borderId="0" applyNumberFormat="0" applyBorder="0" applyAlignment="0" applyProtection="0"/>
    <xf numFmtId="0" fontId="56" fillId="32" borderId="0" applyNumberFormat="0" applyBorder="0" applyAlignment="0" applyProtection="0"/>
    <xf numFmtId="0" fontId="56" fillId="28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169" fontId="57" fillId="0" borderId="0"/>
    <xf numFmtId="0" fontId="27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2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>
      <alignment horizontal="left"/>
    </xf>
    <xf numFmtId="171" fontId="23" fillId="0" borderId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8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39" fillId="0" borderId="0"/>
    <xf numFmtId="0" fontId="59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59" fillId="0" borderId="0"/>
    <xf numFmtId="0" fontId="3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37" fillId="0" borderId="0"/>
    <xf numFmtId="0" fontId="55" fillId="21" borderId="0" applyNumberFormat="0" applyBorder="0" applyAlignment="0" applyProtection="0"/>
    <xf numFmtId="0" fontId="55" fillId="23" borderId="0" applyNumberFormat="0" applyBorder="0" applyAlignment="0" applyProtection="0"/>
    <xf numFmtId="0" fontId="55" fillId="25" borderId="0" applyNumberFormat="0" applyBorder="0" applyAlignment="0" applyProtection="0"/>
    <xf numFmtId="0" fontId="55" fillId="26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9" borderId="0" applyNumberFormat="0" applyBorder="0" applyAlignment="0" applyProtection="0"/>
    <xf numFmtId="0" fontId="55" fillId="30" borderId="0" applyNumberFormat="0" applyBorder="0" applyAlignment="0" applyProtection="0"/>
    <xf numFmtId="0" fontId="55" fillId="32" borderId="0" applyNumberFormat="0" applyBorder="0" applyAlignment="0" applyProtection="0"/>
    <xf numFmtId="0" fontId="55" fillId="26" borderId="0" applyNumberFormat="0" applyBorder="0" applyAlignment="0" applyProtection="0"/>
    <xf numFmtId="0" fontId="55" fillId="29" borderId="0" applyNumberFormat="0" applyBorder="0" applyAlignment="0" applyProtection="0"/>
    <xf numFmtId="0" fontId="55" fillId="33" borderId="0" applyNumberFormat="0" applyBorder="0" applyAlignment="0" applyProtection="0"/>
    <xf numFmtId="0" fontId="56" fillId="35" borderId="0" applyNumberFormat="0" applyBorder="0" applyAlignment="0" applyProtection="0"/>
    <xf numFmtId="0" fontId="56" fillId="30" borderId="0" applyNumberFormat="0" applyBorder="0" applyAlignment="0" applyProtection="0"/>
    <xf numFmtId="0" fontId="56" fillId="32" borderId="0" applyNumberFormat="0" applyBorder="0" applyAlignment="0" applyProtection="0"/>
    <xf numFmtId="0" fontId="56" fillId="36" borderId="0" applyNumberFormat="0" applyBorder="0" applyAlignment="0" applyProtection="0"/>
    <xf numFmtId="0" fontId="56" fillId="34" borderId="0" applyNumberFormat="0" applyBorder="0" applyAlignment="0" applyProtection="0"/>
    <xf numFmtId="0" fontId="56" fillId="37" borderId="0" applyNumberFormat="0" applyBorder="0" applyAlignment="0" applyProtection="0"/>
    <xf numFmtId="169" fontId="57" fillId="0" borderId="0"/>
    <xf numFmtId="0" fontId="58" fillId="0" borderId="0"/>
    <xf numFmtId="0" fontId="23" fillId="0" borderId="0"/>
    <xf numFmtId="0" fontId="23" fillId="0" borderId="0">
      <alignment horizontal="left"/>
    </xf>
    <xf numFmtId="0" fontId="39" fillId="0" borderId="0"/>
    <xf numFmtId="0" fontId="23" fillId="0" borderId="0"/>
    <xf numFmtId="0" fontId="59" fillId="0" borderId="0"/>
    <xf numFmtId="0" fontId="39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75" fillId="49" borderId="0" applyNumberFormat="0" applyBorder="0" applyAlignment="0" applyProtection="0"/>
    <xf numFmtId="0" fontId="80" fillId="55" borderId="88" applyNumberFormat="0" applyAlignment="0" applyProtection="0"/>
    <xf numFmtId="0" fontId="55" fillId="20" borderId="0" applyNumberFormat="0" applyBorder="0" applyAlignment="0" applyProtection="0"/>
    <xf numFmtId="0" fontId="55" fillId="22" borderId="0" applyNumberFormat="0" applyBorder="0" applyAlignment="0" applyProtection="0"/>
    <xf numFmtId="0" fontId="55" fillId="24" borderId="0" applyNumberFormat="0" applyBorder="0" applyAlignment="0" applyProtection="0"/>
    <xf numFmtId="0" fontId="55" fillId="20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6" fillId="34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28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5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58" fillId="0" borderId="0"/>
    <xf numFmtId="0" fontId="58" fillId="0" borderId="0"/>
    <xf numFmtId="0" fontId="58" fillId="0" borderId="0"/>
    <xf numFmtId="0" fontId="59" fillId="0" borderId="0"/>
    <xf numFmtId="0" fontId="59" fillId="0" borderId="0"/>
    <xf numFmtId="0" fontId="5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</cellStyleXfs>
  <cellXfs count="1329">
    <xf numFmtId="0" fontId="0" fillId="0" borderId="0" xfId="0"/>
    <xf numFmtId="0" fontId="0" fillId="0" borderId="0" xfId="0" applyBorder="1"/>
    <xf numFmtId="0" fontId="0" fillId="0" borderId="0" xfId="0" applyBorder="1" applyAlignment="1"/>
    <xf numFmtId="49" fontId="2" fillId="4" borderId="5" xfId="0" applyNumberFormat="1" applyFont="1" applyFill="1" applyBorder="1" applyAlignment="1">
      <alignment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Border="1"/>
    <xf numFmtId="0" fontId="14" fillId="0" borderId="0" xfId="0" applyFont="1" applyBorder="1"/>
    <xf numFmtId="0" fontId="19" fillId="0" borderId="0" xfId="0" applyFont="1" applyBorder="1" applyAlignment="1">
      <alignment horizontal="center"/>
    </xf>
    <xf numFmtId="0" fontId="0" fillId="0" borderId="14" xfId="0" applyBorder="1"/>
    <xf numFmtId="0" fontId="13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left" wrapText="1"/>
    </xf>
    <xf numFmtId="0" fontId="0" fillId="0" borderId="0" xfId="0" applyFill="1" applyBorder="1"/>
    <xf numFmtId="167" fontId="3" fillId="0" borderId="0" xfId="0" applyNumberFormat="1" applyFont="1" applyBorder="1" applyAlignment="1">
      <alignment horizontal="center"/>
    </xf>
    <xf numFmtId="0" fontId="6" fillId="0" borderId="2" xfId="0" applyFont="1" applyBorder="1"/>
    <xf numFmtId="0" fontId="8" fillId="0" borderId="2" xfId="0" applyFont="1" applyBorder="1" applyAlignment="1"/>
    <xf numFmtId="0" fontId="11" fillId="0" borderId="1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0" fillId="0" borderId="0" xfId="0" applyNumberFormat="1"/>
    <xf numFmtId="0" fontId="0" fillId="0" borderId="0" xfId="0" applyBorder="1" applyAlignment="1">
      <alignment horizontal="right"/>
    </xf>
    <xf numFmtId="0" fontId="22" fillId="0" borderId="0" xfId="0" applyFont="1" applyBorder="1" applyAlignment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1" fontId="1" fillId="0" borderId="5" xfId="0" applyNumberFormat="1" applyFont="1" applyBorder="1"/>
    <xf numFmtId="1" fontId="31" fillId="0" borderId="5" xfId="0" applyNumberFormat="1" applyFont="1" applyBorder="1" applyAlignment="1">
      <alignment horizontal="center" vertical="center" wrapText="1"/>
    </xf>
    <xf numFmtId="1" fontId="32" fillId="8" borderId="5" xfId="0" applyNumberFormat="1" applyFont="1" applyFill="1" applyBorder="1" applyAlignment="1">
      <alignment horizontal="center" vertical="center" textRotation="90"/>
    </xf>
    <xf numFmtId="1" fontId="32" fillId="5" borderId="5" xfId="0" applyNumberFormat="1" applyFont="1" applyFill="1" applyBorder="1" applyAlignment="1">
      <alignment horizontal="center" vertical="center" textRotation="90"/>
    </xf>
    <xf numFmtId="1" fontId="32" fillId="4" borderId="5" xfId="0" applyNumberFormat="1" applyFont="1" applyFill="1" applyBorder="1" applyAlignment="1">
      <alignment horizontal="center" vertical="center" textRotation="90"/>
    </xf>
    <xf numFmtId="1" fontId="32" fillId="6" borderId="5" xfId="0" applyNumberFormat="1" applyFont="1" applyFill="1" applyBorder="1" applyAlignment="1">
      <alignment horizontal="center" vertical="center" textRotation="90"/>
    </xf>
    <xf numFmtId="1" fontId="0" fillId="10" borderId="5" xfId="0" applyNumberFormat="1" applyFill="1" applyBorder="1" applyAlignment="1">
      <alignment vertical="center"/>
    </xf>
    <xf numFmtId="1" fontId="17" fillId="15" borderId="5" xfId="0" applyNumberFormat="1" applyFont="1" applyFill="1" applyBorder="1" applyAlignment="1">
      <alignment vertical="center"/>
    </xf>
    <xf numFmtId="1" fontId="17" fillId="16" borderId="5" xfId="0" applyNumberFormat="1" applyFont="1" applyFill="1" applyBorder="1" applyAlignment="1">
      <alignment vertical="center"/>
    </xf>
    <xf numFmtId="1" fontId="2" fillId="4" borderId="5" xfId="0" applyNumberFormat="1" applyFont="1" applyFill="1" applyBorder="1" applyAlignment="1">
      <alignment vertical="center"/>
    </xf>
    <xf numFmtId="1" fontId="2" fillId="4" borderId="14" xfId="0" applyNumberFormat="1" applyFont="1" applyFill="1" applyBorder="1" applyAlignment="1">
      <alignment vertical="center"/>
    </xf>
    <xf numFmtId="1" fontId="0" fillId="11" borderId="5" xfId="0" applyNumberFormat="1" applyFill="1" applyBorder="1" applyAlignment="1"/>
    <xf numFmtId="1" fontId="0" fillId="17" borderId="5" xfId="0" applyNumberFormat="1" applyFill="1" applyBorder="1" applyAlignment="1"/>
    <xf numFmtId="1" fontId="0" fillId="12" borderId="5" xfId="0" applyNumberFormat="1" applyFill="1" applyBorder="1" applyAlignment="1"/>
    <xf numFmtId="1" fontId="17" fillId="10" borderId="5" xfId="0" applyNumberFormat="1" applyFont="1" applyFill="1" applyBorder="1" applyAlignment="1">
      <alignment vertical="center"/>
    </xf>
    <xf numFmtId="1" fontId="17" fillId="9" borderId="5" xfId="0" applyNumberFormat="1" applyFont="1" applyFill="1" applyBorder="1" applyAlignment="1">
      <alignment vertical="center"/>
    </xf>
    <xf numFmtId="1" fontId="26" fillId="6" borderId="15" xfId="0" applyNumberFormat="1" applyFont="1" applyFill="1" applyBorder="1" applyAlignment="1">
      <alignment horizontal="center" vertical="center" textRotation="90"/>
    </xf>
    <xf numFmtId="1" fontId="32" fillId="14" borderId="5" xfId="0" applyNumberFormat="1" applyFont="1" applyFill="1" applyBorder="1" applyAlignment="1">
      <alignment vertical="center"/>
    </xf>
    <xf numFmtId="1" fontId="32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/>
    <xf numFmtId="1" fontId="0" fillId="18" borderId="5" xfId="0" applyNumberFormat="1" applyFill="1" applyBorder="1" applyAlignment="1"/>
    <xf numFmtId="1" fontId="32" fillId="15" borderId="5" xfId="0" applyNumberFormat="1" applyFont="1" applyFill="1" applyBorder="1" applyAlignment="1">
      <alignment vertical="center"/>
    </xf>
    <xf numFmtId="1" fontId="26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 applyAlignment="1">
      <alignment vertical="center"/>
    </xf>
    <xf numFmtId="1" fontId="32" fillId="0" borderId="5" xfId="0" applyNumberFormat="1" applyFont="1" applyBorder="1" applyAlignment="1">
      <alignment wrapText="1"/>
    </xf>
    <xf numFmtId="1" fontId="32" fillId="16" borderId="5" xfId="0" applyNumberFormat="1" applyFont="1" applyFill="1" applyBorder="1" applyAlignment="1">
      <alignment vertical="center"/>
    </xf>
    <xf numFmtId="49" fontId="2" fillId="10" borderId="11" xfId="0" applyNumberFormat="1" applyFont="1" applyFill="1" applyBorder="1" applyAlignment="1">
      <alignment vertical="center"/>
    </xf>
    <xf numFmtId="1" fontId="17" fillId="15" borderId="11" xfId="0" applyNumberFormat="1" applyFont="1" applyFill="1" applyBorder="1" applyAlignment="1">
      <alignment vertical="center"/>
    </xf>
    <xf numFmtId="1" fontId="0" fillId="10" borderId="11" xfId="0" applyNumberFormat="1" applyFill="1" applyBorder="1" applyAlignment="1">
      <alignment vertical="center"/>
    </xf>
    <xf numFmtId="1" fontId="17" fillId="16" borderId="11" xfId="0" applyNumberFormat="1" applyFont="1" applyFill="1" applyBorder="1" applyAlignment="1">
      <alignment vertical="center"/>
    </xf>
    <xf numFmtId="1" fontId="17" fillId="10" borderId="11" xfId="0" applyNumberFormat="1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5" xfId="0" applyFont="1" applyBorder="1"/>
    <xf numFmtId="0" fontId="0" fillId="0" borderId="12" xfId="0" applyBorder="1"/>
    <xf numFmtId="14" fontId="26" fillId="0" borderId="5" xfId="0" applyNumberFormat="1" applyFont="1" applyBorder="1"/>
    <xf numFmtId="1" fontId="26" fillId="8" borderId="5" xfId="0" applyNumberFormat="1" applyFont="1" applyFill="1" applyBorder="1" applyAlignment="1">
      <alignment horizontal="center" vertical="center" textRotation="90"/>
    </xf>
    <xf numFmtId="1" fontId="26" fillId="6" borderId="5" xfId="0" applyNumberFormat="1" applyFont="1" applyFill="1" applyBorder="1" applyAlignment="1">
      <alignment horizontal="center" vertical="center" textRotation="90"/>
    </xf>
    <xf numFmtId="0" fontId="0" fillId="0" borderId="0" xfId="0"/>
    <xf numFmtId="49" fontId="2" fillId="4" borderId="14" xfId="0" applyNumberFormat="1" applyFont="1" applyFill="1" applyBorder="1" applyAlignment="1">
      <alignment vertical="center"/>
    </xf>
    <xf numFmtId="0" fontId="0" fillId="10" borderId="5" xfId="0" applyFill="1" applyBorder="1"/>
    <xf numFmtId="1" fontId="0" fillId="0" borderId="5" xfId="0" applyNumberFormat="1" applyFill="1" applyBorder="1" applyAlignment="1"/>
    <xf numFmtId="1" fontId="44" fillId="0" borderId="30" xfId="0" applyNumberFormat="1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1" fontId="0" fillId="0" borderId="5" xfId="0" applyNumberFormat="1" applyFill="1" applyBorder="1"/>
    <xf numFmtId="1" fontId="0" fillId="10" borderId="5" xfId="0" applyNumberFormat="1" applyFill="1" applyBorder="1"/>
    <xf numFmtId="1" fontId="0" fillId="0" borderId="5" xfId="0" applyNumberFormat="1" applyBorder="1"/>
    <xf numFmtId="0" fontId="0" fillId="0" borderId="5" xfId="0" applyBorder="1"/>
    <xf numFmtId="49" fontId="2" fillId="10" borderId="5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2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/>
    <xf numFmtId="14" fontId="0" fillId="0" borderId="0" xfId="0" applyNumberFormat="1" applyBorder="1" applyAlignment="1"/>
    <xf numFmtId="0" fontId="18" fillId="0" borderId="0" xfId="0" applyFont="1" applyBorder="1" applyAlignment="1"/>
    <xf numFmtId="0" fontId="1" fillId="10" borderId="0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4" fillId="0" borderId="39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170" fontId="1" fillId="0" borderId="0" xfId="0" applyNumberFormat="1" applyFont="1" applyBorder="1" applyAlignment="1">
      <alignment horizontal="center" wrapText="1"/>
    </xf>
    <xf numFmtId="170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 wrapText="1"/>
    </xf>
    <xf numFmtId="49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/>
    </xf>
    <xf numFmtId="168" fontId="6" fillId="0" borderId="5" xfId="0" applyNumberFormat="1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65" fontId="47" fillId="0" borderId="36" xfId="0" applyNumberFormat="1" applyFont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165" fontId="47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165" fontId="47" fillId="0" borderId="0" xfId="0" applyNumberFormat="1" applyFont="1" applyBorder="1" applyAlignment="1">
      <alignment horizontal="center" vertic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5" fontId="48" fillId="0" borderId="5" xfId="0" applyNumberFormat="1" applyFont="1" applyBorder="1" applyAlignment="1">
      <alignment horizontal="center" vertical="center"/>
    </xf>
    <xf numFmtId="168" fontId="16" fillId="0" borderId="45" xfId="0" applyNumberFormat="1" applyFont="1" applyBorder="1" applyAlignment="1">
      <alignment horizontal="center" vertical="center"/>
    </xf>
    <xf numFmtId="168" fontId="11" fillId="0" borderId="5" xfId="0" applyNumberFormat="1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11" fillId="0" borderId="32" xfId="0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2" fillId="19" borderId="56" xfId="0" applyFont="1" applyFill="1" applyBorder="1" applyAlignment="1">
      <alignment horizontal="center" vertical="center"/>
    </xf>
    <xf numFmtId="1" fontId="42" fillId="10" borderId="5" xfId="0" applyNumberFormat="1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/>
    </xf>
    <xf numFmtId="1" fontId="0" fillId="0" borderId="11" xfId="0" applyNumberFormat="1" applyBorder="1"/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5" xfId="0" applyNumberFormat="1" applyFont="1" applyFill="1" applyBorder="1" applyAlignment="1" applyProtection="1">
      <alignment horizontal="center" vertical="center" wrapText="1"/>
    </xf>
    <xf numFmtId="4" fontId="45" fillId="39" borderId="5" xfId="0" applyNumberFormat="1" applyFont="1" applyFill="1" applyBorder="1" applyAlignment="1">
      <alignment horizontal="center" vertical="center" wrapText="1"/>
    </xf>
    <xf numFmtId="4" fontId="45" fillId="8" borderId="5" xfId="0" applyNumberFormat="1" applyFont="1" applyFill="1" applyBorder="1" applyAlignment="1">
      <alignment horizontal="center" vertical="center" wrapText="1"/>
    </xf>
    <xf numFmtId="4" fontId="25" fillId="8" borderId="5" xfId="0" applyNumberFormat="1" applyFont="1" applyFill="1" applyBorder="1" applyAlignment="1">
      <alignment horizontal="center" vertical="center" wrapText="1"/>
    </xf>
    <xf numFmtId="4" fontId="45" fillId="40" borderId="5" xfId="0" applyNumberFormat="1" applyFont="1" applyFill="1" applyBorder="1" applyAlignment="1">
      <alignment horizontal="center" vertical="center" wrapText="1"/>
    </xf>
    <xf numFmtId="4" fontId="45" fillId="39" borderId="59" xfId="0" applyNumberFormat="1" applyFont="1" applyFill="1" applyBorder="1" applyAlignment="1">
      <alignment horizontal="center" vertical="center" wrapText="1"/>
    </xf>
    <xf numFmtId="0" fontId="0" fillId="0" borderId="0" xfId="0" applyFill="1"/>
    <xf numFmtId="4" fontId="45" fillId="19" borderId="57" xfId="0" applyNumberFormat="1" applyFont="1" applyFill="1" applyBorder="1" applyAlignment="1">
      <alignment horizontal="center" vertical="center" wrapText="1"/>
    </xf>
    <xf numFmtId="4" fontId="45" fillId="2" borderId="57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57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>
      <alignment horizontal="center" vertical="center" wrapText="1"/>
    </xf>
    <xf numFmtId="4" fontId="25" fillId="14" borderId="57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4" fontId="45" fillId="13" borderId="11" xfId="0" applyNumberFormat="1" applyFont="1" applyFill="1" applyBorder="1" applyAlignment="1">
      <alignment horizontal="center" vertical="center" wrapText="1"/>
    </xf>
    <xf numFmtId="4" fontId="45" fillId="13" borderId="57" xfId="0" applyNumberFormat="1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42" fillId="0" borderId="3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4" fontId="25" fillId="14" borderId="0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" fontId="45" fillId="0" borderId="0" xfId="0" applyNumberFormat="1" applyFont="1" applyFill="1" applyBorder="1" applyAlignment="1">
      <alignment horizontal="center" vertical="center" wrapText="1"/>
    </xf>
    <xf numFmtId="4" fontId="45" fillId="8" borderId="57" xfId="0" applyNumberFormat="1" applyFont="1" applyFill="1" applyBorder="1" applyAlignment="1">
      <alignment horizontal="center" vertical="center" wrapText="1"/>
    </xf>
    <xf numFmtId="4" fontId="45" fillId="39" borderId="62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57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/>
    </xf>
    <xf numFmtId="0" fontId="1" fillId="0" borderId="0" xfId="0" applyFont="1"/>
    <xf numFmtId="0" fontId="31" fillId="0" borderId="15" xfId="0" applyFont="1" applyBorder="1" applyAlignment="1">
      <alignment horizontal="center" vertical="center" wrapText="1"/>
    </xf>
    <xf numFmtId="0" fontId="26" fillId="8" borderId="5" xfId="0" applyNumberFormat="1" applyFont="1" applyFill="1" applyBorder="1" applyAlignment="1">
      <alignment horizontal="center" vertical="center" textRotation="90"/>
    </xf>
    <xf numFmtId="49" fontId="32" fillId="5" borderId="32" xfId="0" applyNumberFormat="1" applyFont="1" applyFill="1" applyBorder="1" applyAlignment="1">
      <alignment horizontal="center" vertical="center" textRotation="90"/>
    </xf>
    <xf numFmtId="49" fontId="32" fillId="4" borderId="32" xfId="0" applyNumberFormat="1" applyFont="1" applyFill="1" applyBorder="1" applyAlignment="1">
      <alignment horizontal="center" vertical="center" textRotation="90"/>
    </xf>
    <xf numFmtId="49" fontId="2" fillId="7" borderId="14" xfId="0" applyNumberFormat="1" applyFont="1" applyFill="1" applyBorder="1" applyAlignment="1">
      <alignment vertical="center"/>
    </xf>
    <xf numFmtId="1" fontId="0" fillId="7" borderId="5" xfId="0" applyNumberFormat="1" applyFill="1" applyBorder="1"/>
    <xf numFmtId="49" fontId="0" fillId="0" borderId="5" xfId="0" applyNumberFormat="1" applyFill="1" applyBorder="1"/>
    <xf numFmtId="0" fontId="0" fillId="43" borderId="5" xfId="0" applyFill="1" applyBorder="1"/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49" fontId="48" fillId="0" borderId="5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49" fontId="48" fillId="0" borderId="15" xfId="0" applyNumberFormat="1" applyFont="1" applyBorder="1" applyAlignment="1">
      <alignment horizontal="center" vertical="center"/>
    </xf>
    <xf numFmtId="1" fontId="48" fillId="0" borderId="15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0" borderId="5" xfId="0" applyNumberFormat="1" applyFont="1" applyFill="1" applyBorder="1" applyAlignment="1">
      <alignment horizontal="center" vertical="center" wrapText="1"/>
    </xf>
    <xf numFmtId="4" fontId="45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62" fillId="0" borderId="0" xfId="56733" applyFont="1" applyFill="1"/>
    <xf numFmtId="0" fontId="0" fillId="0" borderId="0" xfId="0" applyFont="1" applyFill="1"/>
    <xf numFmtId="4" fontId="45" fillId="4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 applyProtection="1">
      <alignment horizontal="center" vertical="center" wrapText="1"/>
    </xf>
    <xf numFmtId="4" fontId="45" fillId="0" borderId="23" xfId="0" applyNumberFormat="1" applyFont="1" applyFill="1" applyBorder="1" applyAlignment="1">
      <alignment horizontal="center" vertical="center" wrapText="1"/>
    </xf>
    <xf numFmtId="4" fontId="45" fillId="0" borderId="24" xfId="0" applyNumberFormat="1" applyFont="1" applyFill="1" applyBorder="1" applyAlignment="1">
      <alignment horizontal="center" vertical="center" wrapText="1"/>
    </xf>
    <xf numFmtId="4" fontId="45" fillId="14" borderId="23" xfId="0" applyNumberFormat="1" applyFont="1" applyFill="1" applyBorder="1" applyAlignment="1">
      <alignment horizontal="center" vertical="center" wrapText="1"/>
    </xf>
    <xf numFmtId="4" fontId="45" fillId="9" borderId="24" xfId="0" applyNumberFormat="1" applyFont="1" applyFill="1" applyBorder="1" applyAlignment="1">
      <alignment horizontal="center" vertical="center" wrapText="1"/>
    </xf>
    <xf numFmtId="4" fontId="45" fillId="14" borderId="38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>
      <alignment horizontal="center" vertical="center" wrapText="1"/>
    </xf>
    <xf numFmtId="4" fontId="45" fillId="14" borderId="11" xfId="0" applyNumberFormat="1" applyFont="1" applyFill="1" applyBorder="1" applyAlignment="1">
      <alignment horizontal="center" vertical="center" wrapText="1"/>
    </xf>
    <xf numFmtId="0" fontId="0" fillId="41" borderId="0" xfId="0" applyFont="1" applyFill="1"/>
    <xf numFmtId="0" fontId="0" fillId="0" borderId="0" xfId="0" applyFont="1" applyAlignment="1">
      <alignment horizontal="center" vertical="center"/>
    </xf>
    <xf numFmtId="4" fontId="63" fillId="0" borderId="0" xfId="0" applyNumberFormat="1" applyFont="1" applyFill="1" applyBorder="1" applyAlignment="1">
      <alignment horizontal="center" vertical="center" wrapText="1"/>
    </xf>
    <xf numFmtId="4" fontId="24" fillId="0" borderId="0" xfId="0" applyNumberFormat="1" applyFont="1" applyAlignment="1">
      <alignment horizontal="center" vertical="center"/>
    </xf>
    <xf numFmtId="0" fontId="54" fillId="42" borderId="5" xfId="0" applyFont="1" applyFill="1" applyBorder="1" applyAlignment="1">
      <alignment vertical="top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2" fontId="24" fillId="0" borderId="5" xfId="0" applyNumberFormat="1" applyFont="1" applyBorder="1" applyAlignment="1">
      <alignment horizontal="center" vertical="center"/>
    </xf>
    <xf numFmtId="172" fontId="45" fillId="0" borderId="53" xfId="0" applyNumberFormat="1" applyFont="1" applyFill="1" applyBorder="1" applyAlignment="1">
      <alignment horizontal="center" vertical="center" wrapText="1"/>
    </xf>
    <xf numFmtId="4" fontId="45" fillId="0" borderId="12" xfId="0" applyNumberFormat="1" applyFont="1" applyFill="1" applyBorder="1" applyAlignment="1">
      <alignment horizontal="center" vertical="center" wrapText="1"/>
    </xf>
    <xf numFmtId="4" fontId="45" fillId="44" borderId="12" xfId="0" applyNumberFormat="1" applyFont="1" applyFill="1" applyBorder="1" applyAlignment="1">
      <alignment horizontal="center" vertical="center" wrapText="1"/>
    </xf>
    <xf numFmtId="4" fontId="45" fillId="9" borderId="5" xfId="0" applyNumberFormat="1" applyFont="1" applyFill="1" applyBorder="1" applyAlignment="1">
      <alignment horizontal="center" vertical="center" wrapText="1"/>
    </xf>
    <xf numFmtId="4" fontId="45" fillId="0" borderId="35" xfId="0" applyNumberFormat="1" applyFont="1" applyFill="1" applyBorder="1" applyAlignment="1">
      <alignment horizontal="center" vertical="center" wrapText="1"/>
    </xf>
    <xf numFmtId="4" fontId="65" fillId="0" borderId="37" xfId="0" applyNumberFormat="1" applyFont="1" applyFill="1" applyBorder="1" applyAlignment="1">
      <alignment horizontal="center" vertical="center" wrapText="1"/>
    </xf>
    <xf numFmtId="4" fontId="45" fillId="9" borderId="23" xfId="0" applyNumberFormat="1" applyFont="1" applyFill="1" applyBorder="1" applyAlignment="1">
      <alignment horizontal="center" vertical="center" wrapText="1"/>
    </xf>
    <xf numFmtId="4" fontId="45" fillId="9" borderId="38" xfId="0" applyNumberFormat="1" applyFont="1" applyFill="1" applyBorder="1" applyAlignment="1">
      <alignment horizontal="center" vertical="center" wrapText="1"/>
    </xf>
    <xf numFmtId="4" fontId="45" fillId="9" borderId="39" xfId="0" applyNumberFormat="1" applyFont="1" applyFill="1" applyBorder="1" applyAlignment="1">
      <alignment horizontal="center" vertical="center" wrapText="1"/>
    </xf>
    <xf numFmtId="4" fontId="65" fillId="0" borderId="52" xfId="0" applyNumberFormat="1" applyFont="1" applyFill="1" applyBorder="1" applyAlignment="1">
      <alignment horizontal="center" vertical="center" wrapText="1"/>
    </xf>
    <xf numFmtId="4" fontId="45" fillId="9" borderId="11" xfId="0" applyNumberFormat="1" applyFont="1" applyFill="1" applyBorder="1" applyAlignment="1">
      <alignment horizontal="center" vertical="center" wrapText="1"/>
    </xf>
    <xf numFmtId="4" fontId="45" fillId="9" borderId="46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/>
    <xf numFmtId="4" fontId="45" fillId="0" borderId="5" xfId="0" applyNumberFormat="1" applyFont="1" applyFill="1" applyBorder="1" applyAlignment="1" applyProtection="1">
      <alignment horizontal="center" vertical="center" wrapText="1"/>
    </xf>
    <xf numFmtId="4" fontId="45" fillId="0" borderId="36" xfId="0" applyNumberFormat="1" applyFont="1" applyFill="1" applyBorder="1" applyAlignment="1">
      <alignment horizontal="center" vertical="center" wrapText="1"/>
    </xf>
    <xf numFmtId="4" fontId="45" fillId="0" borderId="30" xfId="0" applyNumberFormat="1" applyFont="1" applyFill="1" applyBorder="1" applyAlignment="1">
      <alignment horizontal="center" vertical="center" wrapText="1"/>
    </xf>
    <xf numFmtId="4" fontId="45" fillId="3" borderId="30" xfId="0" applyNumberFormat="1" applyFont="1" applyFill="1" applyBorder="1" applyAlignment="1">
      <alignment horizontal="center" vertical="center" wrapText="1"/>
    </xf>
    <xf numFmtId="4" fontId="45" fillId="44" borderId="3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4" fontId="0" fillId="0" borderId="0" xfId="0" applyNumberFormat="1" applyFont="1" applyFill="1"/>
    <xf numFmtId="4" fontId="45" fillId="3" borderId="5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7" fillId="0" borderId="0" xfId="0" applyFont="1" applyFill="1"/>
    <xf numFmtId="4" fontId="4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67" fillId="1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9" fillId="0" borderId="5" xfId="0" applyNumberFormat="1" applyFont="1" applyFill="1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55" fillId="0" borderId="0" xfId="59158"/>
    <xf numFmtId="4" fontId="45" fillId="3" borderId="5" xfId="0" applyNumberFormat="1" applyFont="1" applyFill="1" applyBorder="1" applyAlignment="1">
      <alignment horizontal="center" vertical="center" wrapText="1"/>
    </xf>
    <xf numFmtId="4" fontId="45" fillId="39" borderId="0" xfId="0" applyNumberFormat="1" applyFont="1" applyFill="1" applyBorder="1" applyAlignment="1">
      <alignment horizontal="center" vertical="center" wrapText="1"/>
    </xf>
    <xf numFmtId="0" fontId="46" fillId="0" borderId="37" xfId="0" applyFont="1" applyBorder="1" applyAlignment="1">
      <alignment horizontal="center" vertical="center" wrapText="1"/>
    </xf>
    <xf numFmtId="1" fontId="28" fillId="0" borderId="5" xfId="0" applyNumberFormat="1" applyFont="1" applyBorder="1" applyAlignment="1">
      <alignment horizontal="center" vertical="center"/>
    </xf>
    <xf numFmtId="1" fontId="0" fillId="46" borderId="5" xfId="0" applyNumberFormat="1" applyFill="1" applyBorder="1"/>
    <xf numFmtId="1" fontId="0" fillId="47" borderId="5" xfId="0" applyNumberFormat="1" applyFill="1" applyBorder="1"/>
    <xf numFmtId="1" fontId="71" fillId="16" borderId="5" xfId="0" applyNumberFormat="1" applyFont="1" applyFill="1" applyBorder="1"/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45" fillId="39" borderId="65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>
      <alignment horizontal="center" vertical="center" wrapText="1"/>
    </xf>
    <xf numFmtId="4" fontId="45" fillId="39" borderId="67" xfId="0" applyNumberFormat="1" applyFont="1" applyFill="1" applyBorder="1" applyAlignment="1">
      <alignment horizontal="center" vertical="center" wrapText="1"/>
    </xf>
    <xf numFmtId="4" fontId="45" fillId="8" borderId="63" xfId="0" applyNumberFormat="1" applyFont="1" applyFill="1" applyBorder="1" applyAlignment="1">
      <alignment horizontal="center" vertical="center" wrapText="1"/>
    </xf>
    <xf numFmtId="4" fontId="25" fillId="8" borderId="63" xfId="0" applyNumberFormat="1" applyFont="1" applyFill="1" applyBorder="1" applyAlignment="1">
      <alignment horizontal="center" vertical="center" wrapText="1"/>
    </xf>
    <xf numFmtId="4" fontId="45" fillId="8" borderId="68" xfId="0" applyNumberFormat="1" applyFont="1" applyFill="1" applyBorder="1" applyAlignment="1">
      <alignment horizontal="center" vertical="center" wrapText="1"/>
    </xf>
    <xf numFmtId="4" fontId="45" fillId="39" borderId="69" xfId="0" applyNumberFormat="1" applyFont="1" applyFill="1" applyBorder="1" applyAlignment="1">
      <alignment horizontal="center" vertical="center" wrapText="1"/>
    </xf>
    <xf numFmtId="4" fontId="45" fillId="39" borderId="70" xfId="0" applyNumberFormat="1" applyFont="1" applyFill="1" applyBorder="1" applyAlignment="1">
      <alignment horizontal="center" vertical="center" wrapText="1"/>
    </xf>
    <xf numFmtId="4" fontId="45" fillId="39" borderId="71" xfId="0" applyNumberFormat="1" applyFont="1" applyFill="1" applyBorder="1" applyAlignment="1">
      <alignment horizontal="center" vertical="center" wrapText="1"/>
    </xf>
    <xf numFmtId="4" fontId="45" fillId="19" borderId="71" xfId="0" applyNumberFormat="1" applyFont="1" applyFill="1" applyBorder="1" applyAlignment="1">
      <alignment horizontal="center" vertical="center" wrapText="1"/>
    </xf>
    <xf numFmtId="4" fontId="45" fillId="38" borderId="64" xfId="0" applyNumberFormat="1" applyFont="1" applyFill="1" applyBorder="1" applyAlignment="1">
      <alignment horizontal="center" vertical="center" wrapText="1"/>
    </xf>
    <xf numFmtId="4" fontId="45" fillId="38" borderId="63" xfId="0" applyNumberFormat="1" applyFont="1" applyFill="1" applyBorder="1" applyAlignment="1">
      <alignment horizontal="center" vertical="center" wrapText="1"/>
    </xf>
    <xf numFmtId="4" fontId="45" fillId="2" borderId="64" xfId="0" applyNumberFormat="1" applyFont="1" applyFill="1" applyBorder="1" applyAlignment="1">
      <alignment horizontal="center" vertical="center" wrapText="1"/>
    </xf>
    <xf numFmtId="4" fontId="45" fillId="2" borderId="63" xfId="0" applyNumberFormat="1" applyFont="1" applyFill="1" applyBorder="1" applyAlignment="1">
      <alignment horizontal="center" vertical="center" wrapText="1"/>
    </xf>
    <xf numFmtId="4" fontId="45" fillId="14" borderId="66" xfId="0" applyNumberFormat="1" applyFont="1" applyFill="1" applyBorder="1" applyAlignment="1">
      <alignment horizontal="center" vertical="center" wrapText="1"/>
    </xf>
    <xf numFmtId="4" fontId="45" fillId="14" borderId="64" xfId="0" applyNumberFormat="1" applyFont="1" applyFill="1" applyBorder="1" applyAlignment="1">
      <alignment horizontal="center" vertical="center" wrapText="1"/>
    </xf>
    <xf numFmtId="4" fontId="45" fillId="14" borderId="63" xfId="0" applyNumberFormat="1" applyFont="1" applyFill="1" applyBorder="1" applyAlignment="1">
      <alignment horizontal="center" vertical="center" wrapText="1"/>
    </xf>
    <xf numFmtId="4" fontId="25" fillId="14" borderId="63" xfId="0" applyNumberFormat="1" applyFont="1" applyFill="1" applyBorder="1" applyAlignment="1">
      <alignment horizontal="center" vertical="center" wrapText="1"/>
    </xf>
    <xf numFmtId="4" fontId="45" fillId="14" borderId="67" xfId="0" applyNumberFormat="1" applyFont="1" applyFill="1" applyBorder="1" applyAlignment="1">
      <alignment horizontal="center" vertical="center" wrapText="1"/>
    </xf>
    <xf numFmtId="4" fontId="45" fillId="19" borderId="73" xfId="0" applyNumberFormat="1" applyFont="1" applyFill="1" applyBorder="1" applyAlignment="1">
      <alignment horizontal="center" vertical="center" wrapText="1"/>
    </xf>
    <xf numFmtId="4" fontId="45" fillId="19" borderId="65" xfId="0" applyNumberFormat="1" applyFont="1" applyFill="1" applyBorder="1" applyAlignment="1">
      <alignment horizontal="center" vertical="center" wrapText="1"/>
    </xf>
    <xf numFmtId="4" fontId="45" fillId="19" borderId="72" xfId="0" applyNumberFormat="1" applyFont="1" applyFill="1" applyBorder="1" applyAlignment="1">
      <alignment horizontal="center" vertical="center" wrapText="1"/>
    </xf>
    <xf numFmtId="4" fontId="45" fillId="19" borderId="74" xfId="0" applyNumberFormat="1" applyFont="1" applyFill="1" applyBorder="1" applyAlignment="1">
      <alignment horizontal="center" vertical="center" wrapText="1"/>
    </xf>
    <xf numFmtId="4" fontId="45" fillId="3" borderId="64" xfId="0" applyNumberFormat="1" applyFont="1" applyFill="1" applyBorder="1" applyAlignment="1">
      <alignment horizontal="center" vertical="center" wrapText="1"/>
    </xf>
    <xf numFmtId="4" fontId="45" fillId="3" borderId="63" xfId="0" applyNumberFormat="1" applyFont="1" applyFill="1" applyBorder="1" applyAlignment="1">
      <alignment horizontal="center" vertical="center" wrapText="1"/>
    </xf>
    <xf numFmtId="4" fontId="45" fillId="13" borderId="59" xfId="0" applyNumberFormat="1" applyFont="1" applyFill="1" applyBorder="1" applyAlignment="1">
      <alignment horizontal="center" vertical="center" wrapText="1"/>
    </xf>
    <xf numFmtId="4" fontId="45" fillId="13" borderId="63" xfId="0" applyNumberFormat="1" applyFont="1" applyFill="1" applyBorder="1" applyAlignment="1">
      <alignment horizontal="center" vertical="center" wrapText="1"/>
    </xf>
    <xf numFmtId="4" fontId="45" fillId="19" borderId="75" xfId="0" applyNumberFormat="1" applyFont="1" applyFill="1" applyBorder="1" applyAlignment="1">
      <alignment horizontal="center" vertical="center" wrapText="1"/>
    </xf>
    <xf numFmtId="4" fontId="45" fillId="39" borderId="76" xfId="0" applyNumberFormat="1" applyFont="1" applyFill="1" applyBorder="1" applyAlignment="1">
      <alignment horizontal="center" vertical="center" wrapText="1"/>
    </xf>
    <xf numFmtId="4" fontId="45" fillId="39" borderId="63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 applyProtection="1">
      <alignment horizontal="center" vertical="center" wrapText="1"/>
    </xf>
    <xf numFmtId="4" fontId="45" fillId="2" borderId="68" xfId="0" applyNumberFormat="1" applyFont="1" applyFill="1" applyBorder="1" applyAlignment="1">
      <alignment horizontal="center" vertical="center" wrapText="1"/>
    </xf>
    <xf numFmtId="4" fontId="25" fillId="14" borderId="67" xfId="0" applyNumberFormat="1" applyFont="1" applyFill="1" applyBorder="1" applyAlignment="1">
      <alignment horizontal="center" vertical="center" wrapText="1"/>
    </xf>
    <xf numFmtId="4" fontId="45" fillId="19" borderId="77" xfId="0" applyNumberFormat="1" applyFont="1" applyFill="1" applyBorder="1" applyAlignment="1">
      <alignment horizontal="center" vertical="center" wrapText="1"/>
    </xf>
    <xf numFmtId="4" fontId="45" fillId="13" borderId="68" xfId="0" applyNumberFormat="1" applyFont="1" applyFill="1" applyBorder="1" applyAlignment="1">
      <alignment horizontal="center" vertical="center" wrapText="1"/>
    </xf>
    <xf numFmtId="4" fontId="45" fillId="19" borderId="78" xfId="0" applyNumberFormat="1" applyFont="1" applyFill="1" applyBorder="1" applyAlignment="1">
      <alignment horizontal="center" vertical="center" wrapText="1"/>
    </xf>
    <xf numFmtId="4" fontId="45" fillId="39" borderId="79" xfId="0" applyNumberFormat="1" applyFont="1" applyFill="1" applyBorder="1" applyAlignment="1">
      <alignment horizontal="center" vertical="center" wrapText="1"/>
    </xf>
    <xf numFmtId="4" fontId="25" fillId="14" borderId="80" xfId="0" applyNumberFormat="1" applyFont="1" applyFill="1" applyBorder="1" applyAlignment="1">
      <alignment horizontal="center" vertical="center" wrapText="1"/>
    </xf>
    <xf numFmtId="4" fontId="25" fillId="14" borderId="78" xfId="0" applyNumberFormat="1" applyFont="1" applyFill="1" applyBorder="1" applyAlignment="1">
      <alignment horizontal="center" vertical="center" wrapText="1"/>
    </xf>
    <xf numFmtId="4" fontId="25" fillId="8" borderId="68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" fontId="45" fillId="39" borderId="85" xfId="0" applyNumberFormat="1" applyFont="1" applyFill="1" applyBorder="1" applyAlignment="1">
      <alignment horizontal="center" vertical="center" wrapText="1"/>
    </xf>
    <xf numFmtId="4" fontId="45" fillId="39" borderId="84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24" fillId="10" borderId="5" xfId="0" applyFont="1" applyFill="1" applyBorder="1" applyAlignment="1">
      <alignment horizontal="left" vertical="top"/>
    </xf>
    <xf numFmtId="165" fontId="11" fillId="0" borderId="5" xfId="0" applyNumberFormat="1" applyFont="1" applyBorder="1" applyAlignment="1">
      <alignment horizontal="center" vertical="center"/>
    </xf>
    <xf numFmtId="14" fontId="24" fillId="0" borderId="5" xfId="0" applyNumberFormat="1" applyFont="1" applyBorder="1"/>
    <xf numFmtId="1" fontId="33" fillId="0" borderId="5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14" fontId="40" fillId="0" borderId="5" xfId="0" applyNumberFormat="1" applyFont="1" applyBorder="1"/>
    <xf numFmtId="1" fontId="0" fillId="0" borderId="9" xfId="0" applyNumberFormat="1" applyBorder="1"/>
    <xf numFmtId="1" fontId="34" fillId="0" borderId="5" xfId="0" applyNumberFormat="1" applyFont="1" applyBorder="1" applyAlignment="1">
      <alignment horizontal="center" vertical="center"/>
    </xf>
    <xf numFmtId="0" fontId="0" fillId="10" borderId="12" xfId="0" applyFill="1" applyBorder="1"/>
    <xf numFmtId="0" fontId="54" fillId="51" borderId="5" xfId="0" applyFont="1" applyFill="1" applyBorder="1" applyAlignment="1">
      <alignment vertical="top"/>
    </xf>
    <xf numFmtId="0" fontId="54" fillId="10" borderId="0" xfId="0" applyFont="1" applyFill="1" applyBorder="1" applyAlignment="1">
      <alignment vertical="top"/>
    </xf>
    <xf numFmtId="14" fontId="24" fillId="0" borderId="5" xfId="0" applyNumberFormat="1" applyFont="1" applyBorder="1" applyAlignment="1"/>
    <xf numFmtId="0" fontId="54" fillId="10" borderId="5" xfId="0" applyFont="1" applyFill="1" applyBorder="1" applyAlignment="1">
      <alignment vertical="top"/>
    </xf>
    <xf numFmtId="1" fontId="28" fillId="0" borderId="5" xfId="0" applyNumberFormat="1" applyFont="1" applyBorder="1"/>
    <xf numFmtId="1" fontId="28" fillId="8" borderId="5" xfId="0" applyNumberFormat="1" applyFont="1" applyFill="1" applyBorder="1" applyAlignment="1">
      <alignment horizontal="center" vertical="center" textRotation="90"/>
    </xf>
    <xf numFmtId="1" fontId="28" fillId="5" borderId="5" xfId="0" applyNumberFormat="1" applyFont="1" applyFill="1" applyBorder="1" applyAlignment="1">
      <alignment horizontal="center" vertical="center" textRotation="90"/>
    </xf>
    <xf numFmtId="1" fontId="28" fillId="4" borderId="5" xfId="0" applyNumberFormat="1" applyFont="1" applyFill="1" applyBorder="1" applyAlignment="1">
      <alignment horizontal="center" vertical="center" textRotation="90"/>
    </xf>
    <xf numFmtId="1" fontId="28" fillId="6" borderId="5" xfId="0" applyNumberFormat="1" applyFont="1" applyFill="1" applyBorder="1" applyAlignment="1">
      <alignment horizontal="center" vertical="center" textRotation="90"/>
    </xf>
    <xf numFmtId="1" fontId="28" fillId="9" borderId="12" xfId="0" applyNumberFormat="1" applyFont="1" applyFill="1" applyBorder="1" applyAlignment="1">
      <alignment horizontal="center" vertical="center"/>
    </xf>
    <xf numFmtId="1" fontId="28" fillId="10" borderId="5" xfId="0" applyNumberFormat="1" applyFont="1" applyFill="1" applyBorder="1"/>
    <xf numFmtId="1" fontId="28" fillId="0" borderId="5" xfId="0" applyNumberFormat="1" applyFont="1" applyFill="1" applyBorder="1"/>
    <xf numFmtId="49" fontId="30" fillId="10" borderId="5" xfId="0" applyNumberFormat="1" applyFont="1" applyFill="1" applyBorder="1" applyAlignment="1">
      <alignment vertical="center"/>
    </xf>
    <xf numFmtId="49" fontId="76" fillId="10" borderId="8" xfId="0" applyNumberFormat="1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 wrapText="1"/>
    </xf>
    <xf numFmtId="14" fontId="28" fillId="0" borderId="5" xfId="0" applyNumberFormat="1" applyFont="1" applyBorder="1"/>
    <xf numFmtId="1" fontId="28" fillId="40" borderId="5" xfId="0" applyNumberFormat="1" applyFont="1" applyFill="1" applyBorder="1"/>
    <xf numFmtId="0" fontId="77" fillId="49" borderId="5" xfId="59160" applyFont="1" applyBorder="1"/>
    <xf numFmtId="0" fontId="24" fillId="49" borderId="5" xfId="59160" applyFont="1" applyBorder="1" applyAlignment="1">
      <alignment horizontal="center" vertical="center"/>
    </xf>
    <xf numFmtId="0" fontId="77" fillId="49" borderId="5" xfId="59160" applyFont="1" applyBorder="1" applyAlignment="1">
      <alignment horizontal="center" vertical="center"/>
    </xf>
    <xf numFmtId="3" fontId="28" fillId="0" borderId="5" xfId="0" applyNumberFormat="1" applyFont="1" applyBorder="1" applyAlignment="1">
      <alignment horizontal="center"/>
    </xf>
    <xf numFmtId="0" fontId="28" fillId="0" borderId="5" xfId="0" applyFont="1" applyBorder="1" applyAlignment="1">
      <alignment horizontal="center" wrapText="1"/>
    </xf>
    <xf numFmtId="0" fontId="28" fillId="48" borderId="5" xfId="0" applyFont="1" applyFill="1" applyBorder="1"/>
    <xf numFmtId="0" fontId="28" fillId="54" borderId="5" xfId="0" applyFont="1" applyFill="1" applyBorder="1"/>
    <xf numFmtId="1" fontId="28" fillId="54" borderId="5" xfId="0" applyNumberFormat="1" applyFont="1" applyFill="1" applyBorder="1"/>
    <xf numFmtId="0" fontId="28" fillId="41" borderId="5" xfId="0" applyFont="1" applyFill="1" applyBorder="1"/>
    <xf numFmtId="1" fontId="28" fillId="41" borderId="5" xfId="0" applyNumberFormat="1" applyFont="1" applyFill="1" applyBorder="1"/>
    <xf numFmtId="0" fontId="0" fillId="0" borderId="5" xfId="0" applyFont="1" applyBorder="1"/>
    <xf numFmtId="14" fontId="8" fillId="0" borderId="1" xfId="0" applyNumberFormat="1" applyFont="1" applyBorder="1" applyAlignment="1"/>
    <xf numFmtId="0" fontId="9" fillId="0" borderId="0" xfId="0" applyFont="1" applyAlignment="1">
      <alignment horizontal="center"/>
    </xf>
    <xf numFmtId="3" fontId="48" fillId="0" borderId="5" xfId="0" applyNumberFormat="1" applyFont="1" applyBorder="1" applyAlignment="1">
      <alignment horizontal="center" vertical="center"/>
    </xf>
    <xf numFmtId="0" fontId="42" fillId="19" borderId="58" xfId="0" applyFont="1" applyFill="1" applyBorder="1" applyAlignment="1">
      <alignment vertical="center" textRotation="255"/>
    </xf>
    <xf numFmtId="0" fontId="43" fillId="19" borderId="21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43" fillId="19" borderId="58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vertical="center"/>
    </xf>
    <xf numFmtId="0" fontId="43" fillId="19" borderId="43" xfId="0" applyFont="1" applyFill="1" applyBorder="1" applyAlignment="1">
      <alignment horizontal="center" vertical="center"/>
    </xf>
    <xf numFmtId="0" fontId="43" fillId="19" borderId="44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 wrapText="1"/>
    </xf>
    <xf numFmtId="0" fontId="51" fillId="10" borderId="24" xfId="0" applyFont="1" applyFill="1" applyBorder="1" applyAlignment="1">
      <alignment horizontal="center" vertical="center" wrapText="1"/>
    </xf>
    <xf numFmtId="9" fontId="46" fillId="0" borderId="24" xfId="0" applyNumberFormat="1" applyFont="1" applyBorder="1" applyAlignment="1">
      <alignment horizontal="center" vertical="center" wrapText="1"/>
    </xf>
    <xf numFmtId="0" fontId="42" fillId="10" borderId="24" xfId="0" applyFont="1" applyFill="1" applyBorder="1" applyAlignment="1">
      <alignment horizontal="center" vertical="center"/>
    </xf>
    <xf numFmtId="0" fontId="79" fillId="0" borderId="39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1" fontId="42" fillId="10" borderId="26" xfId="0" applyNumberFormat="1" applyFont="1" applyFill="1" applyBorder="1" applyAlignment="1">
      <alignment horizontal="center" vertical="center" wrapText="1"/>
    </xf>
    <xf numFmtId="0" fontId="79" fillId="0" borderId="24" xfId="0" applyFont="1" applyBorder="1" applyAlignment="1">
      <alignment horizontal="center" vertical="center" wrapText="1"/>
    </xf>
    <xf numFmtId="0" fontId="50" fillId="10" borderId="24" xfId="0" applyFont="1" applyFill="1" applyBorder="1" applyAlignment="1">
      <alignment horizontal="center" vertical="center" wrapText="1"/>
    </xf>
    <xf numFmtId="0" fontId="79" fillId="10" borderId="24" xfId="0" applyFont="1" applyFill="1" applyBorder="1" applyAlignment="1">
      <alignment horizontal="center" vertical="center" wrapText="1"/>
    </xf>
    <xf numFmtId="0" fontId="50" fillId="0" borderId="24" xfId="0" applyFont="1" applyBorder="1" applyAlignment="1">
      <alignment horizontal="center" vertical="center" wrapText="1"/>
    </xf>
    <xf numFmtId="0" fontId="79" fillId="0" borderId="24" xfId="0" applyFont="1" applyBorder="1" applyAlignment="1">
      <alignment horizontal="center" vertical="center"/>
    </xf>
    <xf numFmtId="0" fontId="43" fillId="19" borderId="20" xfId="0" applyFont="1" applyFill="1" applyBorder="1" applyAlignment="1">
      <alignment horizontal="center" vertical="center"/>
    </xf>
    <xf numFmtId="0" fontId="43" fillId="19" borderId="34" xfId="0" applyFont="1" applyFill="1" applyBorder="1" applyAlignment="1">
      <alignment horizontal="center" vertical="center"/>
    </xf>
    <xf numFmtId="0" fontId="43" fillId="19" borderId="0" xfId="0" applyFont="1" applyFill="1" applyBorder="1" applyAlignment="1">
      <alignment vertical="center"/>
    </xf>
    <xf numFmtId="0" fontId="43" fillId="19" borderId="32" xfId="0" applyFont="1" applyFill="1" applyBorder="1" applyAlignment="1">
      <alignment horizontal="center" vertical="center"/>
    </xf>
    <xf numFmtId="0" fontId="43" fillId="19" borderId="87" xfId="0" applyFont="1" applyFill="1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/>
    </xf>
    <xf numFmtId="0" fontId="42" fillId="10" borderId="24" xfId="0" applyFont="1" applyFill="1" applyBorder="1" applyAlignment="1">
      <alignment horizontal="center" vertical="center" wrapText="1"/>
    </xf>
    <xf numFmtId="1" fontId="44" fillId="0" borderId="11" xfId="0" applyNumberFormat="1" applyFont="1" applyBorder="1" applyAlignment="1">
      <alignment horizontal="center"/>
    </xf>
    <xf numFmtId="0" fontId="44" fillId="10" borderId="12" xfId="0" applyFont="1" applyFill="1" applyBorder="1" applyAlignment="1">
      <alignment horizontal="center"/>
    </xf>
    <xf numFmtId="0" fontId="44" fillId="0" borderId="12" xfId="0" applyFont="1" applyBorder="1" applyAlignment="1">
      <alignment horizontal="center"/>
    </xf>
    <xf numFmtId="0" fontId="45" fillId="0" borderId="24" xfId="0" applyFont="1" applyBorder="1" applyAlignment="1">
      <alignment horizontal="center" vertical="center" wrapText="1"/>
    </xf>
    <xf numFmtId="0" fontId="45" fillId="0" borderId="39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3" fillId="19" borderId="29" xfId="0" applyFont="1" applyFill="1" applyBorder="1" applyAlignment="1">
      <alignment horizontal="center" vertical="center" wrapText="1"/>
    </xf>
    <xf numFmtId="0" fontId="82" fillId="19" borderId="29" xfId="0" applyFont="1" applyFill="1" applyBorder="1" applyAlignment="1">
      <alignment horizontal="center" vertical="center" wrapText="1"/>
    </xf>
    <xf numFmtId="0" fontId="43" fillId="19" borderId="1" xfId="0" applyFont="1" applyFill="1" applyBorder="1" applyAlignment="1">
      <alignment horizontal="center" vertical="center"/>
    </xf>
    <xf numFmtId="0" fontId="80" fillId="10" borderId="88" xfId="59161" applyFill="1" applyBorder="1" applyAlignment="1">
      <alignment horizontal="center" vertical="center"/>
    </xf>
    <xf numFmtId="1" fontId="83" fillId="10" borderId="88" xfId="59161" applyNumberFormat="1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54" fillId="0" borderId="24" xfId="0" applyFont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0" fontId="53" fillId="10" borderId="24" xfId="0" applyFont="1" applyFill="1" applyBorder="1" applyAlignment="1">
      <alignment horizontal="center"/>
    </xf>
    <xf numFmtId="0" fontId="34" fillId="10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/>
    </xf>
    <xf numFmtId="1" fontId="80" fillId="10" borderId="5" xfId="59161" applyNumberFormat="1" applyFill="1" applyBorder="1" applyAlignment="1">
      <alignment horizontal="center" vertical="center"/>
    </xf>
    <xf numFmtId="0" fontId="53" fillId="0" borderId="20" xfId="59161" applyFont="1" applyFill="1" applyBorder="1" applyAlignment="1">
      <alignment horizontal="center" vertical="center"/>
    </xf>
    <xf numFmtId="0" fontId="80" fillId="10" borderId="5" xfId="59161" applyFill="1" applyBorder="1" applyAlignment="1">
      <alignment horizontal="center" vertical="center" wrapText="1"/>
    </xf>
    <xf numFmtId="0" fontId="84" fillId="10" borderId="26" xfId="59161" applyFont="1" applyFill="1" applyBorder="1" applyAlignment="1">
      <alignment horizontal="center" vertical="center"/>
    </xf>
    <xf numFmtId="0" fontId="85" fillId="10" borderId="24" xfId="59161" applyFont="1" applyFill="1" applyBorder="1" applyAlignment="1">
      <alignment horizontal="center" vertical="center"/>
    </xf>
    <xf numFmtId="0" fontId="43" fillId="19" borderId="91" xfId="0" applyFont="1" applyFill="1" applyBorder="1" applyAlignment="1">
      <alignment horizontal="center" vertical="center"/>
    </xf>
    <xf numFmtId="0" fontId="34" fillId="10" borderId="24" xfId="0" applyFont="1" applyFill="1" applyBorder="1" applyAlignment="1">
      <alignment horizontal="center" vertical="center"/>
    </xf>
    <xf numFmtId="0" fontId="40" fillId="10" borderId="24" xfId="0" applyFont="1" applyFill="1" applyBorder="1" applyAlignment="1">
      <alignment horizontal="center" vertical="center" wrapText="1"/>
    </xf>
    <xf numFmtId="0" fontId="33" fillId="10" borderId="24" xfId="0" applyFont="1" applyFill="1" applyBorder="1" applyAlignment="1">
      <alignment horizontal="center" vertical="center" wrapText="1"/>
    </xf>
    <xf numFmtId="0" fontId="28" fillId="10" borderId="24" xfId="0" applyFont="1" applyFill="1" applyBorder="1" applyAlignment="1">
      <alignment horizontal="center" vertical="center" wrapText="1"/>
    </xf>
    <xf numFmtId="0" fontId="89" fillId="10" borderId="24" xfId="0" applyFont="1" applyFill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/>
    </xf>
    <xf numFmtId="0" fontId="92" fillId="10" borderId="36" xfId="0" applyFont="1" applyFill="1" applyBorder="1" applyAlignment="1">
      <alignment horizontal="center" vertical="center" wrapText="1"/>
    </xf>
    <xf numFmtId="1" fontId="93" fillId="10" borderId="36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92" fillId="10" borderId="5" xfId="0" applyFont="1" applyFill="1" applyBorder="1" applyAlignment="1">
      <alignment horizontal="center" vertical="center" wrapText="1"/>
    </xf>
    <xf numFmtId="0" fontId="93" fillId="10" borderId="5" xfId="0" applyFont="1" applyFill="1" applyBorder="1" applyAlignment="1">
      <alignment horizontal="center" vertical="center" wrapText="1"/>
    </xf>
    <xf numFmtId="1" fontId="93" fillId="10" borderId="5" xfId="0" applyNumberFormat="1" applyFont="1" applyFill="1" applyBorder="1" applyAlignment="1">
      <alignment horizontal="center" vertical="center"/>
    </xf>
    <xf numFmtId="0" fontId="93" fillId="10" borderId="5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93" fillId="0" borderId="5" xfId="0" applyFont="1" applyFill="1" applyBorder="1" applyAlignment="1">
      <alignment horizontal="center" vertical="center" wrapText="1"/>
    </xf>
    <xf numFmtId="0" fontId="94" fillId="10" borderId="35" xfId="0" applyFont="1" applyFill="1" applyBorder="1" applyAlignment="1">
      <alignment horizontal="center" vertical="center"/>
    </xf>
    <xf numFmtId="1" fontId="94" fillId="10" borderId="36" xfId="0" applyNumberFormat="1" applyFont="1" applyFill="1" applyBorder="1" applyAlignment="1">
      <alignment horizontal="center" vertical="center"/>
    </xf>
    <xf numFmtId="0" fontId="94" fillId="10" borderId="36" xfId="0" applyFont="1" applyFill="1" applyBorder="1" applyAlignment="1">
      <alignment vertical="center"/>
    </xf>
    <xf numFmtId="0" fontId="94" fillId="10" borderId="23" xfId="0" applyFont="1" applyFill="1" applyBorder="1" applyAlignment="1">
      <alignment horizontal="center" vertical="center"/>
    </xf>
    <xf numFmtId="1" fontId="94" fillId="10" borderId="5" xfId="0" applyNumberFormat="1" applyFont="1" applyFill="1" applyBorder="1" applyAlignment="1">
      <alignment horizontal="center" vertical="center"/>
    </xf>
    <xf numFmtId="0" fontId="79" fillId="10" borderId="35" xfId="0" applyFont="1" applyFill="1" applyBorder="1" applyAlignment="1">
      <alignment horizontal="center" vertical="center"/>
    </xf>
    <xf numFmtId="1" fontId="79" fillId="10" borderId="36" xfId="0" applyNumberFormat="1" applyFont="1" applyFill="1" applyBorder="1" applyAlignment="1">
      <alignment horizontal="center" vertical="center"/>
    </xf>
    <xf numFmtId="1" fontId="79" fillId="0" borderId="14" xfId="0" applyNumberFormat="1" applyFont="1" applyBorder="1" applyAlignment="1">
      <alignment horizontal="center" vertical="center"/>
    </xf>
    <xf numFmtId="0" fontId="79" fillId="10" borderId="36" xfId="0" applyFont="1" applyFill="1" applyBorder="1" applyAlignment="1">
      <alignment vertical="center"/>
    </xf>
    <xf numFmtId="0" fontId="79" fillId="10" borderId="23" xfId="0" applyFont="1" applyFill="1" applyBorder="1" applyAlignment="1">
      <alignment horizontal="center" vertical="center"/>
    </xf>
    <xf numFmtId="1" fontId="79" fillId="10" borderId="5" xfId="0" applyNumberFormat="1" applyFont="1" applyFill="1" applyBorder="1" applyAlignment="1">
      <alignment horizontal="center" vertical="center"/>
    </xf>
    <xf numFmtId="1" fontId="79" fillId="0" borderId="5" xfId="0" applyNumberFormat="1" applyFont="1" applyBorder="1" applyAlignment="1">
      <alignment horizontal="center" vertical="center"/>
    </xf>
    <xf numFmtId="0" fontId="79" fillId="10" borderId="5" xfId="0" applyFont="1" applyFill="1" applyBorder="1" applyAlignment="1">
      <alignment vertical="center"/>
    </xf>
    <xf numFmtId="168" fontId="79" fillId="10" borderId="23" xfId="0" applyNumberFormat="1" applyFont="1" applyFill="1" applyBorder="1" applyAlignment="1">
      <alignment horizontal="center" vertical="center"/>
    </xf>
    <xf numFmtId="0" fontId="79" fillId="10" borderId="86" xfId="0" applyFont="1" applyFill="1" applyBorder="1" applyAlignment="1">
      <alignment horizontal="center" vertical="center"/>
    </xf>
    <xf numFmtId="1" fontId="79" fillId="10" borderId="14" xfId="0" applyNumberFormat="1" applyFont="1" applyFill="1" applyBorder="1" applyAlignment="1">
      <alignment horizontal="center" vertical="center"/>
    </xf>
    <xf numFmtId="0" fontId="79" fillId="10" borderId="14" xfId="0" applyFont="1" applyFill="1" applyBorder="1" applyAlignment="1">
      <alignment vertical="center"/>
    </xf>
    <xf numFmtId="0" fontId="79" fillId="10" borderId="12" xfId="0" applyFont="1" applyFill="1" applyBorder="1" applyAlignment="1">
      <alignment horizontal="center" vertical="center"/>
    </xf>
    <xf numFmtId="0" fontId="79" fillId="10" borderId="47" xfId="0" applyFont="1" applyFill="1" applyBorder="1" applyAlignment="1">
      <alignment horizontal="center" vertical="center"/>
    </xf>
    <xf numFmtId="1" fontId="79" fillId="0" borderId="30" xfId="0" applyNumberFormat="1" applyFont="1" applyBorder="1" applyAlignment="1">
      <alignment horizontal="center" vertical="center"/>
    </xf>
    <xf numFmtId="0" fontId="79" fillId="10" borderId="30" xfId="0" applyFont="1" applyFill="1" applyBorder="1" applyAlignment="1">
      <alignment vertical="center"/>
    </xf>
    <xf numFmtId="1" fontId="79" fillId="10" borderId="30" xfId="0" applyNumberFormat="1" applyFont="1" applyFill="1" applyBorder="1" applyAlignment="1">
      <alignment horizontal="center" vertical="center"/>
    </xf>
    <xf numFmtId="0" fontId="94" fillId="0" borderId="23" xfId="0" applyFont="1" applyBorder="1" applyAlignment="1">
      <alignment horizontal="center"/>
    </xf>
    <xf numFmtId="0" fontId="79" fillId="0" borderId="36" xfId="0" applyFont="1" applyBorder="1" applyAlignment="1">
      <alignment horizontal="center"/>
    </xf>
    <xf numFmtId="0" fontId="79" fillId="0" borderId="5" xfId="0" applyFont="1" applyBorder="1" applyAlignment="1">
      <alignment horizontal="center"/>
    </xf>
    <xf numFmtId="0" fontId="79" fillId="0" borderId="23" xfId="0" applyFont="1" applyBorder="1" applyAlignment="1">
      <alignment horizontal="center"/>
    </xf>
    <xf numFmtId="0" fontId="79" fillId="0" borderId="38" xfId="0" applyFont="1" applyBorder="1" applyAlignment="1">
      <alignment horizontal="center"/>
    </xf>
    <xf numFmtId="0" fontId="79" fillId="0" borderId="30" xfId="0" applyFont="1" applyBorder="1" applyAlignment="1">
      <alignment horizontal="center"/>
    </xf>
    <xf numFmtId="1" fontId="79" fillId="0" borderId="36" xfId="0" applyNumberFormat="1" applyFont="1" applyBorder="1" applyAlignment="1">
      <alignment horizontal="center" vertical="center"/>
    </xf>
    <xf numFmtId="1" fontId="79" fillId="0" borderId="5" xfId="0" applyNumberFormat="1" applyFont="1" applyBorder="1" applyAlignment="1">
      <alignment horizontal="center"/>
    </xf>
    <xf numFmtId="0" fontId="79" fillId="10" borderId="5" xfId="0" applyFont="1" applyFill="1" applyBorder="1" applyAlignment="1">
      <alignment horizontal="center"/>
    </xf>
    <xf numFmtId="1" fontId="79" fillId="10" borderId="5" xfId="0" applyNumberFormat="1" applyFont="1" applyFill="1" applyBorder="1" applyAlignment="1">
      <alignment horizontal="center"/>
    </xf>
    <xf numFmtId="1" fontId="79" fillId="0" borderId="30" xfId="0" applyNumberFormat="1" applyFont="1" applyBorder="1" applyAlignment="1">
      <alignment horizontal="center"/>
    </xf>
    <xf numFmtId="0" fontId="79" fillId="0" borderId="14" xfId="0" applyFont="1" applyBorder="1" applyAlignment="1">
      <alignment horizontal="center"/>
    </xf>
    <xf numFmtId="1" fontId="94" fillId="0" borderId="36" xfId="0" applyNumberFormat="1" applyFont="1" applyBorder="1" applyAlignment="1">
      <alignment horizontal="center" vertical="center"/>
    </xf>
    <xf numFmtId="0" fontId="94" fillId="0" borderId="45" xfId="0" applyFont="1" applyBorder="1" applyAlignment="1">
      <alignment horizontal="center"/>
    </xf>
    <xf numFmtId="1" fontId="94" fillId="0" borderId="11" xfId="0" applyNumberFormat="1" applyFont="1" applyBorder="1" applyAlignment="1">
      <alignment horizontal="center" vertical="center"/>
    </xf>
    <xf numFmtId="0" fontId="94" fillId="0" borderId="14" xfId="0" applyFont="1" applyBorder="1" applyAlignment="1">
      <alignment horizontal="center"/>
    </xf>
    <xf numFmtId="0" fontId="94" fillId="10" borderId="12" xfId="0" applyFont="1" applyFill="1" applyBorder="1" applyAlignment="1">
      <alignment vertical="center"/>
    </xf>
    <xf numFmtId="1" fontId="94" fillId="0" borderId="11" xfId="0" applyNumberFormat="1" applyFont="1" applyBorder="1" applyAlignment="1">
      <alignment horizontal="center"/>
    </xf>
    <xf numFmtId="0" fontId="94" fillId="0" borderId="12" xfId="0" applyFont="1" applyBorder="1" applyAlignment="1">
      <alignment horizontal="center"/>
    </xf>
    <xf numFmtId="1" fontId="94" fillId="10" borderId="11" xfId="0" applyNumberFormat="1" applyFont="1" applyFill="1" applyBorder="1" applyAlignment="1">
      <alignment horizontal="center" vertical="center"/>
    </xf>
    <xf numFmtId="0" fontId="81" fillId="10" borderId="88" xfId="59161" applyFont="1" applyFill="1" applyBorder="1" applyAlignment="1">
      <alignment horizontal="center" vertical="center"/>
    </xf>
    <xf numFmtId="1" fontId="81" fillId="10" borderId="88" xfId="59161" applyNumberFormat="1" applyFont="1" applyFill="1" applyBorder="1" applyAlignment="1">
      <alignment horizontal="center" vertical="center"/>
    </xf>
    <xf numFmtId="0" fontId="81" fillId="10" borderId="88" xfId="59161" applyFont="1" applyFill="1" applyBorder="1" applyAlignment="1">
      <alignment horizontal="center" vertical="center" wrapText="1"/>
    </xf>
    <xf numFmtId="0" fontId="81" fillId="10" borderId="90" xfId="59161" applyFont="1" applyFill="1" applyBorder="1" applyAlignment="1">
      <alignment horizontal="center" vertical="center" wrapText="1"/>
    </xf>
    <xf numFmtId="0" fontId="81" fillId="10" borderId="90" xfId="59161" applyFont="1" applyFill="1" applyBorder="1" applyAlignment="1">
      <alignment horizontal="center" vertical="center"/>
    </xf>
    <xf numFmtId="1" fontId="81" fillId="10" borderId="5" xfId="59161" applyNumberFormat="1" applyFont="1" applyFill="1" applyBorder="1" applyAlignment="1">
      <alignment horizontal="center" vertical="center"/>
    </xf>
    <xf numFmtId="0" fontId="81" fillId="10" borderId="5" xfId="59161" applyFont="1" applyFill="1" applyBorder="1" applyAlignment="1">
      <alignment horizontal="center" vertical="center" wrapText="1"/>
    </xf>
    <xf numFmtId="0" fontId="81" fillId="10" borderId="14" xfId="59161" applyFont="1" applyFill="1" applyBorder="1" applyAlignment="1">
      <alignment horizontal="center" vertical="center" wrapText="1"/>
    </xf>
    <xf numFmtId="1" fontId="81" fillId="10" borderId="90" xfId="59161" applyNumberFormat="1" applyFont="1" applyFill="1" applyBorder="1" applyAlignment="1">
      <alignment horizontal="center" vertical="center"/>
    </xf>
    <xf numFmtId="1" fontId="0" fillId="0" borderId="5" xfId="0" applyNumberFormat="1" applyBorder="1" applyAlignment="1">
      <alignment wrapText="1"/>
    </xf>
    <xf numFmtId="0" fontId="4" fillId="41" borderId="5" xfId="0" applyFont="1" applyFill="1" applyBorder="1"/>
    <xf numFmtId="0" fontId="24" fillId="10" borderId="37" xfId="0" applyFont="1" applyFill="1" applyBorder="1" applyAlignment="1">
      <alignment horizontal="center" vertical="center" wrapText="1"/>
    </xf>
    <xf numFmtId="0" fontId="53" fillId="10" borderId="24" xfId="0" applyFont="1" applyFill="1" applyBorder="1" applyAlignment="1">
      <alignment horizontal="center" vertical="center" wrapText="1"/>
    </xf>
    <xf numFmtId="1" fontId="81" fillId="9" borderId="88" xfId="59161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0" fontId="95" fillId="10" borderId="24" xfId="0" applyFont="1" applyFill="1" applyBorder="1" applyAlignment="1">
      <alignment horizontal="center" vertical="center" wrapText="1"/>
    </xf>
    <xf numFmtId="0" fontId="90" fillId="10" borderId="24" xfId="0" applyFont="1" applyFill="1" applyBorder="1" applyAlignment="1">
      <alignment horizontal="center" vertical="center" wrapText="1"/>
    </xf>
    <xf numFmtId="0" fontId="97" fillId="10" borderId="24" xfId="0" applyFont="1" applyFill="1" applyBorder="1" applyAlignment="1">
      <alignment horizontal="center" vertical="center" wrapText="1"/>
    </xf>
    <xf numFmtId="0" fontId="88" fillId="10" borderId="24" xfId="0" applyFont="1" applyFill="1" applyBorder="1" applyAlignment="1">
      <alignment horizontal="center" vertical="center" wrapText="1"/>
    </xf>
    <xf numFmtId="0" fontId="91" fillId="10" borderId="24" xfId="0" applyFont="1" applyFill="1" applyBorder="1" applyAlignment="1">
      <alignment horizontal="center" vertical="center" wrapText="1"/>
    </xf>
    <xf numFmtId="0" fontId="24" fillId="10" borderId="24" xfId="0" applyFont="1" applyFill="1" applyBorder="1" applyAlignment="1">
      <alignment horizontal="center" vertical="center" wrapText="1"/>
    </xf>
    <xf numFmtId="0" fontId="53" fillId="10" borderId="20" xfId="59161" applyFont="1" applyFill="1" applyBorder="1" applyAlignment="1">
      <alignment horizontal="center" vertical="center"/>
    </xf>
    <xf numFmtId="1" fontId="81" fillId="10" borderId="88" xfId="59161" applyNumberFormat="1" applyFont="1" applyFill="1" applyBorder="1" applyAlignment="1">
      <alignment horizontal="center" vertical="center" wrapText="1"/>
    </xf>
    <xf numFmtId="0" fontId="53" fillId="10" borderId="24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" fontId="45" fillId="39" borderId="27" xfId="0" applyNumberFormat="1" applyFont="1" applyFill="1" applyBorder="1" applyAlignment="1" applyProtection="1">
      <alignment horizontal="center" vertical="center" wrapText="1"/>
    </xf>
    <xf numFmtId="0" fontId="55" fillId="40" borderId="5" xfId="56733" applyFont="1" applyFill="1" applyBorder="1" applyAlignment="1">
      <alignment horizontal="center" vertical="center" wrapText="1"/>
    </xf>
    <xf numFmtId="0" fontId="33" fillId="10" borderId="23" xfId="0" applyFont="1" applyFill="1" applyBorder="1" applyAlignment="1">
      <alignment horizontal="center" vertical="center"/>
    </xf>
    <xf numFmtId="0" fontId="46" fillId="0" borderId="24" xfId="0" applyFont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55" fillId="0" borderId="0" xfId="56733"/>
    <xf numFmtId="0" fontId="42" fillId="0" borderId="26" xfId="0" applyFont="1" applyBorder="1" applyAlignment="1">
      <alignment horizontal="center" vertical="center" wrapText="1"/>
    </xf>
    <xf numFmtId="0" fontId="99" fillId="0" borderId="24" xfId="0" applyFont="1" applyBorder="1" applyAlignment="1">
      <alignment horizontal="center" vertical="center" wrapText="1"/>
    </xf>
    <xf numFmtId="0" fontId="46" fillId="10" borderId="24" xfId="0" applyFont="1" applyFill="1" applyBorder="1" applyAlignment="1">
      <alignment horizontal="center" vertical="center" wrapText="1"/>
    </xf>
    <xf numFmtId="0" fontId="55" fillId="0" borderId="0" xfId="56733"/>
    <xf numFmtId="0" fontId="79" fillId="0" borderId="5" xfId="0" applyFont="1" applyBorder="1" applyAlignment="1">
      <alignment horizontal="center" vertical="center"/>
    </xf>
    <xf numFmtId="0" fontId="28" fillId="0" borderId="6" xfId="0" applyFont="1" applyBorder="1"/>
    <xf numFmtId="0" fontId="100" fillId="10" borderId="24" xfId="0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14" fontId="28" fillId="0" borderId="1" xfId="0" applyNumberFormat="1" applyFont="1" applyBorder="1"/>
    <xf numFmtId="0" fontId="61" fillId="10" borderId="5" xfId="0" applyFont="1" applyFill="1" applyBorder="1" applyAlignment="1">
      <alignment horizontal="center" vertical="center" wrapText="1"/>
    </xf>
    <xf numFmtId="0" fontId="33" fillId="10" borderId="12" xfId="0" applyFont="1" applyFill="1" applyBorder="1" applyAlignment="1">
      <alignment horizontal="center" vertical="center"/>
    </xf>
    <xf numFmtId="0" fontId="79" fillId="0" borderId="14" xfId="0" applyFont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0" xfId="0" applyNumberFormat="1" applyFont="1" applyFill="1" applyBorder="1" applyAlignment="1">
      <alignment horizontal="center" vertical="center" wrapText="1"/>
    </xf>
    <xf numFmtId="0" fontId="42" fillId="19" borderId="34" xfId="0" applyFont="1" applyFill="1" applyBorder="1" applyAlignment="1">
      <alignment vertical="center" textRotation="255"/>
    </xf>
    <xf numFmtId="4" fontId="25" fillId="14" borderId="11" xfId="0" applyNumberFormat="1" applyFont="1" applyFill="1" applyBorder="1" applyAlignment="1">
      <alignment horizontal="center" vertical="center" wrapText="1"/>
    </xf>
    <xf numFmtId="0" fontId="82" fillId="19" borderId="18" xfId="0" applyFont="1" applyFill="1" applyBorder="1" applyAlignment="1">
      <alignment horizontal="center" vertical="center" wrapText="1"/>
    </xf>
    <xf numFmtId="0" fontId="82" fillId="19" borderId="33" xfId="0" applyFont="1" applyFill="1" applyBorder="1" applyAlignment="1">
      <alignment horizontal="center" vertical="center" wrapText="1"/>
    </xf>
    <xf numFmtId="0" fontId="86" fillId="19" borderId="18" xfId="0" applyFont="1" applyFill="1" applyBorder="1" applyAlignment="1">
      <alignment horizontal="center" vertical="center" wrapText="1"/>
    </xf>
    <xf numFmtId="0" fontId="33" fillId="0" borderId="38" xfId="0" applyFont="1" applyBorder="1" applyAlignment="1">
      <alignment horizontal="center" vertical="center"/>
    </xf>
    <xf numFmtId="0" fontId="92" fillId="10" borderId="30" xfId="0" applyFont="1" applyFill="1" applyBorder="1" applyAlignment="1">
      <alignment horizontal="center" vertical="center" wrapText="1"/>
    </xf>
    <xf numFmtId="1" fontId="93" fillId="10" borderId="30" xfId="0" applyNumberFormat="1" applyFont="1" applyFill="1" applyBorder="1" applyAlignment="1">
      <alignment horizontal="center" vertical="center"/>
    </xf>
    <xf numFmtId="0" fontId="90" fillId="10" borderId="39" xfId="0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99" fillId="10" borderId="24" xfId="0" applyFont="1" applyFill="1" applyBorder="1" applyAlignment="1">
      <alignment horizontal="center" vertical="center" wrapText="1"/>
    </xf>
    <xf numFmtId="0" fontId="43" fillId="57" borderId="58" xfId="0" applyFont="1" applyFill="1" applyBorder="1" applyAlignment="1">
      <alignment horizontal="center" vertical="center"/>
    </xf>
    <xf numFmtId="0" fontId="33" fillId="57" borderId="23" xfId="0" applyFont="1" applyFill="1" applyBorder="1" applyAlignment="1">
      <alignment horizontal="center" vertical="center"/>
    </xf>
    <xf numFmtId="0" fontId="92" fillId="57" borderId="5" xfId="0" applyFont="1" applyFill="1" applyBorder="1" applyAlignment="1">
      <alignment horizontal="center" vertical="center" wrapText="1"/>
    </xf>
    <xf numFmtId="0" fontId="93" fillId="57" borderId="5" xfId="0" applyFont="1" applyFill="1" applyBorder="1" applyAlignment="1">
      <alignment horizontal="center" vertical="center"/>
    </xf>
    <xf numFmtId="1" fontId="93" fillId="57" borderId="5" xfId="0" applyNumberFormat="1" applyFont="1" applyFill="1" applyBorder="1" applyAlignment="1">
      <alignment horizontal="center" vertical="center"/>
    </xf>
    <xf numFmtId="0" fontId="34" fillId="57" borderId="24" xfId="0" applyFont="1" applyFill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0" fontId="52" fillId="0" borderId="24" xfId="0" applyFont="1" applyBorder="1" applyAlignment="1">
      <alignment horizontal="center" vertical="center" wrapText="1"/>
    </xf>
    <xf numFmtId="1" fontId="0" fillId="58" borderId="5" xfId="0" applyNumberFormat="1" applyFill="1" applyBorder="1"/>
    <xf numFmtId="49" fontId="2" fillId="58" borderId="5" xfId="0" applyNumberFormat="1" applyFont="1" applyFill="1" applyBorder="1" applyAlignment="1">
      <alignment vertical="center"/>
    </xf>
    <xf numFmtId="49" fontId="2" fillId="58" borderId="6" xfId="0" applyNumberFormat="1" applyFont="1" applyFill="1" applyBorder="1" applyAlignment="1">
      <alignment vertical="center"/>
    </xf>
    <xf numFmtId="49" fontId="2" fillId="58" borderId="7" xfId="0" applyNumberFormat="1" applyFont="1" applyFill="1" applyBorder="1" applyAlignment="1">
      <alignment vertical="center"/>
    </xf>
    <xf numFmtId="49" fontId="2" fillId="58" borderId="8" xfId="0" applyNumberFormat="1" applyFont="1" applyFill="1" applyBorder="1" applyAlignment="1">
      <alignment vertical="center"/>
    </xf>
    <xf numFmtId="49" fontId="2" fillId="58" borderId="14" xfId="0" applyNumberFormat="1" applyFont="1" applyFill="1" applyBorder="1" applyAlignment="1">
      <alignment vertical="center"/>
    </xf>
    <xf numFmtId="1" fontId="0" fillId="0" borderId="15" xfId="0" applyNumberFormat="1" applyBorder="1"/>
    <xf numFmtId="1" fontId="0" fillId="0" borderId="0" xfId="0" applyNumberFormat="1" applyBorder="1"/>
    <xf numFmtId="4" fontId="45" fillId="19" borderId="5" xfId="0" applyNumberFormat="1" applyFont="1" applyFill="1" applyBorder="1" applyAlignment="1">
      <alignment horizontal="center" vertical="center" wrapText="1"/>
    </xf>
    <xf numFmtId="49" fontId="101" fillId="4" borderId="5" xfId="0" applyNumberFormat="1" applyFont="1" applyFill="1" applyBorder="1" applyAlignment="1">
      <alignment horizontal="center" vertical="center"/>
    </xf>
    <xf numFmtId="4" fontId="45" fillId="40" borderId="11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1" fontId="33" fillId="10" borderId="5" xfId="0" applyNumberFormat="1" applyFont="1" applyFill="1" applyBorder="1" applyAlignment="1">
      <alignment horizontal="center" vertical="center"/>
    </xf>
    <xf numFmtId="14" fontId="26" fillId="0" borderId="14" xfId="0" applyNumberFormat="1" applyFont="1" applyBorder="1"/>
    <xf numFmtId="0" fontId="31" fillId="0" borderId="3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1" fontId="0" fillId="0" borderId="12" xfId="0" applyNumberFormat="1" applyBorder="1" applyAlignment="1">
      <alignment horizont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10" borderId="0" xfId="0" applyFill="1"/>
    <xf numFmtId="0" fontId="33" fillId="10" borderId="38" xfId="0" applyFont="1" applyFill="1" applyBorder="1" applyAlignment="1">
      <alignment horizontal="center" vertical="center"/>
    </xf>
    <xf numFmtId="0" fontId="34" fillId="10" borderId="39" xfId="0" applyFont="1" applyFill="1" applyBorder="1" applyAlignment="1">
      <alignment horizontal="center" vertical="center" wrapText="1"/>
    </xf>
    <xf numFmtId="0" fontId="55" fillId="0" borderId="0" xfId="56733"/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1" fontId="107" fillId="44" borderId="10" xfId="0" applyNumberFormat="1" applyFont="1" applyFill="1" applyBorder="1" applyAlignment="1">
      <alignment vertical="center"/>
    </xf>
    <xf numFmtId="1" fontId="33" fillId="11" borderId="5" xfId="0" applyNumberFormat="1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54" fillId="0" borderId="24" xfId="0" applyFont="1" applyBorder="1" applyAlignment="1">
      <alignment horizontal="center" vertical="center" wrapText="1"/>
    </xf>
    <xf numFmtId="0" fontId="34" fillId="9" borderId="24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49" fontId="76" fillId="10" borderId="11" xfId="0" applyNumberFormat="1" applyFont="1" applyFill="1" applyBorder="1" applyAlignment="1">
      <alignment horizontal="center" vertical="center"/>
    </xf>
    <xf numFmtId="49" fontId="76" fillId="10" borderId="12" xfId="0" applyNumberFormat="1" applyFont="1" applyFill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28" fillId="9" borderId="31" xfId="0" applyNumberFormat="1" applyFont="1" applyFill="1" applyBorder="1" applyAlignment="1">
      <alignment horizontal="center" vertical="center" wrapText="1"/>
    </xf>
    <xf numFmtId="14" fontId="34" fillId="0" borderId="5" xfId="0" applyNumberFormat="1" applyFont="1" applyBorder="1"/>
    <xf numFmtId="1" fontId="33" fillId="40" borderId="7" xfId="0" applyNumberFormat="1" applyFont="1" applyFill="1" applyBorder="1" applyAlignment="1">
      <alignment vertical="center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1" fontId="0" fillId="0" borderId="12" xfId="0" applyNumberFormat="1" applyBorder="1" applyAlignment="1">
      <alignment horizontal="center"/>
    </xf>
    <xf numFmtId="0" fontId="28" fillId="0" borderId="11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0" fontId="0" fillId="0" borderId="12" xfId="0" applyBorder="1" applyAlignment="1">
      <alignment horizontal="center"/>
    </xf>
    <xf numFmtId="1" fontId="33" fillId="0" borderId="10" xfId="0" applyNumberFormat="1" applyFont="1" applyBorder="1" applyAlignment="1">
      <alignment horizontal="center" vertical="center"/>
    </xf>
    <xf numFmtId="49" fontId="0" fillId="12" borderId="1" xfId="0" applyNumberFormat="1" applyFill="1" applyBorder="1" applyAlignment="1">
      <alignment vertical="center"/>
    </xf>
    <xf numFmtId="1" fontId="0" fillId="46" borderId="6" xfId="0" applyNumberFormat="1" applyFill="1" applyBorder="1" applyAlignment="1">
      <alignment horizontal="center"/>
    </xf>
    <xf numFmtId="1" fontId="0" fillId="46" borderId="8" xfId="0" applyNumberFormat="1" applyFill="1" applyBorder="1" applyAlignment="1">
      <alignment horizontal="center"/>
    </xf>
    <xf numFmtId="1" fontId="0" fillId="47" borderId="6" xfId="0" applyNumberFormat="1" applyFill="1" applyBorder="1" applyAlignment="1">
      <alignment horizontal="center"/>
    </xf>
    <xf numFmtId="1" fontId="0" fillId="47" borderId="7" xfId="0" applyNumberFormat="1" applyFill="1" applyBorder="1" applyAlignment="1">
      <alignment horizontal="center"/>
    </xf>
    <xf numFmtId="1" fontId="0" fillId="47" borderId="8" xfId="0" applyNumberFormat="1" applyFill="1" applyBorder="1" applyAlignment="1">
      <alignment horizontal="center"/>
    </xf>
    <xf numFmtId="1" fontId="109" fillId="46" borderId="14" xfId="0" applyNumberFormat="1" applyFont="1" applyFill="1" applyBorder="1" applyAlignment="1">
      <alignment horizontal="center"/>
    </xf>
    <xf numFmtId="1" fontId="0" fillId="16" borderId="6" xfId="0" applyNumberFormat="1" applyFill="1" applyBorder="1" applyAlignment="1">
      <alignment horizontal="center"/>
    </xf>
    <xf numFmtId="1" fontId="0" fillId="16" borderId="8" xfId="0" applyNumberFormat="1" applyFill="1" applyBorder="1" applyAlignment="1">
      <alignment horizontal="center"/>
    </xf>
    <xf numFmtId="1" fontId="109" fillId="46" borderId="6" xfId="0" applyNumberFormat="1" applyFont="1" applyFill="1" applyBorder="1" applyAlignment="1">
      <alignment horizontal="center"/>
    </xf>
    <xf numFmtId="1" fontId="109" fillId="46" borderId="8" xfId="0" applyNumberFormat="1" applyFont="1" applyFill="1" applyBorder="1" applyAlignment="1">
      <alignment horizontal="center"/>
    </xf>
    <xf numFmtId="49" fontId="0" fillId="11" borderId="3" xfId="0" applyNumberFormat="1" applyFill="1" applyBorder="1" applyAlignment="1">
      <alignment vertical="center"/>
    </xf>
    <xf numFmtId="49" fontId="0" fillId="17" borderId="95" xfId="0" applyNumberFormat="1" applyFill="1" applyBorder="1" applyAlignment="1">
      <alignment vertical="center"/>
    </xf>
    <xf numFmtId="1" fontId="0" fillId="46" borderId="9" xfId="0" applyNumberFormat="1" applyFill="1" applyBorder="1" applyAlignment="1">
      <alignment horizontal="center"/>
    </xf>
    <xf numFmtId="1" fontId="0" fillId="46" borderId="10" xfId="0" applyNumberFormat="1" applyFill="1" applyBorder="1" applyAlignment="1">
      <alignment horizontal="center"/>
    </xf>
    <xf numFmtId="1" fontId="0" fillId="47" borderId="9" xfId="0" applyNumberFormat="1" applyFill="1" applyBorder="1" applyAlignment="1">
      <alignment horizontal="center"/>
    </xf>
    <xf numFmtId="1" fontId="0" fillId="47" borderId="31" xfId="0" applyNumberFormat="1" applyFill="1" applyBorder="1" applyAlignment="1">
      <alignment horizontal="center"/>
    </xf>
    <xf numFmtId="1" fontId="0" fillId="47" borderId="10" xfId="0" applyNumberFormat="1" applyFill="1" applyBorder="1" applyAlignment="1">
      <alignment horizontal="center"/>
    </xf>
    <xf numFmtId="1" fontId="109" fillId="46" borderId="15" xfId="0" applyNumberFormat="1" applyFont="1" applyFill="1" applyBorder="1" applyAlignment="1">
      <alignment horizontal="center"/>
    </xf>
    <xf numFmtId="1" fontId="0" fillId="16" borderId="9" xfId="0" applyNumberFormat="1" applyFill="1" applyBorder="1" applyAlignment="1">
      <alignment horizontal="center"/>
    </xf>
    <xf numFmtId="1" fontId="0" fillId="16" borderId="10" xfId="0" applyNumberFormat="1" applyFill="1" applyBorder="1" applyAlignment="1">
      <alignment horizontal="center"/>
    </xf>
    <xf numFmtId="1" fontId="109" fillId="46" borderId="9" xfId="0" applyNumberFormat="1" applyFont="1" applyFill="1" applyBorder="1" applyAlignment="1">
      <alignment horizontal="center"/>
    </xf>
    <xf numFmtId="1" fontId="109" fillId="46" borderId="10" xfId="0" applyNumberFormat="1" applyFont="1" applyFill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12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12" xfId="0" applyNumberFormat="1" applyFont="1" applyFill="1" applyBorder="1" applyAlignment="1">
      <alignment horizontal="center" vertical="center" wrapText="1"/>
    </xf>
    <xf numFmtId="4" fontId="45" fillId="39" borderId="60" xfId="0" applyNumberFormat="1" applyFont="1" applyFill="1" applyBorder="1" applyAlignment="1">
      <alignment horizontal="center" vertical="center" wrapText="1"/>
    </xf>
    <xf numFmtId="4" fontId="45" fillId="39" borderId="6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8" borderId="12" xfId="0" applyNumberFormat="1" applyFont="1" applyFill="1" applyBorder="1" applyAlignment="1">
      <alignment horizontal="center" vertical="center" wrapText="1"/>
    </xf>
    <xf numFmtId="4" fontId="45" fillId="8" borderId="14" xfId="0" applyNumberFormat="1" applyFont="1" applyFill="1" applyBorder="1" applyAlignment="1">
      <alignment horizontal="center" vertical="center" wrapText="1"/>
    </xf>
    <xf numFmtId="4" fontId="45" fillId="8" borderId="32" xfId="0" applyNumberFormat="1" applyFont="1" applyFill="1" applyBorder="1" applyAlignment="1">
      <alignment horizontal="center" vertical="center" wrapText="1"/>
    </xf>
    <xf numFmtId="4" fontId="45" fillId="8" borderId="15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6" fillId="19" borderId="5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39" borderId="83" xfId="0" applyNumberFormat="1" applyFont="1" applyFill="1" applyBorder="1" applyAlignment="1">
      <alignment horizontal="center" vertical="center" wrapText="1"/>
    </xf>
    <xf numFmtId="4" fontId="45" fillId="39" borderId="82" xfId="0" applyNumberFormat="1" applyFont="1" applyFill="1" applyBorder="1" applyAlignment="1">
      <alignment horizontal="center" vertical="center" wrapText="1"/>
    </xf>
    <xf numFmtId="4" fontId="45" fillId="38" borderId="8" xfId="0" applyNumberFormat="1" applyFont="1" applyFill="1" applyBorder="1" applyAlignment="1">
      <alignment horizontal="center" vertical="center" wrapText="1"/>
    </xf>
    <xf numFmtId="4" fontId="45" fillId="38" borderId="41" xfId="0" applyNumberFormat="1" applyFont="1" applyFill="1" applyBorder="1" applyAlignment="1">
      <alignment horizontal="center" vertical="center" wrapText="1"/>
    </xf>
    <xf numFmtId="4" fontId="45" fillId="19" borderId="14" xfId="0" applyNumberFormat="1" applyFont="1" applyFill="1" applyBorder="1" applyAlignment="1">
      <alignment horizontal="center" vertical="center" wrapText="1"/>
    </xf>
    <xf numFmtId="4" fontId="45" fillId="19" borderId="32" xfId="0" applyNumberFormat="1" applyFont="1" applyFill="1" applyBorder="1" applyAlignment="1">
      <alignment horizontal="center" vertical="center" wrapText="1"/>
    </xf>
    <xf numFmtId="4" fontId="45" fillId="19" borderId="15" xfId="0" applyNumberFormat="1" applyFont="1" applyFill="1" applyBorder="1" applyAlignment="1">
      <alignment horizontal="center" vertical="center" wrapText="1"/>
    </xf>
    <xf numFmtId="4" fontId="45" fillId="2" borderId="8" xfId="0" applyNumberFormat="1" applyFont="1" applyFill="1" applyBorder="1" applyAlignment="1">
      <alignment horizontal="center" vertical="center" wrapText="1"/>
    </xf>
    <xf numFmtId="4" fontId="45" fillId="2" borderId="4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8" borderId="12" xfId="0" applyNumberFormat="1" applyFont="1" applyFill="1" applyBorder="1" applyAlignment="1">
      <alignment horizontal="center" vertical="center" wrapText="1"/>
    </xf>
    <xf numFmtId="4" fontId="45" fillId="39" borderId="8" xfId="0" applyNumberFormat="1" applyFont="1" applyFill="1" applyBorder="1" applyAlignment="1" applyProtection="1">
      <alignment horizontal="center" vertical="center" wrapText="1"/>
    </xf>
    <xf numFmtId="4" fontId="45" fillId="39" borderId="41" xfId="0" applyNumberFormat="1" applyFont="1" applyFill="1" applyBorder="1" applyAlignment="1" applyProtection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2" borderId="12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13" borderId="8" xfId="0" applyNumberFormat="1" applyFont="1" applyFill="1" applyBorder="1" applyAlignment="1">
      <alignment horizontal="center" vertical="center" wrapText="1"/>
    </xf>
    <xf numFmtId="4" fontId="45" fillId="13" borderId="4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40" borderId="12" xfId="0" applyNumberFormat="1" applyFont="1" applyFill="1" applyBorder="1" applyAlignment="1">
      <alignment horizontal="center" vertical="center" wrapText="1"/>
    </xf>
    <xf numFmtId="4" fontId="25" fillId="14" borderId="14" xfId="0" applyNumberFormat="1" applyFont="1" applyFill="1" applyBorder="1" applyAlignment="1">
      <alignment horizontal="center" vertical="center" wrapText="1"/>
    </xf>
    <xf numFmtId="4" fontId="25" fillId="14" borderId="32" xfId="0" applyNumberFormat="1" applyFont="1" applyFill="1" applyBorder="1" applyAlignment="1">
      <alignment horizontal="center" vertical="center" wrapText="1"/>
    </xf>
    <xf numFmtId="4" fontId="25" fillId="14" borderId="15" xfId="0" applyNumberFormat="1" applyFont="1" applyFill="1" applyBorder="1" applyAlignment="1">
      <alignment horizontal="center" vertical="center" wrapText="1"/>
    </xf>
    <xf numFmtId="4" fontId="45" fillId="14" borderId="14" xfId="0" applyNumberFormat="1" applyFont="1" applyFill="1" applyBorder="1" applyAlignment="1">
      <alignment horizontal="center" vertical="center" wrapText="1"/>
    </xf>
    <xf numFmtId="4" fontId="45" fillId="14" borderId="32" xfId="0" applyNumberFormat="1" applyFont="1" applyFill="1" applyBorder="1" applyAlignment="1">
      <alignment horizontal="center" vertical="center" wrapText="1"/>
    </xf>
    <xf numFmtId="4" fontId="45" fillId="14" borderId="1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25" fillId="14" borderId="12" xfId="0" applyNumberFormat="1" applyFont="1" applyFill="1" applyBorder="1" applyAlignment="1">
      <alignment horizontal="center" vertical="center" wrapText="1"/>
    </xf>
    <xf numFmtId="0" fontId="108" fillId="9" borderId="0" xfId="0" applyFont="1" applyFill="1" applyAlignment="1">
      <alignment horizontal="center" vertical="center"/>
    </xf>
    <xf numFmtId="0" fontId="87" fillId="9" borderId="2" xfId="0" applyFont="1" applyFill="1" applyBorder="1" applyAlignment="1">
      <alignment horizontal="center" vertical="center" wrapText="1"/>
    </xf>
    <xf numFmtId="0" fontId="87" fillId="9" borderId="3" xfId="0" applyFont="1" applyFill="1" applyBorder="1" applyAlignment="1">
      <alignment horizontal="center" vertical="center" wrapText="1"/>
    </xf>
    <xf numFmtId="0" fontId="87" fillId="9" borderId="4" xfId="0" applyFont="1" applyFill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4" xfId="0" applyNumberFormat="1" applyFont="1" applyBorder="1" applyAlignment="1">
      <alignment horizontal="center" vertical="center"/>
    </xf>
    <xf numFmtId="0" fontId="82" fillId="19" borderId="2" xfId="0" applyFont="1" applyFill="1" applyBorder="1" applyAlignment="1">
      <alignment horizontal="center" vertical="center"/>
    </xf>
    <xf numFmtId="0" fontId="82" fillId="19" borderId="3" xfId="0" applyFont="1" applyFill="1" applyBorder="1" applyAlignment="1">
      <alignment horizontal="center" vertical="center"/>
    </xf>
    <xf numFmtId="0" fontId="82" fillId="19" borderId="4" xfId="0" applyFont="1" applyFill="1" applyBorder="1" applyAlignment="1">
      <alignment horizontal="center" vertical="center"/>
    </xf>
    <xf numFmtId="0" fontId="87" fillId="10" borderId="2" xfId="0" applyFont="1" applyFill="1" applyBorder="1" applyAlignment="1">
      <alignment horizontal="left" vertical="center" wrapText="1"/>
    </xf>
    <xf numFmtId="0" fontId="87" fillId="10" borderId="3" xfId="0" applyFont="1" applyFill="1" applyBorder="1" applyAlignment="1">
      <alignment horizontal="left" vertical="center" wrapText="1"/>
    </xf>
    <xf numFmtId="0" fontId="8" fillId="10" borderId="2" xfId="0" applyFont="1" applyFill="1" applyBorder="1" applyAlignment="1">
      <alignment horizontal="left" vertical="center" wrapText="1"/>
    </xf>
    <xf numFmtId="0" fontId="8" fillId="10" borderId="3" xfId="0" applyFont="1" applyFill="1" applyBorder="1" applyAlignment="1">
      <alignment horizontal="left" vertical="center" wrapText="1"/>
    </xf>
    <xf numFmtId="0" fontId="87" fillId="10" borderId="4" xfId="0" applyFont="1" applyFill="1" applyBorder="1" applyAlignment="1">
      <alignment horizontal="left" vertical="center" wrapText="1"/>
    </xf>
    <xf numFmtId="0" fontId="8" fillId="10" borderId="4" xfId="0" applyFont="1" applyFill="1" applyBorder="1" applyAlignment="1">
      <alignment horizontal="left" vertical="center" wrapText="1"/>
    </xf>
    <xf numFmtId="0" fontId="87" fillId="10" borderId="25" xfId="0" applyFont="1" applyFill="1" applyBorder="1" applyAlignment="1">
      <alignment horizontal="left" vertical="center" wrapText="1"/>
    </xf>
    <xf numFmtId="0" fontId="87" fillId="10" borderId="13" xfId="0" applyFont="1" applyFill="1" applyBorder="1" applyAlignment="1">
      <alignment horizontal="left" vertical="center" wrapText="1"/>
    </xf>
    <xf numFmtId="0" fontId="87" fillId="10" borderId="12" xfId="0" applyFont="1" applyFill="1" applyBorder="1" applyAlignment="1">
      <alignment horizontal="left" vertical="center" wrapText="1"/>
    </xf>
    <xf numFmtId="0" fontId="43" fillId="19" borderId="21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60" fillId="10" borderId="25" xfId="0" applyFont="1" applyFill="1" applyBorder="1" applyAlignment="1">
      <alignment horizontal="left" vertical="center" wrapText="1"/>
    </xf>
    <xf numFmtId="0" fontId="60" fillId="10" borderId="13" xfId="0" applyFont="1" applyFill="1" applyBorder="1" applyAlignment="1">
      <alignment horizontal="left" vertical="center" wrapText="1"/>
    </xf>
    <xf numFmtId="0" fontId="60" fillId="10" borderId="12" xfId="0" applyFont="1" applyFill="1" applyBorder="1" applyAlignment="1">
      <alignment horizontal="left" vertical="center" wrapText="1"/>
    </xf>
    <xf numFmtId="0" fontId="87" fillId="10" borderId="50" xfId="0" applyFont="1" applyFill="1" applyBorder="1" applyAlignment="1">
      <alignment horizontal="left" vertical="center" wrapText="1"/>
    </xf>
    <xf numFmtId="0" fontId="87" fillId="10" borderId="51" xfId="0" applyFont="1" applyFill="1" applyBorder="1" applyAlignment="1">
      <alignment horizontal="left" vertical="center" wrapText="1"/>
    </xf>
    <xf numFmtId="0" fontId="87" fillId="10" borderId="92" xfId="0" applyFont="1" applyFill="1" applyBorder="1" applyAlignment="1">
      <alignment horizontal="left" vertical="center" wrapText="1"/>
    </xf>
    <xf numFmtId="0" fontId="87" fillId="10" borderId="89" xfId="0" applyFont="1" applyFill="1" applyBorder="1" applyAlignment="1">
      <alignment horizontal="left" vertical="center" wrapText="1"/>
    </xf>
    <xf numFmtId="0" fontId="87" fillId="10" borderId="5" xfId="0" applyFont="1" applyFill="1" applyBorder="1" applyAlignment="1">
      <alignment horizontal="left" vertical="center" wrapText="1"/>
    </xf>
    <xf numFmtId="0" fontId="87" fillId="10" borderId="11" xfId="0" applyFont="1" applyFill="1" applyBorder="1" applyAlignment="1">
      <alignment horizontal="left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6" fillId="0" borderId="54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60" fillId="10" borderId="47" xfId="0" applyFont="1" applyFill="1" applyBorder="1" applyAlignment="1">
      <alignment horizontal="left" vertical="center" wrapText="1"/>
    </xf>
    <xf numFmtId="0" fontId="60" fillId="10" borderId="30" xfId="0" applyFont="1" applyFill="1" applyBorder="1" applyAlignment="1">
      <alignment horizontal="left" vertical="center" wrapText="1"/>
    </xf>
    <xf numFmtId="0" fontId="60" fillId="10" borderId="46" xfId="0" applyFont="1" applyFill="1" applyBorder="1" applyAlignment="1">
      <alignment horizontal="left" vertical="center" wrapText="1"/>
    </xf>
    <xf numFmtId="0" fontId="81" fillId="10" borderId="2" xfId="59161" applyFont="1" applyFill="1" applyBorder="1" applyAlignment="1">
      <alignment horizontal="center"/>
    </xf>
    <xf numFmtId="0" fontId="81" fillId="10" borderId="3" xfId="59161" applyFont="1" applyFill="1" applyBorder="1" applyAlignment="1">
      <alignment horizontal="center"/>
    </xf>
    <xf numFmtId="0" fontId="81" fillId="10" borderId="4" xfId="59161" applyFont="1" applyFill="1" applyBorder="1" applyAlignment="1">
      <alignment horizontal="center"/>
    </xf>
    <xf numFmtId="0" fontId="80" fillId="10" borderId="2" xfId="59161" applyFill="1" applyBorder="1" applyAlignment="1">
      <alignment horizontal="center"/>
    </xf>
    <xf numFmtId="0" fontId="80" fillId="10" borderId="3" xfId="59161" applyFill="1" applyBorder="1" applyAlignment="1">
      <alignment horizontal="center"/>
    </xf>
    <xf numFmtId="0" fontId="80" fillId="10" borderId="4" xfId="59161" applyFill="1" applyBorder="1" applyAlignment="1">
      <alignment horizontal="center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87" fillId="10" borderId="27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165" fontId="11" fillId="0" borderId="36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textRotation="90" wrapText="1"/>
    </xf>
    <xf numFmtId="0" fontId="11" fillId="0" borderId="34" xfId="0" applyFont="1" applyBorder="1" applyAlignment="1">
      <alignment horizontal="center" vertical="center" textRotation="90" wrapText="1"/>
    </xf>
    <xf numFmtId="0" fontId="87" fillId="10" borderId="23" xfId="0" applyFont="1" applyFill="1" applyBorder="1" applyAlignment="1">
      <alignment horizontal="left" vertical="center" wrapText="1"/>
    </xf>
    <xf numFmtId="0" fontId="87" fillId="10" borderId="24" xfId="0" applyFont="1" applyFill="1" applyBorder="1" applyAlignment="1">
      <alignment horizontal="left" vertical="center" wrapText="1"/>
    </xf>
    <xf numFmtId="0" fontId="87" fillId="10" borderId="49" xfId="0" applyFont="1" applyFill="1" applyBorder="1" applyAlignment="1">
      <alignment horizontal="left" vertical="center" wrapText="1"/>
    </xf>
    <xf numFmtId="0" fontId="87" fillId="10" borderId="15" xfId="0" applyFont="1" applyFill="1" applyBorder="1" applyAlignment="1">
      <alignment horizontal="left" vertical="center" wrapText="1"/>
    </xf>
    <xf numFmtId="0" fontId="87" fillId="10" borderId="28" xfId="0" applyFont="1" applyFill="1" applyBorder="1" applyAlignment="1">
      <alignment horizontal="left" vertical="center" wrapText="1"/>
    </xf>
    <xf numFmtId="0" fontId="87" fillId="10" borderId="54" xfId="0" applyFont="1" applyFill="1" applyBorder="1" applyAlignment="1">
      <alignment horizontal="left" vertical="center" wrapText="1"/>
    </xf>
    <xf numFmtId="0" fontId="87" fillId="10" borderId="40" xfId="0" applyFont="1" applyFill="1" applyBorder="1" applyAlignment="1">
      <alignment horizontal="left" vertical="center" wrapText="1"/>
    </xf>
    <xf numFmtId="0" fontId="87" fillId="10" borderId="55" xfId="0" applyFont="1" applyFill="1" applyBorder="1" applyAlignment="1">
      <alignment horizontal="left" vertical="center" wrapText="1"/>
    </xf>
    <xf numFmtId="0" fontId="87" fillId="10" borderId="21" xfId="0" applyFont="1" applyFill="1" applyBorder="1" applyAlignment="1">
      <alignment horizontal="left" vertical="center" wrapText="1"/>
    </xf>
    <xf numFmtId="0" fontId="87" fillId="10" borderId="22" xfId="0" applyFont="1" applyFill="1" applyBorder="1" applyAlignment="1">
      <alignment horizontal="left" vertical="center" wrapText="1"/>
    </xf>
    <xf numFmtId="0" fontId="87" fillId="10" borderId="29" xfId="0" applyFont="1" applyFill="1" applyBorder="1" applyAlignment="1">
      <alignment horizontal="left" vertical="center" wrapText="1"/>
    </xf>
    <xf numFmtId="0" fontId="87" fillId="10" borderId="25" xfId="0" applyFont="1" applyFill="1" applyBorder="1" applyAlignment="1">
      <alignment horizontal="left" vertical="center"/>
    </xf>
    <xf numFmtId="0" fontId="87" fillId="10" borderId="13" xfId="0" applyFont="1" applyFill="1" applyBorder="1" applyAlignment="1">
      <alignment horizontal="left" vertical="center"/>
    </xf>
    <xf numFmtId="0" fontId="87" fillId="10" borderId="27" xfId="0" applyFont="1" applyFill="1" applyBorder="1" applyAlignment="1">
      <alignment horizontal="left" vertical="center"/>
    </xf>
    <xf numFmtId="0" fontId="87" fillId="10" borderId="23" xfId="0" applyFont="1" applyFill="1" applyBorder="1" applyAlignment="1">
      <alignment horizontal="left" vertical="center"/>
    </xf>
    <xf numFmtId="0" fontId="87" fillId="10" borderId="5" xfId="0" applyFont="1" applyFill="1" applyBorder="1" applyAlignment="1">
      <alignment horizontal="left" vertical="center"/>
    </xf>
    <xf numFmtId="0" fontId="87" fillId="10" borderId="24" xfId="0" applyFont="1" applyFill="1" applyBorder="1" applyAlignment="1">
      <alignment horizontal="left" vertical="center"/>
    </xf>
    <xf numFmtId="0" fontId="87" fillId="10" borderId="35" xfId="0" applyFont="1" applyFill="1" applyBorder="1" applyAlignment="1">
      <alignment horizontal="left" vertical="center" wrapText="1"/>
    </xf>
    <xf numFmtId="0" fontId="87" fillId="10" borderId="36" xfId="0" applyFont="1" applyFill="1" applyBorder="1" applyAlignment="1">
      <alignment horizontal="left" vertical="center" wrapText="1"/>
    </xf>
    <xf numFmtId="0" fontId="87" fillId="10" borderId="37" xfId="0" applyFont="1" applyFill="1" applyBorder="1" applyAlignment="1">
      <alignment horizontal="left" vertical="center" wrapText="1"/>
    </xf>
    <xf numFmtId="0" fontId="87" fillId="10" borderId="25" xfId="0" applyFont="1" applyFill="1" applyBorder="1" applyAlignment="1">
      <alignment horizontal="center" vertical="center" wrapText="1"/>
    </xf>
    <xf numFmtId="0" fontId="87" fillId="10" borderId="13" xfId="0" applyFont="1" applyFill="1" applyBorder="1" applyAlignment="1">
      <alignment horizontal="center" vertical="center" wrapText="1"/>
    </xf>
    <xf numFmtId="0" fontId="87" fillId="10" borderId="27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 wrapText="1"/>
    </xf>
    <xf numFmtId="14" fontId="48" fillId="0" borderId="52" xfId="0" applyNumberFormat="1" applyFont="1" applyBorder="1" applyAlignment="1">
      <alignment horizontal="center" vertical="center"/>
    </xf>
    <xf numFmtId="14" fontId="48" fillId="0" borderId="51" xfId="0" applyNumberFormat="1" applyFont="1" applyBorder="1" applyAlignment="1">
      <alignment horizontal="center" vertical="center"/>
    </xf>
    <xf numFmtId="14" fontId="48" fillId="0" borderId="53" xfId="0" applyNumberFormat="1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60" fillId="10" borderId="27" xfId="0" applyFont="1" applyFill="1" applyBorder="1" applyAlignment="1">
      <alignment horizontal="left" vertical="center" wrapText="1"/>
    </xf>
    <xf numFmtId="165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87" fillId="10" borderId="2" xfId="0" applyFont="1" applyFill="1" applyBorder="1" applyAlignment="1">
      <alignment horizontal="left" vertical="top" wrapText="1"/>
    </xf>
    <xf numFmtId="0" fontId="87" fillId="10" borderId="3" xfId="0" applyFont="1" applyFill="1" applyBorder="1" applyAlignment="1">
      <alignment horizontal="left" vertical="top" wrapText="1"/>
    </xf>
    <xf numFmtId="0" fontId="87" fillId="10" borderId="4" xfId="0" applyFont="1" applyFill="1" applyBorder="1" applyAlignment="1">
      <alignment horizontal="left" vertical="top" wrapText="1"/>
    </xf>
    <xf numFmtId="0" fontId="87" fillId="57" borderId="2" xfId="0" applyFont="1" applyFill="1" applyBorder="1" applyAlignment="1">
      <alignment horizontal="left" vertical="center" wrapText="1"/>
    </xf>
    <xf numFmtId="0" fontId="87" fillId="57" borderId="3" xfId="0" applyFont="1" applyFill="1" applyBorder="1" applyAlignment="1">
      <alignment horizontal="left" vertical="center" wrapText="1"/>
    </xf>
    <xf numFmtId="0" fontId="87" fillId="10" borderId="2" xfId="0" applyFont="1" applyFill="1" applyBorder="1" applyAlignment="1">
      <alignment horizontal="center" vertical="center" wrapText="1"/>
    </xf>
    <xf numFmtId="0" fontId="87" fillId="10" borderId="3" xfId="0" applyFont="1" applyFill="1" applyBorder="1" applyAlignment="1">
      <alignment horizontal="center" vertical="center" wrapText="1"/>
    </xf>
    <xf numFmtId="0" fontId="87" fillId="10" borderId="4" xfId="0" applyFont="1" applyFill="1" applyBorder="1" applyAlignment="1">
      <alignment horizontal="center" vertical="center" wrapText="1"/>
    </xf>
    <xf numFmtId="1" fontId="105" fillId="7" borderId="9" xfId="0" applyNumberFormat="1" applyFont="1" applyFill="1" applyBorder="1" applyAlignment="1">
      <alignment horizontal="center" vertical="center"/>
    </xf>
    <xf numFmtId="1" fontId="105" fillId="7" borderId="31" xfId="0" applyNumberFormat="1" applyFont="1" applyFill="1" applyBorder="1" applyAlignment="1">
      <alignment horizontal="center" vertical="center"/>
    </xf>
    <xf numFmtId="1" fontId="105" fillId="7" borderId="13" xfId="0" applyNumberFormat="1" applyFont="1" applyFill="1" applyBorder="1" applyAlignment="1">
      <alignment horizontal="center" vertical="center" wrapText="1"/>
    </xf>
    <xf numFmtId="1" fontId="105" fillId="7" borderId="12" xfId="0" applyNumberFormat="1" applyFont="1" applyFill="1" applyBorder="1" applyAlignment="1">
      <alignment horizontal="center" vertical="center" wrapText="1"/>
    </xf>
    <xf numFmtId="1" fontId="53" fillId="11" borderId="7" xfId="0" applyNumberFormat="1" applyFont="1" applyFill="1" applyBorder="1" applyAlignment="1">
      <alignment horizontal="center" vertical="center" wrapText="1"/>
    </xf>
    <xf numFmtId="1" fontId="53" fillId="11" borderId="8" xfId="0" applyNumberFormat="1" applyFont="1" applyFill="1" applyBorder="1" applyAlignment="1">
      <alignment horizontal="center" vertical="center" wrapText="1"/>
    </xf>
    <xf numFmtId="1" fontId="53" fillId="11" borderId="11" xfId="0" applyNumberFormat="1" applyFont="1" applyFill="1" applyBorder="1" applyAlignment="1">
      <alignment horizontal="center" vertical="center" wrapText="1"/>
    </xf>
    <xf numFmtId="1" fontId="53" fillId="11" borderId="13" xfId="0" applyNumberFormat="1" applyFont="1" applyFill="1" applyBorder="1" applyAlignment="1">
      <alignment horizontal="center" vertical="center" wrapText="1"/>
    </xf>
    <xf numFmtId="1" fontId="53" fillId="11" borderId="12" xfId="0" applyNumberFormat="1" applyFont="1" applyFill="1" applyBorder="1" applyAlignment="1">
      <alignment horizontal="center" vertical="center" wrapText="1"/>
    </xf>
    <xf numFmtId="1" fontId="53" fillId="56" borderId="11" xfId="0" applyNumberFormat="1" applyFont="1" applyFill="1" applyBorder="1" applyAlignment="1">
      <alignment horizontal="center" vertical="center" wrapText="1"/>
    </xf>
    <xf numFmtId="1" fontId="53" fillId="56" borderId="13" xfId="0" applyNumberFormat="1" applyFont="1" applyFill="1" applyBorder="1" applyAlignment="1">
      <alignment horizontal="center" vertical="center" wrapText="1"/>
    </xf>
    <xf numFmtId="1" fontId="53" fillId="56" borderId="12" xfId="0" applyNumberFormat="1" applyFont="1" applyFill="1" applyBorder="1" applyAlignment="1">
      <alignment horizontal="center" vertical="center" wrapText="1"/>
    </xf>
    <xf numFmtId="1" fontId="102" fillId="56" borderId="6" xfId="0" applyNumberFormat="1" applyFont="1" applyFill="1" applyBorder="1" applyAlignment="1">
      <alignment horizontal="center" vertical="center" wrapText="1"/>
    </xf>
    <xf numFmtId="1" fontId="102" fillId="56" borderId="7" xfId="0" applyNumberFormat="1" applyFont="1" applyFill="1" applyBorder="1" applyAlignment="1">
      <alignment horizontal="center" vertical="center" wrapText="1"/>
    </xf>
    <xf numFmtId="1" fontId="104" fillId="7" borderId="11" xfId="0" applyNumberFormat="1" applyFont="1" applyFill="1" applyBorder="1" applyAlignment="1">
      <alignment horizontal="center" vertical="center"/>
    </xf>
    <xf numFmtId="1" fontId="104" fillId="7" borderId="13" xfId="0" applyNumberFormat="1" applyFont="1" applyFill="1" applyBorder="1" applyAlignment="1">
      <alignment horizontal="center" vertical="center"/>
    </xf>
    <xf numFmtId="1" fontId="40" fillId="18" borderId="11" xfId="0" applyNumberFormat="1" applyFont="1" applyFill="1" applyBorder="1" applyAlignment="1">
      <alignment horizontal="center" vertical="center"/>
    </xf>
    <xf numFmtId="1" fontId="40" fillId="18" borderId="12" xfId="0" applyNumberFormat="1" applyFont="1" applyFill="1" applyBorder="1" applyAlignment="1">
      <alignment horizontal="center" vertical="center"/>
    </xf>
    <xf numFmtId="1" fontId="40" fillId="18" borderId="13" xfId="0" applyNumberFormat="1" applyFont="1" applyFill="1" applyBorder="1" applyAlignment="1">
      <alignment horizontal="center" vertical="center"/>
    </xf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1" fontId="103" fillId="9" borderId="2" xfId="0" applyNumberFormat="1" applyFont="1" applyFill="1" applyBorder="1" applyAlignment="1">
      <alignment horizontal="center" vertical="center" wrapText="1"/>
    </xf>
    <xf numFmtId="1" fontId="103" fillId="9" borderId="3" xfId="0" applyNumberFormat="1" applyFont="1" applyFill="1" applyBorder="1" applyAlignment="1">
      <alignment horizontal="center" vertical="center" wrapText="1"/>
    </xf>
    <xf numFmtId="1" fontId="103" fillId="9" borderId="4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 vertical="center" wrapText="1"/>
    </xf>
    <xf numFmtId="49" fontId="0" fillId="0" borderId="3" xfId="1" applyNumberFormat="1" applyFont="1" applyFill="1" applyBorder="1" applyAlignment="1">
      <alignment horizontal="center" vertical="center" wrapText="1"/>
    </xf>
    <xf numFmtId="49" fontId="0" fillId="0" borderId="4" xfId="1" applyNumberFormat="1" applyFont="1" applyFill="1" applyBorder="1" applyAlignment="1">
      <alignment horizontal="center" vertical="center" wrapText="1"/>
    </xf>
    <xf numFmtId="49" fontId="24" fillId="0" borderId="2" xfId="0" applyNumberFormat="1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center"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49" fontId="0" fillId="17" borderId="95" xfId="0" applyNumberFormat="1" applyFill="1" applyBorder="1" applyAlignment="1">
      <alignment horizontal="center" vertical="center"/>
    </xf>
    <xf numFmtId="49" fontId="0" fillId="17" borderId="3" xfId="0" applyNumberFormat="1" applyFill="1" applyBorder="1" applyAlignment="1">
      <alignment horizontal="center" vertical="center"/>
    </xf>
    <xf numFmtId="49" fontId="0" fillId="17" borderId="94" xfId="0" applyNumberFormat="1" applyFill="1" applyBorder="1" applyAlignment="1">
      <alignment horizontal="center" vertical="center"/>
    </xf>
    <xf numFmtId="1" fontId="103" fillId="9" borderId="2" xfId="0" applyNumberFormat="1" applyFont="1" applyFill="1" applyBorder="1" applyAlignment="1">
      <alignment horizontal="center" vertical="center"/>
    </xf>
    <xf numFmtId="1" fontId="103" fillId="9" borderId="3" xfId="0" applyNumberFormat="1" applyFont="1" applyFill="1" applyBorder="1" applyAlignment="1">
      <alignment horizontal="center" vertical="center"/>
    </xf>
    <xf numFmtId="1" fontId="5" fillId="0" borderId="2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9" borderId="95" xfId="0" applyNumberFormat="1" applyFill="1" applyBorder="1" applyAlignment="1">
      <alignment horizontal="center" vertical="center"/>
    </xf>
    <xf numFmtId="1" fontId="0" fillId="9" borderId="3" xfId="0" applyNumberFormat="1" applyFill="1" applyBorder="1" applyAlignment="1">
      <alignment horizontal="center" vertical="center"/>
    </xf>
    <xf numFmtId="1" fontId="32" fillId="41" borderId="95" xfId="0" applyNumberFormat="1" applyFont="1" applyFill="1" applyBorder="1" applyAlignment="1">
      <alignment horizontal="center" vertical="center" wrapText="1"/>
    </xf>
    <xf numFmtId="1" fontId="32" fillId="41" borderId="3" xfId="0" applyNumberFormat="1" applyFont="1" applyFill="1" applyBorder="1" applyAlignment="1">
      <alignment horizontal="center" vertical="center" wrapText="1"/>
    </xf>
    <xf numFmtId="1" fontId="0" fillId="11" borderId="95" xfId="0" applyNumberFormat="1" applyFill="1" applyBorder="1" applyAlignment="1">
      <alignment horizontal="center" vertical="center"/>
    </xf>
    <xf numFmtId="1" fontId="0" fillId="11" borderId="3" xfId="0" applyNumberFormat="1" applyFill="1" applyBorder="1" applyAlignment="1">
      <alignment horizontal="center" vertical="center"/>
    </xf>
    <xf numFmtId="1" fontId="0" fillId="11" borderId="4" xfId="0" applyNumberFormat="1" applyFill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24" fillId="39" borderId="9" xfId="0" applyFont="1" applyFill="1" applyBorder="1" applyAlignment="1">
      <alignment horizontal="center" vertical="center" wrapText="1"/>
    </xf>
    <xf numFmtId="0" fontId="24" fillId="39" borderId="31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/>
    </xf>
    <xf numFmtId="1" fontId="0" fillId="0" borderId="99" xfId="0" applyNumberFormat="1" applyBorder="1" applyAlignment="1">
      <alignment horizontal="center"/>
    </xf>
    <xf numFmtId="1" fontId="0" fillId="0" borderId="100" xfId="0" applyNumberFormat="1" applyBorder="1" applyAlignment="1">
      <alignment horizontal="center"/>
    </xf>
    <xf numFmtId="1" fontId="0" fillId="0" borderId="47" xfId="0" applyNumberFormat="1" applyBorder="1" applyAlignment="1">
      <alignment horizontal="center"/>
    </xf>
    <xf numFmtId="1" fontId="103" fillId="7" borderId="2" xfId="0" applyNumberFormat="1" applyFont="1" applyFill="1" applyBorder="1" applyAlignment="1">
      <alignment horizontal="center" vertical="center" wrapText="1"/>
    </xf>
    <xf numFmtId="1" fontId="103" fillId="7" borderId="3" xfId="0" applyNumberFormat="1" applyFont="1" applyFill="1" applyBorder="1" applyAlignment="1">
      <alignment horizontal="center" vertical="center" wrapText="1"/>
    </xf>
    <xf numFmtId="1" fontId="103" fillId="7" borderId="94" xfId="0" applyNumberFormat="1" applyFont="1" applyFill="1" applyBorder="1" applyAlignment="1">
      <alignment horizontal="center" vertical="center" wrapText="1"/>
    </xf>
    <xf numFmtId="0" fontId="0" fillId="18" borderId="1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49" fontId="40" fillId="0" borderId="2" xfId="0" applyNumberFormat="1" applyFont="1" applyFill="1" applyBorder="1" applyAlignment="1">
      <alignment horizontal="center" vertical="center" wrapText="1"/>
    </xf>
    <xf numFmtId="49" fontId="40" fillId="0" borderId="3" xfId="0" applyNumberFormat="1" applyFont="1" applyFill="1" applyBorder="1" applyAlignment="1">
      <alignment horizontal="center" vertical="center" wrapText="1"/>
    </xf>
    <xf numFmtId="49" fontId="40" fillId="0" borderId="4" xfId="0" applyNumberFormat="1" applyFont="1" applyFill="1" applyBorder="1" applyAlignment="1">
      <alignment horizontal="center" vertical="center" wrapText="1"/>
    </xf>
    <xf numFmtId="0" fontId="40" fillId="0" borderId="93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center" wrapText="1"/>
    </xf>
    <xf numFmtId="1" fontId="33" fillId="11" borderId="6" xfId="0" applyNumberFormat="1" applyFont="1" applyFill="1" applyBorder="1" applyAlignment="1">
      <alignment horizontal="center" vertical="center" wrapText="1"/>
    </xf>
    <xf numFmtId="1" fontId="33" fillId="11" borderId="7" xfId="0" applyNumberFormat="1" applyFont="1" applyFill="1" applyBorder="1" applyAlignment="1">
      <alignment horizontal="center" vertical="center" wrapText="1"/>
    </xf>
    <xf numFmtId="1" fontId="33" fillId="11" borderId="8" xfId="0" applyNumberFormat="1" applyFont="1" applyFill="1" applyBorder="1" applyAlignment="1">
      <alignment horizontal="center" vertical="center" wrapText="1"/>
    </xf>
    <xf numFmtId="1" fontId="33" fillId="11" borderId="9" xfId="0" applyNumberFormat="1" applyFont="1" applyFill="1" applyBorder="1" applyAlignment="1">
      <alignment horizontal="center" vertical="center" wrapText="1"/>
    </xf>
    <xf numFmtId="1" fontId="33" fillId="11" borderId="31" xfId="0" applyNumberFormat="1" applyFont="1" applyFill="1" applyBorder="1" applyAlignment="1">
      <alignment horizontal="center" vertical="center" wrapText="1"/>
    </xf>
    <xf numFmtId="1" fontId="33" fillId="11" borderId="10" xfId="0" applyNumberFormat="1" applyFont="1" applyFill="1" applyBorder="1" applyAlignment="1">
      <alignment horizontal="center" vertical="center" wrapText="1"/>
    </xf>
    <xf numFmtId="0" fontId="17" fillId="0" borderId="93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0" fillId="7" borderId="50" xfId="0" applyFill="1" applyBorder="1" applyAlignment="1">
      <alignment horizontal="center" wrapText="1"/>
    </xf>
    <xf numFmtId="0" fontId="0" fillId="7" borderId="51" xfId="0" applyFill="1" applyBorder="1" applyAlignment="1">
      <alignment horizontal="center" wrapText="1"/>
    </xf>
    <xf numFmtId="0" fontId="0" fillId="7" borderId="53" xfId="0" applyFill="1" applyBorder="1" applyAlignment="1">
      <alignment horizontal="center" wrapText="1"/>
    </xf>
    <xf numFmtId="1" fontId="40" fillId="11" borderId="6" xfId="0" applyNumberFormat="1" applyFont="1" applyFill="1" applyBorder="1" applyAlignment="1">
      <alignment horizontal="center" vertical="center" wrapText="1"/>
    </xf>
    <xf numFmtId="1" fontId="40" fillId="11" borderId="7" xfId="0" applyNumberFormat="1" applyFont="1" applyFill="1" applyBorder="1" applyAlignment="1">
      <alignment horizontal="center" vertical="center" wrapText="1"/>
    </xf>
    <xf numFmtId="1" fontId="40" fillId="11" borderId="8" xfId="0" applyNumberFormat="1" applyFont="1" applyFill="1" applyBorder="1" applyAlignment="1">
      <alignment horizontal="center" vertical="center" wrapText="1"/>
    </xf>
    <xf numFmtId="1" fontId="40" fillId="11" borderId="9" xfId="0" applyNumberFormat="1" applyFont="1" applyFill="1" applyBorder="1" applyAlignment="1">
      <alignment horizontal="center" vertical="center" wrapText="1"/>
    </xf>
    <xf numFmtId="1" fontId="40" fillId="11" borderId="31" xfId="0" applyNumberFormat="1" applyFont="1" applyFill="1" applyBorder="1" applyAlignment="1">
      <alignment horizontal="center" vertical="center" wrapText="1"/>
    </xf>
    <xf numFmtId="1" fontId="40" fillId="11" borderId="10" xfId="0" applyNumberFormat="1" applyFont="1" applyFill="1" applyBorder="1" applyAlignment="1">
      <alignment horizontal="center" vertical="center" wrapText="1"/>
    </xf>
    <xf numFmtId="1" fontId="0" fillId="0" borderId="21" xfId="0" applyNumberFormat="1" applyBorder="1" applyAlignment="1">
      <alignment horizontal="center"/>
    </xf>
    <xf numFmtId="1" fontId="0" fillId="0" borderId="29" xfId="0" applyNumberFormat="1" applyBorder="1" applyAlignment="1">
      <alignment horizontal="center"/>
    </xf>
    <xf numFmtId="0" fontId="32" fillId="7" borderId="2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32" fillId="7" borderId="4" xfId="0" applyFont="1" applyFill="1" applyBorder="1" applyAlignment="1">
      <alignment horizontal="center" vertical="center" wrapText="1"/>
    </xf>
    <xf numFmtId="1" fontId="0" fillId="0" borderId="11" xfId="0" applyNumberFormat="1" applyBorder="1" applyAlignment="1">
      <alignment horizontal="center" wrapText="1"/>
    </xf>
    <xf numFmtId="1" fontId="0" fillId="0" borderId="13" xfId="0" applyNumberForma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0" fontId="28" fillId="0" borderId="93" xfId="0" applyFont="1" applyFill="1" applyBorder="1" applyAlignment="1">
      <alignment horizontal="center" vertical="center" wrapText="1"/>
    </xf>
    <xf numFmtId="0" fontId="28" fillId="0" borderId="7" xfId="0" applyFont="1" applyFill="1" applyBorder="1" applyAlignment="1">
      <alignment horizontal="center" vertical="center" wrapText="1"/>
    </xf>
    <xf numFmtId="0" fontId="28" fillId="0" borderId="8" xfId="0" applyFont="1" applyFill="1" applyBorder="1" applyAlignment="1">
      <alignment horizontal="center" vertical="center" wrapText="1"/>
    </xf>
    <xf numFmtId="0" fontId="0" fillId="7" borderId="96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1" fontId="103" fillId="7" borderId="52" xfId="0" applyNumberFormat="1" applyFont="1" applyFill="1" applyBorder="1" applyAlignment="1">
      <alignment horizontal="center" vertical="center" wrapText="1"/>
    </xf>
    <xf numFmtId="1" fontId="103" fillId="7" borderId="51" xfId="0" applyNumberFormat="1" applyFont="1" applyFill="1" applyBorder="1" applyAlignment="1">
      <alignment horizontal="center" vertical="center" wrapText="1"/>
    </xf>
    <xf numFmtId="1" fontId="103" fillId="7" borderId="53" xfId="0" applyNumberFormat="1" applyFont="1" applyFill="1" applyBorder="1" applyAlignment="1">
      <alignment horizontal="center" vertical="center" wrapText="1"/>
    </xf>
    <xf numFmtId="1" fontId="0" fillId="9" borderId="101" xfId="0" applyNumberFormat="1" applyFill="1" applyBorder="1" applyAlignment="1">
      <alignment horizontal="center" vertical="center"/>
    </xf>
    <xf numFmtId="1" fontId="0" fillId="9" borderId="22" xfId="0" applyNumberFormat="1" applyFill="1" applyBorder="1" applyAlignment="1">
      <alignment horizontal="center" vertical="center"/>
    </xf>
    <xf numFmtId="1" fontId="32" fillId="41" borderId="101" xfId="0" applyNumberFormat="1" applyFont="1" applyFill="1" applyBorder="1" applyAlignment="1">
      <alignment horizontal="center" vertical="center" wrapText="1"/>
    </xf>
    <xf numFmtId="1" fontId="32" fillId="41" borderId="22" xfId="0" applyNumberFormat="1" applyFont="1" applyFill="1" applyBorder="1" applyAlignment="1">
      <alignment horizontal="center" vertical="center" wrapText="1"/>
    </xf>
    <xf numFmtId="1" fontId="32" fillId="41" borderId="102" xfId="0" applyNumberFormat="1" applyFont="1" applyFill="1" applyBorder="1" applyAlignment="1">
      <alignment horizontal="center" vertical="center" wrapText="1"/>
    </xf>
    <xf numFmtId="1" fontId="0" fillId="11" borderId="101" xfId="0" applyNumberFormat="1" applyFill="1" applyBorder="1" applyAlignment="1">
      <alignment horizontal="center" vertical="center"/>
    </xf>
    <xf numFmtId="1" fontId="0" fillId="11" borderId="22" xfId="0" applyNumberFormat="1" applyFill="1" applyBorder="1" applyAlignment="1">
      <alignment horizontal="center" vertical="center"/>
    </xf>
    <xf numFmtId="1" fontId="0" fillId="11" borderId="29" xfId="0" applyNumberForma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0" fillId="9" borderId="31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4" fillId="60" borderId="2" xfId="0" applyFont="1" applyFill="1" applyBorder="1" applyAlignment="1">
      <alignment horizontal="center" vertical="center"/>
    </xf>
    <xf numFmtId="0" fontId="24" fillId="60" borderId="4" xfId="0" applyFont="1" applyFill="1" applyBorder="1" applyAlignment="1">
      <alignment horizontal="center" vertical="center"/>
    </xf>
    <xf numFmtId="0" fontId="28" fillId="47" borderId="21" xfId="0" applyFont="1" applyFill="1" applyBorder="1" applyAlignment="1">
      <alignment horizontal="center" vertical="center"/>
    </xf>
    <xf numFmtId="0" fontId="28" fillId="47" borderId="22" xfId="0" applyFont="1" applyFill="1" applyBorder="1" applyAlignment="1">
      <alignment horizontal="center" vertical="center"/>
    </xf>
    <xf numFmtId="0" fontId="0" fillId="9" borderId="97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63" borderId="2" xfId="0" applyFill="1" applyBorder="1" applyAlignment="1">
      <alignment horizontal="center" vertical="center"/>
    </xf>
    <xf numFmtId="0" fontId="0" fillId="63" borderId="3" xfId="0" applyFill="1" applyBorder="1" applyAlignment="1">
      <alignment horizontal="center" vertical="center"/>
    </xf>
    <xf numFmtId="0" fontId="0" fillId="63" borderId="4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104" fillId="41" borderId="2" xfId="0" applyFont="1" applyFill="1" applyBorder="1" applyAlignment="1">
      <alignment horizontal="center" wrapText="1"/>
    </xf>
    <xf numFmtId="0" fontId="104" fillId="41" borderId="3" xfId="0" applyFont="1" applyFill="1" applyBorder="1" applyAlignment="1">
      <alignment horizontal="center" wrapText="1"/>
    </xf>
    <xf numFmtId="0" fontId="104" fillId="41" borderId="4" xfId="0" applyFont="1" applyFill="1" applyBorder="1" applyAlignment="1">
      <alignment horizontal="center" wrapText="1"/>
    </xf>
    <xf numFmtId="0" fontId="33" fillId="60" borderId="93" xfId="0" applyFont="1" applyFill="1" applyBorder="1" applyAlignment="1">
      <alignment horizontal="center" vertical="center"/>
    </xf>
    <xf numFmtId="0" fontId="33" fillId="60" borderId="8" xfId="0" applyFont="1" applyFill="1" applyBorder="1" applyAlignment="1">
      <alignment horizontal="center" vertical="center"/>
    </xf>
    <xf numFmtId="1" fontId="0" fillId="0" borderId="94" xfId="0" applyNumberFormat="1" applyBorder="1" applyAlignment="1">
      <alignment horizontal="center"/>
    </xf>
    <xf numFmtId="1" fontId="4" fillId="0" borderId="11" xfId="0" applyNumberFormat="1" applyFont="1" applyBorder="1" applyAlignment="1">
      <alignment horizontal="center" wrapText="1"/>
    </xf>
    <xf numFmtId="1" fontId="4" fillId="0" borderId="13" xfId="0" applyNumberFormat="1" applyFont="1" applyBorder="1" applyAlignment="1">
      <alignment horizontal="center" wrapText="1"/>
    </xf>
    <xf numFmtId="1" fontId="4" fillId="0" borderId="12" xfId="0" applyNumberFormat="1" applyFont="1" applyBorder="1" applyAlignment="1">
      <alignment horizontal="center" wrapText="1"/>
    </xf>
    <xf numFmtId="1" fontId="103" fillId="7" borderId="9" xfId="0" applyNumberFormat="1" applyFont="1" applyFill="1" applyBorder="1" applyAlignment="1">
      <alignment horizontal="center" vertical="center" wrapText="1"/>
    </xf>
    <xf numFmtId="1" fontId="103" fillId="7" borderId="31" xfId="0" applyNumberFormat="1" applyFont="1" applyFill="1" applyBorder="1" applyAlignment="1">
      <alignment horizontal="center" vertical="center" wrapText="1"/>
    </xf>
    <xf numFmtId="1" fontId="103" fillId="7" borderId="10" xfId="0" applyNumberFormat="1" applyFont="1" applyFill="1" applyBorder="1" applyAlignment="1">
      <alignment horizontal="center" vertical="center" wrapText="1"/>
    </xf>
    <xf numFmtId="1" fontId="0" fillId="9" borderId="46" xfId="0" applyNumberFormat="1" applyFill="1" applyBorder="1" applyAlignment="1">
      <alignment horizontal="center" vertical="center"/>
    </xf>
    <xf numFmtId="1" fontId="0" fillId="9" borderId="100" xfId="0" applyNumberFormat="1" applyFill="1" applyBorder="1" applyAlignment="1">
      <alignment horizontal="center" vertical="center"/>
    </xf>
    <xf numFmtId="1" fontId="0" fillId="9" borderId="47" xfId="0" applyNumberFormat="1" applyFill="1" applyBorder="1" applyAlignment="1">
      <alignment horizontal="center" vertical="center"/>
    </xf>
    <xf numFmtId="1" fontId="32" fillId="0" borderId="2" xfId="0" applyNumberFormat="1" applyFont="1" applyBorder="1" applyAlignment="1">
      <alignment horizontal="center" vertical="center" wrapText="1"/>
    </xf>
    <xf numFmtId="1" fontId="32" fillId="0" borderId="3" xfId="0" applyNumberFormat="1" applyFont="1" applyBorder="1" applyAlignment="1">
      <alignment horizontal="center" vertical="center" wrapText="1"/>
    </xf>
    <xf numFmtId="1" fontId="32" fillId="0" borderId="4" xfId="0" applyNumberFormat="1" applyFont="1" applyBorder="1" applyAlignment="1">
      <alignment horizontal="center" vertical="center" wrapText="1"/>
    </xf>
    <xf numFmtId="49" fontId="34" fillId="0" borderId="2" xfId="0" applyNumberFormat="1" applyFont="1" applyBorder="1" applyAlignment="1">
      <alignment horizontal="center"/>
    </xf>
    <xf numFmtId="49" fontId="34" fillId="0" borderId="3" xfId="0" applyNumberFormat="1" applyFont="1" applyBorder="1" applyAlignment="1">
      <alignment horizontal="center"/>
    </xf>
    <xf numFmtId="49" fontId="34" fillId="0" borderId="4" xfId="0" applyNumberFormat="1" applyFont="1" applyBorder="1" applyAlignment="1">
      <alignment horizontal="center"/>
    </xf>
    <xf numFmtId="1" fontId="106" fillId="61" borderId="97" xfId="0" applyNumberFormat="1" applyFont="1" applyFill="1" applyBorder="1" applyAlignment="1">
      <alignment horizontal="center" vertical="center"/>
    </xf>
    <xf numFmtId="1" fontId="106" fillId="61" borderId="48" xfId="0" applyNumberFormat="1" applyFont="1" applyFill="1" applyBorder="1" applyAlignment="1">
      <alignment horizontal="center" vertical="center"/>
    </xf>
    <xf numFmtId="1" fontId="106" fillId="44" borderId="95" xfId="0" applyNumberFormat="1" applyFont="1" applyFill="1" applyBorder="1" applyAlignment="1">
      <alignment horizontal="center" vertical="center"/>
    </xf>
    <xf numFmtId="1" fontId="106" fillId="44" borderId="94" xfId="0" applyNumberFormat="1" applyFont="1" applyFill="1" applyBorder="1" applyAlignment="1">
      <alignment horizontal="center" vertical="center"/>
    </xf>
    <xf numFmtId="0" fontId="0" fillId="11" borderId="9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94" xfId="0" applyFill="1" applyBorder="1" applyAlignment="1">
      <alignment horizontal="center" vertical="center"/>
    </xf>
    <xf numFmtId="1" fontId="106" fillId="9" borderId="95" xfId="0" applyNumberFormat="1" applyFont="1" applyFill="1" applyBorder="1" applyAlignment="1">
      <alignment horizontal="center" vertical="center"/>
    </xf>
    <xf numFmtId="1" fontId="106" fillId="9" borderId="94" xfId="0" applyNumberFormat="1" applyFont="1" applyFill="1" applyBorder="1" applyAlignment="1">
      <alignment horizontal="center" vertical="center"/>
    </xf>
    <xf numFmtId="1" fontId="104" fillId="18" borderId="95" xfId="0" applyNumberFormat="1" applyFont="1" applyFill="1" applyBorder="1" applyAlignment="1">
      <alignment horizontal="center" vertical="center" wrapText="1"/>
    </xf>
    <xf numFmtId="1" fontId="104" fillId="18" borderId="3" xfId="0" applyNumberFormat="1" applyFont="1" applyFill="1" applyBorder="1" applyAlignment="1">
      <alignment horizontal="center" vertical="center" wrapText="1"/>
    </xf>
    <xf numFmtId="1" fontId="104" fillId="18" borderId="94" xfId="0" applyNumberFormat="1" applyFont="1" applyFill="1" applyBorder="1" applyAlignment="1">
      <alignment horizontal="center" vertical="center" wrapText="1"/>
    </xf>
    <xf numFmtId="0" fontId="0" fillId="11" borderId="52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 vertical="center"/>
    </xf>
    <xf numFmtId="0" fontId="0" fillId="11" borderId="53" xfId="0" applyFill="1" applyBorder="1" applyAlignment="1">
      <alignment horizontal="center" vertical="center"/>
    </xf>
    <xf numFmtId="1" fontId="31" fillId="0" borderId="95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" fontId="31" fillId="0" borderId="94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49" fontId="34" fillId="10" borderId="2" xfId="0" applyNumberFormat="1" applyFont="1" applyFill="1" applyBorder="1" applyAlignment="1">
      <alignment horizontal="center"/>
    </xf>
    <xf numFmtId="49" fontId="34" fillId="10" borderId="3" xfId="0" applyNumberFormat="1" applyFont="1" applyFill="1" applyBorder="1" applyAlignment="1">
      <alignment horizontal="center"/>
    </xf>
    <xf numFmtId="49" fontId="34" fillId="10" borderId="4" xfId="0" applyNumberFormat="1" applyFont="1" applyFill="1" applyBorder="1" applyAlignment="1">
      <alignment horizontal="center"/>
    </xf>
    <xf numFmtId="0" fontId="105" fillId="0" borderId="2" xfId="0" applyFont="1" applyBorder="1" applyAlignment="1">
      <alignment horizontal="center" vertical="center" wrapText="1"/>
    </xf>
    <xf numFmtId="0" fontId="105" fillId="0" borderId="3" xfId="0" applyFont="1" applyBorder="1" applyAlignment="1">
      <alignment horizontal="center" vertical="center" wrapText="1"/>
    </xf>
    <xf numFmtId="0" fontId="105" fillId="0" borderId="94" xfId="0" applyFont="1" applyBorder="1" applyAlignment="1">
      <alignment horizontal="center" vertical="center" wrapText="1"/>
    </xf>
    <xf numFmtId="0" fontId="103" fillId="47" borderId="96" xfId="0" applyFont="1" applyFill="1" applyBorder="1" applyAlignment="1">
      <alignment horizontal="center" vertical="center"/>
    </xf>
    <xf numFmtId="0" fontId="103" fillId="47" borderId="31" xfId="0" applyFont="1" applyFill="1" applyBorder="1" applyAlignment="1">
      <alignment horizontal="center" vertical="center"/>
    </xf>
    <xf numFmtId="0" fontId="103" fillId="47" borderId="10" xfId="0" applyFont="1" applyFill="1" applyBorder="1" applyAlignment="1">
      <alignment horizontal="center" vertical="center"/>
    </xf>
    <xf numFmtId="0" fontId="107" fillId="41" borderId="2" xfId="0" applyFont="1" applyFill="1" applyBorder="1" applyAlignment="1">
      <alignment horizontal="center" vertical="center"/>
    </xf>
    <xf numFmtId="0" fontId="107" fillId="41" borderId="4" xfId="0" applyFont="1" applyFill="1" applyBorder="1" applyAlignment="1">
      <alignment horizontal="center" vertical="center"/>
    </xf>
    <xf numFmtId="1" fontId="106" fillId="60" borderId="6" xfId="0" applyNumberFormat="1" applyFont="1" applyFill="1" applyBorder="1" applyAlignment="1">
      <alignment horizontal="center" vertical="center"/>
    </xf>
    <xf numFmtId="1" fontId="106" fillId="60" borderId="8" xfId="0" applyNumberFormat="1" applyFont="1" applyFill="1" applyBorder="1" applyAlignment="1">
      <alignment horizontal="center" vertical="center"/>
    </xf>
    <xf numFmtId="1" fontId="106" fillId="62" borderId="6" xfId="0" applyNumberFormat="1" applyFont="1" applyFill="1" applyBorder="1" applyAlignment="1">
      <alignment horizontal="center" vertical="center"/>
    </xf>
    <xf numFmtId="1" fontId="106" fillId="62" borderId="8" xfId="0" applyNumberFormat="1" applyFont="1" applyFill="1" applyBorder="1" applyAlignment="1">
      <alignment horizontal="center" vertical="center"/>
    </xf>
    <xf numFmtId="1" fontId="28" fillId="0" borderId="95" xfId="0" applyNumberFormat="1" applyFont="1" applyBorder="1" applyAlignment="1">
      <alignment horizontal="center" vertical="center"/>
    </xf>
    <xf numFmtId="1" fontId="28" fillId="0" borderId="3" xfId="0" applyNumberFormat="1" applyFont="1" applyBorder="1" applyAlignment="1">
      <alignment horizontal="center" vertical="center"/>
    </xf>
    <xf numFmtId="1" fontId="28" fillId="0" borderId="94" xfId="0" applyNumberFormat="1" applyFont="1" applyBorder="1" applyAlignment="1">
      <alignment horizontal="center" vertical="center"/>
    </xf>
    <xf numFmtId="0" fontId="0" fillId="9" borderId="42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41" xfId="0" applyFill="1" applyBorder="1" applyAlignment="1">
      <alignment horizontal="center" vertical="center" wrapText="1"/>
    </xf>
    <xf numFmtId="1" fontId="34" fillId="0" borderId="2" xfId="0" applyNumberFormat="1" applyFont="1" applyBorder="1" applyAlignment="1">
      <alignment horizontal="center" vertical="center" wrapText="1"/>
    </xf>
    <xf numFmtId="1" fontId="34" fillId="0" borderId="3" xfId="0" applyNumberFormat="1" applyFont="1" applyBorder="1" applyAlignment="1">
      <alignment horizontal="center" vertical="center" wrapText="1"/>
    </xf>
    <xf numFmtId="1" fontId="34" fillId="0" borderId="4" xfId="0" applyNumberFormat="1" applyFont="1" applyBorder="1" applyAlignment="1">
      <alignment horizontal="center" vertical="center" wrapText="1"/>
    </xf>
    <xf numFmtId="1" fontId="106" fillId="61" borderId="52" xfId="0" applyNumberFormat="1" applyFont="1" applyFill="1" applyBorder="1" applyAlignment="1">
      <alignment horizontal="center" vertical="center"/>
    </xf>
    <xf numFmtId="1" fontId="106" fillId="61" borderId="53" xfId="0" applyNumberFormat="1" applyFont="1" applyFill="1" applyBorder="1" applyAlignment="1">
      <alignment horizontal="center" vertical="center"/>
    </xf>
    <xf numFmtId="1" fontId="106" fillId="44" borderId="97" xfId="0" applyNumberFormat="1" applyFont="1" applyFill="1" applyBorder="1" applyAlignment="1">
      <alignment horizontal="center" vertical="center"/>
    </xf>
    <xf numFmtId="1" fontId="106" fillId="44" borderId="48" xfId="0" applyNumberFormat="1" applyFont="1" applyFill="1" applyBorder="1" applyAlignment="1">
      <alignment horizontal="center" vertical="center"/>
    </xf>
    <xf numFmtId="1" fontId="33" fillId="18" borderId="9" xfId="0" applyNumberFormat="1" applyFont="1" applyFill="1" applyBorder="1" applyAlignment="1">
      <alignment horizontal="center" vertical="center"/>
    </xf>
    <xf numFmtId="1" fontId="33" fillId="18" borderId="31" xfId="0" applyNumberFormat="1" applyFont="1" applyFill="1" applyBorder="1" applyAlignment="1">
      <alignment horizontal="center" vertical="center"/>
    </xf>
    <xf numFmtId="1" fontId="33" fillId="18" borderId="10" xfId="0" applyNumberFormat="1" applyFont="1" applyFill="1" applyBorder="1" applyAlignment="1">
      <alignment horizontal="center" vertical="center"/>
    </xf>
    <xf numFmtId="1" fontId="33" fillId="59" borderId="6" xfId="0" applyNumberFormat="1" applyFont="1" applyFill="1" applyBorder="1" applyAlignment="1">
      <alignment horizontal="center" vertical="center"/>
    </xf>
    <xf numFmtId="1" fontId="33" fillId="59" borderId="7" xfId="0" applyNumberFormat="1" applyFont="1" applyFill="1" applyBorder="1" applyAlignment="1">
      <alignment horizontal="center" vertical="center"/>
    </xf>
    <xf numFmtId="1" fontId="33" fillId="59" borderId="8" xfId="0" applyNumberFormat="1" applyFont="1" applyFill="1" applyBorder="1" applyAlignment="1">
      <alignment horizontal="center" vertical="center"/>
    </xf>
    <xf numFmtId="1" fontId="33" fillId="40" borderId="6" xfId="0" applyNumberFormat="1" applyFont="1" applyFill="1" applyBorder="1" applyAlignment="1">
      <alignment horizontal="center" vertical="center"/>
    </xf>
    <xf numFmtId="1" fontId="33" fillId="40" borderId="7" xfId="0" applyNumberFormat="1" applyFont="1" applyFill="1" applyBorder="1" applyAlignment="1">
      <alignment horizontal="center" vertical="center"/>
    </xf>
    <xf numFmtId="1" fontId="24" fillId="11" borderId="6" xfId="0" applyNumberFormat="1" applyFont="1" applyFill="1" applyBorder="1" applyAlignment="1">
      <alignment horizontal="center" vertical="center" wrapText="1"/>
    </xf>
    <xf numFmtId="1" fontId="24" fillId="11" borderId="7" xfId="0" applyNumberFormat="1" applyFont="1" applyFill="1" applyBorder="1" applyAlignment="1">
      <alignment horizontal="center" vertical="center" wrapText="1"/>
    </xf>
    <xf numFmtId="1" fontId="24" fillId="11" borderId="9" xfId="0" applyNumberFormat="1" applyFont="1" applyFill="1" applyBorder="1" applyAlignment="1">
      <alignment horizontal="center" vertical="center" wrapText="1"/>
    </xf>
    <xf numFmtId="1" fontId="24" fillId="11" borderId="31" xfId="0" applyNumberFormat="1" applyFont="1" applyFill="1" applyBorder="1" applyAlignment="1">
      <alignment horizontal="center" vertical="center" wrapText="1"/>
    </xf>
    <xf numFmtId="1" fontId="54" fillId="9" borderId="6" xfId="0" applyNumberFormat="1" applyFont="1" applyFill="1" applyBorder="1" applyAlignment="1">
      <alignment horizontal="center" vertical="center"/>
    </xf>
    <xf numFmtId="1" fontId="54" fillId="9" borderId="7" xfId="0" applyNumberFormat="1" applyFont="1" applyFill="1" applyBorder="1" applyAlignment="1">
      <alignment horizontal="center" vertical="center"/>
    </xf>
    <xf numFmtId="1" fontId="54" fillId="11" borderId="6" xfId="0" applyNumberFormat="1" applyFont="1" applyFill="1" applyBorder="1" applyAlignment="1">
      <alignment horizontal="center"/>
    </xf>
    <xf numFmtId="1" fontId="54" fillId="11" borderId="7" xfId="0" applyNumberFormat="1" applyFont="1" applyFill="1" applyBorder="1" applyAlignment="1">
      <alignment horizontal="center"/>
    </xf>
    <xf numFmtId="0" fontId="28" fillId="41" borderId="11" xfId="0" applyFont="1" applyFill="1" applyBorder="1" applyAlignment="1">
      <alignment horizontal="center"/>
    </xf>
    <xf numFmtId="0" fontId="28" fillId="41" borderId="13" xfId="0" applyFont="1" applyFill="1" applyBorder="1" applyAlignment="1">
      <alignment horizontal="center"/>
    </xf>
    <xf numFmtId="0" fontId="28" fillId="41" borderId="12" xfId="0" applyFont="1" applyFill="1" applyBorder="1" applyAlignment="1">
      <alignment horizontal="center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0" fontId="28" fillId="50" borderId="11" xfId="0" applyFont="1" applyFill="1" applyBorder="1" applyAlignment="1">
      <alignment horizontal="center"/>
    </xf>
    <xf numFmtId="0" fontId="28" fillId="50" borderId="13" xfId="0" applyFont="1" applyFill="1" applyBorder="1" applyAlignment="1">
      <alignment horizontal="center"/>
    </xf>
    <xf numFmtId="0" fontId="28" fillId="50" borderId="12" xfId="0" applyFont="1" applyFill="1" applyBorder="1" applyAlignment="1">
      <alignment horizontal="center"/>
    </xf>
    <xf numFmtId="1" fontId="0" fillId="0" borderId="12" xfId="0" applyNumberFormat="1" applyBorder="1" applyAlignment="1">
      <alignment horizontal="center" wrapText="1"/>
    </xf>
    <xf numFmtId="1" fontId="0" fillId="0" borderId="12" xfId="0" applyNumberFormat="1" applyBorder="1" applyAlignment="1">
      <alignment horizontal="center" vertical="center" wrapText="1"/>
    </xf>
    <xf numFmtId="1" fontId="0" fillId="52" borderId="11" xfId="0" applyNumberFormat="1" applyFill="1" applyBorder="1" applyAlignment="1">
      <alignment horizontal="center"/>
    </xf>
    <xf numFmtId="1" fontId="0" fillId="52" borderId="13" xfId="0" applyNumberFormat="1" applyFill="1" applyBorder="1" applyAlignment="1">
      <alignment horizontal="center"/>
    </xf>
    <xf numFmtId="1" fontId="0" fillId="52" borderId="12" xfId="0" applyNumberFormat="1" applyFill="1" applyBorder="1" applyAlignment="1">
      <alignment horizontal="center"/>
    </xf>
    <xf numFmtId="0" fontId="28" fillId="7" borderId="11" xfId="0" applyFont="1" applyFill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7" borderId="12" xfId="0" applyFont="1" applyFill="1" applyBorder="1" applyAlignment="1">
      <alignment horizontal="center"/>
    </xf>
    <xf numFmtId="1" fontId="28" fillId="0" borderId="2" xfId="0" applyNumberFormat="1" applyFont="1" applyBorder="1" applyAlignment="1">
      <alignment horizontal="center" vertical="center"/>
    </xf>
    <xf numFmtId="1" fontId="28" fillId="0" borderId="4" xfId="0" applyNumberFormat="1" applyFont="1" applyBorder="1" applyAlignment="1">
      <alignment horizontal="center" vertical="center"/>
    </xf>
    <xf numFmtId="0" fontId="28" fillId="9" borderId="11" xfId="0" applyFont="1" applyFill="1" applyBorder="1" applyAlignment="1">
      <alignment horizontal="center"/>
    </xf>
    <xf numFmtId="0" fontId="28" fillId="9" borderId="13" xfId="0" applyFont="1" applyFill="1" applyBorder="1" applyAlignment="1">
      <alignment horizontal="center"/>
    </xf>
    <xf numFmtId="0" fontId="28" fillId="9" borderId="12" xfId="0" applyFont="1" applyFill="1" applyBorder="1" applyAlignment="1">
      <alignment horizontal="center"/>
    </xf>
    <xf numFmtId="1" fontId="28" fillId="9" borderId="2" xfId="0" applyNumberFormat="1" applyFont="1" applyFill="1" applyBorder="1" applyAlignment="1">
      <alignment horizontal="center" vertical="center" wrapText="1"/>
    </xf>
    <xf numFmtId="1" fontId="28" fillId="9" borderId="3" xfId="0" applyNumberFormat="1" applyFont="1" applyFill="1" applyBorder="1" applyAlignment="1">
      <alignment horizontal="center" vertical="center" wrapText="1"/>
    </xf>
    <xf numFmtId="1" fontId="28" fillId="9" borderId="4" xfId="0" applyNumberFormat="1" applyFont="1" applyFill="1" applyBorder="1" applyAlignment="1">
      <alignment horizontal="center" vertical="center" wrapText="1"/>
    </xf>
    <xf numFmtId="1" fontId="0" fillId="9" borderId="11" xfId="0" applyNumberFormat="1" applyFill="1" applyBorder="1" applyAlignment="1">
      <alignment horizontal="center" vertical="center" wrapText="1"/>
    </xf>
    <xf numFmtId="1" fontId="0" fillId="9" borderId="13" xfId="0" applyNumberFormat="1" applyFill="1" applyBorder="1" applyAlignment="1">
      <alignment horizontal="center" vertical="center" wrapText="1"/>
    </xf>
    <xf numFmtId="1" fontId="0" fillId="9" borderId="12" xfId="0" applyNumberFormat="1" applyFill="1" applyBorder="1" applyAlignment="1">
      <alignment horizontal="center" vertical="center" wrapText="1"/>
    </xf>
    <xf numFmtId="0" fontId="78" fillId="56" borderId="11" xfId="0" applyFont="1" applyFill="1" applyBorder="1" applyAlignment="1">
      <alignment horizontal="center"/>
    </xf>
    <xf numFmtId="0" fontId="78" fillId="56" borderId="13" xfId="0" applyFont="1" applyFill="1" applyBorder="1" applyAlignment="1">
      <alignment horizontal="center"/>
    </xf>
    <xf numFmtId="0" fontId="78" fillId="56" borderId="12" xfId="0" applyFont="1" applyFill="1" applyBorder="1" applyAlignment="1">
      <alignment horizontal="center"/>
    </xf>
    <xf numFmtId="0" fontId="78" fillId="47" borderId="11" xfId="0" applyFont="1" applyFill="1" applyBorder="1" applyAlignment="1">
      <alignment horizontal="center"/>
    </xf>
    <xf numFmtId="0" fontId="78" fillId="47" borderId="13" xfId="0" applyFont="1" applyFill="1" applyBorder="1" applyAlignment="1">
      <alignment horizontal="center"/>
    </xf>
    <xf numFmtId="0" fontId="78" fillId="47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 wrapText="1"/>
    </xf>
    <xf numFmtId="0" fontId="28" fillId="17" borderId="13" xfId="0" applyFont="1" applyFill="1" applyBorder="1" applyAlignment="1">
      <alignment horizontal="center" wrapText="1"/>
    </xf>
    <xf numFmtId="0" fontId="28" fillId="17" borderId="12" xfId="0" applyFont="1" applyFill="1" applyBorder="1" applyAlignment="1">
      <alignment horizontal="center" wrapText="1"/>
    </xf>
    <xf numFmtId="0" fontId="28" fillId="53" borderId="11" xfId="0" applyFont="1" applyFill="1" applyBorder="1" applyAlignment="1">
      <alignment horizontal="center"/>
    </xf>
    <xf numFmtId="0" fontId="28" fillId="53" borderId="13" xfId="0" applyFont="1" applyFill="1" applyBorder="1" applyAlignment="1">
      <alignment horizontal="center"/>
    </xf>
    <xf numFmtId="0" fontId="28" fillId="53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8" fillId="17" borderId="12" xfId="0" applyFont="1" applyFill="1" applyBorder="1" applyAlignment="1">
      <alignment horizontal="center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1" fontId="28" fillId="0" borderId="11" xfId="0" applyNumberFormat="1" applyFont="1" applyBorder="1" applyAlignment="1">
      <alignment horizontal="center" vertical="center" wrapText="1"/>
    </xf>
    <xf numFmtId="1" fontId="28" fillId="0" borderId="13" xfId="0" applyNumberFormat="1" applyFont="1" applyBorder="1" applyAlignment="1">
      <alignment horizontal="center" vertical="center" wrapText="1"/>
    </xf>
    <xf numFmtId="1" fontId="28" fillId="0" borderId="12" xfId="0" applyNumberFormat="1" applyFont="1" applyBorder="1" applyAlignment="1">
      <alignment horizontal="center" vertical="center" wrapText="1"/>
    </xf>
    <xf numFmtId="0" fontId="28" fillId="46" borderId="11" xfId="0" applyFont="1" applyFill="1" applyBorder="1" applyAlignment="1">
      <alignment horizontal="center"/>
    </xf>
    <xf numFmtId="0" fontId="28" fillId="46" borderId="13" xfId="0" applyFont="1" applyFill="1" applyBorder="1" applyAlignment="1">
      <alignment horizontal="center"/>
    </xf>
    <xf numFmtId="0" fontId="28" fillId="46" borderId="12" xfId="0" applyFont="1" applyFill="1" applyBorder="1" applyAlignment="1">
      <alignment horizontal="center"/>
    </xf>
    <xf numFmtId="0" fontId="5" fillId="0" borderId="9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103" fillId="18" borderId="9" xfId="0" applyFont="1" applyFill="1" applyBorder="1" applyAlignment="1">
      <alignment horizontal="center" wrapText="1"/>
    </xf>
    <xf numFmtId="0" fontId="103" fillId="18" borderId="31" xfId="0" applyFont="1" applyFill="1" applyBorder="1" applyAlignment="1">
      <alignment horizontal="center" wrapText="1"/>
    </xf>
    <xf numFmtId="0" fontId="0" fillId="18" borderId="11" xfId="0" applyFill="1" applyBorder="1" applyAlignment="1">
      <alignment horizontal="center" wrapText="1"/>
    </xf>
    <xf numFmtId="0" fontId="0" fillId="18" borderId="13" xfId="0" applyFill="1" applyBorder="1" applyAlignment="1">
      <alignment horizontal="center" wrapText="1"/>
    </xf>
    <xf numFmtId="1" fontId="54" fillId="59" borderId="6" xfId="0" applyNumberFormat="1" applyFont="1" applyFill="1" applyBorder="1" applyAlignment="1">
      <alignment horizontal="center" vertical="center"/>
    </xf>
    <xf numFmtId="1" fontId="54" fillId="59" borderId="7" xfId="0" applyNumberFormat="1" applyFont="1" applyFill="1" applyBorder="1" applyAlignment="1">
      <alignment horizontal="center" vertical="center"/>
    </xf>
    <xf numFmtId="1" fontId="54" fillId="59" borderId="8" xfId="0" applyNumberFormat="1" applyFont="1" applyFill="1" applyBorder="1" applyAlignment="1">
      <alignment horizontal="center" vertical="center"/>
    </xf>
    <xf numFmtId="1" fontId="0" fillId="0" borderId="11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52" fillId="56" borderId="9" xfId="0" applyNumberFormat="1" applyFont="1" applyFill="1" applyBorder="1" applyAlignment="1">
      <alignment horizontal="center" vertical="center"/>
    </xf>
    <xf numFmtId="1" fontId="52" fillId="56" borderId="31" xfId="0" applyNumberFormat="1" applyFont="1" applyFill="1" applyBorder="1" applyAlignment="1">
      <alignment horizontal="center" vertical="center"/>
    </xf>
    <xf numFmtId="1" fontId="52" fillId="56" borderId="10" xfId="0" applyNumberFormat="1" applyFont="1" applyFill="1" applyBorder="1" applyAlignment="1">
      <alignment horizontal="center" vertical="center"/>
    </xf>
    <xf numFmtId="0" fontId="17" fillId="47" borderId="96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105" fillId="50" borderId="11" xfId="0" applyFont="1" applyFill="1" applyBorder="1" applyAlignment="1">
      <alignment horizontal="center" vertical="center" wrapText="1"/>
    </xf>
    <xf numFmtId="0" fontId="105" fillId="50" borderId="13" xfId="0" applyFont="1" applyFill="1" applyBorder="1" applyAlignment="1">
      <alignment horizontal="center" vertical="center" wrapText="1"/>
    </xf>
    <xf numFmtId="0" fontId="105" fillId="50" borderId="12" xfId="0" applyFont="1" applyFill="1" applyBorder="1" applyAlignment="1">
      <alignment horizontal="center" vertical="center" wrapText="1"/>
    </xf>
    <xf numFmtId="1" fontId="106" fillId="60" borderId="95" xfId="0" applyNumberFormat="1" applyFont="1" applyFill="1" applyBorder="1" applyAlignment="1">
      <alignment horizontal="center" vertical="center"/>
    </xf>
    <xf numFmtId="1" fontId="106" fillId="60" borderId="94" xfId="0" applyNumberFormat="1" applyFont="1" applyFill="1" applyBorder="1" applyAlignment="1">
      <alignment horizontal="center" vertical="center"/>
    </xf>
    <xf numFmtId="0" fontId="107" fillId="47" borderId="19" xfId="0" applyFont="1" applyFill="1" applyBorder="1" applyAlignment="1">
      <alignment horizontal="center" vertical="center"/>
    </xf>
    <xf numFmtId="0" fontId="107" fillId="47" borderId="0" xfId="0" applyFont="1" applyFill="1" applyBorder="1" applyAlignment="1">
      <alignment horizontal="center" vertical="center"/>
    </xf>
    <xf numFmtId="0" fontId="107" fillId="47" borderId="41" xfId="0" applyFont="1" applyFill="1" applyBorder="1" applyAlignment="1">
      <alignment horizontal="center" vertical="center"/>
    </xf>
    <xf numFmtId="0" fontId="34" fillId="7" borderId="11" xfId="0" applyFont="1" applyFill="1" applyBorder="1" applyAlignment="1">
      <alignment horizontal="center"/>
    </xf>
    <xf numFmtId="0" fontId="34" fillId="7" borderId="13" xfId="0" applyFont="1" applyFill="1" applyBorder="1" applyAlignment="1">
      <alignment horizontal="center"/>
    </xf>
    <xf numFmtId="0" fontId="34" fillId="7" borderId="12" xfId="0" applyFont="1" applyFill="1" applyBorder="1" applyAlignment="1">
      <alignment horizontal="center"/>
    </xf>
    <xf numFmtId="0" fontId="103" fillId="47" borderId="98" xfId="0" applyFont="1" applyFill="1" applyBorder="1" applyAlignment="1">
      <alignment horizontal="center" vertical="center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0" fontId="29" fillId="11" borderId="11" xfId="0" applyFont="1" applyFill="1" applyBorder="1" applyAlignment="1">
      <alignment horizontal="center" wrapText="1"/>
    </xf>
    <xf numFmtId="0" fontId="29" fillId="11" borderId="13" xfId="0" applyFont="1" applyFill="1" applyBorder="1" applyAlignment="1">
      <alignment horizontal="center" wrapText="1"/>
    </xf>
    <xf numFmtId="0" fontId="29" fillId="11" borderId="12" xfId="0" applyFont="1" applyFill="1" applyBorder="1" applyAlignment="1">
      <alignment horizontal="center" wrapText="1"/>
    </xf>
    <xf numFmtId="0" fontId="29" fillId="52" borderId="11" xfId="0" applyFont="1" applyFill="1" applyBorder="1" applyAlignment="1">
      <alignment horizontal="center" wrapText="1"/>
    </xf>
    <xf numFmtId="0" fontId="29" fillId="52" borderId="12" xfId="0" applyFont="1" applyFill="1" applyBorder="1" applyAlignment="1">
      <alignment horizontal="center" wrapText="1"/>
    </xf>
    <xf numFmtId="0" fontId="32" fillId="11" borderId="2" xfId="0" applyFont="1" applyFill="1" applyBorder="1" applyAlignment="1">
      <alignment horizontal="center"/>
    </xf>
    <xf numFmtId="0" fontId="32" fillId="11" borderId="4" xfId="0" applyFont="1" applyFill="1" applyBorder="1" applyAlignment="1">
      <alignment horizontal="center"/>
    </xf>
    <xf numFmtId="49" fontId="76" fillId="10" borderId="11" xfId="0" applyNumberFormat="1" applyFont="1" applyFill="1" applyBorder="1" applyAlignment="1">
      <alignment horizontal="center" vertical="center"/>
    </xf>
    <xf numFmtId="49" fontId="76" fillId="10" borderId="12" xfId="0" applyNumberFormat="1" applyFont="1" applyFill="1" applyBorder="1" applyAlignment="1">
      <alignment horizontal="center" vertical="center"/>
    </xf>
    <xf numFmtId="0" fontId="28" fillId="49" borderId="11" xfId="59160" applyFont="1" applyBorder="1" applyAlignment="1">
      <alignment horizontal="center" vertical="center" wrapText="1"/>
    </xf>
    <xf numFmtId="0" fontId="28" fillId="49" borderId="12" xfId="59160" applyFont="1" applyBorder="1" applyAlignment="1">
      <alignment horizontal="center" vertical="center" wrapText="1"/>
    </xf>
    <xf numFmtId="0" fontId="29" fillId="7" borderId="11" xfId="0" applyFont="1" applyFill="1" applyBorder="1" applyAlignment="1">
      <alignment horizontal="center" wrapText="1"/>
    </xf>
    <xf numFmtId="0" fontId="29" fillId="7" borderId="13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0" fontId="29" fillId="11" borderId="11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0" fontId="26" fillId="46" borderId="11" xfId="0" applyFont="1" applyFill="1" applyBorder="1" applyAlignment="1">
      <alignment horizontal="center"/>
    </xf>
    <xf numFmtId="0" fontId="26" fillId="46" borderId="13" xfId="0" applyFont="1" applyFill="1" applyBorder="1" applyAlignment="1">
      <alignment horizontal="center"/>
    </xf>
    <xf numFmtId="0" fontId="26" fillId="46" borderId="12" xfId="0" applyFont="1" applyFill="1" applyBorder="1" applyAlignment="1">
      <alignment horizontal="center"/>
    </xf>
    <xf numFmtId="0" fontId="28" fillId="0" borderId="11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0" fontId="1" fillId="46" borderId="2" xfId="0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0" fontId="1" fillId="46" borderId="4" xfId="0" applyFont="1" applyFill="1" applyBorder="1" applyAlignment="1">
      <alignment horizontal="center" wrapText="1"/>
    </xf>
    <xf numFmtId="49" fontId="28" fillId="49" borderId="11" xfId="59160" applyNumberFormat="1" applyFont="1" applyBorder="1" applyAlignment="1">
      <alignment horizontal="center" vertical="center"/>
    </xf>
    <xf numFmtId="49" fontId="28" fillId="49" borderId="12" xfId="59160" applyNumberFormat="1" applyFont="1" applyBorder="1" applyAlignment="1">
      <alignment horizontal="center" vertical="center"/>
    </xf>
    <xf numFmtId="1" fontId="28" fillId="41" borderId="11" xfId="0" applyNumberFormat="1" applyFont="1" applyFill="1" applyBorder="1" applyAlignment="1">
      <alignment horizontal="center"/>
    </xf>
    <xf numFmtId="1" fontId="28" fillId="41" borderId="13" xfId="0" applyNumberFormat="1" applyFont="1" applyFill="1" applyBorder="1" applyAlignment="1">
      <alignment horizontal="center"/>
    </xf>
    <xf numFmtId="1" fontId="28" fillId="41" borderId="12" xfId="0" applyNumberFormat="1" applyFont="1" applyFill="1" applyBorder="1" applyAlignment="1">
      <alignment horizontal="center"/>
    </xf>
    <xf numFmtId="0" fontId="52" fillId="0" borderId="11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52" fillId="0" borderId="12" xfId="0" applyFont="1" applyBorder="1" applyAlignment="1">
      <alignment horizontal="center"/>
    </xf>
    <xf numFmtId="0" fontId="54" fillId="0" borderId="11" xfId="0" applyFont="1" applyBorder="1" applyAlignment="1">
      <alignment horizontal="center"/>
    </xf>
    <xf numFmtId="0" fontId="54" fillId="0" borderId="13" xfId="0" applyFont="1" applyBorder="1" applyAlignment="1">
      <alignment horizontal="center"/>
    </xf>
    <xf numFmtId="0" fontId="54" fillId="0" borderId="12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32" fillId="7" borderId="2" xfId="0" applyFont="1" applyFill="1" applyBorder="1" applyAlignment="1">
      <alignment horizontal="center" wrapText="1"/>
    </xf>
    <xf numFmtId="0" fontId="32" fillId="7" borderId="3" xfId="0" applyFont="1" applyFill="1" applyBorder="1" applyAlignment="1">
      <alignment horizontal="center" wrapText="1"/>
    </xf>
    <xf numFmtId="0" fontId="32" fillId="7" borderId="4" xfId="0" applyFont="1" applyFill="1" applyBorder="1" applyAlignment="1">
      <alignment horizontal="center" wrapText="1"/>
    </xf>
    <xf numFmtId="0" fontId="29" fillId="10" borderId="11" xfId="0" applyFont="1" applyFill="1" applyBorder="1" applyAlignment="1">
      <alignment horizontal="center" vertical="center"/>
    </xf>
    <xf numFmtId="0" fontId="29" fillId="10" borderId="12" xfId="0" applyFont="1" applyFill="1" applyBorder="1" applyAlignment="1">
      <alignment horizontal="center" vertical="center"/>
    </xf>
    <xf numFmtId="14" fontId="33" fillId="9" borderId="6" xfId="0" applyNumberFormat="1" applyFont="1" applyFill="1" applyBorder="1" applyAlignment="1">
      <alignment horizontal="center" vertical="center" wrapText="1"/>
    </xf>
    <xf numFmtId="14" fontId="33" fillId="9" borderId="7" xfId="0" applyNumberFormat="1" applyFont="1" applyFill="1" applyBorder="1" applyAlignment="1">
      <alignment horizontal="center" vertical="center" wrapText="1"/>
    </xf>
    <xf numFmtId="14" fontId="33" fillId="9" borderId="8" xfId="0" applyNumberFormat="1" applyFont="1" applyFill="1" applyBorder="1" applyAlignment="1">
      <alignment horizontal="center" vertic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31" xfId="0" applyNumberFormat="1" applyFont="1" applyFill="1" applyBorder="1" applyAlignment="1">
      <alignment horizontal="center" vertical="center" wrapText="1"/>
    </xf>
    <xf numFmtId="14" fontId="33" fillId="9" borderId="10" xfId="0" applyNumberFormat="1" applyFont="1" applyFill="1" applyBorder="1" applyAlignment="1">
      <alignment horizontal="center" vertical="center" wrapText="1"/>
    </xf>
    <xf numFmtId="0" fontId="24" fillId="10" borderId="5" xfId="0" applyFont="1" applyFill="1" applyBorder="1" applyAlignment="1">
      <alignment horizontal="left" vertical="center"/>
    </xf>
    <xf numFmtId="49" fontId="17" fillId="14" borderId="14" xfId="0" applyNumberFormat="1" applyFont="1" applyFill="1" applyBorder="1" applyAlignment="1">
      <alignment horizontal="center" vertical="center" wrapText="1"/>
    </xf>
    <xf numFmtId="49" fontId="17" fillId="14" borderId="15" xfId="0" applyNumberFormat="1" applyFont="1" applyFill="1" applyBorder="1" applyAlignment="1">
      <alignment horizontal="center" vertical="center" wrapText="1"/>
    </xf>
    <xf numFmtId="0" fontId="53" fillId="10" borderId="5" xfId="0" applyFont="1" applyFill="1" applyBorder="1" applyAlignment="1">
      <alignment horizontal="center" vertical="center"/>
    </xf>
    <xf numFmtId="0" fontId="29" fillId="10" borderId="11" xfId="0" applyFont="1" applyFill="1" applyBorder="1" applyAlignment="1">
      <alignment horizontal="right"/>
    </xf>
    <xf numFmtId="0" fontId="29" fillId="10" borderId="12" xfId="0" applyFont="1" applyFill="1" applyBorder="1" applyAlignment="1">
      <alignment horizontal="right"/>
    </xf>
    <xf numFmtId="49" fontId="34" fillId="10" borderId="17" xfId="0" applyNumberFormat="1" applyFont="1" applyFill="1" applyBorder="1" applyAlignment="1">
      <alignment horizontal="center" wrapText="1"/>
    </xf>
    <xf numFmtId="49" fontId="34" fillId="10" borderId="48" xfId="0" applyNumberFormat="1" applyFont="1" applyFill="1" applyBorder="1" applyAlignment="1">
      <alignment horizontal="center" wrapText="1"/>
    </xf>
    <xf numFmtId="49" fontId="34" fillId="10" borderId="0" xfId="0" applyNumberFormat="1" applyFont="1" applyFill="1" applyBorder="1" applyAlignment="1">
      <alignment horizontal="center" wrapText="1"/>
    </xf>
    <xf numFmtId="49" fontId="34" fillId="10" borderId="41" xfId="0" applyNumberFormat="1" applyFont="1" applyFill="1" applyBorder="1" applyAlignment="1">
      <alignment horizontal="center" wrapText="1"/>
    </xf>
    <xf numFmtId="49" fontId="34" fillId="10" borderId="31" xfId="0" applyNumberFormat="1" applyFont="1" applyFill="1" applyBorder="1" applyAlignment="1">
      <alignment horizontal="center" wrapText="1"/>
    </xf>
    <xf numFmtId="49" fontId="34" fillId="10" borderId="10" xfId="0" applyNumberFormat="1" applyFont="1" applyFill="1" applyBorder="1" applyAlignment="1">
      <alignment horizontal="center" wrapText="1"/>
    </xf>
    <xf numFmtId="1" fontId="24" fillId="0" borderId="11" xfId="0" applyNumberFormat="1" applyFont="1" applyBorder="1" applyAlignment="1">
      <alignment horizontal="center" vertical="center"/>
    </xf>
    <xf numFmtId="1" fontId="24" fillId="0" borderId="13" xfId="0" applyNumberFormat="1" applyFont="1" applyBorder="1" applyAlignment="1">
      <alignment horizontal="center" vertical="center"/>
    </xf>
    <xf numFmtId="1" fontId="24" fillId="0" borderId="12" xfId="0" applyNumberFormat="1" applyFont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 wrapText="1"/>
    </xf>
    <xf numFmtId="1" fontId="33" fillId="0" borderId="7" xfId="0" applyNumberFormat="1" applyFont="1" applyBorder="1" applyAlignment="1">
      <alignment horizontal="center" vertical="center" wrapText="1"/>
    </xf>
    <xf numFmtId="1" fontId="33" fillId="0" borderId="42" xfId="0" applyNumberFormat="1" applyFont="1" applyBorder="1" applyAlignment="1">
      <alignment horizontal="center" vertical="center" wrapText="1"/>
    </xf>
    <xf numFmtId="1" fontId="33" fillId="0" borderId="0" xfId="0" applyNumberFormat="1" applyFont="1" applyBorder="1" applyAlignment="1">
      <alignment horizontal="center" vertical="center" wrapText="1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6" xfId="0" applyNumberFormat="1" applyFont="1" applyBorder="1" applyAlignment="1">
      <alignment horizontal="center" vertical="center"/>
    </xf>
    <xf numFmtId="1" fontId="33" fillId="0" borderId="7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33" fillId="0" borderId="9" xfId="0" applyNumberFormat="1" applyFont="1" applyBorder="1" applyAlignment="1">
      <alignment horizontal="center" vertical="center"/>
    </xf>
    <xf numFmtId="1" fontId="33" fillId="0" borderId="31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1" fontId="34" fillId="0" borderId="11" xfId="0" applyNumberFormat="1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14" fontId="28" fillId="9" borderId="6" xfId="0" applyNumberFormat="1" applyFont="1" applyFill="1" applyBorder="1" applyAlignment="1">
      <alignment horizontal="center" vertical="center"/>
    </xf>
    <xf numFmtId="14" fontId="28" fillId="9" borderId="8" xfId="0" applyNumberFormat="1" applyFont="1" applyFill="1" applyBorder="1" applyAlignment="1">
      <alignment horizontal="center" vertical="center"/>
    </xf>
    <xf numFmtId="14" fontId="28" fillId="9" borderId="9" xfId="0" applyNumberFormat="1" applyFont="1" applyFill="1" applyBorder="1" applyAlignment="1">
      <alignment horizontal="center" vertical="center"/>
    </xf>
    <xf numFmtId="14" fontId="28" fillId="9" borderId="10" xfId="0" applyNumberFormat="1" applyFont="1" applyFill="1" applyBorder="1" applyAlignment="1">
      <alignment horizontal="center" vertical="center"/>
    </xf>
    <xf numFmtId="1" fontId="52" fillId="0" borderId="6" xfId="0" applyNumberFormat="1" applyFont="1" applyBorder="1" applyAlignment="1">
      <alignment horizontal="center" vertical="center"/>
    </xf>
    <xf numFmtId="1" fontId="52" fillId="0" borderId="7" xfId="0" applyNumberFormat="1" applyFont="1" applyBorder="1" applyAlignment="1">
      <alignment horizontal="center" vertical="center"/>
    </xf>
    <xf numFmtId="1" fontId="52" fillId="0" borderId="8" xfId="0" applyNumberFormat="1" applyFont="1" applyBorder="1" applyAlignment="1">
      <alignment horizontal="center" vertical="center"/>
    </xf>
    <xf numFmtId="1" fontId="52" fillId="0" borderId="9" xfId="0" applyNumberFormat="1" applyFont="1" applyBorder="1" applyAlignment="1">
      <alignment horizontal="center" vertical="center"/>
    </xf>
    <xf numFmtId="1" fontId="52" fillId="0" borderId="31" xfId="0" applyNumberFormat="1" applyFont="1" applyBorder="1" applyAlignment="1">
      <alignment horizontal="center" vertical="center"/>
    </xf>
    <xf numFmtId="1" fontId="52" fillId="0" borderId="10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 wrapText="1"/>
    </xf>
    <xf numFmtId="1" fontId="17" fillId="0" borderId="11" xfId="0" applyNumberFormat="1" applyFont="1" applyBorder="1" applyAlignment="1">
      <alignment horizontal="center" wrapText="1"/>
    </xf>
    <xf numFmtId="1" fontId="17" fillId="0" borderId="12" xfId="0" applyNumberFormat="1" applyFont="1" applyBorder="1" applyAlignment="1">
      <alignment horizontal="center" wrapText="1"/>
    </xf>
    <xf numFmtId="1" fontId="24" fillId="10" borderId="11" xfId="0" applyNumberFormat="1" applyFont="1" applyFill="1" applyBorder="1" applyAlignment="1">
      <alignment horizontal="center" vertical="center"/>
    </xf>
    <xf numFmtId="1" fontId="24" fillId="10" borderId="13" xfId="0" applyNumberFormat="1" applyFont="1" applyFill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 wrapText="1"/>
    </xf>
    <xf numFmtId="1" fontId="24" fillId="0" borderId="12" xfId="0" applyNumberFormat="1" applyFont="1" applyBorder="1" applyAlignment="1">
      <alignment horizontal="center" vertical="center" wrapText="1"/>
    </xf>
    <xf numFmtId="0" fontId="24" fillId="10" borderId="5" xfId="0" applyFont="1" applyFill="1" applyBorder="1" applyAlignment="1">
      <alignment horizontal="left" vertical="top"/>
    </xf>
    <xf numFmtId="1" fontId="28" fillId="9" borderId="9" xfId="0" applyNumberFormat="1" applyFont="1" applyFill="1" applyBorder="1" applyAlignment="1">
      <alignment horizontal="center" vertical="center" wrapText="1"/>
    </xf>
    <xf numFmtId="1" fontId="28" fillId="9" borderId="31" xfId="0" applyNumberFormat="1" applyFont="1" applyFill="1" applyBorder="1" applyAlignment="1">
      <alignment horizontal="center" vertical="center" wrapText="1"/>
    </xf>
    <xf numFmtId="1" fontId="28" fillId="9" borderId="10" xfId="0" applyNumberFormat="1" applyFont="1" applyFill="1" applyBorder="1" applyAlignment="1">
      <alignment horizontal="center" vertical="center" wrapText="1"/>
    </xf>
    <xf numFmtId="1" fontId="33" fillId="40" borderId="11" xfId="0" applyNumberFormat="1" applyFont="1" applyFill="1" applyBorder="1" applyAlignment="1">
      <alignment horizontal="center"/>
    </xf>
    <xf numFmtId="1" fontId="33" fillId="40" borderId="13" xfId="0" applyNumberFormat="1" applyFont="1" applyFill="1" applyBorder="1" applyAlignment="1">
      <alignment horizontal="center"/>
    </xf>
    <xf numFmtId="1" fontId="33" fillId="40" borderId="12" xfId="0" applyNumberFormat="1" applyFont="1" applyFill="1" applyBorder="1" applyAlignment="1">
      <alignment horizontal="center"/>
    </xf>
    <xf numFmtId="0" fontId="36" fillId="50" borderId="13" xfId="0" applyFont="1" applyFill="1" applyBorder="1" applyAlignment="1">
      <alignment horizontal="center"/>
    </xf>
    <xf numFmtId="0" fontId="36" fillId="50" borderId="12" xfId="0" applyFont="1" applyFill="1" applyBorder="1" applyAlignment="1">
      <alignment horizontal="center"/>
    </xf>
    <xf numFmtId="0" fontId="34" fillId="58" borderId="9" xfId="0" applyFont="1" applyFill="1" applyBorder="1" applyAlignment="1">
      <alignment horizontal="center"/>
    </xf>
    <xf numFmtId="0" fontId="34" fillId="58" borderId="31" xfId="0" applyFont="1" applyFill="1" applyBorder="1" applyAlignment="1">
      <alignment horizontal="center"/>
    </xf>
    <xf numFmtId="0" fontId="34" fillId="58" borderId="10" xfId="0" applyFont="1" applyFill="1" applyBorder="1" applyAlignment="1">
      <alignment horizontal="center"/>
    </xf>
    <xf numFmtId="1" fontId="102" fillId="56" borderId="11" xfId="0" applyNumberFormat="1" applyFont="1" applyFill="1" applyBorder="1" applyAlignment="1">
      <alignment horizontal="center" vertical="center" wrapText="1"/>
    </xf>
    <xf numFmtId="1" fontId="102" fillId="56" borderId="13" xfId="0" applyNumberFormat="1" applyFont="1" applyFill="1" applyBorder="1" applyAlignment="1">
      <alignment horizontal="center" vertical="center" wrapText="1"/>
    </xf>
    <xf numFmtId="1" fontId="0" fillId="9" borderId="6" xfId="0" applyNumberFormat="1" applyFill="1" applyBorder="1" applyAlignment="1">
      <alignment horizontal="center" vertical="center"/>
    </xf>
    <xf numFmtId="1" fontId="0" fillId="9" borderId="7" xfId="0" applyNumberFormat="1" applyFill="1" applyBorder="1" applyAlignment="1">
      <alignment horizontal="center" vertical="center"/>
    </xf>
    <xf numFmtId="1" fontId="0" fillId="9" borderId="8" xfId="0" applyNumberFormat="1" applyFill="1" applyBorder="1" applyAlignment="1">
      <alignment horizontal="center" vertical="center"/>
    </xf>
    <xf numFmtId="1" fontId="28" fillId="54" borderId="11" xfId="0" applyNumberFormat="1" applyFont="1" applyFill="1" applyBorder="1" applyAlignment="1">
      <alignment horizontal="center"/>
    </xf>
    <xf numFmtId="1" fontId="28" fillId="54" borderId="13" xfId="0" applyNumberFormat="1" applyFont="1" applyFill="1" applyBorder="1" applyAlignment="1">
      <alignment horizontal="center"/>
    </xf>
    <xf numFmtId="1" fontId="28" fillId="54" borderId="12" xfId="0" applyNumberFormat="1" applyFont="1" applyFill="1" applyBorder="1" applyAlignment="1">
      <alignment horizontal="center"/>
    </xf>
    <xf numFmtId="0" fontId="4" fillId="41" borderId="11" xfId="0" applyFont="1" applyFill="1" applyBorder="1" applyAlignment="1">
      <alignment horizontal="center"/>
    </xf>
    <xf numFmtId="0" fontId="4" fillId="41" borderId="12" xfId="0" applyFont="1" applyFill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36" fillId="0" borderId="0" xfId="0" applyFont="1" applyFill="1" applyBorder="1" applyAlignment="1">
      <alignment horizontal="center" vertical="center"/>
    </xf>
    <xf numFmtId="0" fontId="36" fillId="16" borderId="11" xfId="0" applyFont="1" applyFill="1" applyBorder="1" applyAlignment="1">
      <alignment horizontal="center" vertical="center"/>
    </xf>
    <xf numFmtId="0" fontId="36" fillId="16" borderId="13" xfId="0" applyFont="1" applyFill="1" applyBorder="1" applyAlignment="1">
      <alignment horizontal="center" vertical="center"/>
    </xf>
    <xf numFmtId="0" fontId="36" fillId="16" borderId="12" xfId="0" applyFont="1" applyFill="1" applyBorder="1" applyAlignment="1">
      <alignment horizontal="center" vertical="center"/>
    </xf>
    <xf numFmtId="4" fontId="36" fillId="0" borderId="0" xfId="0" applyNumberFormat="1" applyFont="1" applyFill="1" applyBorder="1" applyAlignment="1">
      <alignment horizontal="center" vertical="center"/>
    </xf>
    <xf numFmtId="4" fontId="64" fillId="16" borderId="5" xfId="0" applyNumberFormat="1" applyFont="1" applyFill="1" applyBorder="1" applyAlignment="1">
      <alignment horizontal="center" vertical="center" wrapText="1"/>
    </xf>
    <xf numFmtId="4" fontId="64" fillId="45" borderId="5" xfId="0" applyNumberFormat="1" applyFont="1" applyFill="1" applyBorder="1" applyAlignment="1">
      <alignment horizontal="center" vertical="center" wrapText="1"/>
    </xf>
    <xf numFmtId="4" fontId="36" fillId="45" borderId="11" xfId="0" applyNumberFormat="1" applyFont="1" applyFill="1" applyBorder="1" applyAlignment="1">
      <alignment horizontal="center" vertical="center"/>
    </xf>
    <xf numFmtId="4" fontId="36" fillId="45" borderId="13" xfId="0" applyNumberFormat="1" applyFont="1" applyFill="1" applyBorder="1" applyAlignment="1">
      <alignment horizontal="center" vertical="center"/>
    </xf>
    <xf numFmtId="4" fontId="36" fillId="45" borderId="12" xfId="0" applyNumberFormat="1" applyFont="1" applyFill="1" applyBorder="1" applyAlignment="1">
      <alignment horizontal="center" vertical="center"/>
    </xf>
    <xf numFmtId="172" fontId="4" fillId="0" borderId="31" xfId="0" applyNumberFormat="1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4" fontId="64" fillId="15" borderId="5" xfId="0" applyNumberFormat="1" applyFont="1" applyFill="1" applyBorder="1" applyAlignment="1">
      <alignment horizontal="center" vertical="center" wrapText="1"/>
    </xf>
    <xf numFmtId="1" fontId="36" fillId="15" borderId="11" xfId="0" applyNumberFormat="1" applyFont="1" applyFill="1" applyBorder="1" applyAlignment="1">
      <alignment horizontal="center" vertical="center"/>
    </xf>
    <xf numFmtId="1" fontId="36" fillId="15" borderId="13" xfId="0" applyNumberFormat="1" applyFont="1" applyFill="1" applyBorder="1" applyAlignment="1">
      <alignment horizontal="center" vertical="center"/>
    </xf>
    <xf numFmtId="1" fontId="36" fillId="15" borderId="12" xfId="0" applyNumberFormat="1" applyFont="1" applyFill="1" applyBorder="1" applyAlignment="1">
      <alignment horizontal="center" vertical="center"/>
    </xf>
    <xf numFmtId="4" fontId="70" fillId="44" borderId="11" xfId="0" applyNumberFormat="1" applyFont="1" applyFill="1" applyBorder="1" applyAlignment="1">
      <alignment horizontal="center" vertical="center" wrapText="1"/>
    </xf>
    <xf numFmtId="4" fontId="70" fillId="44" borderId="27" xfId="0" applyNumberFormat="1" applyFont="1" applyFill="1" applyBorder="1" applyAlignment="1">
      <alignment horizontal="center" vertical="center" wrapText="1"/>
    </xf>
    <xf numFmtId="172" fontId="45" fillId="0" borderId="16" xfId="0" applyNumberFormat="1" applyFont="1" applyFill="1" applyBorder="1" applyAlignment="1">
      <alignment horizontal="center" vertical="center" wrapText="1"/>
    </xf>
    <xf numFmtId="172" fontId="45" fillId="0" borderId="17" xfId="0" applyNumberFormat="1" applyFont="1" applyFill="1" applyBorder="1" applyAlignment="1">
      <alignment horizontal="center" vertical="center" wrapText="1"/>
    </xf>
    <xf numFmtId="172" fontId="45" fillId="0" borderId="18" xfId="0" applyNumberFormat="1" applyFont="1" applyFill="1" applyBorder="1" applyAlignment="1">
      <alignment horizontal="center" vertical="center" wrapText="1"/>
    </xf>
    <xf numFmtId="17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4" fontId="36" fillId="0" borderId="11" xfId="0" applyNumberFormat="1" applyFont="1" applyFill="1" applyBorder="1" applyAlignment="1">
      <alignment horizontal="center" vertical="center"/>
    </xf>
    <xf numFmtId="4" fontId="36" fillId="0" borderId="13" xfId="0" applyNumberFormat="1" applyFont="1" applyFill="1" applyBorder="1" applyAlignment="1">
      <alignment horizontal="center" vertical="center"/>
    </xf>
    <xf numFmtId="4" fontId="36" fillId="0" borderId="12" xfId="0" applyNumberFormat="1" applyFont="1" applyFill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4" fontId="36" fillId="0" borderId="5" xfId="0" applyNumberFormat="1" applyFont="1" applyFill="1" applyBorder="1" applyAlignment="1">
      <alignment horizontal="center" vertical="center"/>
    </xf>
    <xf numFmtId="4" fontId="36" fillId="45" borderId="5" xfId="0" applyNumberFormat="1" applyFont="1" applyFill="1" applyBorder="1" applyAlignment="1">
      <alignment horizontal="center" vertical="center"/>
    </xf>
    <xf numFmtId="0" fontId="36" fillId="15" borderId="11" xfId="0" applyFont="1" applyFill="1" applyBorder="1" applyAlignment="1">
      <alignment horizontal="center" vertical="center"/>
    </xf>
    <xf numFmtId="0" fontId="36" fillId="15" borderId="13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center" vertical="center"/>
    </xf>
    <xf numFmtId="0" fontId="72" fillId="15" borderId="11" xfId="0" applyFont="1" applyFill="1" applyBorder="1" applyAlignment="1">
      <alignment horizontal="center" vertical="center"/>
    </xf>
    <xf numFmtId="0" fontId="72" fillId="15" borderId="13" xfId="0" applyFont="1" applyFill="1" applyBorder="1" applyAlignment="1">
      <alignment horizontal="center" vertical="center"/>
    </xf>
    <xf numFmtId="0" fontId="72" fillId="15" borderId="12" xfId="0" applyFont="1" applyFill="1" applyBorder="1" applyAlignment="1">
      <alignment horizontal="center" vertical="center"/>
    </xf>
    <xf numFmtId="4" fontId="64" fillId="0" borderId="5" xfId="0" applyNumberFormat="1" applyFont="1" applyFill="1" applyBorder="1" applyAlignment="1">
      <alignment horizontal="left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15" xfId="0" applyNumberFormat="1" applyFont="1" applyFill="1" applyBorder="1" applyAlignment="1">
      <alignment horizontal="center" vertical="center" wrapText="1"/>
    </xf>
    <xf numFmtId="4" fontId="45" fillId="38" borderId="6" xfId="0" applyNumberFormat="1" applyFont="1" applyFill="1" applyBorder="1" applyAlignment="1">
      <alignment horizontal="center" vertical="center" wrapText="1"/>
    </xf>
    <xf numFmtId="4" fontId="45" fillId="38" borderId="9" xfId="0" applyNumberFormat="1" applyFont="1" applyFill="1" applyBorder="1" applyAlignment="1">
      <alignment horizontal="center" vertical="center" wrapText="1"/>
    </xf>
    <xf numFmtId="4" fontId="66" fillId="0" borderId="5" xfId="0" applyNumberFormat="1" applyFont="1" applyFill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/>
    </xf>
    <xf numFmtId="4" fontId="66" fillId="45" borderId="5" xfId="0" applyNumberFormat="1" applyFont="1" applyFill="1" applyBorder="1" applyAlignment="1">
      <alignment horizontal="center" vertical="center" wrapText="1"/>
    </xf>
    <xf numFmtId="3" fontId="24" fillId="45" borderId="5" xfId="0" applyNumberFormat="1" applyFont="1" applyFill="1" applyBorder="1" applyAlignment="1">
      <alignment horizontal="center" vertical="center"/>
    </xf>
    <xf numFmtId="172" fontId="45" fillId="0" borderId="35" xfId="0" applyNumberFormat="1" applyFont="1" applyFill="1" applyBorder="1" applyAlignment="1">
      <alignment horizontal="center" vertical="center" wrapText="1"/>
    </xf>
    <xf numFmtId="172" fontId="45" fillId="0" borderId="36" xfId="0" applyNumberFormat="1" applyFont="1" applyFill="1" applyBorder="1" applyAlignment="1">
      <alignment horizontal="center" vertical="center" wrapText="1"/>
    </xf>
  </cellXfs>
  <cellStyles count="59387">
    <cellStyle name="20% - Акцент1" xfId="40966"/>
    <cellStyle name="20% - Акцент1 2" xfId="59162"/>
    <cellStyle name="20% — акцент1 2" xfId="40967"/>
    <cellStyle name="20% — акцент1 2 2" xfId="40968"/>
    <cellStyle name="20% — акцент1 2 3" xfId="40969"/>
    <cellStyle name="20% — акцент1 2_заявки" xfId="40970"/>
    <cellStyle name="20% — акцент1 3" xfId="40971"/>
    <cellStyle name="20% — акцент1 3 2" xfId="40972"/>
    <cellStyle name="20% — акцент1 3_заявки" xfId="56735"/>
    <cellStyle name="20% — акцент1 4" xfId="59306"/>
    <cellStyle name="20% — акцент1 5" xfId="59307"/>
    <cellStyle name="20% — акцент1 6" xfId="59308"/>
    <cellStyle name="20% — акцент1 7" xfId="59309"/>
    <cellStyle name="20% - Акцент2" xfId="40973"/>
    <cellStyle name="20% - Акцент2 2" xfId="59163"/>
    <cellStyle name="20% — акцент2 2" xfId="40974"/>
    <cellStyle name="20% — акцент2 2 2" xfId="40975"/>
    <cellStyle name="20% — акцент2 2 3" xfId="40976"/>
    <cellStyle name="20% — акцент2 2_заявки" xfId="40977"/>
    <cellStyle name="20% — акцент2 3" xfId="40978"/>
    <cellStyle name="20% — акцент2 3 2" xfId="40979"/>
    <cellStyle name="20% — акцент2 3_заявки" xfId="56736"/>
    <cellStyle name="20% — акцент2 4" xfId="59310"/>
    <cellStyle name="20% — акцент2 5" xfId="59311"/>
    <cellStyle name="20% — акцент2 6" xfId="59312"/>
    <cellStyle name="20% — акцент2 7" xfId="59313"/>
    <cellStyle name="20% - Акцент3" xfId="40980"/>
    <cellStyle name="20% - Акцент3 2" xfId="59164"/>
    <cellStyle name="20% — акцент3 2" xfId="40981"/>
    <cellStyle name="20% — акцент3 2 2" xfId="40982"/>
    <cellStyle name="20% — акцент3 2 3" xfId="40983"/>
    <cellStyle name="20% — акцент3 2_заявки" xfId="40984"/>
    <cellStyle name="20% — акцент3 3" xfId="40985"/>
    <cellStyle name="20% — акцент3 3 2" xfId="40986"/>
    <cellStyle name="20% — акцент3 3_заявки" xfId="56737"/>
    <cellStyle name="20% — акцент3 4" xfId="59314"/>
    <cellStyle name="20% — акцент3 5" xfId="59315"/>
    <cellStyle name="20% — акцент3 6" xfId="59316"/>
    <cellStyle name="20% — акцент3 7" xfId="59317"/>
    <cellStyle name="20% - Акцент4" xfId="40987"/>
    <cellStyle name="20% - Акцент4 2" xfId="59165"/>
    <cellStyle name="20% — акцент4 2" xfId="40988"/>
    <cellStyle name="20% — акцент4 2 2" xfId="40989"/>
    <cellStyle name="20% — акцент4 2 3" xfId="40990"/>
    <cellStyle name="20% — акцент4 2_заявки" xfId="40991"/>
    <cellStyle name="20% — акцент4 3" xfId="40992"/>
    <cellStyle name="20% — акцент4 3 2" xfId="40993"/>
    <cellStyle name="20% — акцент4 3_заявки" xfId="56738"/>
    <cellStyle name="20% — акцент4 4" xfId="59318"/>
    <cellStyle name="20% — акцент4 5" xfId="59319"/>
    <cellStyle name="20% — акцент4 6" xfId="59320"/>
    <cellStyle name="20% — акцент4 7" xfId="59321"/>
    <cellStyle name="20% - Акцент5" xfId="40994"/>
    <cellStyle name="20% - Акцент5 2" xfId="59166"/>
    <cellStyle name="20% — акцент5 2" xfId="40995"/>
    <cellStyle name="20% — акцент5 2 2" xfId="40996"/>
    <cellStyle name="20% — акцент5 2_заявки" xfId="40997"/>
    <cellStyle name="20% — акцент5 3" xfId="40998"/>
    <cellStyle name="20% — акцент5 3 2" xfId="40999"/>
    <cellStyle name="20% — акцент5 3_заявки" xfId="56739"/>
    <cellStyle name="20% — акцент5 4" xfId="59322"/>
    <cellStyle name="20% — акцент5 5" xfId="59323"/>
    <cellStyle name="20% — акцент5 6" xfId="59324"/>
    <cellStyle name="20% — акцент5 7" xfId="59325"/>
    <cellStyle name="20% - Акцент6" xfId="41000"/>
    <cellStyle name="20% - Акцент6 2" xfId="59167"/>
    <cellStyle name="20% — акцент6 2" xfId="41001"/>
    <cellStyle name="20% — акцент6 2 2" xfId="41002"/>
    <cellStyle name="20% — акцент6 2_заявки" xfId="41003"/>
    <cellStyle name="20% — акцент6 3" xfId="41004"/>
    <cellStyle name="20% — акцент6 3 2" xfId="41005"/>
    <cellStyle name="20% — акцент6 3_заявки" xfId="56740"/>
    <cellStyle name="20% — акцент6 4" xfId="59326"/>
    <cellStyle name="20% — акцент6 5" xfId="59327"/>
    <cellStyle name="20% — акцент6 6" xfId="59328"/>
    <cellStyle name="20% — акцент6 7" xfId="59329"/>
    <cellStyle name="40% - Акцент1" xfId="41006"/>
    <cellStyle name="40% - Акцент1 2" xfId="59168"/>
    <cellStyle name="40% — акцент1 2" xfId="41007"/>
    <cellStyle name="40% — акцент1 2 2" xfId="41008"/>
    <cellStyle name="40% — акцент1 2 3" xfId="41009"/>
    <cellStyle name="40% — акцент1 2_заявки" xfId="41010"/>
    <cellStyle name="40% — акцент1 3" xfId="41011"/>
    <cellStyle name="40% — акцент1 3 2" xfId="41012"/>
    <cellStyle name="40% — акцент1 3_заявки" xfId="56741"/>
    <cellStyle name="40% — акцент1 4" xfId="59330"/>
    <cellStyle name="40% — акцент1 5" xfId="59331"/>
    <cellStyle name="40% — акцент1 6" xfId="59332"/>
    <cellStyle name="40% — акцент1 7" xfId="59333"/>
    <cellStyle name="40% - Акцент2" xfId="41013"/>
    <cellStyle name="40% - Акцент2 2" xfId="59169"/>
    <cellStyle name="40% — акцент2 2" xfId="41014"/>
    <cellStyle name="40% — акцент2 2 2" xfId="41015"/>
    <cellStyle name="40% — акцент2 2_заявки" xfId="41016"/>
    <cellStyle name="40% — акцент2 3" xfId="41017"/>
    <cellStyle name="40% — акцент2 3 2" xfId="41018"/>
    <cellStyle name="40% — акцент2 3_заявки" xfId="56742"/>
    <cellStyle name="40% — акцент2 4" xfId="59334"/>
    <cellStyle name="40% — акцент2 5" xfId="59335"/>
    <cellStyle name="40% — акцент2 6" xfId="59336"/>
    <cellStyle name="40% — акцент2 7" xfId="59337"/>
    <cellStyle name="40% - Акцент3" xfId="41019"/>
    <cellStyle name="40% - Акцент3 2" xfId="59170"/>
    <cellStyle name="40% — акцент3 2" xfId="41020"/>
    <cellStyle name="40% — акцент3 2 2" xfId="41021"/>
    <cellStyle name="40% — акцент3 2 3" xfId="41022"/>
    <cellStyle name="40% — акцент3 2_заявки" xfId="41023"/>
    <cellStyle name="40% — акцент3 3" xfId="41024"/>
    <cellStyle name="40% — акцент3 3 2" xfId="41025"/>
    <cellStyle name="40% — акцент3 3_заявки" xfId="56743"/>
    <cellStyle name="40% — акцент3 4" xfId="59338"/>
    <cellStyle name="40% — акцент3 5" xfId="59339"/>
    <cellStyle name="40% — акцент3 6" xfId="59340"/>
    <cellStyle name="40% — акцент3 7" xfId="59341"/>
    <cellStyle name="40% - Акцент4" xfId="41026"/>
    <cellStyle name="40% - Акцент4 2" xfId="59171"/>
    <cellStyle name="40% — акцент4 2" xfId="41027"/>
    <cellStyle name="40% — акцент4 2 2" xfId="41028"/>
    <cellStyle name="40% — акцент4 2 3" xfId="41029"/>
    <cellStyle name="40% — акцент4 2_заявки" xfId="41030"/>
    <cellStyle name="40% — акцент4 3" xfId="41031"/>
    <cellStyle name="40% — акцент4 3 2" xfId="41032"/>
    <cellStyle name="40% — акцент4 3_заявки" xfId="56744"/>
    <cellStyle name="40% — акцент4 4" xfId="59342"/>
    <cellStyle name="40% — акцент4 5" xfId="59343"/>
    <cellStyle name="40% — акцент4 6" xfId="59344"/>
    <cellStyle name="40% — акцент4 7" xfId="59345"/>
    <cellStyle name="40% - Акцент5" xfId="41033"/>
    <cellStyle name="40% - Акцент5 2" xfId="59172"/>
    <cellStyle name="40% — акцент5 2" xfId="41034"/>
    <cellStyle name="40% — акцент5 2 2" xfId="41035"/>
    <cellStyle name="40% — акцент5 2_заявки" xfId="41036"/>
    <cellStyle name="40% — акцент5 3" xfId="41037"/>
    <cellStyle name="40% — акцент5 3 2" xfId="41038"/>
    <cellStyle name="40% — акцент5 3_заявки" xfId="56745"/>
    <cellStyle name="40% — акцент5 4" xfId="59346"/>
    <cellStyle name="40% — акцент5 5" xfId="59347"/>
    <cellStyle name="40% — акцент5 6" xfId="59348"/>
    <cellStyle name="40% — акцент5 7" xfId="59349"/>
    <cellStyle name="40% - Акцент6" xfId="41039"/>
    <cellStyle name="40% - Акцент6 2" xfId="59173"/>
    <cellStyle name="40% — акцент6 2" xfId="41040"/>
    <cellStyle name="40% — акцент6 2 2" xfId="41041"/>
    <cellStyle name="40% — акцент6 2 3" xfId="41042"/>
    <cellStyle name="40% — акцент6 2_заявки" xfId="41043"/>
    <cellStyle name="40% — акцент6 3" xfId="41044"/>
    <cellStyle name="40% — акцент6 3 2" xfId="41045"/>
    <cellStyle name="40% — акцент6 3_заявки" xfId="56746"/>
    <cellStyle name="40% — акцент6 4" xfId="59350"/>
    <cellStyle name="40% — акцент6 5" xfId="59351"/>
    <cellStyle name="40% — акцент6 6" xfId="59352"/>
    <cellStyle name="40% — акцент6 7" xfId="59353"/>
    <cellStyle name="60% - Акцент1" xfId="41046"/>
    <cellStyle name="60% - Акцент1 2" xfId="59174"/>
    <cellStyle name="60% — акцент1 2" xfId="41047"/>
    <cellStyle name="60% — акцент1 2 2" xfId="41048"/>
    <cellStyle name="60% — акцент1 2_заявки" xfId="56747"/>
    <cellStyle name="60% — акцент1 3" xfId="59354"/>
    <cellStyle name="60% — акцент1 4" xfId="59355"/>
    <cellStyle name="60% — акцент1 5" xfId="59356"/>
    <cellStyle name="60% — акцент1 6" xfId="59357"/>
    <cellStyle name="60% - Акцент2" xfId="41049"/>
    <cellStyle name="60% - Акцент2 2" xfId="59175"/>
    <cellStyle name="60% — акцент2 2" xfId="41050"/>
    <cellStyle name="60% — акцент2 2 2" xfId="41051"/>
    <cellStyle name="60% — акцент2 2_заявки" xfId="56748"/>
    <cellStyle name="60% — акцент2 3" xfId="59358"/>
    <cellStyle name="60% — акцент2 4" xfId="59359"/>
    <cellStyle name="60% — акцент2 5" xfId="59360"/>
    <cellStyle name="60% — акцент2 6" xfId="59361"/>
    <cellStyle name="60% - Акцент3" xfId="41052"/>
    <cellStyle name="60% - Акцент3 2" xfId="59176"/>
    <cellStyle name="60% — акцент3 2" xfId="41053"/>
    <cellStyle name="60% — акцент3 2 2" xfId="41054"/>
    <cellStyle name="60% — акцент3 2_заявки" xfId="56749"/>
    <cellStyle name="60% — акцент3 3" xfId="59362"/>
    <cellStyle name="60% — акцент3 4" xfId="59363"/>
    <cellStyle name="60% — акцент3 5" xfId="59364"/>
    <cellStyle name="60% — акцент3 6" xfId="59365"/>
    <cellStyle name="60% - Акцент4" xfId="41055"/>
    <cellStyle name="60% - Акцент4 2" xfId="59177"/>
    <cellStyle name="60% — акцент4 2" xfId="41056"/>
    <cellStyle name="60% — акцент4 2 2" xfId="41057"/>
    <cellStyle name="60% — акцент4 2_заявки" xfId="56750"/>
    <cellStyle name="60% — акцент4 3" xfId="59366"/>
    <cellStyle name="60% — акцент4 4" xfId="59367"/>
    <cellStyle name="60% — акцент4 5" xfId="59368"/>
    <cellStyle name="60% — акцент4 6" xfId="59369"/>
    <cellStyle name="60% - Акцент5" xfId="41058"/>
    <cellStyle name="60% - Акцент5 2" xfId="59178"/>
    <cellStyle name="60% — акцент5 2" xfId="41059"/>
    <cellStyle name="60% — акцент5 2 2" xfId="41060"/>
    <cellStyle name="60% — акцент5 2_заявки" xfId="56751"/>
    <cellStyle name="60% — акцент5 3" xfId="59370"/>
    <cellStyle name="60% — акцент5 4" xfId="59371"/>
    <cellStyle name="60% — акцент5 5" xfId="59372"/>
    <cellStyle name="60% — акцент5 6" xfId="59373"/>
    <cellStyle name="60% - Акцент6" xfId="41061"/>
    <cellStyle name="60% - Акцент6 2" xfId="59179"/>
    <cellStyle name="60% — акцент6 2" xfId="41062"/>
    <cellStyle name="60% — акцент6 2 2" xfId="41063"/>
    <cellStyle name="60% — акцент6 2_заявки" xfId="56752"/>
    <cellStyle name="60% — акцент6 3" xfId="59374"/>
    <cellStyle name="60% — акцент6 4" xfId="59375"/>
    <cellStyle name="60% — акцент6 5" xfId="59376"/>
    <cellStyle name="60% — акцент6 6" xfId="59377"/>
    <cellStyle name="Excel Built-in Normal" xfId="2"/>
    <cellStyle name="Excel Built-in Normal 2" xfId="41064"/>
    <cellStyle name="Excel Built-in Normal_заявки" xfId="56753"/>
    <cellStyle name="Legal 8½ x 14 in" xfId="3"/>
    <cellStyle name="Вывод" xfId="59161" builtinId="21"/>
    <cellStyle name="Обычный" xfId="0" builtinId="0"/>
    <cellStyle name="Обычный 10" xfId="41065"/>
    <cellStyle name="Обычный 10 10" xfId="41066"/>
    <cellStyle name="Обычный 10 10 2" xfId="41067"/>
    <cellStyle name="Обычный 10 10 2 2" xfId="41068"/>
    <cellStyle name="Обычный 10 10 2 2 2" xfId="41069"/>
    <cellStyle name="Обычный 10 10 2 2 2 2" xfId="41070"/>
    <cellStyle name="Обычный 10 10 2 2 2_заявки" xfId="41071"/>
    <cellStyle name="Обычный 10 10 2 2 3" xfId="41072"/>
    <cellStyle name="Обычный 10 10 2 2_заявки" xfId="41073"/>
    <cellStyle name="Обычный 10 10 2 3" xfId="41074"/>
    <cellStyle name="Обычный 10 10 2 3 2" xfId="41075"/>
    <cellStyle name="Обычный 10 10 2 3_заявки" xfId="41076"/>
    <cellStyle name="Обычный 10 10 2 4" xfId="41077"/>
    <cellStyle name="Обычный 10 10 2_заявки" xfId="41078"/>
    <cellStyle name="Обычный 10 10 3" xfId="41079"/>
    <cellStyle name="Обычный 10 10 3 2" xfId="41080"/>
    <cellStyle name="Обычный 10 10 3 2 2" xfId="41081"/>
    <cellStyle name="Обычный 10 10 3 2 2 2" xfId="41082"/>
    <cellStyle name="Обычный 10 10 3 2 2_заявки" xfId="41083"/>
    <cellStyle name="Обычный 10 10 3 2 3" xfId="41084"/>
    <cellStyle name="Обычный 10 10 3 2_заявки" xfId="41085"/>
    <cellStyle name="Обычный 10 10 3 3" xfId="41086"/>
    <cellStyle name="Обычный 10 10 3 3 2" xfId="41087"/>
    <cellStyle name="Обычный 10 10 3 3_заявки" xfId="41088"/>
    <cellStyle name="Обычный 10 10 3 4" xfId="41089"/>
    <cellStyle name="Обычный 10 10 3_заявки" xfId="41090"/>
    <cellStyle name="Обычный 10 10 4" xfId="41091"/>
    <cellStyle name="Обычный 10 10 4 2" xfId="41092"/>
    <cellStyle name="Обычный 10 10 4 2 2" xfId="41093"/>
    <cellStyle name="Обычный 10 10 4 2 2 2" xfId="41094"/>
    <cellStyle name="Обычный 10 10 4 2 2_заявки" xfId="41095"/>
    <cellStyle name="Обычный 10 10 4 2 3" xfId="41096"/>
    <cellStyle name="Обычный 10 10 4 2_заявки" xfId="41097"/>
    <cellStyle name="Обычный 10 10 4 3" xfId="41098"/>
    <cellStyle name="Обычный 10 10 4 3 2" xfId="41099"/>
    <cellStyle name="Обычный 10 10 4 3_заявки" xfId="41100"/>
    <cellStyle name="Обычный 10 10 4 4" xfId="41101"/>
    <cellStyle name="Обычный 10 10 4_заявки" xfId="41102"/>
    <cellStyle name="Обычный 10 10 5" xfId="41103"/>
    <cellStyle name="Обычный 10 10 5 2" xfId="41104"/>
    <cellStyle name="Обычный 10 10 5 2 2" xfId="41105"/>
    <cellStyle name="Обычный 10 10 5 2_заявки" xfId="41106"/>
    <cellStyle name="Обычный 10 10 5 3" xfId="41107"/>
    <cellStyle name="Обычный 10 10 5_заявки" xfId="41108"/>
    <cellStyle name="Обычный 10 10 6" xfId="41109"/>
    <cellStyle name="Обычный 10 10 6 2" xfId="41110"/>
    <cellStyle name="Обычный 10 10 6_заявки" xfId="41111"/>
    <cellStyle name="Обычный 10 10 7" xfId="41112"/>
    <cellStyle name="Обычный 10 10_заявки" xfId="41113"/>
    <cellStyle name="Обычный 10 11" xfId="41114"/>
    <cellStyle name="Обычный 10 11 2" xfId="41115"/>
    <cellStyle name="Обычный 10 11 2 2" xfId="41116"/>
    <cellStyle name="Обычный 10 11 2 2 2" xfId="41117"/>
    <cellStyle name="Обычный 10 11 2 2 2 2" xfId="41118"/>
    <cellStyle name="Обычный 10 11 2 2 2_заявки" xfId="41119"/>
    <cellStyle name="Обычный 10 11 2 2 3" xfId="41120"/>
    <cellStyle name="Обычный 10 11 2 2_заявки" xfId="41121"/>
    <cellStyle name="Обычный 10 11 2 3" xfId="41122"/>
    <cellStyle name="Обычный 10 11 2 3 2" xfId="41123"/>
    <cellStyle name="Обычный 10 11 2 3_заявки" xfId="41124"/>
    <cellStyle name="Обычный 10 11 2 4" xfId="41125"/>
    <cellStyle name="Обычный 10 11 2_заявки" xfId="41126"/>
    <cellStyle name="Обычный 10 11 3" xfId="41127"/>
    <cellStyle name="Обычный 10 11 3 2" xfId="41128"/>
    <cellStyle name="Обычный 10 11 3 2 2" xfId="41129"/>
    <cellStyle name="Обычный 10 11 3 2 2 2" xfId="41130"/>
    <cellStyle name="Обычный 10 11 3 2 2_заявки" xfId="41131"/>
    <cellStyle name="Обычный 10 11 3 2 3" xfId="41132"/>
    <cellStyle name="Обычный 10 11 3 2_заявки" xfId="41133"/>
    <cellStyle name="Обычный 10 11 3 3" xfId="41134"/>
    <cellStyle name="Обычный 10 11 3 3 2" xfId="41135"/>
    <cellStyle name="Обычный 10 11 3 3_заявки" xfId="41136"/>
    <cellStyle name="Обычный 10 11 3 4" xfId="41137"/>
    <cellStyle name="Обычный 10 11 3_заявки" xfId="41138"/>
    <cellStyle name="Обычный 10 11 4" xfId="41139"/>
    <cellStyle name="Обычный 10 11 4 2" xfId="41140"/>
    <cellStyle name="Обычный 10 11 4 2 2" xfId="41141"/>
    <cellStyle name="Обычный 10 11 4 2 2 2" xfId="41142"/>
    <cellStyle name="Обычный 10 11 4 2 2_заявки" xfId="41143"/>
    <cellStyle name="Обычный 10 11 4 2 3" xfId="41144"/>
    <cellStyle name="Обычный 10 11 4 2_заявки" xfId="41145"/>
    <cellStyle name="Обычный 10 11 4 3" xfId="41146"/>
    <cellStyle name="Обычный 10 11 4 3 2" xfId="41147"/>
    <cellStyle name="Обычный 10 11 4 3_заявки" xfId="41148"/>
    <cellStyle name="Обычный 10 11 4 4" xfId="41149"/>
    <cellStyle name="Обычный 10 11 4_заявки" xfId="41150"/>
    <cellStyle name="Обычный 10 11 5" xfId="41151"/>
    <cellStyle name="Обычный 10 11 5 2" xfId="41152"/>
    <cellStyle name="Обычный 10 11 5 2 2" xfId="41153"/>
    <cellStyle name="Обычный 10 11 5 2_заявки" xfId="41154"/>
    <cellStyle name="Обычный 10 11 5 3" xfId="41155"/>
    <cellStyle name="Обычный 10 11 5_заявки" xfId="41156"/>
    <cellStyle name="Обычный 10 11 6" xfId="41157"/>
    <cellStyle name="Обычный 10 11 6 2" xfId="41158"/>
    <cellStyle name="Обычный 10 11 6_заявки" xfId="41159"/>
    <cellStyle name="Обычный 10 11 7" xfId="41160"/>
    <cellStyle name="Обычный 10 11_заявки" xfId="41161"/>
    <cellStyle name="Обычный 10 12" xfId="41162"/>
    <cellStyle name="Обычный 10 12 2" xfId="41163"/>
    <cellStyle name="Обычный 10 12 2 2" xfId="41164"/>
    <cellStyle name="Обычный 10 12 2 2 2" xfId="41165"/>
    <cellStyle name="Обычный 10 12 2 2 2 2" xfId="41166"/>
    <cellStyle name="Обычный 10 12 2 2 2_заявки" xfId="41167"/>
    <cellStyle name="Обычный 10 12 2 2 3" xfId="41168"/>
    <cellStyle name="Обычный 10 12 2 2_заявки" xfId="41169"/>
    <cellStyle name="Обычный 10 12 2 3" xfId="41170"/>
    <cellStyle name="Обычный 10 12 2 3 2" xfId="41171"/>
    <cellStyle name="Обычный 10 12 2 3_заявки" xfId="41172"/>
    <cellStyle name="Обычный 10 12 2 4" xfId="41173"/>
    <cellStyle name="Обычный 10 12 2_заявки" xfId="41174"/>
    <cellStyle name="Обычный 10 12 3" xfId="41175"/>
    <cellStyle name="Обычный 10 12 3 2" xfId="41176"/>
    <cellStyle name="Обычный 10 12 3 2 2" xfId="41177"/>
    <cellStyle name="Обычный 10 12 3 2 2 2" xfId="41178"/>
    <cellStyle name="Обычный 10 12 3 2 2_заявки" xfId="41179"/>
    <cellStyle name="Обычный 10 12 3 2 3" xfId="41180"/>
    <cellStyle name="Обычный 10 12 3 2_заявки" xfId="41181"/>
    <cellStyle name="Обычный 10 12 3 3" xfId="41182"/>
    <cellStyle name="Обычный 10 12 3 3 2" xfId="41183"/>
    <cellStyle name="Обычный 10 12 3 3_заявки" xfId="41184"/>
    <cellStyle name="Обычный 10 12 3 4" xfId="41185"/>
    <cellStyle name="Обычный 10 12 3_заявки" xfId="41186"/>
    <cellStyle name="Обычный 10 12 4" xfId="41187"/>
    <cellStyle name="Обычный 10 12 4 2" xfId="41188"/>
    <cellStyle name="Обычный 10 12 4 2 2" xfId="41189"/>
    <cellStyle name="Обычный 10 12 4 2_заявки" xfId="41190"/>
    <cellStyle name="Обычный 10 12 4 3" xfId="41191"/>
    <cellStyle name="Обычный 10 12 4_заявки" xfId="41192"/>
    <cellStyle name="Обычный 10 12 5" xfId="41193"/>
    <cellStyle name="Обычный 10 12 5 2" xfId="41194"/>
    <cellStyle name="Обычный 10 12 5_заявки" xfId="41195"/>
    <cellStyle name="Обычный 10 12 6" xfId="41196"/>
    <cellStyle name="Обычный 10 12_заявки" xfId="41197"/>
    <cellStyle name="Обычный 10 13" xfId="41198"/>
    <cellStyle name="Обычный 10 13 2" xfId="41199"/>
    <cellStyle name="Обычный 10 13 2 2" xfId="41200"/>
    <cellStyle name="Обычный 10 13 2 2 2" xfId="41201"/>
    <cellStyle name="Обычный 10 13 2 2 2 2" xfId="41202"/>
    <cellStyle name="Обычный 10 13 2 2 2_заявки" xfId="41203"/>
    <cellStyle name="Обычный 10 13 2 2 3" xfId="41204"/>
    <cellStyle name="Обычный 10 13 2 2_заявки" xfId="41205"/>
    <cellStyle name="Обычный 10 13 2 3" xfId="41206"/>
    <cellStyle name="Обычный 10 13 2 3 2" xfId="41207"/>
    <cellStyle name="Обычный 10 13 2 3_заявки" xfId="41208"/>
    <cellStyle name="Обычный 10 13 2 4" xfId="41209"/>
    <cellStyle name="Обычный 10 13 2_заявки" xfId="41210"/>
    <cellStyle name="Обычный 10 13 3" xfId="41211"/>
    <cellStyle name="Обычный 10 13 3 2" xfId="41212"/>
    <cellStyle name="Обычный 10 13 3 2 2" xfId="41213"/>
    <cellStyle name="Обычный 10 13 3 2 2 2" xfId="41214"/>
    <cellStyle name="Обычный 10 13 3 2 2_заявки" xfId="41215"/>
    <cellStyle name="Обычный 10 13 3 2 3" xfId="41216"/>
    <cellStyle name="Обычный 10 13 3 2_заявки" xfId="41217"/>
    <cellStyle name="Обычный 10 13 3 3" xfId="41218"/>
    <cellStyle name="Обычный 10 13 3 3 2" xfId="41219"/>
    <cellStyle name="Обычный 10 13 3 3_заявки" xfId="41220"/>
    <cellStyle name="Обычный 10 13 3 4" xfId="41221"/>
    <cellStyle name="Обычный 10 13 3_заявки" xfId="41222"/>
    <cellStyle name="Обычный 10 13 4" xfId="41223"/>
    <cellStyle name="Обычный 10 13 4 2" xfId="41224"/>
    <cellStyle name="Обычный 10 13 4 2 2" xfId="41225"/>
    <cellStyle name="Обычный 10 13 4 2_заявки" xfId="41226"/>
    <cellStyle name="Обычный 10 13 4 3" xfId="41227"/>
    <cellStyle name="Обычный 10 13 4_заявки" xfId="41228"/>
    <cellStyle name="Обычный 10 13 5" xfId="41229"/>
    <cellStyle name="Обычный 10 13 5 2" xfId="41230"/>
    <cellStyle name="Обычный 10 13 5_заявки" xfId="41231"/>
    <cellStyle name="Обычный 10 13 6" xfId="41232"/>
    <cellStyle name="Обычный 10 13_заявки" xfId="41233"/>
    <cellStyle name="Обычный 10 14" xfId="41234"/>
    <cellStyle name="Обычный 10 14 2" xfId="41235"/>
    <cellStyle name="Обычный 10 14 2 2" xfId="41236"/>
    <cellStyle name="Обычный 10 14 2 2 2" xfId="41237"/>
    <cellStyle name="Обычный 10 14 2 2 2 2" xfId="41238"/>
    <cellStyle name="Обычный 10 14 2 2 2_заявки" xfId="41239"/>
    <cellStyle name="Обычный 10 14 2 2 3" xfId="41240"/>
    <cellStyle name="Обычный 10 14 2 2_заявки" xfId="41241"/>
    <cellStyle name="Обычный 10 14 2 3" xfId="41242"/>
    <cellStyle name="Обычный 10 14 2 3 2" xfId="41243"/>
    <cellStyle name="Обычный 10 14 2 3_заявки" xfId="41244"/>
    <cellStyle name="Обычный 10 14 2 4" xfId="41245"/>
    <cellStyle name="Обычный 10 14 2_заявки" xfId="41246"/>
    <cellStyle name="Обычный 10 14 3" xfId="41247"/>
    <cellStyle name="Обычный 10 14 3 2" xfId="41248"/>
    <cellStyle name="Обычный 10 14 3 2 2" xfId="41249"/>
    <cellStyle name="Обычный 10 14 3 2 2 2" xfId="41250"/>
    <cellStyle name="Обычный 10 14 3 2 2_заявки" xfId="41251"/>
    <cellStyle name="Обычный 10 14 3 2 3" xfId="41252"/>
    <cellStyle name="Обычный 10 14 3 2_заявки" xfId="41253"/>
    <cellStyle name="Обычный 10 14 3 3" xfId="41254"/>
    <cellStyle name="Обычный 10 14 3 3 2" xfId="41255"/>
    <cellStyle name="Обычный 10 14 3 3_заявки" xfId="41256"/>
    <cellStyle name="Обычный 10 14 3 4" xfId="41257"/>
    <cellStyle name="Обычный 10 14 3_заявки" xfId="41258"/>
    <cellStyle name="Обычный 10 14 4" xfId="41259"/>
    <cellStyle name="Обычный 10 14 4 2" xfId="41260"/>
    <cellStyle name="Обычный 10 14 4 2 2" xfId="41261"/>
    <cellStyle name="Обычный 10 14 4 2_заявки" xfId="41262"/>
    <cellStyle name="Обычный 10 14 4 3" xfId="41263"/>
    <cellStyle name="Обычный 10 14 4_заявки" xfId="41264"/>
    <cellStyle name="Обычный 10 14 5" xfId="41265"/>
    <cellStyle name="Обычный 10 14 5 2" xfId="41266"/>
    <cellStyle name="Обычный 10 14 5_заявки" xfId="41267"/>
    <cellStyle name="Обычный 10 14 6" xfId="41268"/>
    <cellStyle name="Обычный 10 14_заявки" xfId="41269"/>
    <cellStyle name="Обычный 10 15" xfId="41270"/>
    <cellStyle name="Обычный 10 15 2" xfId="41271"/>
    <cellStyle name="Обычный 10 15 2 2" xfId="41272"/>
    <cellStyle name="Обычный 10 15 2 2 2" xfId="41273"/>
    <cellStyle name="Обычный 10 15 2 2 2 2" xfId="41274"/>
    <cellStyle name="Обычный 10 15 2 2 2_заявки" xfId="41275"/>
    <cellStyle name="Обычный 10 15 2 2 3" xfId="41276"/>
    <cellStyle name="Обычный 10 15 2 2_заявки" xfId="41277"/>
    <cellStyle name="Обычный 10 15 2 3" xfId="41278"/>
    <cellStyle name="Обычный 10 15 2 3 2" xfId="41279"/>
    <cellStyle name="Обычный 10 15 2 3_заявки" xfId="41280"/>
    <cellStyle name="Обычный 10 15 2 4" xfId="41281"/>
    <cellStyle name="Обычный 10 15 2_заявки" xfId="41282"/>
    <cellStyle name="Обычный 10 15 3" xfId="41283"/>
    <cellStyle name="Обычный 10 15 3 2" xfId="41284"/>
    <cellStyle name="Обычный 10 15 3 2 2" xfId="41285"/>
    <cellStyle name="Обычный 10 15 3 2 2 2" xfId="41286"/>
    <cellStyle name="Обычный 10 15 3 2 2_заявки" xfId="41287"/>
    <cellStyle name="Обычный 10 15 3 2 3" xfId="41288"/>
    <cellStyle name="Обычный 10 15 3 2_заявки" xfId="41289"/>
    <cellStyle name="Обычный 10 15 3 3" xfId="41290"/>
    <cellStyle name="Обычный 10 15 3 3 2" xfId="41291"/>
    <cellStyle name="Обычный 10 15 3 3_заявки" xfId="41292"/>
    <cellStyle name="Обычный 10 15 3 4" xfId="41293"/>
    <cellStyle name="Обычный 10 15 3_заявки" xfId="41294"/>
    <cellStyle name="Обычный 10 15 4" xfId="41295"/>
    <cellStyle name="Обычный 10 15 4 2" xfId="41296"/>
    <cellStyle name="Обычный 10 15 4 2 2" xfId="41297"/>
    <cellStyle name="Обычный 10 15 4 2_заявки" xfId="41298"/>
    <cellStyle name="Обычный 10 15 4 3" xfId="41299"/>
    <cellStyle name="Обычный 10 15 4_заявки" xfId="41300"/>
    <cellStyle name="Обычный 10 15 5" xfId="41301"/>
    <cellStyle name="Обычный 10 15 5 2" xfId="41302"/>
    <cellStyle name="Обычный 10 15 5_заявки" xfId="41303"/>
    <cellStyle name="Обычный 10 15 6" xfId="41304"/>
    <cellStyle name="Обычный 10 15_заявки" xfId="41305"/>
    <cellStyle name="Обычный 10 16" xfId="41306"/>
    <cellStyle name="Обычный 10 16 2" xfId="41307"/>
    <cellStyle name="Обычный 10 16 2 2" xfId="41308"/>
    <cellStyle name="Обычный 10 16 2 2 2" xfId="41309"/>
    <cellStyle name="Обычный 10 16 2 2 2 2" xfId="41310"/>
    <cellStyle name="Обычный 10 16 2 2 2_заявки" xfId="41311"/>
    <cellStyle name="Обычный 10 16 2 2 3" xfId="41312"/>
    <cellStyle name="Обычный 10 16 2 2_заявки" xfId="41313"/>
    <cellStyle name="Обычный 10 16 2 3" xfId="41314"/>
    <cellStyle name="Обычный 10 16 2 3 2" xfId="41315"/>
    <cellStyle name="Обычный 10 16 2 3_заявки" xfId="41316"/>
    <cellStyle name="Обычный 10 16 2 4" xfId="41317"/>
    <cellStyle name="Обычный 10 16 2_заявки" xfId="41318"/>
    <cellStyle name="Обычный 10 16 3" xfId="41319"/>
    <cellStyle name="Обычный 10 16 3 2" xfId="41320"/>
    <cellStyle name="Обычный 10 16 3 2 2" xfId="41321"/>
    <cellStyle name="Обычный 10 16 3 2 2 2" xfId="41322"/>
    <cellStyle name="Обычный 10 16 3 2 2_заявки" xfId="41323"/>
    <cellStyle name="Обычный 10 16 3 2 3" xfId="41324"/>
    <cellStyle name="Обычный 10 16 3 2_заявки" xfId="41325"/>
    <cellStyle name="Обычный 10 16 3 3" xfId="41326"/>
    <cellStyle name="Обычный 10 16 3 3 2" xfId="41327"/>
    <cellStyle name="Обычный 10 16 3 3_заявки" xfId="41328"/>
    <cellStyle name="Обычный 10 16 3 4" xfId="41329"/>
    <cellStyle name="Обычный 10 16 3_заявки" xfId="41330"/>
    <cellStyle name="Обычный 10 16 4" xfId="41331"/>
    <cellStyle name="Обычный 10 16 4 2" xfId="41332"/>
    <cellStyle name="Обычный 10 16 4 2 2" xfId="41333"/>
    <cellStyle name="Обычный 10 16 4 2_заявки" xfId="41334"/>
    <cellStyle name="Обычный 10 16 4 3" xfId="41335"/>
    <cellStyle name="Обычный 10 16 4_заявки" xfId="41336"/>
    <cellStyle name="Обычный 10 16 5" xfId="41337"/>
    <cellStyle name="Обычный 10 16 5 2" xfId="41338"/>
    <cellStyle name="Обычный 10 16 5_заявки" xfId="41339"/>
    <cellStyle name="Обычный 10 16 6" xfId="41340"/>
    <cellStyle name="Обычный 10 16_заявки" xfId="41341"/>
    <cellStyle name="Обычный 10 17" xfId="41342"/>
    <cellStyle name="Обычный 10 17 2" xfId="41343"/>
    <cellStyle name="Обычный 10 17 2 2" xfId="41344"/>
    <cellStyle name="Обычный 10 17 2 2 2" xfId="41345"/>
    <cellStyle name="Обычный 10 17 2 2 2 2" xfId="41346"/>
    <cellStyle name="Обычный 10 17 2 2 2_заявки" xfId="41347"/>
    <cellStyle name="Обычный 10 17 2 2 3" xfId="41348"/>
    <cellStyle name="Обычный 10 17 2 2_заявки" xfId="41349"/>
    <cellStyle name="Обычный 10 17 2 3" xfId="41350"/>
    <cellStyle name="Обычный 10 17 2 3 2" xfId="41351"/>
    <cellStyle name="Обычный 10 17 2 3_заявки" xfId="41352"/>
    <cellStyle name="Обычный 10 17 2 4" xfId="41353"/>
    <cellStyle name="Обычный 10 17 2_заявки" xfId="41354"/>
    <cellStyle name="Обычный 10 17 3" xfId="41355"/>
    <cellStyle name="Обычный 10 17 3 2" xfId="41356"/>
    <cellStyle name="Обычный 10 17 3 2 2" xfId="41357"/>
    <cellStyle name="Обычный 10 17 3 2 2 2" xfId="41358"/>
    <cellStyle name="Обычный 10 17 3 2 2_заявки" xfId="41359"/>
    <cellStyle name="Обычный 10 17 3 2 3" xfId="41360"/>
    <cellStyle name="Обычный 10 17 3 2_заявки" xfId="41361"/>
    <cellStyle name="Обычный 10 17 3 3" xfId="41362"/>
    <cellStyle name="Обычный 10 17 3 3 2" xfId="41363"/>
    <cellStyle name="Обычный 10 17 3 3_заявки" xfId="41364"/>
    <cellStyle name="Обычный 10 17 3 4" xfId="41365"/>
    <cellStyle name="Обычный 10 17 3_заявки" xfId="41366"/>
    <cellStyle name="Обычный 10 17 4" xfId="41367"/>
    <cellStyle name="Обычный 10 17 4 2" xfId="41368"/>
    <cellStyle name="Обычный 10 17 4 2 2" xfId="41369"/>
    <cellStyle name="Обычный 10 17 4 2_заявки" xfId="41370"/>
    <cellStyle name="Обычный 10 17 4 3" xfId="41371"/>
    <cellStyle name="Обычный 10 17 4_заявки" xfId="41372"/>
    <cellStyle name="Обычный 10 17 5" xfId="41373"/>
    <cellStyle name="Обычный 10 17 5 2" xfId="41374"/>
    <cellStyle name="Обычный 10 17 5_заявки" xfId="41375"/>
    <cellStyle name="Обычный 10 17 6" xfId="41376"/>
    <cellStyle name="Обычный 10 17_заявки" xfId="41377"/>
    <cellStyle name="Обычный 10 18" xfId="41378"/>
    <cellStyle name="Обычный 10 18 2" xfId="41379"/>
    <cellStyle name="Обычный 10 18 2 2" xfId="41380"/>
    <cellStyle name="Обычный 10 18 2 2 2" xfId="41381"/>
    <cellStyle name="Обычный 10 18 2 2_заявки" xfId="41382"/>
    <cellStyle name="Обычный 10 18 2 3" xfId="41383"/>
    <cellStyle name="Обычный 10 18 2_заявки" xfId="41384"/>
    <cellStyle name="Обычный 10 18 3" xfId="41385"/>
    <cellStyle name="Обычный 10 18 3 2" xfId="41386"/>
    <cellStyle name="Обычный 10 18 3_заявки" xfId="41387"/>
    <cellStyle name="Обычный 10 18 4" xfId="41388"/>
    <cellStyle name="Обычный 10 18_заявки" xfId="41389"/>
    <cellStyle name="Обычный 10 19" xfId="41390"/>
    <cellStyle name="Обычный 10 19 2" xfId="41391"/>
    <cellStyle name="Обычный 10 19 2 2" xfId="41392"/>
    <cellStyle name="Обычный 10 19 2 2 2" xfId="41393"/>
    <cellStyle name="Обычный 10 19 2 2_заявки" xfId="41394"/>
    <cellStyle name="Обычный 10 19 2 3" xfId="41395"/>
    <cellStyle name="Обычный 10 19 2_заявки" xfId="41396"/>
    <cellStyle name="Обычный 10 19 3" xfId="41397"/>
    <cellStyle name="Обычный 10 19 3 2" xfId="41398"/>
    <cellStyle name="Обычный 10 19 3_заявки" xfId="41399"/>
    <cellStyle name="Обычный 10 19 4" xfId="41400"/>
    <cellStyle name="Обычный 10 19_заявки" xfId="41401"/>
    <cellStyle name="Обычный 10 2" xfId="41402"/>
    <cellStyle name="Обычный 10 2 10" xfId="41403"/>
    <cellStyle name="Обычный 10 2 10 2" xfId="41404"/>
    <cellStyle name="Обычный 10 2 10_заявки" xfId="41405"/>
    <cellStyle name="Обычный 10 2 11" xfId="41406"/>
    <cellStyle name="Обычный 10 2 2" xfId="41407"/>
    <cellStyle name="Обычный 10 2 2 2" xfId="41408"/>
    <cellStyle name="Обычный 10 2 2 2 2" xfId="41409"/>
    <cellStyle name="Обычный 10 2 2 2 2 2" xfId="41410"/>
    <cellStyle name="Обычный 10 2 2 2 2_заявки" xfId="41411"/>
    <cellStyle name="Обычный 10 2 2 2 3" xfId="41412"/>
    <cellStyle name="Обычный 10 2 2 2_заявки" xfId="41413"/>
    <cellStyle name="Обычный 10 2 2 3" xfId="41414"/>
    <cellStyle name="Обычный 10 2 2 3 2" xfId="41415"/>
    <cellStyle name="Обычный 10 2 2 3_заявки" xfId="41416"/>
    <cellStyle name="Обычный 10 2 2 4" xfId="41417"/>
    <cellStyle name="Обычный 10 2 2_заявки" xfId="41418"/>
    <cellStyle name="Обычный 10 2 3" xfId="41419"/>
    <cellStyle name="Обычный 10 2 3 2" xfId="41420"/>
    <cellStyle name="Обычный 10 2 3 2 2" xfId="41421"/>
    <cellStyle name="Обычный 10 2 3 2 2 2" xfId="41422"/>
    <cellStyle name="Обычный 10 2 3 2 2_заявки" xfId="41423"/>
    <cellStyle name="Обычный 10 2 3 2 3" xfId="41424"/>
    <cellStyle name="Обычный 10 2 3 2_заявки" xfId="41425"/>
    <cellStyle name="Обычный 10 2 3 3" xfId="41426"/>
    <cellStyle name="Обычный 10 2 3 3 2" xfId="41427"/>
    <cellStyle name="Обычный 10 2 3 3_заявки" xfId="41428"/>
    <cellStyle name="Обычный 10 2 3 4" xfId="41429"/>
    <cellStyle name="Обычный 10 2 3_заявки" xfId="41430"/>
    <cellStyle name="Обычный 10 2 4" xfId="41431"/>
    <cellStyle name="Обычный 10 2 4 2" xfId="41432"/>
    <cellStyle name="Обычный 10 2 4 2 2" xfId="41433"/>
    <cellStyle name="Обычный 10 2 4 2 2 2" xfId="41434"/>
    <cellStyle name="Обычный 10 2 4 2 2_заявки" xfId="41435"/>
    <cellStyle name="Обычный 10 2 4 2 3" xfId="41436"/>
    <cellStyle name="Обычный 10 2 4 2_заявки" xfId="41437"/>
    <cellStyle name="Обычный 10 2 4 3" xfId="41438"/>
    <cellStyle name="Обычный 10 2 4 3 2" xfId="41439"/>
    <cellStyle name="Обычный 10 2 4 3_заявки" xfId="41440"/>
    <cellStyle name="Обычный 10 2 4 4" xfId="41441"/>
    <cellStyle name="Обычный 10 2 4_заявки" xfId="41442"/>
    <cellStyle name="Обычный 10 2 5" xfId="41443"/>
    <cellStyle name="Обычный 10 2 5 2" xfId="41444"/>
    <cellStyle name="Обычный 10 2 5 2 2" xfId="41445"/>
    <cellStyle name="Обычный 10 2 5 2 2 2" xfId="41446"/>
    <cellStyle name="Обычный 10 2 5 2 2_заявки" xfId="41447"/>
    <cellStyle name="Обычный 10 2 5 2 3" xfId="41448"/>
    <cellStyle name="Обычный 10 2 5 2_заявки" xfId="41449"/>
    <cellStyle name="Обычный 10 2 5 3" xfId="41450"/>
    <cellStyle name="Обычный 10 2 5 3 2" xfId="41451"/>
    <cellStyle name="Обычный 10 2 5 3_заявки" xfId="41452"/>
    <cellStyle name="Обычный 10 2 5 4" xfId="41453"/>
    <cellStyle name="Обычный 10 2 5_заявки" xfId="41454"/>
    <cellStyle name="Обычный 10 2 6" xfId="41455"/>
    <cellStyle name="Обычный 10 2 6 2" xfId="41456"/>
    <cellStyle name="Обычный 10 2 6 2 2" xfId="41457"/>
    <cellStyle name="Обычный 10 2 6 2 2 2" xfId="41458"/>
    <cellStyle name="Обычный 10 2 6 2 2_заявки" xfId="41459"/>
    <cellStyle name="Обычный 10 2 6 2 3" xfId="41460"/>
    <cellStyle name="Обычный 10 2 6 2_заявки" xfId="41461"/>
    <cellStyle name="Обычный 10 2 6 3" xfId="41462"/>
    <cellStyle name="Обычный 10 2 6 3 2" xfId="41463"/>
    <cellStyle name="Обычный 10 2 6 3_заявки" xfId="41464"/>
    <cellStyle name="Обычный 10 2 6 4" xfId="41465"/>
    <cellStyle name="Обычный 10 2 6_заявки" xfId="41466"/>
    <cellStyle name="Обычный 10 2 7" xfId="41467"/>
    <cellStyle name="Обычный 10 2 7 2" xfId="41468"/>
    <cellStyle name="Обычный 10 2 7 2 2" xfId="41469"/>
    <cellStyle name="Обычный 10 2 7 2 2 2" xfId="41470"/>
    <cellStyle name="Обычный 10 2 7 2 2_заявки" xfId="41471"/>
    <cellStyle name="Обычный 10 2 7 2 3" xfId="41472"/>
    <cellStyle name="Обычный 10 2 7 2_заявки" xfId="41473"/>
    <cellStyle name="Обычный 10 2 7 3" xfId="41474"/>
    <cellStyle name="Обычный 10 2 7 3 2" xfId="41475"/>
    <cellStyle name="Обычный 10 2 7 3_заявки" xfId="41476"/>
    <cellStyle name="Обычный 10 2 7 4" xfId="41477"/>
    <cellStyle name="Обычный 10 2 7_заявки" xfId="41478"/>
    <cellStyle name="Обычный 10 2 8" xfId="41479"/>
    <cellStyle name="Обычный 10 2 8 2" xfId="41480"/>
    <cellStyle name="Обычный 10 2 8 2 2" xfId="41481"/>
    <cellStyle name="Обычный 10 2 8 2 2 2" xfId="41482"/>
    <cellStyle name="Обычный 10 2 8 2 2_заявки" xfId="41483"/>
    <cellStyle name="Обычный 10 2 8 2 3" xfId="41484"/>
    <cellStyle name="Обычный 10 2 8 2_заявки" xfId="41485"/>
    <cellStyle name="Обычный 10 2 8 3" xfId="41486"/>
    <cellStyle name="Обычный 10 2 8 3 2" xfId="41487"/>
    <cellStyle name="Обычный 10 2 8 3_заявки" xfId="41488"/>
    <cellStyle name="Обычный 10 2 8 4" xfId="41489"/>
    <cellStyle name="Обычный 10 2 8_заявки" xfId="41490"/>
    <cellStyle name="Обычный 10 2 9" xfId="41491"/>
    <cellStyle name="Обычный 10 2 9 2" xfId="41492"/>
    <cellStyle name="Обычный 10 2 9 2 2" xfId="41493"/>
    <cellStyle name="Обычный 10 2 9 2_заявки" xfId="41494"/>
    <cellStyle name="Обычный 10 2 9 3" xfId="41495"/>
    <cellStyle name="Обычный 10 2 9_заявки" xfId="41496"/>
    <cellStyle name="Обычный 10 2_заявки" xfId="41497"/>
    <cellStyle name="Обычный 10 20" xfId="41498"/>
    <cellStyle name="Обычный 10 20 2" xfId="41499"/>
    <cellStyle name="Обычный 10 20 2 2" xfId="41500"/>
    <cellStyle name="Обычный 10 20 2 2 2" xfId="41501"/>
    <cellStyle name="Обычный 10 20 2 2_заявки" xfId="41502"/>
    <cellStyle name="Обычный 10 20 2 3" xfId="41503"/>
    <cellStyle name="Обычный 10 20 2_заявки" xfId="41504"/>
    <cellStyle name="Обычный 10 20 3" xfId="41505"/>
    <cellStyle name="Обычный 10 20 3 2" xfId="41506"/>
    <cellStyle name="Обычный 10 20 3_заявки" xfId="41507"/>
    <cellStyle name="Обычный 10 20 4" xfId="41508"/>
    <cellStyle name="Обычный 10 20_заявки" xfId="41509"/>
    <cellStyle name="Обычный 10 21" xfId="41510"/>
    <cellStyle name="Обычный 10 21 2" xfId="41511"/>
    <cellStyle name="Обычный 10 21 2 2" xfId="41512"/>
    <cellStyle name="Обычный 10 21 2_заявки" xfId="41513"/>
    <cellStyle name="Обычный 10 21 3" xfId="41514"/>
    <cellStyle name="Обычный 10 21_заявки" xfId="41515"/>
    <cellStyle name="Обычный 10 22" xfId="56754"/>
    <cellStyle name="Обычный 10 22 2" xfId="59180"/>
    <cellStyle name="Обычный 10 22_заявки" xfId="59181"/>
    <cellStyle name="Обычный 10 23" xfId="59182"/>
    <cellStyle name="Обычный 10 24" xfId="59183"/>
    <cellStyle name="Обычный 10 25" xfId="59184"/>
    <cellStyle name="Обычный 10 26" xfId="59185"/>
    <cellStyle name="Обычный 10 27" xfId="59186"/>
    <cellStyle name="Обычный 10 28" xfId="59187"/>
    <cellStyle name="Обычный 10 29" xfId="59188"/>
    <cellStyle name="Обычный 10 3" xfId="41516"/>
    <cellStyle name="Обычный 10 3 10" xfId="41517"/>
    <cellStyle name="Обычный 10 3 2" xfId="41518"/>
    <cellStyle name="Обычный 10 3 2 2" xfId="41519"/>
    <cellStyle name="Обычный 10 3 2 2 2" xfId="41520"/>
    <cellStyle name="Обычный 10 3 2 2 2 2" xfId="41521"/>
    <cellStyle name="Обычный 10 3 2 2 2_заявки" xfId="41522"/>
    <cellStyle name="Обычный 10 3 2 2 3" xfId="41523"/>
    <cellStyle name="Обычный 10 3 2 2_заявки" xfId="41524"/>
    <cellStyle name="Обычный 10 3 2 3" xfId="41525"/>
    <cellStyle name="Обычный 10 3 2 3 2" xfId="41526"/>
    <cellStyle name="Обычный 10 3 2 3_заявки" xfId="41527"/>
    <cellStyle name="Обычный 10 3 2 4" xfId="41528"/>
    <cellStyle name="Обычный 10 3 2_заявки" xfId="41529"/>
    <cellStyle name="Обычный 10 3 3" xfId="41530"/>
    <cellStyle name="Обычный 10 3 3 2" xfId="41531"/>
    <cellStyle name="Обычный 10 3 3 2 2" xfId="41532"/>
    <cellStyle name="Обычный 10 3 3 2 2 2" xfId="41533"/>
    <cellStyle name="Обычный 10 3 3 2 2_заявки" xfId="41534"/>
    <cellStyle name="Обычный 10 3 3 2 3" xfId="41535"/>
    <cellStyle name="Обычный 10 3 3 2_заявки" xfId="41536"/>
    <cellStyle name="Обычный 10 3 3 3" xfId="41537"/>
    <cellStyle name="Обычный 10 3 3 3 2" xfId="41538"/>
    <cellStyle name="Обычный 10 3 3 3_заявки" xfId="41539"/>
    <cellStyle name="Обычный 10 3 3 4" xfId="41540"/>
    <cellStyle name="Обычный 10 3 3_заявки" xfId="41541"/>
    <cellStyle name="Обычный 10 3 4" xfId="41542"/>
    <cellStyle name="Обычный 10 3 4 2" xfId="41543"/>
    <cellStyle name="Обычный 10 3 4 2 2" xfId="41544"/>
    <cellStyle name="Обычный 10 3 4 2 2 2" xfId="41545"/>
    <cellStyle name="Обычный 10 3 4 2 2_заявки" xfId="41546"/>
    <cellStyle name="Обычный 10 3 4 2 3" xfId="41547"/>
    <cellStyle name="Обычный 10 3 4 2_заявки" xfId="41548"/>
    <cellStyle name="Обычный 10 3 4 3" xfId="41549"/>
    <cellStyle name="Обычный 10 3 4 3 2" xfId="41550"/>
    <cellStyle name="Обычный 10 3 4 3_заявки" xfId="41551"/>
    <cellStyle name="Обычный 10 3 4 4" xfId="41552"/>
    <cellStyle name="Обычный 10 3 4_заявки" xfId="41553"/>
    <cellStyle name="Обычный 10 3 5" xfId="41554"/>
    <cellStyle name="Обычный 10 3 5 2" xfId="41555"/>
    <cellStyle name="Обычный 10 3 5 2 2" xfId="41556"/>
    <cellStyle name="Обычный 10 3 5 2 2 2" xfId="41557"/>
    <cellStyle name="Обычный 10 3 5 2 2_заявки" xfId="41558"/>
    <cellStyle name="Обычный 10 3 5 2 3" xfId="41559"/>
    <cellStyle name="Обычный 10 3 5 2_заявки" xfId="41560"/>
    <cellStyle name="Обычный 10 3 5 3" xfId="41561"/>
    <cellStyle name="Обычный 10 3 5 3 2" xfId="41562"/>
    <cellStyle name="Обычный 10 3 5 3_заявки" xfId="41563"/>
    <cellStyle name="Обычный 10 3 5 4" xfId="41564"/>
    <cellStyle name="Обычный 10 3 5_заявки" xfId="41565"/>
    <cellStyle name="Обычный 10 3 6" xfId="41566"/>
    <cellStyle name="Обычный 10 3 6 2" xfId="41567"/>
    <cellStyle name="Обычный 10 3 6 2 2" xfId="41568"/>
    <cellStyle name="Обычный 10 3 6 2 2 2" xfId="41569"/>
    <cellStyle name="Обычный 10 3 6 2 2_заявки" xfId="41570"/>
    <cellStyle name="Обычный 10 3 6 2 3" xfId="41571"/>
    <cellStyle name="Обычный 10 3 6 2_заявки" xfId="41572"/>
    <cellStyle name="Обычный 10 3 6 3" xfId="41573"/>
    <cellStyle name="Обычный 10 3 6 3 2" xfId="41574"/>
    <cellStyle name="Обычный 10 3 6 3_заявки" xfId="41575"/>
    <cellStyle name="Обычный 10 3 6 4" xfId="41576"/>
    <cellStyle name="Обычный 10 3 6_заявки" xfId="41577"/>
    <cellStyle name="Обычный 10 3 7" xfId="41578"/>
    <cellStyle name="Обычный 10 3 7 2" xfId="41579"/>
    <cellStyle name="Обычный 10 3 7 2 2" xfId="41580"/>
    <cellStyle name="Обычный 10 3 7 2 2 2" xfId="41581"/>
    <cellStyle name="Обычный 10 3 7 2 2_заявки" xfId="41582"/>
    <cellStyle name="Обычный 10 3 7 2 3" xfId="41583"/>
    <cellStyle name="Обычный 10 3 7 2_заявки" xfId="41584"/>
    <cellStyle name="Обычный 10 3 7 3" xfId="41585"/>
    <cellStyle name="Обычный 10 3 7 3 2" xfId="41586"/>
    <cellStyle name="Обычный 10 3 7 3_заявки" xfId="41587"/>
    <cellStyle name="Обычный 10 3 7 4" xfId="41588"/>
    <cellStyle name="Обычный 10 3 7_заявки" xfId="41589"/>
    <cellStyle name="Обычный 10 3 8" xfId="41590"/>
    <cellStyle name="Обычный 10 3 8 2" xfId="41591"/>
    <cellStyle name="Обычный 10 3 8 2 2" xfId="41592"/>
    <cellStyle name="Обычный 10 3 8 2_заявки" xfId="41593"/>
    <cellStyle name="Обычный 10 3 8 3" xfId="41594"/>
    <cellStyle name="Обычный 10 3 8_заявки" xfId="41595"/>
    <cellStyle name="Обычный 10 3 9" xfId="41596"/>
    <cellStyle name="Обычный 10 3 9 2" xfId="41597"/>
    <cellStyle name="Обычный 10 3 9_заявки" xfId="41598"/>
    <cellStyle name="Обычный 10 3_заявки" xfId="41599"/>
    <cellStyle name="Обычный 10 30" xfId="59189"/>
    <cellStyle name="Обычный 10 31" xfId="59190"/>
    <cellStyle name="Обычный 10 4" xfId="41600"/>
    <cellStyle name="Обычный 10 4 2" xfId="41601"/>
    <cellStyle name="Обычный 10 4 2 2" xfId="41602"/>
    <cellStyle name="Обычный 10 4 2 2 2" xfId="41603"/>
    <cellStyle name="Обычный 10 4 2 2 2 2" xfId="41604"/>
    <cellStyle name="Обычный 10 4 2 2 2_заявки" xfId="41605"/>
    <cellStyle name="Обычный 10 4 2 2 3" xfId="41606"/>
    <cellStyle name="Обычный 10 4 2 2_заявки" xfId="41607"/>
    <cellStyle name="Обычный 10 4 2 3" xfId="41608"/>
    <cellStyle name="Обычный 10 4 2 3 2" xfId="41609"/>
    <cellStyle name="Обычный 10 4 2 3_заявки" xfId="41610"/>
    <cellStyle name="Обычный 10 4 2 4" xfId="41611"/>
    <cellStyle name="Обычный 10 4 2_заявки" xfId="41612"/>
    <cellStyle name="Обычный 10 4 3" xfId="41613"/>
    <cellStyle name="Обычный 10 4 3 2" xfId="41614"/>
    <cellStyle name="Обычный 10 4 3 2 2" xfId="41615"/>
    <cellStyle name="Обычный 10 4 3 2 2 2" xfId="41616"/>
    <cellStyle name="Обычный 10 4 3 2 2_заявки" xfId="41617"/>
    <cellStyle name="Обычный 10 4 3 2 3" xfId="41618"/>
    <cellStyle name="Обычный 10 4 3 2_заявки" xfId="41619"/>
    <cellStyle name="Обычный 10 4 3 3" xfId="41620"/>
    <cellStyle name="Обычный 10 4 3 3 2" xfId="41621"/>
    <cellStyle name="Обычный 10 4 3 3_заявки" xfId="41622"/>
    <cellStyle name="Обычный 10 4 3 4" xfId="41623"/>
    <cellStyle name="Обычный 10 4 3_заявки" xfId="41624"/>
    <cellStyle name="Обычный 10 4 4" xfId="41625"/>
    <cellStyle name="Обычный 10 4 4 2" xfId="41626"/>
    <cellStyle name="Обычный 10 4 4 2 2" xfId="41627"/>
    <cellStyle name="Обычный 10 4 4 2 2 2" xfId="41628"/>
    <cellStyle name="Обычный 10 4 4 2 2_заявки" xfId="41629"/>
    <cellStyle name="Обычный 10 4 4 2 3" xfId="41630"/>
    <cellStyle name="Обычный 10 4 4 2_заявки" xfId="41631"/>
    <cellStyle name="Обычный 10 4 4 3" xfId="41632"/>
    <cellStyle name="Обычный 10 4 4 3 2" xfId="41633"/>
    <cellStyle name="Обычный 10 4 4 3_заявки" xfId="41634"/>
    <cellStyle name="Обычный 10 4 4 4" xfId="41635"/>
    <cellStyle name="Обычный 10 4 4_заявки" xfId="41636"/>
    <cellStyle name="Обычный 10 4 5" xfId="41637"/>
    <cellStyle name="Обычный 10 4 5 2" xfId="41638"/>
    <cellStyle name="Обычный 10 4 5 2 2" xfId="41639"/>
    <cellStyle name="Обычный 10 4 5 2 2 2" xfId="41640"/>
    <cellStyle name="Обычный 10 4 5 2 2_заявки" xfId="41641"/>
    <cellStyle name="Обычный 10 4 5 2 3" xfId="41642"/>
    <cellStyle name="Обычный 10 4 5 2_заявки" xfId="41643"/>
    <cellStyle name="Обычный 10 4 5 3" xfId="41644"/>
    <cellStyle name="Обычный 10 4 5 3 2" xfId="41645"/>
    <cellStyle name="Обычный 10 4 5 3_заявки" xfId="41646"/>
    <cellStyle name="Обычный 10 4 5 4" xfId="41647"/>
    <cellStyle name="Обычный 10 4 5_заявки" xfId="41648"/>
    <cellStyle name="Обычный 10 4 6" xfId="41649"/>
    <cellStyle name="Обычный 10 4 6 2" xfId="41650"/>
    <cellStyle name="Обычный 10 4 6 2 2" xfId="41651"/>
    <cellStyle name="Обычный 10 4 6 2 2 2" xfId="41652"/>
    <cellStyle name="Обычный 10 4 6 2 2_заявки" xfId="41653"/>
    <cellStyle name="Обычный 10 4 6 2 3" xfId="41654"/>
    <cellStyle name="Обычный 10 4 6 2_заявки" xfId="41655"/>
    <cellStyle name="Обычный 10 4 6 3" xfId="41656"/>
    <cellStyle name="Обычный 10 4 6 3 2" xfId="41657"/>
    <cellStyle name="Обычный 10 4 6 3_заявки" xfId="41658"/>
    <cellStyle name="Обычный 10 4 6 4" xfId="41659"/>
    <cellStyle name="Обычный 10 4 6_заявки" xfId="41660"/>
    <cellStyle name="Обычный 10 4 7" xfId="41661"/>
    <cellStyle name="Обычный 10 4 7 2" xfId="41662"/>
    <cellStyle name="Обычный 10 4 7 2 2" xfId="41663"/>
    <cellStyle name="Обычный 10 4 7 2_заявки" xfId="41664"/>
    <cellStyle name="Обычный 10 4 7 3" xfId="41665"/>
    <cellStyle name="Обычный 10 4 7_заявки" xfId="41666"/>
    <cellStyle name="Обычный 10 4 8" xfId="41667"/>
    <cellStyle name="Обычный 10 4 8 2" xfId="41668"/>
    <cellStyle name="Обычный 10 4 8_заявки" xfId="41669"/>
    <cellStyle name="Обычный 10 4 9" xfId="41670"/>
    <cellStyle name="Обычный 10 4_заявки" xfId="41671"/>
    <cellStyle name="Обычный 10 5" xfId="41672"/>
    <cellStyle name="Обычный 10 5 2" xfId="41673"/>
    <cellStyle name="Обычный 10 5 2 2" xfId="41674"/>
    <cellStyle name="Обычный 10 5 2 2 2" xfId="41675"/>
    <cellStyle name="Обычный 10 5 2 2 2 2" xfId="41676"/>
    <cellStyle name="Обычный 10 5 2 2 2_заявки" xfId="41677"/>
    <cellStyle name="Обычный 10 5 2 2 3" xfId="41678"/>
    <cellStyle name="Обычный 10 5 2 2_заявки" xfId="41679"/>
    <cellStyle name="Обычный 10 5 2 3" xfId="41680"/>
    <cellStyle name="Обычный 10 5 2 3 2" xfId="41681"/>
    <cellStyle name="Обычный 10 5 2 3_заявки" xfId="41682"/>
    <cellStyle name="Обычный 10 5 2 4" xfId="41683"/>
    <cellStyle name="Обычный 10 5 2_заявки" xfId="41684"/>
    <cellStyle name="Обычный 10 5 3" xfId="41685"/>
    <cellStyle name="Обычный 10 5 3 2" xfId="41686"/>
    <cellStyle name="Обычный 10 5 3 2 2" xfId="41687"/>
    <cellStyle name="Обычный 10 5 3 2 2 2" xfId="41688"/>
    <cellStyle name="Обычный 10 5 3 2 2_заявки" xfId="41689"/>
    <cellStyle name="Обычный 10 5 3 2 3" xfId="41690"/>
    <cellStyle name="Обычный 10 5 3 2_заявки" xfId="41691"/>
    <cellStyle name="Обычный 10 5 3 3" xfId="41692"/>
    <cellStyle name="Обычный 10 5 3 3 2" xfId="41693"/>
    <cellStyle name="Обычный 10 5 3 3_заявки" xfId="41694"/>
    <cellStyle name="Обычный 10 5 3 4" xfId="41695"/>
    <cellStyle name="Обычный 10 5 3_заявки" xfId="41696"/>
    <cellStyle name="Обычный 10 5 4" xfId="41697"/>
    <cellStyle name="Обычный 10 5 4 2" xfId="41698"/>
    <cellStyle name="Обычный 10 5 4 2 2" xfId="41699"/>
    <cellStyle name="Обычный 10 5 4 2 2 2" xfId="41700"/>
    <cellStyle name="Обычный 10 5 4 2 2_заявки" xfId="41701"/>
    <cellStyle name="Обычный 10 5 4 2 3" xfId="41702"/>
    <cellStyle name="Обычный 10 5 4 2_заявки" xfId="41703"/>
    <cellStyle name="Обычный 10 5 4 3" xfId="41704"/>
    <cellStyle name="Обычный 10 5 4 3 2" xfId="41705"/>
    <cellStyle name="Обычный 10 5 4 3_заявки" xfId="41706"/>
    <cellStyle name="Обычный 10 5 4 4" xfId="41707"/>
    <cellStyle name="Обычный 10 5 4_заявки" xfId="41708"/>
    <cellStyle name="Обычный 10 5 5" xfId="41709"/>
    <cellStyle name="Обычный 10 5 5 2" xfId="41710"/>
    <cellStyle name="Обычный 10 5 5 2 2" xfId="41711"/>
    <cellStyle name="Обычный 10 5 5 2 2 2" xfId="41712"/>
    <cellStyle name="Обычный 10 5 5 2 2_заявки" xfId="41713"/>
    <cellStyle name="Обычный 10 5 5 2 3" xfId="41714"/>
    <cellStyle name="Обычный 10 5 5 2_заявки" xfId="41715"/>
    <cellStyle name="Обычный 10 5 5 3" xfId="41716"/>
    <cellStyle name="Обычный 10 5 5 3 2" xfId="41717"/>
    <cellStyle name="Обычный 10 5 5 3_заявки" xfId="41718"/>
    <cellStyle name="Обычный 10 5 5 4" xfId="41719"/>
    <cellStyle name="Обычный 10 5 5_заявки" xfId="41720"/>
    <cellStyle name="Обычный 10 5 6" xfId="41721"/>
    <cellStyle name="Обычный 10 5 6 2" xfId="41722"/>
    <cellStyle name="Обычный 10 5 6 2 2" xfId="41723"/>
    <cellStyle name="Обычный 10 5 6 2 2 2" xfId="41724"/>
    <cellStyle name="Обычный 10 5 6 2 2_заявки" xfId="41725"/>
    <cellStyle name="Обычный 10 5 6 2 3" xfId="41726"/>
    <cellStyle name="Обычный 10 5 6 2_заявки" xfId="41727"/>
    <cellStyle name="Обычный 10 5 6 3" xfId="41728"/>
    <cellStyle name="Обычный 10 5 6 3 2" xfId="41729"/>
    <cellStyle name="Обычный 10 5 6 3_заявки" xfId="41730"/>
    <cellStyle name="Обычный 10 5 6 4" xfId="41731"/>
    <cellStyle name="Обычный 10 5 6_заявки" xfId="41732"/>
    <cellStyle name="Обычный 10 5 7" xfId="41733"/>
    <cellStyle name="Обычный 10 5 7 2" xfId="41734"/>
    <cellStyle name="Обычный 10 5 7 2 2" xfId="41735"/>
    <cellStyle name="Обычный 10 5 7 2_заявки" xfId="41736"/>
    <cellStyle name="Обычный 10 5 7 3" xfId="41737"/>
    <cellStyle name="Обычный 10 5 7_заявки" xfId="41738"/>
    <cellStyle name="Обычный 10 5 8" xfId="41739"/>
    <cellStyle name="Обычный 10 5 8 2" xfId="41740"/>
    <cellStyle name="Обычный 10 5 8_заявки" xfId="41741"/>
    <cellStyle name="Обычный 10 5 9" xfId="41742"/>
    <cellStyle name="Обычный 10 5_заявки" xfId="41743"/>
    <cellStyle name="Обычный 10 6" xfId="41744"/>
    <cellStyle name="Обычный 10 6 2" xfId="41745"/>
    <cellStyle name="Обычный 10 6 2 2" xfId="41746"/>
    <cellStyle name="Обычный 10 6 2 2 2" xfId="41747"/>
    <cellStyle name="Обычный 10 6 2 2 2 2" xfId="41748"/>
    <cellStyle name="Обычный 10 6 2 2 2_заявки" xfId="41749"/>
    <cellStyle name="Обычный 10 6 2 2 3" xfId="41750"/>
    <cellStyle name="Обычный 10 6 2 2_заявки" xfId="41751"/>
    <cellStyle name="Обычный 10 6 2 3" xfId="41752"/>
    <cellStyle name="Обычный 10 6 2 3 2" xfId="41753"/>
    <cellStyle name="Обычный 10 6 2 3_заявки" xfId="41754"/>
    <cellStyle name="Обычный 10 6 2 4" xfId="41755"/>
    <cellStyle name="Обычный 10 6 2_заявки" xfId="41756"/>
    <cellStyle name="Обычный 10 6 3" xfId="41757"/>
    <cellStyle name="Обычный 10 6 3 2" xfId="41758"/>
    <cellStyle name="Обычный 10 6 3 2 2" xfId="41759"/>
    <cellStyle name="Обычный 10 6 3 2 2 2" xfId="41760"/>
    <cellStyle name="Обычный 10 6 3 2 2_заявки" xfId="41761"/>
    <cellStyle name="Обычный 10 6 3 2 3" xfId="41762"/>
    <cellStyle name="Обычный 10 6 3 2_заявки" xfId="41763"/>
    <cellStyle name="Обычный 10 6 3 3" xfId="41764"/>
    <cellStyle name="Обычный 10 6 3 3 2" xfId="41765"/>
    <cellStyle name="Обычный 10 6 3 3_заявки" xfId="41766"/>
    <cellStyle name="Обычный 10 6 3 4" xfId="41767"/>
    <cellStyle name="Обычный 10 6 3_заявки" xfId="41768"/>
    <cellStyle name="Обычный 10 6 4" xfId="41769"/>
    <cellStyle name="Обычный 10 6 4 2" xfId="41770"/>
    <cellStyle name="Обычный 10 6 4 2 2" xfId="41771"/>
    <cellStyle name="Обычный 10 6 4 2 2 2" xfId="41772"/>
    <cellStyle name="Обычный 10 6 4 2 2_заявки" xfId="41773"/>
    <cellStyle name="Обычный 10 6 4 2 3" xfId="41774"/>
    <cellStyle name="Обычный 10 6 4 2_заявки" xfId="41775"/>
    <cellStyle name="Обычный 10 6 4 3" xfId="41776"/>
    <cellStyle name="Обычный 10 6 4 3 2" xfId="41777"/>
    <cellStyle name="Обычный 10 6 4 3_заявки" xfId="41778"/>
    <cellStyle name="Обычный 10 6 4 4" xfId="41779"/>
    <cellStyle name="Обычный 10 6 4_заявки" xfId="41780"/>
    <cellStyle name="Обычный 10 6 5" xfId="41781"/>
    <cellStyle name="Обычный 10 6 5 2" xfId="41782"/>
    <cellStyle name="Обычный 10 6 5 2 2" xfId="41783"/>
    <cellStyle name="Обычный 10 6 5 2 2 2" xfId="41784"/>
    <cellStyle name="Обычный 10 6 5 2 2_заявки" xfId="41785"/>
    <cellStyle name="Обычный 10 6 5 2 3" xfId="41786"/>
    <cellStyle name="Обычный 10 6 5 2_заявки" xfId="41787"/>
    <cellStyle name="Обычный 10 6 5 3" xfId="41788"/>
    <cellStyle name="Обычный 10 6 5 3 2" xfId="41789"/>
    <cellStyle name="Обычный 10 6 5 3_заявки" xfId="41790"/>
    <cellStyle name="Обычный 10 6 5 4" xfId="41791"/>
    <cellStyle name="Обычный 10 6 5_заявки" xfId="41792"/>
    <cellStyle name="Обычный 10 6 6" xfId="41793"/>
    <cellStyle name="Обычный 10 6 6 2" xfId="41794"/>
    <cellStyle name="Обычный 10 6 6 2 2" xfId="41795"/>
    <cellStyle name="Обычный 10 6 6 2 2 2" xfId="41796"/>
    <cellStyle name="Обычный 10 6 6 2 2_заявки" xfId="41797"/>
    <cellStyle name="Обычный 10 6 6 2 3" xfId="41798"/>
    <cellStyle name="Обычный 10 6 6 2_заявки" xfId="41799"/>
    <cellStyle name="Обычный 10 6 6 3" xfId="41800"/>
    <cellStyle name="Обычный 10 6 6 3 2" xfId="41801"/>
    <cellStyle name="Обычный 10 6 6 3_заявки" xfId="41802"/>
    <cellStyle name="Обычный 10 6 6 4" xfId="41803"/>
    <cellStyle name="Обычный 10 6 6_заявки" xfId="41804"/>
    <cellStyle name="Обычный 10 6 7" xfId="41805"/>
    <cellStyle name="Обычный 10 6 7 2" xfId="41806"/>
    <cellStyle name="Обычный 10 6 7 2 2" xfId="41807"/>
    <cellStyle name="Обычный 10 6 7 2_заявки" xfId="41808"/>
    <cellStyle name="Обычный 10 6 7 3" xfId="41809"/>
    <cellStyle name="Обычный 10 6 7_заявки" xfId="41810"/>
    <cellStyle name="Обычный 10 6 8" xfId="41811"/>
    <cellStyle name="Обычный 10 6 8 2" xfId="41812"/>
    <cellStyle name="Обычный 10 6 8_заявки" xfId="41813"/>
    <cellStyle name="Обычный 10 6 9" xfId="41814"/>
    <cellStyle name="Обычный 10 6_заявки" xfId="41815"/>
    <cellStyle name="Обычный 10 7" xfId="41816"/>
    <cellStyle name="Обычный 10 7 2" xfId="41817"/>
    <cellStyle name="Обычный 10 7 2 2" xfId="41818"/>
    <cellStyle name="Обычный 10 7 2 2 2" xfId="41819"/>
    <cellStyle name="Обычный 10 7 2 2 2 2" xfId="41820"/>
    <cellStyle name="Обычный 10 7 2 2 2_заявки" xfId="41821"/>
    <cellStyle name="Обычный 10 7 2 2 3" xfId="41822"/>
    <cellStyle name="Обычный 10 7 2 2_заявки" xfId="41823"/>
    <cellStyle name="Обычный 10 7 2 3" xfId="41824"/>
    <cellStyle name="Обычный 10 7 2 3 2" xfId="41825"/>
    <cellStyle name="Обычный 10 7 2 3_заявки" xfId="41826"/>
    <cellStyle name="Обычный 10 7 2 4" xfId="41827"/>
    <cellStyle name="Обычный 10 7 2_заявки" xfId="41828"/>
    <cellStyle name="Обычный 10 7 3" xfId="41829"/>
    <cellStyle name="Обычный 10 7 3 2" xfId="41830"/>
    <cellStyle name="Обычный 10 7 3 2 2" xfId="41831"/>
    <cellStyle name="Обычный 10 7 3 2 2 2" xfId="41832"/>
    <cellStyle name="Обычный 10 7 3 2 2_заявки" xfId="41833"/>
    <cellStyle name="Обычный 10 7 3 2 3" xfId="41834"/>
    <cellStyle name="Обычный 10 7 3 2_заявки" xfId="41835"/>
    <cellStyle name="Обычный 10 7 3 3" xfId="41836"/>
    <cellStyle name="Обычный 10 7 3 3 2" xfId="41837"/>
    <cellStyle name="Обычный 10 7 3 3_заявки" xfId="41838"/>
    <cellStyle name="Обычный 10 7 3 4" xfId="41839"/>
    <cellStyle name="Обычный 10 7 3_заявки" xfId="41840"/>
    <cellStyle name="Обычный 10 7 4" xfId="41841"/>
    <cellStyle name="Обычный 10 7 4 2" xfId="41842"/>
    <cellStyle name="Обычный 10 7 4 2 2" xfId="41843"/>
    <cellStyle name="Обычный 10 7 4 2 2 2" xfId="41844"/>
    <cellStyle name="Обычный 10 7 4 2 2_заявки" xfId="41845"/>
    <cellStyle name="Обычный 10 7 4 2 3" xfId="41846"/>
    <cellStyle name="Обычный 10 7 4 2_заявки" xfId="41847"/>
    <cellStyle name="Обычный 10 7 4 3" xfId="41848"/>
    <cellStyle name="Обычный 10 7 4 3 2" xfId="41849"/>
    <cellStyle name="Обычный 10 7 4 3_заявки" xfId="41850"/>
    <cellStyle name="Обычный 10 7 4 4" xfId="41851"/>
    <cellStyle name="Обычный 10 7 4_заявки" xfId="41852"/>
    <cellStyle name="Обычный 10 7 5" xfId="41853"/>
    <cellStyle name="Обычный 10 7 5 2" xfId="41854"/>
    <cellStyle name="Обычный 10 7 5 2 2" xfId="41855"/>
    <cellStyle name="Обычный 10 7 5 2 2 2" xfId="41856"/>
    <cellStyle name="Обычный 10 7 5 2 2_заявки" xfId="41857"/>
    <cellStyle name="Обычный 10 7 5 2 3" xfId="41858"/>
    <cellStyle name="Обычный 10 7 5 2_заявки" xfId="41859"/>
    <cellStyle name="Обычный 10 7 5 3" xfId="41860"/>
    <cellStyle name="Обычный 10 7 5 3 2" xfId="41861"/>
    <cellStyle name="Обычный 10 7 5 3_заявки" xfId="41862"/>
    <cellStyle name="Обычный 10 7 5 4" xfId="41863"/>
    <cellStyle name="Обычный 10 7 5_заявки" xfId="41864"/>
    <cellStyle name="Обычный 10 7 6" xfId="41865"/>
    <cellStyle name="Обычный 10 7 6 2" xfId="41866"/>
    <cellStyle name="Обычный 10 7 6 2 2" xfId="41867"/>
    <cellStyle name="Обычный 10 7 6 2_заявки" xfId="41868"/>
    <cellStyle name="Обычный 10 7 6 3" xfId="41869"/>
    <cellStyle name="Обычный 10 7 6_заявки" xfId="41870"/>
    <cellStyle name="Обычный 10 7 7" xfId="41871"/>
    <cellStyle name="Обычный 10 7 7 2" xfId="41872"/>
    <cellStyle name="Обычный 10 7 7_заявки" xfId="41873"/>
    <cellStyle name="Обычный 10 7 8" xfId="41874"/>
    <cellStyle name="Обычный 10 7_заявки" xfId="41875"/>
    <cellStyle name="Обычный 10 8" xfId="41876"/>
    <cellStyle name="Обычный 10 8 2" xfId="41877"/>
    <cellStyle name="Обычный 10 8 2 2" xfId="41878"/>
    <cellStyle name="Обычный 10 8 2 2 2" xfId="41879"/>
    <cellStyle name="Обычный 10 8 2 2 2 2" xfId="41880"/>
    <cellStyle name="Обычный 10 8 2 2 2_заявки" xfId="41881"/>
    <cellStyle name="Обычный 10 8 2 2 3" xfId="41882"/>
    <cellStyle name="Обычный 10 8 2 2_заявки" xfId="41883"/>
    <cellStyle name="Обычный 10 8 2 3" xfId="41884"/>
    <cellStyle name="Обычный 10 8 2 3 2" xfId="41885"/>
    <cellStyle name="Обычный 10 8 2 3_заявки" xfId="41886"/>
    <cellStyle name="Обычный 10 8 2 4" xfId="41887"/>
    <cellStyle name="Обычный 10 8 2_заявки" xfId="41888"/>
    <cellStyle name="Обычный 10 8 3" xfId="41889"/>
    <cellStyle name="Обычный 10 8 3 2" xfId="41890"/>
    <cellStyle name="Обычный 10 8 3 2 2" xfId="41891"/>
    <cellStyle name="Обычный 10 8 3 2 2 2" xfId="41892"/>
    <cellStyle name="Обычный 10 8 3 2 2_заявки" xfId="41893"/>
    <cellStyle name="Обычный 10 8 3 2 3" xfId="41894"/>
    <cellStyle name="Обычный 10 8 3 2_заявки" xfId="41895"/>
    <cellStyle name="Обычный 10 8 3 3" xfId="41896"/>
    <cellStyle name="Обычный 10 8 3 3 2" xfId="41897"/>
    <cellStyle name="Обычный 10 8 3 3_заявки" xfId="41898"/>
    <cellStyle name="Обычный 10 8 3 4" xfId="41899"/>
    <cellStyle name="Обычный 10 8 3_заявки" xfId="41900"/>
    <cellStyle name="Обычный 10 8 4" xfId="41901"/>
    <cellStyle name="Обычный 10 8 4 2" xfId="41902"/>
    <cellStyle name="Обычный 10 8 4 2 2" xfId="41903"/>
    <cellStyle name="Обычный 10 8 4 2 2 2" xfId="41904"/>
    <cellStyle name="Обычный 10 8 4 2 2_заявки" xfId="41905"/>
    <cellStyle name="Обычный 10 8 4 2 3" xfId="41906"/>
    <cellStyle name="Обычный 10 8 4 2_заявки" xfId="41907"/>
    <cellStyle name="Обычный 10 8 4 3" xfId="41908"/>
    <cellStyle name="Обычный 10 8 4 3 2" xfId="41909"/>
    <cellStyle name="Обычный 10 8 4 3_заявки" xfId="41910"/>
    <cellStyle name="Обычный 10 8 4 4" xfId="41911"/>
    <cellStyle name="Обычный 10 8 4_заявки" xfId="41912"/>
    <cellStyle name="Обычный 10 8 5" xfId="41913"/>
    <cellStyle name="Обычный 10 8 5 2" xfId="41914"/>
    <cellStyle name="Обычный 10 8 5 2 2" xfId="41915"/>
    <cellStyle name="Обычный 10 8 5 2_заявки" xfId="41916"/>
    <cellStyle name="Обычный 10 8 5 3" xfId="41917"/>
    <cellStyle name="Обычный 10 8 5_заявки" xfId="41918"/>
    <cellStyle name="Обычный 10 8 6" xfId="41919"/>
    <cellStyle name="Обычный 10 8 6 2" xfId="41920"/>
    <cellStyle name="Обычный 10 8 6_заявки" xfId="41921"/>
    <cellStyle name="Обычный 10 8 7" xfId="41922"/>
    <cellStyle name="Обычный 10 8_заявки" xfId="41923"/>
    <cellStyle name="Обычный 10 9" xfId="41924"/>
    <cellStyle name="Обычный 10 9 2" xfId="41925"/>
    <cellStyle name="Обычный 10 9 2 2" xfId="41926"/>
    <cellStyle name="Обычный 10 9 2 2 2" xfId="41927"/>
    <cellStyle name="Обычный 10 9 2 2 2 2" xfId="41928"/>
    <cellStyle name="Обычный 10 9 2 2 2_заявки" xfId="41929"/>
    <cellStyle name="Обычный 10 9 2 2 3" xfId="41930"/>
    <cellStyle name="Обычный 10 9 2 2_заявки" xfId="41931"/>
    <cellStyle name="Обычный 10 9 2 3" xfId="41932"/>
    <cellStyle name="Обычный 10 9 2 3 2" xfId="41933"/>
    <cellStyle name="Обычный 10 9 2 3_заявки" xfId="41934"/>
    <cellStyle name="Обычный 10 9 2 4" xfId="41935"/>
    <cellStyle name="Обычный 10 9 2_заявки" xfId="41936"/>
    <cellStyle name="Обычный 10 9 3" xfId="41937"/>
    <cellStyle name="Обычный 10 9 3 2" xfId="41938"/>
    <cellStyle name="Обычный 10 9 3 2 2" xfId="41939"/>
    <cellStyle name="Обычный 10 9 3 2 2 2" xfId="41940"/>
    <cellStyle name="Обычный 10 9 3 2 2_заявки" xfId="41941"/>
    <cellStyle name="Обычный 10 9 3 2 3" xfId="41942"/>
    <cellStyle name="Обычный 10 9 3 2_заявки" xfId="41943"/>
    <cellStyle name="Обычный 10 9 3 3" xfId="41944"/>
    <cellStyle name="Обычный 10 9 3 3 2" xfId="41945"/>
    <cellStyle name="Обычный 10 9 3 3_заявки" xfId="41946"/>
    <cellStyle name="Обычный 10 9 3 4" xfId="41947"/>
    <cellStyle name="Обычный 10 9 3_заявки" xfId="41948"/>
    <cellStyle name="Обычный 10 9 4" xfId="41949"/>
    <cellStyle name="Обычный 10 9 4 2" xfId="41950"/>
    <cellStyle name="Обычный 10 9 4 2 2" xfId="41951"/>
    <cellStyle name="Обычный 10 9 4 2 2 2" xfId="41952"/>
    <cellStyle name="Обычный 10 9 4 2 2_заявки" xfId="41953"/>
    <cellStyle name="Обычный 10 9 4 2 3" xfId="41954"/>
    <cellStyle name="Обычный 10 9 4 2_заявки" xfId="41955"/>
    <cellStyle name="Обычный 10 9 4 3" xfId="41956"/>
    <cellStyle name="Обычный 10 9 4 3 2" xfId="41957"/>
    <cellStyle name="Обычный 10 9 4 3_заявки" xfId="41958"/>
    <cellStyle name="Обычный 10 9 4 4" xfId="41959"/>
    <cellStyle name="Обычный 10 9 4_заявки" xfId="41960"/>
    <cellStyle name="Обычный 10 9 5" xfId="41961"/>
    <cellStyle name="Обычный 10 9 5 2" xfId="41962"/>
    <cellStyle name="Обычный 10 9 5 2 2" xfId="41963"/>
    <cellStyle name="Обычный 10 9 5 2_заявки" xfId="41964"/>
    <cellStyle name="Обычный 10 9 5 3" xfId="41965"/>
    <cellStyle name="Обычный 10 9 5_заявки" xfId="41966"/>
    <cellStyle name="Обычный 10 9 6" xfId="41967"/>
    <cellStyle name="Обычный 10 9 6 2" xfId="41968"/>
    <cellStyle name="Обычный 10 9 6_заявки" xfId="41969"/>
    <cellStyle name="Обычный 10 9 7" xfId="41970"/>
    <cellStyle name="Обычный 10 9_заявки" xfId="41971"/>
    <cellStyle name="Обычный 10_00" xfId="59191"/>
    <cellStyle name="Обычный 102" xfId="59192"/>
    <cellStyle name="Обычный 104 2" xfId="59193"/>
    <cellStyle name="Обычный 11" xfId="41972"/>
    <cellStyle name="Обычный 11 10" xfId="41973"/>
    <cellStyle name="Обычный 11 2" xfId="41974"/>
    <cellStyle name="Обычный 11 2 2" xfId="41975"/>
    <cellStyle name="Обычный 11 2 2 2" xfId="41976"/>
    <cellStyle name="Обычный 11 2 2 2 2" xfId="41977"/>
    <cellStyle name="Обычный 11 2 2 2_заявки" xfId="41978"/>
    <cellStyle name="Обычный 11 2 2 3" xfId="41979"/>
    <cellStyle name="Обычный 11 2 2_заявки" xfId="41980"/>
    <cellStyle name="Обычный 11 2 3" xfId="41981"/>
    <cellStyle name="Обычный 11 2 3 2" xfId="41982"/>
    <cellStyle name="Обычный 11 2 3_заявки" xfId="41983"/>
    <cellStyle name="Обычный 11 2 4" xfId="41984"/>
    <cellStyle name="Обычный 11 2_заявки" xfId="41985"/>
    <cellStyle name="Обычный 11 3" xfId="41986"/>
    <cellStyle name="Обычный 11 3 2" xfId="41987"/>
    <cellStyle name="Обычный 11 3 2 2" xfId="41988"/>
    <cellStyle name="Обычный 11 3 2 2 2" xfId="41989"/>
    <cellStyle name="Обычный 11 3 2 2_заявки" xfId="41990"/>
    <cellStyle name="Обычный 11 3 2 3" xfId="41991"/>
    <cellStyle name="Обычный 11 3 2_заявки" xfId="41992"/>
    <cellStyle name="Обычный 11 3 3" xfId="41993"/>
    <cellStyle name="Обычный 11 3 3 2" xfId="41994"/>
    <cellStyle name="Обычный 11 3 3_заявки" xfId="41995"/>
    <cellStyle name="Обычный 11 3 4" xfId="41996"/>
    <cellStyle name="Обычный 11 3_заявки" xfId="41997"/>
    <cellStyle name="Обычный 11 4" xfId="41998"/>
    <cellStyle name="Обычный 11 4 2" xfId="41999"/>
    <cellStyle name="Обычный 11 4 2 2" xfId="42000"/>
    <cellStyle name="Обычный 11 4 2 2 2" xfId="42001"/>
    <cellStyle name="Обычный 11 4 2 2_заявки" xfId="42002"/>
    <cellStyle name="Обычный 11 4 2 3" xfId="42003"/>
    <cellStyle name="Обычный 11 4 2_заявки" xfId="42004"/>
    <cellStyle name="Обычный 11 4 3" xfId="42005"/>
    <cellStyle name="Обычный 11 4 3 2" xfId="42006"/>
    <cellStyle name="Обычный 11 4 3_заявки" xfId="42007"/>
    <cellStyle name="Обычный 11 4 4" xfId="42008"/>
    <cellStyle name="Обычный 11 4_заявки" xfId="42009"/>
    <cellStyle name="Обычный 11 5" xfId="42010"/>
    <cellStyle name="Обычный 11 5 2" xfId="42011"/>
    <cellStyle name="Обычный 11 5 2 2" xfId="42012"/>
    <cellStyle name="Обычный 11 5 2 2 2" xfId="42013"/>
    <cellStyle name="Обычный 11 5 2 2_заявки" xfId="42014"/>
    <cellStyle name="Обычный 11 5 2 3" xfId="42015"/>
    <cellStyle name="Обычный 11 5 2_заявки" xfId="42016"/>
    <cellStyle name="Обычный 11 5 3" xfId="42017"/>
    <cellStyle name="Обычный 11 5 3 2" xfId="42018"/>
    <cellStyle name="Обычный 11 5 3_заявки" xfId="42019"/>
    <cellStyle name="Обычный 11 5 4" xfId="42020"/>
    <cellStyle name="Обычный 11 5_заявки" xfId="42021"/>
    <cellStyle name="Обычный 11 6" xfId="42022"/>
    <cellStyle name="Обычный 11 6 2" xfId="42023"/>
    <cellStyle name="Обычный 11 6 2 2" xfId="42024"/>
    <cellStyle name="Обычный 11 6 2 2 2" xfId="42025"/>
    <cellStyle name="Обычный 11 6 2 2_заявки" xfId="42026"/>
    <cellStyle name="Обычный 11 6 2 3" xfId="42027"/>
    <cellStyle name="Обычный 11 6 2_заявки" xfId="42028"/>
    <cellStyle name="Обычный 11 6 3" xfId="42029"/>
    <cellStyle name="Обычный 11 6 3 2" xfId="42030"/>
    <cellStyle name="Обычный 11 6 3_заявки" xfId="42031"/>
    <cellStyle name="Обычный 11 6 4" xfId="42032"/>
    <cellStyle name="Обычный 11 6_заявки" xfId="42033"/>
    <cellStyle name="Обычный 11 7" xfId="42034"/>
    <cellStyle name="Обычный 11 7 2" xfId="42035"/>
    <cellStyle name="Обычный 11 7 2 2" xfId="42036"/>
    <cellStyle name="Обычный 11 7 2 2 2" xfId="42037"/>
    <cellStyle name="Обычный 11 7 2 2_заявки" xfId="42038"/>
    <cellStyle name="Обычный 11 7 2 3" xfId="42039"/>
    <cellStyle name="Обычный 11 7 2_заявки" xfId="42040"/>
    <cellStyle name="Обычный 11 7 3" xfId="42041"/>
    <cellStyle name="Обычный 11 7 3 2" xfId="42042"/>
    <cellStyle name="Обычный 11 7 3_заявки" xfId="42043"/>
    <cellStyle name="Обычный 11 7 4" xfId="42044"/>
    <cellStyle name="Обычный 11 7_заявки" xfId="42045"/>
    <cellStyle name="Обычный 11 8" xfId="42046"/>
    <cellStyle name="Обычный 11 8 2" xfId="42047"/>
    <cellStyle name="Обычный 11 8 2 2" xfId="42048"/>
    <cellStyle name="Обычный 11 8 2 2 2" xfId="42049"/>
    <cellStyle name="Обычный 11 8 2 2_заявки" xfId="42050"/>
    <cellStyle name="Обычный 11 8 2 3" xfId="42051"/>
    <cellStyle name="Обычный 11 8 2_заявки" xfId="42052"/>
    <cellStyle name="Обычный 11 8 3" xfId="42053"/>
    <cellStyle name="Обычный 11 8 3 2" xfId="42054"/>
    <cellStyle name="Обычный 11 8 3_заявки" xfId="42055"/>
    <cellStyle name="Обычный 11 8 4" xfId="42056"/>
    <cellStyle name="Обычный 11 8_заявки" xfId="42057"/>
    <cellStyle name="Обычный 11 9" xfId="42058"/>
    <cellStyle name="Обычный 11 9 2" xfId="42059"/>
    <cellStyle name="Обычный 11 9 2 2" xfId="42060"/>
    <cellStyle name="Обычный 11 9 2_заявки" xfId="42061"/>
    <cellStyle name="Обычный 11 9 3" xfId="42062"/>
    <cellStyle name="Обычный 11 9_заявки" xfId="42063"/>
    <cellStyle name="Обычный 11_заявки" xfId="42064"/>
    <cellStyle name="Обычный 12" xfId="42065"/>
    <cellStyle name="Обычный 12 10" xfId="42066"/>
    <cellStyle name="Обычный 12 2" xfId="42067"/>
    <cellStyle name="Обычный 12 2 2" xfId="42068"/>
    <cellStyle name="Обычный 12 2 2 2" xfId="42069"/>
    <cellStyle name="Обычный 12 2 2 2 2" xfId="42070"/>
    <cellStyle name="Обычный 12 2 2 2_заявки" xfId="42071"/>
    <cellStyle name="Обычный 12 2 2 3" xfId="42072"/>
    <cellStyle name="Обычный 12 2 2_заявки" xfId="42073"/>
    <cellStyle name="Обычный 12 2 3" xfId="42074"/>
    <cellStyle name="Обычный 12 2 3 2" xfId="42075"/>
    <cellStyle name="Обычный 12 2 3_заявки" xfId="42076"/>
    <cellStyle name="Обычный 12 2 4" xfId="42077"/>
    <cellStyle name="Обычный 12 2_заявки" xfId="42078"/>
    <cellStyle name="Обычный 12 3" xfId="42079"/>
    <cellStyle name="Обычный 12 3 2" xfId="42080"/>
    <cellStyle name="Обычный 12 3 2 2" xfId="42081"/>
    <cellStyle name="Обычный 12 3 2 2 2" xfId="42082"/>
    <cellStyle name="Обычный 12 3 2 2_заявки" xfId="42083"/>
    <cellStyle name="Обычный 12 3 2 3" xfId="42084"/>
    <cellStyle name="Обычный 12 3 2_заявки" xfId="42085"/>
    <cellStyle name="Обычный 12 3 3" xfId="42086"/>
    <cellStyle name="Обычный 12 3 3 2" xfId="42087"/>
    <cellStyle name="Обычный 12 3 3_заявки" xfId="42088"/>
    <cellStyle name="Обычный 12 3 4" xfId="42089"/>
    <cellStyle name="Обычный 12 3_заявки" xfId="42090"/>
    <cellStyle name="Обычный 12 4" xfId="42091"/>
    <cellStyle name="Обычный 12 4 2" xfId="42092"/>
    <cellStyle name="Обычный 12 4 2 2" xfId="42093"/>
    <cellStyle name="Обычный 12 4 2 2 2" xfId="42094"/>
    <cellStyle name="Обычный 12 4 2 2_заявки" xfId="42095"/>
    <cellStyle name="Обычный 12 4 2 3" xfId="42096"/>
    <cellStyle name="Обычный 12 4 2_заявки" xfId="42097"/>
    <cellStyle name="Обычный 12 4 3" xfId="42098"/>
    <cellStyle name="Обычный 12 4 3 2" xfId="42099"/>
    <cellStyle name="Обычный 12 4 3_заявки" xfId="42100"/>
    <cellStyle name="Обычный 12 4 4" xfId="42101"/>
    <cellStyle name="Обычный 12 4_заявки" xfId="42102"/>
    <cellStyle name="Обычный 12 5" xfId="42103"/>
    <cellStyle name="Обычный 12 5 2" xfId="42104"/>
    <cellStyle name="Обычный 12 5 2 2" xfId="42105"/>
    <cellStyle name="Обычный 12 5 2 2 2" xfId="42106"/>
    <cellStyle name="Обычный 12 5 2 2_заявки" xfId="42107"/>
    <cellStyle name="Обычный 12 5 2 3" xfId="42108"/>
    <cellStyle name="Обычный 12 5 2_заявки" xfId="42109"/>
    <cellStyle name="Обычный 12 5 3" xfId="42110"/>
    <cellStyle name="Обычный 12 5 3 2" xfId="42111"/>
    <cellStyle name="Обычный 12 5 3_заявки" xfId="42112"/>
    <cellStyle name="Обычный 12 5 4" xfId="42113"/>
    <cellStyle name="Обычный 12 5_заявки" xfId="42114"/>
    <cellStyle name="Обычный 12 6" xfId="42115"/>
    <cellStyle name="Обычный 12 6 2" xfId="42116"/>
    <cellStyle name="Обычный 12 6 2 2" xfId="42117"/>
    <cellStyle name="Обычный 12 6 2 2 2" xfId="42118"/>
    <cellStyle name="Обычный 12 6 2 2_заявки" xfId="42119"/>
    <cellStyle name="Обычный 12 6 2 3" xfId="42120"/>
    <cellStyle name="Обычный 12 6 2_заявки" xfId="42121"/>
    <cellStyle name="Обычный 12 6 3" xfId="42122"/>
    <cellStyle name="Обычный 12 6 3 2" xfId="42123"/>
    <cellStyle name="Обычный 12 6 3_заявки" xfId="42124"/>
    <cellStyle name="Обычный 12 6 4" xfId="42125"/>
    <cellStyle name="Обычный 12 6_заявки" xfId="42126"/>
    <cellStyle name="Обычный 12 7" xfId="42127"/>
    <cellStyle name="Обычный 12 7 2" xfId="42128"/>
    <cellStyle name="Обычный 12 7 2 2" xfId="42129"/>
    <cellStyle name="Обычный 12 7 2_заявки" xfId="42130"/>
    <cellStyle name="Обычный 12 7 3" xfId="42131"/>
    <cellStyle name="Обычный 12 7_заявки" xfId="42132"/>
    <cellStyle name="Обычный 12 8" xfId="42133"/>
    <cellStyle name="Обычный 12 9" xfId="42134"/>
    <cellStyle name="Обычный 12_заявки" xfId="42135"/>
    <cellStyle name="Обычный 126" xfId="59194"/>
    <cellStyle name="Обычный 13" xfId="42136"/>
    <cellStyle name="Обычный 13 2" xfId="42137"/>
    <cellStyle name="Обычный 13 2 2" xfId="42138"/>
    <cellStyle name="Обычный 13 2 2 2" xfId="42139"/>
    <cellStyle name="Обычный 13 2 2 2 2" xfId="42140"/>
    <cellStyle name="Обычный 13 2 2 2_заявки" xfId="42141"/>
    <cellStyle name="Обычный 13 2 2 3" xfId="42142"/>
    <cellStyle name="Обычный 13 2 2_заявки" xfId="42143"/>
    <cellStyle name="Обычный 13 2 3" xfId="42144"/>
    <cellStyle name="Обычный 13 2 3 2" xfId="42145"/>
    <cellStyle name="Обычный 13 2 3_заявки" xfId="42146"/>
    <cellStyle name="Обычный 13 2 4" xfId="42147"/>
    <cellStyle name="Обычный 13 2_заявки" xfId="42148"/>
    <cellStyle name="Обычный 13 3" xfId="42149"/>
    <cellStyle name="Обычный 13 3 2" xfId="42150"/>
    <cellStyle name="Обычный 13 3 2 2" xfId="42151"/>
    <cellStyle name="Обычный 13 3 2 2 2" xfId="42152"/>
    <cellStyle name="Обычный 13 3 2 2_заявки" xfId="42153"/>
    <cellStyle name="Обычный 13 3 2 3" xfId="42154"/>
    <cellStyle name="Обычный 13 3 2_заявки" xfId="42155"/>
    <cellStyle name="Обычный 13 3 3" xfId="42156"/>
    <cellStyle name="Обычный 13 3 3 2" xfId="42157"/>
    <cellStyle name="Обычный 13 3 3_заявки" xfId="42158"/>
    <cellStyle name="Обычный 13 3 4" xfId="42159"/>
    <cellStyle name="Обычный 13 3_заявки" xfId="42160"/>
    <cellStyle name="Обычный 13 4" xfId="42161"/>
    <cellStyle name="Обычный 13 4 2" xfId="42162"/>
    <cellStyle name="Обычный 13 4 2 2" xfId="42163"/>
    <cellStyle name="Обычный 13 4 2 2 2" xfId="42164"/>
    <cellStyle name="Обычный 13 4 2 2_заявки" xfId="42165"/>
    <cellStyle name="Обычный 13 4 2 3" xfId="42166"/>
    <cellStyle name="Обычный 13 4 2_заявки" xfId="42167"/>
    <cellStyle name="Обычный 13 4 3" xfId="42168"/>
    <cellStyle name="Обычный 13 4 3 2" xfId="42169"/>
    <cellStyle name="Обычный 13 4 3_заявки" xfId="42170"/>
    <cellStyle name="Обычный 13 4 4" xfId="42171"/>
    <cellStyle name="Обычный 13 4_заявки" xfId="42172"/>
    <cellStyle name="Обычный 13 5" xfId="42173"/>
    <cellStyle name="Обычный 13 5 2" xfId="42174"/>
    <cellStyle name="Обычный 13 5 2 2" xfId="42175"/>
    <cellStyle name="Обычный 13 5 2 2 2" xfId="42176"/>
    <cellStyle name="Обычный 13 5 2 2_заявки" xfId="42177"/>
    <cellStyle name="Обычный 13 5 2 3" xfId="42178"/>
    <cellStyle name="Обычный 13 5 2_заявки" xfId="42179"/>
    <cellStyle name="Обычный 13 5 3" xfId="42180"/>
    <cellStyle name="Обычный 13 5 3 2" xfId="42181"/>
    <cellStyle name="Обычный 13 5 3_заявки" xfId="42182"/>
    <cellStyle name="Обычный 13 5 4" xfId="42183"/>
    <cellStyle name="Обычный 13 5_заявки" xfId="42184"/>
    <cellStyle name="Обычный 13 6" xfId="42185"/>
    <cellStyle name="Обычный 13 6 2" xfId="42186"/>
    <cellStyle name="Обычный 13 6 2 2" xfId="42187"/>
    <cellStyle name="Обычный 13 6 2 2 2" xfId="42188"/>
    <cellStyle name="Обычный 13 6 2 2_заявки" xfId="42189"/>
    <cellStyle name="Обычный 13 6 2 3" xfId="42190"/>
    <cellStyle name="Обычный 13 6 2_заявки" xfId="42191"/>
    <cellStyle name="Обычный 13 6 3" xfId="42192"/>
    <cellStyle name="Обычный 13 6 3 2" xfId="42193"/>
    <cellStyle name="Обычный 13 6 3_заявки" xfId="42194"/>
    <cellStyle name="Обычный 13 6 4" xfId="42195"/>
    <cellStyle name="Обычный 13 6_заявки" xfId="42196"/>
    <cellStyle name="Обычный 13 7" xfId="42197"/>
    <cellStyle name="Обычный 13 7 2" xfId="42198"/>
    <cellStyle name="Обычный 13 7 2 2" xfId="42199"/>
    <cellStyle name="Обычный 13 7 2_заявки" xfId="42200"/>
    <cellStyle name="Обычный 13 7 3" xfId="42201"/>
    <cellStyle name="Обычный 13 7_заявки" xfId="42202"/>
    <cellStyle name="Обычный 13 8" xfId="42203"/>
    <cellStyle name="Обычный 13 8 2" xfId="42204"/>
    <cellStyle name="Обычный 13 8_заявки" xfId="42205"/>
    <cellStyle name="Обычный 13 9" xfId="42206"/>
    <cellStyle name="Обычный 13_заявки" xfId="42207"/>
    <cellStyle name="Обычный 14" xfId="42208"/>
    <cellStyle name="Обычный 14 2" xfId="42209"/>
    <cellStyle name="Обычный 14 2 2" xfId="42210"/>
    <cellStyle name="Обычный 14 2 2 2" xfId="42211"/>
    <cellStyle name="Обычный 14 2 2 2 2" xfId="42212"/>
    <cellStyle name="Обычный 14 2 2 2_заявки" xfId="42213"/>
    <cellStyle name="Обычный 14 2 2 3" xfId="42214"/>
    <cellStyle name="Обычный 14 2 2_заявки" xfId="42215"/>
    <cellStyle name="Обычный 14 2 3" xfId="42216"/>
    <cellStyle name="Обычный 14 2 3 2" xfId="42217"/>
    <cellStyle name="Обычный 14 2 3_заявки" xfId="42218"/>
    <cellStyle name="Обычный 14 2 4" xfId="42219"/>
    <cellStyle name="Обычный 14 2_заявки" xfId="42220"/>
    <cellStyle name="Обычный 14 3" xfId="42221"/>
    <cellStyle name="Обычный 14 3 2" xfId="42222"/>
    <cellStyle name="Обычный 14 3 2 2" xfId="42223"/>
    <cellStyle name="Обычный 14 3 2 2 2" xfId="42224"/>
    <cellStyle name="Обычный 14 3 2 2_заявки" xfId="42225"/>
    <cellStyle name="Обычный 14 3 2 3" xfId="42226"/>
    <cellStyle name="Обычный 14 3 2_заявки" xfId="42227"/>
    <cellStyle name="Обычный 14 3 3" xfId="42228"/>
    <cellStyle name="Обычный 14 3 3 2" xfId="42229"/>
    <cellStyle name="Обычный 14 3 3_заявки" xfId="42230"/>
    <cellStyle name="Обычный 14 3 4" xfId="42231"/>
    <cellStyle name="Обычный 14 3_заявки" xfId="42232"/>
    <cellStyle name="Обычный 14 4" xfId="42233"/>
    <cellStyle name="Обычный 14 4 2" xfId="42234"/>
    <cellStyle name="Обычный 14 4 2 2" xfId="42235"/>
    <cellStyle name="Обычный 14 4 2 2 2" xfId="42236"/>
    <cellStyle name="Обычный 14 4 2 2_заявки" xfId="42237"/>
    <cellStyle name="Обычный 14 4 2 3" xfId="42238"/>
    <cellStyle name="Обычный 14 4 2_заявки" xfId="42239"/>
    <cellStyle name="Обычный 14 4 3" xfId="42240"/>
    <cellStyle name="Обычный 14 4 3 2" xfId="42241"/>
    <cellStyle name="Обычный 14 4 3_заявки" xfId="42242"/>
    <cellStyle name="Обычный 14 4 4" xfId="42243"/>
    <cellStyle name="Обычный 14 4_заявки" xfId="42244"/>
    <cellStyle name="Обычный 14 5" xfId="42245"/>
    <cellStyle name="Обычный 14 5 2" xfId="42246"/>
    <cellStyle name="Обычный 14 5 2 2" xfId="42247"/>
    <cellStyle name="Обычный 14 5 2 2 2" xfId="42248"/>
    <cellStyle name="Обычный 14 5 2 2_заявки" xfId="42249"/>
    <cellStyle name="Обычный 14 5 2 3" xfId="42250"/>
    <cellStyle name="Обычный 14 5 2_заявки" xfId="42251"/>
    <cellStyle name="Обычный 14 5 3" xfId="42252"/>
    <cellStyle name="Обычный 14 5 3 2" xfId="42253"/>
    <cellStyle name="Обычный 14 5 3_заявки" xfId="42254"/>
    <cellStyle name="Обычный 14 5 4" xfId="42255"/>
    <cellStyle name="Обычный 14 5_заявки" xfId="42256"/>
    <cellStyle name="Обычный 14 6" xfId="42257"/>
    <cellStyle name="Обычный 14 6 2" xfId="42258"/>
    <cellStyle name="Обычный 14 6 2 2" xfId="42259"/>
    <cellStyle name="Обычный 14 6 2_заявки" xfId="42260"/>
    <cellStyle name="Обычный 14 6 3" xfId="42261"/>
    <cellStyle name="Обычный 14 6_заявки" xfId="42262"/>
    <cellStyle name="Обычный 14 7" xfId="42263"/>
    <cellStyle name="Обычный 14 7 2" xfId="42264"/>
    <cellStyle name="Обычный 14 7_заявки" xfId="42265"/>
    <cellStyle name="Обычный 14 8" xfId="42266"/>
    <cellStyle name="Обычный 14_заявки" xfId="42267"/>
    <cellStyle name="Обычный 15" xfId="42268"/>
    <cellStyle name="Обычный 15 2" xfId="42269"/>
    <cellStyle name="Обычный 15 3" xfId="42270"/>
    <cellStyle name="Обычный 15 3 2" xfId="42271"/>
    <cellStyle name="Обычный 15 3 2 2" xfId="42272"/>
    <cellStyle name="Обычный 15 3 2 2 2" xfId="42273"/>
    <cellStyle name="Обычный 15 3 2 2_заявки" xfId="42274"/>
    <cellStyle name="Обычный 15 3 2 3" xfId="42275"/>
    <cellStyle name="Обычный 15 3 2_заявки" xfId="42276"/>
    <cellStyle name="Обычный 15 3 3" xfId="42277"/>
    <cellStyle name="Обычный 15 3 3 2" xfId="42278"/>
    <cellStyle name="Обычный 15 3 3_заявки" xfId="42279"/>
    <cellStyle name="Обычный 15 3 4" xfId="42280"/>
    <cellStyle name="Обычный 15 3_заявки" xfId="42281"/>
    <cellStyle name="Обычный 15 4" xfId="42282"/>
    <cellStyle name="Обычный 15 4 2" xfId="42283"/>
    <cellStyle name="Обычный 15 4 2 2" xfId="42284"/>
    <cellStyle name="Обычный 15 4 2 2 2" xfId="42285"/>
    <cellStyle name="Обычный 15 4 2 2_заявки" xfId="42286"/>
    <cellStyle name="Обычный 15 4 2 3" xfId="42287"/>
    <cellStyle name="Обычный 15 4 2_заявки" xfId="42288"/>
    <cellStyle name="Обычный 15 4 3" xfId="42289"/>
    <cellStyle name="Обычный 15 4 3 2" xfId="42290"/>
    <cellStyle name="Обычный 15 4 3_заявки" xfId="42291"/>
    <cellStyle name="Обычный 15 4 4" xfId="42292"/>
    <cellStyle name="Обычный 15 4_заявки" xfId="42293"/>
    <cellStyle name="Обычный 15 5" xfId="42294"/>
    <cellStyle name="Обычный 15 5 2" xfId="42295"/>
    <cellStyle name="Обычный 15 5 2 2" xfId="42296"/>
    <cellStyle name="Обычный 15 5 2 2 2" xfId="42297"/>
    <cellStyle name="Обычный 15 5 2 2_заявки" xfId="42298"/>
    <cellStyle name="Обычный 15 5 2 3" xfId="42299"/>
    <cellStyle name="Обычный 15 5 2_заявки" xfId="42300"/>
    <cellStyle name="Обычный 15 5 3" xfId="42301"/>
    <cellStyle name="Обычный 15 5 3 2" xfId="42302"/>
    <cellStyle name="Обычный 15 5 3_заявки" xfId="42303"/>
    <cellStyle name="Обычный 15 5 4" xfId="42304"/>
    <cellStyle name="Обычный 15 5_заявки" xfId="42305"/>
    <cellStyle name="Обычный 15 6" xfId="42306"/>
    <cellStyle name="Обычный 15 6 2" xfId="42307"/>
    <cellStyle name="Обычный 15 6 2 2" xfId="42308"/>
    <cellStyle name="Обычный 15 6 2_заявки" xfId="42309"/>
    <cellStyle name="Обычный 15 6 3" xfId="42310"/>
    <cellStyle name="Обычный 15 6_заявки" xfId="42311"/>
    <cellStyle name="Обычный 15 7" xfId="42312"/>
    <cellStyle name="Обычный 15 7 2" xfId="42313"/>
    <cellStyle name="Обычный 15 7_заявки" xfId="42314"/>
    <cellStyle name="Обычный 15 8" xfId="42315"/>
    <cellStyle name="Обычный 15_заявки" xfId="42316"/>
    <cellStyle name="Обычный 16" xfId="42317"/>
    <cellStyle name="Обычный 16 2" xfId="42318"/>
    <cellStyle name="Обычный 16 2 2" xfId="42319"/>
    <cellStyle name="Обычный 16 2 2 2" xfId="42320"/>
    <cellStyle name="Обычный 16 2 2 2 2" xfId="42321"/>
    <cellStyle name="Обычный 16 2 2 2_заявки" xfId="42322"/>
    <cellStyle name="Обычный 16 2 2 3" xfId="42323"/>
    <cellStyle name="Обычный 16 2 2_заявки" xfId="42324"/>
    <cellStyle name="Обычный 16 2 3" xfId="42325"/>
    <cellStyle name="Обычный 16 2 3 2" xfId="42326"/>
    <cellStyle name="Обычный 16 2 3_заявки" xfId="42327"/>
    <cellStyle name="Обычный 16 2 4" xfId="42328"/>
    <cellStyle name="Обычный 16 2_заявки" xfId="42329"/>
    <cellStyle name="Обычный 16 3" xfId="42330"/>
    <cellStyle name="Обычный 16 3 2" xfId="42331"/>
    <cellStyle name="Обычный 16 3 2 2" xfId="42332"/>
    <cellStyle name="Обычный 16 3 2 2 2" xfId="42333"/>
    <cellStyle name="Обычный 16 3 2 2_заявки" xfId="42334"/>
    <cellStyle name="Обычный 16 3 2 3" xfId="42335"/>
    <cellStyle name="Обычный 16 3 2_заявки" xfId="42336"/>
    <cellStyle name="Обычный 16 3 3" xfId="42337"/>
    <cellStyle name="Обычный 16 3 3 2" xfId="42338"/>
    <cellStyle name="Обычный 16 3 3_заявки" xfId="42339"/>
    <cellStyle name="Обычный 16 3 4" xfId="42340"/>
    <cellStyle name="Обычный 16 3_заявки" xfId="42341"/>
    <cellStyle name="Обычный 16 4" xfId="42342"/>
    <cellStyle name="Обычный 16 4 2" xfId="42343"/>
    <cellStyle name="Обычный 16 4 2 2" xfId="42344"/>
    <cellStyle name="Обычный 16 4 2 2 2" xfId="42345"/>
    <cellStyle name="Обычный 16 4 2 2_заявки" xfId="42346"/>
    <cellStyle name="Обычный 16 4 2 3" xfId="42347"/>
    <cellStyle name="Обычный 16 4 2_заявки" xfId="42348"/>
    <cellStyle name="Обычный 16 4 3" xfId="42349"/>
    <cellStyle name="Обычный 16 4 3 2" xfId="42350"/>
    <cellStyle name="Обычный 16 4 3_заявки" xfId="42351"/>
    <cellStyle name="Обычный 16 4 4" xfId="42352"/>
    <cellStyle name="Обычный 16 4_заявки" xfId="42353"/>
    <cellStyle name="Обычный 16 5" xfId="42354"/>
    <cellStyle name="Обычный 16 5 2" xfId="42355"/>
    <cellStyle name="Обычный 16 5 2 2" xfId="42356"/>
    <cellStyle name="Обычный 16 5 2_заявки" xfId="42357"/>
    <cellStyle name="Обычный 16 5 3" xfId="42358"/>
    <cellStyle name="Обычный 16 5_заявки" xfId="42359"/>
    <cellStyle name="Обычный 16 6" xfId="42360"/>
    <cellStyle name="Обычный 16 6 2" xfId="42361"/>
    <cellStyle name="Обычный 16 6_заявки" xfId="42362"/>
    <cellStyle name="Обычный 16 7" xfId="42363"/>
    <cellStyle name="Обычный 16_заявки" xfId="42364"/>
    <cellStyle name="Обычный 17" xfId="42365"/>
    <cellStyle name="Обычный 17 2" xfId="42366"/>
    <cellStyle name="Обычный 17 3" xfId="42367"/>
    <cellStyle name="Обычный 17 3 2" xfId="42368"/>
    <cellStyle name="Обычный 17 3 2 2" xfId="42369"/>
    <cellStyle name="Обычный 17 3 2 2 2" xfId="42370"/>
    <cellStyle name="Обычный 17 3 2 2_заявки" xfId="42371"/>
    <cellStyle name="Обычный 17 3 2 3" xfId="42372"/>
    <cellStyle name="Обычный 17 3 2_заявки" xfId="42373"/>
    <cellStyle name="Обычный 17 3 3" xfId="42374"/>
    <cellStyle name="Обычный 17 3 3 2" xfId="42375"/>
    <cellStyle name="Обычный 17 3 3_заявки" xfId="42376"/>
    <cellStyle name="Обычный 17 3 4" xfId="42377"/>
    <cellStyle name="Обычный 17 3_заявки" xfId="42378"/>
    <cellStyle name="Обычный 17 4" xfId="42379"/>
    <cellStyle name="Обычный 17 4 2" xfId="42380"/>
    <cellStyle name="Обычный 17 4 2 2" xfId="42381"/>
    <cellStyle name="Обычный 17 4 2 2 2" xfId="42382"/>
    <cellStyle name="Обычный 17 4 2 2_заявки" xfId="42383"/>
    <cellStyle name="Обычный 17 4 2 3" xfId="42384"/>
    <cellStyle name="Обычный 17 4 2_заявки" xfId="42385"/>
    <cellStyle name="Обычный 17 4 3" xfId="42386"/>
    <cellStyle name="Обычный 17 4 3 2" xfId="42387"/>
    <cellStyle name="Обычный 17 4 3_заявки" xfId="42388"/>
    <cellStyle name="Обычный 17 4 4" xfId="42389"/>
    <cellStyle name="Обычный 17 4_заявки" xfId="42390"/>
    <cellStyle name="Обычный 17 5" xfId="42391"/>
    <cellStyle name="Обычный 17 5 2" xfId="42392"/>
    <cellStyle name="Обычный 17 5 2 2" xfId="42393"/>
    <cellStyle name="Обычный 17 5 2 2 2" xfId="42394"/>
    <cellStyle name="Обычный 17 5 2 2_заявки" xfId="42395"/>
    <cellStyle name="Обычный 17 5 2 3" xfId="42396"/>
    <cellStyle name="Обычный 17 5 2_заявки" xfId="42397"/>
    <cellStyle name="Обычный 17 5 3" xfId="42398"/>
    <cellStyle name="Обычный 17 5 3 2" xfId="42399"/>
    <cellStyle name="Обычный 17 5 3_заявки" xfId="42400"/>
    <cellStyle name="Обычный 17 5 4" xfId="42401"/>
    <cellStyle name="Обычный 17 5_заявки" xfId="42402"/>
    <cellStyle name="Обычный 17 6" xfId="42403"/>
    <cellStyle name="Обычный 17 6 2" xfId="42404"/>
    <cellStyle name="Обычный 17 6 2 2" xfId="42405"/>
    <cellStyle name="Обычный 17 6 2_заявки" xfId="42406"/>
    <cellStyle name="Обычный 17 6 3" xfId="42407"/>
    <cellStyle name="Обычный 17 6_заявки" xfId="42408"/>
    <cellStyle name="Обычный 17 7" xfId="42409"/>
    <cellStyle name="Обычный 17 7 2" xfId="42410"/>
    <cellStyle name="Обычный 17 7_заявки" xfId="42411"/>
    <cellStyle name="Обычный 17 8" xfId="42412"/>
    <cellStyle name="Обычный 17_заявки" xfId="42413"/>
    <cellStyle name="Обычный 18" xfId="42414"/>
    <cellStyle name="Обычный 18 2" xfId="42415"/>
    <cellStyle name="Обычный 18 3" xfId="42416"/>
    <cellStyle name="Обычный 18 3 2" xfId="42417"/>
    <cellStyle name="Обычный 18 3 2 2" xfId="42418"/>
    <cellStyle name="Обычный 18 3 2 2 2" xfId="42419"/>
    <cellStyle name="Обычный 18 3 2 2_заявки" xfId="42420"/>
    <cellStyle name="Обычный 18 3 2 3" xfId="42421"/>
    <cellStyle name="Обычный 18 3 2_заявки" xfId="42422"/>
    <cellStyle name="Обычный 18 3 3" xfId="42423"/>
    <cellStyle name="Обычный 18 3 3 2" xfId="42424"/>
    <cellStyle name="Обычный 18 3 3_заявки" xfId="42425"/>
    <cellStyle name="Обычный 18 3 4" xfId="42426"/>
    <cellStyle name="Обычный 18 3_заявки" xfId="42427"/>
    <cellStyle name="Обычный 18 4" xfId="42428"/>
    <cellStyle name="Обычный 18 4 2" xfId="42429"/>
    <cellStyle name="Обычный 18 4 2 2" xfId="42430"/>
    <cellStyle name="Обычный 18 4 2 2 2" xfId="42431"/>
    <cellStyle name="Обычный 18 4 2 2_заявки" xfId="42432"/>
    <cellStyle name="Обычный 18 4 2 3" xfId="42433"/>
    <cellStyle name="Обычный 18 4 2_заявки" xfId="42434"/>
    <cellStyle name="Обычный 18 4 3" xfId="42435"/>
    <cellStyle name="Обычный 18 4 3 2" xfId="42436"/>
    <cellStyle name="Обычный 18 4 3_заявки" xfId="42437"/>
    <cellStyle name="Обычный 18 4 4" xfId="42438"/>
    <cellStyle name="Обычный 18 4_заявки" xfId="42439"/>
    <cellStyle name="Обычный 18 5" xfId="42440"/>
    <cellStyle name="Обычный 18 5 2" xfId="42441"/>
    <cellStyle name="Обычный 18 5 2 2" xfId="42442"/>
    <cellStyle name="Обычный 18 5 2 2 2" xfId="42443"/>
    <cellStyle name="Обычный 18 5 2 2_заявки" xfId="42444"/>
    <cellStyle name="Обычный 18 5 2 3" xfId="42445"/>
    <cellStyle name="Обычный 18 5 2_заявки" xfId="42446"/>
    <cellStyle name="Обычный 18 5 3" xfId="42447"/>
    <cellStyle name="Обычный 18 5 3 2" xfId="42448"/>
    <cellStyle name="Обычный 18 5 3_заявки" xfId="42449"/>
    <cellStyle name="Обычный 18 5 4" xfId="42450"/>
    <cellStyle name="Обычный 18 5_заявки" xfId="42451"/>
    <cellStyle name="Обычный 18 6" xfId="42452"/>
    <cellStyle name="Обычный 18 6 2" xfId="42453"/>
    <cellStyle name="Обычный 18 6 2 2" xfId="42454"/>
    <cellStyle name="Обычный 18 6 2_заявки" xfId="42455"/>
    <cellStyle name="Обычный 18 6 3" xfId="42456"/>
    <cellStyle name="Обычный 18 6_заявки" xfId="42457"/>
    <cellStyle name="Обычный 18 7" xfId="42458"/>
    <cellStyle name="Обычный 18 7 2" xfId="42459"/>
    <cellStyle name="Обычный 18 7_заявки" xfId="42460"/>
    <cellStyle name="Обычный 18 8" xfId="42461"/>
    <cellStyle name="Обычный 18_заявки" xfId="42462"/>
    <cellStyle name="Обычный 19" xfId="42463"/>
    <cellStyle name="Обычный 19 2" xfId="42464"/>
    <cellStyle name="Обычный 19 3" xfId="42465"/>
    <cellStyle name="Обычный 19 3 2" xfId="42466"/>
    <cellStyle name="Обычный 19 3 2 2" xfId="42467"/>
    <cellStyle name="Обычный 19 3 2 2 2" xfId="42468"/>
    <cellStyle name="Обычный 19 3 2 2_заявки" xfId="42469"/>
    <cellStyle name="Обычный 19 3 2 3" xfId="42470"/>
    <cellStyle name="Обычный 19 3 2_заявки" xfId="42471"/>
    <cellStyle name="Обычный 19 3 3" xfId="42472"/>
    <cellStyle name="Обычный 19 3 3 2" xfId="42473"/>
    <cellStyle name="Обычный 19 3 3_заявки" xfId="42474"/>
    <cellStyle name="Обычный 19 3 4" xfId="42475"/>
    <cellStyle name="Обычный 19 3_заявки" xfId="42476"/>
    <cellStyle name="Обычный 19 4" xfId="42477"/>
    <cellStyle name="Обычный 19 4 2" xfId="42478"/>
    <cellStyle name="Обычный 19 4 2 2" xfId="42479"/>
    <cellStyle name="Обычный 19 4 2 2 2" xfId="42480"/>
    <cellStyle name="Обычный 19 4 2 2_заявки" xfId="42481"/>
    <cellStyle name="Обычный 19 4 2 3" xfId="42482"/>
    <cellStyle name="Обычный 19 4 2_заявки" xfId="42483"/>
    <cellStyle name="Обычный 19 4 3" xfId="42484"/>
    <cellStyle name="Обычный 19 4 3 2" xfId="42485"/>
    <cellStyle name="Обычный 19 4 3_заявки" xfId="42486"/>
    <cellStyle name="Обычный 19 4 4" xfId="42487"/>
    <cellStyle name="Обычный 19 4_заявки" xfId="42488"/>
    <cellStyle name="Обычный 19 5" xfId="42489"/>
    <cellStyle name="Обычный 19 5 2" xfId="42490"/>
    <cellStyle name="Обычный 19 5 2 2" xfId="42491"/>
    <cellStyle name="Обычный 19 5 2 2 2" xfId="42492"/>
    <cellStyle name="Обычный 19 5 2 2_заявки" xfId="42493"/>
    <cellStyle name="Обычный 19 5 2 3" xfId="42494"/>
    <cellStyle name="Обычный 19 5 2_заявки" xfId="42495"/>
    <cellStyle name="Обычный 19 5 3" xfId="42496"/>
    <cellStyle name="Обычный 19 5 3 2" xfId="42497"/>
    <cellStyle name="Обычный 19 5 3_заявки" xfId="42498"/>
    <cellStyle name="Обычный 19 5 4" xfId="42499"/>
    <cellStyle name="Обычный 19 5_заявки" xfId="42500"/>
    <cellStyle name="Обычный 2" xfId="1"/>
    <cellStyle name="Обычный 2 10" xfId="42501"/>
    <cellStyle name="Обычный 2 10 2" xfId="42502"/>
    <cellStyle name="Обычный 2 10 2 2" xfId="42503"/>
    <cellStyle name="Обычный 2 10 2 2 2" xfId="42504"/>
    <cellStyle name="Обычный 2 10 2 2 2 2" xfId="42505"/>
    <cellStyle name="Обычный 2 10 2 2 2_заявки" xfId="42506"/>
    <cellStyle name="Обычный 2 10 2 2 3" xfId="42507"/>
    <cellStyle name="Обычный 2 10 2 2_заявки" xfId="42508"/>
    <cellStyle name="Обычный 2 10 2 3" xfId="42509"/>
    <cellStyle name="Обычный 2 10 2 3 2" xfId="42510"/>
    <cellStyle name="Обычный 2 10 2 3_заявки" xfId="42511"/>
    <cellStyle name="Обычный 2 10 2 4" xfId="42512"/>
    <cellStyle name="Обычный 2 10 2_заявки" xfId="42513"/>
    <cellStyle name="Обычный 2 10 3" xfId="42514"/>
    <cellStyle name="Обычный 2 10 3 2" xfId="42515"/>
    <cellStyle name="Обычный 2 10 3 2 2" xfId="42516"/>
    <cellStyle name="Обычный 2 10 3 2 2 2" xfId="42517"/>
    <cellStyle name="Обычный 2 10 3 2 2_заявки" xfId="42518"/>
    <cellStyle name="Обычный 2 10 3 2 3" xfId="42519"/>
    <cellStyle name="Обычный 2 10 3 2_заявки" xfId="42520"/>
    <cellStyle name="Обычный 2 10 3 3" xfId="42521"/>
    <cellStyle name="Обычный 2 10 3 3 2" xfId="42522"/>
    <cellStyle name="Обычный 2 10 3 3_заявки" xfId="42523"/>
    <cellStyle name="Обычный 2 10 3 4" xfId="42524"/>
    <cellStyle name="Обычный 2 10 3_заявки" xfId="42525"/>
    <cellStyle name="Обычный 2 10 4" xfId="42526"/>
    <cellStyle name="Обычный 2 10 4 2" xfId="42527"/>
    <cellStyle name="Обычный 2 10 4 2 2" xfId="42528"/>
    <cellStyle name="Обычный 2 10 4 2 2 2" xfId="42529"/>
    <cellStyle name="Обычный 2 10 4 2 2_заявки" xfId="42530"/>
    <cellStyle name="Обычный 2 10 4 2 3" xfId="42531"/>
    <cellStyle name="Обычный 2 10 4 2_заявки" xfId="42532"/>
    <cellStyle name="Обычный 2 10 4 3" xfId="42533"/>
    <cellStyle name="Обычный 2 10 4 3 2" xfId="42534"/>
    <cellStyle name="Обычный 2 10 4 3_заявки" xfId="42535"/>
    <cellStyle name="Обычный 2 10 4 4" xfId="42536"/>
    <cellStyle name="Обычный 2 10 4_заявки" xfId="42537"/>
    <cellStyle name="Обычный 2 10 5" xfId="42538"/>
    <cellStyle name="Обычный 2 10 5 2" xfId="42539"/>
    <cellStyle name="Обычный 2 10 5 2 2" xfId="42540"/>
    <cellStyle name="Обычный 2 10 5 2 2 2" xfId="42541"/>
    <cellStyle name="Обычный 2 10 5 2 2_заявки" xfId="42542"/>
    <cellStyle name="Обычный 2 10 5 2 3" xfId="42543"/>
    <cellStyle name="Обычный 2 10 5 2_заявки" xfId="42544"/>
    <cellStyle name="Обычный 2 10 5 3" xfId="42545"/>
    <cellStyle name="Обычный 2 10 5 3 2" xfId="42546"/>
    <cellStyle name="Обычный 2 10 5 3_заявки" xfId="42547"/>
    <cellStyle name="Обычный 2 10 5 4" xfId="42548"/>
    <cellStyle name="Обычный 2 10 5_заявки" xfId="42549"/>
    <cellStyle name="Обычный 2 10 6" xfId="42550"/>
    <cellStyle name="Обычный 2 10 6 2" xfId="42551"/>
    <cellStyle name="Обычный 2 10 6 2 2" xfId="42552"/>
    <cellStyle name="Обычный 2 10 6 2_заявки" xfId="42553"/>
    <cellStyle name="Обычный 2 10 6 3" xfId="42554"/>
    <cellStyle name="Обычный 2 10 6_заявки" xfId="42555"/>
    <cellStyle name="Обычный 2 10 7" xfId="42556"/>
    <cellStyle name="Обычный 2 10 7 2" xfId="42557"/>
    <cellStyle name="Обычный 2 10 7_заявки" xfId="42558"/>
    <cellStyle name="Обычный 2 10 8" xfId="42559"/>
    <cellStyle name="Обычный 2 10_заявки" xfId="42560"/>
    <cellStyle name="Обычный 2 11" xfId="42561"/>
    <cellStyle name="Обычный 2 11 2" xfId="42562"/>
    <cellStyle name="Обычный 2 11 2 2" xfId="42563"/>
    <cellStyle name="Обычный 2 11 2 2 2" xfId="42564"/>
    <cellStyle name="Обычный 2 11 2 2 2 2" xfId="42565"/>
    <cellStyle name="Обычный 2 11 2 2 2_заявки" xfId="42566"/>
    <cellStyle name="Обычный 2 11 2 2 3" xfId="42567"/>
    <cellStyle name="Обычный 2 11 2 2_заявки" xfId="42568"/>
    <cellStyle name="Обычный 2 11 2 3" xfId="42569"/>
    <cellStyle name="Обычный 2 11 2 3 2" xfId="42570"/>
    <cellStyle name="Обычный 2 11 2 3_заявки" xfId="42571"/>
    <cellStyle name="Обычный 2 11 2 4" xfId="42572"/>
    <cellStyle name="Обычный 2 11 2_заявки" xfId="42573"/>
    <cellStyle name="Обычный 2 11 3" xfId="42574"/>
    <cellStyle name="Обычный 2 11 3 2" xfId="42575"/>
    <cellStyle name="Обычный 2 11 3 2 2" xfId="42576"/>
    <cellStyle name="Обычный 2 11 3 2 2 2" xfId="42577"/>
    <cellStyle name="Обычный 2 11 3 2 2_заявки" xfId="42578"/>
    <cellStyle name="Обычный 2 11 3 2 3" xfId="42579"/>
    <cellStyle name="Обычный 2 11 3 2_заявки" xfId="42580"/>
    <cellStyle name="Обычный 2 11 3 3" xfId="42581"/>
    <cellStyle name="Обычный 2 11 3 3 2" xfId="42582"/>
    <cellStyle name="Обычный 2 11 3 3_заявки" xfId="42583"/>
    <cellStyle name="Обычный 2 11 3 4" xfId="42584"/>
    <cellStyle name="Обычный 2 11 3_заявки" xfId="42585"/>
    <cellStyle name="Обычный 2 11 4" xfId="42586"/>
    <cellStyle name="Обычный 2 11 4 2" xfId="42587"/>
    <cellStyle name="Обычный 2 11 4 2 2" xfId="42588"/>
    <cellStyle name="Обычный 2 11 4 2 2 2" xfId="42589"/>
    <cellStyle name="Обычный 2 11 4 2 2_заявки" xfId="42590"/>
    <cellStyle name="Обычный 2 11 4 2 3" xfId="42591"/>
    <cellStyle name="Обычный 2 11 4 2_заявки" xfId="42592"/>
    <cellStyle name="Обычный 2 11 4 3" xfId="42593"/>
    <cellStyle name="Обычный 2 11 4 3 2" xfId="42594"/>
    <cellStyle name="Обычный 2 11 4 3_заявки" xfId="42595"/>
    <cellStyle name="Обычный 2 11 4 4" xfId="42596"/>
    <cellStyle name="Обычный 2 11 4_заявки" xfId="42597"/>
    <cellStyle name="Обычный 2 11 5" xfId="42598"/>
    <cellStyle name="Обычный 2 11 5 2" xfId="42599"/>
    <cellStyle name="Обычный 2 11 5 2 2" xfId="42600"/>
    <cellStyle name="Обычный 2 11 5 2_заявки" xfId="42601"/>
    <cellStyle name="Обычный 2 11 5 3" xfId="42602"/>
    <cellStyle name="Обычный 2 11 5_заявки" xfId="42603"/>
    <cellStyle name="Обычный 2 11 6" xfId="42604"/>
    <cellStyle name="Обычный 2 11 6 2" xfId="42605"/>
    <cellStyle name="Обычный 2 11 6_заявки" xfId="42606"/>
    <cellStyle name="Обычный 2 11 7" xfId="42607"/>
    <cellStyle name="Обычный 2 11_заявки" xfId="42608"/>
    <cellStyle name="Обычный 2 12" xfId="42609"/>
    <cellStyle name="Обычный 2 12 2" xfId="42610"/>
    <cellStyle name="Обычный 2 12 2 2" xfId="42611"/>
    <cellStyle name="Обычный 2 12 2 2 2" xfId="42612"/>
    <cellStyle name="Обычный 2 12 2 2 2 2" xfId="42613"/>
    <cellStyle name="Обычный 2 12 2 2 2_заявки" xfId="42614"/>
    <cellStyle name="Обычный 2 12 2 2 3" xfId="42615"/>
    <cellStyle name="Обычный 2 12 2 2_заявки" xfId="42616"/>
    <cellStyle name="Обычный 2 12 2 3" xfId="42617"/>
    <cellStyle name="Обычный 2 12 2 3 2" xfId="42618"/>
    <cellStyle name="Обычный 2 12 2 3_заявки" xfId="42619"/>
    <cellStyle name="Обычный 2 12 2 4" xfId="42620"/>
    <cellStyle name="Обычный 2 12 2_заявки" xfId="42621"/>
    <cellStyle name="Обычный 2 12 3" xfId="42622"/>
    <cellStyle name="Обычный 2 12 3 2" xfId="42623"/>
    <cellStyle name="Обычный 2 12 3 2 2" xfId="42624"/>
    <cellStyle name="Обычный 2 12 3 2 2 2" xfId="42625"/>
    <cellStyle name="Обычный 2 12 3 2 2_заявки" xfId="42626"/>
    <cellStyle name="Обычный 2 12 3 2 3" xfId="42627"/>
    <cellStyle name="Обычный 2 12 3 2_заявки" xfId="42628"/>
    <cellStyle name="Обычный 2 12 3 3" xfId="42629"/>
    <cellStyle name="Обычный 2 12 3 3 2" xfId="42630"/>
    <cellStyle name="Обычный 2 12 3 3_заявки" xfId="42631"/>
    <cellStyle name="Обычный 2 12 3 4" xfId="42632"/>
    <cellStyle name="Обычный 2 12 3_заявки" xfId="42633"/>
    <cellStyle name="Обычный 2 12 4" xfId="42634"/>
    <cellStyle name="Обычный 2 12 4 2" xfId="42635"/>
    <cellStyle name="Обычный 2 12 4 2 2" xfId="42636"/>
    <cellStyle name="Обычный 2 12 4 2 2 2" xfId="42637"/>
    <cellStyle name="Обычный 2 12 4 2 2_заявки" xfId="42638"/>
    <cellStyle name="Обычный 2 12 4 2 3" xfId="42639"/>
    <cellStyle name="Обычный 2 12 4 2_заявки" xfId="42640"/>
    <cellStyle name="Обычный 2 12 4 3" xfId="42641"/>
    <cellStyle name="Обычный 2 12 4 3 2" xfId="42642"/>
    <cellStyle name="Обычный 2 12 4 3_заявки" xfId="42643"/>
    <cellStyle name="Обычный 2 12 4 4" xfId="42644"/>
    <cellStyle name="Обычный 2 12 4_заявки" xfId="42645"/>
    <cellStyle name="Обычный 2 12 5" xfId="42646"/>
    <cellStyle name="Обычный 2 12 5 2" xfId="42647"/>
    <cellStyle name="Обычный 2 12 5 2 2" xfId="42648"/>
    <cellStyle name="Обычный 2 12 5 2_заявки" xfId="42649"/>
    <cellStyle name="Обычный 2 12 5 3" xfId="42650"/>
    <cellStyle name="Обычный 2 12 5_заявки" xfId="42651"/>
    <cellStyle name="Обычный 2 12 6" xfId="42652"/>
    <cellStyle name="Обычный 2 12 6 2" xfId="42653"/>
    <cellStyle name="Обычный 2 12 6_заявки" xfId="42654"/>
    <cellStyle name="Обычный 2 12 7" xfId="42655"/>
    <cellStyle name="Обычный 2 12_заявки" xfId="42656"/>
    <cellStyle name="Обычный 2 13" xfId="42657"/>
    <cellStyle name="Обычный 2 13 2" xfId="42658"/>
    <cellStyle name="Обычный 2 13 2 2" xfId="42659"/>
    <cellStyle name="Обычный 2 13 2 2 2" xfId="42660"/>
    <cellStyle name="Обычный 2 13 2 2 2 2" xfId="42661"/>
    <cellStyle name="Обычный 2 13 2 2 2_заявки" xfId="42662"/>
    <cellStyle name="Обычный 2 13 2 2 3" xfId="42663"/>
    <cellStyle name="Обычный 2 13 2 2_заявки" xfId="42664"/>
    <cellStyle name="Обычный 2 13 2 3" xfId="42665"/>
    <cellStyle name="Обычный 2 13 2 3 2" xfId="42666"/>
    <cellStyle name="Обычный 2 13 2 3_заявки" xfId="42667"/>
    <cellStyle name="Обычный 2 13 2 4" xfId="42668"/>
    <cellStyle name="Обычный 2 13 2_заявки" xfId="42669"/>
    <cellStyle name="Обычный 2 13 3" xfId="42670"/>
    <cellStyle name="Обычный 2 13 3 2" xfId="42671"/>
    <cellStyle name="Обычный 2 13 3 2 2" xfId="42672"/>
    <cellStyle name="Обычный 2 13 3 2 2 2" xfId="42673"/>
    <cellStyle name="Обычный 2 13 3 2 2_заявки" xfId="42674"/>
    <cellStyle name="Обычный 2 13 3 2 3" xfId="42675"/>
    <cellStyle name="Обычный 2 13 3 2_заявки" xfId="42676"/>
    <cellStyle name="Обычный 2 13 3 3" xfId="42677"/>
    <cellStyle name="Обычный 2 13 3 3 2" xfId="42678"/>
    <cellStyle name="Обычный 2 13 3 3_заявки" xfId="42679"/>
    <cellStyle name="Обычный 2 13 3 4" xfId="42680"/>
    <cellStyle name="Обычный 2 13 3_заявки" xfId="42681"/>
    <cellStyle name="Обычный 2 13 4" xfId="42682"/>
    <cellStyle name="Обычный 2 13 4 2" xfId="42683"/>
    <cellStyle name="Обычный 2 13 4 2 2" xfId="42684"/>
    <cellStyle name="Обычный 2 13 4 2 2 2" xfId="42685"/>
    <cellStyle name="Обычный 2 13 4 2 2_заявки" xfId="42686"/>
    <cellStyle name="Обычный 2 13 4 2 3" xfId="42687"/>
    <cellStyle name="Обычный 2 13 4 2_заявки" xfId="42688"/>
    <cellStyle name="Обычный 2 13 4 3" xfId="42689"/>
    <cellStyle name="Обычный 2 13 4 3 2" xfId="42690"/>
    <cellStyle name="Обычный 2 13 4 3_заявки" xfId="42691"/>
    <cellStyle name="Обычный 2 13 4 4" xfId="42692"/>
    <cellStyle name="Обычный 2 13 4_заявки" xfId="42693"/>
    <cellStyle name="Обычный 2 13 5" xfId="42694"/>
    <cellStyle name="Обычный 2 13 5 2" xfId="42695"/>
    <cellStyle name="Обычный 2 13 5 2 2" xfId="42696"/>
    <cellStyle name="Обычный 2 13 5 2_заявки" xfId="42697"/>
    <cellStyle name="Обычный 2 13 5 3" xfId="42698"/>
    <cellStyle name="Обычный 2 13 5_заявки" xfId="42699"/>
    <cellStyle name="Обычный 2 13 6" xfId="42700"/>
    <cellStyle name="Обычный 2 13 6 2" xfId="42701"/>
    <cellStyle name="Обычный 2 13 6_заявки" xfId="42702"/>
    <cellStyle name="Обычный 2 13 7" xfId="42703"/>
    <cellStyle name="Обычный 2 13_заявки" xfId="42704"/>
    <cellStyle name="Обычный 2 14" xfId="42705"/>
    <cellStyle name="Обычный 2 14 2" xfId="42706"/>
    <cellStyle name="Обычный 2 14 2 2" xfId="42707"/>
    <cellStyle name="Обычный 2 14 2 2 2" xfId="42708"/>
    <cellStyle name="Обычный 2 14 2 2 2 2" xfId="42709"/>
    <cellStyle name="Обычный 2 14 2 2 2_заявки" xfId="42710"/>
    <cellStyle name="Обычный 2 14 2 2 3" xfId="42711"/>
    <cellStyle name="Обычный 2 14 2 2_заявки" xfId="42712"/>
    <cellStyle name="Обычный 2 14 2 3" xfId="42713"/>
    <cellStyle name="Обычный 2 14 2 3 2" xfId="42714"/>
    <cellStyle name="Обычный 2 14 2 3_заявки" xfId="42715"/>
    <cellStyle name="Обычный 2 14 2 4" xfId="42716"/>
    <cellStyle name="Обычный 2 14 2_заявки" xfId="42717"/>
    <cellStyle name="Обычный 2 14 3" xfId="42718"/>
    <cellStyle name="Обычный 2 14 3 2" xfId="42719"/>
    <cellStyle name="Обычный 2 14 3 2 2" xfId="42720"/>
    <cellStyle name="Обычный 2 14 3 2 2 2" xfId="42721"/>
    <cellStyle name="Обычный 2 14 3 2 2_заявки" xfId="42722"/>
    <cellStyle name="Обычный 2 14 3 2 3" xfId="42723"/>
    <cellStyle name="Обычный 2 14 3 2_заявки" xfId="42724"/>
    <cellStyle name="Обычный 2 14 3 3" xfId="42725"/>
    <cellStyle name="Обычный 2 14 3 3 2" xfId="42726"/>
    <cellStyle name="Обычный 2 14 3 3_заявки" xfId="42727"/>
    <cellStyle name="Обычный 2 14 3 4" xfId="42728"/>
    <cellStyle name="Обычный 2 14 3_заявки" xfId="42729"/>
    <cellStyle name="Обычный 2 14 4" xfId="42730"/>
    <cellStyle name="Обычный 2 14 4 2" xfId="42731"/>
    <cellStyle name="Обычный 2 14 4 2 2" xfId="42732"/>
    <cellStyle name="Обычный 2 14 4 2 2 2" xfId="42733"/>
    <cellStyle name="Обычный 2 14 4 2 2_заявки" xfId="42734"/>
    <cellStyle name="Обычный 2 14 4 2 3" xfId="42735"/>
    <cellStyle name="Обычный 2 14 4 2_заявки" xfId="42736"/>
    <cellStyle name="Обычный 2 14 4 3" xfId="42737"/>
    <cellStyle name="Обычный 2 14 4 3 2" xfId="42738"/>
    <cellStyle name="Обычный 2 14 4 3_заявки" xfId="42739"/>
    <cellStyle name="Обычный 2 14 4 4" xfId="42740"/>
    <cellStyle name="Обычный 2 14 4_заявки" xfId="42741"/>
    <cellStyle name="Обычный 2 14 5" xfId="42742"/>
    <cellStyle name="Обычный 2 14 5 2" xfId="42743"/>
    <cellStyle name="Обычный 2 14 5 2 2" xfId="42744"/>
    <cellStyle name="Обычный 2 14 5 2_заявки" xfId="42745"/>
    <cellStyle name="Обычный 2 14 5 3" xfId="42746"/>
    <cellStyle name="Обычный 2 14 5_заявки" xfId="42747"/>
    <cellStyle name="Обычный 2 14 6" xfId="42748"/>
    <cellStyle name="Обычный 2 14 6 2" xfId="42749"/>
    <cellStyle name="Обычный 2 14 6_заявки" xfId="42750"/>
    <cellStyle name="Обычный 2 14 7" xfId="42751"/>
    <cellStyle name="Обычный 2 14_заявки" xfId="42752"/>
    <cellStyle name="Обычный 2 15" xfId="42753"/>
    <cellStyle name="Обычный 2 15 2" xfId="42754"/>
    <cellStyle name="Обычный 2 15 2 2" xfId="42755"/>
    <cellStyle name="Обычный 2 15 2 2 2" xfId="42756"/>
    <cellStyle name="Обычный 2 15 2 2 2 2" xfId="42757"/>
    <cellStyle name="Обычный 2 15 2 2 2_заявки" xfId="42758"/>
    <cellStyle name="Обычный 2 15 2 2 3" xfId="42759"/>
    <cellStyle name="Обычный 2 15 2 2_заявки" xfId="42760"/>
    <cellStyle name="Обычный 2 15 2 3" xfId="42761"/>
    <cellStyle name="Обычный 2 15 2 3 2" xfId="42762"/>
    <cellStyle name="Обычный 2 15 2 3_заявки" xfId="42763"/>
    <cellStyle name="Обычный 2 15 2 4" xfId="42764"/>
    <cellStyle name="Обычный 2 15 2_заявки" xfId="42765"/>
    <cellStyle name="Обычный 2 15 3" xfId="42766"/>
    <cellStyle name="Обычный 2 15 3 2" xfId="42767"/>
    <cellStyle name="Обычный 2 15 3 2 2" xfId="42768"/>
    <cellStyle name="Обычный 2 15 3 2 2 2" xfId="42769"/>
    <cellStyle name="Обычный 2 15 3 2 2_заявки" xfId="42770"/>
    <cellStyle name="Обычный 2 15 3 2 3" xfId="42771"/>
    <cellStyle name="Обычный 2 15 3 2_заявки" xfId="42772"/>
    <cellStyle name="Обычный 2 15 3 3" xfId="42773"/>
    <cellStyle name="Обычный 2 15 3 3 2" xfId="42774"/>
    <cellStyle name="Обычный 2 15 3 3_заявки" xfId="42775"/>
    <cellStyle name="Обычный 2 15 3 4" xfId="42776"/>
    <cellStyle name="Обычный 2 15 3_заявки" xfId="42777"/>
    <cellStyle name="Обычный 2 15 4" xfId="42778"/>
    <cellStyle name="Обычный 2 15 4 2" xfId="42779"/>
    <cellStyle name="Обычный 2 15 4 2 2" xfId="42780"/>
    <cellStyle name="Обычный 2 15 4 2 2 2" xfId="42781"/>
    <cellStyle name="Обычный 2 15 4 2 2_заявки" xfId="42782"/>
    <cellStyle name="Обычный 2 15 4 2 3" xfId="42783"/>
    <cellStyle name="Обычный 2 15 4 2_заявки" xfId="42784"/>
    <cellStyle name="Обычный 2 15 4 3" xfId="42785"/>
    <cellStyle name="Обычный 2 15 4 3 2" xfId="42786"/>
    <cellStyle name="Обычный 2 15 4 3_заявки" xfId="42787"/>
    <cellStyle name="Обычный 2 15 4 4" xfId="42788"/>
    <cellStyle name="Обычный 2 15 4_заявки" xfId="42789"/>
    <cellStyle name="Обычный 2 16" xfId="42790"/>
    <cellStyle name="Обычный 2 16 2" xfId="42791"/>
    <cellStyle name="Обычный 2 16 2 2" xfId="42792"/>
    <cellStyle name="Обычный 2 16 2 2 2" xfId="42793"/>
    <cellStyle name="Обычный 2 16 2 2 2 2" xfId="42794"/>
    <cellStyle name="Обычный 2 16 2 2 2_заявки" xfId="42795"/>
    <cellStyle name="Обычный 2 16 2 2 3" xfId="42796"/>
    <cellStyle name="Обычный 2 16 2 2_заявки" xfId="42797"/>
    <cellStyle name="Обычный 2 16 2 3" xfId="42798"/>
    <cellStyle name="Обычный 2 16 2 3 2" xfId="42799"/>
    <cellStyle name="Обычный 2 16 2 3_заявки" xfId="42800"/>
    <cellStyle name="Обычный 2 16 2 4" xfId="42801"/>
    <cellStyle name="Обычный 2 16 2_заявки" xfId="42802"/>
    <cellStyle name="Обычный 2 16 3" xfId="42803"/>
    <cellStyle name="Обычный 2 16 3 2" xfId="42804"/>
    <cellStyle name="Обычный 2 16 3 2 2" xfId="42805"/>
    <cellStyle name="Обычный 2 16 3 2 2 2" xfId="42806"/>
    <cellStyle name="Обычный 2 16 3 2 2_заявки" xfId="42807"/>
    <cellStyle name="Обычный 2 16 3 2 3" xfId="42808"/>
    <cellStyle name="Обычный 2 16 3 2_заявки" xfId="42809"/>
    <cellStyle name="Обычный 2 16 3 3" xfId="42810"/>
    <cellStyle name="Обычный 2 16 3 3 2" xfId="42811"/>
    <cellStyle name="Обычный 2 16 3 3_заявки" xfId="42812"/>
    <cellStyle name="Обычный 2 16 3 4" xfId="42813"/>
    <cellStyle name="Обычный 2 16 3_заявки" xfId="42814"/>
    <cellStyle name="Обычный 2 16 4" xfId="42815"/>
    <cellStyle name="Обычный 2 16 4 2" xfId="42816"/>
    <cellStyle name="Обычный 2 16 4 2 2" xfId="42817"/>
    <cellStyle name="Обычный 2 16 4 2_заявки" xfId="42818"/>
    <cellStyle name="Обычный 2 16 4 3" xfId="42819"/>
    <cellStyle name="Обычный 2 16 4_заявки" xfId="42820"/>
    <cellStyle name="Обычный 2 16 5" xfId="42821"/>
    <cellStyle name="Обычный 2 16 5 2" xfId="42822"/>
    <cellStyle name="Обычный 2 16 5_заявки" xfId="42823"/>
    <cellStyle name="Обычный 2 16 6" xfId="42824"/>
    <cellStyle name="Обычный 2 16_заявки" xfId="42825"/>
    <cellStyle name="Обычный 2 17" xfId="42826"/>
    <cellStyle name="Обычный 2 17 2" xfId="42827"/>
    <cellStyle name="Обычный 2 17 2 2" xfId="42828"/>
    <cellStyle name="Обычный 2 17 2 2 2" xfId="42829"/>
    <cellStyle name="Обычный 2 17 2 2 2 2" xfId="42830"/>
    <cellStyle name="Обычный 2 17 2 2 2_заявки" xfId="42831"/>
    <cellStyle name="Обычный 2 17 2 2 3" xfId="42832"/>
    <cellStyle name="Обычный 2 17 2 2_заявки" xfId="42833"/>
    <cellStyle name="Обычный 2 17 2 3" xfId="42834"/>
    <cellStyle name="Обычный 2 17 2 3 2" xfId="42835"/>
    <cellStyle name="Обычный 2 17 2 3_заявки" xfId="42836"/>
    <cellStyle name="Обычный 2 17 2 4" xfId="42837"/>
    <cellStyle name="Обычный 2 17 2_заявки" xfId="42838"/>
    <cellStyle name="Обычный 2 17 3" xfId="42839"/>
    <cellStyle name="Обычный 2 17 3 2" xfId="42840"/>
    <cellStyle name="Обычный 2 17 3 2 2" xfId="42841"/>
    <cellStyle name="Обычный 2 17 3 2 2 2" xfId="42842"/>
    <cellStyle name="Обычный 2 17 3 2 2_заявки" xfId="42843"/>
    <cellStyle name="Обычный 2 17 3 2 3" xfId="42844"/>
    <cellStyle name="Обычный 2 17 3 2_заявки" xfId="42845"/>
    <cellStyle name="Обычный 2 17 3 3" xfId="42846"/>
    <cellStyle name="Обычный 2 17 3 3 2" xfId="42847"/>
    <cellStyle name="Обычный 2 17 3 3_заявки" xfId="42848"/>
    <cellStyle name="Обычный 2 17 3 4" xfId="42849"/>
    <cellStyle name="Обычный 2 17 3_заявки" xfId="42850"/>
    <cellStyle name="Обычный 2 17 4" xfId="42851"/>
    <cellStyle name="Обычный 2 17 4 2" xfId="42852"/>
    <cellStyle name="Обычный 2 17 4 2 2" xfId="42853"/>
    <cellStyle name="Обычный 2 17 4 2_заявки" xfId="42854"/>
    <cellStyle name="Обычный 2 17 4 3" xfId="42855"/>
    <cellStyle name="Обычный 2 17 4_заявки" xfId="42856"/>
    <cellStyle name="Обычный 2 17 5" xfId="42857"/>
    <cellStyle name="Обычный 2 17 5 2" xfId="42858"/>
    <cellStyle name="Обычный 2 17 5_заявки" xfId="42859"/>
    <cellStyle name="Обычный 2 17 6" xfId="42860"/>
    <cellStyle name="Обычный 2 17_заявки" xfId="42861"/>
    <cellStyle name="Обычный 2 18" xfId="42862"/>
    <cellStyle name="Обычный 2 18 2" xfId="42863"/>
    <cellStyle name="Обычный 2 18 2 2" xfId="42864"/>
    <cellStyle name="Обычный 2 18 2 2 2" xfId="42865"/>
    <cellStyle name="Обычный 2 18 2 2_заявки" xfId="42866"/>
    <cellStyle name="Обычный 2 18 2 3" xfId="42867"/>
    <cellStyle name="Обычный 2 18 2_заявки" xfId="42868"/>
    <cellStyle name="Обычный 2 18 3" xfId="42869"/>
    <cellStyle name="Обычный 2 18 3 2" xfId="42870"/>
    <cellStyle name="Обычный 2 18 3_заявки" xfId="42871"/>
    <cellStyle name="Обычный 2 18 4" xfId="42872"/>
    <cellStyle name="Обычный 2 18_заявки" xfId="42873"/>
    <cellStyle name="Обычный 2 19" xfId="42874"/>
    <cellStyle name="Обычный 2 19 2" xfId="42875"/>
    <cellStyle name="Обычный 2 19 2 2" xfId="42876"/>
    <cellStyle name="Обычный 2 19 2 2 2" xfId="42877"/>
    <cellStyle name="Обычный 2 19 2 2_заявки" xfId="42878"/>
    <cellStyle name="Обычный 2 19 2 3" xfId="42879"/>
    <cellStyle name="Обычный 2 19 2_заявки" xfId="42880"/>
    <cellStyle name="Обычный 2 19 3" xfId="42881"/>
    <cellStyle name="Обычный 2 19 3 2" xfId="42882"/>
    <cellStyle name="Обычный 2 19 3_заявки" xfId="42883"/>
    <cellStyle name="Обычный 2 19 4" xfId="42884"/>
    <cellStyle name="Обычный 2 19_заявки" xfId="42885"/>
    <cellStyle name="Обычный 2 2" xfId="4"/>
    <cellStyle name="Обычный 2 2 10" xfId="42886"/>
    <cellStyle name="Обычный 2 2 10 2" xfId="42887"/>
    <cellStyle name="Обычный 2 2 10 2 2" xfId="42888"/>
    <cellStyle name="Обычный 2 2 10 2_заявки" xfId="42889"/>
    <cellStyle name="Обычный 2 2 10 3" xfId="42890"/>
    <cellStyle name="Обычный 2 2 10_заявки" xfId="42891"/>
    <cellStyle name="Обычный 2 2 11" xfId="56755"/>
    <cellStyle name="Обычный 2 2 12" xfId="59195"/>
    <cellStyle name="Обычный 2 2 13" xfId="59196"/>
    <cellStyle name="Обычный 2 2 2" xfId="5"/>
    <cellStyle name="Обычный 2 2 2 2" xfId="42892"/>
    <cellStyle name="Обычный 2 2 2 2 2" xfId="42893"/>
    <cellStyle name="Обычный 2 2 2 2 2 2" xfId="42894"/>
    <cellStyle name="Обычный 2 2 2 2 2_заявки" xfId="42895"/>
    <cellStyle name="Обычный 2 2 2 2 3" xfId="42896"/>
    <cellStyle name="Обычный 2 2 2 2_заявки" xfId="42897"/>
    <cellStyle name="Обычный 2 2 3" xfId="42898"/>
    <cellStyle name="Обычный 2 2 3 2" xfId="42899"/>
    <cellStyle name="Обычный 2 2 3 2 2" xfId="42900"/>
    <cellStyle name="Обычный 2 2 3 2 2 2" xfId="42901"/>
    <cellStyle name="Обычный 2 2 3 2 2_заявки" xfId="42902"/>
    <cellStyle name="Обычный 2 2 3 2 3" xfId="42903"/>
    <cellStyle name="Обычный 2 2 3 2_заявки" xfId="42904"/>
    <cellStyle name="Обычный 2 2 3 3" xfId="42905"/>
    <cellStyle name="Обычный 2 2 3 3 2" xfId="42906"/>
    <cellStyle name="Обычный 2 2 3 3_заявки" xfId="42907"/>
    <cellStyle name="Обычный 2 2 3 4" xfId="42908"/>
    <cellStyle name="Обычный 2 2 3_заявки" xfId="42909"/>
    <cellStyle name="Обычный 2 2 4" xfId="42910"/>
    <cellStyle name="Обычный 2 2 4 2" xfId="42911"/>
    <cellStyle name="Обычный 2 2 4 2 2" xfId="42912"/>
    <cellStyle name="Обычный 2 2 4 2 2 2" xfId="42913"/>
    <cellStyle name="Обычный 2 2 4 2 2_заявки" xfId="42914"/>
    <cellStyle name="Обычный 2 2 4 2 3" xfId="42915"/>
    <cellStyle name="Обычный 2 2 4 2_заявки" xfId="42916"/>
    <cellStyle name="Обычный 2 2 4 3" xfId="42917"/>
    <cellStyle name="Обычный 2 2 4 3 2" xfId="42918"/>
    <cellStyle name="Обычный 2 2 4 3_заявки" xfId="42919"/>
    <cellStyle name="Обычный 2 2 4 4" xfId="42920"/>
    <cellStyle name="Обычный 2 2 4_заявки" xfId="42921"/>
    <cellStyle name="Обычный 2 2 5" xfId="42922"/>
    <cellStyle name="Обычный 2 2 5 2" xfId="42923"/>
    <cellStyle name="Обычный 2 2 5 2 2" xfId="42924"/>
    <cellStyle name="Обычный 2 2 5 2 2 2" xfId="42925"/>
    <cellStyle name="Обычный 2 2 5 2 2_заявки" xfId="42926"/>
    <cellStyle name="Обычный 2 2 5 2 3" xfId="42927"/>
    <cellStyle name="Обычный 2 2 5 2_заявки" xfId="42928"/>
    <cellStyle name="Обычный 2 2 5 3" xfId="42929"/>
    <cellStyle name="Обычный 2 2 5 3 2" xfId="42930"/>
    <cellStyle name="Обычный 2 2 5 3_заявки" xfId="42931"/>
    <cellStyle name="Обычный 2 2 5 4" xfId="42932"/>
    <cellStyle name="Обычный 2 2 5_заявки" xfId="42933"/>
    <cellStyle name="Обычный 2 2 6" xfId="42934"/>
    <cellStyle name="Обычный 2 2 6 2" xfId="42935"/>
    <cellStyle name="Обычный 2 2 6 2 2" xfId="42936"/>
    <cellStyle name="Обычный 2 2 6 2 2 2" xfId="42937"/>
    <cellStyle name="Обычный 2 2 6 2 2_заявки" xfId="42938"/>
    <cellStyle name="Обычный 2 2 6 2 3" xfId="42939"/>
    <cellStyle name="Обычный 2 2 6 2_заявки" xfId="42940"/>
    <cellStyle name="Обычный 2 2 6 3" xfId="42941"/>
    <cellStyle name="Обычный 2 2 6 3 2" xfId="42942"/>
    <cellStyle name="Обычный 2 2 6 3_заявки" xfId="42943"/>
    <cellStyle name="Обычный 2 2 6 4" xfId="42944"/>
    <cellStyle name="Обычный 2 2 6_заявки" xfId="42945"/>
    <cellStyle name="Обычный 2 2 7" xfId="42946"/>
    <cellStyle name="Обычный 2 2 7 2" xfId="42947"/>
    <cellStyle name="Обычный 2 2 7 2 2" xfId="42948"/>
    <cellStyle name="Обычный 2 2 7 2 2 2" xfId="42949"/>
    <cellStyle name="Обычный 2 2 7 2 2_заявки" xfId="42950"/>
    <cellStyle name="Обычный 2 2 7 2 3" xfId="42951"/>
    <cellStyle name="Обычный 2 2 7 2_заявки" xfId="42952"/>
    <cellStyle name="Обычный 2 2 7 3" xfId="42953"/>
    <cellStyle name="Обычный 2 2 7 3 2" xfId="42954"/>
    <cellStyle name="Обычный 2 2 7 3_заявки" xfId="42955"/>
    <cellStyle name="Обычный 2 2 7 4" xfId="42956"/>
    <cellStyle name="Обычный 2 2 7_заявки" xfId="42957"/>
    <cellStyle name="Обычный 2 2 8" xfId="42958"/>
    <cellStyle name="Обычный 2 2 8 2" xfId="42959"/>
    <cellStyle name="Обычный 2 2 8 2 2" xfId="42960"/>
    <cellStyle name="Обычный 2 2 8 2 2 2" xfId="42961"/>
    <cellStyle name="Обычный 2 2 8 2 2_заявки" xfId="42962"/>
    <cellStyle name="Обычный 2 2 8 2 3" xfId="42963"/>
    <cellStyle name="Обычный 2 2 8 2_заявки" xfId="42964"/>
    <cellStyle name="Обычный 2 2 8 3" xfId="42965"/>
    <cellStyle name="Обычный 2 2 8 3 2" xfId="42966"/>
    <cellStyle name="Обычный 2 2 8 3_заявки" xfId="42967"/>
    <cellStyle name="Обычный 2 2 8 4" xfId="42968"/>
    <cellStyle name="Обычный 2 2 8_заявки" xfId="42969"/>
    <cellStyle name="Обычный 2 2 9" xfId="42970"/>
    <cellStyle name="Обычный 2 2 9 2" xfId="42971"/>
    <cellStyle name="Обычный 2 2 9 2 2" xfId="42972"/>
    <cellStyle name="Обычный 2 2 9 2 2 2" xfId="42973"/>
    <cellStyle name="Обычный 2 2 9 2 2_заявки" xfId="42974"/>
    <cellStyle name="Обычный 2 2 9 2 3" xfId="42975"/>
    <cellStyle name="Обычный 2 2 9 2_заявки" xfId="42976"/>
    <cellStyle name="Обычный 2 2 9 3" xfId="42977"/>
    <cellStyle name="Обычный 2 2 9 3 2" xfId="42978"/>
    <cellStyle name="Обычный 2 2 9 3_заявки" xfId="42979"/>
    <cellStyle name="Обычный 2 2 9 4" xfId="42980"/>
    <cellStyle name="Обычный 2 2 9_заявки" xfId="42981"/>
    <cellStyle name="Обычный 2 2_ЧекалинаТ" xfId="56756"/>
    <cellStyle name="Обычный 2 20" xfId="42982"/>
    <cellStyle name="Обычный 2 20 2" xfId="42983"/>
    <cellStyle name="Обычный 2 20 2 2" xfId="42984"/>
    <cellStyle name="Обычный 2 20 2 2 2" xfId="42985"/>
    <cellStyle name="Обычный 2 20 2 2_заявки" xfId="42986"/>
    <cellStyle name="Обычный 2 20 2 3" xfId="42987"/>
    <cellStyle name="Обычный 2 20 2_заявки" xfId="42988"/>
    <cellStyle name="Обычный 2 20 3" xfId="42989"/>
    <cellStyle name="Обычный 2 20 3 2" xfId="42990"/>
    <cellStyle name="Обычный 2 20 3_заявки" xfId="42991"/>
    <cellStyle name="Обычный 2 20 4" xfId="42992"/>
    <cellStyle name="Обычный 2 20_заявки" xfId="42993"/>
    <cellStyle name="Обычный 2 21" xfId="42994"/>
    <cellStyle name="Обычный 2 22" xfId="56757"/>
    <cellStyle name="Обычный 2 23" xfId="59197"/>
    <cellStyle name="Обычный 2 24" xfId="59198"/>
    <cellStyle name="Обычный 2 25" xfId="59199"/>
    <cellStyle name="Обычный 2 26" xfId="59200"/>
    <cellStyle name="Обычный 2 27" xfId="59201"/>
    <cellStyle name="Обычный 2 28" xfId="59202"/>
    <cellStyle name="Обычный 2 29" xfId="59203"/>
    <cellStyle name="Обычный 2 3" xfId="42995"/>
    <cellStyle name="Обычный 2 3 10" xfId="59204"/>
    <cellStyle name="Обычный 2 3 2" xfId="42996"/>
    <cellStyle name="Обычный 2 3 2 2" xfId="42997"/>
    <cellStyle name="Обычный 2 3 2 2 2" xfId="42998"/>
    <cellStyle name="Обычный 2 3 2 2 2 2" xfId="42999"/>
    <cellStyle name="Обычный 2 3 2 2 2_заявки" xfId="43000"/>
    <cellStyle name="Обычный 2 3 2 2 3" xfId="43001"/>
    <cellStyle name="Обычный 2 3 2 2_заявки" xfId="43002"/>
    <cellStyle name="Обычный 2 3 2 3" xfId="43003"/>
    <cellStyle name="Обычный 2 3 2 3 2" xfId="43004"/>
    <cellStyle name="Обычный 2 3 2 3_заявки" xfId="43005"/>
    <cellStyle name="Обычный 2 3 2 4" xfId="43006"/>
    <cellStyle name="Обычный 2 3 2_заявки" xfId="43007"/>
    <cellStyle name="Обычный 2 3 3" xfId="43008"/>
    <cellStyle name="Обычный 2 3 3 2" xfId="43009"/>
    <cellStyle name="Обычный 2 3 3 2 2" xfId="43010"/>
    <cellStyle name="Обычный 2 3 3 2 2 2" xfId="43011"/>
    <cellStyle name="Обычный 2 3 3 2 2_заявки" xfId="43012"/>
    <cellStyle name="Обычный 2 3 3 2 3" xfId="43013"/>
    <cellStyle name="Обычный 2 3 3 2_заявки" xfId="43014"/>
    <cellStyle name="Обычный 2 3 3 3" xfId="43015"/>
    <cellStyle name="Обычный 2 3 3 3 2" xfId="43016"/>
    <cellStyle name="Обычный 2 3 3 3_заявки" xfId="43017"/>
    <cellStyle name="Обычный 2 3 3 4" xfId="43018"/>
    <cellStyle name="Обычный 2 3 3_заявки" xfId="43019"/>
    <cellStyle name="Обычный 2 3 4" xfId="43020"/>
    <cellStyle name="Обычный 2 3 4 2" xfId="43021"/>
    <cellStyle name="Обычный 2 3 4 2 2" xfId="43022"/>
    <cellStyle name="Обычный 2 3 4 2 2 2" xfId="43023"/>
    <cellStyle name="Обычный 2 3 4 2 2_заявки" xfId="43024"/>
    <cellStyle name="Обычный 2 3 4 2 3" xfId="43025"/>
    <cellStyle name="Обычный 2 3 4 2_заявки" xfId="43026"/>
    <cellStyle name="Обычный 2 3 4 3" xfId="43027"/>
    <cellStyle name="Обычный 2 3 4 3 2" xfId="43028"/>
    <cellStyle name="Обычный 2 3 4 3_заявки" xfId="43029"/>
    <cellStyle name="Обычный 2 3 4 4" xfId="43030"/>
    <cellStyle name="Обычный 2 3 4_заявки" xfId="43031"/>
    <cellStyle name="Обычный 2 3 5" xfId="43032"/>
    <cellStyle name="Обычный 2 3 5 2" xfId="43033"/>
    <cellStyle name="Обычный 2 3 5 2 2" xfId="43034"/>
    <cellStyle name="Обычный 2 3 5 2 2 2" xfId="43035"/>
    <cellStyle name="Обычный 2 3 5 2 2_заявки" xfId="43036"/>
    <cellStyle name="Обычный 2 3 5 2 3" xfId="43037"/>
    <cellStyle name="Обычный 2 3 5 2_заявки" xfId="43038"/>
    <cellStyle name="Обычный 2 3 5 3" xfId="43039"/>
    <cellStyle name="Обычный 2 3 5 3 2" xfId="43040"/>
    <cellStyle name="Обычный 2 3 5 3_заявки" xfId="43041"/>
    <cellStyle name="Обычный 2 3 5 4" xfId="43042"/>
    <cellStyle name="Обычный 2 3 5_заявки" xfId="43043"/>
    <cellStyle name="Обычный 2 3 6" xfId="43044"/>
    <cellStyle name="Обычный 2 3 6 2" xfId="43045"/>
    <cellStyle name="Обычный 2 3 6 2 2" xfId="43046"/>
    <cellStyle name="Обычный 2 3 6 2 2 2" xfId="43047"/>
    <cellStyle name="Обычный 2 3 6 2 2_заявки" xfId="43048"/>
    <cellStyle name="Обычный 2 3 6 2 3" xfId="43049"/>
    <cellStyle name="Обычный 2 3 6 2_заявки" xfId="43050"/>
    <cellStyle name="Обычный 2 3 6 3" xfId="43051"/>
    <cellStyle name="Обычный 2 3 6 3 2" xfId="43052"/>
    <cellStyle name="Обычный 2 3 6 3_заявки" xfId="43053"/>
    <cellStyle name="Обычный 2 3 6 4" xfId="43054"/>
    <cellStyle name="Обычный 2 3 6_заявки" xfId="43055"/>
    <cellStyle name="Обычный 2 3 7" xfId="43056"/>
    <cellStyle name="Обычный 2 3 7 2" xfId="43057"/>
    <cellStyle name="Обычный 2 3 7 2 2" xfId="43058"/>
    <cellStyle name="Обычный 2 3 7 2 2 2" xfId="43059"/>
    <cellStyle name="Обычный 2 3 7 2 2_заявки" xfId="43060"/>
    <cellStyle name="Обычный 2 3 7 2 3" xfId="43061"/>
    <cellStyle name="Обычный 2 3 7 2_заявки" xfId="43062"/>
    <cellStyle name="Обычный 2 3 7 3" xfId="43063"/>
    <cellStyle name="Обычный 2 3 7 3 2" xfId="43064"/>
    <cellStyle name="Обычный 2 3 7 3_заявки" xfId="43065"/>
    <cellStyle name="Обычный 2 3 7 4" xfId="43066"/>
    <cellStyle name="Обычный 2 3 7_заявки" xfId="43067"/>
    <cellStyle name="Обычный 2 3 8" xfId="56758"/>
    <cellStyle name="Обычный 2 3 9" xfId="59205"/>
    <cellStyle name="Обычный 2 30" xfId="59206"/>
    <cellStyle name="Обычный 2 31" xfId="59207"/>
    <cellStyle name="Обычный 2 4" xfId="43068"/>
    <cellStyle name="Обычный 2 4 10" xfId="43069"/>
    <cellStyle name="Обычный 2 4 2" xfId="43070"/>
    <cellStyle name="Обычный 2 4 2 2" xfId="43071"/>
    <cellStyle name="Обычный 2 4 2 2 2" xfId="43072"/>
    <cellStyle name="Обычный 2 4 2 2 2 2" xfId="43073"/>
    <cellStyle name="Обычный 2 4 2 2 2_заявки" xfId="43074"/>
    <cellStyle name="Обычный 2 4 2 2 3" xfId="43075"/>
    <cellStyle name="Обычный 2 4 2 2_заявки" xfId="43076"/>
    <cellStyle name="Обычный 2 4 2 3" xfId="43077"/>
    <cellStyle name="Обычный 2 4 2 3 2" xfId="43078"/>
    <cellStyle name="Обычный 2 4 2 3_заявки" xfId="43079"/>
    <cellStyle name="Обычный 2 4 2 4" xfId="43080"/>
    <cellStyle name="Обычный 2 4 2_заявки" xfId="43081"/>
    <cellStyle name="Обычный 2 4 3" xfId="43082"/>
    <cellStyle name="Обычный 2 4 3 2" xfId="43083"/>
    <cellStyle name="Обычный 2 4 3 2 2" xfId="43084"/>
    <cellStyle name="Обычный 2 4 3 2 2 2" xfId="43085"/>
    <cellStyle name="Обычный 2 4 3 2 2_заявки" xfId="43086"/>
    <cellStyle name="Обычный 2 4 3 2 3" xfId="43087"/>
    <cellStyle name="Обычный 2 4 3 2_заявки" xfId="43088"/>
    <cellStyle name="Обычный 2 4 3 3" xfId="43089"/>
    <cellStyle name="Обычный 2 4 3 3 2" xfId="43090"/>
    <cellStyle name="Обычный 2 4 3 3_заявки" xfId="43091"/>
    <cellStyle name="Обычный 2 4 3 4" xfId="43092"/>
    <cellStyle name="Обычный 2 4 3_заявки" xfId="43093"/>
    <cellStyle name="Обычный 2 4 4" xfId="43094"/>
    <cellStyle name="Обычный 2 4 4 2" xfId="43095"/>
    <cellStyle name="Обычный 2 4 4 2 2" xfId="43096"/>
    <cellStyle name="Обычный 2 4 4 2 2 2" xfId="43097"/>
    <cellStyle name="Обычный 2 4 4 2 2_заявки" xfId="43098"/>
    <cellStyle name="Обычный 2 4 4 2 3" xfId="43099"/>
    <cellStyle name="Обычный 2 4 4 2_заявки" xfId="43100"/>
    <cellStyle name="Обычный 2 4 4 3" xfId="43101"/>
    <cellStyle name="Обычный 2 4 4 3 2" xfId="43102"/>
    <cellStyle name="Обычный 2 4 4 3_заявки" xfId="43103"/>
    <cellStyle name="Обычный 2 4 4 4" xfId="43104"/>
    <cellStyle name="Обычный 2 4 4_заявки" xfId="43105"/>
    <cellStyle name="Обычный 2 4 5" xfId="43106"/>
    <cellStyle name="Обычный 2 4 5 2" xfId="43107"/>
    <cellStyle name="Обычный 2 4 5 2 2" xfId="43108"/>
    <cellStyle name="Обычный 2 4 5 2 2 2" xfId="43109"/>
    <cellStyle name="Обычный 2 4 5 2 2_заявки" xfId="43110"/>
    <cellStyle name="Обычный 2 4 5 2 3" xfId="43111"/>
    <cellStyle name="Обычный 2 4 5 2_заявки" xfId="43112"/>
    <cellStyle name="Обычный 2 4 5 3" xfId="43113"/>
    <cellStyle name="Обычный 2 4 5 3 2" xfId="43114"/>
    <cellStyle name="Обычный 2 4 5 3_заявки" xfId="43115"/>
    <cellStyle name="Обычный 2 4 5 4" xfId="43116"/>
    <cellStyle name="Обычный 2 4 5_заявки" xfId="43117"/>
    <cellStyle name="Обычный 2 4 6" xfId="43118"/>
    <cellStyle name="Обычный 2 4 6 2" xfId="43119"/>
    <cellStyle name="Обычный 2 4 6 2 2" xfId="43120"/>
    <cellStyle name="Обычный 2 4 6 2 2 2" xfId="43121"/>
    <cellStyle name="Обычный 2 4 6 2 2_заявки" xfId="43122"/>
    <cellStyle name="Обычный 2 4 6 2 3" xfId="43123"/>
    <cellStyle name="Обычный 2 4 6 2_заявки" xfId="43124"/>
    <cellStyle name="Обычный 2 4 6 3" xfId="43125"/>
    <cellStyle name="Обычный 2 4 6 3 2" xfId="43126"/>
    <cellStyle name="Обычный 2 4 6 3_заявки" xfId="43127"/>
    <cellStyle name="Обычный 2 4 6 4" xfId="43128"/>
    <cellStyle name="Обычный 2 4 6_заявки" xfId="43129"/>
    <cellStyle name="Обычный 2 4 7" xfId="43130"/>
    <cellStyle name="Обычный 2 4 7 2" xfId="43131"/>
    <cellStyle name="Обычный 2 4 7 2 2" xfId="43132"/>
    <cellStyle name="Обычный 2 4 7 2 2 2" xfId="43133"/>
    <cellStyle name="Обычный 2 4 7 2 2_заявки" xfId="43134"/>
    <cellStyle name="Обычный 2 4 7 2 3" xfId="43135"/>
    <cellStyle name="Обычный 2 4 7 2_заявки" xfId="43136"/>
    <cellStyle name="Обычный 2 4 7 3" xfId="43137"/>
    <cellStyle name="Обычный 2 4 7 3 2" xfId="43138"/>
    <cellStyle name="Обычный 2 4 7 3_заявки" xfId="43139"/>
    <cellStyle name="Обычный 2 4 7 4" xfId="43140"/>
    <cellStyle name="Обычный 2 4 7_заявки" xfId="43141"/>
    <cellStyle name="Обычный 2 4 8" xfId="43142"/>
    <cellStyle name="Обычный 2 4 8 2" xfId="43143"/>
    <cellStyle name="Обычный 2 4 8 2 2" xfId="43144"/>
    <cellStyle name="Обычный 2 4 8 2_заявки" xfId="43145"/>
    <cellStyle name="Обычный 2 4 8 3" xfId="43146"/>
    <cellStyle name="Обычный 2 4 8_заявки" xfId="43147"/>
    <cellStyle name="Обычный 2 4 9" xfId="43148"/>
    <cellStyle name="Обычный 2 4 9 2" xfId="43149"/>
    <cellStyle name="Обычный 2 4 9_заявки" xfId="43150"/>
    <cellStyle name="Обычный 2 4_заявки" xfId="43151"/>
    <cellStyle name="Обычный 2 5" xfId="43152"/>
    <cellStyle name="Обычный 2 5 10" xfId="43153"/>
    <cellStyle name="Обычный 2 5 2" xfId="43154"/>
    <cellStyle name="Обычный 2 5 2 2" xfId="43155"/>
    <cellStyle name="Обычный 2 5 2 2 2" xfId="43156"/>
    <cellStyle name="Обычный 2 5 2 2 2 2" xfId="43157"/>
    <cellStyle name="Обычный 2 5 2 2 2_заявки" xfId="43158"/>
    <cellStyle name="Обычный 2 5 2 2 3" xfId="43159"/>
    <cellStyle name="Обычный 2 5 2 2_заявки" xfId="43160"/>
    <cellStyle name="Обычный 2 5 2 3" xfId="43161"/>
    <cellStyle name="Обычный 2 5 2 3 2" xfId="43162"/>
    <cellStyle name="Обычный 2 5 2 3_заявки" xfId="43163"/>
    <cellStyle name="Обычный 2 5 2 4" xfId="43164"/>
    <cellStyle name="Обычный 2 5 2_заявки" xfId="43165"/>
    <cellStyle name="Обычный 2 5 3" xfId="43166"/>
    <cellStyle name="Обычный 2 5 3 2" xfId="43167"/>
    <cellStyle name="Обычный 2 5 3 2 2" xfId="43168"/>
    <cellStyle name="Обычный 2 5 3 2 2 2" xfId="43169"/>
    <cellStyle name="Обычный 2 5 3 2 2_заявки" xfId="43170"/>
    <cellStyle name="Обычный 2 5 3 2 3" xfId="43171"/>
    <cellStyle name="Обычный 2 5 3 2_заявки" xfId="43172"/>
    <cellStyle name="Обычный 2 5 3 3" xfId="43173"/>
    <cellStyle name="Обычный 2 5 3 3 2" xfId="43174"/>
    <cellStyle name="Обычный 2 5 3 3_заявки" xfId="43175"/>
    <cellStyle name="Обычный 2 5 3 4" xfId="43176"/>
    <cellStyle name="Обычный 2 5 3_заявки" xfId="43177"/>
    <cellStyle name="Обычный 2 5 4" xfId="43178"/>
    <cellStyle name="Обычный 2 5 4 2" xfId="43179"/>
    <cellStyle name="Обычный 2 5 4 2 2" xfId="43180"/>
    <cellStyle name="Обычный 2 5 4 2 2 2" xfId="43181"/>
    <cellStyle name="Обычный 2 5 4 2 2_заявки" xfId="43182"/>
    <cellStyle name="Обычный 2 5 4 2 3" xfId="43183"/>
    <cellStyle name="Обычный 2 5 4 2_заявки" xfId="43184"/>
    <cellStyle name="Обычный 2 5 4 3" xfId="43185"/>
    <cellStyle name="Обычный 2 5 4 3 2" xfId="43186"/>
    <cellStyle name="Обычный 2 5 4 3_заявки" xfId="43187"/>
    <cellStyle name="Обычный 2 5 4 4" xfId="43188"/>
    <cellStyle name="Обычный 2 5 4_заявки" xfId="43189"/>
    <cellStyle name="Обычный 2 5 5" xfId="43190"/>
    <cellStyle name="Обычный 2 5 5 2" xfId="43191"/>
    <cellStyle name="Обычный 2 5 5 2 2" xfId="43192"/>
    <cellStyle name="Обычный 2 5 5 2 2 2" xfId="43193"/>
    <cellStyle name="Обычный 2 5 5 2 2_заявки" xfId="43194"/>
    <cellStyle name="Обычный 2 5 5 2 3" xfId="43195"/>
    <cellStyle name="Обычный 2 5 5 2_заявки" xfId="43196"/>
    <cellStyle name="Обычный 2 5 5 3" xfId="43197"/>
    <cellStyle name="Обычный 2 5 5 3 2" xfId="43198"/>
    <cellStyle name="Обычный 2 5 5 3_заявки" xfId="43199"/>
    <cellStyle name="Обычный 2 5 5 4" xfId="43200"/>
    <cellStyle name="Обычный 2 5 5_заявки" xfId="43201"/>
    <cellStyle name="Обычный 2 5 6" xfId="43202"/>
    <cellStyle name="Обычный 2 5 6 2" xfId="43203"/>
    <cellStyle name="Обычный 2 5 6 2 2" xfId="43204"/>
    <cellStyle name="Обычный 2 5 6 2 2 2" xfId="43205"/>
    <cellStyle name="Обычный 2 5 6 2 2_заявки" xfId="43206"/>
    <cellStyle name="Обычный 2 5 6 2 3" xfId="43207"/>
    <cellStyle name="Обычный 2 5 6 2_заявки" xfId="43208"/>
    <cellStyle name="Обычный 2 5 6 3" xfId="43209"/>
    <cellStyle name="Обычный 2 5 6 3 2" xfId="43210"/>
    <cellStyle name="Обычный 2 5 6 3_заявки" xfId="43211"/>
    <cellStyle name="Обычный 2 5 6 4" xfId="43212"/>
    <cellStyle name="Обычный 2 5 6_заявки" xfId="43213"/>
    <cellStyle name="Обычный 2 5 7" xfId="43214"/>
    <cellStyle name="Обычный 2 5 7 2" xfId="43215"/>
    <cellStyle name="Обычный 2 5 7 2 2" xfId="43216"/>
    <cellStyle name="Обычный 2 5 7 2 2 2" xfId="43217"/>
    <cellStyle name="Обычный 2 5 7 2 2_заявки" xfId="43218"/>
    <cellStyle name="Обычный 2 5 7 2 3" xfId="43219"/>
    <cellStyle name="Обычный 2 5 7 2_заявки" xfId="43220"/>
    <cellStyle name="Обычный 2 5 7 3" xfId="43221"/>
    <cellStyle name="Обычный 2 5 7 3 2" xfId="43222"/>
    <cellStyle name="Обычный 2 5 7 3_заявки" xfId="43223"/>
    <cellStyle name="Обычный 2 5 7 4" xfId="43224"/>
    <cellStyle name="Обычный 2 5 7_заявки" xfId="43225"/>
    <cellStyle name="Обычный 2 5 8" xfId="43226"/>
    <cellStyle name="Обычный 2 5 8 2" xfId="43227"/>
    <cellStyle name="Обычный 2 5 8 2 2" xfId="43228"/>
    <cellStyle name="Обычный 2 5 8 2_заявки" xfId="43229"/>
    <cellStyle name="Обычный 2 5 8 3" xfId="43230"/>
    <cellStyle name="Обычный 2 5 8_заявки" xfId="43231"/>
    <cellStyle name="Обычный 2 5 9" xfId="43232"/>
    <cellStyle name="Обычный 2 5 9 2" xfId="43233"/>
    <cellStyle name="Обычный 2 5 9_заявки" xfId="43234"/>
    <cellStyle name="Обычный 2 5_заявки" xfId="43235"/>
    <cellStyle name="Обычный 2 6" xfId="43236"/>
    <cellStyle name="Обычный 2 6 2" xfId="43237"/>
    <cellStyle name="Обычный 2 6 2 2" xfId="43238"/>
    <cellStyle name="Обычный 2 6 2 2 2" xfId="43239"/>
    <cellStyle name="Обычный 2 6 2 2 2 2" xfId="43240"/>
    <cellStyle name="Обычный 2 6 2 2 2_заявки" xfId="43241"/>
    <cellStyle name="Обычный 2 6 2 2 3" xfId="43242"/>
    <cellStyle name="Обычный 2 6 2 2_заявки" xfId="43243"/>
    <cellStyle name="Обычный 2 6 2 3" xfId="43244"/>
    <cellStyle name="Обычный 2 6 2 3 2" xfId="43245"/>
    <cellStyle name="Обычный 2 6 2 3_заявки" xfId="43246"/>
    <cellStyle name="Обычный 2 6 2 4" xfId="43247"/>
    <cellStyle name="Обычный 2 6 2_заявки" xfId="43248"/>
    <cellStyle name="Обычный 2 6 3" xfId="43249"/>
    <cellStyle name="Обычный 2 6 3 2" xfId="43250"/>
    <cellStyle name="Обычный 2 6 3 2 2" xfId="43251"/>
    <cellStyle name="Обычный 2 6 3 2 2 2" xfId="43252"/>
    <cellStyle name="Обычный 2 6 3 2 2_заявки" xfId="43253"/>
    <cellStyle name="Обычный 2 6 3 2 3" xfId="43254"/>
    <cellStyle name="Обычный 2 6 3 2_заявки" xfId="43255"/>
    <cellStyle name="Обычный 2 6 3 3" xfId="43256"/>
    <cellStyle name="Обычный 2 6 3 3 2" xfId="43257"/>
    <cellStyle name="Обычный 2 6 3 3_заявки" xfId="43258"/>
    <cellStyle name="Обычный 2 6 3 4" xfId="43259"/>
    <cellStyle name="Обычный 2 6 3_заявки" xfId="43260"/>
    <cellStyle name="Обычный 2 6 4" xfId="43261"/>
    <cellStyle name="Обычный 2 6 4 2" xfId="43262"/>
    <cellStyle name="Обычный 2 6 4 2 2" xfId="43263"/>
    <cellStyle name="Обычный 2 6 4 2 2 2" xfId="43264"/>
    <cellStyle name="Обычный 2 6 4 2 2_заявки" xfId="43265"/>
    <cellStyle name="Обычный 2 6 4 2 3" xfId="43266"/>
    <cellStyle name="Обычный 2 6 4 2_заявки" xfId="43267"/>
    <cellStyle name="Обычный 2 6 4 3" xfId="43268"/>
    <cellStyle name="Обычный 2 6 4 3 2" xfId="43269"/>
    <cellStyle name="Обычный 2 6 4 3_заявки" xfId="43270"/>
    <cellStyle name="Обычный 2 6 4 4" xfId="43271"/>
    <cellStyle name="Обычный 2 6 4_заявки" xfId="43272"/>
    <cellStyle name="Обычный 2 6 5" xfId="43273"/>
    <cellStyle name="Обычный 2 6 5 2" xfId="43274"/>
    <cellStyle name="Обычный 2 6 5 2 2" xfId="43275"/>
    <cellStyle name="Обычный 2 6 5 2 2 2" xfId="43276"/>
    <cellStyle name="Обычный 2 6 5 2 2_заявки" xfId="43277"/>
    <cellStyle name="Обычный 2 6 5 2 3" xfId="43278"/>
    <cellStyle name="Обычный 2 6 5 2_заявки" xfId="43279"/>
    <cellStyle name="Обычный 2 6 5 3" xfId="43280"/>
    <cellStyle name="Обычный 2 6 5 3 2" xfId="43281"/>
    <cellStyle name="Обычный 2 6 5 3_заявки" xfId="43282"/>
    <cellStyle name="Обычный 2 6 5 4" xfId="43283"/>
    <cellStyle name="Обычный 2 6 5_заявки" xfId="43284"/>
    <cellStyle name="Обычный 2 6 6" xfId="43285"/>
    <cellStyle name="Обычный 2 6 6 2" xfId="43286"/>
    <cellStyle name="Обычный 2 6 6 2 2" xfId="43287"/>
    <cellStyle name="Обычный 2 6 6 2 2 2" xfId="43288"/>
    <cellStyle name="Обычный 2 6 6 2 2_заявки" xfId="43289"/>
    <cellStyle name="Обычный 2 6 6 2 3" xfId="43290"/>
    <cellStyle name="Обычный 2 6 6 2_заявки" xfId="43291"/>
    <cellStyle name="Обычный 2 6 6 3" xfId="43292"/>
    <cellStyle name="Обычный 2 6 6 3 2" xfId="43293"/>
    <cellStyle name="Обычный 2 6 6 3_заявки" xfId="43294"/>
    <cellStyle name="Обычный 2 6 6 4" xfId="43295"/>
    <cellStyle name="Обычный 2 6 6_заявки" xfId="43296"/>
    <cellStyle name="Обычный 2 6 7" xfId="43297"/>
    <cellStyle name="Обычный 2 6 7 2" xfId="43298"/>
    <cellStyle name="Обычный 2 6 7 2 2" xfId="43299"/>
    <cellStyle name="Обычный 2 6 7 2_заявки" xfId="43300"/>
    <cellStyle name="Обычный 2 6 7 3" xfId="43301"/>
    <cellStyle name="Обычный 2 6 7_заявки" xfId="43302"/>
    <cellStyle name="Обычный 2 6 8" xfId="43303"/>
    <cellStyle name="Обычный 2 6 8 2" xfId="43304"/>
    <cellStyle name="Обычный 2 6 8_заявки" xfId="43305"/>
    <cellStyle name="Обычный 2 6 9" xfId="43306"/>
    <cellStyle name="Обычный 2 6_заявки" xfId="43307"/>
    <cellStyle name="Обычный 2 7" xfId="43308"/>
    <cellStyle name="Обычный 2 7 2" xfId="43309"/>
    <cellStyle name="Обычный 2 7 2 2" xfId="43310"/>
    <cellStyle name="Обычный 2 7 2 2 2" xfId="43311"/>
    <cellStyle name="Обычный 2 7 2 2 2 2" xfId="43312"/>
    <cellStyle name="Обычный 2 7 2 2 2_заявки" xfId="43313"/>
    <cellStyle name="Обычный 2 7 2 2 3" xfId="43314"/>
    <cellStyle name="Обычный 2 7 2 2_заявки" xfId="43315"/>
    <cellStyle name="Обычный 2 7 2 3" xfId="43316"/>
    <cellStyle name="Обычный 2 7 2 3 2" xfId="43317"/>
    <cellStyle name="Обычный 2 7 2 3_заявки" xfId="43318"/>
    <cellStyle name="Обычный 2 7 2 4" xfId="43319"/>
    <cellStyle name="Обычный 2 7 2_заявки" xfId="43320"/>
    <cellStyle name="Обычный 2 7 3" xfId="43321"/>
    <cellStyle name="Обычный 2 7 3 2" xfId="43322"/>
    <cellStyle name="Обычный 2 7 3 2 2" xfId="43323"/>
    <cellStyle name="Обычный 2 7 3 2 2 2" xfId="43324"/>
    <cellStyle name="Обычный 2 7 3 2 2_заявки" xfId="43325"/>
    <cellStyle name="Обычный 2 7 3 2 3" xfId="43326"/>
    <cellStyle name="Обычный 2 7 3 2_заявки" xfId="43327"/>
    <cellStyle name="Обычный 2 7 3 3" xfId="43328"/>
    <cellStyle name="Обычный 2 7 3 3 2" xfId="43329"/>
    <cellStyle name="Обычный 2 7 3 3_заявки" xfId="43330"/>
    <cellStyle name="Обычный 2 7 3 4" xfId="43331"/>
    <cellStyle name="Обычный 2 7 3_заявки" xfId="43332"/>
    <cellStyle name="Обычный 2 7 4" xfId="43333"/>
    <cellStyle name="Обычный 2 7 4 2" xfId="43334"/>
    <cellStyle name="Обычный 2 7 4 2 2" xfId="43335"/>
    <cellStyle name="Обычный 2 7 4 2 2 2" xfId="43336"/>
    <cellStyle name="Обычный 2 7 4 2 2_заявки" xfId="43337"/>
    <cellStyle name="Обычный 2 7 4 2 3" xfId="43338"/>
    <cellStyle name="Обычный 2 7 4 2_заявки" xfId="43339"/>
    <cellStyle name="Обычный 2 7 4 3" xfId="43340"/>
    <cellStyle name="Обычный 2 7 4 3 2" xfId="43341"/>
    <cellStyle name="Обычный 2 7 4 3_заявки" xfId="43342"/>
    <cellStyle name="Обычный 2 7 4 4" xfId="43343"/>
    <cellStyle name="Обычный 2 7 4_заявки" xfId="43344"/>
    <cellStyle name="Обычный 2 7 5" xfId="43345"/>
    <cellStyle name="Обычный 2 7 5 2" xfId="43346"/>
    <cellStyle name="Обычный 2 7 5 2 2" xfId="43347"/>
    <cellStyle name="Обычный 2 7 5 2 2 2" xfId="43348"/>
    <cellStyle name="Обычный 2 7 5 2 2_заявки" xfId="43349"/>
    <cellStyle name="Обычный 2 7 5 2 3" xfId="43350"/>
    <cellStyle name="Обычный 2 7 5 2_заявки" xfId="43351"/>
    <cellStyle name="Обычный 2 7 5 3" xfId="43352"/>
    <cellStyle name="Обычный 2 7 5 3 2" xfId="43353"/>
    <cellStyle name="Обычный 2 7 5 3_заявки" xfId="43354"/>
    <cellStyle name="Обычный 2 7 5 4" xfId="43355"/>
    <cellStyle name="Обычный 2 7 5_заявки" xfId="43356"/>
    <cellStyle name="Обычный 2 7 6" xfId="43357"/>
    <cellStyle name="Обычный 2 7 6 2" xfId="43358"/>
    <cellStyle name="Обычный 2 7 6 2 2" xfId="43359"/>
    <cellStyle name="Обычный 2 7 6 2_заявки" xfId="43360"/>
    <cellStyle name="Обычный 2 7 6 3" xfId="43361"/>
    <cellStyle name="Обычный 2 7 6_заявки" xfId="43362"/>
    <cellStyle name="Обычный 2 7 7" xfId="43363"/>
    <cellStyle name="Обычный 2 7 7 2" xfId="43364"/>
    <cellStyle name="Обычный 2 7 7_заявки" xfId="43365"/>
    <cellStyle name="Обычный 2 7 8" xfId="43366"/>
    <cellStyle name="Обычный 2 7_заявки" xfId="43367"/>
    <cellStyle name="Обычный 2 8" xfId="43368"/>
    <cellStyle name="Обычный 2 8 2" xfId="43369"/>
    <cellStyle name="Обычный 2 8 2 2" xfId="43370"/>
    <cellStyle name="Обычный 2 8 2 2 2" xfId="43371"/>
    <cellStyle name="Обычный 2 8 2 2 2 2" xfId="43372"/>
    <cellStyle name="Обычный 2 8 2 2 2_заявки" xfId="43373"/>
    <cellStyle name="Обычный 2 8 2 2 3" xfId="43374"/>
    <cellStyle name="Обычный 2 8 2 2_заявки" xfId="43375"/>
    <cellStyle name="Обычный 2 8 2 3" xfId="43376"/>
    <cellStyle name="Обычный 2 8 2 3 2" xfId="43377"/>
    <cellStyle name="Обычный 2 8 2 3_заявки" xfId="43378"/>
    <cellStyle name="Обычный 2 8 2 4" xfId="43379"/>
    <cellStyle name="Обычный 2 8 2_заявки" xfId="43380"/>
    <cellStyle name="Обычный 2 8 3" xfId="43381"/>
    <cellStyle name="Обычный 2 8 3 2" xfId="43382"/>
    <cellStyle name="Обычный 2 8 3 2 2" xfId="43383"/>
    <cellStyle name="Обычный 2 8 3 2 2 2" xfId="43384"/>
    <cellStyle name="Обычный 2 8 3 2 2_заявки" xfId="43385"/>
    <cellStyle name="Обычный 2 8 3 2 3" xfId="43386"/>
    <cellStyle name="Обычный 2 8 3 2_заявки" xfId="43387"/>
    <cellStyle name="Обычный 2 8 3 3" xfId="43388"/>
    <cellStyle name="Обычный 2 8 3 3 2" xfId="43389"/>
    <cellStyle name="Обычный 2 8 3 3_заявки" xfId="43390"/>
    <cellStyle name="Обычный 2 8 3 4" xfId="43391"/>
    <cellStyle name="Обычный 2 8 3_заявки" xfId="43392"/>
    <cellStyle name="Обычный 2 8 4" xfId="43393"/>
    <cellStyle name="Обычный 2 8 4 2" xfId="43394"/>
    <cellStyle name="Обычный 2 8 4 2 2" xfId="43395"/>
    <cellStyle name="Обычный 2 8 4 2 2 2" xfId="43396"/>
    <cellStyle name="Обычный 2 8 4 2 2_заявки" xfId="43397"/>
    <cellStyle name="Обычный 2 8 4 2 3" xfId="43398"/>
    <cellStyle name="Обычный 2 8 4 2_заявки" xfId="43399"/>
    <cellStyle name="Обычный 2 8 4 3" xfId="43400"/>
    <cellStyle name="Обычный 2 8 4 3 2" xfId="43401"/>
    <cellStyle name="Обычный 2 8 4 3_заявки" xfId="43402"/>
    <cellStyle name="Обычный 2 8 4 4" xfId="43403"/>
    <cellStyle name="Обычный 2 8 4_заявки" xfId="43404"/>
    <cellStyle name="Обычный 2 8 5" xfId="43405"/>
    <cellStyle name="Обычный 2 8 5 2" xfId="43406"/>
    <cellStyle name="Обычный 2 8 5 2 2" xfId="43407"/>
    <cellStyle name="Обычный 2 8 5 2 2 2" xfId="43408"/>
    <cellStyle name="Обычный 2 8 5 2 2_заявки" xfId="43409"/>
    <cellStyle name="Обычный 2 8 5 2 3" xfId="43410"/>
    <cellStyle name="Обычный 2 8 5 2_заявки" xfId="43411"/>
    <cellStyle name="Обычный 2 8 5 3" xfId="43412"/>
    <cellStyle name="Обычный 2 8 5 3 2" xfId="43413"/>
    <cellStyle name="Обычный 2 8 5 3_заявки" xfId="43414"/>
    <cellStyle name="Обычный 2 8 5 4" xfId="43415"/>
    <cellStyle name="Обычный 2 8 5_заявки" xfId="43416"/>
    <cellStyle name="Обычный 2 8 6" xfId="43417"/>
    <cellStyle name="Обычный 2 8 6 2" xfId="43418"/>
    <cellStyle name="Обычный 2 8 6 2 2" xfId="43419"/>
    <cellStyle name="Обычный 2 8 6 2_заявки" xfId="43420"/>
    <cellStyle name="Обычный 2 8 6 3" xfId="43421"/>
    <cellStyle name="Обычный 2 8 6_заявки" xfId="43422"/>
    <cellStyle name="Обычный 2 8 7" xfId="43423"/>
    <cellStyle name="Обычный 2 8 7 2" xfId="43424"/>
    <cellStyle name="Обычный 2 8 7_заявки" xfId="43425"/>
    <cellStyle name="Обычный 2 8 8" xfId="43426"/>
    <cellStyle name="Обычный 2 8_заявки" xfId="43427"/>
    <cellStyle name="Обычный 2 9" xfId="43428"/>
    <cellStyle name="Обычный 2 9 2" xfId="43429"/>
    <cellStyle name="Обычный 2 9 2 2" xfId="43430"/>
    <cellStyle name="Обычный 2 9 2 2 2" xfId="43431"/>
    <cellStyle name="Обычный 2 9 2 2 2 2" xfId="43432"/>
    <cellStyle name="Обычный 2 9 2 2 2_заявки" xfId="43433"/>
    <cellStyle name="Обычный 2 9 2 2 3" xfId="43434"/>
    <cellStyle name="Обычный 2 9 2 2_заявки" xfId="43435"/>
    <cellStyle name="Обычный 2 9 2 3" xfId="43436"/>
    <cellStyle name="Обычный 2 9 2 3 2" xfId="43437"/>
    <cellStyle name="Обычный 2 9 2 3_заявки" xfId="43438"/>
    <cellStyle name="Обычный 2 9 2 4" xfId="43439"/>
    <cellStyle name="Обычный 2 9 2_заявки" xfId="43440"/>
    <cellStyle name="Обычный 2 9 3" xfId="43441"/>
    <cellStyle name="Обычный 2 9 3 2" xfId="43442"/>
    <cellStyle name="Обычный 2 9 3 2 2" xfId="43443"/>
    <cellStyle name="Обычный 2 9 3 2 2 2" xfId="43444"/>
    <cellStyle name="Обычный 2 9 3 2 2_заявки" xfId="43445"/>
    <cellStyle name="Обычный 2 9 3 2 3" xfId="43446"/>
    <cellStyle name="Обычный 2 9 3 2_заявки" xfId="43447"/>
    <cellStyle name="Обычный 2 9 3 3" xfId="43448"/>
    <cellStyle name="Обычный 2 9 3 3 2" xfId="43449"/>
    <cellStyle name="Обычный 2 9 3 3_заявки" xfId="43450"/>
    <cellStyle name="Обычный 2 9 3 4" xfId="43451"/>
    <cellStyle name="Обычный 2 9 3_заявки" xfId="43452"/>
    <cellStyle name="Обычный 2 9 4" xfId="43453"/>
    <cellStyle name="Обычный 2 9 4 2" xfId="43454"/>
    <cellStyle name="Обычный 2 9 4 2 2" xfId="43455"/>
    <cellStyle name="Обычный 2 9 4 2 2 2" xfId="43456"/>
    <cellStyle name="Обычный 2 9 4 2 2_заявки" xfId="43457"/>
    <cellStyle name="Обычный 2 9 4 2 3" xfId="43458"/>
    <cellStyle name="Обычный 2 9 4 2_заявки" xfId="43459"/>
    <cellStyle name="Обычный 2 9 4 3" xfId="43460"/>
    <cellStyle name="Обычный 2 9 4 3 2" xfId="43461"/>
    <cellStyle name="Обычный 2 9 4 3_заявки" xfId="43462"/>
    <cellStyle name="Обычный 2 9 4 4" xfId="43463"/>
    <cellStyle name="Обычный 2 9 4_заявки" xfId="43464"/>
    <cellStyle name="Обычный 2 9 5" xfId="43465"/>
    <cellStyle name="Обычный 2 9 5 2" xfId="43466"/>
    <cellStyle name="Обычный 2 9 5 2 2" xfId="43467"/>
    <cellStyle name="Обычный 2 9 5 2 2 2" xfId="43468"/>
    <cellStyle name="Обычный 2 9 5 2 2_заявки" xfId="43469"/>
    <cellStyle name="Обычный 2 9 5 2 3" xfId="43470"/>
    <cellStyle name="Обычный 2 9 5 2_заявки" xfId="43471"/>
    <cellStyle name="Обычный 2 9 5 3" xfId="43472"/>
    <cellStyle name="Обычный 2 9 5 3 2" xfId="43473"/>
    <cellStyle name="Обычный 2 9 5 3_заявки" xfId="43474"/>
    <cellStyle name="Обычный 2 9 5 4" xfId="43475"/>
    <cellStyle name="Обычный 2 9 5_заявки" xfId="43476"/>
    <cellStyle name="Обычный 2 9 6" xfId="43477"/>
    <cellStyle name="Обычный 2 9 6 2" xfId="43478"/>
    <cellStyle name="Обычный 2 9 6 2 2" xfId="43479"/>
    <cellStyle name="Обычный 2 9 6 2_заявки" xfId="43480"/>
    <cellStyle name="Обычный 2 9 6 3" xfId="43481"/>
    <cellStyle name="Обычный 2 9 6_заявки" xfId="43482"/>
    <cellStyle name="Обычный 2 9 7" xfId="43483"/>
    <cellStyle name="Обычный 2 9 7 2" xfId="43484"/>
    <cellStyle name="Обычный 2 9 7_заявки" xfId="43485"/>
    <cellStyle name="Обычный 2 9 8" xfId="43486"/>
    <cellStyle name="Обычный 2 9_заявки" xfId="43487"/>
    <cellStyle name="Обычный 2_00" xfId="59208"/>
    <cellStyle name="Обычный 20" xfId="43488"/>
    <cellStyle name="Обычный 20 2" xfId="43489"/>
    <cellStyle name="Обычный 20 3" xfId="43490"/>
    <cellStyle name="Обычный 20 3 2" xfId="43491"/>
    <cellStyle name="Обычный 20 3 2 2" xfId="43492"/>
    <cellStyle name="Обычный 20 3 2 2 2" xfId="43493"/>
    <cellStyle name="Обычный 20 3 2 2_заявки" xfId="43494"/>
    <cellStyle name="Обычный 20 3 2 3" xfId="43495"/>
    <cellStyle name="Обычный 20 3 2_заявки" xfId="43496"/>
    <cellStyle name="Обычный 20 3 3" xfId="43497"/>
    <cellStyle name="Обычный 20 3 3 2" xfId="43498"/>
    <cellStyle name="Обычный 20 3 3_заявки" xfId="43499"/>
    <cellStyle name="Обычный 20 3 4" xfId="43500"/>
    <cellStyle name="Обычный 20 3_заявки" xfId="43501"/>
    <cellStyle name="Обычный 20 4" xfId="43502"/>
    <cellStyle name="Обычный 20 4 2" xfId="43503"/>
    <cellStyle name="Обычный 20 4 2 2" xfId="43504"/>
    <cellStyle name="Обычный 20 4 2 2 2" xfId="43505"/>
    <cellStyle name="Обычный 20 4 2 2_заявки" xfId="43506"/>
    <cellStyle name="Обычный 20 4 2 3" xfId="43507"/>
    <cellStyle name="Обычный 20 4 2_заявки" xfId="43508"/>
    <cellStyle name="Обычный 20 4 3" xfId="43509"/>
    <cellStyle name="Обычный 20 4 3 2" xfId="43510"/>
    <cellStyle name="Обычный 20 4 3_заявки" xfId="43511"/>
    <cellStyle name="Обычный 20 4 4" xfId="43512"/>
    <cellStyle name="Обычный 20 4_заявки" xfId="43513"/>
    <cellStyle name="Обычный 20 5" xfId="43514"/>
    <cellStyle name="Обычный 20 5 2" xfId="43515"/>
    <cellStyle name="Обычный 20 5 2 2" xfId="43516"/>
    <cellStyle name="Обычный 20 5 2 2 2" xfId="43517"/>
    <cellStyle name="Обычный 20 5 2 2_заявки" xfId="43518"/>
    <cellStyle name="Обычный 20 5 2 3" xfId="43519"/>
    <cellStyle name="Обычный 20 5 2_заявки" xfId="43520"/>
    <cellStyle name="Обычный 20 5 3" xfId="43521"/>
    <cellStyle name="Обычный 20 5 3 2" xfId="43522"/>
    <cellStyle name="Обычный 20 5 3_заявки" xfId="43523"/>
    <cellStyle name="Обычный 20 5 4" xfId="43524"/>
    <cellStyle name="Обычный 20 5_заявки" xfId="43525"/>
    <cellStyle name="Обычный 21" xfId="43526"/>
    <cellStyle name="Обычный 21 10" xfId="59209"/>
    <cellStyle name="Обычный 21 2" xfId="43527"/>
    <cellStyle name="Обычный 21 2 2" xfId="43528"/>
    <cellStyle name="Обычный 21 2 2 2" xfId="43529"/>
    <cellStyle name="Обычный 21 2 2 2 2" xfId="43530"/>
    <cellStyle name="Обычный 21 2 2 2_заявки" xfId="43531"/>
    <cellStyle name="Обычный 21 2 2 3" xfId="43532"/>
    <cellStyle name="Обычный 21 2 2_заявки" xfId="43533"/>
    <cellStyle name="Обычный 21 2 3" xfId="43534"/>
    <cellStyle name="Обычный 21 2 3 2" xfId="43535"/>
    <cellStyle name="Обычный 21 2 3_заявки" xfId="43536"/>
    <cellStyle name="Обычный 21 2 4" xfId="43537"/>
    <cellStyle name="Обычный 21 2_заявки" xfId="43538"/>
    <cellStyle name="Обычный 21 3" xfId="43539"/>
    <cellStyle name="Обычный 21 3 2" xfId="43540"/>
    <cellStyle name="Обычный 21 3 2 2" xfId="43541"/>
    <cellStyle name="Обычный 21 3 2 2 2" xfId="43542"/>
    <cellStyle name="Обычный 21 3 2 2_заявки" xfId="43543"/>
    <cellStyle name="Обычный 21 3 2 3" xfId="43544"/>
    <cellStyle name="Обычный 21 3 2_заявки" xfId="43545"/>
    <cellStyle name="Обычный 21 3 3" xfId="43546"/>
    <cellStyle name="Обычный 21 3 3 2" xfId="43547"/>
    <cellStyle name="Обычный 21 3 3_заявки" xfId="43548"/>
    <cellStyle name="Обычный 21 3 4" xfId="43549"/>
    <cellStyle name="Обычный 21 3_заявки" xfId="43550"/>
    <cellStyle name="Обычный 21 4" xfId="43551"/>
    <cellStyle name="Обычный 21 4 2" xfId="43552"/>
    <cellStyle name="Обычный 21 4 2 2" xfId="43553"/>
    <cellStyle name="Обычный 21 4 2 2 2" xfId="43554"/>
    <cellStyle name="Обычный 21 4 2 2_заявки" xfId="43555"/>
    <cellStyle name="Обычный 21 4 2 3" xfId="43556"/>
    <cellStyle name="Обычный 21 4 2_заявки" xfId="43557"/>
    <cellStyle name="Обычный 21 4 3" xfId="43558"/>
    <cellStyle name="Обычный 21 4 3 2" xfId="43559"/>
    <cellStyle name="Обычный 21 4 3_заявки" xfId="43560"/>
    <cellStyle name="Обычный 21 4 4" xfId="43561"/>
    <cellStyle name="Обычный 21 4_заявки" xfId="43562"/>
    <cellStyle name="Обычный 21 5" xfId="43563"/>
    <cellStyle name="Обычный 21 6" xfId="43564"/>
    <cellStyle name="Обычный 21 7" xfId="43565"/>
    <cellStyle name="Обычный 21 8" xfId="59210"/>
    <cellStyle name="Обычный 21 9" xfId="59211"/>
    <cellStyle name="Обычный 21_заявки" xfId="43566"/>
    <cellStyle name="Обычный 22" xfId="43567"/>
    <cellStyle name="Обычный 22 10" xfId="59212"/>
    <cellStyle name="Обычный 22 2" xfId="43568"/>
    <cellStyle name="Обычный 22 2 2" xfId="43569"/>
    <cellStyle name="Обычный 22 2 2 2" xfId="43570"/>
    <cellStyle name="Обычный 22 2 2 2 2" xfId="43571"/>
    <cellStyle name="Обычный 22 2 2 2_заявки" xfId="43572"/>
    <cellStyle name="Обычный 22 2 2 3" xfId="43573"/>
    <cellStyle name="Обычный 22 2 2_заявки" xfId="43574"/>
    <cellStyle name="Обычный 22 2 3" xfId="43575"/>
    <cellStyle name="Обычный 22 2 3 2" xfId="43576"/>
    <cellStyle name="Обычный 22 2 3_заявки" xfId="43577"/>
    <cellStyle name="Обычный 22 2 4" xfId="43578"/>
    <cellStyle name="Обычный 22 2_заявки" xfId="43579"/>
    <cellStyle name="Обычный 22 3" xfId="43580"/>
    <cellStyle name="Обычный 22 3 2" xfId="43581"/>
    <cellStyle name="Обычный 22 3 2 2" xfId="43582"/>
    <cellStyle name="Обычный 22 3 2 2 2" xfId="43583"/>
    <cellStyle name="Обычный 22 3 2 2_заявки" xfId="43584"/>
    <cellStyle name="Обычный 22 3 2 3" xfId="43585"/>
    <cellStyle name="Обычный 22 3 2_заявки" xfId="43586"/>
    <cellStyle name="Обычный 22 3 3" xfId="43587"/>
    <cellStyle name="Обычный 22 3 3 2" xfId="43588"/>
    <cellStyle name="Обычный 22 3 3_заявки" xfId="43589"/>
    <cellStyle name="Обычный 22 3 4" xfId="43590"/>
    <cellStyle name="Обычный 22 3_заявки" xfId="43591"/>
    <cellStyle name="Обычный 22 4" xfId="43592"/>
    <cellStyle name="Обычный 22 4 2" xfId="43593"/>
    <cellStyle name="Обычный 22 4 2 2" xfId="43594"/>
    <cellStyle name="Обычный 22 4 2 2 2" xfId="43595"/>
    <cellStyle name="Обычный 22 4 2 2_заявки" xfId="43596"/>
    <cellStyle name="Обычный 22 4 2 3" xfId="43597"/>
    <cellStyle name="Обычный 22 4 2_заявки" xfId="43598"/>
    <cellStyle name="Обычный 22 4 3" xfId="43599"/>
    <cellStyle name="Обычный 22 4 3 2" xfId="43600"/>
    <cellStyle name="Обычный 22 4 3_заявки" xfId="43601"/>
    <cellStyle name="Обычный 22 4 4" xfId="43602"/>
    <cellStyle name="Обычный 22 4_заявки" xfId="43603"/>
    <cellStyle name="Обычный 22 5" xfId="43604"/>
    <cellStyle name="Обычный 22 6" xfId="43605"/>
    <cellStyle name="Обычный 22 7" xfId="43606"/>
    <cellStyle name="Обычный 22 8" xfId="59213"/>
    <cellStyle name="Обычный 22 9" xfId="59214"/>
    <cellStyle name="Обычный 22_заявки" xfId="43607"/>
    <cellStyle name="Обычный 23" xfId="43608"/>
    <cellStyle name="Обычный 23 2" xfId="43609"/>
    <cellStyle name="Обычный 23 3" xfId="43610"/>
    <cellStyle name="Обычный 23 3 2" xfId="43611"/>
    <cellStyle name="Обычный 23 3 2 2" xfId="43612"/>
    <cellStyle name="Обычный 23 3 2 2 2" xfId="43613"/>
    <cellStyle name="Обычный 23 3 2 2_заявки" xfId="43614"/>
    <cellStyle name="Обычный 23 3 2 3" xfId="43615"/>
    <cellStyle name="Обычный 23 3 2_заявки" xfId="43616"/>
    <cellStyle name="Обычный 23 3 3" xfId="43617"/>
    <cellStyle name="Обычный 23 3 3 2" xfId="43618"/>
    <cellStyle name="Обычный 23 3 3_заявки" xfId="43619"/>
    <cellStyle name="Обычный 23 3 4" xfId="43620"/>
    <cellStyle name="Обычный 23 3_заявки" xfId="43621"/>
    <cellStyle name="Обычный 23 4" xfId="43622"/>
    <cellStyle name="Обычный 23 4 2" xfId="43623"/>
    <cellStyle name="Обычный 23 4 2 2" xfId="43624"/>
    <cellStyle name="Обычный 23 4 2 2 2" xfId="43625"/>
    <cellStyle name="Обычный 23 4 2 2_заявки" xfId="43626"/>
    <cellStyle name="Обычный 23 4 2 3" xfId="43627"/>
    <cellStyle name="Обычный 23 4 2_заявки" xfId="43628"/>
    <cellStyle name="Обычный 23 4 3" xfId="43629"/>
    <cellStyle name="Обычный 23 4 3 2" xfId="43630"/>
    <cellStyle name="Обычный 23 4 3_заявки" xfId="43631"/>
    <cellStyle name="Обычный 23 4 4" xfId="43632"/>
    <cellStyle name="Обычный 23 4_заявки" xfId="43633"/>
    <cellStyle name="Обычный 23 5" xfId="43634"/>
    <cellStyle name="Обычный 23 5 2" xfId="43635"/>
    <cellStyle name="Обычный 23 5 2 2" xfId="43636"/>
    <cellStyle name="Обычный 23 5 2 2 2" xfId="43637"/>
    <cellStyle name="Обычный 23 5 2 2_заявки" xfId="43638"/>
    <cellStyle name="Обычный 23 5 2 3" xfId="43639"/>
    <cellStyle name="Обычный 23 5 2_заявки" xfId="43640"/>
    <cellStyle name="Обычный 23 5 3" xfId="43641"/>
    <cellStyle name="Обычный 23 5 3 2" xfId="43642"/>
    <cellStyle name="Обычный 23 5 3_заявки" xfId="43643"/>
    <cellStyle name="Обычный 23 5 4" xfId="43644"/>
    <cellStyle name="Обычный 23 5_заявки" xfId="43645"/>
    <cellStyle name="Обычный 24" xfId="43646"/>
    <cellStyle name="Обычный 24 2" xfId="43647"/>
    <cellStyle name="Обычный 24 3" xfId="43648"/>
    <cellStyle name="Обычный 24 3 2" xfId="43649"/>
    <cellStyle name="Обычный 24 3 2 2" xfId="43650"/>
    <cellStyle name="Обычный 24 3 2 2 2" xfId="43651"/>
    <cellStyle name="Обычный 24 3 2 2_заявки" xfId="43652"/>
    <cellStyle name="Обычный 24 3 2 3" xfId="43653"/>
    <cellStyle name="Обычный 24 3 2_заявки" xfId="43654"/>
    <cellStyle name="Обычный 24 3 3" xfId="43655"/>
    <cellStyle name="Обычный 24 3 3 2" xfId="43656"/>
    <cellStyle name="Обычный 24 3 3_заявки" xfId="43657"/>
    <cellStyle name="Обычный 24 3 4" xfId="43658"/>
    <cellStyle name="Обычный 24 3_заявки" xfId="43659"/>
    <cellStyle name="Обычный 24 4" xfId="43660"/>
    <cellStyle name="Обычный 24 4 2" xfId="43661"/>
    <cellStyle name="Обычный 24 4 2 2" xfId="43662"/>
    <cellStyle name="Обычный 24 4 2 2 2" xfId="43663"/>
    <cellStyle name="Обычный 24 4 2 2_заявки" xfId="43664"/>
    <cellStyle name="Обычный 24 4 2 3" xfId="43665"/>
    <cellStyle name="Обычный 24 4 2_заявки" xfId="43666"/>
    <cellStyle name="Обычный 24 4 3" xfId="43667"/>
    <cellStyle name="Обычный 24 4 3 2" xfId="43668"/>
    <cellStyle name="Обычный 24 4 3_заявки" xfId="43669"/>
    <cellStyle name="Обычный 24 4 4" xfId="43670"/>
    <cellStyle name="Обычный 24 4_заявки" xfId="43671"/>
    <cellStyle name="Обычный 24 5" xfId="43672"/>
    <cellStyle name="Обычный 24 5 2" xfId="43673"/>
    <cellStyle name="Обычный 24 5 2 2" xfId="43674"/>
    <cellStyle name="Обычный 24 5 2 2 2" xfId="43675"/>
    <cellStyle name="Обычный 24 5 2 2_заявки" xfId="43676"/>
    <cellStyle name="Обычный 24 5 2 3" xfId="43677"/>
    <cellStyle name="Обычный 24 5 2_заявки" xfId="43678"/>
    <cellStyle name="Обычный 24 5 3" xfId="43679"/>
    <cellStyle name="Обычный 24 5 3 2" xfId="43680"/>
    <cellStyle name="Обычный 24 5 3_заявки" xfId="43681"/>
    <cellStyle name="Обычный 24 5 4" xfId="43682"/>
    <cellStyle name="Обычный 24 5_заявки" xfId="43683"/>
    <cellStyle name="Обычный 25" xfId="43684"/>
    <cellStyle name="Обычный 25 2" xfId="43685"/>
    <cellStyle name="Обычный 25 3" xfId="43686"/>
    <cellStyle name="Обычный 25 3 2" xfId="43687"/>
    <cellStyle name="Обычный 25 3 2 2" xfId="43688"/>
    <cellStyle name="Обычный 25 3 2 2 2" xfId="43689"/>
    <cellStyle name="Обычный 25 3 2 2_заявки" xfId="43690"/>
    <cellStyle name="Обычный 25 3 2 3" xfId="43691"/>
    <cellStyle name="Обычный 25 3 2_заявки" xfId="43692"/>
    <cellStyle name="Обычный 25 3 3" xfId="43693"/>
    <cellStyle name="Обычный 25 3 3 2" xfId="43694"/>
    <cellStyle name="Обычный 25 3 3_заявки" xfId="43695"/>
    <cellStyle name="Обычный 25 3 4" xfId="43696"/>
    <cellStyle name="Обычный 25 3_заявки" xfId="43697"/>
    <cellStyle name="Обычный 25 4" xfId="43698"/>
    <cellStyle name="Обычный 25 4 2" xfId="43699"/>
    <cellStyle name="Обычный 25 4 2 2" xfId="43700"/>
    <cellStyle name="Обычный 25 4 2 2 2" xfId="43701"/>
    <cellStyle name="Обычный 25 4 2 2_заявки" xfId="43702"/>
    <cellStyle name="Обычный 25 4 2 3" xfId="43703"/>
    <cellStyle name="Обычный 25 4 2_заявки" xfId="43704"/>
    <cellStyle name="Обычный 25 4 3" xfId="43705"/>
    <cellStyle name="Обычный 25 4 3 2" xfId="43706"/>
    <cellStyle name="Обычный 25 4 3_заявки" xfId="43707"/>
    <cellStyle name="Обычный 25 4 4" xfId="43708"/>
    <cellStyle name="Обычный 25 4_заявки" xfId="43709"/>
    <cellStyle name="Обычный 25 5" xfId="43710"/>
    <cellStyle name="Обычный 25 5 2" xfId="43711"/>
    <cellStyle name="Обычный 25 5 2 2" xfId="43712"/>
    <cellStyle name="Обычный 25 5 2 2 2" xfId="43713"/>
    <cellStyle name="Обычный 25 5 2 2_заявки" xfId="43714"/>
    <cellStyle name="Обычный 25 5 2 3" xfId="43715"/>
    <cellStyle name="Обычный 25 5 2_заявки" xfId="43716"/>
    <cellStyle name="Обычный 25 5 3" xfId="43717"/>
    <cellStyle name="Обычный 25 5 3 2" xfId="43718"/>
    <cellStyle name="Обычный 25 5 3_заявки" xfId="43719"/>
    <cellStyle name="Обычный 25 5 4" xfId="43720"/>
    <cellStyle name="Обычный 25 5_заявки" xfId="43721"/>
    <cellStyle name="Обычный 26" xfId="43722"/>
    <cellStyle name="Обычный 26 2" xfId="43723"/>
    <cellStyle name="Обычный 26 2 2" xfId="43724"/>
    <cellStyle name="Обычный 26 2 2 2" xfId="43725"/>
    <cellStyle name="Обычный 26 2 2 2 2" xfId="43726"/>
    <cellStyle name="Обычный 26 2 2 2_заявки" xfId="43727"/>
    <cellStyle name="Обычный 26 2 2 3" xfId="43728"/>
    <cellStyle name="Обычный 26 2 2_заявки" xfId="43729"/>
    <cellStyle name="Обычный 26 2 3" xfId="43730"/>
    <cellStyle name="Обычный 26 2 3 2" xfId="43731"/>
    <cellStyle name="Обычный 26 2 3_заявки" xfId="43732"/>
    <cellStyle name="Обычный 26 2 4" xfId="43733"/>
    <cellStyle name="Обычный 26 2_заявки" xfId="43734"/>
    <cellStyle name="Обычный 26 3" xfId="43735"/>
    <cellStyle name="Обычный 26 3 2" xfId="43736"/>
    <cellStyle name="Обычный 26 3 2 2" xfId="43737"/>
    <cellStyle name="Обычный 26 3 2 2 2" xfId="43738"/>
    <cellStyle name="Обычный 26 3 2 2_заявки" xfId="43739"/>
    <cellStyle name="Обычный 26 3 2 3" xfId="43740"/>
    <cellStyle name="Обычный 26 3 2_заявки" xfId="43741"/>
    <cellStyle name="Обычный 26 3 3" xfId="43742"/>
    <cellStyle name="Обычный 26 3 3 2" xfId="43743"/>
    <cellStyle name="Обычный 26 3 3_заявки" xfId="43744"/>
    <cellStyle name="Обычный 26 3 4" xfId="43745"/>
    <cellStyle name="Обычный 26 3_заявки" xfId="43746"/>
    <cellStyle name="Обычный 26 4" xfId="43747"/>
    <cellStyle name="Обычный 26 4 2" xfId="43748"/>
    <cellStyle name="Обычный 26 4 2 2" xfId="43749"/>
    <cellStyle name="Обычный 26 4 2 2 2" xfId="43750"/>
    <cellStyle name="Обычный 26 4 2 2_заявки" xfId="43751"/>
    <cellStyle name="Обычный 26 4 2 3" xfId="43752"/>
    <cellStyle name="Обычный 26 4 2_заявки" xfId="43753"/>
    <cellStyle name="Обычный 26 4 3" xfId="43754"/>
    <cellStyle name="Обычный 26 4 3 2" xfId="43755"/>
    <cellStyle name="Обычный 26 4 3_заявки" xfId="43756"/>
    <cellStyle name="Обычный 26 4 4" xfId="43757"/>
    <cellStyle name="Обычный 26 4_заявки" xfId="43758"/>
    <cellStyle name="Обычный 27" xfId="43759"/>
    <cellStyle name="Обычный 27 2" xfId="43760"/>
    <cellStyle name="Обычный 27 2 2" xfId="43761"/>
    <cellStyle name="Обычный 27 2 2 2" xfId="43762"/>
    <cellStyle name="Обычный 27 2 2 2 2" xfId="43763"/>
    <cellStyle name="Обычный 27 2 2 2_заявки" xfId="43764"/>
    <cellStyle name="Обычный 27 2 2 3" xfId="43765"/>
    <cellStyle name="Обычный 27 2 2_заявки" xfId="43766"/>
    <cellStyle name="Обычный 27 2 3" xfId="43767"/>
    <cellStyle name="Обычный 27 2 3 2" xfId="43768"/>
    <cellStyle name="Обычный 27 2 3_заявки" xfId="43769"/>
    <cellStyle name="Обычный 27 2 4" xfId="43770"/>
    <cellStyle name="Обычный 27 2_заявки" xfId="43771"/>
    <cellStyle name="Обычный 27 3" xfId="43772"/>
    <cellStyle name="Обычный 27 3 2" xfId="43773"/>
    <cellStyle name="Обычный 27 3 2 2" xfId="43774"/>
    <cellStyle name="Обычный 27 3 2 2 2" xfId="43775"/>
    <cellStyle name="Обычный 27 3 2 2_заявки" xfId="43776"/>
    <cellStyle name="Обычный 27 3 2 3" xfId="43777"/>
    <cellStyle name="Обычный 27 3 2_заявки" xfId="43778"/>
    <cellStyle name="Обычный 27 3 3" xfId="43779"/>
    <cellStyle name="Обычный 27 3 3 2" xfId="43780"/>
    <cellStyle name="Обычный 27 3 3_заявки" xfId="43781"/>
    <cellStyle name="Обычный 27 3 4" xfId="43782"/>
    <cellStyle name="Обычный 27 3_заявки" xfId="43783"/>
    <cellStyle name="Обычный 27 4" xfId="43784"/>
    <cellStyle name="Обычный 27 4 2" xfId="43785"/>
    <cellStyle name="Обычный 27 4 2 2" xfId="43786"/>
    <cellStyle name="Обычный 27 4 2_заявки" xfId="43787"/>
    <cellStyle name="Обычный 27 4 3" xfId="43788"/>
    <cellStyle name="Обычный 27 4_заявки" xfId="43789"/>
    <cellStyle name="Обычный 27 5" xfId="43790"/>
    <cellStyle name="Обычный 27 5 2" xfId="43791"/>
    <cellStyle name="Обычный 27 5_заявки" xfId="43792"/>
    <cellStyle name="Обычный 27 6" xfId="43793"/>
    <cellStyle name="Обычный 27_заявки" xfId="43794"/>
    <cellStyle name="Обычный 28" xfId="43795"/>
    <cellStyle name="Обычный 29" xfId="43796"/>
    <cellStyle name="Обычный 29 2" xfId="43797"/>
    <cellStyle name="Обычный 29 2 2" xfId="43798"/>
    <cellStyle name="Обычный 29 2_заявки" xfId="56759"/>
    <cellStyle name="Обычный 3" xfId="6"/>
    <cellStyle name="Обычный 3 10" xfId="43799"/>
    <cellStyle name="Обычный 3 10 2" xfId="43800"/>
    <cellStyle name="Обычный 3 10 2 2" xfId="43801"/>
    <cellStyle name="Обычный 3 10 2 2 2" xfId="43802"/>
    <cellStyle name="Обычный 3 10 2 2 2 2" xfId="43803"/>
    <cellStyle name="Обычный 3 10 2 2 2_заявки" xfId="43804"/>
    <cellStyle name="Обычный 3 10 2 2 3" xfId="43805"/>
    <cellStyle name="Обычный 3 10 2 2_заявки" xfId="43806"/>
    <cellStyle name="Обычный 3 10 2 3" xfId="43807"/>
    <cellStyle name="Обычный 3 10 2 3 2" xfId="43808"/>
    <cellStyle name="Обычный 3 10 2 3_заявки" xfId="43809"/>
    <cellStyle name="Обычный 3 10 2 4" xfId="43810"/>
    <cellStyle name="Обычный 3 10 2_заявки" xfId="43811"/>
    <cellStyle name="Обычный 3 10 3" xfId="43812"/>
    <cellStyle name="Обычный 3 10 3 2" xfId="43813"/>
    <cellStyle name="Обычный 3 10 3 2 2" xfId="43814"/>
    <cellStyle name="Обычный 3 10 3 2 2 2" xfId="43815"/>
    <cellStyle name="Обычный 3 10 3 2 2_заявки" xfId="43816"/>
    <cellStyle name="Обычный 3 10 3 2 3" xfId="43817"/>
    <cellStyle name="Обычный 3 10 3 2_заявки" xfId="43818"/>
    <cellStyle name="Обычный 3 10 3 3" xfId="43819"/>
    <cellStyle name="Обычный 3 10 3 3 2" xfId="43820"/>
    <cellStyle name="Обычный 3 10 3 3_заявки" xfId="43821"/>
    <cellStyle name="Обычный 3 10 3 4" xfId="43822"/>
    <cellStyle name="Обычный 3 10 3_заявки" xfId="43823"/>
    <cellStyle name="Обычный 3 10 4" xfId="43824"/>
    <cellStyle name="Обычный 3 10 4 2" xfId="43825"/>
    <cellStyle name="Обычный 3 10 4 2 2" xfId="43826"/>
    <cellStyle name="Обычный 3 10 4 2 2 2" xfId="43827"/>
    <cellStyle name="Обычный 3 10 4 2 2_заявки" xfId="43828"/>
    <cellStyle name="Обычный 3 10 4 2 3" xfId="43829"/>
    <cellStyle name="Обычный 3 10 4 2_заявки" xfId="43830"/>
    <cellStyle name="Обычный 3 10 4 3" xfId="43831"/>
    <cellStyle name="Обычный 3 10 4 3 2" xfId="43832"/>
    <cellStyle name="Обычный 3 10 4 3_заявки" xfId="43833"/>
    <cellStyle name="Обычный 3 10 4 4" xfId="43834"/>
    <cellStyle name="Обычный 3 10 4_заявки" xfId="43835"/>
    <cellStyle name="Обычный 3 10 5" xfId="43836"/>
    <cellStyle name="Обычный 3 10 5 2" xfId="43837"/>
    <cellStyle name="Обычный 3 10 5 2 2" xfId="43838"/>
    <cellStyle name="Обычный 3 10 5 2 2 2" xfId="43839"/>
    <cellStyle name="Обычный 3 10 5 2 2_заявки" xfId="43840"/>
    <cellStyle name="Обычный 3 10 5 2 3" xfId="43841"/>
    <cellStyle name="Обычный 3 10 5 2_заявки" xfId="43842"/>
    <cellStyle name="Обычный 3 10 5 3" xfId="43843"/>
    <cellStyle name="Обычный 3 10 5 3 2" xfId="43844"/>
    <cellStyle name="Обычный 3 10 5 3_заявки" xfId="43845"/>
    <cellStyle name="Обычный 3 10 5 4" xfId="43846"/>
    <cellStyle name="Обычный 3 10 5_заявки" xfId="43847"/>
    <cellStyle name="Обычный 3 10 6" xfId="43848"/>
    <cellStyle name="Обычный 3 10 6 2" xfId="43849"/>
    <cellStyle name="Обычный 3 10 6 2 2" xfId="43850"/>
    <cellStyle name="Обычный 3 10 6 2_заявки" xfId="43851"/>
    <cellStyle name="Обычный 3 10 6 3" xfId="43852"/>
    <cellStyle name="Обычный 3 10 6_заявки" xfId="43853"/>
    <cellStyle name="Обычный 3 10 7" xfId="43854"/>
    <cellStyle name="Обычный 3 10 7 2" xfId="43855"/>
    <cellStyle name="Обычный 3 10 7_заявки" xfId="43856"/>
    <cellStyle name="Обычный 3 10 8" xfId="43857"/>
    <cellStyle name="Обычный 3 10_заявки" xfId="43858"/>
    <cellStyle name="Обычный 3 11" xfId="43859"/>
    <cellStyle name="Обычный 3 11 2" xfId="43860"/>
    <cellStyle name="Обычный 3 11 2 2" xfId="43861"/>
    <cellStyle name="Обычный 3 11 2 2 2" xfId="43862"/>
    <cellStyle name="Обычный 3 11 2 2 2 2" xfId="43863"/>
    <cellStyle name="Обычный 3 11 2 2 2_заявки" xfId="43864"/>
    <cellStyle name="Обычный 3 11 2 2 3" xfId="43865"/>
    <cellStyle name="Обычный 3 11 2 2_заявки" xfId="43866"/>
    <cellStyle name="Обычный 3 11 2 3" xfId="43867"/>
    <cellStyle name="Обычный 3 11 2 3 2" xfId="43868"/>
    <cellStyle name="Обычный 3 11 2 3_заявки" xfId="43869"/>
    <cellStyle name="Обычный 3 11 2 4" xfId="43870"/>
    <cellStyle name="Обычный 3 11 2_заявки" xfId="43871"/>
    <cellStyle name="Обычный 3 11 3" xfId="43872"/>
    <cellStyle name="Обычный 3 11 3 2" xfId="43873"/>
    <cellStyle name="Обычный 3 11 3 2 2" xfId="43874"/>
    <cellStyle name="Обычный 3 11 3 2 2 2" xfId="43875"/>
    <cellStyle name="Обычный 3 11 3 2 2_заявки" xfId="43876"/>
    <cellStyle name="Обычный 3 11 3 2 3" xfId="43877"/>
    <cellStyle name="Обычный 3 11 3 2_заявки" xfId="43878"/>
    <cellStyle name="Обычный 3 11 3 3" xfId="43879"/>
    <cellStyle name="Обычный 3 11 3 3 2" xfId="43880"/>
    <cellStyle name="Обычный 3 11 3 3_заявки" xfId="43881"/>
    <cellStyle name="Обычный 3 11 3 4" xfId="43882"/>
    <cellStyle name="Обычный 3 11 3_заявки" xfId="43883"/>
    <cellStyle name="Обычный 3 11 4" xfId="43884"/>
    <cellStyle name="Обычный 3 11 4 2" xfId="43885"/>
    <cellStyle name="Обычный 3 11 4 2 2" xfId="43886"/>
    <cellStyle name="Обычный 3 11 4 2 2 2" xfId="43887"/>
    <cellStyle name="Обычный 3 11 4 2 2_заявки" xfId="43888"/>
    <cellStyle name="Обычный 3 11 4 2 3" xfId="43889"/>
    <cellStyle name="Обычный 3 11 4 2_заявки" xfId="43890"/>
    <cellStyle name="Обычный 3 11 4 3" xfId="43891"/>
    <cellStyle name="Обычный 3 11 4 3 2" xfId="43892"/>
    <cellStyle name="Обычный 3 11 4 3_заявки" xfId="43893"/>
    <cellStyle name="Обычный 3 11 4 4" xfId="43894"/>
    <cellStyle name="Обычный 3 11 4_заявки" xfId="43895"/>
    <cellStyle name="Обычный 3 11 5" xfId="43896"/>
    <cellStyle name="Обычный 3 11 5 2" xfId="43897"/>
    <cellStyle name="Обычный 3 11 5 2 2" xfId="43898"/>
    <cellStyle name="Обычный 3 11 5 2_заявки" xfId="43899"/>
    <cellStyle name="Обычный 3 11 5 3" xfId="43900"/>
    <cellStyle name="Обычный 3 11 5_заявки" xfId="43901"/>
    <cellStyle name="Обычный 3 11 6" xfId="43902"/>
    <cellStyle name="Обычный 3 11 6 2" xfId="43903"/>
    <cellStyle name="Обычный 3 11 6_заявки" xfId="43904"/>
    <cellStyle name="Обычный 3 11 7" xfId="43905"/>
    <cellStyle name="Обычный 3 11_заявки" xfId="43906"/>
    <cellStyle name="Обычный 3 12" xfId="43907"/>
    <cellStyle name="Обычный 3 12 2" xfId="43908"/>
    <cellStyle name="Обычный 3 12 2 2" xfId="43909"/>
    <cellStyle name="Обычный 3 12 2 2 2" xfId="43910"/>
    <cellStyle name="Обычный 3 12 2 2 2 2" xfId="43911"/>
    <cellStyle name="Обычный 3 12 2 2 2_заявки" xfId="43912"/>
    <cellStyle name="Обычный 3 12 2 2 3" xfId="43913"/>
    <cellStyle name="Обычный 3 12 2 2_заявки" xfId="43914"/>
    <cellStyle name="Обычный 3 12 2 3" xfId="43915"/>
    <cellStyle name="Обычный 3 12 2 3 2" xfId="43916"/>
    <cellStyle name="Обычный 3 12 2 3_заявки" xfId="43917"/>
    <cellStyle name="Обычный 3 12 2 4" xfId="43918"/>
    <cellStyle name="Обычный 3 12 2_заявки" xfId="43919"/>
    <cellStyle name="Обычный 3 12 3" xfId="43920"/>
    <cellStyle name="Обычный 3 12 3 2" xfId="43921"/>
    <cellStyle name="Обычный 3 12 3 2 2" xfId="43922"/>
    <cellStyle name="Обычный 3 12 3 2 2 2" xfId="43923"/>
    <cellStyle name="Обычный 3 12 3 2 2_заявки" xfId="43924"/>
    <cellStyle name="Обычный 3 12 3 2 3" xfId="43925"/>
    <cellStyle name="Обычный 3 12 3 2_заявки" xfId="43926"/>
    <cellStyle name="Обычный 3 12 3 3" xfId="43927"/>
    <cellStyle name="Обычный 3 12 3 3 2" xfId="43928"/>
    <cellStyle name="Обычный 3 12 3 3_заявки" xfId="43929"/>
    <cellStyle name="Обычный 3 12 3 4" xfId="43930"/>
    <cellStyle name="Обычный 3 12 3_заявки" xfId="43931"/>
    <cellStyle name="Обычный 3 12 4" xfId="43932"/>
    <cellStyle name="Обычный 3 12 4 2" xfId="43933"/>
    <cellStyle name="Обычный 3 12 4 2 2" xfId="43934"/>
    <cellStyle name="Обычный 3 12 4 2 2 2" xfId="43935"/>
    <cellStyle name="Обычный 3 12 4 2 2_заявки" xfId="43936"/>
    <cellStyle name="Обычный 3 12 4 2 3" xfId="43937"/>
    <cellStyle name="Обычный 3 12 4 2_заявки" xfId="43938"/>
    <cellStyle name="Обычный 3 12 4 3" xfId="43939"/>
    <cellStyle name="Обычный 3 12 4 3 2" xfId="43940"/>
    <cellStyle name="Обычный 3 12 4 3_заявки" xfId="43941"/>
    <cellStyle name="Обычный 3 12 4 4" xfId="43942"/>
    <cellStyle name="Обычный 3 12 4_заявки" xfId="43943"/>
    <cellStyle name="Обычный 3 12 5" xfId="43944"/>
    <cellStyle name="Обычный 3 12 5 2" xfId="43945"/>
    <cellStyle name="Обычный 3 12 5 2 2" xfId="43946"/>
    <cellStyle name="Обычный 3 12 5 2_заявки" xfId="43947"/>
    <cellStyle name="Обычный 3 12 5 3" xfId="43948"/>
    <cellStyle name="Обычный 3 12 5_заявки" xfId="43949"/>
    <cellStyle name="Обычный 3 12 6" xfId="43950"/>
    <cellStyle name="Обычный 3 12 6 2" xfId="43951"/>
    <cellStyle name="Обычный 3 12 6_заявки" xfId="43952"/>
    <cellStyle name="Обычный 3 12 7" xfId="43953"/>
    <cellStyle name="Обычный 3 12_заявки" xfId="43954"/>
    <cellStyle name="Обычный 3 13" xfId="43955"/>
    <cellStyle name="Обычный 3 13 2" xfId="43956"/>
    <cellStyle name="Обычный 3 13 2 2" xfId="43957"/>
    <cellStyle name="Обычный 3 13 2 2 2" xfId="43958"/>
    <cellStyle name="Обычный 3 13 2 2 2 2" xfId="43959"/>
    <cellStyle name="Обычный 3 13 2 2 2_заявки" xfId="43960"/>
    <cellStyle name="Обычный 3 13 2 2 3" xfId="43961"/>
    <cellStyle name="Обычный 3 13 2 2_заявки" xfId="43962"/>
    <cellStyle name="Обычный 3 13 2 3" xfId="43963"/>
    <cellStyle name="Обычный 3 13 2 3 2" xfId="43964"/>
    <cellStyle name="Обычный 3 13 2 3_заявки" xfId="43965"/>
    <cellStyle name="Обычный 3 13 2 4" xfId="43966"/>
    <cellStyle name="Обычный 3 13 2_заявки" xfId="43967"/>
    <cellStyle name="Обычный 3 13 3" xfId="43968"/>
    <cellStyle name="Обычный 3 13 3 2" xfId="43969"/>
    <cellStyle name="Обычный 3 13 3 2 2" xfId="43970"/>
    <cellStyle name="Обычный 3 13 3 2 2 2" xfId="43971"/>
    <cellStyle name="Обычный 3 13 3 2 2_заявки" xfId="43972"/>
    <cellStyle name="Обычный 3 13 3 2 3" xfId="43973"/>
    <cellStyle name="Обычный 3 13 3 2_заявки" xfId="43974"/>
    <cellStyle name="Обычный 3 13 3 3" xfId="43975"/>
    <cellStyle name="Обычный 3 13 3 3 2" xfId="43976"/>
    <cellStyle name="Обычный 3 13 3 3_заявки" xfId="43977"/>
    <cellStyle name="Обычный 3 13 3 4" xfId="43978"/>
    <cellStyle name="Обычный 3 13 3_заявки" xfId="43979"/>
    <cellStyle name="Обычный 3 13 4" xfId="43980"/>
    <cellStyle name="Обычный 3 13 4 2" xfId="43981"/>
    <cellStyle name="Обычный 3 13 4 2 2" xfId="43982"/>
    <cellStyle name="Обычный 3 13 4 2 2 2" xfId="43983"/>
    <cellStyle name="Обычный 3 13 4 2 2_заявки" xfId="43984"/>
    <cellStyle name="Обычный 3 13 4 2 3" xfId="43985"/>
    <cellStyle name="Обычный 3 13 4 2_заявки" xfId="43986"/>
    <cellStyle name="Обычный 3 13 4 3" xfId="43987"/>
    <cellStyle name="Обычный 3 13 4 3 2" xfId="43988"/>
    <cellStyle name="Обычный 3 13 4 3_заявки" xfId="43989"/>
    <cellStyle name="Обычный 3 13 4 4" xfId="43990"/>
    <cellStyle name="Обычный 3 13 4_заявки" xfId="43991"/>
    <cellStyle name="Обычный 3 13 5" xfId="43992"/>
    <cellStyle name="Обычный 3 13 5 2" xfId="43993"/>
    <cellStyle name="Обычный 3 13 5 2 2" xfId="43994"/>
    <cellStyle name="Обычный 3 13 5 2_заявки" xfId="43995"/>
    <cellStyle name="Обычный 3 13 5 3" xfId="43996"/>
    <cellStyle name="Обычный 3 13 5_заявки" xfId="43997"/>
    <cellStyle name="Обычный 3 13 6" xfId="43998"/>
    <cellStyle name="Обычный 3 13 6 2" xfId="43999"/>
    <cellStyle name="Обычный 3 13 6_заявки" xfId="44000"/>
    <cellStyle name="Обычный 3 13 7" xfId="44001"/>
    <cellStyle name="Обычный 3 13_заявки" xfId="44002"/>
    <cellStyle name="Обычный 3 14" xfId="44003"/>
    <cellStyle name="Обычный 3 14 2" xfId="44004"/>
    <cellStyle name="Обычный 3 14 2 2" xfId="44005"/>
    <cellStyle name="Обычный 3 14 2 2 2" xfId="44006"/>
    <cellStyle name="Обычный 3 14 2 2 2 2" xfId="44007"/>
    <cellStyle name="Обычный 3 14 2 2 2_заявки" xfId="44008"/>
    <cellStyle name="Обычный 3 14 2 2 3" xfId="44009"/>
    <cellStyle name="Обычный 3 14 2 2_заявки" xfId="44010"/>
    <cellStyle name="Обычный 3 14 2 3" xfId="44011"/>
    <cellStyle name="Обычный 3 14 2 3 2" xfId="44012"/>
    <cellStyle name="Обычный 3 14 2 3_заявки" xfId="44013"/>
    <cellStyle name="Обычный 3 14 2 4" xfId="44014"/>
    <cellStyle name="Обычный 3 14 2_заявки" xfId="44015"/>
    <cellStyle name="Обычный 3 14 3" xfId="44016"/>
    <cellStyle name="Обычный 3 14 3 2" xfId="44017"/>
    <cellStyle name="Обычный 3 14 3 2 2" xfId="44018"/>
    <cellStyle name="Обычный 3 14 3 2 2 2" xfId="44019"/>
    <cellStyle name="Обычный 3 14 3 2 2_заявки" xfId="44020"/>
    <cellStyle name="Обычный 3 14 3 2 3" xfId="44021"/>
    <cellStyle name="Обычный 3 14 3 2_заявки" xfId="44022"/>
    <cellStyle name="Обычный 3 14 3 3" xfId="44023"/>
    <cellStyle name="Обычный 3 14 3 3 2" xfId="44024"/>
    <cellStyle name="Обычный 3 14 3 3_заявки" xfId="44025"/>
    <cellStyle name="Обычный 3 14 3 4" xfId="44026"/>
    <cellStyle name="Обычный 3 14 3_заявки" xfId="44027"/>
    <cellStyle name="Обычный 3 14 4" xfId="44028"/>
    <cellStyle name="Обычный 3 14 4 2" xfId="44029"/>
    <cellStyle name="Обычный 3 14 4 2 2" xfId="44030"/>
    <cellStyle name="Обычный 3 14 4 2_заявки" xfId="44031"/>
    <cellStyle name="Обычный 3 14 4 3" xfId="44032"/>
    <cellStyle name="Обычный 3 14 4_заявки" xfId="44033"/>
    <cellStyle name="Обычный 3 14 5" xfId="44034"/>
    <cellStyle name="Обычный 3 14 5 2" xfId="44035"/>
    <cellStyle name="Обычный 3 14 5_заявки" xfId="44036"/>
    <cellStyle name="Обычный 3 14 6" xfId="44037"/>
    <cellStyle name="Обычный 3 14_заявки" xfId="44038"/>
    <cellStyle name="Обычный 3 15" xfId="44039"/>
    <cellStyle name="Обычный 3 15 2" xfId="44040"/>
    <cellStyle name="Обычный 3 15 2 2" xfId="44041"/>
    <cellStyle name="Обычный 3 15 2 2 2" xfId="44042"/>
    <cellStyle name="Обычный 3 15 2 2 2 2" xfId="44043"/>
    <cellStyle name="Обычный 3 15 2 2 2_заявки" xfId="44044"/>
    <cellStyle name="Обычный 3 15 2 2 3" xfId="44045"/>
    <cellStyle name="Обычный 3 15 2 2_заявки" xfId="44046"/>
    <cellStyle name="Обычный 3 15 2 3" xfId="44047"/>
    <cellStyle name="Обычный 3 15 2 3 2" xfId="44048"/>
    <cellStyle name="Обычный 3 15 2 3_заявки" xfId="44049"/>
    <cellStyle name="Обычный 3 15 2 4" xfId="44050"/>
    <cellStyle name="Обычный 3 15 2_заявки" xfId="44051"/>
    <cellStyle name="Обычный 3 15 3" xfId="44052"/>
    <cellStyle name="Обычный 3 15 3 2" xfId="44053"/>
    <cellStyle name="Обычный 3 15 3 2 2" xfId="44054"/>
    <cellStyle name="Обычный 3 15 3 2 2 2" xfId="44055"/>
    <cellStyle name="Обычный 3 15 3 2 2_заявки" xfId="44056"/>
    <cellStyle name="Обычный 3 15 3 2 3" xfId="44057"/>
    <cellStyle name="Обычный 3 15 3 2_заявки" xfId="44058"/>
    <cellStyle name="Обычный 3 15 3 3" xfId="44059"/>
    <cellStyle name="Обычный 3 15 3 3 2" xfId="44060"/>
    <cellStyle name="Обычный 3 15 3 3_заявки" xfId="44061"/>
    <cellStyle name="Обычный 3 15 3 4" xfId="44062"/>
    <cellStyle name="Обычный 3 15 3_заявки" xfId="44063"/>
    <cellStyle name="Обычный 3 15 4" xfId="44064"/>
    <cellStyle name="Обычный 3 15 4 2" xfId="44065"/>
    <cellStyle name="Обычный 3 15 4 2 2" xfId="44066"/>
    <cellStyle name="Обычный 3 15 4 2_заявки" xfId="44067"/>
    <cellStyle name="Обычный 3 15 4 3" xfId="44068"/>
    <cellStyle name="Обычный 3 15 4_заявки" xfId="44069"/>
    <cellStyle name="Обычный 3 15 5" xfId="44070"/>
    <cellStyle name="Обычный 3 15 5 2" xfId="44071"/>
    <cellStyle name="Обычный 3 15 5_заявки" xfId="44072"/>
    <cellStyle name="Обычный 3 15 6" xfId="44073"/>
    <cellStyle name="Обычный 3 15_заявки" xfId="44074"/>
    <cellStyle name="Обычный 3 16" xfId="44075"/>
    <cellStyle name="Обычный 3 16 2" xfId="44076"/>
    <cellStyle name="Обычный 3 16 2 2" xfId="44077"/>
    <cellStyle name="Обычный 3 16 2 2 2" xfId="44078"/>
    <cellStyle name="Обычный 3 16 2 2 2 2" xfId="44079"/>
    <cellStyle name="Обычный 3 16 2 2 2_заявки" xfId="44080"/>
    <cellStyle name="Обычный 3 16 2 2 3" xfId="44081"/>
    <cellStyle name="Обычный 3 16 2 2_заявки" xfId="44082"/>
    <cellStyle name="Обычный 3 16 2 3" xfId="44083"/>
    <cellStyle name="Обычный 3 16 2 3 2" xfId="44084"/>
    <cellStyle name="Обычный 3 16 2 3_заявки" xfId="44085"/>
    <cellStyle name="Обычный 3 16 2 4" xfId="44086"/>
    <cellStyle name="Обычный 3 16 2_заявки" xfId="44087"/>
    <cellStyle name="Обычный 3 16 3" xfId="44088"/>
    <cellStyle name="Обычный 3 16 3 2" xfId="44089"/>
    <cellStyle name="Обычный 3 16 3 2 2" xfId="44090"/>
    <cellStyle name="Обычный 3 16 3 2 2 2" xfId="44091"/>
    <cellStyle name="Обычный 3 16 3 2 2_заявки" xfId="44092"/>
    <cellStyle name="Обычный 3 16 3 2 3" xfId="44093"/>
    <cellStyle name="Обычный 3 16 3 2_заявки" xfId="44094"/>
    <cellStyle name="Обычный 3 16 3 3" xfId="44095"/>
    <cellStyle name="Обычный 3 16 3 3 2" xfId="44096"/>
    <cellStyle name="Обычный 3 16 3 3_заявки" xfId="44097"/>
    <cellStyle name="Обычный 3 16 3 4" xfId="44098"/>
    <cellStyle name="Обычный 3 16 3_заявки" xfId="44099"/>
    <cellStyle name="Обычный 3 16 4" xfId="44100"/>
    <cellStyle name="Обычный 3 16 4 2" xfId="44101"/>
    <cellStyle name="Обычный 3 16 4 2 2" xfId="44102"/>
    <cellStyle name="Обычный 3 16 4 2_заявки" xfId="44103"/>
    <cellStyle name="Обычный 3 16 4 3" xfId="44104"/>
    <cellStyle name="Обычный 3 16 4_заявки" xfId="44105"/>
    <cellStyle name="Обычный 3 16 5" xfId="44106"/>
    <cellStyle name="Обычный 3 16 5 2" xfId="44107"/>
    <cellStyle name="Обычный 3 16 5_заявки" xfId="44108"/>
    <cellStyle name="Обычный 3 16 6" xfId="44109"/>
    <cellStyle name="Обычный 3 16_заявки" xfId="44110"/>
    <cellStyle name="Обычный 3 17" xfId="44111"/>
    <cellStyle name="Обычный 3 17 2" xfId="44112"/>
    <cellStyle name="Обычный 3 17 2 2" xfId="44113"/>
    <cellStyle name="Обычный 3 17 2 2 2" xfId="44114"/>
    <cellStyle name="Обычный 3 17 2 2 2 2" xfId="44115"/>
    <cellStyle name="Обычный 3 17 2 2 2_заявки" xfId="44116"/>
    <cellStyle name="Обычный 3 17 2 2 3" xfId="44117"/>
    <cellStyle name="Обычный 3 17 2 2_заявки" xfId="44118"/>
    <cellStyle name="Обычный 3 17 2 3" xfId="44119"/>
    <cellStyle name="Обычный 3 17 2 3 2" xfId="44120"/>
    <cellStyle name="Обычный 3 17 2 3_заявки" xfId="44121"/>
    <cellStyle name="Обычный 3 17 2 4" xfId="44122"/>
    <cellStyle name="Обычный 3 17 2_заявки" xfId="44123"/>
    <cellStyle name="Обычный 3 17 3" xfId="44124"/>
    <cellStyle name="Обычный 3 17 3 2" xfId="44125"/>
    <cellStyle name="Обычный 3 17 3 2 2" xfId="44126"/>
    <cellStyle name="Обычный 3 17 3 2 2 2" xfId="44127"/>
    <cellStyle name="Обычный 3 17 3 2 2_заявки" xfId="44128"/>
    <cellStyle name="Обычный 3 17 3 2 3" xfId="44129"/>
    <cellStyle name="Обычный 3 17 3 2_заявки" xfId="44130"/>
    <cellStyle name="Обычный 3 17 3 3" xfId="44131"/>
    <cellStyle name="Обычный 3 17 3 3 2" xfId="44132"/>
    <cellStyle name="Обычный 3 17 3 3_заявки" xfId="44133"/>
    <cellStyle name="Обычный 3 17 3 4" xfId="44134"/>
    <cellStyle name="Обычный 3 17 3_заявки" xfId="44135"/>
    <cellStyle name="Обычный 3 17 4" xfId="44136"/>
    <cellStyle name="Обычный 3 17 4 2" xfId="44137"/>
    <cellStyle name="Обычный 3 17 4 2 2" xfId="44138"/>
    <cellStyle name="Обычный 3 17 4 2_заявки" xfId="44139"/>
    <cellStyle name="Обычный 3 17 4 3" xfId="44140"/>
    <cellStyle name="Обычный 3 17 4_заявки" xfId="44141"/>
    <cellStyle name="Обычный 3 17 5" xfId="44142"/>
    <cellStyle name="Обычный 3 17 5 2" xfId="44143"/>
    <cellStyle name="Обычный 3 17 5_заявки" xfId="44144"/>
    <cellStyle name="Обычный 3 17 6" xfId="44145"/>
    <cellStyle name="Обычный 3 17_заявки" xfId="44146"/>
    <cellStyle name="Обычный 3 18" xfId="44147"/>
    <cellStyle name="Обычный 3 18 2" xfId="44148"/>
    <cellStyle name="Обычный 3 18 2 2" xfId="44149"/>
    <cellStyle name="Обычный 3 18 2 2 2" xfId="44150"/>
    <cellStyle name="Обычный 3 18 2 2_заявки" xfId="44151"/>
    <cellStyle name="Обычный 3 18 2 3" xfId="44152"/>
    <cellStyle name="Обычный 3 18 2_заявки" xfId="44153"/>
    <cellStyle name="Обычный 3 18 3" xfId="44154"/>
    <cellStyle name="Обычный 3 18 3 2" xfId="44155"/>
    <cellStyle name="Обычный 3 18 3_заявки" xfId="44156"/>
    <cellStyle name="Обычный 3 18 4" xfId="44157"/>
    <cellStyle name="Обычный 3 18_заявки" xfId="44158"/>
    <cellStyle name="Обычный 3 19" xfId="44159"/>
    <cellStyle name="Обычный 3 19 2" xfId="44160"/>
    <cellStyle name="Обычный 3 19 2 2" xfId="44161"/>
    <cellStyle name="Обычный 3 19 2 2 2" xfId="44162"/>
    <cellStyle name="Обычный 3 19 2 2_заявки" xfId="44163"/>
    <cellStyle name="Обычный 3 19 2 3" xfId="44164"/>
    <cellStyle name="Обычный 3 19 2_заявки" xfId="44165"/>
    <cellStyle name="Обычный 3 19 3" xfId="44166"/>
    <cellStyle name="Обычный 3 19 3 2" xfId="44167"/>
    <cellStyle name="Обычный 3 19 3_заявки" xfId="44168"/>
    <cellStyle name="Обычный 3 19 4" xfId="44169"/>
    <cellStyle name="Обычный 3 19_заявки" xfId="44170"/>
    <cellStyle name="Обычный 3 2" xfId="7"/>
    <cellStyle name="Обычный 3 2 10" xfId="44171"/>
    <cellStyle name="Обычный 3 2 10 2" xfId="44172"/>
    <cellStyle name="Обычный 3 2 10 2 2" xfId="44173"/>
    <cellStyle name="Обычный 3 2 10 2_заявки" xfId="44174"/>
    <cellStyle name="Обычный 3 2 10 3" xfId="44175"/>
    <cellStyle name="Обычный 3 2 10_заявки" xfId="44176"/>
    <cellStyle name="Обычный 3 2 2" xfId="44177"/>
    <cellStyle name="Обычный 3 2 2 2" xfId="44178"/>
    <cellStyle name="Обычный 3 2 2 2 2" xfId="44179"/>
    <cellStyle name="Обычный 3 2 2 2 2 2" xfId="44180"/>
    <cellStyle name="Обычный 3 2 2 2 2_заявки" xfId="44181"/>
    <cellStyle name="Обычный 3 2 2 2 3" xfId="44182"/>
    <cellStyle name="Обычный 3 2 2 2_заявки" xfId="44183"/>
    <cellStyle name="Обычный 3 2 2 3" xfId="44184"/>
    <cellStyle name="Обычный 3 2 2 3 2" xfId="44185"/>
    <cellStyle name="Обычный 3 2 2 3_заявки" xfId="44186"/>
    <cellStyle name="Обычный 3 2 2 4" xfId="44187"/>
    <cellStyle name="Обычный 3 2 2_заявки" xfId="44188"/>
    <cellStyle name="Обычный 3 2 3" xfId="44189"/>
    <cellStyle name="Обычный 3 2 3 2" xfId="44190"/>
    <cellStyle name="Обычный 3 2 3 2 2" xfId="44191"/>
    <cellStyle name="Обычный 3 2 3 2 2 2" xfId="44192"/>
    <cellStyle name="Обычный 3 2 3 2 2_заявки" xfId="44193"/>
    <cellStyle name="Обычный 3 2 3 2 3" xfId="44194"/>
    <cellStyle name="Обычный 3 2 3 2_заявки" xfId="44195"/>
    <cellStyle name="Обычный 3 2 3 3" xfId="44196"/>
    <cellStyle name="Обычный 3 2 3 3 2" xfId="44197"/>
    <cellStyle name="Обычный 3 2 3 3_заявки" xfId="44198"/>
    <cellStyle name="Обычный 3 2 3 4" xfId="44199"/>
    <cellStyle name="Обычный 3 2 3_заявки" xfId="44200"/>
    <cellStyle name="Обычный 3 2 4" xfId="44201"/>
    <cellStyle name="Обычный 3 2 4 2" xfId="44202"/>
    <cellStyle name="Обычный 3 2 4 2 2" xfId="44203"/>
    <cellStyle name="Обычный 3 2 4 2 2 2" xfId="44204"/>
    <cellStyle name="Обычный 3 2 4 2 2_заявки" xfId="44205"/>
    <cellStyle name="Обычный 3 2 4 2 3" xfId="44206"/>
    <cellStyle name="Обычный 3 2 4 2_заявки" xfId="44207"/>
    <cellStyle name="Обычный 3 2 4 3" xfId="44208"/>
    <cellStyle name="Обычный 3 2 4 3 2" xfId="44209"/>
    <cellStyle name="Обычный 3 2 4 3_заявки" xfId="44210"/>
    <cellStyle name="Обычный 3 2 4 4" xfId="44211"/>
    <cellStyle name="Обычный 3 2 4_заявки" xfId="44212"/>
    <cellStyle name="Обычный 3 2 5" xfId="44213"/>
    <cellStyle name="Обычный 3 2 5 2" xfId="44214"/>
    <cellStyle name="Обычный 3 2 5 2 2" xfId="44215"/>
    <cellStyle name="Обычный 3 2 5 2 2 2" xfId="44216"/>
    <cellStyle name="Обычный 3 2 5 2 2_заявки" xfId="44217"/>
    <cellStyle name="Обычный 3 2 5 2 3" xfId="44218"/>
    <cellStyle name="Обычный 3 2 5 2_заявки" xfId="44219"/>
    <cellStyle name="Обычный 3 2 5 3" xfId="44220"/>
    <cellStyle name="Обычный 3 2 5 3 2" xfId="44221"/>
    <cellStyle name="Обычный 3 2 5 3_заявки" xfId="44222"/>
    <cellStyle name="Обычный 3 2 5 4" xfId="44223"/>
    <cellStyle name="Обычный 3 2 5_заявки" xfId="44224"/>
    <cellStyle name="Обычный 3 2 6" xfId="44225"/>
    <cellStyle name="Обычный 3 2 6 2" xfId="44226"/>
    <cellStyle name="Обычный 3 2 6 2 2" xfId="44227"/>
    <cellStyle name="Обычный 3 2 6 2 2 2" xfId="44228"/>
    <cellStyle name="Обычный 3 2 6 2 2_заявки" xfId="44229"/>
    <cellStyle name="Обычный 3 2 6 2 3" xfId="44230"/>
    <cellStyle name="Обычный 3 2 6 2_заявки" xfId="44231"/>
    <cellStyle name="Обычный 3 2 6 3" xfId="44232"/>
    <cellStyle name="Обычный 3 2 6 3 2" xfId="44233"/>
    <cellStyle name="Обычный 3 2 6 3_заявки" xfId="44234"/>
    <cellStyle name="Обычный 3 2 6 4" xfId="44235"/>
    <cellStyle name="Обычный 3 2 6_заявки" xfId="44236"/>
    <cellStyle name="Обычный 3 2 7" xfId="44237"/>
    <cellStyle name="Обычный 3 2 7 2" xfId="44238"/>
    <cellStyle name="Обычный 3 2 7 2 2" xfId="44239"/>
    <cellStyle name="Обычный 3 2 7 2 2 2" xfId="44240"/>
    <cellStyle name="Обычный 3 2 7 2 2_заявки" xfId="44241"/>
    <cellStyle name="Обычный 3 2 7 2 3" xfId="44242"/>
    <cellStyle name="Обычный 3 2 7 2_заявки" xfId="44243"/>
    <cellStyle name="Обычный 3 2 7 3" xfId="44244"/>
    <cellStyle name="Обычный 3 2 7 3 2" xfId="44245"/>
    <cellStyle name="Обычный 3 2 7 3_заявки" xfId="44246"/>
    <cellStyle name="Обычный 3 2 7 4" xfId="44247"/>
    <cellStyle name="Обычный 3 2 7_заявки" xfId="44248"/>
    <cellStyle name="Обычный 3 2 8" xfId="44249"/>
    <cellStyle name="Обычный 3 2 8 2" xfId="44250"/>
    <cellStyle name="Обычный 3 2 8 2 2" xfId="44251"/>
    <cellStyle name="Обычный 3 2 8 2 2 2" xfId="44252"/>
    <cellStyle name="Обычный 3 2 8 2 2_заявки" xfId="44253"/>
    <cellStyle name="Обычный 3 2 8 2 3" xfId="44254"/>
    <cellStyle name="Обычный 3 2 8 2_заявки" xfId="44255"/>
    <cellStyle name="Обычный 3 2 8 3" xfId="44256"/>
    <cellStyle name="Обычный 3 2 8 3 2" xfId="44257"/>
    <cellStyle name="Обычный 3 2 8 3_заявки" xfId="44258"/>
    <cellStyle name="Обычный 3 2 8 4" xfId="44259"/>
    <cellStyle name="Обычный 3 2 8_заявки" xfId="44260"/>
    <cellStyle name="Обычный 3 2 9" xfId="44261"/>
    <cellStyle name="Обычный 3 2 9 2" xfId="44262"/>
    <cellStyle name="Обычный 3 2 9 2 2" xfId="44263"/>
    <cellStyle name="Обычный 3 2 9 2 2 2" xfId="44264"/>
    <cellStyle name="Обычный 3 2 9 2 2_заявки" xfId="44265"/>
    <cellStyle name="Обычный 3 2 9 2 3" xfId="44266"/>
    <cellStyle name="Обычный 3 2 9 2_заявки" xfId="44267"/>
    <cellStyle name="Обычный 3 2 9 3" xfId="44268"/>
    <cellStyle name="Обычный 3 2 9 3 2" xfId="44269"/>
    <cellStyle name="Обычный 3 2 9 3_заявки" xfId="44270"/>
    <cellStyle name="Обычный 3 2 9 4" xfId="44271"/>
    <cellStyle name="Обычный 3 2 9_заявки" xfId="44272"/>
    <cellStyle name="Обычный 3 2_ЧекалинаТ" xfId="56760"/>
    <cellStyle name="Обычный 3 20" xfId="44273"/>
    <cellStyle name="Обычный 3 20 2" xfId="44274"/>
    <cellStyle name="Обычный 3 20 2 2" xfId="44275"/>
    <cellStyle name="Обычный 3 20 2 2 2" xfId="44276"/>
    <cellStyle name="Обычный 3 20 2 2_заявки" xfId="44277"/>
    <cellStyle name="Обычный 3 20 2 3" xfId="44278"/>
    <cellStyle name="Обычный 3 20 2_заявки" xfId="44279"/>
    <cellStyle name="Обычный 3 20 3" xfId="44280"/>
    <cellStyle name="Обычный 3 20 3 2" xfId="44281"/>
    <cellStyle name="Обычный 3 20 3_заявки" xfId="44282"/>
    <cellStyle name="Обычный 3 20 4" xfId="44283"/>
    <cellStyle name="Обычный 3 20_заявки" xfId="44284"/>
    <cellStyle name="Обычный 3 21" xfId="44285"/>
    <cellStyle name="Обычный 3 21 2" xfId="44286"/>
    <cellStyle name="Обычный 3 21_заявки" xfId="56761"/>
    <cellStyle name="Обычный 3 22" xfId="44287"/>
    <cellStyle name="Обычный 3 23" xfId="59215"/>
    <cellStyle name="Обычный 3 24" xfId="59216"/>
    <cellStyle name="Обычный 3 25" xfId="59217"/>
    <cellStyle name="Обычный 3 26" xfId="59218"/>
    <cellStyle name="Обычный 3 27" xfId="59219"/>
    <cellStyle name="Обычный 3 28" xfId="59220"/>
    <cellStyle name="Обычный 3 29" xfId="59221"/>
    <cellStyle name="Обычный 3 3" xfId="44288"/>
    <cellStyle name="Обычный 3 3 10" xfId="44289"/>
    <cellStyle name="Обычный 3 3 2" xfId="44290"/>
    <cellStyle name="Обычный 3 3 2 2" xfId="44291"/>
    <cellStyle name="Обычный 3 3 2 2 2" xfId="44292"/>
    <cellStyle name="Обычный 3 3 2 2 2 2" xfId="44293"/>
    <cellStyle name="Обычный 3 3 2 2 2_заявки" xfId="44294"/>
    <cellStyle name="Обычный 3 3 2 2 3" xfId="44295"/>
    <cellStyle name="Обычный 3 3 2 2_заявки" xfId="44296"/>
    <cellStyle name="Обычный 3 3 2 3" xfId="44297"/>
    <cellStyle name="Обычный 3 3 2 3 2" xfId="44298"/>
    <cellStyle name="Обычный 3 3 2 3_заявки" xfId="44299"/>
    <cellStyle name="Обычный 3 3 2 4" xfId="44300"/>
    <cellStyle name="Обычный 3 3 2_заявки" xfId="44301"/>
    <cellStyle name="Обычный 3 3 3" xfId="44302"/>
    <cellStyle name="Обычный 3 3 3 2" xfId="44303"/>
    <cellStyle name="Обычный 3 3 3 2 2" xfId="44304"/>
    <cellStyle name="Обычный 3 3 3 2 2 2" xfId="44305"/>
    <cellStyle name="Обычный 3 3 3 2 2_заявки" xfId="44306"/>
    <cellStyle name="Обычный 3 3 3 2 3" xfId="44307"/>
    <cellStyle name="Обычный 3 3 3 2_заявки" xfId="44308"/>
    <cellStyle name="Обычный 3 3 3 3" xfId="44309"/>
    <cellStyle name="Обычный 3 3 3 3 2" xfId="44310"/>
    <cellStyle name="Обычный 3 3 3 3_заявки" xfId="44311"/>
    <cellStyle name="Обычный 3 3 3 4" xfId="44312"/>
    <cellStyle name="Обычный 3 3 3_заявки" xfId="44313"/>
    <cellStyle name="Обычный 3 3 4" xfId="44314"/>
    <cellStyle name="Обычный 3 3 4 2" xfId="44315"/>
    <cellStyle name="Обычный 3 3 4 2 2" xfId="44316"/>
    <cellStyle name="Обычный 3 3 4 2 2 2" xfId="44317"/>
    <cellStyle name="Обычный 3 3 4 2 2_заявки" xfId="44318"/>
    <cellStyle name="Обычный 3 3 4 2 3" xfId="44319"/>
    <cellStyle name="Обычный 3 3 4 2_заявки" xfId="44320"/>
    <cellStyle name="Обычный 3 3 4 3" xfId="44321"/>
    <cellStyle name="Обычный 3 3 4 3 2" xfId="44322"/>
    <cellStyle name="Обычный 3 3 4 3_заявки" xfId="44323"/>
    <cellStyle name="Обычный 3 3 4 4" xfId="44324"/>
    <cellStyle name="Обычный 3 3 4_заявки" xfId="44325"/>
    <cellStyle name="Обычный 3 3 5" xfId="44326"/>
    <cellStyle name="Обычный 3 3 5 2" xfId="44327"/>
    <cellStyle name="Обычный 3 3 5 2 2" xfId="44328"/>
    <cellStyle name="Обычный 3 3 5 2 2 2" xfId="44329"/>
    <cellStyle name="Обычный 3 3 5 2 2_заявки" xfId="44330"/>
    <cellStyle name="Обычный 3 3 5 2 3" xfId="44331"/>
    <cellStyle name="Обычный 3 3 5 2_заявки" xfId="44332"/>
    <cellStyle name="Обычный 3 3 5 3" xfId="44333"/>
    <cellStyle name="Обычный 3 3 5 3 2" xfId="44334"/>
    <cellStyle name="Обычный 3 3 5 3_заявки" xfId="44335"/>
    <cellStyle name="Обычный 3 3 5 4" xfId="44336"/>
    <cellStyle name="Обычный 3 3 5_заявки" xfId="44337"/>
    <cellStyle name="Обычный 3 3 6" xfId="44338"/>
    <cellStyle name="Обычный 3 3 6 2" xfId="44339"/>
    <cellStyle name="Обычный 3 3 6 2 2" xfId="44340"/>
    <cellStyle name="Обычный 3 3 6 2 2 2" xfId="44341"/>
    <cellStyle name="Обычный 3 3 6 2 2_заявки" xfId="44342"/>
    <cellStyle name="Обычный 3 3 6 2 3" xfId="44343"/>
    <cellStyle name="Обычный 3 3 6 2_заявки" xfId="44344"/>
    <cellStyle name="Обычный 3 3 6 3" xfId="44345"/>
    <cellStyle name="Обычный 3 3 6 3 2" xfId="44346"/>
    <cellStyle name="Обычный 3 3 6 3_заявки" xfId="44347"/>
    <cellStyle name="Обычный 3 3 6 4" xfId="44348"/>
    <cellStyle name="Обычный 3 3 6_заявки" xfId="44349"/>
    <cellStyle name="Обычный 3 3 7" xfId="44350"/>
    <cellStyle name="Обычный 3 3 7 2" xfId="44351"/>
    <cellStyle name="Обычный 3 3 7 2 2" xfId="44352"/>
    <cellStyle name="Обычный 3 3 7 2 2 2" xfId="44353"/>
    <cellStyle name="Обычный 3 3 7 2 2_заявки" xfId="44354"/>
    <cellStyle name="Обычный 3 3 7 2 3" xfId="44355"/>
    <cellStyle name="Обычный 3 3 7 2_заявки" xfId="44356"/>
    <cellStyle name="Обычный 3 3 7 3" xfId="44357"/>
    <cellStyle name="Обычный 3 3 7 3 2" xfId="44358"/>
    <cellStyle name="Обычный 3 3 7 3_заявки" xfId="44359"/>
    <cellStyle name="Обычный 3 3 7 4" xfId="44360"/>
    <cellStyle name="Обычный 3 3 7_заявки" xfId="44361"/>
    <cellStyle name="Обычный 3 3 8" xfId="44362"/>
    <cellStyle name="Обычный 3 3 8 2" xfId="44363"/>
    <cellStyle name="Обычный 3 3 8 2 2" xfId="44364"/>
    <cellStyle name="Обычный 3 3 8 2_заявки" xfId="44365"/>
    <cellStyle name="Обычный 3 3 8 3" xfId="44366"/>
    <cellStyle name="Обычный 3 3 8_заявки" xfId="44367"/>
    <cellStyle name="Обычный 3 3 9" xfId="44368"/>
    <cellStyle name="Обычный 3 3 9 2" xfId="44369"/>
    <cellStyle name="Обычный 3 3 9_заявки" xfId="44370"/>
    <cellStyle name="Обычный 3 3_заявки" xfId="44371"/>
    <cellStyle name="Обычный 3 4" xfId="44372"/>
    <cellStyle name="Обычный 3 4 10" xfId="44373"/>
    <cellStyle name="Обычный 3 4 2" xfId="44374"/>
    <cellStyle name="Обычный 3 4 2 2" xfId="44375"/>
    <cellStyle name="Обычный 3 4 2 2 2" xfId="44376"/>
    <cellStyle name="Обычный 3 4 2 2 2 2" xfId="44377"/>
    <cellStyle name="Обычный 3 4 2 2 2_заявки" xfId="44378"/>
    <cellStyle name="Обычный 3 4 2 2 3" xfId="44379"/>
    <cellStyle name="Обычный 3 4 2 2_заявки" xfId="44380"/>
    <cellStyle name="Обычный 3 4 2 3" xfId="44381"/>
    <cellStyle name="Обычный 3 4 2 3 2" xfId="44382"/>
    <cellStyle name="Обычный 3 4 2 3_заявки" xfId="44383"/>
    <cellStyle name="Обычный 3 4 2 4" xfId="44384"/>
    <cellStyle name="Обычный 3 4 2_заявки" xfId="44385"/>
    <cellStyle name="Обычный 3 4 3" xfId="44386"/>
    <cellStyle name="Обычный 3 4 3 2" xfId="44387"/>
    <cellStyle name="Обычный 3 4 3 2 2" xfId="44388"/>
    <cellStyle name="Обычный 3 4 3 2 2 2" xfId="44389"/>
    <cellStyle name="Обычный 3 4 3 2 2_заявки" xfId="44390"/>
    <cellStyle name="Обычный 3 4 3 2 3" xfId="44391"/>
    <cellStyle name="Обычный 3 4 3 2_заявки" xfId="44392"/>
    <cellStyle name="Обычный 3 4 3 3" xfId="44393"/>
    <cellStyle name="Обычный 3 4 3 3 2" xfId="44394"/>
    <cellStyle name="Обычный 3 4 3 3_заявки" xfId="44395"/>
    <cellStyle name="Обычный 3 4 3 4" xfId="44396"/>
    <cellStyle name="Обычный 3 4 3_заявки" xfId="44397"/>
    <cellStyle name="Обычный 3 4 4" xfId="44398"/>
    <cellStyle name="Обычный 3 4 4 2" xfId="44399"/>
    <cellStyle name="Обычный 3 4 4 2 2" xfId="44400"/>
    <cellStyle name="Обычный 3 4 4 2 2 2" xfId="44401"/>
    <cellStyle name="Обычный 3 4 4 2 2_заявки" xfId="44402"/>
    <cellStyle name="Обычный 3 4 4 2 3" xfId="44403"/>
    <cellStyle name="Обычный 3 4 4 2_заявки" xfId="44404"/>
    <cellStyle name="Обычный 3 4 4 3" xfId="44405"/>
    <cellStyle name="Обычный 3 4 4 3 2" xfId="44406"/>
    <cellStyle name="Обычный 3 4 4 3_заявки" xfId="44407"/>
    <cellStyle name="Обычный 3 4 4 4" xfId="44408"/>
    <cellStyle name="Обычный 3 4 4_заявки" xfId="44409"/>
    <cellStyle name="Обычный 3 4 5" xfId="44410"/>
    <cellStyle name="Обычный 3 4 5 2" xfId="44411"/>
    <cellStyle name="Обычный 3 4 5 2 2" xfId="44412"/>
    <cellStyle name="Обычный 3 4 5 2 2 2" xfId="44413"/>
    <cellStyle name="Обычный 3 4 5 2 2_заявки" xfId="44414"/>
    <cellStyle name="Обычный 3 4 5 2 3" xfId="44415"/>
    <cellStyle name="Обычный 3 4 5 2_заявки" xfId="44416"/>
    <cellStyle name="Обычный 3 4 5 3" xfId="44417"/>
    <cellStyle name="Обычный 3 4 5 3 2" xfId="44418"/>
    <cellStyle name="Обычный 3 4 5 3_заявки" xfId="44419"/>
    <cellStyle name="Обычный 3 4 5 4" xfId="44420"/>
    <cellStyle name="Обычный 3 4 5_заявки" xfId="44421"/>
    <cellStyle name="Обычный 3 4 6" xfId="44422"/>
    <cellStyle name="Обычный 3 4 6 2" xfId="44423"/>
    <cellStyle name="Обычный 3 4 6 2 2" xfId="44424"/>
    <cellStyle name="Обычный 3 4 6 2 2 2" xfId="44425"/>
    <cellStyle name="Обычный 3 4 6 2 2_заявки" xfId="44426"/>
    <cellStyle name="Обычный 3 4 6 2 3" xfId="44427"/>
    <cellStyle name="Обычный 3 4 6 2_заявки" xfId="44428"/>
    <cellStyle name="Обычный 3 4 6 3" xfId="44429"/>
    <cellStyle name="Обычный 3 4 6 3 2" xfId="44430"/>
    <cellStyle name="Обычный 3 4 6 3_заявки" xfId="44431"/>
    <cellStyle name="Обычный 3 4 6 4" xfId="44432"/>
    <cellStyle name="Обычный 3 4 6_заявки" xfId="44433"/>
    <cellStyle name="Обычный 3 4 7" xfId="44434"/>
    <cellStyle name="Обычный 3 4 7 2" xfId="44435"/>
    <cellStyle name="Обычный 3 4 7 2 2" xfId="44436"/>
    <cellStyle name="Обычный 3 4 7 2 2 2" xfId="44437"/>
    <cellStyle name="Обычный 3 4 7 2 2_заявки" xfId="44438"/>
    <cellStyle name="Обычный 3 4 7 2 3" xfId="44439"/>
    <cellStyle name="Обычный 3 4 7 2_заявки" xfId="44440"/>
    <cellStyle name="Обычный 3 4 7 3" xfId="44441"/>
    <cellStyle name="Обычный 3 4 7 3 2" xfId="44442"/>
    <cellStyle name="Обычный 3 4 7 3_заявки" xfId="44443"/>
    <cellStyle name="Обычный 3 4 7 4" xfId="44444"/>
    <cellStyle name="Обычный 3 4 7_заявки" xfId="44445"/>
    <cellStyle name="Обычный 3 4 8" xfId="44446"/>
    <cellStyle name="Обычный 3 4 8 2" xfId="44447"/>
    <cellStyle name="Обычный 3 4 8 2 2" xfId="44448"/>
    <cellStyle name="Обычный 3 4 8 2_заявки" xfId="44449"/>
    <cellStyle name="Обычный 3 4 8 3" xfId="44450"/>
    <cellStyle name="Обычный 3 4 8_заявки" xfId="44451"/>
    <cellStyle name="Обычный 3 4 9" xfId="44452"/>
    <cellStyle name="Обычный 3 4 9 2" xfId="44453"/>
    <cellStyle name="Обычный 3 4 9_заявки" xfId="44454"/>
    <cellStyle name="Обычный 3 4_заявки" xfId="44455"/>
    <cellStyle name="Обычный 3 5" xfId="44456"/>
    <cellStyle name="Обычный 3 5 10" xfId="44457"/>
    <cellStyle name="Обычный 3 5 2" xfId="44458"/>
    <cellStyle name="Обычный 3 5 2 2" xfId="44459"/>
    <cellStyle name="Обычный 3 5 2 2 2" xfId="44460"/>
    <cellStyle name="Обычный 3 5 2 2 2 2" xfId="44461"/>
    <cellStyle name="Обычный 3 5 2 2 2_заявки" xfId="44462"/>
    <cellStyle name="Обычный 3 5 2 2 3" xfId="44463"/>
    <cellStyle name="Обычный 3 5 2 2_заявки" xfId="44464"/>
    <cellStyle name="Обычный 3 5 2 3" xfId="44465"/>
    <cellStyle name="Обычный 3 5 2 3 2" xfId="44466"/>
    <cellStyle name="Обычный 3 5 2 3_заявки" xfId="44467"/>
    <cellStyle name="Обычный 3 5 2 4" xfId="44468"/>
    <cellStyle name="Обычный 3 5 2_заявки" xfId="44469"/>
    <cellStyle name="Обычный 3 5 3" xfId="44470"/>
    <cellStyle name="Обычный 3 5 3 2" xfId="44471"/>
    <cellStyle name="Обычный 3 5 3 2 2" xfId="44472"/>
    <cellStyle name="Обычный 3 5 3 2 2 2" xfId="44473"/>
    <cellStyle name="Обычный 3 5 3 2 2_заявки" xfId="44474"/>
    <cellStyle name="Обычный 3 5 3 2 3" xfId="44475"/>
    <cellStyle name="Обычный 3 5 3 2_заявки" xfId="44476"/>
    <cellStyle name="Обычный 3 5 3 3" xfId="44477"/>
    <cellStyle name="Обычный 3 5 3 3 2" xfId="44478"/>
    <cellStyle name="Обычный 3 5 3 3_заявки" xfId="44479"/>
    <cellStyle name="Обычный 3 5 3 4" xfId="44480"/>
    <cellStyle name="Обычный 3 5 3_заявки" xfId="44481"/>
    <cellStyle name="Обычный 3 5 4" xfId="44482"/>
    <cellStyle name="Обычный 3 5 4 2" xfId="44483"/>
    <cellStyle name="Обычный 3 5 4 2 2" xfId="44484"/>
    <cellStyle name="Обычный 3 5 4 2 2 2" xfId="44485"/>
    <cellStyle name="Обычный 3 5 4 2 2_заявки" xfId="44486"/>
    <cellStyle name="Обычный 3 5 4 2 3" xfId="44487"/>
    <cellStyle name="Обычный 3 5 4 2_заявки" xfId="44488"/>
    <cellStyle name="Обычный 3 5 4 3" xfId="44489"/>
    <cellStyle name="Обычный 3 5 4 3 2" xfId="44490"/>
    <cellStyle name="Обычный 3 5 4 3_заявки" xfId="44491"/>
    <cellStyle name="Обычный 3 5 4 4" xfId="44492"/>
    <cellStyle name="Обычный 3 5 4_заявки" xfId="44493"/>
    <cellStyle name="Обычный 3 5 5" xfId="44494"/>
    <cellStyle name="Обычный 3 5 5 2" xfId="44495"/>
    <cellStyle name="Обычный 3 5 5 2 2" xfId="44496"/>
    <cellStyle name="Обычный 3 5 5 2 2 2" xfId="44497"/>
    <cellStyle name="Обычный 3 5 5 2 2_заявки" xfId="44498"/>
    <cellStyle name="Обычный 3 5 5 2 3" xfId="44499"/>
    <cellStyle name="Обычный 3 5 5 2_заявки" xfId="44500"/>
    <cellStyle name="Обычный 3 5 5 3" xfId="44501"/>
    <cellStyle name="Обычный 3 5 5 3 2" xfId="44502"/>
    <cellStyle name="Обычный 3 5 5 3_заявки" xfId="44503"/>
    <cellStyle name="Обычный 3 5 5 4" xfId="44504"/>
    <cellStyle name="Обычный 3 5 5_заявки" xfId="44505"/>
    <cellStyle name="Обычный 3 5 6" xfId="44506"/>
    <cellStyle name="Обычный 3 5 6 2" xfId="44507"/>
    <cellStyle name="Обычный 3 5 6 2 2" xfId="44508"/>
    <cellStyle name="Обычный 3 5 6 2 2 2" xfId="44509"/>
    <cellStyle name="Обычный 3 5 6 2 2_заявки" xfId="44510"/>
    <cellStyle name="Обычный 3 5 6 2 3" xfId="44511"/>
    <cellStyle name="Обычный 3 5 6 2_заявки" xfId="44512"/>
    <cellStyle name="Обычный 3 5 6 3" xfId="44513"/>
    <cellStyle name="Обычный 3 5 6 3 2" xfId="44514"/>
    <cellStyle name="Обычный 3 5 6 3_заявки" xfId="44515"/>
    <cellStyle name="Обычный 3 5 6 4" xfId="44516"/>
    <cellStyle name="Обычный 3 5 6_заявки" xfId="44517"/>
    <cellStyle name="Обычный 3 5 7" xfId="44518"/>
    <cellStyle name="Обычный 3 5 7 2" xfId="44519"/>
    <cellStyle name="Обычный 3 5 7 2 2" xfId="44520"/>
    <cellStyle name="Обычный 3 5 7 2 2 2" xfId="44521"/>
    <cellStyle name="Обычный 3 5 7 2 2_заявки" xfId="44522"/>
    <cellStyle name="Обычный 3 5 7 2 3" xfId="44523"/>
    <cellStyle name="Обычный 3 5 7 2_заявки" xfId="44524"/>
    <cellStyle name="Обычный 3 5 7 3" xfId="44525"/>
    <cellStyle name="Обычный 3 5 7 3 2" xfId="44526"/>
    <cellStyle name="Обычный 3 5 7 3_заявки" xfId="44527"/>
    <cellStyle name="Обычный 3 5 7 4" xfId="44528"/>
    <cellStyle name="Обычный 3 5 7_заявки" xfId="44529"/>
    <cellStyle name="Обычный 3 5 8" xfId="44530"/>
    <cellStyle name="Обычный 3 5 8 2" xfId="44531"/>
    <cellStyle name="Обычный 3 5 8 2 2" xfId="44532"/>
    <cellStyle name="Обычный 3 5 8 2_заявки" xfId="44533"/>
    <cellStyle name="Обычный 3 5 8 3" xfId="44534"/>
    <cellStyle name="Обычный 3 5 8_заявки" xfId="44535"/>
    <cellStyle name="Обычный 3 5 9" xfId="44536"/>
    <cellStyle name="Обычный 3 5 9 2" xfId="44537"/>
    <cellStyle name="Обычный 3 5 9_заявки" xfId="44538"/>
    <cellStyle name="Обычный 3 5_заявки" xfId="44539"/>
    <cellStyle name="Обычный 3 6" xfId="44540"/>
    <cellStyle name="Обычный 3 6 2" xfId="44541"/>
    <cellStyle name="Обычный 3 6 2 2" xfId="44542"/>
    <cellStyle name="Обычный 3 6 2 2 2" xfId="44543"/>
    <cellStyle name="Обычный 3 6 2 2 2 2" xfId="44544"/>
    <cellStyle name="Обычный 3 6 2 2 2_заявки" xfId="44545"/>
    <cellStyle name="Обычный 3 6 2 2 3" xfId="44546"/>
    <cellStyle name="Обычный 3 6 2 2_заявки" xfId="44547"/>
    <cellStyle name="Обычный 3 6 2 3" xfId="44548"/>
    <cellStyle name="Обычный 3 6 2 3 2" xfId="44549"/>
    <cellStyle name="Обычный 3 6 2 3_заявки" xfId="44550"/>
    <cellStyle name="Обычный 3 6 2 4" xfId="44551"/>
    <cellStyle name="Обычный 3 6 2_заявки" xfId="44552"/>
    <cellStyle name="Обычный 3 6 3" xfId="44553"/>
    <cellStyle name="Обычный 3 6 3 2" xfId="44554"/>
    <cellStyle name="Обычный 3 6 3 2 2" xfId="44555"/>
    <cellStyle name="Обычный 3 6 3 2 2 2" xfId="44556"/>
    <cellStyle name="Обычный 3 6 3 2 2_заявки" xfId="44557"/>
    <cellStyle name="Обычный 3 6 3 2 3" xfId="44558"/>
    <cellStyle name="Обычный 3 6 3 2_заявки" xfId="44559"/>
    <cellStyle name="Обычный 3 6 3 3" xfId="44560"/>
    <cellStyle name="Обычный 3 6 3 3 2" xfId="44561"/>
    <cellStyle name="Обычный 3 6 3 3_заявки" xfId="44562"/>
    <cellStyle name="Обычный 3 6 3 4" xfId="44563"/>
    <cellStyle name="Обычный 3 6 3_заявки" xfId="44564"/>
    <cellStyle name="Обычный 3 6 4" xfId="44565"/>
    <cellStyle name="Обычный 3 6 4 2" xfId="44566"/>
    <cellStyle name="Обычный 3 6 4 2 2" xfId="44567"/>
    <cellStyle name="Обычный 3 6 4 2 2 2" xfId="44568"/>
    <cellStyle name="Обычный 3 6 4 2 2_заявки" xfId="44569"/>
    <cellStyle name="Обычный 3 6 4 2 3" xfId="44570"/>
    <cellStyle name="Обычный 3 6 4 2_заявки" xfId="44571"/>
    <cellStyle name="Обычный 3 6 4 3" xfId="44572"/>
    <cellStyle name="Обычный 3 6 4 3 2" xfId="44573"/>
    <cellStyle name="Обычный 3 6 4 3_заявки" xfId="44574"/>
    <cellStyle name="Обычный 3 6 4 4" xfId="44575"/>
    <cellStyle name="Обычный 3 6 4_заявки" xfId="44576"/>
    <cellStyle name="Обычный 3 6 5" xfId="44577"/>
    <cellStyle name="Обычный 3 6 5 2" xfId="44578"/>
    <cellStyle name="Обычный 3 6 5 2 2" xfId="44579"/>
    <cellStyle name="Обычный 3 6 5 2 2 2" xfId="44580"/>
    <cellStyle name="Обычный 3 6 5 2 2_заявки" xfId="44581"/>
    <cellStyle name="Обычный 3 6 5 2 3" xfId="44582"/>
    <cellStyle name="Обычный 3 6 5 2_заявки" xfId="44583"/>
    <cellStyle name="Обычный 3 6 5 3" xfId="44584"/>
    <cellStyle name="Обычный 3 6 5 3 2" xfId="44585"/>
    <cellStyle name="Обычный 3 6 5 3_заявки" xfId="44586"/>
    <cellStyle name="Обычный 3 6 5 4" xfId="44587"/>
    <cellStyle name="Обычный 3 6 5_заявки" xfId="44588"/>
    <cellStyle name="Обычный 3 6 6" xfId="44589"/>
    <cellStyle name="Обычный 3 6 6 2" xfId="44590"/>
    <cellStyle name="Обычный 3 6 6 2 2" xfId="44591"/>
    <cellStyle name="Обычный 3 6 6 2 2 2" xfId="44592"/>
    <cellStyle name="Обычный 3 6 6 2 2_заявки" xfId="44593"/>
    <cellStyle name="Обычный 3 6 6 2 3" xfId="44594"/>
    <cellStyle name="Обычный 3 6 6 2_заявки" xfId="44595"/>
    <cellStyle name="Обычный 3 6 6 3" xfId="44596"/>
    <cellStyle name="Обычный 3 6 6 3 2" xfId="44597"/>
    <cellStyle name="Обычный 3 6 6 3_заявки" xfId="44598"/>
    <cellStyle name="Обычный 3 6 6 4" xfId="44599"/>
    <cellStyle name="Обычный 3 6 6_заявки" xfId="44600"/>
    <cellStyle name="Обычный 3 6 7" xfId="44601"/>
    <cellStyle name="Обычный 3 6 7 2" xfId="44602"/>
    <cellStyle name="Обычный 3 6 7 2 2" xfId="44603"/>
    <cellStyle name="Обычный 3 6 7 2_заявки" xfId="44604"/>
    <cellStyle name="Обычный 3 6 7 3" xfId="44605"/>
    <cellStyle name="Обычный 3 6 7_заявки" xfId="44606"/>
    <cellStyle name="Обычный 3 6 8" xfId="44607"/>
    <cellStyle name="Обычный 3 6 8 2" xfId="44608"/>
    <cellStyle name="Обычный 3 6 8_заявки" xfId="44609"/>
    <cellStyle name="Обычный 3 6 9" xfId="44610"/>
    <cellStyle name="Обычный 3 6_заявки" xfId="44611"/>
    <cellStyle name="Обычный 3 7" xfId="44612"/>
    <cellStyle name="Обычный 3 7 2" xfId="44613"/>
    <cellStyle name="Обычный 3 7 2 2" xfId="44614"/>
    <cellStyle name="Обычный 3 7 2 2 2" xfId="44615"/>
    <cellStyle name="Обычный 3 7 2 2 2 2" xfId="44616"/>
    <cellStyle name="Обычный 3 7 2 2 2_заявки" xfId="44617"/>
    <cellStyle name="Обычный 3 7 2 2 3" xfId="44618"/>
    <cellStyle name="Обычный 3 7 2 2_заявки" xfId="44619"/>
    <cellStyle name="Обычный 3 7 2 3" xfId="44620"/>
    <cellStyle name="Обычный 3 7 2 3 2" xfId="44621"/>
    <cellStyle name="Обычный 3 7 2 3_заявки" xfId="44622"/>
    <cellStyle name="Обычный 3 7 2 4" xfId="44623"/>
    <cellStyle name="Обычный 3 7 2_заявки" xfId="44624"/>
    <cellStyle name="Обычный 3 7 3" xfId="44625"/>
    <cellStyle name="Обычный 3 7 3 2" xfId="44626"/>
    <cellStyle name="Обычный 3 7 3 2 2" xfId="44627"/>
    <cellStyle name="Обычный 3 7 3 2 2 2" xfId="44628"/>
    <cellStyle name="Обычный 3 7 3 2 2_заявки" xfId="44629"/>
    <cellStyle name="Обычный 3 7 3 2 3" xfId="44630"/>
    <cellStyle name="Обычный 3 7 3 2_заявки" xfId="44631"/>
    <cellStyle name="Обычный 3 7 3 3" xfId="44632"/>
    <cellStyle name="Обычный 3 7 3 3 2" xfId="44633"/>
    <cellStyle name="Обычный 3 7 3 3_заявки" xfId="44634"/>
    <cellStyle name="Обычный 3 7 3 4" xfId="44635"/>
    <cellStyle name="Обычный 3 7 3_заявки" xfId="44636"/>
    <cellStyle name="Обычный 3 7 4" xfId="44637"/>
    <cellStyle name="Обычный 3 7 4 2" xfId="44638"/>
    <cellStyle name="Обычный 3 7 4 2 2" xfId="44639"/>
    <cellStyle name="Обычный 3 7 4 2 2 2" xfId="44640"/>
    <cellStyle name="Обычный 3 7 4 2 2_заявки" xfId="44641"/>
    <cellStyle name="Обычный 3 7 4 2 3" xfId="44642"/>
    <cellStyle name="Обычный 3 7 4 2_заявки" xfId="44643"/>
    <cellStyle name="Обычный 3 7 4 3" xfId="44644"/>
    <cellStyle name="Обычный 3 7 4 3 2" xfId="44645"/>
    <cellStyle name="Обычный 3 7 4 3_заявки" xfId="44646"/>
    <cellStyle name="Обычный 3 7 4 4" xfId="44647"/>
    <cellStyle name="Обычный 3 7 4_заявки" xfId="44648"/>
    <cellStyle name="Обычный 3 7 5" xfId="44649"/>
    <cellStyle name="Обычный 3 7 5 2" xfId="44650"/>
    <cellStyle name="Обычный 3 7 5 2 2" xfId="44651"/>
    <cellStyle name="Обычный 3 7 5 2 2 2" xfId="44652"/>
    <cellStyle name="Обычный 3 7 5 2 2_заявки" xfId="44653"/>
    <cellStyle name="Обычный 3 7 5 2 3" xfId="44654"/>
    <cellStyle name="Обычный 3 7 5 2_заявки" xfId="44655"/>
    <cellStyle name="Обычный 3 7 5 3" xfId="44656"/>
    <cellStyle name="Обычный 3 7 5 3 2" xfId="44657"/>
    <cellStyle name="Обычный 3 7 5 3_заявки" xfId="44658"/>
    <cellStyle name="Обычный 3 7 5 4" xfId="44659"/>
    <cellStyle name="Обычный 3 7 5_заявки" xfId="44660"/>
    <cellStyle name="Обычный 3 7 6" xfId="44661"/>
    <cellStyle name="Обычный 3 7 6 2" xfId="44662"/>
    <cellStyle name="Обычный 3 7 6 2 2" xfId="44663"/>
    <cellStyle name="Обычный 3 7 6 2_заявки" xfId="44664"/>
    <cellStyle name="Обычный 3 7 6 3" xfId="44665"/>
    <cellStyle name="Обычный 3 7 6_заявки" xfId="44666"/>
    <cellStyle name="Обычный 3 7 7" xfId="44667"/>
    <cellStyle name="Обычный 3 7 7 2" xfId="44668"/>
    <cellStyle name="Обычный 3 7 7_заявки" xfId="44669"/>
    <cellStyle name="Обычный 3 7 8" xfId="44670"/>
    <cellStyle name="Обычный 3 7_заявки" xfId="44671"/>
    <cellStyle name="Обычный 3 8" xfId="44672"/>
    <cellStyle name="Обычный 3 8 2" xfId="44673"/>
    <cellStyle name="Обычный 3 8 2 2" xfId="44674"/>
    <cellStyle name="Обычный 3 8 2 2 2" xfId="44675"/>
    <cellStyle name="Обычный 3 8 2 2 2 2" xfId="44676"/>
    <cellStyle name="Обычный 3 8 2 2 2_заявки" xfId="44677"/>
    <cellStyle name="Обычный 3 8 2 2 3" xfId="44678"/>
    <cellStyle name="Обычный 3 8 2 2_заявки" xfId="44679"/>
    <cellStyle name="Обычный 3 8 2 3" xfId="44680"/>
    <cellStyle name="Обычный 3 8 2 3 2" xfId="44681"/>
    <cellStyle name="Обычный 3 8 2 3_заявки" xfId="44682"/>
    <cellStyle name="Обычный 3 8 2 4" xfId="44683"/>
    <cellStyle name="Обычный 3 8 2_заявки" xfId="44684"/>
    <cellStyle name="Обычный 3 8 3" xfId="44685"/>
    <cellStyle name="Обычный 3 8 3 2" xfId="44686"/>
    <cellStyle name="Обычный 3 8 3 2 2" xfId="44687"/>
    <cellStyle name="Обычный 3 8 3 2 2 2" xfId="44688"/>
    <cellStyle name="Обычный 3 8 3 2 2_заявки" xfId="44689"/>
    <cellStyle name="Обычный 3 8 3 2 3" xfId="44690"/>
    <cellStyle name="Обычный 3 8 3 2_заявки" xfId="44691"/>
    <cellStyle name="Обычный 3 8 3 3" xfId="44692"/>
    <cellStyle name="Обычный 3 8 3 3 2" xfId="44693"/>
    <cellStyle name="Обычный 3 8 3 3_заявки" xfId="44694"/>
    <cellStyle name="Обычный 3 8 3 4" xfId="44695"/>
    <cellStyle name="Обычный 3 8 3_заявки" xfId="44696"/>
    <cellStyle name="Обычный 3 8 4" xfId="44697"/>
    <cellStyle name="Обычный 3 8 4 2" xfId="44698"/>
    <cellStyle name="Обычный 3 8 4 2 2" xfId="44699"/>
    <cellStyle name="Обычный 3 8 4 2 2 2" xfId="44700"/>
    <cellStyle name="Обычный 3 8 4 2 2_заявки" xfId="44701"/>
    <cellStyle name="Обычный 3 8 4 2 3" xfId="44702"/>
    <cellStyle name="Обычный 3 8 4 2_заявки" xfId="44703"/>
    <cellStyle name="Обычный 3 8 4 3" xfId="44704"/>
    <cellStyle name="Обычный 3 8 4 3 2" xfId="44705"/>
    <cellStyle name="Обычный 3 8 4 3_заявки" xfId="44706"/>
    <cellStyle name="Обычный 3 8 4 4" xfId="44707"/>
    <cellStyle name="Обычный 3 8 4_заявки" xfId="44708"/>
    <cellStyle name="Обычный 3 8 5" xfId="44709"/>
    <cellStyle name="Обычный 3 8 5 2" xfId="44710"/>
    <cellStyle name="Обычный 3 8 5 2 2" xfId="44711"/>
    <cellStyle name="Обычный 3 8 5 2 2 2" xfId="44712"/>
    <cellStyle name="Обычный 3 8 5 2 2_заявки" xfId="44713"/>
    <cellStyle name="Обычный 3 8 5 2 3" xfId="44714"/>
    <cellStyle name="Обычный 3 8 5 2_заявки" xfId="44715"/>
    <cellStyle name="Обычный 3 8 5 3" xfId="44716"/>
    <cellStyle name="Обычный 3 8 5 3 2" xfId="44717"/>
    <cellStyle name="Обычный 3 8 5 3_заявки" xfId="44718"/>
    <cellStyle name="Обычный 3 8 5 4" xfId="44719"/>
    <cellStyle name="Обычный 3 8 5_заявки" xfId="44720"/>
    <cellStyle name="Обычный 3 8 6" xfId="44721"/>
    <cellStyle name="Обычный 3 8 6 2" xfId="44722"/>
    <cellStyle name="Обычный 3 8 6 2 2" xfId="44723"/>
    <cellStyle name="Обычный 3 8 6 2_заявки" xfId="44724"/>
    <cellStyle name="Обычный 3 8 6 3" xfId="44725"/>
    <cellStyle name="Обычный 3 8 6_заявки" xfId="44726"/>
    <cellStyle name="Обычный 3 8 7" xfId="44727"/>
    <cellStyle name="Обычный 3 8 7 2" xfId="44728"/>
    <cellStyle name="Обычный 3 8 7_заявки" xfId="44729"/>
    <cellStyle name="Обычный 3 8 8" xfId="44730"/>
    <cellStyle name="Обычный 3 8_заявки" xfId="44731"/>
    <cellStyle name="Обычный 3 9" xfId="44732"/>
    <cellStyle name="Обычный 3 9 2" xfId="44733"/>
    <cellStyle name="Обычный 3 9 2 2" xfId="44734"/>
    <cellStyle name="Обычный 3 9 2 2 2" xfId="44735"/>
    <cellStyle name="Обычный 3 9 2 2 2 2" xfId="44736"/>
    <cellStyle name="Обычный 3 9 2 2 2_заявки" xfId="44737"/>
    <cellStyle name="Обычный 3 9 2 2 3" xfId="44738"/>
    <cellStyle name="Обычный 3 9 2 2_заявки" xfId="44739"/>
    <cellStyle name="Обычный 3 9 2 3" xfId="44740"/>
    <cellStyle name="Обычный 3 9 2 3 2" xfId="44741"/>
    <cellStyle name="Обычный 3 9 2 3_заявки" xfId="44742"/>
    <cellStyle name="Обычный 3 9 2 4" xfId="44743"/>
    <cellStyle name="Обычный 3 9 2_заявки" xfId="44744"/>
    <cellStyle name="Обычный 3 9 3" xfId="44745"/>
    <cellStyle name="Обычный 3 9 3 2" xfId="44746"/>
    <cellStyle name="Обычный 3 9 3 2 2" xfId="44747"/>
    <cellStyle name="Обычный 3 9 3 2 2 2" xfId="44748"/>
    <cellStyle name="Обычный 3 9 3 2 2_заявки" xfId="44749"/>
    <cellStyle name="Обычный 3 9 3 2 3" xfId="44750"/>
    <cellStyle name="Обычный 3 9 3 2_заявки" xfId="44751"/>
    <cellStyle name="Обычный 3 9 3 3" xfId="44752"/>
    <cellStyle name="Обычный 3 9 3 3 2" xfId="44753"/>
    <cellStyle name="Обычный 3 9 3 3_заявки" xfId="44754"/>
    <cellStyle name="Обычный 3 9 3 4" xfId="44755"/>
    <cellStyle name="Обычный 3 9 3_заявки" xfId="44756"/>
    <cellStyle name="Обычный 3 9 4" xfId="44757"/>
    <cellStyle name="Обычный 3 9 4 2" xfId="44758"/>
    <cellStyle name="Обычный 3 9 4 2 2" xfId="44759"/>
    <cellStyle name="Обычный 3 9 4 2 2 2" xfId="44760"/>
    <cellStyle name="Обычный 3 9 4 2 2_заявки" xfId="44761"/>
    <cellStyle name="Обычный 3 9 4 2 3" xfId="44762"/>
    <cellStyle name="Обычный 3 9 4 2_заявки" xfId="44763"/>
    <cellStyle name="Обычный 3 9 4 3" xfId="44764"/>
    <cellStyle name="Обычный 3 9 4 3 2" xfId="44765"/>
    <cellStyle name="Обычный 3 9 4 3_заявки" xfId="44766"/>
    <cellStyle name="Обычный 3 9 4 4" xfId="44767"/>
    <cellStyle name="Обычный 3 9 4_заявки" xfId="44768"/>
    <cellStyle name="Обычный 3 9 5" xfId="44769"/>
    <cellStyle name="Обычный 3 9 5 2" xfId="44770"/>
    <cellStyle name="Обычный 3 9 5 2 2" xfId="44771"/>
    <cellStyle name="Обычный 3 9 5 2 2 2" xfId="44772"/>
    <cellStyle name="Обычный 3 9 5 2 2_заявки" xfId="44773"/>
    <cellStyle name="Обычный 3 9 5 2 3" xfId="44774"/>
    <cellStyle name="Обычный 3 9 5 2_заявки" xfId="44775"/>
    <cellStyle name="Обычный 3 9 5 3" xfId="44776"/>
    <cellStyle name="Обычный 3 9 5 3 2" xfId="44777"/>
    <cellStyle name="Обычный 3 9 5 3_заявки" xfId="44778"/>
    <cellStyle name="Обычный 3 9 5 4" xfId="44779"/>
    <cellStyle name="Обычный 3 9 5_заявки" xfId="44780"/>
    <cellStyle name="Обычный 3 9 6" xfId="44781"/>
    <cellStyle name="Обычный 3 9 6 2" xfId="44782"/>
    <cellStyle name="Обычный 3 9 6 2 2" xfId="44783"/>
    <cellStyle name="Обычный 3 9 6 2_заявки" xfId="44784"/>
    <cellStyle name="Обычный 3 9 6 3" xfId="44785"/>
    <cellStyle name="Обычный 3 9 6_заявки" xfId="44786"/>
    <cellStyle name="Обычный 3 9 7" xfId="44787"/>
    <cellStyle name="Обычный 3 9 7 2" xfId="44788"/>
    <cellStyle name="Обычный 3 9 7_заявки" xfId="44789"/>
    <cellStyle name="Обычный 3 9 8" xfId="44790"/>
    <cellStyle name="Обычный 3 9_заявки" xfId="44791"/>
    <cellStyle name="Обычный 3_00" xfId="59222"/>
    <cellStyle name="Обычный 30" xfId="44792"/>
    <cellStyle name="Обычный 31" xfId="44793"/>
    <cellStyle name="Обычный 32" xfId="44794"/>
    <cellStyle name="Обычный 33" xfId="44795"/>
    <cellStyle name="Обычный 34" xfId="44796"/>
    <cellStyle name="Обычный 35" xfId="44797"/>
    <cellStyle name="Обычный 36" xfId="44798"/>
    <cellStyle name="Обычный 37" xfId="44799"/>
    <cellStyle name="Обычный 37 2" xfId="44800"/>
    <cellStyle name="Обычный 37_заявки" xfId="44801"/>
    <cellStyle name="Обычный 38" xfId="44802"/>
    <cellStyle name="Обычный 38 2" xfId="44803"/>
    <cellStyle name="Обычный 38_заявки" xfId="44804"/>
    <cellStyle name="Обычный 39" xfId="44805"/>
    <cellStyle name="Обычный 4" xfId="8"/>
    <cellStyle name="Обычный 4 10" xfId="44806"/>
    <cellStyle name="Обычный 4 10 2" xfId="44807"/>
    <cellStyle name="Обычный 4 10 2 2" xfId="44808"/>
    <cellStyle name="Обычный 4 10 2 2 2" xfId="44809"/>
    <cellStyle name="Обычный 4 10 2 2 2 2" xfId="44810"/>
    <cellStyle name="Обычный 4 10 2 2 2_заявки" xfId="44811"/>
    <cellStyle name="Обычный 4 10 2 2 3" xfId="44812"/>
    <cellStyle name="Обычный 4 10 2 2_заявки" xfId="44813"/>
    <cellStyle name="Обычный 4 10 2 3" xfId="44814"/>
    <cellStyle name="Обычный 4 10 2 3 2" xfId="44815"/>
    <cellStyle name="Обычный 4 10 2 3_заявки" xfId="44816"/>
    <cellStyle name="Обычный 4 10 2 4" xfId="44817"/>
    <cellStyle name="Обычный 4 10 2_заявки" xfId="44818"/>
    <cellStyle name="Обычный 4 10 3" xfId="44819"/>
    <cellStyle name="Обычный 4 10 3 2" xfId="44820"/>
    <cellStyle name="Обычный 4 10 3 2 2" xfId="44821"/>
    <cellStyle name="Обычный 4 10 3 2 2 2" xfId="44822"/>
    <cellStyle name="Обычный 4 10 3 2 2_заявки" xfId="44823"/>
    <cellStyle name="Обычный 4 10 3 2 3" xfId="44824"/>
    <cellStyle name="Обычный 4 10 3 2_заявки" xfId="44825"/>
    <cellStyle name="Обычный 4 10 3 3" xfId="44826"/>
    <cellStyle name="Обычный 4 10 3 3 2" xfId="44827"/>
    <cellStyle name="Обычный 4 10 3 3_заявки" xfId="44828"/>
    <cellStyle name="Обычный 4 10 3 4" xfId="44829"/>
    <cellStyle name="Обычный 4 10 3_заявки" xfId="44830"/>
    <cellStyle name="Обычный 4 10 4" xfId="44831"/>
    <cellStyle name="Обычный 4 10 4 2" xfId="44832"/>
    <cellStyle name="Обычный 4 10 4 2 2" xfId="44833"/>
    <cellStyle name="Обычный 4 10 4 2 2 2" xfId="44834"/>
    <cellStyle name="Обычный 4 10 4 2 2_заявки" xfId="44835"/>
    <cellStyle name="Обычный 4 10 4 2 3" xfId="44836"/>
    <cellStyle name="Обычный 4 10 4 2_заявки" xfId="44837"/>
    <cellStyle name="Обычный 4 10 4 3" xfId="44838"/>
    <cellStyle name="Обычный 4 10 4 3 2" xfId="44839"/>
    <cellStyle name="Обычный 4 10 4 3_заявки" xfId="44840"/>
    <cellStyle name="Обычный 4 10 4 4" xfId="44841"/>
    <cellStyle name="Обычный 4 10 4_заявки" xfId="44842"/>
    <cellStyle name="Обычный 4 10 5" xfId="44843"/>
    <cellStyle name="Обычный 4 10 5 2" xfId="44844"/>
    <cellStyle name="Обычный 4 10 5 2 2" xfId="44845"/>
    <cellStyle name="Обычный 4 10 5 2 2 2" xfId="44846"/>
    <cellStyle name="Обычный 4 10 5 2 2_заявки" xfId="44847"/>
    <cellStyle name="Обычный 4 10 5 2 3" xfId="44848"/>
    <cellStyle name="Обычный 4 10 5 2_заявки" xfId="44849"/>
    <cellStyle name="Обычный 4 10 5 3" xfId="44850"/>
    <cellStyle name="Обычный 4 10 5 3 2" xfId="44851"/>
    <cellStyle name="Обычный 4 10 5 3_заявки" xfId="44852"/>
    <cellStyle name="Обычный 4 10 5 4" xfId="44853"/>
    <cellStyle name="Обычный 4 10 5_заявки" xfId="44854"/>
    <cellStyle name="Обычный 4 10 6" xfId="44855"/>
    <cellStyle name="Обычный 4 10 6 2" xfId="44856"/>
    <cellStyle name="Обычный 4 10 6 2 2" xfId="44857"/>
    <cellStyle name="Обычный 4 10 6 2_заявки" xfId="44858"/>
    <cellStyle name="Обычный 4 10 6 3" xfId="44859"/>
    <cellStyle name="Обычный 4 10 6_заявки" xfId="44860"/>
    <cellStyle name="Обычный 4 10 7" xfId="44861"/>
    <cellStyle name="Обычный 4 10 7 2" xfId="44862"/>
    <cellStyle name="Обычный 4 10 7_заявки" xfId="44863"/>
    <cellStyle name="Обычный 4 10 8" xfId="44864"/>
    <cellStyle name="Обычный 4 10_заявки" xfId="44865"/>
    <cellStyle name="Обычный 4 11" xfId="44866"/>
    <cellStyle name="Обычный 4 11 2" xfId="44867"/>
    <cellStyle name="Обычный 4 11 2 2" xfId="44868"/>
    <cellStyle name="Обычный 4 11 2 2 2" xfId="44869"/>
    <cellStyle name="Обычный 4 11 2 2 2 2" xfId="44870"/>
    <cellStyle name="Обычный 4 11 2 2 2_заявки" xfId="44871"/>
    <cellStyle name="Обычный 4 11 2 2 3" xfId="44872"/>
    <cellStyle name="Обычный 4 11 2 2_заявки" xfId="44873"/>
    <cellStyle name="Обычный 4 11 2 3" xfId="44874"/>
    <cellStyle name="Обычный 4 11 2 3 2" xfId="44875"/>
    <cellStyle name="Обычный 4 11 2 3_заявки" xfId="44876"/>
    <cellStyle name="Обычный 4 11 2 4" xfId="44877"/>
    <cellStyle name="Обычный 4 11 2_заявки" xfId="44878"/>
    <cellStyle name="Обычный 4 11 3" xfId="44879"/>
    <cellStyle name="Обычный 4 11 3 2" xfId="44880"/>
    <cellStyle name="Обычный 4 11 3 2 2" xfId="44881"/>
    <cellStyle name="Обычный 4 11 3 2 2 2" xfId="44882"/>
    <cellStyle name="Обычный 4 11 3 2 2_заявки" xfId="44883"/>
    <cellStyle name="Обычный 4 11 3 2 3" xfId="44884"/>
    <cellStyle name="Обычный 4 11 3 2_заявки" xfId="44885"/>
    <cellStyle name="Обычный 4 11 3 3" xfId="44886"/>
    <cellStyle name="Обычный 4 11 3 3 2" xfId="44887"/>
    <cellStyle name="Обычный 4 11 3 3_заявки" xfId="44888"/>
    <cellStyle name="Обычный 4 11 3 4" xfId="44889"/>
    <cellStyle name="Обычный 4 11 3_заявки" xfId="44890"/>
    <cellStyle name="Обычный 4 11 4" xfId="44891"/>
    <cellStyle name="Обычный 4 11 4 2" xfId="44892"/>
    <cellStyle name="Обычный 4 11 4 2 2" xfId="44893"/>
    <cellStyle name="Обычный 4 11 4 2 2 2" xfId="44894"/>
    <cellStyle name="Обычный 4 11 4 2 2_заявки" xfId="44895"/>
    <cellStyle name="Обычный 4 11 4 2 3" xfId="44896"/>
    <cellStyle name="Обычный 4 11 4 2_заявки" xfId="44897"/>
    <cellStyle name="Обычный 4 11 4 3" xfId="44898"/>
    <cellStyle name="Обычный 4 11 4 3 2" xfId="44899"/>
    <cellStyle name="Обычный 4 11 4 3_заявки" xfId="44900"/>
    <cellStyle name="Обычный 4 11 4 4" xfId="44901"/>
    <cellStyle name="Обычный 4 11 4_заявки" xfId="44902"/>
    <cellStyle name="Обычный 4 11 5" xfId="44903"/>
    <cellStyle name="Обычный 4 11 5 2" xfId="44904"/>
    <cellStyle name="Обычный 4 11 5 2 2" xfId="44905"/>
    <cellStyle name="Обычный 4 11 5 2_заявки" xfId="44906"/>
    <cellStyle name="Обычный 4 11 5 3" xfId="44907"/>
    <cellStyle name="Обычный 4 11 5_заявки" xfId="44908"/>
    <cellStyle name="Обычный 4 11 6" xfId="44909"/>
    <cellStyle name="Обычный 4 11 6 2" xfId="44910"/>
    <cellStyle name="Обычный 4 11 6_заявки" xfId="44911"/>
    <cellStyle name="Обычный 4 11 7" xfId="44912"/>
    <cellStyle name="Обычный 4 11_заявки" xfId="44913"/>
    <cellStyle name="Обычный 4 12" xfId="44914"/>
    <cellStyle name="Обычный 4 12 2" xfId="44915"/>
    <cellStyle name="Обычный 4 12 2 2" xfId="44916"/>
    <cellStyle name="Обычный 4 12 2 2 2" xfId="44917"/>
    <cellStyle name="Обычный 4 12 2 2 2 2" xfId="44918"/>
    <cellStyle name="Обычный 4 12 2 2 2_заявки" xfId="44919"/>
    <cellStyle name="Обычный 4 12 2 2 3" xfId="44920"/>
    <cellStyle name="Обычный 4 12 2 2_заявки" xfId="44921"/>
    <cellStyle name="Обычный 4 12 2 3" xfId="44922"/>
    <cellStyle name="Обычный 4 12 2 3 2" xfId="44923"/>
    <cellStyle name="Обычный 4 12 2 3_заявки" xfId="44924"/>
    <cellStyle name="Обычный 4 12 2 4" xfId="44925"/>
    <cellStyle name="Обычный 4 12 2_заявки" xfId="44926"/>
    <cellStyle name="Обычный 4 12 3" xfId="44927"/>
    <cellStyle name="Обычный 4 12 3 2" xfId="44928"/>
    <cellStyle name="Обычный 4 12 3 2 2" xfId="44929"/>
    <cellStyle name="Обычный 4 12 3 2 2 2" xfId="44930"/>
    <cellStyle name="Обычный 4 12 3 2 2_заявки" xfId="44931"/>
    <cellStyle name="Обычный 4 12 3 2 3" xfId="44932"/>
    <cellStyle name="Обычный 4 12 3 2_заявки" xfId="44933"/>
    <cellStyle name="Обычный 4 12 3 3" xfId="44934"/>
    <cellStyle name="Обычный 4 12 3 3 2" xfId="44935"/>
    <cellStyle name="Обычный 4 12 3 3_заявки" xfId="44936"/>
    <cellStyle name="Обычный 4 12 3 4" xfId="44937"/>
    <cellStyle name="Обычный 4 12 3_заявки" xfId="44938"/>
    <cellStyle name="Обычный 4 12 4" xfId="44939"/>
    <cellStyle name="Обычный 4 12 4 2" xfId="44940"/>
    <cellStyle name="Обычный 4 12 4 2 2" xfId="44941"/>
    <cellStyle name="Обычный 4 12 4 2_заявки" xfId="44942"/>
    <cellStyle name="Обычный 4 12 4 3" xfId="44943"/>
    <cellStyle name="Обычный 4 12 4_заявки" xfId="44944"/>
    <cellStyle name="Обычный 4 12 5" xfId="44945"/>
    <cellStyle name="Обычный 4 12 5 2" xfId="44946"/>
    <cellStyle name="Обычный 4 12 5_заявки" xfId="44947"/>
    <cellStyle name="Обычный 4 12 6" xfId="44948"/>
    <cellStyle name="Обычный 4 12_заявки" xfId="44949"/>
    <cellStyle name="Обычный 4 13" xfId="44950"/>
    <cellStyle name="Обычный 4 13 2" xfId="44951"/>
    <cellStyle name="Обычный 4 13 2 2" xfId="44952"/>
    <cellStyle name="Обычный 4 13 2 2 2" xfId="44953"/>
    <cellStyle name="Обычный 4 13 2 2 2 2" xfId="44954"/>
    <cellStyle name="Обычный 4 13 2 2 2_заявки" xfId="44955"/>
    <cellStyle name="Обычный 4 13 2 2 3" xfId="44956"/>
    <cellStyle name="Обычный 4 13 2 2_заявки" xfId="44957"/>
    <cellStyle name="Обычный 4 13 2 3" xfId="44958"/>
    <cellStyle name="Обычный 4 13 2 3 2" xfId="44959"/>
    <cellStyle name="Обычный 4 13 2 3_заявки" xfId="44960"/>
    <cellStyle name="Обычный 4 13 2 4" xfId="44961"/>
    <cellStyle name="Обычный 4 13 2_заявки" xfId="44962"/>
    <cellStyle name="Обычный 4 13 3" xfId="44963"/>
    <cellStyle name="Обычный 4 13 3 2" xfId="44964"/>
    <cellStyle name="Обычный 4 13 3 2 2" xfId="44965"/>
    <cellStyle name="Обычный 4 13 3 2 2 2" xfId="44966"/>
    <cellStyle name="Обычный 4 13 3 2 2_заявки" xfId="44967"/>
    <cellStyle name="Обычный 4 13 3 2 3" xfId="44968"/>
    <cellStyle name="Обычный 4 13 3 2_заявки" xfId="44969"/>
    <cellStyle name="Обычный 4 13 3 3" xfId="44970"/>
    <cellStyle name="Обычный 4 13 3 3 2" xfId="44971"/>
    <cellStyle name="Обычный 4 13 3 3_заявки" xfId="44972"/>
    <cellStyle name="Обычный 4 13 3 4" xfId="44973"/>
    <cellStyle name="Обычный 4 13 3_заявки" xfId="44974"/>
    <cellStyle name="Обычный 4 13 4" xfId="44975"/>
    <cellStyle name="Обычный 4 13 4 2" xfId="44976"/>
    <cellStyle name="Обычный 4 13 4 2 2" xfId="44977"/>
    <cellStyle name="Обычный 4 13 4 2_заявки" xfId="44978"/>
    <cellStyle name="Обычный 4 13 4 3" xfId="44979"/>
    <cellStyle name="Обычный 4 13 4_заявки" xfId="44980"/>
    <cellStyle name="Обычный 4 13 5" xfId="44981"/>
    <cellStyle name="Обычный 4 13 5 2" xfId="44982"/>
    <cellStyle name="Обычный 4 13 5_заявки" xfId="44983"/>
    <cellStyle name="Обычный 4 13 6" xfId="44984"/>
    <cellStyle name="Обычный 4 13_заявки" xfId="44985"/>
    <cellStyle name="Обычный 4 14" xfId="44986"/>
    <cellStyle name="Обычный 4 14 2" xfId="44987"/>
    <cellStyle name="Обычный 4 14 2 2" xfId="44988"/>
    <cellStyle name="Обычный 4 14 2 2 2" xfId="44989"/>
    <cellStyle name="Обычный 4 14 2 2 2 2" xfId="44990"/>
    <cellStyle name="Обычный 4 14 2 2 2_заявки" xfId="44991"/>
    <cellStyle name="Обычный 4 14 2 2 3" xfId="44992"/>
    <cellStyle name="Обычный 4 14 2 2 3 2" xfId="44993"/>
    <cellStyle name="Обычный 4 14 2 2 3_заявки" xfId="56762"/>
    <cellStyle name="Обычный 4 14 2 2_заявки" xfId="44994"/>
    <cellStyle name="Обычный 4 14 2 3" xfId="44995"/>
    <cellStyle name="Обычный 4 14 2 3 2" xfId="44996"/>
    <cellStyle name="Обычный 4 14 2 3 2 2" xfId="44997"/>
    <cellStyle name="Обычный 4 14 2 3 2_заявки" xfId="56763"/>
    <cellStyle name="Обычный 4 14 2 3 3" xfId="44998"/>
    <cellStyle name="Обычный 4 14 2 3_заявки" xfId="44999"/>
    <cellStyle name="Обычный 4 14 2 4" xfId="45000"/>
    <cellStyle name="Обычный 4 14 2 4 2" xfId="45001"/>
    <cellStyle name="Обычный 4 14 2 4_заявки" xfId="56764"/>
    <cellStyle name="Обычный 4 14 2_заявки" xfId="45002"/>
    <cellStyle name="Обычный 4 14 3" xfId="45003"/>
    <cellStyle name="Обычный 4 14 3 2" xfId="45004"/>
    <cellStyle name="Обычный 4 14 3 2 2" xfId="45005"/>
    <cellStyle name="Обычный 4 14 3 2 2 2" xfId="45006"/>
    <cellStyle name="Обычный 4 14 3 2 2 2 2" xfId="45007"/>
    <cellStyle name="Обычный 4 14 3 2 2 2_заявки" xfId="56765"/>
    <cellStyle name="Обычный 4 14 3 2 2 3" xfId="45008"/>
    <cellStyle name="Обычный 4 14 3 2 2_заявки" xfId="45009"/>
    <cellStyle name="Обычный 4 14 3 2 3" xfId="45010"/>
    <cellStyle name="Обычный 4 14 3 2 3 2" xfId="45011"/>
    <cellStyle name="Обычный 4 14 3 2 3_заявки" xfId="56766"/>
    <cellStyle name="Обычный 4 14 3 2 4" xfId="45012"/>
    <cellStyle name="Обычный 4 14 3 2_заявки" xfId="45013"/>
    <cellStyle name="Обычный 4 14 3 3" xfId="45014"/>
    <cellStyle name="Обычный 4 14 3 3 2" xfId="45015"/>
    <cellStyle name="Обычный 4 14 3 3 2 2" xfId="45016"/>
    <cellStyle name="Обычный 4 14 3 3 2_заявки" xfId="56767"/>
    <cellStyle name="Обычный 4 14 3 3 3" xfId="45017"/>
    <cellStyle name="Обычный 4 14 3 3_заявки" xfId="45018"/>
    <cellStyle name="Обычный 4 14 3 4" xfId="45019"/>
    <cellStyle name="Обычный 4 14 3 4 2" xfId="45020"/>
    <cellStyle name="Обычный 4 14 3 4_заявки" xfId="56768"/>
    <cellStyle name="Обычный 4 14 3 5" xfId="45021"/>
    <cellStyle name="Обычный 4 14 3_заявки" xfId="45022"/>
    <cellStyle name="Обычный 4 14 4" xfId="45023"/>
    <cellStyle name="Обычный 4 14 4 2" xfId="45024"/>
    <cellStyle name="Обычный 4 14 4 2 2" xfId="45025"/>
    <cellStyle name="Обычный 4 14 4 2 2 2" xfId="45026"/>
    <cellStyle name="Обычный 4 14 4 2 2_заявки" xfId="56769"/>
    <cellStyle name="Обычный 4 14 4 2 3" xfId="45027"/>
    <cellStyle name="Обычный 4 14 4 2_заявки" xfId="45028"/>
    <cellStyle name="Обычный 4 14 4 3" xfId="45029"/>
    <cellStyle name="Обычный 4 14 4 3 2" xfId="45030"/>
    <cellStyle name="Обычный 4 14 4 3_заявки" xfId="56770"/>
    <cellStyle name="Обычный 4 14 4 4" xfId="45031"/>
    <cellStyle name="Обычный 4 14 4_заявки" xfId="45032"/>
    <cellStyle name="Обычный 4 14 5" xfId="45033"/>
    <cellStyle name="Обычный 4 14 5 2" xfId="45034"/>
    <cellStyle name="Обычный 4 14 5 2 2" xfId="45035"/>
    <cellStyle name="Обычный 4 14 5 2_заявки" xfId="56771"/>
    <cellStyle name="Обычный 4 14 5 3" xfId="45036"/>
    <cellStyle name="Обычный 4 14 5_заявки" xfId="45037"/>
    <cellStyle name="Обычный 4 14 6" xfId="45038"/>
    <cellStyle name="Обычный 4 14 6 2" xfId="45039"/>
    <cellStyle name="Обычный 4 14 6_заявки" xfId="56772"/>
    <cellStyle name="Обычный 4 14_заявки" xfId="45040"/>
    <cellStyle name="Обычный 4 15" xfId="45041"/>
    <cellStyle name="Обычный 4 15 2" xfId="45042"/>
    <cellStyle name="Обычный 4 15 2 2" xfId="45043"/>
    <cellStyle name="Обычный 4 15 2 2 2" xfId="45044"/>
    <cellStyle name="Обычный 4 15 2 2 2 2" xfId="45045"/>
    <cellStyle name="Обычный 4 15 2 2 2 2 2" xfId="45046"/>
    <cellStyle name="Обычный 4 15 2 2 2 2_заявки" xfId="56773"/>
    <cellStyle name="Обычный 4 15 2 2 2 3" xfId="45047"/>
    <cellStyle name="Обычный 4 15 2 2 2_заявки" xfId="45048"/>
    <cellStyle name="Обычный 4 15 2 2 3" xfId="45049"/>
    <cellStyle name="Обычный 4 15 2 2 3 2" xfId="45050"/>
    <cellStyle name="Обычный 4 15 2 2 3_заявки" xfId="56774"/>
    <cellStyle name="Обычный 4 15 2 2 4" xfId="45051"/>
    <cellStyle name="Обычный 4 15 2 2_заявки" xfId="45052"/>
    <cellStyle name="Обычный 4 15 2 3" xfId="45053"/>
    <cellStyle name="Обычный 4 15 2 3 2" xfId="45054"/>
    <cellStyle name="Обычный 4 15 2 3 2 2" xfId="45055"/>
    <cellStyle name="Обычный 4 15 2 3 2_заявки" xfId="56775"/>
    <cellStyle name="Обычный 4 15 2 3 3" xfId="45056"/>
    <cellStyle name="Обычный 4 15 2 3_заявки" xfId="45057"/>
    <cellStyle name="Обычный 4 15 2 4" xfId="45058"/>
    <cellStyle name="Обычный 4 15 2 4 2" xfId="45059"/>
    <cellStyle name="Обычный 4 15 2 4_заявки" xfId="56776"/>
    <cellStyle name="Обычный 4 15 2 5" xfId="45060"/>
    <cellStyle name="Обычный 4 15 2_заявки" xfId="45061"/>
    <cellStyle name="Обычный 4 15 3" xfId="45062"/>
    <cellStyle name="Обычный 4 15 3 2" xfId="45063"/>
    <cellStyle name="Обычный 4 15 3 2 2" xfId="45064"/>
    <cellStyle name="Обычный 4 15 3 2 2 2" xfId="45065"/>
    <cellStyle name="Обычный 4 15 3 2 2 2 2" xfId="45066"/>
    <cellStyle name="Обычный 4 15 3 2 2 2_заявки" xfId="56777"/>
    <cellStyle name="Обычный 4 15 3 2 2 3" xfId="45067"/>
    <cellStyle name="Обычный 4 15 3 2 2_заявки" xfId="45068"/>
    <cellStyle name="Обычный 4 15 3 2 3" xfId="45069"/>
    <cellStyle name="Обычный 4 15 3 2 3 2" xfId="45070"/>
    <cellStyle name="Обычный 4 15 3 2 3_заявки" xfId="56778"/>
    <cellStyle name="Обычный 4 15 3 2 4" xfId="45071"/>
    <cellStyle name="Обычный 4 15 3 2_заявки" xfId="45072"/>
    <cellStyle name="Обычный 4 15 3 3" xfId="45073"/>
    <cellStyle name="Обычный 4 15 3 3 2" xfId="45074"/>
    <cellStyle name="Обычный 4 15 3 3 2 2" xfId="45075"/>
    <cellStyle name="Обычный 4 15 3 3 2_заявки" xfId="56779"/>
    <cellStyle name="Обычный 4 15 3 3 3" xfId="45076"/>
    <cellStyle name="Обычный 4 15 3 3_заявки" xfId="45077"/>
    <cellStyle name="Обычный 4 15 3 4" xfId="45078"/>
    <cellStyle name="Обычный 4 15 3 4 2" xfId="45079"/>
    <cellStyle name="Обычный 4 15 3 4_заявки" xfId="56780"/>
    <cellStyle name="Обычный 4 15 3 5" xfId="45080"/>
    <cellStyle name="Обычный 4 15 3_заявки" xfId="45081"/>
    <cellStyle name="Обычный 4 15 4" xfId="45082"/>
    <cellStyle name="Обычный 4 15 4 2" xfId="45083"/>
    <cellStyle name="Обычный 4 15 4 2 2" xfId="45084"/>
    <cellStyle name="Обычный 4 15 4 2 2 2" xfId="45085"/>
    <cellStyle name="Обычный 4 15 4 2 2_заявки" xfId="56781"/>
    <cellStyle name="Обычный 4 15 4 2 3" xfId="45086"/>
    <cellStyle name="Обычный 4 15 4 2_заявки" xfId="45087"/>
    <cellStyle name="Обычный 4 15 4 3" xfId="45088"/>
    <cellStyle name="Обычный 4 15 4 3 2" xfId="45089"/>
    <cellStyle name="Обычный 4 15 4 3_заявки" xfId="56782"/>
    <cellStyle name="Обычный 4 15 4 4" xfId="45090"/>
    <cellStyle name="Обычный 4 15 4_заявки" xfId="45091"/>
    <cellStyle name="Обычный 4 15 5" xfId="45092"/>
    <cellStyle name="Обычный 4 15 5 2" xfId="45093"/>
    <cellStyle name="Обычный 4 15 5 2 2" xfId="45094"/>
    <cellStyle name="Обычный 4 15 5 2_заявки" xfId="56783"/>
    <cellStyle name="Обычный 4 15 5 3" xfId="45095"/>
    <cellStyle name="Обычный 4 15 5_заявки" xfId="45096"/>
    <cellStyle name="Обычный 4 15 6" xfId="45097"/>
    <cellStyle name="Обычный 4 15 6 2" xfId="45098"/>
    <cellStyle name="Обычный 4 15 6_заявки" xfId="56784"/>
    <cellStyle name="Обычный 4 15 7" xfId="45099"/>
    <cellStyle name="Обычный 4 15_заявки" xfId="45100"/>
    <cellStyle name="Обычный 4 16" xfId="45101"/>
    <cellStyle name="Обычный 4 16 2" xfId="45102"/>
    <cellStyle name="Обычный 4 16 2 2" xfId="45103"/>
    <cellStyle name="Обычный 4 16 2 2 2" xfId="45104"/>
    <cellStyle name="Обычный 4 16 2 2 2 2" xfId="45105"/>
    <cellStyle name="Обычный 4 16 2 2 2 2 2" xfId="45106"/>
    <cellStyle name="Обычный 4 16 2 2 2 2_заявки" xfId="56785"/>
    <cellStyle name="Обычный 4 16 2 2 2 3" xfId="45107"/>
    <cellStyle name="Обычный 4 16 2 2 2_заявки" xfId="45108"/>
    <cellStyle name="Обычный 4 16 2 2 3" xfId="45109"/>
    <cellStyle name="Обычный 4 16 2 2 3 2" xfId="45110"/>
    <cellStyle name="Обычный 4 16 2 2 3_заявки" xfId="56786"/>
    <cellStyle name="Обычный 4 16 2 2 4" xfId="45111"/>
    <cellStyle name="Обычный 4 16 2 2_заявки" xfId="45112"/>
    <cellStyle name="Обычный 4 16 2 3" xfId="45113"/>
    <cellStyle name="Обычный 4 16 2 3 2" xfId="45114"/>
    <cellStyle name="Обычный 4 16 2 3 2 2" xfId="45115"/>
    <cellStyle name="Обычный 4 16 2 3 2_заявки" xfId="56787"/>
    <cellStyle name="Обычный 4 16 2 3 3" xfId="45116"/>
    <cellStyle name="Обычный 4 16 2 3_заявки" xfId="45117"/>
    <cellStyle name="Обычный 4 16 2 4" xfId="45118"/>
    <cellStyle name="Обычный 4 16 2 4 2" xfId="45119"/>
    <cellStyle name="Обычный 4 16 2 4_заявки" xfId="56788"/>
    <cellStyle name="Обычный 4 16 2 5" xfId="45120"/>
    <cellStyle name="Обычный 4 16 2_заявки" xfId="45121"/>
    <cellStyle name="Обычный 4 16 3" xfId="45122"/>
    <cellStyle name="Обычный 4 16 3 2" xfId="45123"/>
    <cellStyle name="Обычный 4 16 3 2 2" xfId="45124"/>
    <cellStyle name="Обычный 4 16 3 2 2 2" xfId="45125"/>
    <cellStyle name="Обычный 4 16 3 2 2 2 2" xfId="45126"/>
    <cellStyle name="Обычный 4 16 3 2 2 2_заявки" xfId="56789"/>
    <cellStyle name="Обычный 4 16 3 2 2 3" xfId="45127"/>
    <cellStyle name="Обычный 4 16 3 2 2_заявки" xfId="45128"/>
    <cellStyle name="Обычный 4 16 3 2 3" xfId="45129"/>
    <cellStyle name="Обычный 4 16 3 2 3 2" xfId="45130"/>
    <cellStyle name="Обычный 4 16 3 2 3_заявки" xfId="56790"/>
    <cellStyle name="Обычный 4 16 3 2 4" xfId="45131"/>
    <cellStyle name="Обычный 4 16 3 2_заявки" xfId="45132"/>
    <cellStyle name="Обычный 4 16 3 3" xfId="45133"/>
    <cellStyle name="Обычный 4 16 3 3 2" xfId="45134"/>
    <cellStyle name="Обычный 4 16 3 3 2 2" xfId="45135"/>
    <cellStyle name="Обычный 4 16 3 3 2_заявки" xfId="56791"/>
    <cellStyle name="Обычный 4 16 3 3 3" xfId="45136"/>
    <cellStyle name="Обычный 4 16 3 3_заявки" xfId="45137"/>
    <cellStyle name="Обычный 4 16 3 4" xfId="45138"/>
    <cellStyle name="Обычный 4 16 3 4 2" xfId="45139"/>
    <cellStyle name="Обычный 4 16 3 4_заявки" xfId="56792"/>
    <cellStyle name="Обычный 4 16 3 5" xfId="45140"/>
    <cellStyle name="Обычный 4 16 3_заявки" xfId="45141"/>
    <cellStyle name="Обычный 4 16 4" xfId="45142"/>
    <cellStyle name="Обычный 4 16 4 2" xfId="45143"/>
    <cellStyle name="Обычный 4 16 4 2 2" xfId="45144"/>
    <cellStyle name="Обычный 4 16 4 2 2 2" xfId="45145"/>
    <cellStyle name="Обычный 4 16 4 2 2_заявки" xfId="56793"/>
    <cellStyle name="Обычный 4 16 4 2 3" xfId="45146"/>
    <cellStyle name="Обычный 4 16 4 2_заявки" xfId="45147"/>
    <cellStyle name="Обычный 4 16 4 3" xfId="45148"/>
    <cellStyle name="Обычный 4 16 4 3 2" xfId="45149"/>
    <cellStyle name="Обычный 4 16 4 3_заявки" xfId="56794"/>
    <cellStyle name="Обычный 4 16 4 4" xfId="45150"/>
    <cellStyle name="Обычный 4 16 4_заявки" xfId="45151"/>
    <cellStyle name="Обычный 4 16 5" xfId="45152"/>
    <cellStyle name="Обычный 4 16 5 2" xfId="45153"/>
    <cellStyle name="Обычный 4 16 5 2 2" xfId="45154"/>
    <cellStyle name="Обычный 4 16 5 2_заявки" xfId="56795"/>
    <cellStyle name="Обычный 4 16 5 3" xfId="45155"/>
    <cellStyle name="Обычный 4 16 5_заявки" xfId="45156"/>
    <cellStyle name="Обычный 4 16 6" xfId="45157"/>
    <cellStyle name="Обычный 4 16 6 2" xfId="45158"/>
    <cellStyle name="Обычный 4 16 6_заявки" xfId="56796"/>
    <cellStyle name="Обычный 4 16 7" xfId="45159"/>
    <cellStyle name="Обычный 4 16_заявки" xfId="45160"/>
    <cellStyle name="Обычный 4 17" xfId="45161"/>
    <cellStyle name="Обычный 4 17 2" xfId="45162"/>
    <cellStyle name="Обычный 4 17 2 2" xfId="45163"/>
    <cellStyle name="Обычный 4 17 2 2 2" xfId="45164"/>
    <cellStyle name="Обычный 4 17 2 2 2 2" xfId="45165"/>
    <cellStyle name="Обычный 4 17 2 2 2 2 2" xfId="45166"/>
    <cellStyle name="Обычный 4 17 2 2 2 2_заявки" xfId="56797"/>
    <cellStyle name="Обычный 4 17 2 2 2 3" xfId="45167"/>
    <cellStyle name="Обычный 4 17 2 2 2_заявки" xfId="45168"/>
    <cellStyle name="Обычный 4 17 2 2 3" xfId="45169"/>
    <cellStyle name="Обычный 4 17 2 2 3 2" xfId="45170"/>
    <cellStyle name="Обычный 4 17 2 2 3_заявки" xfId="56798"/>
    <cellStyle name="Обычный 4 17 2 2 4" xfId="45171"/>
    <cellStyle name="Обычный 4 17 2 2_заявки" xfId="45172"/>
    <cellStyle name="Обычный 4 17 2 3" xfId="45173"/>
    <cellStyle name="Обычный 4 17 2 3 2" xfId="45174"/>
    <cellStyle name="Обычный 4 17 2 3 2 2" xfId="45175"/>
    <cellStyle name="Обычный 4 17 2 3 2_заявки" xfId="56799"/>
    <cellStyle name="Обычный 4 17 2 3 3" xfId="45176"/>
    <cellStyle name="Обычный 4 17 2 3_заявки" xfId="45177"/>
    <cellStyle name="Обычный 4 17 2 4" xfId="45178"/>
    <cellStyle name="Обычный 4 17 2 4 2" xfId="45179"/>
    <cellStyle name="Обычный 4 17 2 4_заявки" xfId="56800"/>
    <cellStyle name="Обычный 4 17 2 5" xfId="45180"/>
    <cellStyle name="Обычный 4 17 2_заявки" xfId="45181"/>
    <cellStyle name="Обычный 4 17 3" xfId="45182"/>
    <cellStyle name="Обычный 4 17 3 2" xfId="45183"/>
    <cellStyle name="Обычный 4 17 3 2 2" xfId="45184"/>
    <cellStyle name="Обычный 4 17 3 2 2 2" xfId="45185"/>
    <cellStyle name="Обычный 4 17 3 2 2 2 2" xfId="45186"/>
    <cellStyle name="Обычный 4 17 3 2 2 2_заявки" xfId="56801"/>
    <cellStyle name="Обычный 4 17 3 2 2 3" xfId="45187"/>
    <cellStyle name="Обычный 4 17 3 2 2_заявки" xfId="45188"/>
    <cellStyle name="Обычный 4 17 3 2 3" xfId="45189"/>
    <cellStyle name="Обычный 4 17 3 2 3 2" xfId="45190"/>
    <cellStyle name="Обычный 4 17 3 2 3_заявки" xfId="56802"/>
    <cellStyle name="Обычный 4 17 3 2 4" xfId="45191"/>
    <cellStyle name="Обычный 4 17 3 2_заявки" xfId="45192"/>
    <cellStyle name="Обычный 4 17 3 3" xfId="45193"/>
    <cellStyle name="Обычный 4 17 3 3 2" xfId="45194"/>
    <cellStyle name="Обычный 4 17 3 3 2 2" xfId="45195"/>
    <cellStyle name="Обычный 4 17 3 3 2_заявки" xfId="56803"/>
    <cellStyle name="Обычный 4 17 3 3 3" xfId="45196"/>
    <cellStyle name="Обычный 4 17 3 3_заявки" xfId="45197"/>
    <cellStyle name="Обычный 4 17 3 4" xfId="45198"/>
    <cellStyle name="Обычный 4 17 3 4 2" xfId="45199"/>
    <cellStyle name="Обычный 4 17 3 4_заявки" xfId="56804"/>
    <cellStyle name="Обычный 4 17 3 5" xfId="45200"/>
    <cellStyle name="Обычный 4 17 3_заявки" xfId="45201"/>
    <cellStyle name="Обычный 4 17 4" xfId="45202"/>
    <cellStyle name="Обычный 4 17 4 2" xfId="45203"/>
    <cellStyle name="Обычный 4 17 4 2 2" xfId="45204"/>
    <cellStyle name="Обычный 4 17 4 2 2 2" xfId="45205"/>
    <cellStyle name="Обычный 4 17 4 2 2_заявки" xfId="56805"/>
    <cellStyle name="Обычный 4 17 4 2 3" xfId="45206"/>
    <cellStyle name="Обычный 4 17 4 2_заявки" xfId="45207"/>
    <cellStyle name="Обычный 4 17 4 3" xfId="45208"/>
    <cellStyle name="Обычный 4 17 4 3 2" xfId="45209"/>
    <cellStyle name="Обычный 4 17 4 3_заявки" xfId="56806"/>
    <cellStyle name="Обычный 4 17 4 4" xfId="45210"/>
    <cellStyle name="Обычный 4 17 4_заявки" xfId="45211"/>
    <cellStyle name="Обычный 4 17 5" xfId="45212"/>
    <cellStyle name="Обычный 4 17 5 2" xfId="45213"/>
    <cellStyle name="Обычный 4 17 5 2 2" xfId="45214"/>
    <cellStyle name="Обычный 4 17 5 2_заявки" xfId="56807"/>
    <cellStyle name="Обычный 4 17 5 3" xfId="45215"/>
    <cellStyle name="Обычный 4 17 5_заявки" xfId="45216"/>
    <cellStyle name="Обычный 4 17 6" xfId="45217"/>
    <cellStyle name="Обычный 4 17 6 2" xfId="45218"/>
    <cellStyle name="Обычный 4 17 6_заявки" xfId="56808"/>
    <cellStyle name="Обычный 4 17 7" xfId="45219"/>
    <cellStyle name="Обычный 4 17_заявки" xfId="45220"/>
    <cellStyle name="Обычный 4 18" xfId="45221"/>
    <cellStyle name="Обычный 4 18 2" xfId="45222"/>
    <cellStyle name="Обычный 4 18 2 2" xfId="45223"/>
    <cellStyle name="Обычный 4 18 2 2 2" xfId="45224"/>
    <cellStyle name="Обычный 4 18 2 2 2 2" xfId="45225"/>
    <cellStyle name="Обычный 4 18 2 2 2_заявки" xfId="56809"/>
    <cellStyle name="Обычный 4 18 2 2 3" xfId="45226"/>
    <cellStyle name="Обычный 4 18 2 2_заявки" xfId="45227"/>
    <cellStyle name="Обычный 4 18 2 3" xfId="45228"/>
    <cellStyle name="Обычный 4 18 2 3 2" xfId="45229"/>
    <cellStyle name="Обычный 4 18 2 3_заявки" xfId="56810"/>
    <cellStyle name="Обычный 4 18 2 4" xfId="45230"/>
    <cellStyle name="Обычный 4 18 2_заявки" xfId="45231"/>
    <cellStyle name="Обычный 4 18 3" xfId="45232"/>
    <cellStyle name="Обычный 4 18 3 2" xfId="45233"/>
    <cellStyle name="Обычный 4 18 3 2 2" xfId="45234"/>
    <cellStyle name="Обычный 4 18 3 2_заявки" xfId="56811"/>
    <cellStyle name="Обычный 4 18 3 3" xfId="45235"/>
    <cellStyle name="Обычный 4 18 3_заявки" xfId="45236"/>
    <cellStyle name="Обычный 4 18 4" xfId="45237"/>
    <cellStyle name="Обычный 4 18 4 2" xfId="45238"/>
    <cellStyle name="Обычный 4 18 4_заявки" xfId="56812"/>
    <cellStyle name="Обычный 4 18 5" xfId="45239"/>
    <cellStyle name="Обычный 4 18_заявки" xfId="45240"/>
    <cellStyle name="Обычный 4 19" xfId="45241"/>
    <cellStyle name="Обычный 4 19 2" xfId="45242"/>
    <cellStyle name="Обычный 4 19 2 2" xfId="45243"/>
    <cellStyle name="Обычный 4 19 2 2 2" xfId="45244"/>
    <cellStyle name="Обычный 4 19 2 2 2 2" xfId="45245"/>
    <cellStyle name="Обычный 4 19 2 2 2_заявки" xfId="56813"/>
    <cellStyle name="Обычный 4 19 2 2 3" xfId="45246"/>
    <cellStyle name="Обычный 4 19 2 2_заявки" xfId="45247"/>
    <cellStyle name="Обычный 4 19 2 3" xfId="45248"/>
    <cellStyle name="Обычный 4 19 2 3 2" xfId="45249"/>
    <cellStyle name="Обычный 4 19 2 3_заявки" xfId="56814"/>
    <cellStyle name="Обычный 4 19 2 4" xfId="45250"/>
    <cellStyle name="Обычный 4 19 2_заявки" xfId="45251"/>
    <cellStyle name="Обычный 4 19 3" xfId="45252"/>
    <cellStyle name="Обычный 4 19 3 2" xfId="45253"/>
    <cellStyle name="Обычный 4 19 3 2 2" xfId="45254"/>
    <cellStyle name="Обычный 4 19 3 2_заявки" xfId="56815"/>
    <cellStyle name="Обычный 4 19 3 3" xfId="45255"/>
    <cellStyle name="Обычный 4 19 3_заявки" xfId="45256"/>
    <cellStyle name="Обычный 4 19 4" xfId="45257"/>
    <cellStyle name="Обычный 4 19 4 2" xfId="45258"/>
    <cellStyle name="Обычный 4 19 4_заявки" xfId="56816"/>
    <cellStyle name="Обычный 4 19 5" xfId="45259"/>
    <cellStyle name="Обычный 4 19_заявки" xfId="45260"/>
    <cellStyle name="Обычный 4 2" xfId="45261"/>
    <cellStyle name="Обычный 4 2 10" xfId="45262"/>
    <cellStyle name="Обычный 4 2 10 2" xfId="45263"/>
    <cellStyle name="Обычный 4 2 10 2 2" xfId="45264"/>
    <cellStyle name="Обычный 4 2 10 2 2 2" xfId="45265"/>
    <cellStyle name="Обычный 4 2 10 2 2_заявки" xfId="56817"/>
    <cellStyle name="Обычный 4 2 10 2 3" xfId="45266"/>
    <cellStyle name="Обычный 4 2 10 2_заявки" xfId="45267"/>
    <cellStyle name="Обычный 4 2 10 3" xfId="45268"/>
    <cellStyle name="Обычный 4 2 10 3 2" xfId="45269"/>
    <cellStyle name="Обычный 4 2 10 3_заявки" xfId="56818"/>
    <cellStyle name="Обычный 4 2 10 4" xfId="45270"/>
    <cellStyle name="Обычный 4 2 10_заявки" xfId="45271"/>
    <cellStyle name="Обычный 4 2 11" xfId="45272"/>
    <cellStyle name="Обычный 4 2 2" xfId="45273"/>
    <cellStyle name="Обычный 4 2 2 2" xfId="45274"/>
    <cellStyle name="Обычный 4 2 2 2 2" xfId="45275"/>
    <cellStyle name="Обычный 4 2 2 2 2 2" xfId="45276"/>
    <cellStyle name="Обычный 4 2 2 2 2 2 2" xfId="45277"/>
    <cellStyle name="Обычный 4 2 2 2 2 2_заявки" xfId="56819"/>
    <cellStyle name="Обычный 4 2 2 2 2 3" xfId="45278"/>
    <cellStyle name="Обычный 4 2 2 2 2_заявки" xfId="45279"/>
    <cellStyle name="Обычный 4 2 2 2 3" xfId="45280"/>
    <cellStyle name="Обычный 4 2 2 2 3 2" xfId="45281"/>
    <cellStyle name="Обычный 4 2 2 2 3_заявки" xfId="56820"/>
    <cellStyle name="Обычный 4 2 2 2 4" xfId="45282"/>
    <cellStyle name="Обычный 4 2 2 2_заявки" xfId="45283"/>
    <cellStyle name="Обычный 4 2 2 3" xfId="45284"/>
    <cellStyle name="Обычный 4 2 2 3 2" xfId="45285"/>
    <cellStyle name="Обычный 4 2 2 3 2 2" xfId="45286"/>
    <cellStyle name="Обычный 4 2 2 3 2_заявки" xfId="56821"/>
    <cellStyle name="Обычный 4 2 2 3 3" xfId="45287"/>
    <cellStyle name="Обычный 4 2 2 3_заявки" xfId="45288"/>
    <cellStyle name="Обычный 4 2 2 4" xfId="45289"/>
    <cellStyle name="Обычный 4 2 2 4 2" xfId="45290"/>
    <cellStyle name="Обычный 4 2 2 4_заявки" xfId="56822"/>
    <cellStyle name="Обычный 4 2 2 5" xfId="45291"/>
    <cellStyle name="Обычный 4 2 2_заявки" xfId="45292"/>
    <cellStyle name="Обычный 4 2 3" xfId="45293"/>
    <cellStyle name="Обычный 4 2 3 2" xfId="45294"/>
    <cellStyle name="Обычный 4 2 3 2 2" xfId="45295"/>
    <cellStyle name="Обычный 4 2 3 2 2 2" xfId="45296"/>
    <cellStyle name="Обычный 4 2 3 2 2 2 2" xfId="45297"/>
    <cellStyle name="Обычный 4 2 3 2 2 2_заявки" xfId="56823"/>
    <cellStyle name="Обычный 4 2 3 2 2 3" xfId="45298"/>
    <cellStyle name="Обычный 4 2 3 2 2_заявки" xfId="45299"/>
    <cellStyle name="Обычный 4 2 3 2 3" xfId="45300"/>
    <cellStyle name="Обычный 4 2 3 2 3 2" xfId="45301"/>
    <cellStyle name="Обычный 4 2 3 2 3_заявки" xfId="56824"/>
    <cellStyle name="Обычный 4 2 3 2 4" xfId="45302"/>
    <cellStyle name="Обычный 4 2 3 2_заявки" xfId="45303"/>
    <cellStyle name="Обычный 4 2 3 3" xfId="45304"/>
    <cellStyle name="Обычный 4 2 3 3 2" xfId="45305"/>
    <cellStyle name="Обычный 4 2 3 3 2 2" xfId="45306"/>
    <cellStyle name="Обычный 4 2 3 3 2_заявки" xfId="56825"/>
    <cellStyle name="Обычный 4 2 3 3 3" xfId="45307"/>
    <cellStyle name="Обычный 4 2 3 3_заявки" xfId="45308"/>
    <cellStyle name="Обычный 4 2 3 4" xfId="45309"/>
    <cellStyle name="Обычный 4 2 3 4 2" xfId="45310"/>
    <cellStyle name="Обычный 4 2 3 4_заявки" xfId="56826"/>
    <cellStyle name="Обычный 4 2 3 5" xfId="45311"/>
    <cellStyle name="Обычный 4 2 3_заявки" xfId="45312"/>
    <cellStyle name="Обычный 4 2 4" xfId="45313"/>
    <cellStyle name="Обычный 4 2 4 2" xfId="45314"/>
    <cellStyle name="Обычный 4 2 4 2 2" xfId="45315"/>
    <cellStyle name="Обычный 4 2 4 2 2 2" xfId="45316"/>
    <cellStyle name="Обычный 4 2 4 2 2 2 2" xfId="45317"/>
    <cellStyle name="Обычный 4 2 4 2 2 2_заявки" xfId="56827"/>
    <cellStyle name="Обычный 4 2 4 2 2 3" xfId="45318"/>
    <cellStyle name="Обычный 4 2 4 2 2_заявки" xfId="45319"/>
    <cellStyle name="Обычный 4 2 4 2 3" xfId="45320"/>
    <cellStyle name="Обычный 4 2 4 2 3 2" xfId="45321"/>
    <cellStyle name="Обычный 4 2 4 2 3_заявки" xfId="56828"/>
    <cellStyle name="Обычный 4 2 4 2 4" xfId="45322"/>
    <cellStyle name="Обычный 4 2 4 2_заявки" xfId="45323"/>
    <cellStyle name="Обычный 4 2 4 3" xfId="45324"/>
    <cellStyle name="Обычный 4 2 4 3 2" xfId="45325"/>
    <cellStyle name="Обычный 4 2 4 3 2 2" xfId="45326"/>
    <cellStyle name="Обычный 4 2 4 3 2_заявки" xfId="56829"/>
    <cellStyle name="Обычный 4 2 4 3 3" xfId="45327"/>
    <cellStyle name="Обычный 4 2 4 3_заявки" xfId="45328"/>
    <cellStyle name="Обычный 4 2 4 4" xfId="45329"/>
    <cellStyle name="Обычный 4 2 4 4 2" xfId="45330"/>
    <cellStyle name="Обычный 4 2 4 4_заявки" xfId="56830"/>
    <cellStyle name="Обычный 4 2 4 5" xfId="45331"/>
    <cellStyle name="Обычный 4 2 4_заявки" xfId="45332"/>
    <cellStyle name="Обычный 4 2 5" xfId="45333"/>
    <cellStyle name="Обычный 4 2 5 2" xfId="45334"/>
    <cellStyle name="Обычный 4 2 5 2 2" xfId="45335"/>
    <cellStyle name="Обычный 4 2 5 2 2 2" xfId="45336"/>
    <cellStyle name="Обычный 4 2 5 2 2 2 2" xfId="45337"/>
    <cellStyle name="Обычный 4 2 5 2 2 2_заявки" xfId="56831"/>
    <cellStyle name="Обычный 4 2 5 2 2 3" xfId="45338"/>
    <cellStyle name="Обычный 4 2 5 2 2_заявки" xfId="45339"/>
    <cellStyle name="Обычный 4 2 5 2 3" xfId="45340"/>
    <cellStyle name="Обычный 4 2 5 2 3 2" xfId="45341"/>
    <cellStyle name="Обычный 4 2 5 2 3_заявки" xfId="56832"/>
    <cellStyle name="Обычный 4 2 5 2 4" xfId="45342"/>
    <cellStyle name="Обычный 4 2 5 2_заявки" xfId="45343"/>
    <cellStyle name="Обычный 4 2 5 3" xfId="45344"/>
    <cellStyle name="Обычный 4 2 5 3 2" xfId="45345"/>
    <cellStyle name="Обычный 4 2 5 3 2 2" xfId="45346"/>
    <cellStyle name="Обычный 4 2 5 3 2_заявки" xfId="56833"/>
    <cellStyle name="Обычный 4 2 5 3 3" xfId="45347"/>
    <cellStyle name="Обычный 4 2 5 3_заявки" xfId="45348"/>
    <cellStyle name="Обычный 4 2 5 4" xfId="45349"/>
    <cellStyle name="Обычный 4 2 5 4 2" xfId="45350"/>
    <cellStyle name="Обычный 4 2 5 4_заявки" xfId="56834"/>
    <cellStyle name="Обычный 4 2 5 5" xfId="45351"/>
    <cellStyle name="Обычный 4 2 5_заявки" xfId="45352"/>
    <cellStyle name="Обычный 4 2 6" xfId="45353"/>
    <cellStyle name="Обычный 4 2 6 2" xfId="45354"/>
    <cellStyle name="Обычный 4 2 6 2 2" xfId="45355"/>
    <cellStyle name="Обычный 4 2 6 2 2 2" xfId="45356"/>
    <cellStyle name="Обычный 4 2 6 2 2 2 2" xfId="45357"/>
    <cellStyle name="Обычный 4 2 6 2 2 2_заявки" xfId="56835"/>
    <cellStyle name="Обычный 4 2 6 2 2 3" xfId="45358"/>
    <cellStyle name="Обычный 4 2 6 2 2_заявки" xfId="45359"/>
    <cellStyle name="Обычный 4 2 6 2 3" xfId="45360"/>
    <cellStyle name="Обычный 4 2 6 2 3 2" xfId="45361"/>
    <cellStyle name="Обычный 4 2 6 2 3_заявки" xfId="56836"/>
    <cellStyle name="Обычный 4 2 6 2 4" xfId="45362"/>
    <cellStyle name="Обычный 4 2 6 2_заявки" xfId="45363"/>
    <cellStyle name="Обычный 4 2 6 3" xfId="45364"/>
    <cellStyle name="Обычный 4 2 6 3 2" xfId="45365"/>
    <cellStyle name="Обычный 4 2 6 3 2 2" xfId="45366"/>
    <cellStyle name="Обычный 4 2 6 3 2_заявки" xfId="56837"/>
    <cellStyle name="Обычный 4 2 6 3 3" xfId="45367"/>
    <cellStyle name="Обычный 4 2 6 3_заявки" xfId="45368"/>
    <cellStyle name="Обычный 4 2 6 4" xfId="45369"/>
    <cellStyle name="Обычный 4 2 6 4 2" xfId="45370"/>
    <cellStyle name="Обычный 4 2 6 4_заявки" xfId="56838"/>
    <cellStyle name="Обычный 4 2 6 5" xfId="45371"/>
    <cellStyle name="Обычный 4 2 6_заявки" xfId="45372"/>
    <cellStyle name="Обычный 4 2 7" xfId="45373"/>
    <cellStyle name="Обычный 4 2 7 2" xfId="45374"/>
    <cellStyle name="Обычный 4 2 7 2 2" xfId="45375"/>
    <cellStyle name="Обычный 4 2 7 2 2 2" xfId="45376"/>
    <cellStyle name="Обычный 4 2 7 2 2 2 2" xfId="45377"/>
    <cellStyle name="Обычный 4 2 7 2 2 2_заявки" xfId="56839"/>
    <cellStyle name="Обычный 4 2 7 2 2 3" xfId="45378"/>
    <cellStyle name="Обычный 4 2 7 2 2_заявки" xfId="45379"/>
    <cellStyle name="Обычный 4 2 7 2 3" xfId="45380"/>
    <cellStyle name="Обычный 4 2 7 2 3 2" xfId="45381"/>
    <cellStyle name="Обычный 4 2 7 2 3_заявки" xfId="56840"/>
    <cellStyle name="Обычный 4 2 7 2 4" xfId="45382"/>
    <cellStyle name="Обычный 4 2 7 2_заявки" xfId="45383"/>
    <cellStyle name="Обычный 4 2 7 3" xfId="45384"/>
    <cellStyle name="Обычный 4 2 7 3 2" xfId="45385"/>
    <cellStyle name="Обычный 4 2 7 3 2 2" xfId="45386"/>
    <cellStyle name="Обычный 4 2 7 3 2_заявки" xfId="56841"/>
    <cellStyle name="Обычный 4 2 7 3 3" xfId="45387"/>
    <cellStyle name="Обычный 4 2 7 3_заявки" xfId="45388"/>
    <cellStyle name="Обычный 4 2 7 4" xfId="45389"/>
    <cellStyle name="Обычный 4 2 7 4 2" xfId="45390"/>
    <cellStyle name="Обычный 4 2 7 4_заявки" xfId="56842"/>
    <cellStyle name="Обычный 4 2 7 5" xfId="45391"/>
    <cellStyle name="Обычный 4 2 7_заявки" xfId="45392"/>
    <cellStyle name="Обычный 4 2 8" xfId="45393"/>
    <cellStyle name="Обычный 4 2 8 2" xfId="45394"/>
    <cellStyle name="Обычный 4 2 8 2 2" xfId="45395"/>
    <cellStyle name="Обычный 4 2 8 2 2 2" xfId="45396"/>
    <cellStyle name="Обычный 4 2 8 2 2 2 2" xfId="45397"/>
    <cellStyle name="Обычный 4 2 8 2 2 2_заявки" xfId="56843"/>
    <cellStyle name="Обычный 4 2 8 2 2 3" xfId="45398"/>
    <cellStyle name="Обычный 4 2 8 2 2_заявки" xfId="45399"/>
    <cellStyle name="Обычный 4 2 8 2 3" xfId="45400"/>
    <cellStyle name="Обычный 4 2 8 2 3 2" xfId="45401"/>
    <cellStyle name="Обычный 4 2 8 2 3_заявки" xfId="56844"/>
    <cellStyle name="Обычный 4 2 8 2 4" xfId="45402"/>
    <cellStyle name="Обычный 4 2 8 2_заявки" xfId="45403"/>
    <cellStyle name="Обычный 4 2 8 3" xfId="45404"/>
    <cellStyle name="Обычный 4 2 8 3 2" xfId="45405"/>
    <cellStyle name="Обычный 4 2 8 3 2 2" xfId="45406"/>
    <cellStyle name="Обычный 4 2 8 3 2_заявки" xfId="56845"/>
    <cellStyle name="Обычный 4 2 8 3 3" xfId="45407"/>
    <cellStyle name="Обычный 4 2 8 3_заявки" xfId="45408"/>
    <cellStyle name="Обычный 4 2 8 4" xfId="45409"/>
    <cellStyle name="Обычный 4 2 8 4 2" xfId="45410"/>
    <cellStyle name="Обычный 4 2 8 4_заявки" xfId="56846"/>
    <cellStyle name="Обычный 4 2 8 5" xfId="45411"/>
    <cellStyle name="Обычный 4 2 8_заявки" xfId="45412"/>
    <cellStyle name="Обычный 4 2 9" xfId="45413"/>
    <cellStyle name="Обычный 4 2 9 2" xfId="45414"/>
    <cellStyle name="Обычный 4 2 9 2 2" xfId="45415"/>
    <cellStyle name="Обычный 4 2 9 2 2 2" xfId="45416"/>
    <cellStyle name="Обычный 4 2 9 2 2 2 2" xfId="45417"/>
    <cellStyle name="Обычный 4 2 9 2 2 2_заявки" xfId="56847"/>
    <cellStyle name="Обычный 4 2 9 2 2 3" xfId="45418"/>
    <cellStyle name="Обычный 4 2 9 2 2_заявки" xfId="45419"/>
    <cellStyle name="Обычный 4 2 9 2 3" xfId="45420"/>
    <cellStyle name="Обычный 4 2 9 2 3 2" xfId="45421"/>
    <cellStyle name="Обычный 4 2 9 2 3_заявки" xfId="56848"/>
    <cellStyle name="Обычный 4 2 9 2 4" xfId="45422"/>
    <cellStyle name="Обычный 4 2 9 2_заявки" xfId="45423"/>
    <cellStyle name="Обычный 4 2 9 3" xfId="45424"/>
    <cellStyle name="Обычный 4 2 9 3 2" xfId="45425"/>
    <cellStyle name="Обычный 4 2 9 3 2 2" xfId="45426"/>
    <cellStyle name="Обычный 4 2 9 3 2_заявки" xfId="56849"/>
    <cellStyle name="Обычный 4 2 9 3 3" xfId="45427"/>
    <cellStyle name="Обычный 4 2 9 3_заявки" xfId="45428"/>
    <cellStyle name="Обычный 4 2 9 4" xfId="45429"/>
    <cellStyle name="Обычный 4 2 9 4 2" xfId="45430"/>
    <cellStyle name="Обычный 4 2 9 4_заявки" xfId="56850"/>
    <cellStyle name="Обычный 4 2 9 5" xfId="45431"/>
    <cellStyle name="Обычный 4 2 9_заявки" xfId="45432"/>
    <cellStyle name="Обычный 4 2_заявки" xfId="45433"/>
    <cellStyle name="Обычный 4 20" xfId="45434"/>
    <cellStyle name="Обычный 4 20 2" xfId="45435"/>
    <cellStyle name="Обычный 4 20 2 2" xfId="45436"/>
    <cellStyle name="Обычный 4 20 2 2 2" xfId="45437"/>
    <cellStyle name="Обычный 4 20 2 2 2 2" xfId="45438"/>
    <cellStyle name="Обычный 4 20 2 2 2_заявки" xfId="56851"/>
    <cellStyle name="Обычный 4 20 2 2 3" xfId="45439"/>
    <cellStyle name="Обычный 4 20 2 2_заявки" xfId="45440"/>
    <cellStyle name="Обычный 4 20 2 3" xfId="45441"/>
    <cellStyle name="Обычный 4 20 2 3 2" xfId="45442"/>
    <cellStyle name="Обычный 4 20 2 3_заявки" xfId="56852"/>
    <cellStyle name="Обычный 4 20 2 4" xfId="45443"/>
    <cellStyle name="Обычный 4 20 2_заявки" xfId="45444"/>
    <cellStyle name="Обычный 4 20 3" xfId="45445"/>
    <cellStyle name="Обычный 4 20 3 2" xfId="45446"/>
    <cellStyle name="Обычный 4 20 3 2 2" xfId="45447"/>
    <cellStyle name="Обычный 4 20 3 2_заявки" xfId="56853"/>
    <cellStyle name="Обычный 4 20 3 3" xfId="45448"/>
    <cellStyle name="Обычный 4 20 3_заявки" xfId="45449"/>
    <cellStyle name="Обычный 4 20 4" xfId="45450"/>
    <cellStyle name="Обычный 4 20 4 2" xfId="45451"/>
    <cellStyle name="Обычный 4 20 4_заявки" xfId="56854"/>
    <cellStyle name="Обычный 4 20 5" xfId="45452"/>
    <cellStyle name="Обычный 4 20_заявки" xfId="45453"/>
    <cellStyle name="Обычный 4 21" xfId="45454"/>
    <cellStyle name="Обычный 4 21 2" xfId="45455"/>
    <cellStyle name="Обычный 4 21_заявки" xfId="56855"/>
    <cellStyle name="Обычный 4 22" xfId="59223"/>
    <cellStyle name="Обычный 4 23" xfId="59224"/>
    <cellStyle name="Обычный 4 24" xfId="59225"/>
    <cellStyle name="Обычный 4 25" xfId="59226"/>
    <cellStyle name="Обычный 4 26" xfId="59227"/>
    <cellStyle name="Обычный 4 27" xfId="59228"/>
    <cellStyle name="Обычный 4 28" xfId="59229"/>
    <cellStyle name="Обычный 4 29" xfId="59230"/>
    <cellStyle name="Обычный 4 3" xfId="45456"/>
    <cellStyle name="Обычный 4 3 10" xfId="45457"/>
    <cellStyle name="Обычный 4 3 10 2" xfId="45458"/>
    <cellStyle name="Обычный 4 3 10_заявки" xfId="56856"/>
    <cellStyle name="Обычный 4 3 11" xfId="45459"/>
    <cellStyle name="Обычный 4 3 2" xfId="45460"/>
    <cellStyle name="Обычный 4 3 2 2" xfId="45461"/>
    <cellStyle name="Обычный 4 3 2 2 2" xfId="45462"/>
    <cellStyle name="Обычный 4 3 2 2 2 2" xfId="45463"/>
    <cellStyle name="Обычный 4 3 2 2 2 2 2" xfId="45464"/>
    <cellStyle name="Обычный 4 3 2 2 2 2_заявки" xfId="56857"/>
    <cellStyle name="Обычный 4 3 2 2 2 3" xfId="45465"/>
    <cellStyle name="Обычный 4 3 2 2 2_заявки" xfId="45466"/>
    <cellStyle name="Обычный 4 3 2 2 3" xfId="45467"/>
    <cellStyle name="Обычный 4 3 2 2 3 2" xfId="45468"/>
    <cellStyle name="Обычный 4 3 2 2 3_заявки" xfId="56858"/>
    <cellStyle name="Обычный 4 3 2 2 4" xfId="45469"/>
    <cellStyle name="Обычный 4 3 2 2_заявки" xfId="45470"/>
    <cellStyle name="Обычный 4 3 2 3" xfId="45471"/>
    <cellStyle name="Обычный 4 3 2 3 2" xfId="45472"/>
    <cellStyle name="Обычный 4 3 2 3 2 2" xfId="45473"/>
    <cellStyle name="Обычный 4 3 2 3 2_заявки" xfId="56859"/>
    <cellStyle name="Обычный 4 3 2 3 3" xfId="45474"/>
    <cellStyle name="Обычный 4 3 2 3_заявки" xfId="45475"/>
    <cellStyle name="Обычный 4 3 2 4" xfId="45476"/>
    <cellStyle name="Обычный 4 3 2 4 2" xfId="45477"/>
    <cellStyle name="Обычный 4 3 2 4_заявки" xfId="56860"/>
    <cellStyle name="Обычный 4 3 2 5" xfId="45478"/>
    <cellStyle name="Обычный 4 3 2_заявки" xfId="45479"/>
    <cellStyle name="Обычный 4 3 3" xfId="45480"/>
    <cellStyle name="Обычный 4 3 3 2" xfId="45481"/>
    <cellStyle name="Обычный 4 3 3 2 2" xfId="45482"/>
    <cellStyle name="Обычный 4 3 3 2 2 2" xfId="45483"/>
    <cellStyle name="Обычный 4 3 3 2 2 2 2" xfId="45484"/>
    <cellStyle name="Обычный 4 3 3 2 2 2_заявки" xfId="56861"/>
    <cellStyle name="Обычный 4 3 3 2 2 3" xfId="45485"/>
    <cellStyle name="Обычный 4 3 3 2 2_заявки" xfId="45486"/>
    <cellStyle name="Обычный 4 3 3 2 3" xfId="45487"/>
    <cellStyle name="Обычный 4 3 3 2 3 2" xfId="45488"/>
    <cellStyle name="Обычный 4 3 3 2 3_заявки" xfId="56862"/>
    <cellStyle name="Обычный 4 3 3 2 4" xfId="45489"/>
    <cellStyle name="Обычный 4 3 3 2_заявки" xfId="45490"/>
    <cellStyle name="Обычный 4 3 3 3" xfId="45491"/>
    <cellStyle name="Обычный 4 3 3 3 2" xfId="45492"/>
    <cellStyle name="Обычный 4 3 3 3 2 2" xfId="45493"/>
    <cellStyle name="Обычный 4 3 3 3 2_заявки" xfId="56863"/>
    <cellStyle name="Обычный 4 3 3 3 3" xfId="45494"/>
    <cellStyle name="Обычный 4 3 3 3_заявки" xfId="45495"/>
    <cellStyle name="Обычный 4 3 3 4" xfId="45496"/>
    <cellStyle name="Обычный 4 3 3 4 2" xfId="45497"/>
    <cellStyle name="Обычный 4 3 3 4_заявки" xfId="56864"/>
    <cellStyle name="Обычный 4 3 3 5" xfId="45498"/>
    <cellStyle name="Обычный 4 3 3_заявки" xfId="45499"/>
    <cellStyle name="Обычный 4 3 4" xfId="45500"/>
    <cellStyle name="Обычный 4 3 4 2" xfId="45501"/>
    <cellStyle name="Обычный 4 3 4 2 2" xfId="45502"/>
    <cellStyle name="Обычный 4 3 4 2 2 2" xfId="45503"/>
    <cellStyle name="Обычный 4 3 4 2 2 2 2" xfId="45504"/>
    <cellStyle name="Обычный 4 3 4 2 2 2_заявки" xfId="56865"/>
    <cellStyle name="Обычный 4 3 4 2 2 3" xfId="45505"/>
    <cellStyle name="Обычный 4 3 4 2 2_заявки" xfId="45506"/>
    <cellStyle name="Обычный 4 3 4 2 3" xfId="45507"/>
    <cellStyle name="Обычный 4 3 4 2 3 2" xfId="45508"/>
    <cellStyle name="Обычный 4 3 4 2 3_заявки" xfId="56866"/>
    <cellStyle name="Обычный 4 3 4 2 4" xfId="45509"/>
    <cellStyle name="Обычный 4 3 4 2_заявки" xfId="45510"/>
    <cellStyle name="Обычный 4 3 4 3" xfId="45511"/>
    <cellStyle name="Обычный 4 3 4 3 2" xfId="45512"/>
    <cellStyle name="Обычный 4 3 4 3 2 2" xfId="45513"/>
    <cellStyle name="Обычный 4 3 4 3 2_заявки" xfId="56867"/>
    <cellStyle name="Обычный 4 3 4 3 3" xfId="45514"/>
    <cellStyle name="Обычный 4 3 4 3_заявки" xfId="45515"/>
    <cellStyle name="Обычный 4 3 4 4" xfId="45516"/>
    <cellStyle name="Обычный 4 3 4 4 2" xfId="45517"/>
    <cellStyle name="Обычный 4 3 4 4_заявки" xfId="56868"/>
    <cellStyle name="Обычный 4 3 4 5" xfId="45518"/>
    <cellStyle name="Обычный 4 3 4_заявки" xfId="45519"/>
    <cellStyle name="Обычный 4 3 5" xfId="45520"/>
    <cellStyle name="Обычный 4 3 5 2" xfId="45521"/>
    <cellStyle name="Обычный 4 3 5 2 2" xfId="45522"/>
    <cellStyle name="Обычный 4 3 5 2 2 2" xfId="45523"/>
    <cellStyle name="Обычный 4 3 5 2 2 2 2" xfId="45524"/>
    <cellStyle name="Обычный 4 3 5 2 2 2_заявки" xfId="56869"/>
    <cellStyle name="Обычный 4 3 5 2 2 3" xfId="45525"/>
    <cellStyle name="Обычный 4 3 5 2 2_заявки" xfId="45526"/>
    <cellStyle name="Обычный 4 3 5 2 3" xfId="45527"/>
    <cellStyle name="Обычный 4 3 5 2 3 2" xfId="45528"/>
    <cellStyle name="Обычный 4 3 5 2 3_заявки" xfId="56870"/>
    <cellStyle name="Обычный 4 3 5 2 4" xfId="45529"/>
    <cellStyle name="Обычный 4 3 5 2_заявки" xfId="45530"/>
    <cellStyle name="Обычный 4 3 5 3" xfId="45531"/>
    <cellStyle name="Обычный 4 3 5 3 2" xfId="45532"/>
    <cellStyle name="Обычный 4 3 5 3 2 2" xfId="45533"/>
    <cellStyle name="Обычный 4 3 5 3 2_заявки" xfId="56871"/>
    <cellStyle name="Обычный 4 3 5 3 3" xfId="45534"/>
    <cellStyle name="Обычный 4 3 5 3_заявки" xfId="45535"/>
    <cellStyle name="Обычный 4 3 5 4" xfId="45536"/>
    <cellStyle name="Обычный 4 3 5 4 2" xfId="45537"/>
    <cellStyle name="Обычный 4 3 5 4_заявки" xfId="56872"/>
    <cellStyle name="Обычный 4 3 5 5" xfId="45538"/>
    <cellStyle name="Обычный 4 3 5_заявки" xfId="45539"/>
    <cellStyle name="Обычный 4 3 6" xfId="45540"/>
    <cellStyle name="Обычный 4 3 6 2" xfId="45541"/>
    <cellStyle name="Обычный 4 3 6 2 2" xfId="45542"/>
    <cellStyle name="Обычный 4 3 6 2 2 2" xfId="45543"/>
    <cellStyle name="Обычный 4 3 6 2 2 2 2" xfId="45544"/>
    <cellStyle name="Обычный 4 3 6 2 2 2_заявки" xfId="56873"/>
    <cellStyle name="Обычный 4 3 6 2 2 3" xfId="45545"/>
    <cellStyle name="Обычный 4 3 6 2 2_заявки" xfId="45546"/>
    <cellStyle name="Обычный 4 3 6 2 3" xfId="45547"/>
    <cellStyle name="Обычный 4 3 6 2 3 2" xfId="45548"/>
    <cellStyle name="Обычный 4 3 6 2 3_заявки" xfId="56874"/>
    <cellStyle name="Обычный 4 3 6 2 4" xfId="45549"/>
    <cellStyle name="Обычный 4 3 6 2_заявки" xfId="45550"/>
    <cellStyle name="Обычный 4 3 6 3" xfId="45551"/>
    <cellStyle name="Обычный 4 3 6 3 2" xfId="45552"/>
    <cellStyle name="Обычный 4 3 6 3 2 2" xfId="45553"/>
    <cellStyle name="Обычный 4 3 6 3 2_заявки" xfId="56875"/>
    <cellStyle name="Обычный 4 3 6 3 3" xfId="45554"/>
    <cellStyle name="Обычный 4 3 6 3_заявки" xfId="45555"/>
    <cellStyle name="Обычный 4 3 6 4" xfId="45556"/>
    <cellStyle name="Обычный 4 3 6 4 2" xfId="45557"/>
    <cellStyle name="Обычный 4 3 6 4_заявки" xfId="56876"/>
    <cellStyle name="Обычный 4 3 6 5" xfId="45558"/>
    <cellStyle name="Обычный 4 3 6_заявки" xfId="45559"/>
    <cellStyle name="Обычный 4 3 7" xfId="45560"/>
    <cellStyle name="Обычный 4 3 7 2" xfId="45561"/>
    <cellStyle name="Обычный 4 3 7 2 2" xfId="45562"/>
    <cellStyle name="Обычный 4 3 7 2 2 2" xfId="45563"/>
    <cellStyle name="Обычный 4 3 7 2 2 2 2" xfId="45564"/>
    <cellStyle name="Обычный 4 3 7 2 2 2_заявки" xfId="56877"/>
    <cellStyle name="Обычный 4 3 7 2 2 3" xfId="45565"/>
    <cellStyle name="Обычный 4 3 7 2 2_заявки" xfId="45566"/>
    <cellStyle name="Обычный 4 3 7 2 3" xfId="45567"/>
    <cellStyle name="Обычный 4 3 7 2 3 2" xfId="45568"/>
    <cellStyle name="Обычный 4 3 7 2 3_заявки" xfId="56878"/>
    <cellStyle name="Обычный 4 3 7 2 4" xfId="45569"/>
    <cellStyle name="Обычный 4 3 7 2_заявки" xfId="45570"/>
    <cellStyle name="Обычный 4 3 7 3" xfId="45571"/>
    <cellStyle name="Обычный 4 3 7 3 2" xfId="45572"/>
    <cellStyle name="Обычный 4 3 7 3 2 2" xfId="45573"/>
    <cellStyle name="Обычный 4 3 7 3 2_заявки" xfId="56879"/>
    <cellStyle name="Обычный 4 3 7 3 3" xfId="45574"/>
    <cellStyle name="Обычный 4 3 7 3_заявки" xfId="45575"/>
    <cellStyle name="Обычный 4 3 7 4" xfId="45576"/>
    <cellStyle name="Обычный 4 3 7 4 2" xfId="45577"/>
    <cellStyle name="Обычный 4 3 7 4_заявки" xfId="56880"/>
    <cellStyle name="Обычный 4 3 7 5" xfId="45578"/>
    <cellStyle name="Обычный 4 3 7_заявки" xfId="45579"/>
    <cellStyle name="Обычный 4 3 8" xfId="45580"/>
    <cellStyle name="Обычный 4 3 8 2" xfId="45581"/>
    <cellStyle name="Обычный 4 3 8 2 2" xfId="45582"/>
    <cellStyle name="Обычный 4 3 8 2 2 2" xfId="45583"/>
    <cellStyle name="Обычный 4 3 8 2 2_заявки" xfId="56881"/>
    <cellStyle name="Обычный 4 3 8 2 3" xfId="45584"/>
    <cellStyle name="Обычный 4 3 8 2_заявки" xfId="45585"/>
    <cellStyle name="Обычный 4 3 8 3" xfId="45586"/>
    <cellStyle name="Обычный 4 3 8 3 2" xfId="45587"/>
    <cellStyle name="Обычный 4 3 8 3_заявки" xfId="56882"/>
    <cellStyle name="Обычный 4 3 8 4" xfId="45588"/>
    <cellStyle name="Обычный 4 3 8_заявки" xfId="45589"/>
    <cellStyle name="Обычный 4 3 9" xfId="45590"/>
    <cellStyle name="Обычный 4 3 9 2" xfId="45591"/>
    <cellStyle name="Обычный 4 3 9 2 2" xfId="45592"/>
    <cellStyle name="Обычный 4 3 9 2_заявки" xfId="56883"/>
    <cellStyle name="Обычный 4 3 9 3" xfId="45593"/>
    <cellStyle name="Обычный 4 3 9_заявки" xfId="45594"/>
    <cellStyle name="Обычный 4 3_заявки" xfId="45595"/>
    <cellStyle name="Обычный 4 30" xfId="59231"/>
    <cellStyle name="Обычный 4 4" xfId="45596"/>
    <cellStyle name="Обычный 4 4 10" xfId="45597"/>
    <cellStyle name="Обычный 4 4 10 2" xfId="45598"/>
    <cellStyle name="Обычный 4 4 10_заявки" xfId="56884"/>
    <cellStyle name="Обычный 4 4 11" xfId="45599"/>
    <cellStyle name="Обычный 4 4 2" xfId="45600"/>
    <cellStyle name="Обычный 4 4 2 2" xfId="45601"/>
    <cellStyle name="Обычный 4 4 2 2 2" xfId="45602"/>
    <cellStyle name="Обычный 4 4 2 2 2 2" xfId="45603"/>
    <cellStyle name="Обычный 4 4 2 2 2 2 2" xfId="45604"/>
    <cellStyle name="Обычный 4 4 2 2 2 2_заявки" xfId="56885"/>
    <cellStyle name="Обычный 4 4 2 2 2 3" xfId="45605"/>
    <cellStyle name="Обычный 4 4 2 2 2_заявки" xfId="45606"/>
    <cellStyle name="Обычный 4 4 2 2 3" xfId="45607"/>
    <cellStyle name="Обычный 4 4 2 2 3 2" xfId="45608"/>
    <cellStyle name="Обычный 4 4 2 2 3_заявки" xfId="56886"/>
    <cellStyle name="Обычный 4 4 2 2 4" xfId="45609"/>
    <cellStyle name="Обычный 4 4 2 2_заявки" xfId="45610"/>
    <cellStyle name="Обычный 4 4 2 3" xfId="45611"/>
    <cellStyle name="Обычный 4 4 2 3 2" xfId="45612"/>
    <cellStyle name="Обычный 4 4 2 3 2 2" xfId="45613"/>
    <cellStyle name="Обычный 4 4 2 3 2_заявки" xfId="56887"/>
    <cellStyle name="Обычный 4 4 2 3 3" xfId="45614"/>
    <cellStyle name="Обычный 4 4 2 3_заявки" xfId="45615"/>
    <cellStyle name="Обычный 4 4 2 4" xfId="45616"/>
    <cellStyle name="Обычный 4 4 2 4 2" xfId="45617"/>
    <cellStyle name="Обычный 4 4 2 4_заявки" xfId="56888"/>
    <cellStyle name="Обычный 4 4 2 5" xfId="45618"/>
    <cellStyle name="Обычный 4 4 2_заявки" xfId="45619"/>
    <cellStyle name="Обычный 4 4 3" xfId="45620"/>
    <cellStyle name="Обычный 4 4 3 2" xfId="45621"/>
    <cellStyle name="Обычный 4 4 3 2 2" xfId="45622"/>
    <cellStyle name="Обычный 4 4 3 2 2 2" xfId="45623"/>
    <cellStyle name="Обычный 4 4 3 2 2 2 2" xfId="45624"/>
    <cellStyle name="Обычный 4 4 3 2 2 2_заявки" xfId="56889"/>
    <cellStyle name="Обычный 4 4 3 2 2 3" xfId="45625"/>
    <cellStyle name="Обычный 4 4 3 2 2_заявки" xfId="45626"/>
    <cellStyle name="Обычный 4 4 3 2 3" xfId="45627"/>
    <cellStyle name="Обычный 4 4 3 2 3 2" xfId="45628"/>
    <cellStyle name="Обычный 4 4 3 2 3_заявки" xfId="56890"/>
    <cellStyle name="Обычный 4 4 3 2 4" xfId="45629"/>
    <cellStyle name="Обычный 4 4 3 2_заявки" xfId="45630"/>
    <cellStyle name="Обычный 4 4 3 3" xfId="45631"/>
    <cellStyle name="Обычный 4 4 3 3 2" xfId="45632"/>
    <cellStyle name="Обычный 4 4 3 3 2 2" xfId="45633"/>
    <cellStyle name="Обычный 4 4 3 3 2_заявки" xfId="56891"/>
    <cellStyle name="Обычный 4 4 3 3 3" xfId="45634"/>
    <cellStyle name="Обычный 4 4 3 3_заявки" xfId="45635"/>
    <cellStyle name="Обычный 4 4 3 4" xfId="45636"/>
    <cellStyle name="Обычный 4 4 3 4 2" xfId="45637"/>
    <cellStyle name="Обычный 4 4 3 4_заявки" xfId="56892"/>
    <cellStyle name="Обычный 4 4 3 5" xfId="45638"/>
    <cellStyle name="Обычный 4 4 3_заявки" xfId="45639"/>
    <cellStyle name="Обычный 4 4 4" xfId="45640"/>
    <cellStyle name="Обычный 4 4 4 2" xfId="45641"/>
    <cellStyle name="Обычный 4 4 4 2 2" xfId="45642"/>
    <cellStyle name="Обычный 4 4 4 2 2 2" xfId="45643"/>
    <cellStyle name="Обычный 4 4 4 2 2 2 2" xfId="45644"/>
    <cellStyle name="Обычный 4 4 4 2 2 2_заявки" xfId="56893"/>
    <cellStyle name="Обычный 4 4 4 2 2 3" xfId="45645"/>
    <cellStyle name="Обычный 4 4 4 2 2_заявки" xfId="45646"/>
    <cellStyle name="Обычный 4 4 4 2 3" xfId="45647"/>
    <cellStyle name="Обычный 4 4 4 2 3 2" xfId="45648"/>
    <cellStyle name="Обычный 4 4 4 2 3_заявки" xfId="56894"/>
    <cellStyle name="Обычный 4 4 4 2 4" xfId="45649"/>
    <cellStyle name="Обычный 4 4 4 2_заявки" xfId="45650"/>
    <cellStyle name="Обычный 4 4 4 3" xfId="45651"/>
    <cellStyle name="Обычный 4 4 4 3 2" xfId="45652"/>
    <cellStyle name="Обычный 4 4 4 3 2 2" xfId="45653"/>
    <cellStyle name="Обычный 4 4 4 3 2_заявки" xfId="56895"/>
    <cellStyle name="Обычный 4 4 4 3 3" xfId="45654"/>
    <cellStyle name="Обычный 4 4 4 3_заявки" xfId="45655"/>
    <cellStyle name="Обычный 4 4 4 4" xfId="45656"/>
    <cellStyle name="Обычный 4 4 4 4 2" xfId="45657"/>
    <cellStyle name="Обычный 4 4 4 4_заявки" xfId="56896"/>
    <cellStyle name="Обычный 4 4 4 5" xfId="45658"/>
    <cellStyle name="Обычный 4 4 4_заявки" xfId="45659"/>
    <cellStyle name="Обычный 4 4 5" xfId="45660"/>
    <cellStyle name="Обычный 4 4 5 2" xfId="45661"/>
    <cellStyle name="Обычный 4 4 5 2 2" xfId="45662"/>
    <cellStyle name="Обычный 4 4 5 2 2 2" xfId="45663"/>
    <cellStyle name="Обычный 4 4 5 2 2 2 2" xfId="45664"/>
    <cellStyle name="Обычный 4 4 5 2 2 2_заявки" xfId="56897"/>
    <cellStyle name="Обычный 4 4 5 2 2 3" xfId="45665"/>
    <cellStyle name="Обычный 4 4 5 2 2_заявки" xfId="45666"/>
    <cellStyle name="Обычный 4 4 5 2 3" xfId="45667"/>
    <cellStyle name="Обычный 4 4 5 2 3 2" xfId="45668"/>
    <cellStyle name="Обычный 4 4 5 2 3_заявки" xfId="56898"/>
    <cellStyle name="Обычный 4 4 5 2 4" xfId="45669"/>
    <cellStyle name="Обычный 4 4 5 2_заявки" xfId="45670"/>
    <cellStyle name="Обычный 4 4 5 3" xfId="45671"/>
    <cellStyle name="Обычный 4 4 5 3 2" xfId="45672"/>
    <cellStyle name="Обычный 4 4 5 3 2 2" xfId="45673"/>
    <cellStyle name="Обычный 4 4 5 3 2_заявки" xfId="56899"/>
    <cellStyle name="Обычный 4 4 5 3 3" xfId="45674"/>
    <cellStyle name="Обычный 4 4 5 3_заявки" xfId="45675"/>
    <cellStyle name="Обычный 4 4 5 4" xfId="45676"/>
    <cellStyle name="Обычный 4 4 5 4 2" xfId="45677"/>
    <cellStyle name="Обычный 4 4 5 4_заявки" xfId="56900"/>
    <cellStyle name="Обычный 4 4 5 5" xfId="45678"/>
    <cellStyle name="Обычный 4 4 5_заявки" xfId="45679"/>
    <cellStyle name="Обычный 4 4 6" xfId="45680"/>
    <cellStyle name="Обычный 4 4 6 2" xfId="45681"/>
    <cellStyle name="Обычный 4 4 6 2 2" xfId="45682"/>
    <cellStyle name="Обычный 4 4 6 2 2 2" xfId="45683"/>
    <cellStyle name="Обычный 4 4 6 2 2 2 2" xfId="45684"/>
    <cellStyle name="Обычный 4 4 6 2 2 2_заявки" xfId="56901"/>
    <cellStyle name="Обычный 4 4 6 2 2 3" xfId="45685"/>
    <cellStyle name="Обычный 4 4 6 2 2_заявки" xfId="45686"/>
    <cellStyle name="Обычный 4 4 6 2 3" xfId="45687"/>
    <cellStyle name="Обычный 4 4 6 2 3 2" xfId="45688"/>
    <cellStyle name="Обычный 4 4 6 2 3_заявки" xfId="56902"/>
    <cellStyle name="Обычный 4 4 6 2 4" xfId="45689"/>
    <cellStyle name="Обычный 4 4 6 2_заявки" xfId="45690"/>
    <cellStyle name="Обычный 4 4 6 3" xfId="45691"/>
    <cellStyle name="Обычный 4 4 6 3 2" xfId="45692"/>
    <cellStyle name="Обычный 4 4 6 3 2 2" xfId="45693"/>
    <cellStyle name="Обычный 4 4 6 3 2_заявки" xfId="56903"/>
    <cellStyle name="Обычный 4 4 6 3 3" xfId="45694"/>
    <cellStyle name="Обычный 4 4 6 3_заявки" xfId="45695"/>
    <cellStyle name="Обычный 4 4 6 4" xfId="45696"/>
    <cellStyle name="Обычный 4 4 6 4 2" xfId="45697"/>
    <cellStyle name="Обычный 4 4 6 4_заявки" xfId="56904"/>
    <cellStyle name="Обычный 4 4 6 5" xfId="45698"/>
    <cellStyle name="Обычный 4 4 6_заявки" xfId="45699"/>
    <cellStyle name="Обычный 4 4 7" xfId="45700"/>
    <cellStyle name="Обычный 4 4 7 2" xfId="45701"/>
    <cellStyle name="Обычный 4 4 7 2 2" xfId="45702"/>
    <cellStyle name="Обычный 4 4 7 2 2 2" xfId="45703"/>
    <cellStyle name="Обычный 4 4 7 2 2 2 2" xfId="45704"/>
    <cellStyle name="Обычный 4 4 7 2 2 2_заявки" xfId="56905"/>
    <cellStyle name="Обычный 4 4 7 2 2 3" xfId="45705"/>
    <cellStyle name="Обычный 4 4 7 2 2_заявки" xfId="45706"/>
    <cellStyle name="Обычный 4 4 7 2 3" xfId="45707"/>
    <cellStyle name="Обычный 4 4 7 2 3 2" xfId="45708"/>
    <cellStyle name="Обычный 4 4 7 2 3_заявки" xfId="56906"/>
    <cellStyle name="Обычный 4 4 7 2 4" xfId="45709"/>
    <cellStyle name="Обычный 4 4 7 2_заявки" xfId="45710"/>
    <cellStyle name="Обычный 4 4 7 3" xfId="45711"/>
    <cellStyle name="Обычный 4 4 7 3 2" xfId="45712"/>
    <cellStyle name="Обычный 4 4 7 3 2 2" xfId="45713"/>
    <cellStyle name="Обычный 4 4 7 3 2_заявки" xfId="56907"/>
    <cellStyle name="Обычный 4 4 7 3 3" xfId="45714"/>
    <cellStyle name="Обычный 4 4 7 3_заявки" xfId="45715"/>
    <cellStyle name="Обычный 4 4 7 4" xfId="45716"/>
    <cellStyle name="Обычный 4 4 7 4 2" xfId="45717"/>
    <cellStyle name="Обычный 4 4 7 4_заявки" xfId="56908"/>
    <cellStyle name="Обычный 4 4 7 5" xfId="45718"/>
    <cellStyle name="Обычный 4 4 7_заявки" xfId="45719"/>
    <cellStyle name="Обычный 4 4 8" xfId="45720"/>
    <cellStyle name="Обычный 4 4 8 2" xfId="45721"/>
    <cellStyle name="Обычный 4 4 8 2 2" xfId="45722"/>
    <cellStyle name="Обычный 4 4 8 2 2 2" xfId="45723"/>
    <cellStyle name="Обычный 4 4 8 2 2_заявки" xfId="56909"/>
    <cellStyle name="Обычный 4 4 8 2 3" xfId="45724"/>
    <cellStyle name="Обычный 4 4 8 2_заявки" xfId="45725"/>
    <cellStyle name="Обычный 4 4 8 3" xfId="45726"/>
    <cellStyle name="Обычный 4 4 8 3 2" xfId="45727"/>
    <cellStyle name="Обычный 4 4 8 3_заявки" xfId="56910"/>
    <cellStyle name="Обычный 4 4 8 4" xfId="45728"/>
    <cellStyle name="Обычный 4 4 8_заявки" xfId="45729"/>
    <cellStyle name="Обычный 4 4 9" xfId="45730"/>
    <cellStyle name="Обычный 4 4 9 2" xfId="45731"/>
    <cellStyle name="Обычный 4 4 9 2 2" xfId="45732"/>
    <cellStyle name="Обычный 4 4 9 2_заявки" xfId="56911"/>
    <cellStyle name="Обычный 4 4 9 3" xfId="45733"/>
    <cellStyle name="Обычный 4 4 9_заявки" xfId="45734"/>
    <cellStyle name="Обычный 4 4_заявки" xfId="45735"/>
    <cellStyle name="Обычный 4 5" xfId="45736"/>
    <cellStyle name="Обычный 4 5 10" xfId="45737"/>
    <cellStyle name="Обычный 4 5 10 2" xfId="45738"/>
    <cellStyle name="Обычный 4 5 10_заявки" xfId="56912"/>
    <cellStyle name="Обычный 4 5 11" xfId="45739"/>
    <cellStyle name="Обычный 4 5 2" xfId="45740"/>
    <cellStyle name="Обычный 4 5 2 2" xfId="45741"/>
    <cellStyle name="Обычный 4 5 2 2 2" xfId="45742"/>
    <cellStyle name="Обычный 4 5 2 2 2 2" xfId="45743"/>
    <cellStyle name="Обычный 4 5 2 2 2 2 2" xfId="45744"/>
    <cellStyle name="Обычный 4 5 2 2 2 2_заявки" xfId="56913"/>
    <cellStyle name="Обычный 4 5 2 2 2 3" xfId="45745"/>
    <cellStyle name="Обычный 4 5 2 2 2_заявки" xfId="45746"/>
    <cellStyle name="Обычный 4 5 2 2 3" xfId="45747"/>
    <cellStyle name="Обычный 4 5 2 2 3 2" xfId="45748"/>
    <cellStyle name="Обычный 4 5 2 2 3_заявки" xfId="56914"/>
    <cellStyle name="Обычный 4 5 2 2 4" xfId="45749"/>
    <cellStyle name="Обычный 4 5 2 2_заявки" xfId="45750"/>
    <cellStyle name="Обычный 4 5 2 3" xfId="45751"/>
    <cellStyle name="Обычный 4 5 2 3 2" xfId="45752"/>
    <cellStyle name="Обычный 4 5 2 3 2 2" xfId="45753"/>
    <cellStyle name="Обычный 4 5 2 3 2_заявки" xfId="56915"/>
    <cellStyle name="Обычный 4 5 2 3 3" xfId="45754"/>
    <cellStyle name="Обычный 4 5 2 3_заявки" xfId="45755"/>
    <cellStyle name="Обычный 4 5 2 4" xfId="45756"/>
    <cellStyle name="Обычный 4 5 2 4 2" xfId="45757"/>
    <cellStyle name="Обычный 4 5 2 4_заявки" xfId="56916"/>
    <cellStyle name="Обычный 4 5 2 5" xfId="45758"/>
    <cellStyle name="Обычный 4 5 2_заявки" xfId="45759"/>
    <cellStyle name="Обычный 4 5 3" xfId="45760"/>
    <cellStyle name="Обычный 4 5 3 2" xfId="45761"/>
    <cellStyle name="Обычный 4 5 3 2 2" xfId="45762"/>
    <cellStyle name="Обычный 4 5 3 2 2 2" xfId="45763"/>
    <cellStyle name="Обычный 4 5 3 2 2 2 2" xfId="45764"/>
    <cellStyle name="Обычный 4 5 3 2 2 2_заявки" xfId="56917"/>
    <cellStyle name="Обычный 4 5 3 2 2 3" xfId="45765"/>
    <cellStyle name="Обычный 4 5 3 2 2_заявки" xfId="45766"/>
    <cellStyle name="Обычный 4 5 3 2 3" xfId="45767"/>
    <cellStyle name="Обычный 4 5 3 2 3 2" xfId="45768"/>
    <cellStyle name="Обычный 4 5 3 2 3_заявки" xfId="56918"/>
    <cellStyle name="Обычный 4 5 3 2 4" xfId="45769"/>
    <cellStyle name="Обычный 4 5 3 2_заявки" xfId="45770"/>
    <cellStyle name="Обычный 4 5 3 3" xfId="45771"/>
    <cellStyle name="Обычный 4 5 3 3 2" xfId="45772"/>
    <cellStyle name="Обычный 4 5 3 3 2 2" xfId="45773"/>
    <cellStyle name="Обычный 4 5 3 3 2_заявки" xfId="56919"/>
    <cellStyle name="Обычный 4 5 3 3 3" xfId="45774"/>
    <cellStyle name="Обычный 4 5 3 3_заявки" xfId="45775"/>
    <cellStyle name="Обычный 4 5 3 4" xfId="45776"/>
    <cellStyle name="Обычный 4 5 3 4 2" xfId="45777"/>
    <cellStyle name="Обычный 4 5 3 4_заявки" xfId="56920"/>
    <cellStyle name="Обычный 4 5 3 5" xfId="45778"/>
    <cellStyle name="Обычный 4 5 3_заявки" xfId="45779"/>
    <cellStyle name="Обычный 4 5 4" xfId="45780"/>
    <cellStyle name="Обычный 4 5 4 2" xfId="45781"/>
    <cellStyle name="Обычный 4 5 4 2 2" xfId="45782"/>
    <cellStyle name="Обычный 4 5 4 2 2 2" xfId="45783"/>
    <cellStyle name="Обычный 4 5 4 2 2 2 2" xfId="45784"/>
    <cellStyle name="Обычный 4 5 4 2 2 2_заявки" xfId="56921"/>
    <cellStyle name="Обычный 4 5 4 2 2 3" xfId="45785"/>
    <cellStyle name="Обычный 4 5 4 2 2_заявки" xfId="45786"/>
    <cellStyle name="Обычный 4 5 4 2 3" xfId="45787"/>
    <cellStyle name="Обычный 4 5 4 2 3 2" xfId="45788"/>
    <cellStyle name="Обычный 4 5 4 2 3_заявки" xfId="56922"/>
    <cellStyle name="Обычный 4 5 4 2 4" xfId="45789"/>
    <cellStyle name="Обычный 4 5 4 2_заявки" xfId="45790"/>
    <cellStyle name="Обычный 4 5 4 3" xfId="45791"/>
    <cellStyle name="Обычный 4 5 4 3 2" xfId="45792"/>
    <cellStyle name="Обычный 4 5 4 3 2 2" xfId="45793"/>
    <cellStyle name="Обычный 4 5 4 3 2_заявки" xfId="56923"/>
    <cellStyle name="Обычный 4 5 4 3 3" xfId="45794"/>
    <cellStyle name="Обычный 4 5 4 3_заявки" xfId="45795"/>
    <cellStyle name="Обычный 4 5 4 4" xfId="45796"/>
    <cellStyle name="Обычный 4 5 4 4 2" xfId="45797"/>
    <cellStyle name="Обычный 4 5 4 4_заявки" xfId="56924"/>
    <cellStyle name="Обычный 4 5 4 5" xfId="45798"/>
    <cellStyle name="Обычный 4 5 4_заявки" xfId="45799"/>
    <cellStyle name="Обычный 4 5 5" xfId="45800"/>
    <cellStyle name="Обычный 4 5 5 2" xfId="45801"/>
    <cellStyle name="Обычный 4 5 5 2 2" xfId="45802"/>
    <cellStyle name="Обычный 4 5 5 2 2 2" xfId="45803"/>
    <cellStyle name="Обычный 4 5 5 2 2 2 2" xfId="45804"/>
    <cellStyle name="Обычный 4 5 5 2 2 2_заявки" xfId="56925"/>
    <cellStyle name="Обычный 4 5 5 2 2 3" xfId="45805"/>
    <cellStyle name="Обычный 4 5 5 2 2_заявки" xfId="45806"/>
    <cellStyle name="Обычный 4 5 5 2 3" xfId="45807"/>
    <cellStyle name="Обычный 4 5 5 2 3 2" xfId="45808"/>
    <cellStyle name="Обычный 4 5 5 2 3_заявки" xfId="56926"/>
    <cellStyle name="Обычный 4 5 5 2 4" xfId="45809"/>
    <cellStyle name="Обычный 4 5 5 2_заявки" xfId="45810"/>
    <cellStyle name="Обычный 4 5 5 3" xfId="45811"/>
    <cellStyle name="Обычный 4 5 5 3 2" xfId="45812"/>
    <cellStyle name="Обычный 4 5 5 3 2 2" xfId="45813"/>
    <cellStyle name="Обычный 4 5 5 3 2_заявки" xfId="56927"/>
    <cellStyle name="Обычный 4 5 5 3 3" xfId="45814"/>
    <cellStyle name="Обычный 4 5 5 3_заявки" xfId="45815"/>
    <cellStyle name="Обычный 4 5 5 4" xfId="45816"/>
    <cellStyle name="Обычный 4 5 5 4 2" xfId="45817"/>
    <cellStyle name="Обычный 4 5 5 4_заявки" xfId="56928"/>
    <cellStyle name="Обычный 4 5 5 5" xfId="45818"/>
    <cellStyle name="Обычный 4 5 5_заявки" xfId="45819"/>
    <cellStyle name="Обычный 4 5 6" xfId="45820"/>
    <cellStyle name="Обычный 4 5 6 2" xfId="45821"/>
    <cellStyle name="Обычный 4 5 6 2 2" xfId="45822"/>
    <cellStyle name="Обычный 4 5 6 2 2 2" xfId="45823"/>
    <cellStyle name="Обычный 4 5 6 2 2 2 2" xfId="45824"/>
    <cellStyle name="Обычный 4 5 6 2 2 2_заявки" xfId="56929"/>
    <cellStyle name="Обычный 4 5 6 2 2 3" xfId="45825"/>
    <cellStyle name="Обычный 4 5 6 2 2_заявки" xfId="45826"/>
    <cellStyle name="Обычный 4 5 6 2 3" xfId="45827"/>
    <cellStyle name="Обычный 4 5 6 2 3 2" xfId="45828"/>
    <cellStyle name="Обычный 4 5 6 2 3_заявки" xfId="56930"/>
    <cellStyle name="Обычный 4 5 6 2 4" xfId="45829"/>
    <cellStyle name="Обычный 4 5 6 2_заявки" xfId="45830"/>
    <cellStyle name="Обычный 4 5 6 3" xfId="45831"/>
    <cellStyle name="Обычный 4 5 6 3 2" xfId="45832"/>
    <cellStyle name="Обычный 4 5 6 3 2 2" xfId="45833"/>
    <cellStyle name="Обычный 4 5 6 3 2_заявки" xfId="56931"/>
    <cellStyle name="Обычный 4 5 6 3 3" xfId="45834"/>
    <cellStyle name="Обычный 4 5 6 3_заявки" xfId="45835"/>
    <cellStyle name="Обычный 4 5 6 4" xfId="45836"/>
    <cellStyle name="Обычный 4 5 6 4 2" xfId="45837"/>
    <cellStyle name="Обычный 4 5 6 4_заявки" xfId="56932"/>
    <cellStyle name="Обычный 4 5 6 5" xfId="45838"/>
    <cellStyle name="Обычный 4 5 6_заявки" xfId="45839"/>
    <cellStyle name="Обычный 4 5 7" xfId="45840"/>
    <cellStyle name="Обычный 4 5 7 2" xfId="45841"/>
    <cellStyle name="Обычный 4 5 7 2 2" xfId="45842"/>
    <cellStyle name="Обычный 4 5 7 2 2 2" xfId="45843"/>
    <cellStyle name="Обычный 4 5 7 2 2 2 2" xfId="45844"/>
    <cellStyle name="Обычный 4 5 7 2 2 2_заявки" xfId="56933"/>
    <cellStyle name="Обычный 4 5 7 2 2 3" xfId="45845"/>
    <cellStyle name="Обычный 4 5 7 2 2_заявки" xfId="45846"/>
    <cellStyle name="Обычный 4 5 7 2 3" xfId="45847"/>
    <cellStyle name="Обычный 4 5 7 2 3 2" xfId="45848"/>
    <cellStyle name="Обычный 4 5 7 2 3_заявки" xfId="56934"/>
    <cellStyle name="Обычный 4 5 7 2 4" xfId="45849"/>
    <cellStyle name="Обычный 4 5 7 2_заявки" xfId="45850"/>
    <cellStyle name="Обычный 4 5 7 3" xfId="45851"/>
    <cellStyle name="Обычный 4 5 7 3 2" xfId="45852"/>
    <cellStyle name="Обычный 4 5 7 3 2 2" xfId="45853"/>
    <cellStyle name="Обычный 4 5 7 3 2_заявки" xfId="56935"/>
    <cellStyle name="Обычный 4 5 7 3 3" xfId="45854"/>
    <cellStyle name="Обычный 4 5 7 3_заявки" xfId="45855"/>
    <cellStyle name="Обычный 4 5 7 4" xfId="45856"/>
    <cellStyle name="Обычный 4 5 7 4 2" xfId="45857"/>
    <cellStyle name="Обычный 4 5 7 4_заявки" xfId="56936"/>
    <cellStyle name="Обычный 4 5 7 5" xfId="45858"/>
    <cellStyle name="Обычный 4 5 7_заявки" xfId="45859"/>
    <cellStyle name="Обычный 4 5 8" xfId="45860"/>
    <cellStyle name="Обычный 4 5 8 2" xfId="45861"/>
    <cellStyle name="Обычный 4 5 8 2 2" xfId="45862"/>
    <cellStyle name="Обычный 4 5 8 2 2 2" xfId="45863"/>
    <cellStyle name="Обычный 4 5 8 2 2_заявки" xfId="56937"/>
    <cellStyle name="Обычный 4 5 8 2 3" xfId="45864"/>
    <cellStyle name="Обычный 4 5 8 2_заявки" xfId="45865"/>
    <cellStyle name="Обычный 4 5 8 3" xfId="45866"/>
    <cellStyle name="Обычный 4 5 8 3 2" xfId="45867"/>
    <cellStyle name="Обычный 4 5 8 3_заявки" xfId="56938"/>
    <cellStyle name="Обычный 4 5 8 4" xfId="45868"/>
    <cellStyle name="Обычный 4 5 8_заявки" xfId="45869"/>
    <cellStyle name="Обычный 4 5 9" xfId="45870"/>
    <cellStyle name="Обычный 4 5 9 2" xfId="45871"/>
    <cellStyle name="Обычный 4 5 9 2 2" xfId="45872"/>
    <cellStyle name="Обычный 4 5 9 2_заявки" xfId="56939"/>
    <cellStyle name="Обычный 4 5 9 3" xfId="45873"/>
    <cellStyle name="Обычный 4 5 9_заявки" xfId="45874"/>
    <cellStyle name="Обычный 4 5_заявки" xfId="45875"/>
    <cellStyle name="Обычный 4 6" xfId="45876"/>
    <cellStyle name="Обычный 4 6 10" xfId="45877"/>
    <cellStyle name="Обычный 4 6 2" xfId="45878"/>
    <cellStyle name="Обычный 4 6 2 2" xfId="45879"/>
    <cellStyle name="Обычный 4 6 2 2 2" xfId="45880"/>
    <cellStyle name="Обычный 4 6 2 2 2 2" xfId="45881"/>
    <cellStyle name="Обычный 4 6 2 2 2 2 2" xfId="45882"/>
    <cellStyle name="Обычный 4 6 2 2 2 2_заявки" xfId="56940"/>
    <cellStyle name="Обычный 4 6 2 2 2 3" xfId="45883"/>
    <cellStyle name="Обычный 4 6 2 2 2_заявки" xfId="45884"/>
    <cellStyle name="Обычный 4 6 2 2 3" xfId="45885"/>
    <cellStyle name="Обычный 4 6 2 2 3 2" xfId="45886"/>
    <cellStyle name="Обычный 4 6 2 2 3_заявки" xfId="56941"/>
    <cellStyle name="Обычный 4 6 2 2 4" xfId="45887"/>
    <cellStyle name="Обычный 4 6 2 2_заявки" xfId="45888"/>
    <cellStyle name="Обычный 4 6 2 3" xfId="45889"/>
    <cellStyle name="Обычный 4 6 2 3 2" xfId="45890"/>
    <cellStyle name="Обычный 4 6 2 3 2 2" xfId="45891"/>
    <cellStyle name="Обычный 4 6 2 3 2_заявки" xfId="56942"/>
    <cellStyle name="Обычный 4 6 2 3 3" xfId="45892"/>
    <cellStyle name="Обычный 4 6 2 3_заявки" xfId="45893"/>
    <cellStyle name="Обычный 4 6 2 4" xfId="45894"/>
    <cellStyle name="Обычный 4 6 2 4 2" xfId="45895"/>
    <cellStyle name="Обычный 4 6 2 4_заявки" xfId="56943"/>
    <cellStyle name="Обычный 4 6 2 5" xfId="45896"/>
    <cellStyle name="Обычный 4 6 2_заявки" xfId="45897"/>
    <cellStyle name="Обычный 4 6 3" xfId="45898"/>
    <cellStyle name="Обычный 4 6 3 2" xfId="45899"/>
    <cellStyle name="Обычный 4 6 3 2 2" xfId="45900"/>
    <cellStyle name="Обычный 4 6 3 2 2 2" xfId="45901"/>
    <cellStyle name="Обычный 4 6 3 2 2 2 2" xfId="45902"/>
    <cellStyle name="Обычный 4 6 3 2 2 2_заявки" xfId="56944"/>
    <cellStyle name="Обычный 4 6 3 2 2 3" xfId="45903"/>
    <cellStyle name="Обычный 4 6 3 2 2_заявки" xfId="45904"/>
    <cellStyle name="Обычный 4 6 3 2 3" xfId="45905"/>
    <cellStyle name="Обычный 4 6 3 2 3 2" xfId="45906"/>
    <cellStyle name="Обычный 4 6 3 2 3_заявки" xfId="56945"/>
    <cellStyle name="Обычный 4 6 3 2 4" xfId="45907"/>
    <cellStyle name="Обычный 4 6 3 2_заявки" xfId="45908"/>
    <cellStyle name="Обычный 4 6 3 3" xfId="45909"/>
    <cellStyle name="Обычный 4 6 3 3 2" xfId="45910"/>
    <cellStyle name="Обычный 4 6 3 3 2 2" xfId="45911"/>
    <cellStyle name="Обычный 4 6 3 3 2_заявки" xfId="56946"/>
    <cellStyle name="Обычный 4 6 3 3 3" xfId="45912"/>
    <cellStyle name="Обычный 4 6 3 3_заявки" xfId="45913"/>
    <cellStyle name="Обычный 4 6 3 4" xfId="45914"/>
    <cellStyle name="Обычный 4 6 3 4 2" xfId="45915"/>
    <cellStyle name="Обычный 4 6 3 4_заявки" xfId="56947"/>
    <cellStyle name="Обычный 4 6 3 5" xfId="45916"/>
    <cellStyle name="Обычный 4 6 3_заявки" xfId="45917"/>
    <cellStyle name="Обычный 4 6 4" xfId="45918"/>
    <cellStyle name="Обычный 4 6 4 2" xfId="45919"/>
    <cellStyle name="Обычный 4 6 4 2 2" xfId="45920"/>
    <cellStyle name="Обычный 4 6 4 2 2 2" xfId="45921"/>
    <cellStyle name="Обычный 4 6 4 2 2 2 2" xfId="45922"/>
    <cellStyle name="Обычный 4 6 4 2 2 2_заявки" xfId="56948"/>
    <cellStyle name="Обычный 4 6 4 2 2 3" xfId="45923"/>
    <cellStyle name="Обычный 4 6 4 2 2_заявки" xfId="45924"/>
    <cellStyle name="Обычный 4 6 4 2 3" xfId="45925"/>
    <cellStyle name="Обычный 4 6 4 2 3 2" xfId="45926"/>
    <cellStyle name="Обычный 4 6 4 2 3_заявки" xfId="56949"/>
    <cellStyle name="Обычный 4 6 4 2 4" xfId="45927"/>
    <cellStyle name="Обычный 4 6 4 2_заявки" xfId="45928"/>
    <cellStyle name="Обычный 4 6 4 3" xfId="45929"/>
    <cellStyle name="Обычный 4 6 4 3 2" xfId="45930"/>
    <cellStyle name="Обычный 4 6 4 3 2 2" xfId="45931"/>
    <cellStyle name="Обычный 4 6 4 3 2_заявки" xfId="56950"/>
    <cellStyle name="Обычный 4 6 4 3 3" xfId="45932"/>
    <cellStyle name="Обычный 4 6 4 3_заявки" xfId="45933"/>
    <cellStyle name="Обычный 4 6 4 4" xfId="45934"/>
    <cellStyle name="Обычный 4 6 4 4 2" xfId="45935"/>
    <cellStyle name="Обычный 4 6 4 4_заявки" xfId="56951"/>
    <cellStyle name="Обычный 4 6 4 5" xfId="45936"/>
    <cellStyle name="Обычный 4 6 4_заявки" xfId="45937"/>
    <cellStyle name="Обычный 4 6 5" xfId="45938"/>
    <cellStyle name="Обычный 4 6 5 2" xfId="45939"/>
    <cellStyle name="Обычный 4 6 5 2 2" xfId="45940"/>
    <cellStyle name="Обычный 4 6 5 2 2 2" xfId="45941"/>
    <cellStyle name="Обычный 4 6 5 2 2 2 2" xfId="45942"/>
    <cellStyle name="Обычный 4 6 5 2 2 2_заявки" xfId="56952"/>
    <cellStyle name="Обычный 4 6 5 2 2 3" xfId="45943"/>
    <cellStyle name="Обычный 4 6 5 2 2_заявки" xfId="45944"/>
    <cellStyle name="Обычный 4 6 5 2 3" xfId="45945"/>
    <cellStyle name="Обычный 4 6 5 2 3 2" xfId="45946"/>
    <cellStyle name="Обычный 4 6 5 2 3_заявки" xfId="56953"/>
    <cellStyle name="Обычный 4 6 5 2 4" xfId="45947"/>
    <cellStyle name="Обычный 4 6 5 2_заявки" xfId="45948"/>
    <cellStyle name="Обычный 4 6 5 3" xfId="45949"/>
    <cellStyle name="Обычный 4 6 5 3 2" xfId="45950"/>
    <cellStyle name="Обычный 4 6 5 3 2 2" xfId="45951"/>
    <cellStyle name="Обычный 4 6 5 3 2_заявки" xfId="56954"/>
    <cellStyle name="Обычный 4 6 5 3 3" xfId="45952"/>
    <cellStyle name="Обычный 4 6 5 3_заявки" xfId="45953"/>
    <cellStyle name="Обычный 4 6 5 4" xfId="45954"/>
    <cellStyle name="Обычный 4 6 5 4 2" xfId="45955"/>
    <cellStyle name="Обычный 4 6 5 4_заявки" xfId="56955"/>
    <cellStyle name="Обычный 4 6 5 5" xfId="45956"/>
    <cellStyle name="Обычный 4 6 5_заявки" xfId="45957"/>
    <cellStyle name="Обычный 4 6 6" xfId="45958"/>
    <cellStyle name="Обычный 4 6 6 2" xfId="45959"/>
    <cellStyle name="Обычный 4 6 6 2 2" xfId="45960"/>
    <cellStyle name="Обычный 4 6 6 2 2 2" xfId="45961"/>
    <cellStyle name="Обычный 4 6 6 2 2 2 2" xfId="45962"/>
    <cellStyle name="Обычный 4 6 6 2 2 2_заявки" xfId="56956"/>
    <cellStyle name="Обычный 4 6 6 2 2 3" xfId="45963"/>
    <cellStyle name="Обычный 4 6 6 2 2_заявки" xfId="45964"/>
    <cellStyle name="Обычный 4 6 6 2 3" xfId="45965"/>
    <cellStyle name="Обычный 4 6 6 2 3 2" xfId="45966"/>
    <cellStyle name="Обычный 4 6 6 2 3_заявки" xfId="56957"/>
    <cellStyle name="Обычный 4 6 6 2 4" xfId="45967"/>
    <cellStyle name="Обычный 4 6 6 2_заявки" xfId="45968"/>
    <cellStyle name="Обычный 4 6 6 3" xfId="45969"/>
    <cellStyle name="Обычный 4 6 6 3 2" xfId="45970"/>
    <cellStyle name="Обычный 4 6 6 3 2 2" xfId="45971"/>
    <cellStyle name="Обычный 4 6 6 3 2_заявки" xfId="56958"/>
    <cellStyle name="Обычный 4 6 6 3 3" xfId="45972"/>
    <cellStyle name="Обычный 4 6 6 3_заявки" xfId="45973"/>
    <cellStyle name="Обычный 4 6 6 4" xfId="45974"/>
    <cellStyle name="Обычный 4 6 6 4 2" xfId="45975"/>
    <cellStyle name="Обычный 4 6 6 4_заявки" xfId="56959"/>
    <cellStyle name="Обычный 4 6 6 5" xfId="45976"/>
    <cellStyle name="Обычный 4 6 6_заявки" xfId="45977"/>
    <cellStyle name="Обычный 4 6 7" xfId="45978"/>
    <cellStyle name="Обычный 4 6 7 2" xfId="45979"/>
    <cellStyle name="Обычный 4 6 7 2 2" xfId="45980"/>
    <cellStyle name="Обычный 4 6 7 2 2 2" xfId="45981"/>
    <cellStyle name="Обычный 4 6 7 2 2_заявки" xfId="56960"/>
    <cellStyle name="Обычный 4 6 7 2 3" xfId="45982"/>
    <cellStyle name="Обычный 4 6 7 2_заявки" xfId="45983"/>
    <cellStyle name="Обычный 4 6 7 3" xfId="45984"/>
    <cellStyle name="Обычный 4 6 7 3 2" xfId="45985"/>
    <cellStyle name="Обычный 4 6 7 3_заявки" xfId="56961"/>
    <cellStyle name="Обычный 4 6 7 4" xfId="45986"/>
    <cellStyle name="Обычный 4 6 7_заявки" xfId="45987"/>
    <cellStyle name="Обычный 4 6 8" xfId="45988"/>
    <cellStyle name="Обычный 4 6 8 2" xfId="45989"/>
    <cellStyle name="Обычный 4 6 8 2 2" xfId="45990"/>
    <cellStyle name="Обычный 4 6 8 2_заявки" xfId="56962"/>
    <cellStyle name="Обычный 4 6 8 3" xfId="45991"/>
    <cellStyle name="Обычный 4 6 8_заявки" xfId="45992"/>
    <cellStyle name="Обычный 4 6 9" xfId="45993"/>
    <cellStyle name="Обычный 4 6 9 2" xfId="45994"/>
    <cellStyle name="Обычный 4 6 9_заявки" xfId="56963"/>
    <cellStyle name="Обычный 4 6_заявки" xfId="45995"/>
    <cellStyle name="Обычный 4 7" xfId="45996"/>
    <cellStyle name="Обычный 4 7 2" xfId="45997"/>
    <cellStyle name="Обычный 4 7 2 2" xfId="45998"/>
    <cellStyle name="Обычный 4 7 2 2 2" xfId="45999"/>
    <cellStyle name="Обычный 4 7 2 2 2 2" xfId="46000"/>
    <cellStyle name="Обычный 4 7 2 2 2 2 2" xfId="46001"/>
    <cellStyle name="Обычный 4 7 2 2 2 2_заявки" xfId="56964"/>
    <cellStyle name="Обычный 4 7 2 2 2 3" xfId="46002"/>
    <cellStyle name="Обычный 4 7 2 2 2_заявки" xfId="46003"/>
    <cellStyle name="Обычный 4 7 2 2 3" xfId="46004"/>
    <cellStyle name="Обычный 4 7 2 2 3 2" xfId="46005"/>
    <cellStyle name="Обычный 4 7 2 2 3_заявки" xfId="56965"/>
    <cellStyle name="Обычный 4 7 2 2 4" xfId="46006"/>
    <cellStyle name="Обычный 4 7 2 2_заявки" xfId="46007"/>
    <cellStyle name="Обычный 4 7 2 3" xfId="46008"/>
    <cellStyle name="Обычный 4 7 2 3 2" xfId="46009"/>
    <cellStyle name="Обычный 4 7 2 3 2 2" xfId="46010"/>
    <cellStyle name="Обычный 4 7 2 3 2_заявки" xfId="56966"/>
    <cellStyle name="Обычный 4 7 2 3 3" xfId="46011"/>
    <cellStyle name="Обычный 4 7 2 3_заявки" xfId="46012"/>
    <cellStyle name="Обычный 4 7 2 4" xfId="46013"/>
    <cellStyle name="Обычный 4 7 2 4 2" xfId="46014"/>
    <cellStyle name="Обычный 4 7 2 4_заявки" xfId="56967"/>
    <cellStyle name="Обычный 4 7 2 5" xfId="46015"/>
    <cellStyle name="Обычный 4 7 2_заявки" xfId="46016"/>
    <cellStyle name="Обычный 4 7 3" xfId="46017"/>
    <cellStyle name="Обычный 4 7 3 2" xfId="46018"/>
    <cellStyle name="Обычный 4 7 3 2 2" xfId="46019"/>
    <cellStyle name="Обычный 4 7 3 2 2 2" xfId="46020"/>
    <cellStyle name="Обычный 4 7 3 2 2 2 2" xfId="46021"/>
    <cellStyle name="Обычный 4 7 3 2 2 2_заявки" xfId="56968"/>
    <cellStyle name="Обычный 4 7 3 2 2 3" xfId="46022"/>
    <cellStyle name="Обычный 4 7 3 2 2_заявки" xfId="46023"/>
    <cellStyle name="Обычный 4 7 3 2 3" xfId="46024"/>
    <cellStyle name="Обычный 4 7 3 2 3 2" xfId="46025"/>
    <cellStyle name="Обычный 4 7 3 2 3_заявки" xfId="56969"/>
    <cellStyle name="Обычный 4 7 3 2 4" xfId="46026"/>
    <cellStyle name="Обычный 4 7 3 2_заявки" xfId="46027"/>
    <cellStyle name="Обычный 4 7 3 3" xfId="46028"/>
    <cellStyle name="Обычный 4 7 3 3 2" xfId="46029"/>
    <cellStyle name="Обычный 4 7 3 3 2 2" xfId="46030"/>
    <cellStyle name="Обычный 4 7 3 3 2_заявки" xfId="56970"/>
    <cellStyle name="Обычный 4 7 3 3 3" xfId="46031"/>
    <cellStyle name="Обычный 4 7 3 3_заявки" xfId="46032"/>
    <cellStyle name="Обычный 4 7 3 4" xfId="46033"/>
    <cellStyle name="Обычный 4 7 3 4 2" xfId="46034"/>
    <cellStyle name="Обычный 4 7 3 4_заявки" xfId="56971"/>
    <cellStyle name="Обычный 4 7 3 5" xfId="46035"/>
    <cellStyle name="Обычный 4 7 3_заявки" xfId="46036"/>
    <cellStyle name="Обычный 4 7 4" xfId="46037"/>
    <cellStyle name="Обычный 4 7 4 2" xfId="46038"/>
    <cellStyle name="Обычный 4 7 4 2 2" xfId="46039"/>
    <cellStyle name="Обычный 4 7 4 2 2 2" xfId="46040"/>
    <cellStyle name="Обычный 4 7 4 2 2 2 2" xfId="46041"/>
    <cellStyle name="Обычный 4 7 4 2 2 2_заявки" xfId="56972"/>
    <cellStyle name="Обычный 4 7 4 2 2 3" xfId="46042"/>
    <cellStyle name="Обычный 4 7 4 2 2_заявки" xfId="46043"/>
    <cellStyle name="Обычный 4 7 4 2 3" xfId="46044"/>
    <cellStyle name="Обычный 4 7 4 2 3 2" xfId="46045"/>
    <cellStyle name="Обычный 4 7 4 2 3_заявки" xfId="56973"/>
    <cellStyle name="Обычный 4 7 4 2 4" xfId="46046"/>
    <cellStyle name="Обычный 4 7 4 2_заявки" xfId="46047"/>
    <cellStyle name="Обычный 4 7 4 3" xfId="46048"/>
    <cellStyle name="Обычный 4 7 4 3 2" xfId="46049"/>
    <cellStyle name="Обычный 4 7 4 3 2 2" xfId="46050"/>
    <cellStyle name="Обычный 4 7 4 3 2_заявки" xfId="56974"/>
    <cellStyle name="Обычный 4 7 4 3 3" xfId="46051"/>
    <cellStyle name="Обычный 4 7 4 3_заявки" xfId="46052"/>
    <cellStyle name="Обычный 4 7 4 4" xfId="46053"/>
    <cellStyle name="Обычный 4 7 4 4 2" xfId="46054"/>
    <cellStyle name="Обычный 4 7 4 4_заявки" xfId="56975"/>
    <cellStyle name="Обычный 4 7 4 5" xfId="46055"/>
    <cellStyle name="Обычный 4 7 4_заявки" xfId="46056"/>
    <cellStyle name="Обычный 4 7 5" xfId="46057"/>
    <cellStyle name="Обычный 4 7 5 2" xfId="46058"/>
    <cellStyle name="Обычный 4 7 5 2 2" xfId="46059"/>
    <cellStyle name="Обычный 4 7 5 2 2 2" xfId="46060"/>
    <cellStyle name="Обычный 4 7 5 2 2 2 2" xfId="46061"/>
    <cellStyle name="Обычный 4 7 5 2 2 2_заявки" xfId="56976"/>
    <cellStyle name="Обычный 4 7 5 2 2 3" xfId="46062"/>
    <cellStyle name="Обычный 4 7 5 2 2_заявки" xfId="46063"/>
    <cellStyle name="Обычный 4 7 5 2 3" xfId="46064"/>
    <cellStyle name="Обычный 4 7 5 2 3 2" xfId="46065"/>
    <cellStyle name="Обычный 4 7 5 2 3_заявки" xfId="56977"/>
    <cellStyle name="Обычный 4 7 5 2 4" xfId="46066"/>
    <cellStyle name="Обычный 4 7 5 2_заявки" xfId="46067"/>
    <cellStyle name="Обычный 4 7 5 3" xfId="46068"/>
    <cellStyle name="Обычный 4 7 5 3 2" xfId="46069"/>
    <cellStyle name="Обычный 4 7 5 3 2 2" xfId="46070"/>
    <cellStyle name="Обычный 4 7 5 3 2_заявки" xfId="56978"/>
    <cellStyle name="Обычный 4 7 5 3 3" xfId="46071"/>
    <cellStyle name="Обычный 4 7 5 3_заявки" xfId="46072"/>
    <cellStyle name="Обычный 4 7 5 4" xfId="46073"/>
    <cellStyle name="Обычный 4 7 5 4 2" xfId="46074"/>
    <cellStyle name="Обычный 4 7 5 4_заявки" xfId="56979"/>
    <cellStyle name="Обычный 4 7 5 5" xfId="46075"/>
    <cellStyle name="Обычный 4 7 5_заявки" xfId="46076"/>
    <cellStyle name="Обычный 4 7 6" xfId="46077"/>
    <cellStyle name="Обычный 4 7 6 2" xfId="46078"/>
    <cellStyle name="Обычный 4 7 6 2 2" xfId="46079"/>
    <cellStyle name="Обычный 4 7 6 2 2 2" xfId="46080"/>
    <cellStyle name="Обычный 4 7 6 2 2_заявки" xfId="56980"/>
    <cellStyle name="Обычный 4 7 6 2 3" xfId="46081"/>
    <cellStyle name="Обычный 4 7 6 2_заявки" xfId="46082"/>
    <cellStyle name="Обычный 4 7 6 3" xfId="46083"/>
    <cellStyle name="Обычный 4 7 6 3 2" xfId="46084"/>
    <cellStyle name="Обычный 4 7 6 3_заявки" xfId="56981"/>
    <cellStyle name="Обычный 4 7 6 4" xfId="46085"/>
    <cellStyle name="Обычный 4 7 6_заявки" xfId="46086"/>
    <cellStyle name="Обычный 4 7 7" xfId="46087"/>
    <cellStyle name="Обычный 4 7 7 2" xfId="46088"/>
    <cellStyle name="Обычный 4 7 7 2 2" xfId="46089"/>
    <cellStyle name="Обычный 4 7 7 2_заявки" xfId="56982"/>
    <cellStyle name="Обычный 4 7 7 3" xfId="46090"/>
    <cellStyle name="Обычный 4 7 7_заявки" xfId="46091"/>
    <cellStyle name="Обычный 4 7 8" xfId="46092"/>
    <cellStyle name="Обычный 4 7 8 2" xfId="46093"/>
    <cellStyle name="Обычный 4 7 8_заявки" xfId="56983"/>
    <cellStyle name="Обычный 4 7 9" xfId="46094"/>
    <cellStyle name="Обычный 4 7_заявки" xfId="46095"/>
    <cellStyle name="Обычный 4 8" xfId="46096"/>
    <cellStyle name="Обычный 4 8 2" xfId="46097"/>
    <cellStyle name="Обычный 4 8 2 2" xfId="46098"/>
    <cellStyle name="Обычный 4 8 2 2 2" xfId="46099"/>
    <cellStyle name="Обычный 4 8 2 2 2 2" xfId="46100"/>
    <cellStyle name="Обычный 4 8 2 2 2 2 2" xfId="46101"/>
    <cellStyle name="Обычный 4 8 2 2 2 2_заявки" xfId="56984"/>
    <cellStyle name="Обычный 4 8 2 2 2 3" xfId="46102"/>
    <cellStyle name="Обычный 4 8 2 2 2_заявки" xfId="46103"/>
    <cellStyle name="Обычный 4 8 2 2 3" xfId="46104"/>
    <cellStyle name="Обычный 4 8 2 2 3 2" xfId="46105"/>
    <cellStyle name="Обычный 4 8 2 2 3_заявки" xfId="56985"/>
    <cellStyle name="Обычный 4 8 2 2 4" xfId="46106"/>
    <cellStyle name="Обычный 4 8 2 2_заявки" xfId="46107"/>
    <cellStyle name="Обычный 4 8 2 3" xfId="46108"/>
    <cellStyle name="Обычный 4 8 2 3 2" xfId="46109"/>
    <cellStyle name="Обычный 4 8 2 3 2 2" xfId="46110"/>
    <cellStyle name="Обычный 4 8 2 3 2_заявки" xfId="56986"/>
    <cellStyle name="Обычный 4 8 2 3 3" xfId="46111"/>
    <cellStyle name="Обычный 4 8 2 3_заявки" xfId="46112"/>
    <cellStyle name="Обычный 4 8 2 4" xfId="46113"/>
    <cellStyle name="Обычный 4 8 2 4 2" xfId="46114"/>
    <cellStyle name="Обычный 4 8 2 4_заявки" xfId="56987"/>
    <cellStyle name="Обычный 4 8 2 5" xfId="46115"/>
    <cellStyle name="Обычный 4 8 2_заявки" xfId="46116"/>
    <cellStyle name="Обычный 4 8 3" xfId="46117"/>
    <cellStyle name="Обычный 4 8 3 2" xfId="46118"/>
    <cellStyle name="Обычный 4 8 3 2 2" xfId="46119"/>
    <cellStyle name="Обычный 4 8 3 2 2 2" xfId="46120"/>
    <cellStyle name="Обычный 4 8 3 2 2 2 2" xfId="46121"/>
    <cellStyle name="Обычный 4 8 3 2 2 2_заявки" xfId="56988"/>
    <cellStyle name="Обычный 4 8 3 2 2 3" xfId="46122"/>
    <cellStyle name="Обычный 4 8 3 2 2_заявки" xfId="46123"/>
    <cellStyle name="Обычный 4 8 3 2 3" xfId="46124"/>
    <cellStyle name="Обычный 4 8 3 2 3 2" xfId="46125"/>
    <cellStyle name="Обычный 4 8 3 2 3_заявки" xfId="56989"/>
    <cellStyle name="Обычный 4 8 3 2 4" xfId="46126"/>
    <cellStyle name="Обычный 4 8 3 2_заявки" xfId="46127"/>
    <cellStyle name="Обычный 4 8 3 3" xfId="46128"/>
    <cellStyle name="Обычный 4 8 3 3 2" xfId="46129"/>
    <cellStyle name="Обычный 4 8 3 3 2 2" xfId="46130"/>
    <cellStyle name="Обычный 4 8 3 3 2_заявки" xfId="56990"/>
    <cellStyle name="Обычный 4 8 3 3 3" xfId="46131"/>
    <cellStyle name="Обычный 4 8 3 3_заявки" xfId="46132"/>
    <cellStyle name="Обычный 4 8 3 4" xfId="46133"/>
    <cellStyle name="Обычный 4 8 3 4 2" xfId="46134"/>
    <cellStyle name="Обычный 4 8 3 4_заявки" xfId="56991"/>
    <cellStyle name="Обычный 4 8 3 5" xfId="46135"/>
    <cellStyle name="Обычный 4 8 3_заявки" xfId="46136"/>
    <cellStyle name="Обычный 4 8 4" xfId="46137"/>
    <cellStyle name="Обычный 4 8 4 2" xfId="46138"/>
    <cellStyle name="Обычный 4 8 4 2 2" xfId="46139"/>
    <cellStyle name="Обычный 4 8 4 2 2 2" xfId="46140"/>
    <cellStyle name="Обычный 4 8 4 2 2 2 2" xfId="46141"/>
    <cellStyle name="Обычный 4 8 4 2 2 2_заявки" xfId="56992"/>
    <cellStyle name="Обычный 4 8 4 2 2 3" xfId="46142"/>
    <cellStyle name="Обычный 4 8 4 2 2_заявки" xfId="46143"/>
    <cellStyle name="Обычный 4 8 4 2 3" xfId="46144"/>
    <cellStyle name="Обычный 4 8 4 2 3 2" xfId="46145"/>
    <cellStyle name="Обычный 4 8 4 2 3_заявки" xfId="56993"/>
    <cellStyle name="Обычный 4 8 4 2 4" xfId="46146"/>
    <cellStyle name="Обычный 4 8 4 2_заявки" xfId="46147"/>
    <cellStyle name="Обычный 4 8 4 3" xfId="46148"/>
    <cellStyle name="Обычный 4 8 4 3 2" xfId="46149"/>
    <cellStyle name="Обычный 4 8 4 3 2 2" xfId="46150"/>
    <cellStyle name="Обычный 4 8 4 3 2_заявки" xfId="56994"/>
    <cellStyle name="Обычный 4 8 4 3 3" xfId="46151"/>
    <cellStyle name="Обычный 4 8 4 3_заявки" xfId="46152"/>
    <cellStyle name="Обычный 4 8 4 4" xfId="46153"/>
    <cellStyle name="Обычный 4 8 4 4 2" xfId="46154"/>
    <cellStyle name="Обычный 4 8 4 4_заявки" xfId="56995"/>
    <cellStyle name="Обычный 4 8 4 5" xfId="46155"/>
    <cellStyle name="Обычный 4 8 4_заявки" xfId="46156"/>
    <cellStyle name="Обычный 4 8 5" xfId="46157"/>
    <cellStyle name="Обычный 4 8 5 2" xfId="46158"/>
    <cellStyle name="Обычный 4 8 5 2 2" xfId="46159"/>
    <cellStyle name="Обычный 4 8 5 2 2 2" xfId="46160"/>
    <cellStyle name="Обычный 4 8 5 2 2 2 2" xfId="46161"/>
    <cellStyle name="Обычный 4 8 5 2 2 2_заявки" xfId="56996"/>
    <cellStyle name="Обычный 4 8 5 2 2 3" xfId="46162"/>
    <cellStyle name="Обычный 4 8 5 2 2_заявки" xfId="46163"/>
    <cellStyle name="Обычный 4 8 5 2 3" xfId="46164"/>
    <cellStyle name="Обычный 4 8 5 2 3 2" xfId="46165"/>
    <cellStyle name="Обычный 4 8 5 2 3_заявки" xfId="56997"/>
    <cellStyle name="Обычный 4 8 5 2 4" xfId="46166"/>
    <cellStyle name="Обычный 4 8 5 2_заявки" xfId="46167"/>
    <cellStyle name="Обычный 4 8 5 3" xfId="46168"/>
    <cellStyle name="Обычный 4 8 5 3 2" xfId="46169"/>
    <cellStyle name="Обычный 4 8 5 3 2 2" xfId="46170"/>
    <cellStyle name="Обычный 4 8 5 3 2_заявки" xfId="56998"/>
    <cellStyle name="Обычный 4 8 5 3 3" xfId="46171"/>
    <cellStyle name="Обычный 4 8 5 3_заявки" xfId="46172"/>
    <cellStyle name="Обычный 4 8 5 4" xfId="46173"/>
    <cellStyle name="Обычный 4 8 5 4 2" xfId="46174"/>
    <cellStyle name="Обычный 4 8 5 4_заявки" xfId="56999"/>
    <cellStyle name="Обычный 4 8 5 5" xfId="46175"/>
    <cellStyle name="Обычный 4 8 5_заявки" xfId="46176"/>
    <cellStyle name="Обычный 4 8 6" xfId="46177"/>
    <cellStyle name="Обычный 4 8 6 2" xfId="46178"/>
    <cellStyle name="Обычный 4 8 6 2 2" xfId="46179"/>
    <cellStyle name="Обычный 4 8 6 2 2 2" xfId="46180"/>
    <cellStyle name="Обычный 4 8 6 2 2_заявки" xfId="57000"/>
    <cellStyle name="Обычный 4 8 6 2 3" xfId="46181"/>
    <cellStyle name="Обычный 4 8 6 2_заявки" xfId="46182"/>
    <cellStyle name="Обычный 4 8 6 3" xfId="46183"/>
    <cellStyle name="Обычный 4 8 6 3 2" xfId="46184"/>
    <cellStyle name="Обычный 4 8 6 3_заявки" xfId="57001"/>
    <cellStyle name="Обычный 4 8 6 4" xfId="46185"/>
    <cellStyle name="Обычный 4 8 6_заявки" xfId="46186"/>
    <cellStyle name="Обычный 4 8 7" xfId="46187"/>
    <cellStyle name="Обычный 4 8 7 2" xfId="46188"/>
    <cellStyle name="Обычный 4 8 7 2 2" xfId="46189"/>
    <cellStyle name="Обычный 4 8 7 2_заявки" xfId="57002"/>
    <cellStyle name="Обычный 4 8 7 3" xfId="46190"/>
    <cellStyle name="Обычный 4 8 7_заявки" xfId="46191"/>
    <cellStyle name="Обычный 4 8 8" xfId="46192"/>
    <cellStyle name="Обычный 4 8 8 2" xfId="46193"/>
    <cellStyle name="Обычный 4 8 8_заявки" xfId="57003"/>
    <cellStyle name="Обычный 4 8 9" xfId="46194"/>
    <cellStyle name="Обычный 4 8_заявки" xfId="46195"/>
    <cellStyle name="Обычный 4 9" xfId="46196"/>
    <cellStyle name="Обычный 4 9 2" xfId="46197"/>
    <cellStyle name="Обычный 4 9 2 2" xfId="46198"/>
    <cellStyle name="Обычный 4 9 2 2 2" xfId="46199"/>
    <cellStyle name="Обычный 4 9 2 2 2 2" xfId="46200"/>
    <cellStyle name="Обычный 4 9 2 2 2 2 2" xfId="46201"/>
    <cellStyle name="Обычный 4 9 2 2 2 2_заявки" xfId="57004"/>
    <cellStyle name="Обычный 4 9 2 2 2 3" xfId="46202"/>
    <cellStyle name="Обычный 4 9 2 2 2_заявки" xfId="46203"/>
    <cellStyle name="Обычный 4 9 2 2 3" xfId="46204"/>
    <cellStyle name="Обычный 4 9 2 2 3 2" xfId="46205"/>
    <cellStyle name="Обычный 4 9 2 2 3_заявки" xfId="57005"/>
    <cellStyle name="Обычный 4 9 2 2 4" xfId="46206"/>
    <cellStyle name="Обычный 4 9 2 2_заявки" xfId="46207"/>
    <cellStyle name="Обычный 4 9 2 3" xfId="46208"/>
    <cellStyle name="Обычный 4 9 2 3 2" xfId="46209"/>
    <cellStyle name="Обычный 4 9 2 3 2 2" xfId="46210"/>
    <cellStyle name="Обычный 4 9 2 3 2_заявки" xfId="57006"/>
    <cellStyle name="Обычный 4 9 2 3 3" xfId="46211"/>
    <cellStyle name="Обычный 4 9 2 3_заявки" xfId="46212"/>
    <cellStyle name="Обычный 4 9 2 4" xfId="46213"/>
    <cellStyle name="Обычный 4 9 2 4 2" xfId="46214"/>
    <cellStyle name="Обычный 4 9 2 4_заявки" xfId="57007"/>
    <cellStyle name="Обычный 4 9 2 5" xfId="46215"/>
    <cellStyle name="Обычный 4 9 2_заявки" xfId="46216"/>
    <cellStyle name="Обычный 4 9 3" xfId="46217"/>
    <cellStyle name="Обычный 4 9 3 2" xfId="46218"/>
    <cellStyle name="Обычный 4 9 3 2 2" xfId="46219"/>
    <cellStyle name="Обычный 4 9 3 2 2 2" xfId="46220"/>
    <cellStyle name="Обычный 4 9 3 2 2 2 2" xfId="46221"/>
    <cellStyle name="Обычный 4 9 3 2 2 2_заявки" xfId="57008"/>
    <cellStyle name="Обычный 4 9 3 2 2 3" xfId="46222"/>
    <cellStyle name="Обычный 4 9 3 2 2_заявки" xfId="46223"/>
    <cellStyle name="Обычный 4 9 3 2 3" xfId="46224"/>
    <cellStyle name="Обычный 4 9 3 2 3 2" xfId="46225"/>
    <cellStyle name="Обычный 4 9 3 2 3_заявки" xfId="57009"/>
    <cellStyle name="Обычный 4 9 3 2 4" xfId="46226"/>
    <cellStyle name="Обычный 4 9 3 2_заявки" xfId="46227"/>
    <cellStyle name="Обычный 4 9 3 3" xfId="46228"/>
    <cellStyle name="Обычный 4 9 3 3 2" xfId="46229"/>
    <cellStyle name="Обычный 4 9 3 3 2 2" xfId="46230"/>
    <cellStyle name="Обычный 4 9 3 3 2_заявки" xfId="57010"/>
    <cellStyle name="Обычный 4 9 3 3 3" xfId="46231"/>
    <cellStyle name="Обычный 4 9 3 3_заявки" xfId="46232"/>
    <cellStyle name="Обычный 4 9 3 4" xfId="46233"/>
    <cellStyle name="Обычный 4 9 3 4 2" xfId="46234"/>
    <cellStyle name="Обычный 4 9 3 4_заявки" xfId="57011"/>
    <cellStyle name="Обычный 4 9 3 5" xfId="46235"/>
    <cellStyle name="Обычный 4 9 3_заявки" xfId="46236"/>
    <cellStyle name="Обычный 4 9 4" xfId="46237"/>
    <cellStyle name="Обычный 4 9 4 2" xfId="46238"/>
    <cellStyle name="Обычный 4 9 4 2 2" xfId="46239"/>
    <cellStyle name="Обычный 4 9 4 2 2 2" xfId="46240"/>
    <cellStyle name="Обычный 4 9 4 2 2 2 2" xfId="46241"/>
    <cellStyle name="Обычный 4 9 4 2 2 2_заявки" xfId="57012"/>
    <cellStyle name="Обычный 4 9 4 2 2 3" xfId="46242"/>
    <cellStyle name="Обычный 4 9 4 2 2_заявки" xfId="46243"/>
    <cellStyle name="Обычный 4 9 4 2 3" xfId="46244"/>
    <cellStyle name="Обычный 4 9 4 2 3 2" xfId="46245"/>
    <cellStyle name="Обычный 4 9 4 2 3_заявки" xfId="57013"/>
    <cellStyle name="Обычный 4 9 4 2 4" xfId="46246"/>
    <cellStyle name="Обычный 4 9 4 2_заявки" xfId="46247"/>
    <cellStyle name="Обычный 4 9 4 3" xfId="46248"/>
    <cellStyle name="Обычный 4 9 4 3 2" xfId="46249"/>
    <cellStyle name="Обычный 4 9 4 3 2 2" xfId="46250"/>
    <cellStyle name="Обычный 4 9 4 3 2_заявки" xfId="57014"/>
    <cellStyle name="Обычный 4 9 4 3 3" xfId="46251"/>
    <cellStyle name="Обычный 4 9 4 3_заявки" xfId="46252"/>
    <cellStyle name="Обычный 4 9 4 4" xfId="46253"/>
    <cellStyle name="Обычный 4 9 4 4 2" xfId="46254"/>
    <cellStyle name="Обычный 4 9 4 4_заявки" xfId="57015"/>
    <cellStyle name="Обычный 4 9 4 5" xfId="46255"/>
    <cellStyle name="Обычный 4 9 4_заявки" xfId="46256"/>
    <cellStyle name="Обычный 4 9 5" xfId="46257"/>
    <cellStyle name="Обычный 4 9 5 2" xfId="46258"/>
    <cellStyle name="Обычный 4 9 5 2 2" xfId="46259"/>
    <cellStyle name="Обычный 4 9 5 2 2 2" xfId="46260"/>
    <cellStyle name="Обычный 4 9 5 2 2 2 2" xfId="46261"/>
    <cellStyle name="Обычный 4 9 5 2 2 2_заявки" xfId="57016"/>
    <cellStyle name="Обычный 4 9 5 2 2 3" xfId="46262"/>
    <cellStyle name="Обычный 4 9 5 2 2_заявки" xfId="46263"/>
    <cellStyle name="Обычный 4 9 5 2 3" xfId="46264"/>
    <cellStyle name="Обычный 4 9 5 2 3 2" xfId="46265"/>
    <cellStyle name="Обычный 4 9 5 2 3_заявки" xfId="57017"/>
    <cellStyle name="Обычный 4 9 5 2 4" xfId="46266"/>
    <cellStyle name="Обычный 4 9 5 2_заявки" xfId="46267"/>
    <cellStyle name="Обычный 4 9 5 3" xfId="46268"/>
    <cellStyle name="Обычный 4 9 5 3 2" xfId="46269"/>
    <cellStyle name="Обычный 4 9 5 3 2 2" xfId="46270"/>
    <cellStyle name="Обычный 4 9 5 3 2_заявки" xfId="57018"/>
    <cellStyle name="Обычный 4 9 5 3 3" xfId="46271"/>
    <cellStyle name="Обычный 4 9 5 3_заявки" xfId="46272"/>
    <cellStyle name="Обычный 4 9 5 4" xfId="46273"/>
    <cellStyle name="Обычный 4 9 5 4 2" xfId="46274"/>
    <cellStyle name="Обычный 4 9 5 4_заявки" xfId="57019"/>
    <cellStyle name="Обычный 4 9 5 5" xfId="46275"/>
    <cellStyle name="Обычный 4 9 5_заявки" xfId="46276"/>
    <cellStyle name="Обычный 4 9 6" xfId="46277"/>
    <cellStyle name="Обычный 4 9 6 2" xfId="46278"/>
    <cellStyle name="Обычный 4 9 6 2 2" xfId="46279"/>
    <cellStyle name="Обычный 4 9 6 2 2 2" xfId="46280"/>
    <cellStyle name="Обычный 4 9 6 2 2_заявки" xfId="57020"/>
    <cellStyle name="Обычный 4 9 6 2 3" xfId="46281"/>
    <cellStyle name="Обычный 4 9 6 2_заявки" xfId="46282"/>
    <cellStyle name="Обычный 4 9 6 3" xfId="46283"/>
    <cellStyle name="Обычный 4 9 6 3 2" xfId="46284"/>
    <cellStyle name="Обычный 4 9 6 3_заявки" xfId="57021"/>
    <cellStyle name="Обычный 4 9 6 4" xfId="46285"/>
    <cellStyle name="Обычный 4 9 6_заявки" xfId="46286"/>
    <cellStyle name="Обычный 4 9 7" xfId="46287"/>
    <cellStyle name="Обычный 4 9 7 2" xfId="46288"/>
    <cellStyle name="Обычный 4 9 7 2 2" xfId="46289"/>
    <cellStyle name="Обычный 4 9 7 2_заявки" xfId="57022"/>
    <cellStyle name="Обычный 4 9 7 3" xfId="46290"/>
    <cellStyle name="Обычный 4 9 7_заявки" xfId="46291"/>
    <cellStyle name="Обычный 4 9 8" xfId="46292"/>
    <cellStyle name="Обычный 4 9 8 2" xfId="46293"/>
    <cellStyle name="Обычный 4 9 8_заявки" xfId="57023"/>
    <cellStyle name="Обычный 4 9 9" xfId="46294"/>
    <cellStyle name="Обычный 4 9_заявки" xfId="46295"/>
    <cellStyle name="Обычный 4_00" xfId="59232"/>
    <cellStyle name="Обычный 40" xfId="46296"/>
    <cellStyle name="Обычный 40 2" xfId="46297"/>
    <cellStyle name="Обычный 40 2 2" xfId="46298"/>
    <cellStyle name="Обычный 40 2_заявки" xfId="57024"/>
    <cellStyle name="Обычный 40 3" xfId="46299"/>
    <cellStyle name="Обычный 40_заявки" xfId="46300"/>
    <cellStyle name="Обычный 41" xfId="46301"/>
    <cellStyle name="Обычный 41 2" xfId="46302"/>
    <cellStyle name="Обычный 41_заявки" xfId="57025"/>
    <cellStyle name="Обычный 42" xfId="46303"/>
    <cellStyle name="Обычный 42 2" xfId="59233"/>
    <cellStyle name="Обычный 42_заявки" xfId="59234"/>
    <cellStyle name="Обычный 43" xfId="56734"/>
    <cellStyle name="Обычный 43 2" xfId="59235"/>
    <cellStyle name="Обычный 43_заявки" xfId="59236"/>
    <cellStyle name="Обычный 44" xfId="59237"/>
    <cellStyle name="Обычный 45" xfId="59378"/>
    <cellStyle name="Обычный 46" xfId="59379"/>
    <cellStyle name="Обычный 47" xfId="59380"/>
    <cellStyle name="Обычный 48" xfId="59381"/>
    <cellStyle name="Обычный 49" xfId="9"/>
    <cellStyle name="Обычный 49 10" xfId="46304"/>
    <cellStyle name="Обычный 49 10 2" xfId="46305"/>
    <cellStyle name="Обычный 49 10 2 2" xfId="46306"/>
    <cellStyle name="Обычный 49 10 2 2 2" xfId="46307"/>
    <cellStyle name="Обычный 49 10 2 2_заявки" xfId="57026"/>
    <cellStyle name="Обычный 49 10 2 3" xfId="46308"/>
    <cellStyle name="Обычный 49 10 2_заявки" xfId="46309"/>
    <cellStyle name="Обычный 49 10 3" xfId="46310"/>
    <cellStyle name="Обычный 49 10 3 2" xfId="46311"/>
    <cellStyle name="Обычный 49 10 3_заявки" xfId="57027"/>
    <cellStyle name="Обычный 49 10 4" xfId="46312"/>
    <cellStyle name="Обычный 49 10_заявки" xfId="46313"/>
    <cellStyle name="Обычный 49 11" xfId="46314"/>
    <cellStyle name="Обычный 49 11 2" xfId="46315"/>
    <cellStyle name="Обычный 49 11 2 2" xfId="46316"/>
    <cellStyle name="Обычный 49 11 2_заявки" xfId="57028"/>
    <cellStyle name="Обычный 49 11 3" xfId="46317"/>
    <cellStyle name="Обычный 49 11_заявки" xfId="46318"/>
    <cellStyle name="Обычный 49 12" xfId="46319"/>
    <cellStyle name="Обычный 49 12 2" xfId="46320"/>
    <cellStyle name="Обычный 49 12_заявки" xfId="57029"/>
    <cellStyle name="Обычный 49 13" xfId="46321"/>
    <cellStyle name="Обычный 49 2" xfId="10"/>
    <cellStyle name="Обычный 49 2 10" xfId="46322"/>
    <cellStyle name="Обычный 49 2 10 2" xfId="46323"/>
    <cellStyle name="Обычный 49 2 10 2 2" xfId="46324"/>
    <cellStyle name="Обычный 49 2 10 2_заявки" xfId="57030"/>
    <cellStyle name="Обычный 49 2 10 3" xfId="46325"/>
    <cellStyle name="Обычный 49 2 10_заявки" xfId="46326"/>
    <cellStyle name="Обычный 49 2 11" xfId="46327"/>
    <cellStyle name="Обычный 49 2 11 2" xfId="46328"/>
    <cellStyle name="Обычный 49 2 11_заявки" xfId="57031"/>
    <cellStyle name="Обычный 49 2 12" xfId="46329"/>
    <cellStyle name="Обычный 49 2 2" xfId="11"/>
    <cellStyle name="Обычный 49 2 2 10" xfId="46330"/>
    <cellStyle name="Обычный 49 2 2 10 2" xfId="46331"/>
    <cellStyle name="Обычный 49 2 2 10_заявки" xfId="57032"/>
    <cellStyle name="Обычный 49 2 2 11" xfId="46332"/>
    <cellStyle name="Обычный 49 2 2 2" xfId="12"/>
    <cellStyle name="Обычный 49 2 2 2 2" xfId="46333"/>
    <cellStyle name="Обычный 49 2 2 2 2 2" xfId="46334"/>
    <cellStyle name="Обычный 49 2 2 2 2 2 2" xfId="46335"/>
    <cellStyle name="Обычный 49 2 2 2 2 2 2 2" xfId="46336"/>
    <cellStyle name="Обычный 49 2 2 2 2 2 2_заявки" xfId="57033"/>
    <cellStyle name="Обычный 49 2 2 2 2 2 3" xfId="46337"/>
    <cellStyle name="Обычный 49 2 2 2 2 2_заявки" xfId="46338"/>
    <cellStyle name="Обычный 49 2 2 2 2 3" xfId="46339"/>
    <cellStyle name="Обычный 49 2 2 2 2 3 2" xfId="46340"/>
    <cellStyle name="Обычный 49 2 2 2 2 3_заявки" xfId="57034"/>
    <cellStyle name="Обычный 49 2 2 2 2 4" xfId="46341"/>
    <cellStyle name="Обычный 49 2 2 2 2_заявки" xfId="46342"/>
    <cellStyle name="Обычный 49 2 2 2 3" xfId="46343"/>
    <cellStyle name="Обычный 49 2 2 2 3 2" xfId="46344"/>
    <cellStyle name="Обычный 49 2 2 2 3 2 2" xfId="46345"/>
    <cellStyle name="Обычный 49 2 2 2 3 2 2 2" xfId="46346"/>
    <cellStyle name="Обычный 49 2 2 2 3 2 2_заявки" xfId="57035"/>
    <cellStyle name="Обычный 49 2 2 2 3 2 3" xfId="46347"/>
    <cellStyle name="Обычный 49 2 2 2 3 2_заявки" xfId="46348"/>
    <cellStyle name="Обычный 49 2 2 2 3 3" xfId="46349"/>
    <cellStyle name="Обычный 49 2 2 2 3 3 2" xfId="46350"/>
    <cellStyle name="Обычный 49 2 2 2 3 3_заявки" xfId="57036"/>
    <cellStyle name="Обычный 49 2 2 2 3 4" xfId="46351"/>
    <cellStyle name="Обычный 49 2 2 2 3_заявки" xfId="46352"/>
    <cellStyle name="Обычный 49 2 2 2 4" xfId="46353"/>
    <cellStyle name="Обычный 49 2 2 2 4 2" xfId="46354"/>
    <cellStyle name="Обычный 49 2 2 2 4 2 2" xfId="46355"/>
    <cellStyle name="Обычный 49 2 2 2 4 2 2 2" xfId="46356"/>
    <cellStyle name="Обычный 49 2 2 2 4 2 2_заявки" xfId="57037"/>
    <cellStyle name="Обычный 49 2 2 2 4 2 3" xfId="46357"/>
    <cellStyle name="Обычный 49 2 2 2 4 2_заявки" xfId="46358"/>
    <cellStyle name="Обычный 49 2 2 2 4 3" xfId="46359"/>
    <cellStyle name="Обычный 49 2 2 2 4 3 2" xfId="46360"/>
    <cellStyle name="Обычный 49 2 2 2 4 3_заявки" xfId="57038"/>
    <cellStyle name="Обычный 49 2 2 2 4 4" xfId="46361"/>
    <cellStyle name="Обычный 49 2 2 2 4_заявки" xfId="46362"/>
    <cellStyle name="Обычный 49 2 2 2 5" xfId="46363"/>
    <cellStyle name="Обычный 49 2 2 2 5 2" xfId="46364"/>
    <cellStyle name="Обычный 49 2 2 2 5 2 2" xfId="46365"/>
    <cellStyle name="Обычный 49 2 2 2 5 2 2 2" xfId="46366"/>
    <cellStyle name="Обычный 49 2 2 2 5 2 2_заявки" xfId="57039"/>
    <cellStyle name="Обычный 49 2 2 2 5 2 3" xfId="46367"/>
    <cellStyle name="Обычный 49 2 2 2 5 2_заявки" xfId="46368"/>
    <cellStyle name="Обычный 49 2 2 2 5 3" xfId="46369"/>
    <cellStyle name="Обычный 49 2 2 2 5 3 2" xfId="46370"/>
    <cellStyle name="Обычный 49 2 2 2 5 3_заявки" xfId="57040"/>
    <cellStyle name="Обычный 49 2 2 2 5 4" xfId="46371"/>
    <cellStyle name="Обычный 49 2 2 2 5_заявки" xfId="46372"/>
    <cellStyle name="Обычный 49 2 2 2 6" xfId="46373"/>
    <cellStyle name="Обычный 49 2 2 2 6 2" xfId="46374"/>
    <cellStyle name="Обычный 49 2 2 2 6 2 2" xfId="46375"/>
    <cellStyle name="Обычный 49 2 2 2 6 2_заявки" xfId="57041"/>
    <cellStyle name="Обычный 49 2 2 2 6 3" xfId="46376"/>
    <cellStyle name="Обычный 49 2 2 2 6_заявки" xfId="46377"/>
    <cellStyle name="Обычный 49 2 2 2 7" xfId="46378"/>
    <cellStyle name="Обычный 49 2 2 2 7 2" xfId="46379"/>
    <cellStyle name="Обычный 49 2 2 2 7_заявки" xfId="57042"/>
    <cellStyle name="Обычный 49 2 2 2 8" xfId="46380"/>
    <cellStyle name="Обычный 49 2 2 2_заявки" xfId="46381"/>
    <cellStyle name="Обычный 49 2 2 3" xfId="13"/>
    <cellStyle name="Обычный 49 2 2 3 2" xfId="46382"/>
    <cellStyle name="Обычный 49 2 2 3 2 2" xfId="46383"/>
    <cellStyle name="Обычный 49 2 2 3 2 2 2" xfId="46384"/>
    <cellStyle name="Обычный 49 2 2 3 2 2 2 2" xfId="46385"/>
    <cellStyle name="Обычный 49 2 2 3 2 2 2_заявки" xfId="57043"/>
    <cellStyle name="Обычный 49 2 2 3 2 2 3" xfId="46386"/>
    <cellStyle name="Обычный 49 2 2 3 2 2_заявки" xfId="46387"/>
    <cellStyle name="Обычный 49 2 2 3 2 3" xfId="46388"/>
    <cellStyle name="Обычный 49 2 2 3 2 3 2" xfId="46389"/>
    <cellStyle name="Обычный 49 2 2 3 2 3_заявки" xfId="57044"/>
    <cellStyle name="Обычный 49 2 2 3 2 4" xfId="46390"/>
    <cellStyle name="Обычный 49 2 2 3 2_заявки" xfId="46391"/>
    <cellStyle name="Обычный 49 2 2 3 3" xfId="46392"/>
    <cellStyle name="Обычный 49 2 2 3 3 2" xfId="46393"/>
    <cellStyle name="Обычный 49 2 2 3 3 2 2" xfId="46394"/>
    <cellStyle name="Обычный 49 2 2 3 3 2 2 2" xfId="46395"/>
    <cellStyle name="Обычный 49 2 2 3 3 2 2_заявки" xfId="57045"/>
    <cellStyle name="Обычный 49 2 2 3 3 2 3" xfId="46396"/>
    <cellStyle name="Обычный 49 2 2 3 3 2_заявки" xfId="46397"/>
    <cellStyle name="Обычный 49 2 2 3 3 3" xfId="46398"/>
    <cellStyle name="Обычный 49 2 2 3 3 3 2" xfId="46399"/>
    <cellStyle name="Обычный 49 2 2 3 3 3_заявки" xfId="57046"/>
    <cellStyle name="Обычный 49 2 2 3 3 4" xfId="46400"/>
    <cellStyle name="Обычный 49 2 2 3 3_заявки" xfId="46401"/>
    <cellStyle name="Обычный 49 2 2 3 4" xfId="46402"/>
    <cellStyle name="Обычный 49 2 2 3 4 2" xfId="46403"/>
    <cellStyle name="Обычный 49 2 2 3 4 2 2" xfId="46404"/>
    <cellStyle name="Обычный 49 2 2 3 4 2 2 2" xfId="46405"/>
    <cellStyle name="Обычный 49 2 2 3 4 2 2_заявки" xfId="57047"/>
    <cellStyle name="Обычный 49 2 2 3 4 2 3" xfId="46406"/>
    <cellStyle name="Обычный 49 2 2 3 4 2_заявки" xfId="46407"/>
    <cellStyle name="Обычный 49 2 2 3 4 3" xfId="46408"/>
    <cellStyle name="Обычный 49 2 2 3 4 3 2" xfId="46409"/>
    <cellStyle name="Обычный 49 2 2 3 4 3_заявки" xfId="57048"/>
    <cellStyle name="Обычный 49 2 2 3 4 4" xfId="46410"/>
    <cellStyle name="Обычный 49 2 2 3 4_заявки" xfId="46411"/>
    <cellStyle name="Обычный 49 2 2 3 5" xfId="46412"/>
    <cellStyle name="Обычный 49 2 2 3 5 2" xfId="46413"/>
    <cellStyle name="Обычный 49 2 2 3 5 2 2" xfId="46414"/>
    <cellStyle name="Обычный 49 2 2 3 5 2 2 2" xfId="46415"/>
    <cellStyle name="Обычный 49 2 2 3 5 2 2_заявки" xfId="57049"/>
    <cellStyle name="Обычный 49 2 2 3 5 2 3" xfId="46416"/>
    <cellStyle name="Обычный 49 2 2 3 5 2_заявки" xfId="46417"/>
    <cellStyle name="Обычный 49 2 2 3 5 3" xfId="46418"/>
    <cellStyle name="Обычный 49 2 2 3 5 3 2" xfId="46419"/>
    <cellStyle name="Обычный 49 2 2 3 5 3_заявки" xfId="57050"/>
    <cellStyle name="Обычный 49 2 2 3 5 4" xfId="46420"/>
    <cellStyle name="Обычный 49 2 2 3 5_заявки" xfId="46421"/>
    <cellStyle name="Обычный 49 2 2 3 6" xfId="46422"/>
    <cellStyle name="Обычный 49 2 2 3 6 2" xfId="46423"/>
    <cellStyle name="Обычный 49 2 2 3 6 2 2" xfId="46424"/>
    <cellStyle name="Обычный 49 2 2 3 6 2_заявки" xfId="57051"/>
    <cellStyle name="Обычный 49 2 2 3 6 3" xfId="46425"/>
    <cellStyle name="Обычный 49 2 2 3 6_заявки" xfId="46426"/>
    <cellStyle name="Обычный 49 2 2 3 7" xfId="46427"/>
    <cellStyle name="Обычный 49 2 2 3 7 2" xfId="46428"/>
    <cellStyle name="Обычный 49 2 2 3 7_заявки" xfId="57052"/>
    <cellStyle name="Обычный 49 2 2 3 8" xfId="46429"/>
    <cellStyle name="Обычный 49 2 2 3_заявки" xfId="46430"/>
    <cellStyle name="Обычный 49 2 2 4" xfId="14"/>
    <cellStyle name="Обычный 49 2 2 4 2" xfId="46431"/>
    <cellStyle name="Обычный 49 2 2 4 2 2" xfId="46432"/>
    <cellStyle name="Обычный 49 2 2 4 2 2 2" xfId="46433"/>
    <cellStyle name="Обычный 49 2 2 4 2 2 2 2" xfId="46434"/>
    <cellStyle name="Обычный 49 2 2 4 2 2 2_заявки" xfId="57053"/>
    <cellStyle name="Обычный 49 2 2 4 2 2 3" xfId="46435"/>
    <cellStyle name="Обычный 49 2 2 4 2 2_заявки" xfId="46436"/>
    <cellStyle name="Обычный 49 2 2 4 2 3" xfId="46437"/>
    <cellStyle name="Обычный 49 2 2 4 2 3 2" xfId="46438"/>
    <cellStyle name="Обычный 49 2 2 4 2 3_заявки" xfId="57054"/>
    <cellStyle name="Обычный 49 2 2 4 2 4" xfId="46439"/>
    <cellStyle name="Обычный 49 2 2 4 2_заявки" xfId="46440"/>
    <cellStyle name="Обычный 49 2 2 4 3" xfId="46441"/>
    <cellStyle name="Обычный 49 2 2 4 3 2" xfId="46442"/>
    <cellStyle name="Обычный 49 2 2 4 3 2 2" xfId="46443"/>
    <cellStyle name="Обычный 49 2 2 4 3 2 2 2" xfId="46444"/>
    <cellStyle name="Обычный 49 2 2 4 3 2 2_заявки" xfId="57055"/>
    <cellStyle name="Обычный 49 2 2 4 3 2 3" xfId="46445"/>
    <cellStyle name="Обычный 49 2 2 4 3 2_заявки" xfId="46446"/>
    <cellStyle name="Обычный 49 2 2 4 3 3" xfId="46447"/>
    <cellStyle name="Обычный 49 2 2 4 3 3 2" xfId="46448"/>
    <cellStyle name="Обычный 49 2 2 4 3 3_заявки" xfId="57056"/>
    <cellStyle name="Обычный 49 2 2 4 3 4" xfId="46449"/>
    <cellStyle name="Обычный 49 2 2 4 3_заявки" xfId="46450"/>
    <cellStyle name="Обычный 49 2 2 4 4" xfId="46451"/>
    <cellStyle name="Обычный 49 2 2 4 4 2" xfId="46452"/>
    <cellStyle name="Обычный 49 2 2 4 4 2 2" xfId="46453"/>
    <cellStyle name="Обычный 49 2 2 4 4 2 2 2" xfId="46454"/>
    <cellStyle name="Обычный 49 2 2 4 4 2 2_заявки" xfId="57057"/>
    <cellStyle name="Обычный 49 2 2 4 4 2 3" xfId="46455"/>
    <cellStyle name="Обычный 49 2 2 4 4 2_заявки" xfId="46456"/>
    <cellStyle name="Обычный 49 2 2 4 4 3" xfId="46457"/>
    <cellStyle name="Обычный 49 2 2 4 4 3 2" xfId="46458"/>
    <cellStyle name="Обычный 49 2 2 4 4 3_заявки" xfId="57058"/>
    <cellStyle name="Обычный 49 2 2 4 4 4" xfId="46459"/>
    <cellStyle name="Обычный 49 2 2 4 4_заявки" xfId="46460"/>
    <cellStyle name="Обычный 49 2 2 4 5" xfId="46461"/>
    <cellStyle name="Обычный 49 2 2 4 5 2" xfId="46462"/>
    <cellStyle name="Обычный 49 2 2 4 5 2 2" xfId="46463"/>
    <cellStyle name="Обычный 49 2 2 4 5 2 2 2" xfId="46464"/>
    <cellStyle name="Обычный 49 2 2 4 5 2 2_заявки" xfId="57059"/>
    <cellStyle name="Обычный 49 2 2 4 5 2 3" xfId="46465"/>
    <cellStyle name="Обычный 49 2 2 4 5 2_заявки" xfId="46466"/>
    <cellStyle name="Обычный 49 2 2 4 5 3" xfId="46467"/>
    <cellStyle name="Обычный 49 2 2 4 5 3 2" xfId="46468"/>
    <cellStyle name="Обычный 49 2 2 4 5 3_заявки" xfId="57060"/>
    <cellStyle name="Обычный 49 2 2 4 5 4" xfId="46469"/>
    <cellStyle name="Обычный 49 2 2 4 5_заявки" xfId="46470"/>
    <cellStyle name="Обычный 49 2 2 4 6" xfId="46471"/>
    <cellStyle name="Обычный 49 2 2 4 6 2" xfId="46472"/>
    <cellStyle name="Обычный 49 2 2 4 6 2 2" xfId="46473"/>
    <cellStyle name="Обычный 49 2 2 4 6 2_заявки" xfId="57061"/>
    <cellStyle name="Обычный 49 2 2 4 6 3" xfId="46474"/>
    <cellStyle name="Обычный 49 2 2 4 6_заявки" xfId="46475"/>
    <cellStyle name="Обычный 49 2 2 4 7" xfId="46476"/>
    <cellStyle name="Обычный 49 2 2 4 7 2" xfId="46477"/>
    <cellStyle name="Обычный 49 2 2 4 7_заявки" xfId="57062"/>
    <cellStyle name="Обычный 49 2 2 4 8" xfId="46478"/>
    <cellStyle name="Обычный 49 2 2 4_заявки" xfId="46479"/>
    <cellStyle name="Обычный 49 2 2 5" xfId="46480"/>
    <cellStyle name="Обычный 49 2 2 5 2" xfId="46481"/>
    <cellStyle name="Обычный 49 2 2 5 2 2" xfId="46482"/>
    <cellStyle name="Обычный 49 2 2 5 2 2 2" xfId="46483"/>
    <cellStyle name="Обычный 49 2 2 5 2 2_заявки" xfId="57063"/>
    <cellStyle name="Обычный 49 2 2 5 2 3" xfId="46484"/>
    <cellStyle name="Обычный 49 2 2 5 2_заявки" xfId="46485"/>
    <cellStyle name="Обычный 49 2 2 5 3" xfId="46486"/>
    <cellStyle name="Обычный 49 2 2 5 3 2" xfId="46487"/>
    <cellStyle name="Обычный 49 2 2 5 3_заявки" xfId="57064"/>
    <cellStyle name="Обычный 49 2 2 5 4" xfId="46488"/>
    <cellStyle name="Обычный 49 2 2 5_заявки" xfId="46489"/>
    <cellStyle name="Обычный 49 2 2 6" xfId="46490"/>
    <cellStyle name="Обычный 49 2 2 6 2" xfId="46491"/>
    <cellStyle name="Обычный 49 2 2 6 2 2" xfId="46492"/>
    <cellStyle name="Обычный 49 2 2 6 2 2 2" xfId="46493"/>
    <cellStyle name="Обычный 49 2 2 6 2 2_заявки" xfId="57065"/>
    <cellStyle name="Обычный 49 2 2 6 2 3" xfId="46494"/>
    <cellStyle name="Обычный 49 2 2 6 2_заявки" xfId="46495"/>
    <cellStyle name="Обычный 49 2 2 6 3" xfId="46496"/>
    <cellStyle name="Обычный 49 2 2 6 3 2" xfId="46497"/>
    <cellStyle name="Обычный 49 2 2 6 3_заявки" xfId="57066"/>
    <cellStyle name="Обычный 49 2 2 6 4" xfId="46498"/>
    <cellStyle name="Обычный 49 2 2 6_заявки" xfId="46499"/>
    <cellStyle name="Обычный 49 2 2 7" xfId="46500"/>
    <cellStyle name="Обычный 49 2 2 7 2" xfId="46501"/>
    <cellStyle name="Обычный 49 2 2 7 2 2" xfId="46502"/>
    <cellStyle name="Обычный 49 2 2 7 2 2 2" xfId="46503"/>
    <cellStyle name="Обычный 49 2 2 7 2 2_заявки" xfId="57067"/>
    <cellStyle name="Обычный 49 2 2 7 2 3" xfId="46504"/>
    <cellStyle name="Обычный 49 2 2 7 2_заявки" xfId="46505"/>
    <cellStyle name="Обычный 49 2 2 7 3" xfId="46506"/>
    <cellStyle name="Обычный 49 2 2 7 3 2" xfId="46507"/>
    <cellStyle name="Обычный 49 2 2 7 3_заявки" xfId="57068"/>
    <cellStyle name="Обычный 49 2 2 7 4" xfId="46508"/>
    <cellStyle name="Обычный 49 2 2 7_заявки" xfId="46509"/>
    <cellStyle name="Обычный 49 2 2 8" xfId="46510"/>
    <cellStyle name="Обычный 49 2 2 8 2" xfId="46511"/>
    <cellStyle name="Обычный 49 2 2 8 2 2" xfId="46512"/>
    <cellStyle name="Обычный 49 2 2 8 2 2 2" xfId="46513"/>
    <cellStyle name="Обычный 49 2 2 8 2 2_заявки" xfId="57069"/>
    <cellStyle name="Обычный 49 2 2 8 2 3" xfId="46514"/>
    <cellStyle name="Обычный 49 2 2 8 2_заявки" xfId="46515"/>
    <cellStyle name="Обычный 49 2 2 8 3" xfId="46516"/>
    <cellStyle name="Обычный 49 2 2 8 3 2" xfId="46517"/>
    <cellStyle name="Обычный 49 2 2 8 3_заявки" xfId="57070"/>
    <cellStyle name="Обычный 49 2 2 8 4" xfId="46518"/>
    <cellStyle name="Обычный 49 2 2 8_заявки" xfId="46519"/>
    <cellStyle name="Обычный 49 2 2 9" xfId="46520"/>
    <cellStyle name="Обычный 49 2 2 9 2" xfId="46521"/>
    <cellStyle name="Обычный 49 2 2 9 2 2" xfId="46522"/>
    <cellStyle name="Обычный 49 2 2 9 2_заявки" xfId="57071"/>
    <cellStyle name="Обычный 49 2 2 9 3" xfId="46523"/>
    <cellStyle name="Обычный 49 2 2 9_заявки" xfId="46524"/>
    <cellStyle name="Обычный 49 2 2_заявки" xfId="46525"/>
    <cellStyle name="Обычный 49 2 3" xfId="15"/>
    <cellStyle name="Обычный 49 2 3 2" xfId="46526"/>
    <cellStyle name="Обычный 49 2 3 2 2" xfId="46527"/>
    <cellStyle name="Обычный 49 2 3 2 2 2" xfId="46528"/>
    <cellStyle name="Обычный 49 2 3 2 2 2 2" xfId="46529"/>
    <cellStyle name="Обычный 49 2 3 2 2 2_заявки" xfId="57072"/>
    <cellStyle name="Обычный 49 2 3 2 2 3" xfId="46530"/>
    <cellStyle name="Обычный 49 2 3 2 2_заявки" xfId="46531"/>
    <cellStyle name="Обычный 49 2 3 2 3" xfId="46532"/>
    <cellStyle name="Обычный 49 2 3 2 3 2" xfId="46533"/>
    <cellStyle name="Обычный 49 2 3 2 3_заявки" xfId="57073"/>
    <cellStyle name="Обычный 49 2 3 2 4" xfId="46534"/>
    <cellStyle name="Обычный 49 2 3 2_заявки" xfId="46535"/>
    <cellStyle name="Обычный 49 2 3 3" xfId="46536"/>
    <cellStyle name="Обычный 49 2 3 3 2" xfId="46537"/>
    <cellStyle name="Обычный 49 2 3 3 2 2" xfId="46538"/>
    <cellStyle name="Обычный 49 2 3 3 2 2 2" xfId="46539"/>
    <cellStyle name="Обычный 49 2 3 3 2 2_заявки" xfId="57074"/>
    <cellStyle name="Обычный 49 2 3 3 2 3" xfId="46540"/>
    <cellStyle name="Обычный 49 2 3 3 2_заявки" xfId="46541"/>
    <cellStyle name="Обычный 49 2 3 3 3" xfId="46542"/>
    <cellStyle name="Обычный 49 2 3 3 3 2" xfId="46543"/>
    <cellStyle name="Обычный 49 2 3 3 3_заявки" xfId="57075"/>
    <cellStyle name="Обычный 49 2 3 3 4" xfId="46544"/>
    <cellStyle name="Обычный 49 2 3 3_заявки" xfId="46545"/>
    <cellStyle name="Обычный 49 2 3 4" xfId="46546"/>
    <cellStyle name="Обычный 49 2 3 4 2" xfId="46547"/>
    <cellStyle name="Обычный 49 2 3 4 2 2" xfId="46548"/>
    <cellStyle name="Обычный 49 2 3 4 2 2 2" xfId="46549"/>
    <cellStyle name="Обычный 49 2 3 4 2 2_заявки" xfId="57076"/>
    <cellStyle name="Обычный 49 2 3 4 2 3" xfId="46550"/>
    <cellStyle name="Обычный 49 2 3 4 2_заявки" xfId="46551"/>
    <cellStyle name="Обычный 49 2 3 4 3" xfId="46552"/>
    <cellStyle name="Обычный 49 2 3 4 3 2" xfId="46553"/>
    <cellStyle name="Обычный 49 2 3 4 3_заявки" xfId="57077"/>
    <cellStyle name="Обычный 49 2 3 4 4" xfId="46554"/>
    <cellStyle name="Обычный 49 2 3 4_заявки" xfId="46555"/>
    <cellStyle name="Обычный 49 2 3 5" xfId="46556"/>
    <cellStyle name="Обычный 49 2 3 5 2" xfId="46557"/>
    <cellStyle name="Обычный 49 2 3 5 2 2" xfId="46558"/>
    <cellStyle name="Обычный 49 2 3 5 2 2 2" xfId="46559"/>
    <cellStyle name="Обычный 49 2 3 5 2 2_заявки" xfId="57078"/>
    <cellStyle name="Обычный 49 2 3 5 2 3" xfId="46560"/>
    <cellStyle name="Обычный 49 2 3 5 2_заявки" xfId="46561"/>
    <cellStyle name="Обычный 49 2 3 5 3" xfId="46562"/>
    <cellStyle name="Обычный 49 2 3 5 3 2" xfId="46563"/>
    <cellStyle name="Обычный 49 2 3 5 3_заявки" xfId="57079"/>
    <cellStyle name="Обычный 49 2 3 5 4" xfId="46564"/>
    <cellStyle name="Обычный 49 2 3 5_заявки" xfId="46565"/>
    <cellStyle name="Обычный 49 2 3 6" xfId="46566"/>
    <cellStyle name="Обычный 49 2 3 6 2" xfId="46567"/>
    <cellStyle name="Обычный 49 2 3 6 2 2" xfId="46568"/>
    <cellStyle name="Обычный 49 2 3 6 2_заявки" xfId="57080"/>
    <cellStyle name="Обычный 49 2 3 6 3" xfId="46569"/>
    <cellStyle name="Обычный 49 2 3 6_заявки" xfId="46570"/>
    <cellStyle name="Обычный 49 2 3 7" xfId="46571"/>
    <cellStyle name="Обычный 49 2 3 7 2" xfId="46572"/>
    <cellStyle name="Обычный 49 2 3 7_заявки" xfId="57081"/>
    <cellStyle name="Обычный 49 2 3 8" xfId="46573"/>
    <cellStyle name="Обычный 49 2 3_заявки" xfId="46574"/>
    <cellStyle name="Обычный 49 2 4" xfId="16"/>
    <cellStyle name="Обычный 49 2 4 2" xfId="46575"/>
    <cellStyle name="Обычный 49 2 4 2 2" xfId="46576"/>
    <cellStyle name="Обычный 49 2 4 2 2 2" xfId="46577"/>
    <cellStyle name="Обычный 49 2 4 2 2 2 2" xfId="46578"/>
    <cellStyle name="Обычный 49 2 4 2 2 2_заявки" xfId="57082"/>
    <cellStyle name="Обычный 49 2 4 2 2 3" xfId="46579"/>
    <cellStyle name="Обычный 49 2 4 2 2_заявки" xfId="46580"/>
    <cellStyle name="Обычный 49 2 4 2 3" xfId="46581"/>
    <cellStyle name="Обычный 49 2 4 2 3 2" xfId="46582"/>
    <cellStyle name="Обычный 49 2 4 2 3_заявки" xfId="57083"/>
    <cellStyle name="Обычный 49 2 4 2 4" xfId="46583"/>
    <cellStyle name="Обычный 49 2 4 2_заявки" xfId="46584"/>
    <cellStyle name="Обычный 49 2 4 3" xfId="46585"/>
    <cellStyle name="Обычный 49 2 4 3 2" xfId="46586"/>
    <cellStyle name="Обычный 49 2 4 3 2 2" xfId="46587"/>
    <cellStyle name="Обычный 49 2 4 3 2 2 2" xfId="46588"/>
    <cellStyle name="Обычный 49 2 4 3 2 2_заявки" xfId="57084"/>
    <cellStyle name="Обычный 49 2 4 3 2 3" xfId="46589"/>
    <cellStyle name="Обычный 49 2 4 3 2_заявки" xfId="46590"/>
    <cellStyle name="Обычный 49 2 4 3 3" xfId="46591"/>
    <cellStyle name="Обычный 49 2 4 3 3 2" xfId="46592"/>
    <cellStyle name="Обычный 49 2 4 3 3_заявки" xfId="57085"/>
    <cellStyle name="Обычный 49 2 4 3 4" xfId="46593"/>
    <cellStyle name="Обычный 49 2 4 3_заявки" xfId="46594"/>
    <cellStyle name="Обычный 49 2 4 4" xfId="46595"/>
    <cellStyle name="Обычный 49 2 4 4 2" xfId="46596"/>
    <cellStyle name="Обычный 49 2 4 4 2 2" xfId="46597"/>
    <cellStyle name="Обычный 49 2 4 4 2 2 2" xfId="46598"/>
    <cellStyle name="Обычный 49 2 4 4 2 2_заявки" xfId="57086"/>
    <cellStyle name="Обычный 49 2 4 4 2 3" xfId="46599"/>
    <cellStyle name="Обычный 49 2 4 4 2_заявки" xfId="46600"/>
    <cellStyle name="Обычный 49 2 4 4 3" xfId="46601"/>
    <cellStyle name="Обычный 49 2 4 4 3 2" xfId="46602"/>
    <cellStyle name="Обычный 49 2 4 4 3_заявки" xfId="57087"/>
    <cellStyle name="Обычный 49 2 4 4 4" xfId="46603"/>
    <cellStyle name="Обычный 49 2 4 4_заявки" xfId="46604"/>
    <cellStyle name="Обычный 49 2 4 5" xfId="46605"/>
    <cellStyle name="Обычный 49 2 4 5 2" xfId="46606"/>
    <cellStyle name="Обычный 49 2 4 5 2 2" xfId="46607"/>
    <cellStyle name="Обычный 49 2 4 5 2 2 2" xfId="46608"/>
    <cellStyle name="Обычный 49 2 4 5 2 2_заявки" xfId="57088"/>
    <cellStyle name="Обычный 49 2 4 5 2 3" xfId="46609"/>
    <cellStyle name="Обычный 49 2 4 5 2_заявки" xfId="46610"/>
    <cellStyle name="Обычный 49 2 4 5 3" xfId="46611"/>
    <cellStyle name="Обычный 49 2 4 5 3 2" xfId="46612"/>
    <cellStyle name="Обычный 49 2 4 5 3_заявки" xfId="57089"/>
    <cellStyle name="Обычный 49 2 4 5 4" xfId="46613"/>
    <cellStyle name="Обычный 49 2 4 5_заявки" xfId="46614"/>
    <cellStyle name="Обычный 49 2 4 6" xfId="46615"/>
    <cellStyle name="Обычный 49 2 4 6 2" xfId="46616"/>
    <cellStyle name="Обычный 49 2 4 6 2 2" xfId="46617"/>
    <cellStyle name="Обычный 49 2 4 6 2_заявки" xfId="57090"/>
    <cellStyle name="Обычный 49 2 4 6 3" xfId="46618"/>
    <cellStyle name="Обычный 49 2 4 6_заявки" xfId="46619"/>
    <cellStyle name="Обычный 49 2 4 7" xfId="46620"/>
    <cellStyle name="Обычный 49 2 4 7 2" xfId="46621"/>
    <cellStyle name="Обычный 49 2 4 7_заявки" xfId="57091"/>
    <cellStyle name="Обычный 49 2 4 8" xfId="46622"/>
    <cellStyle name="Обычный 49 2 4_заявки" xfId="46623"/>
    <cellStyle name="Обычный 49 2 5" xfId="17"/>
    <cellStyle name="Обычный 49 2 5 2" xfId="46624"/>
    <cellStyle name="Обычный 49 2 5 2 2" xfId="46625"/>
    <cellStyle name="Обычный 49 2 5 2 2 2" xfId="46626"/>
    <cellStyle name="Обычный 49 2 5 2 2 2 2" xfId="46627"/>
    <cellStyle name="Обычный 49 2 5 2 2 2_заявки" xfId="57092"/>
    <cellStyle name="Обычный 49 2 5 2 2 3" xfId="46628"/>
    <cellStyle name="Обычный 49 2 5 2 2_заявки" xfId="46629"/>
    <cellStyle name="Обычный 49 2 5 2 3" xfId="46630"/>
    <cellStyle name="Обычный 49 2 5 2 3 2" xfId="46631"/>
    <cellStyle name="Обычный 49 2 5 2 3_заявки" xfId="57093"/>
    <cellStyle name="Обычный 49 2 5 2 4" xfId="46632"/>
    <cellStyle name="Обычный 49 2 5 2_заявки" xfId="46633"/>
    <cellStyle name="Обычный 49 2 5 3" xfId="46634"/>
    <cellStyle name="Обычный 49 2 5 3 2" xfId="46635"/>
    <cellStyle name="Обычный 49 2 5 3 2 2" xfId="46636"/>
    <cellStyle name="Обычный 49 2 5 3 2 2 2" xfId="46637"/>
    <cellStyle name="Обычный 49 2 5 3 2 2_заявки" xfId="57094"/>
    <cellStyle name="Обычный 49 2 5 3 2 3" xfId="46638"/>
    <cellStyle name="Обычный 49 2 5 3 2_заявки" xfId="46639"/>
    <cellStyle name="Обычный 49 2 5 3 3" xfId="46640"/>
    <cellStyle name="Обычный 49 2 5 3 3 2" xfId="46641"/>
    <cellStyle name="Обычный 49 2 5 3 3_заявки" xfId="57095"/>
    <cellStyle name="Обычный 49 2 5 3 4" xfId="46642"/>
    <cellStyle name="Обычный 49 2 5 3_заявки" xfId="46643"/>
    <cellStyle name="Обычный 49 2 5 4" xfId="46644"/>
    <cellStyle name="Обычный 49 2 5 4 2" xfId="46645"/>
    <cellStyle name="Обычный 49 2 5 4 2 2" xfId="46646"/>
    <cellStyle name="Обычный 49 2 5 4 2 2 2" xfId="46647"/>
    <cellStyle name="Обычный 49 2 5 4 2 2_заявки" xfId="57096"/>
    <cellStyle name="Обычный 49 2 5 4 2 3" xfId="46648"/>
    <cellStyle name="Обычный 49 2 5 4 2_заявки" xfId="46649"/>
    <cellStyle name="Обычный 49 2 5 4 3" xfId="46650"/>
    <cellStyle name="Обычный 49 2 5 4 3 2" xfId="46651"/>
    <cellStyle name="Обычный 49 2 5 4 3_заявки" xfId="57097"/>
    <cellStyle name="Обычный 49 2 5 4 4" xfId="46652"/>
    <cellStyle name="Обычный 49 2 5 4_заявки" xfId="46653"/>
    <cellStyle name="Обычный 49 2 5 5" xfId="46654"/>
    <cellStyle name="Обычный 49 2 5 5 2" xfId="46655"/>
    <cellStyle name="Обычный 49 2 5 5 2 2" xfId="46656"/>
    <cellStyle name="Обычный 49 2 5 5 2 2 2" xfId="46657"/>
    <cellStyle name="Обычный 49 2 5 5 2 2_заявки" xfId="57098"/>
    <cellStyle name="Обычный 49 2 5 5 2 3" xfId="46658"/>
    <cellStyle name="Обычный 49 2 5 5 2_заявки" xfId="46659"/>
    <cellStyle name="Обычный 49 2 5 5 3" xfId="46660"/>
    <cellStyle name="Обычный 49 2 5 5 3 2" xfId="46661"/>
    <cellStyle name="Обычный 49 2 5 5 3_заявки" xfId="57099"/>
    <cellStyle name="Обычный 49 2 5 5 4" xfId="46662"/>
    <cellStyle name="Обычный 49 2 5 5_заявки" xfId="46663"/>
    <cellStyle name="Обычный 49 2 5 6" xfId="46664"/>
    <cellStyle name="Обычный 49 2 5 6 2" xfId="46665"/>
    <cellStyle name="Обычный 49 2 5 6 2 2" xfId="46666"/>
    <cellStyle name="Обычный 49 2 5 6 2_заявки" xfId="57100"/>
    <cellStyle name="Обычный 49 2 5 6 3" xfId="46667"/>
    <cellStyle name="Обычный 49 2 5 6_заявки" xfId="46668"/>
    <cellStyle name="Обычный 49 2 5 7" xfId="46669"/>
    <cellStyle name="Обычный 49 2 5 7 2" xfId="46670"/>
    <cellStyle name="Обычный 49 2 5 7_заявки" xfId="57101"/>
    <cellStyle name="Обычный 49 2 5 8" xfId="46671"/>
    <cellStyle name="Обычный 49 2 5_заявки" xfId="46672"/>
    <cellStyle name="Обычный 49 2 6" xfId="46673"/>
    <cellStyle name="Обычный 49 2 6 2" xfId="46674"/>
    <cellStyle name="Обычный 49 2 6 2 2" xfId="46675"/>
    <cellStyle name="Обычный 49 2 6 2 2 2" xfId="46676"/>
    <cellStyle name="Обычный 49 2 6 2 2_заявки" xfId="57102"/>
    <cellStyle name="Обычный 49 2 6 2 3" xfId="46677"/>
    <cellStyle name="Обычный 49 2 6 2_заявки" xfId="46678"/>
    <cellStyle name="Обычный 49 2 6 3" xfId="46679"/>
    <cellStyle name="Обычный 49 2 6 3 2" xfId="46680"/>
    <cellStyle name="Обычный 49 2 6 3_заявки" xfId="57103"/>
    <cellStyle name="Обычный 49 2 6 4" xfId="46681"/>
    <cellStyle name="Обычный 49 2 6_заявки" xfId="46682"/>
    <cellStyle name="Обычный 49 2 7" xfId="46683"/>
    <cellStyle name="Обычный 49 2 7 2" xfId="46684"/>
    <cellStyle name="Обычный 49 2 7 2 2" xfId="46685"/>
    <cellStyle name="Обычный 49 2 7 2 2 2" xfId="46686"/>
    <cellStyle name="Обычный 49 2 7 2 2_заявки" xfId="57104"/>
    <cellStyle name="Обычный 49 2 7 2 3" xfId="46687"/>
    <cellStyle name="Обычный 49 2 7 2_заявки" xfId="46688"/>
    <cellStyle name="Обычный 49 2 7 3" xfId="46689"/>
    <cellStyle name="Обычный 49 2 7 3 2" xfId="46690"/>
    <cellStyle name="Обычный 49 2 7 3_заявки" xfId="57105"/>
    <cellStyle name="Обычный 49 2 7 4" xfId="46691"/>
    <cellStyle name="Обычный 49 2 7_заявки" xfId="46692"/>
    <cellStyle name="Обычный 49 2 8" xfId="46693"/>
    <cellStyle name="Обычный 49 2 8 2" xfId="46694"/>
    <cellStyle name="Обычный 49 2 8 2 2" xfId="46695"/>
    <cellStyle name="Обычный 49 2 8 2 2 2" xfId="46696"/>
    <cellStyle name="Обычный 49 2 8 2 2_заявки" xfId="57106"/>
    <cellStyle name="Обычный 49 2 8 2 3" xfId="46697"/>
    <cellStyle name="Обычный 49 2 8 2_заявки" xfId="46698"/>
    <cellStyle name="Обычный 49 2 8 3" xfId="46699"/>
    <cellStyle name="Обычный 49 2 8 3 2" xfId="46700"/>
    <cellStyle name="Обычный 49 2 8 3_заявки" xfId="57107"/>
    <cellStyle name="Обычный 49 2 8 4" xfId="46701"/>
    <cellStyle name="Обычный 49 2 8_заявки" xfId="46702"/>
    <cellStyle name="Обычный 49 2 9" xfId="46703"/>
    <cellStyle name="Обычный 49 2 9 2" xfId="46704"/>
    <cellStyle name="Обычный 49 2 9 2 2" xfId="46705"/>
    <cellStyle name="Обычный 49 2 9 2 2 2" xfId="46706"/>
    <cellStyle name="Обычный 49 2 9 2 2_заявки" xfId="57108"/>
    <cellStyle name="Обычный 49 2 9 2 3" xfId="46707"/>
    <cellStyle name="Обычный 49 2 9 2_заявки" xfId="46708"/>
    <cellStyle name="Обычный 49 2 9 3" xfId="46709"/>
    <cellStyle name="Обычный 49 2 9 3 2" xfId="46710"/>
    <cellStyle name="Обычный 49 2 9 3_заявки" xfId="57109"/>
    <cellStyle name="Обычный 49 2 9 4" xfId="46711"/>
    <cellStyle name="Обычный 49 2 9_заявки" xfId="46712"/>
    <cellStyle name="Обычный 49 2_заявки" xfId="46713"/>
    <cellStyle name="Обычный 49 3" xfId="18"/>
    <cellStyle name="Обычный 49 3 10" xfId="46714"/>
    <cellStyle name="Обычный 49 3 10 2" xfId="46715"/>
    <cellStyle name="Обычный 49 3 10_заявки" xfId="57110"/>
    <cellStyle name="Обычный 49 3 11" xfId="46716"/>
    <cellStyle name="Обычный 49 3 2" xfId="19"/>
    <cellStyle name="Обычный 49 3 2 2" xfId="46717"/>
    <cellStyle name="Обычный 49 3 2 2 2" xfId="46718"/>
    <cellStyle name="Обычный 49 3 2 2 2 2" xfId="46719"/>
    <cellStyle name="Обычный 49 3 2 2 2 2 2" xfId="46720"/>
    <cellStyle name="Обычный 49 3 2 2 2 2_заявки" xfId="57111"/>
    <cellStyle name="Обычный 49 3 2 2 2 3" xfId="46721"/>
    <cellStyle name="Обычный 49 3 2 2 2_заявки" xfId="46722"/>
    <cellStyle name="Обычный 49 3 2 2 3" xfId="46723"/>
    <cellStyle name="Обычный 49 3 2 2 3 2" xfId="46724"/>
    <cellStyle name="Обычный 49 3 2 2 3_заявки" xfId="57112"/>
    <cellStyle name="Обычный 49 3 2 2 4" xfId="46725"/>
    <cellStyle name="Обычный 49 3 2 2_заявки" xfId="46726"/>
    <cellStyle name="Обычный 49 3 2 3" xfId="46727"/>
    <cellStyle name="Обычный 49 3 2 3 2" xfId="46728"/>
    <cellStyle name="Обычный 49 3 2 3 2 2" xfId="46729"/>
    <cellStyle name="Обычный 49 3 2 3 2 2 2" xfId="46730"/>
    <cellStyle name="Обычный 49 3 2 3 2 2_заявки" xfId="57113"/>
    <cellStyle name="Обычный 49 3 2 3 2 3" xfId="46731"/>
    <cellStyle name="Обычный 49 3 2 3 2_заявки" xfId="46732"/>
    <cellStyle name="Обычный 49 3 2 3 3" xfId="46733"/>
    <cellStyle name="Обычный 49 3 2 3 3 2" xfId="46734"/>
    <cellStyle name="Обычный 49 3 2 3 3_заявки" xfId="57114"/>
    <cellStyle name="Обычный 49 3 2 3 4" xfId="46735"/>
    <cellStyle name="Обычный 49 3 2 3_заявки" xfId="46736"/>
    <cellStyle name="Обычный 49 3 2 4" xfId="46737"/>
    <cellStyle name="Обычный 49 3 2 4 2" xfId="46738"/>
    <cellStyle name="Обычный 49 3 2 4 2 2" xfId="46739"/>
    <cellStyle name="Обычный 49 3 2 4 2 2 2" xfId="46740"/>
    <cellStyle name="Обычный 49 3 2 4 2 2_заявки" xfId="57115"/>
    <cellStyle name="Обычный 49 3 2 4 2 3" xfId="46741"/>
    <cellStyle name="Обычный 49 3 2 4 2_заявки" xfId="46742"/>
    <cellStyle name="Обычный 49 3 2 4 3" xfId="46743"/>
    <cellStyle name="Обычный 49 3 2 4 3 2" xfId="46744"/>
    <cellStyle name="Обычный 49 3 2 4 3_заявки" xfId="57116"/>
    <cellStyle name="Обычный 49 3 2 4 4" xfId="46745"/>
    <cellStyle name="Обычный 49 3 2 4_заявки" xfId="46746"/>
    <cellStyle name="Обычный 49 3 2 5" xfId="46747"/>
    <cellStyle name="Обычный 49 3 2 5 2" xfId="46748"/>
    <cellStyle name="Обычный 49 3 2 5 2 2" xfId="46749"/>
    <cellStyle name="Обычный 49 3 2 5 2 2 2" xfId="46750"/>
    <cellStyle name="Обычный 49 3 2 5 2 2_заявки" xfId="57117"/>
    <cellStyle name="Обычный 49 3 2 5 2 3" xfId="46751"/>
    <cellStyle name="Обычный 49 3 2 5 2_заявки" xfId="46752"/>
    <cellStyle name="Обычный 49 3 2 5 3" xfId="46753"/>
    <cellStyle name="Обычный 49 3 2 5 3 2" xfId="46754"/>
    <cellStyle name="Обычный 49 3 2 5 3_заявки" xfId="57118"/>
    <cellStyle name="Обычный 49 3 2 5 4" xfId="46755"/>
    <cellStyle name="Обычный 49 3 2 5_заявки" xfId="46756"/>
    <cellStyle name="Обычный 49 3 2 6" xfId="46757"/>
    <cellStyle name="Обычный 49 3 2 6 2" xfId="46758"/>
    <cellStyle name="Обычный 49 3 2 6 2 2" xfId="46759"/>
    <cellStyle name="Обычный 49 3 2 6 2_заявки" xfId="57119"/>
    <cellStyle name="Обычный 49 3 2 6 3" xfId="46760"/>
    <cellStyle name="Обычный 49 3 2 6_заявки" xfId="46761"/>
    <cellStyle name="Обычный 49 3 2 7" xfId="46762"/>
    <cellStyle name="Обычный 49 3 2 7 2" xfId="46763"/>
    <cellStyle name="Обычный 49 3 2 7_заявки" xfId="57120"/>
    <cellStyle name="Обычный 49 3 2 8" xfId="46764"/>
    <cellStyle name="Обычный 49 3 2_заявки" xfId="46765"/>
    <cellStyle name="Обычный 49 3 3" xfId="20"/>
    <cellStyle name="Обычный 49 3 3 2" xfId="46766"/>
    <cellStyle name="Обычный 49 3 3 2 2" xfId="46767"/>
    <cellStyle name="Обычный 49 3 3 2 2 2" xfId="46768"/>
    <cellStyle name="Обычный 49 3 3 2 2 2 2" xfId="46769"/>
    <cellStyle name="Обычный 49 3 3 2 2 2_заявки" xfId="57121"/>
    <cellStyle name="Обычный 49 3 3 2 2 3" xfId="46770"/>
    <cellStyle name="Обычный 49 3 3 2 2_заявки" xfId="46771"/>
    <cellStyle name="Обычный 49 3 3 2 3" xfId="46772"/>
    <cellStyle name="Обычный 49 3 3 2 3 2" xfId="46773"/>
    <cellStyle name="Обычный 49 3 3 2 3_заявки" xfId="57122"/>
    <cellStyle name="Обычный 49 3 3 2 4" xfId="46774"/>
    <cellStyle name="Обычный 49 3 3 2_заявки" xfId="46775"/>
    <cellStyle name="Обычный 49 3 3 3" xfId="46776"/>
    <cellStyle name="Обычный 49 3 3 3 2" xfId="46777"/>
    <cellStyle name="Обычный 49 3 3 3 2 2" xfId="46778"/>
    <cellStyle name="Обычный 49 3 3 3 2 2 2" xfId="46779"/>
    <cellStyle name="Обычный 49 3 3 3 2 2_заявки" xfId="57123"/>
    <cellStyle name="Обычный 49 3 3 3 2 3" xfId="46780"/>
    <cellStyle name="Обычный 49 3 3 3 2_заявки" xfId="46781"/>
    <cellStyle name="Обычный 49 3 3 3 3" xfId="46782"/>
    <cellStyle name="Обычный 49 3 3 3 3 2" xfId="46783"/>
    <cellStyle name="Обычный 49 3 3 3 3_заявки" xfId="57124"/>
    <cellStyle name="Обычный 49 3 3 3 4" xfId="46784"/>
    <cellStyle name="Обычный 49 3 3 3_заявки" xfId="46785"/>
    <cellStyle name="Обычный 49 3 3 4" xfId="46786"/>
    <cellStyle name="Обычный 49 3 3 4 2" xfId="46787"/>
    <cellStyle name="Обычный 49 3 3 4 2 2" xfId="46788"/>
    <cellStyle name="Обычный 49 3 3 4 2 2 2" xfId="46789"/>
    <cellStyle name="Обычный 49 3 3 4 2 2_заявки" xfId="57125"/>
    <cellStyle name="Обычный 49 3 3 4 2 3" xfId="46790"/>
    <cellStyle name="Обычный 49 3 3 4 2_заявки" xfId="46791"/>
    <cellStyle name="Обычный 49 3 3 4 3" xfId="46792"/>
    <cellStyle name="Обычный 49 3 3 4 3 2" xfId="46793"/>
    <cellStyle name="Обычный 49 3 3 4 3_заявки" xfId="57126"/>
    <cellStyle name="Обычный 49 3 3 4 4" xfId="46794"/>
    <cellStyle name="Обычный 49 3 3 4_заявки" xfId="46795"/>
    <cellStyle name="Обычный 49 3 3 5" xfId="46796"/>
    <cellStyle name="Обычный 49 3 3 5 2" xfId="46797"/>
    <cellStyle name="Обычный 49 3 3 5 2 2" xfId="46798"/>
    <cellStyle name="Обычный 49 3 3 5 2 2 2" xfId="46799"/>
    <cellStyle name="Обычный 49 3 3 5 2 2_заявки" xfId="57127"/>
    <cellStyle name="Обычный 49 3 3 5 2 3" xfId="46800"/>
    <cellStyle name="Обычный 49 3 3 5 2_заявки" xfId="46801"/>
    <cellStyle name="Обычный 49 3 3 5 3" xfId="46802"/>
    <cellStyle name="Обычный 49 3 3 5 3 2" xfId="46803"/>
    <cellStyle name="Обычный 49 3 3 5 3_заявки" xfId="57128"/>
    <cellStyle name="Обычный 49 3 3 5 4" xfId="46804"/>
    <cellStyle name="Обычный 49 3 3 5_заявки" xfId="46805"/>
    <cellStyle name="Обычный 49 3 3 6" xfId="46806"/>
    <cellStyle name="Обычный 49 3 3 6 2" xfId="46807"/>
    <cellStyle name="Обычный 49 3 3 6 2 2" xfId="46808"/>
    <cellStyle name="Обычный 49 3 3 6 2_заявки" xfId="57129"/>
    <cellStyle name="Обычный 49 3 3 6 3" xfId="46809"/>
    <cellStyle name="Обычный 49 3 3 6_заявки" xfId="46810"/>
    <cellStyle name="Обычный 49 3 3 7" xfId="46811"/>
    <cellStyle name="Обычный 49 3 3 7 2" xfId="46812"/>
    <cellStyle name="Обычный 49 3 3 7_заявки" xfId="57130"/>
    <cellStyle name="Обычный 49 3 3 8" xfId="46813"/>
    <cellStyle name="Обычный 49 3 3_заявки" xfId="46814"/>
    <cellStyle name="Обычный 49 3 4" xfId="21"/>
    <cellStyle name="Обычный 49 3 4 2" xfId="46815"/>
    <cellStyle name="Обычный 49 3 4 2 2" xfId="46816"/>
    <cellStyle name="Обычный 49 3 4 2 2 2" xfId="46817"/>
    <cellStyle name="Обычный 49 3 4 2 2 2 2" xfId="46818"/>
    <cellStyle name="Обычный 49 3 4 2 2 2_заявки" xfId="57131"/>
    <cellStyle name="Обычный 49 3 4 2 2 3" xfId="46819"/>
    <cellStyle name="Обычный 49 3 4 2 2_заявки" xfId="46820"/>
    <cellStyle name="Обычный 49 3 4 2 3" xfId="46821"/>
    <cellStyle name="Обычный 49 3 4 2 3 2" xfId="46822"/>
    <cellStyle name="Обычный 49 3 4 2 3_заявки" xfId="57132"/>
    <cellStyle name="Обычный 49 3 4 2 4" xfId="46823"/>
    <cellStyle name="Обычный 49 3 4 2_заявки" xfId="46824"/>
    <cellStyle name="Обычный 49 3 4 3" xfId="46825"/>
    <cellStyle name="Обычный 49 3 4 3 2" xfId="46826"/>
    <cellStyle name="Обычный 49 3 4 3 2 2" xfId="46827"/>
    <cellStyle name="Обычный 49 3 4 3 2 2 2" xfId="46828"/>
    <cellStyle name="Обычный 49 3 4 3 2 2_заявки" xfId="57133"/>
    <cellStyle name="Обычный 49 3 4 3 2 3" xfId="46829"/>
    <cellStyle name="Обычный 49 3 4 3 2_заявки" xfId="46830"/>
    <cellStyle name="Обычный 49 3 4 3 3" xfId="46831"/>
    <cellStyle name="Обычный 49 3 4 3 3 2" xfId="46832"/>
    <cellStyle name="Обычный 49 3 4 3 3_заявки" xfId="57134"/>
    <cellStyle name="Обычный 49 3 4 3 4" xfId="46833"/>
    <cellStyle name="Обычный 49 3 4 3_заявки" xfId="46834"/>
    <cellStyle name="Обычный 49 3 4 4" xfId="46835"/>
    <cellStyle name="Обычный 49 3 4 4 2" xfId="46836"/>
    <cellStyle name="Обычный 49 3 4 4 2 2" xfId="46837"/>
    <cellStyle name="Обычный 49 3 4 4 2 2 2" xfId="46838"/>
    <cellStyle name="Обычный 49 3 4 4 2 2_заявки" xfId="57135"/>
    <cellStyle name="Обычный 49 3 4 4 2 3" xfId="46839"/>
    <cellStyle name="Обычный 49 3 4 4 2_заявки" xfId="46840"/>
    <cellStyle name="Обычный 49 3 4 4 3" xfId="46841"/>
    <cellStyle name="Обычный 49 3 4 4 3 2" xfId="46842"/>
    <cellStyle name="Обычный 49 3 4 4 3_заявки" xfId="57136"/>
    <cellStyle name="Обычный 49 3 4 4 4" xfId="46843"/>
    <cellStyle name="Обычный 49 3 4 4_заявки" xfId="46844"/>
    <cellStyle name="Обычный 49 3 4 5" xfId="46845"/>
    <cellStyle name="Обычный 49 3 4 5 2" xfId="46846"/>
    <cellStyle name="Обычный 49 3 4 5 2 2" xfId="46847"/>
    <cellStyle name="Обычный 49 3 4 5 2 2 2" xfId="46848"/>
    <cellStyle name="Обычный 49 3 4 5 2 2_заявки" xfId="57137"/>
    <cellStyle name="Обычный 49 3 4 5 2 3" xfId="46849"/>
    <cellStyle name="Обычный 49 3 4 5 2_заявки" xfId="46850"/>
    <cellStyle name="Обычный 49 3 4 5 3" xfId="46851"/>
    <cellStyle name="Обычный 49 3 4 5 3 2" xfId="46852"/>
    <cellStyle name="Обычный 49 3 4 5 3_заявки" xfId="57138"/>
    <cellStyle name="Обычный 49 3 4 5 4" xfId="46853"/>
    <cellStyle name="Обычный 49 3 4 5_заявки" xfId="46854"/>
    <cellStyle name="Обычный 49 3 4 6" xfId="46855"/>
    <cellStyle name="Обычный 49 3 4 6 2" xfId="46856"/>
    <cellStyle name="Обычный 49 3 4 6 2 2" xfId="46857"/>
    <cellStyle name="Обычный 49 3 4 6 2_заявки" xfId="57139"/>
    <cellStyle name="Обычный 49 3 4 6 3" xfId="46858"/>
    <cellStyle name="Обычный 49 3 4 6_заявки" xfId="46859"/>
    <cellStyle name="Обычный 49 3 4 7" xfId="46860"/>
    <cellStyle name="Обычный 49 3 4 7 2" xfId="46861"/>
    <cellStyle name="Обычный 49 3 4 7_заявки" xfId="57140"/>
    <cellStyle name="Обычный 49 3 4 8" xfId="46862"/>
    <cellStyle name="Обычный 49 3 4_заявки" xfId="46863"/>
    <cellStyle name="Обычный 49 3 5" xfId="46864"/>
    <cellStyle name="Обычный 49 3 5 2" xfId="46865"/>
    <cellStyle name="Обычный 49 3 5 2 2" xfId="46866"/>
    <cellStyle name="Обычный 49 3 5 2 2 2" xfId="46867"/>
    <cellStyle name="Обычный 49 3 5 2 2_заявки" xfId="57141"/>
    <cellStyle name="Обычный 49 3 5 2 3" xfId="46868"/>
    <cellStyle name="Обычный 49 3 5 2_заявки" xfId="46869"/>
    <cellStyle name="Обычный 49 3 5 3" xfId="46870"/>
    <cellStyle name="Обычный 49 3 5 3 2" xfId="46871"/>
    <cellStyle name="Обычный 49 3 5 3_заявки" xfId="57142"/>
    <cellStyle name="Обычный 49 3 5 4" xfId="46872"/>
    <cellStyle name="Обычный 49 3 5_заявки" xfId="46873"/>
    <cellStyle name="Обычный 49 3 6" xfId="46874"/>
    <cellStyle name="Обычный 49 3 6 2" xfId="46875"/>
    <cellStyle name="Обычный 49 3 6 2 2" xfId="46876"/>
    <cellStyle name="Обычный 49 3 6 2 2 2" xfId="46877"/>
    <cellStyle name="Обычный 49 3 6 2 2_заявки" xfId="57143"/>
    <cellStyle name="Обычный 49 3 6 2 3" xfId="46878"/>
    <cellStyle name="Обычный 49 3 6 2_заявки" xfId="46879"/>
    <cellStyle name="Обычный 49 3 6 3" xfId="46880"/>
    <cellStyle name="Обычный 49 3 6 3 2" xfId="46881"/>
    <cellStyle name="Обычный 49 3 6 3_заявки" xfId="57144"/>
    <cellStyle name="Обычный 49 3 6 4" xfId="46882"/>
    <cellStyle name="Обычный 49 3 6_заявки" xfId="46883"/>
    <cellStyle name="Обычный 49 3 7" xfId="46884"/>
    <cellStyle name="Обычный 49 3 7 2" xfId="46885"/>
    <cellStyle name="Обычный 49 3 7 2 2" xfId="46886"/>
    <cellStyle name="Обычный 49 3 7 2 2 2" xfId="46887"/>
    <cellStyle name="Обычный 49 3 7 2 2_заявки" xfId="57145"/>
    <cellStyle name="Обычный 49 3 7 2 3" xfId="46888"/>
    <cellStyle name="Обычный 49 3 7 2_заявки" xfId="46889"/>
    <cellStyle name="Обычный 49 3 7 3" xfId="46890"/>
    <cellStyle name="Обычный 49 3 7 3 2" xfId="46891"/>
    <cellStyle name="Обычный 49 3 7 3_заявки" xfId="57146"/>
    <cellStyle name="Обычный 49 3 7 4" xfId="46892"/>
    <cellStyle name="Обычный 49 3 7_заявки" xfId="46893"/>
    <cellStyle name="Обычный 49 3 8" xfId="46894"/>
    <cellStyle name="Обычный 49 3 8 2" xfId="46895"/>
    <cellStyle name="Обычный 49 3 8 2 2" xfId="46896"/>
    <cellStyle name="Обычный 49 3 8 2 2 2" xfId="46897"/>
    <cellStyle name="Обычный 49 3 8 2 2_заявки" xfId="57147"/>
    <cellStyle name="Обычный 49 3 8 2 3" xfId="46898"/>
    <cellStyle name="Обычный 49 3 8 2_заявки" xfId="46899"/>
    <cellStyle name="Обычный 49 3 8 3" xfId="46900"/>
    <cellStyle name="Обычный 49 3 8 3 2" xfId="46901"/>
    <cellStyle name="Обычный 49 3 8 3_заявки" xfId="57148"/>
    <cellStyle name="Обычный 49 3 8 4" xfId="46902"/>
    <cellStyle name="Обычный 49 3 8_заявки" xfId="46903"/>
    <cellStyle name="Обычный 49 3 9" xfId="46904"/>
    <cellStyle name="Обычный 49 3 9 2" xfId="46905"/>
    <cellStyle name="Обычный 49 3 9 2 2" xfId="46906"/>
    <cellStyle name="Обычный 49 3 9 2_заявки" xfId="57149"/>
    <cellStyle name="Обычный 49 3 9 3" xfId="46907"/>
    <cellStyle name="Обычный 49 3 9_заявки" xfId="46908"/>
    <cellStyle name="Обычный 49 3_заявки" xfId="46909"/>
    <cellStyle name="Обычный 49 4" xfId="22"/>
    <cellStyle name="Обычный 49 4 2" xfId="46910"/>
    <cellStyle name="Обычный 49 4 2 2" xfId="46911"/>
    <cellStyle name="Обычный 49 4 2 2 2" xfId="46912"/>
    <cellStyle name="Обычный 49 4 2 2 2 2" xfId="46913"/>
    <cellStyle name="Обычный 49 4 2 2 2_заявки" xfId="57150"/>
    <cellStyle name="Обычный 49 4 2 2 3" xfId="46914"/>
    <cellStyle name="Обычный 49 4 2 2_заявки" xfId="46915"/>
    <cellStyle name="Обычный 49 4 2 3" xfId="46916"/>
    <cellStyle name="Обычный 49 4 2 3 2" xfId="46917"/>
    <cellStyle name="Обычный 49 4 2 3_заявки" xfId="57151"/>
    <cellStyle name="Обычный 49 4 2 4" xfId="46918"/>
    <cellStyle name="Обычный 49 4 2_заявки" xfId="46919"/>
    <cellStyle name="Обычный 49 4 3" xfId="46920"/>
    <cellStyle name="Обычный 49 4 3 2" xfId="46921"/>
    <cellStyle name="Обычный 49 4 3 2 2" xfId="46922"/>
    <cellStyle name="Обычный 49 4 3 2 2 2" xfId="46923"/>
    <cellStyle name="Обычный 49 4 3 2 2_заявки" xfId="57152"/>
    <cellStyle name="Обычный 49 4 3 2 3" xfId="46924"/>
    <cellStyle name="Обычный 49 4 3 2_заявки" xfId="46925"/>
    <cellStyle name="Обычный 49 4 3 3" xfId="46926"/>
    <cellStyle name="Обычный 49 4 3 3 2" xfId="46927"/>
    <cellStyle name="Обычный 49 4 3 3_заявки" xfId="57153"/>
    <cellStyle name="Обычный 49 4 3 4" xfId="46928"/>
    <cellStyle name="Обычный 49 4 3_заявки" xfId="46929"/>
    <cellStyle name="Обычный 49 4 4" xfId="46930"/>
    <cellStyle name="Обычный 49 4 4 2" xfId="46931"/>
    <cellStyle name="Обычный 49 4 4 2 2" xfId="46932"/>
    <cellStyle name="Обычный 49 4 4 2 2 2" xfId="46933"/>
    <cellStyle name="Обычный 49 4 4 2 2_заявки" xfId="57154"/>
    <cellStyle name="Обычный 49 4 4 2 3" xfId="46934"/>
    <cellStyle name="Обычный 49 4 4 2_заявки" xfId="46935"/>
    <cellStyle name="Обычный 49 4 4 3" xfId="46936"/>
    <cellStyle name="Обычный 49 4 4 3 2" xfId="46937"/>
    <cellStyle name="Обычный 49 4 4 3_заявки" xfId="57155"/>
    <cellStyle name="Обычный 49 4 4 4" xfId="46938"/>
    <cellStyle name="Обычный 49 4 4_заявки" xfId="46939"/>
    <cellStyle name="Обычный 49 4 5" xfId="46940"/>
    <cellStyle name="Обычный 49 4 5 2" xfId="46941"/>
    <cellStyle name="Обычный 49 4 5 2 2" xfId="46942"/>
    <cellStyle name="Обычный 49 4 5 2 2 2" xfId="46943"/>
    <cellStyle name="Обычный 49 4 5 2 2_заявки" xfId="57156"/>
    <cellStyle name="Обычный 49 4 5 2 3" xfId="46944"/>
    <cellStyle name="Обычный 49 4 5 2_заявки" xfId="46945"/>
    <cellStyle name="Обычный 49 4 5 3" xfId="46946"/>
    <cellStyle name="Обычный 49 4 5 3 2" xfId="46947"/>
    <cellStyle name="Обычный 49 4 5 3_заявки" xfId="57157"/>
    <cellStyle name="Обычный 49 4 5 4" xfId="46948"/>
    <cellStyle name="Обычный 49 4 5_заявки" xfId="46949"/>
    <cellStyle name="Обычный 49 4 6" xfId="46950"/>
    <cellStyle name="Обычный 49 4 6 2" xfId="46951"/>
    <cellStyle name="Обычный 49 4 6 2 2" xfId="46952"/>
    <cellStyle name="Обычный 49 4 6 2_заявки" xfId="57158"/>
    <cellStyle name="Обычный 49 4 6 3" xfId="46953"/>
    <cellStyle name="Обычный 49 4 6_заявки" xfId="46954"/>
    <cellStyle name="Обычный 49 4 7" xfId="46955"/>
    <cellStyle name="Обычный 49 4 7 2" xfId="46956"/>
    <cellStyle name="Обычный 49 4 7_заявки" xfId="57159"/>
    <cellStyle name="Обычный 49 4 8" xfId="46957"/>
    <cellStyle name="Обычный 49 4_заявки" xfId="46958"/>
    <cellStyle name="Обычный 49 5" xfId="23"/>
    <cellStyle name="Обычный 49 5 2" xfId="46959"/>
    <cellStyle name="Обычный 49 5 2 2" xfId="46960"/>
    <cellStyle name="Обычный 49 5 2 2 2" xfId="46961"/>
    <cellStyle name="Обычный 49 5 2 2 2 2" xfId="46962"/>
    <cellStyle name="Обычный 49 5 2 2 2_заявки" xfId="57160"/>
    <cellStyle name="Обычный 49 5 2 2 3" xfId="46963"/>
    <cellStyle name="Обычный 49 5 2 2_заявки" xfId="46964"/>
    <cellStyle name="Обычный 49 5 2 3" xfId="46965"/>
    <cellStyle name="Обычный 49 5 2 3 2" xfId="46966"/>
    <cellStyle name="Обычный 49 5 2 3_заявки" xfId="57161"/>
    <cellStyle name="Обычный 49 5 2 4" xfId="46967"/>
    <cellStyle name="Обычный 49 5 2_заявки" xfId="46968"/>
    <cellStyle name="Обычный 49 5 3" xfId="46969"/>
    <cellStyle name="Обычный 49 5 3 2" xfId="46970"/>
    <cellStyle name="Обычный 49 5 3 2 2" xfId="46971"/>
    <cellStyle name="Обычный 49 5 3 2 2 2" xfId="46972"/>
    <cellStyle name="Обычный 49 5 3 2 2_заявки" xfId="57162"/>
    <cellStyle name="Обычный 49 5 3 2 3" xfId="46973"/>
    <cellStyle name="Обычный 49 5 3 2_заявки" xfId="46974"/>
    <cellStyle name="Обычный 49 5 3 3" xfId="46975"/>
    <cellStyle name="Обычный 49 5 3 3 2" xfId="46976"/>
    <cellStyle name="Обычный 49 5 3 3_заявки" xfId="57163"/>
    <cellStyle name="Обычный 49 5 3 4" xfId="46977"/>
    <cellStyle name="Обычный 49 5 3_заявки" xfId="46978"/>
    <cellStyle name="Обычный 49 5 4" xfId="46979"/>
    <cellStyle name="Обычный 49 5 4 2" xfId="46980"/>
    <cellStyle name="Обычный 49 5 4 2 2" xfId="46981"/>
    <cellStyle name="Обычный 49 5 4 2 2 2" xfId="46982"/>
    <cellStyle name="Обычный 49 5 4 2 2_заявки" xfId="57164"/>
    <cellStyle name="Обычный 49 5 4 2 3" xfId="46983"/>
    <cellStyle name="Обычный 49 5 4 2_заявки" xfId="46984"/>
    <cellStyle name="Обычный 49 5 4 3" xfId="46985"/>
    <cellStyle name="Обычный 49 5 4 3 2" xfId="46986"/>
    <cellStyle name="Обычный 49 5 4 3_заявки" xfId="57165"/>
    <cellStyle name="Обычный 49 5 4 4" xfId="46987"/>
    <cellStyle name="Обычный 49 5 4_заявки" xfId="46988"/>
    <cellStyle name="Обычный 49 5 5" xfId="46989"/>
    <cellStyle name="Обычный 49 5 5 2" xfId="46990"/>
    <cellStyle name="Обычный 49 5 5 2 2" xfId="46991"/>
    <cellStyle name="Обычный 49 5 5 2 2 2" xfId="46992"/>
    <cellStyle name="Обычный 49 5 5 2 2_заявки" xfId="57166"/>
    <cellStyle name="Обычный 49 5 5 2 3" xfId="46993"/>
    <cellStyle name="Обычный 49 5 5 2_заявки" xfId="46994"/>
    <cellStyle name="Обычный 49 5 5 3" xfId="46995"/>
    <cellStyle name="Обычный 49 5 5 3 2" xfId="46996"/>
    <cellStyle name="Обычный 49 5 5 3_заявки" xfId="57167"/>
    <cellStyle name="Обычный 49 5 5 4" xfId="46997"/>
    <cellStyle name="Обычный 49 5 5_заявки" xfId="46998"/>
    <cellStyle name="Обычный 49 5 6" xfId="46999"/>
    <cellStyle name="Обычный 49 5 6 2" xfId="47000"/>
    <cellStyle name="Обычный 49 5 6 2 2" xfId="47001"/>
    <cellStyle name="Обычный 49 5 6 2_заявки" xfId="57168"/>
    <cellStyle name="Обычный 49 5 6 3" xfId="47002"/>
    <cellStyle name="Обычный 49 5 6_заявки" xfId="47003"/>
    <cellStyle name="Обычный 49 5 7" xfId="47004"/>
    <cellStyle name="Обычный 49 5 7 2" xfId="47005"/>
    <cellStyle name="Обычный 49 5 7_заявки" xfId="57169"/>
    <cellStyle name="Обычный 49 5 8" xfId="47006"/>
    <cellStyle name="Обычный 49 5_заявки" xfId="47007"/>
    <cellStyle name="Обычный 49 6" xfId="24"/>
    <cellStyle name="Обычный 49 6 2" xfId="47008"/>
    <cellStyle name="Обычный 49 6 2 2" xfId="47009"/>
    <cellStyle name="Обычный 49 6 2 2 2" xfId="47010"/>
    <cellStyle name="Обычный 49 6 2 2 2 2" xfId="47011"/>
    <cellStyle name="Обычный 49 6 2 2 2_заявки" xfId="57170"/>
    <cellStyle name="Обычный 49 6 2 2 3" xfId="47012"/>
    <cellStyle name="Обычный 49 6 2 2_заявки" xfId="47013"/>
    <cellStyle name="Обычный 49 6 2 3" xfId="47014"/>
    <cellStyle name="Обычный 49 6 2 3 2" xfId="47015"/>
    <cellStyle name="Обычный 49 6 2 3_заявки" xfId="57171"/>
    <cellStyle name="Обычный 49 6 2 4" xfId="47016"/>
    <cellStyle name="Обычный 49 6 2_заявки" xfId="47017"/>
    <cellStyle name="Обычный 49 6 3" xfId="47018"/>
    <cellStyle name="Обычный 49 6 3 2" xfId="47019"/>
    <cellStyle name="Обычный 49 6 3 2 2" xfId="47020"/>
    <cellStyle name="Обычный 49 6 3 2 2 2" xfId="47021"/>
    <cellStyle name="Обычный 49 6 3 2 2_заявки" xfId="57172"/>
    <cellStyle name="Обычный 49 6 3 2 3" xfId="47022"/>
    <cellStyle name="Обычный 49 6 3 2_заявки" xfId="47023"/>
    <cellStyle name="Обычный 49 6 3 3" xfId="47024"/>
    <cellStyle name="Обычный 49 6 3 3 2" xfId="47025"/>
    <cellStyle name="Обычный 49 6 3 3_заявки" xfId="57173"/>
    <cellStyle name="Обычный 49 6 3 4" xfId="47026"/>
    <cellStyle name="Обычный 49 6 3_заявки" xfId="47027"/>
    <cellStyle name="Обычный 49 6 4" xfId="47028"/>
    <cellStyle name="Обычный 49 6 4 2" xfId="47029"/>
    <cellStyle name="Обычный 49 6 4 2 2" xfId="47030"/>
    <cellStyle name="Обычный 49 6 4 2 2 2" xfId="47031"/>
    <cellStyle name="Обычный 49 6 4 2 2_заявки" xfId="57174"/>
    <cellStyle name="Обычный 49 6 4 2 3" xfId="47032"/>
    <cellStyle name="Обычный 49 6 4 2_заявки" xfId="47033"/>
    <cellStyle name="Обычный 49 6 4 3" xfId="47034"/>
    <cellStyle name="Обычный 49 6 4 3 2" xfId="47035"/>
    <cellStyle name="Обычный 49 6 4 3_заявки" xfId="57175"/>
    <cellStyle name="Обычный 49 6 4 4" xfId="47036"/>
    <cellStyle name="Обычный 49 6 4_заявки" xfId="47037"/>
    <cellStyle name="Обычный 49 6 5" xfId="47038"/>
    <cellStyle name="Обычный 49 6 5 2" xfId="47039"/>
    <cellStyle name="Обычный 49 6 5 2 2" xfId="47040"/>
    <cellStyle name="Обычный 49 6 5 2 2 2" xfId="47041"/>
    <cellStyle name="Обычный 49 6 5 2 2_заявки" xfId="57176"/>
    <cellStyle name="Обычный 49 6 5 2 3" xfId="47042"/>
    <cellStyle name="Обычный 49 6 5 2_заявки" xfId="47043"/>
    <cellStyle name="Обычный 49 6 5 3" xfId="47044"/>
    <cellStyle name="Обычный 49 6 5 3 2" xfId="47045"/>
    <cellStyle name="Обычный 49 6 5 3_заявки" xfId="57177"/>
    <cellStyle name="Обычный 49 6 5 4" xfId="47046"/>
    <cellStyle name="Обычный 49 6 5_заявки" xfId="47047"/>
    <cellStyle name="Обычный 49 6 6" xfId="47048"/>
    <cellStyle name="Обычный 49 6 6 2" xfId="47049"/>
    <cellStyle name="Обычный 49 6 6 2 2" xfId="47050"/>
    <cellStyle name="Обычный 49 6 6 2_заявки" xfId="57178"/>
    <cellStyle name="Обычный 49 6 6 3" xfId="47051"/>
    <cellStyle name="Обычный 49 6 6_заявки" xfId="47052"/>
    <cellStyle name="Обычный 49 6 7" xfId="47053"/>
    <cellStyle name="Обычный 49 6 7 2" xfId="47054"/>
    <cellStyle name="Обычный 49 6 7_заявки" xfId="57179"/>
    <cellStyle name="Обычный 49 6 8" xfId="47055"/>
    <cellStyle name="Обычный 49 6_заявки" xfId="47056"/>
    <cellStyle name="Обычный 49 7" xfId="47057"/>
    <cellStyle name="Обычный 49 7 2" xfId="47058"/>
    <cellStyle name="Обычный 49 7 2 2" xfId="47059"/>
    <cellStyle name="Обычный 49 7 2 2 2" xfId="47060"/>
    <cellStyle name="Обычный 49 7 2 2_заявки" xfId="57180"/>
    <cellStyle name="Обычный 49 7 2 3" xfId="47061"/>
    <cellStyle name="Обычный 49 7 2_заявки" xfId="47062"/>
    <cellStyle name="Обычный 49 7 3" xfId="47063"/>
    <cellStyle name="Обычный 49 7 3 2" xfId="47064"/>
    <cellStyle name="Обычный 49 7 3_заявки" xfId="57181"/>
    <cellStyle name="Обычный 49 7 4" xfId="47065"/>
    <cellStyle name="Обычный 49 7_заявки" xfId="47066"/>
    <cellStyle name="Обычный 49 8" xfId="47067"/>
    <cellStyle name="Обычный 49 8 2" xfId="47068"/>
    <cellStyle name="Обычный 49 8 2 2" xfId="47069"/>
    <cellStyle name="Обычный 49 8 2 2 2" xfId="47070"/>
    <cellStyle name="Обычный 49 8 2 2_заявки" xfId="57182"/>
    <cellStyle name="Обычный 49 8 2 3" xfId="47071"/>
    <cellStyle name="Обычный 49 8 2_заявки" xfId="47072"/>
    <cellStyle name="Обычный 49 8 3" xfId="47073"/>
    <cellStyle name="Обычный 49 8 3 2" xfId="47074"/>
    <cellStyle name="Обычный 49 8 3_заявки" xfId="57183"/>
    <cellStyle name="Обычный 49 8 4" xfId="47075"/>
    <cellStyle name="Обычный 49 8_заявки" xfId="47076"/>
    <cellStyle name="Обычный 49 9" xfId="47077"/>
    <cellStyle name="Обычный 49 9 2" xfId="47078"/>
    <cellStyle name="Обычный 49 9 2 2" xfId="47079"/>
    <cellStyle name="Обычный 49 9 2 2 2" xfId="47080"/>
    <cellStyle name="Обычный 49 9 2 2_заявки" xfId="57184"/>
    <cellStyle name="Обычный 49 9 2 3" xfId="47081"/>
    <cellStyle name="Обычный 49 9 2_заявки" xfId="47082"/>
    <cellStyle name="Обычный 49 9 3" xfId="47083"/>
    <cellStyle name="Обычный 49 9 3 2" xfId="47084"/>
    <cellStyle name="Обычный 49 9 3_заявки" xfId="57185"/>
    <cellStyle name="Обычный 49 9 4" xfId="47085"/>
    <cellStyle name="Обычный 49 9_заявки" xfId="47086"/>
    <cellStyle name="Обычный 49_заявки" xfId="47087"/>
    <cellStyle name="Обычный 5" xfId="25"/>
    <cellStyle name="Обычный 5 10" xfId="47088"/>
    <cellStyle name="Обычный 5 10 2" xfId="47089"/>
    <cellStyle name="Обычный 5 10 2 2" xfId="47090"/>
    <cellStyle name="Обычный 5 10 2 2 2" xfId="47091"/>
    <cellStyle name="Обычный 5 10 2 2 2 2" xfId="47092"/>
    <cellStyle name="Обычный 5 10 2 2 2 2 2" xfId="47093"/>
    <cellStyle name="Обычный 5 10 2 2 2 2_заявки" xfId="57186"/>
    <cellStyle name="Обычный 5 10 2 2 2 3" xfId="47094"/>
    <cellStyle name="Обычный 5 10 2 2 2_заявки" xfId="47095"/>
    <cellStyle name="Обычный 5 10 2 2 3" xfId="47096"/>
    <cellStyle name="Обычный 5 10 2 2 3 2" xfId="47097"/>
    <cellStyle name="Обычный 5 10 2 2 3_заявки" xfId="57187"/>
    <cellStyle name="Обычный 5 10 2 2 4" xfId="47098"/>
    <cellStyle name="Обычный 5 10 2 2_заявки" xfId="47099"/>
    <cellStyle name="Обычный 5 10 2 3" xfId="47100"/>
    <cellStyle name="Обычный 5 10 2 3 2" xfId="47101"/>
    <cellStyle name="Обычный 5 10 2 3 2 2" xfId="47102"/>
    <cellStyle name="Обычный 5 10 2 3 2_заявки" xfId="57188"/>
    <cellStyle name="Обычный 5 10 2 3 3" xfId="47103"/>
    <cellStyle name="Обычный 5 10 2 3_заявки" xfId="47104"/>
    <cellStyle name="Обычный 5 10 2 4" xfId="47105"/>
    <cellStyle name="Обычный 5 10 2 4 2" xfId="47106"/>
    <cellStyle name="Обычный 5 10 2 4_заявки" xfId="57189"/>
    <cellStyle name="Обычный 5 10 2 5" xfId="47107"/>
    <cellStyle name="Обычный 5 10 2_заявки" xfId="47108"/>
    <cellStyle name="Обычный 5 10 3" xfId="47109"/>
    <cellStyle name="Обычный 5 10 3 2" xfId="47110"/>
    <cellStyle name="Обычный 5 10 3 2 2" xfId="47111"/>
    <cellStyle name="Обычный 5 10 3 2 2 2" xfId="47112"/>
    <cellStyle name="Обычный 5 10 3 2 2 2 2" xfId="47113"/>
    <cellStyle name="Обычный 5 10 3 2 2 2_заявки" xfId="57190"/>
    <cellStyle name="Обычный 5 10 3 2 2 3" xfId="47114"/>
    <cellStyle name="Обычный 5 10 3 2 2_заявки" xfId="47115"/>
    <cellStyle name="Обычный 5 10 3 2 3" xfId="47116"/>
    <cellStyle name="Обычный 5 10 3 2 3 2" xfId="47117"/>
    <cellStyle name="Обычный 5 10 3 2 3_заявки" xfId="57191"/>
    <cellStyle name="Обычный 5 10 3 2 4" xfId="47118"/>
    <cellStyle name="Обычный 5 10 3 2_заявки" xfId="47119"/>
    <cellStyle name="Обычный 5 10 3 3" xfId="47120"/>
    <cellStyle name="Обычный 5 10 3 3 2" xfId="47121"/>
    <cellStyle name="Обычный 5 10 3 3 2 2" xfId="47122"/>
    <cellStyle name="Обычный 5 10 3 3 2_заявки" xfId="57192"/>
    <cellStyle name="Обычный 5 10 3 3 3" xfId="47123"/>
    <cellStyle name="Обычный 5 10 3 3_заявки" xfId="47124"/>
    <cellStyle name="Обычный 5 10 3 4" xfId="47125"/>
    <cellStyle name="Обычный 5 10 3 4 2" xfId="47126"/>
    <cellStyle name="Обычный 5 10 3 4_заявки" xfId="57193"/>
    <cellStyle name="Обычный 5 10 3 5" xfId="47127"/>
    <cellStyle name="Обычный 5 10 3_заявки" xfId="47128"/>
    <cellStyle name="Обычный 5 10 4" xfId="47129"/>
    <cellStyle name="Обычный 5 10 4 2" xfId="47130"/>
    <cellStyle name="Обычный 5 10 4 2 2" xfId="47131"/>
    <cellStyle name="Обычный 5 10 4 2 2 2" xfId="47132"/>
    <cellStyle name="Обычный 5 10 4 2 2 2 2" xfId="47133"/>
    <cellStyle name="Обычный 5 10 4 2 2 2_заявки" xfId="57194"/>
    <cellStyle name="Обычный 5 10 4 2 2 3" xfId="47134"/>
    <cellStyle name="Обычный 5 10 4 2 2_заявки" xfId="47135"/>
    <cellStyle name="Обычный 5 10 4 2 3" xfId="47136"/>
    <cellStyle name="Обычный 5 10 4 2 3 2" xfId="47137"/>
    <cellStyle name="Обычный 5 10 4 2 3_заявки" xfId="57195"/>
    <cellStyle name="Обычный 5 10 4 2 4" xfId="47138"/>
    <cellStyle name="Обычный 5 10 4 2_заявки" xfId="47139"/>
    <cellStyle name="Обычный 5 10 4 3" xfId="47140"/>
    <cellStyle name="Обычный 5 10 4 3 2" xfId="47141"/>
    <cellStyle name="Обычный 5 10 4 3 2 2" xfId="47142"/>
    <cellStyle name="Обычный 5 10 4 3 2_заявки" xfId="57196"/>
    <cellStyle name="Обычный 5 10 4 3 3" xfId="47143"/>
    <cellStyle name="Обычный 5 10 4 3_заявки" xfId="47144"/>
    <cellStyle name="Обычный 5 10 4 4" xfId="47145"/>
    <cellStyle name="Обычный 5 10 4 4 2" xfId="47146"/>
    <cellStyle name="Обычный 5 10 4 4_заявки" xfId="57197"/>
    <cellStyle name="Обычный 5 10 4 5" xfId="47147"/>
    <cellStyle name="Обычный 5 10 4_заявки" xfId="47148"/>
    <cellStyle name="Обычный 5 10 5" xfId="47149"/>
    <cellStyle name="Обычный 5 10 5 2" xfId="47150"/>
    <cellStyle name="Обычный 5 10 5 2 2" xfId="47151"/>
    <cellStyle name="Обычный 5 10 5 2 2 2" xfId="47152"/>
    <cellStyle name="Обычный 5 10 5 2 2_заявки" xfId="57198"/>
    <cellStyle name="Обычный 5 10 5 2 3" xfId="47153"/>
    <cellStyle name="Обычный 5 10 5 2_заявки" xfId="47154"/>
    <cellStyle name="Обычный 5 10 5 3" xfId="47155"/>
    <cellStyle name="Обычный 5 10 5 3 2" xfId="47156"/>
    <cellStyle name="Обычный 5 10 5 3_заявки" xfId="57199"/>
    <cellStyle name="Обычный 5 10 5 4" xfId="47157"/>
    <cellStyle name="Обычный 5 10 5_заявки" xfId="47158"/>
    <cellStyle name="Обычный 5 10 6" xfId="47159"/>
    <cellStyle name="Обычный 5 10 6 2" xfId="47160"/>
    <cellStyle name="Обычный 5 10 6 2 2" xfId="47161"/>
    <cellStyle name="Обычный 5 10 6 2_заявки" xfId="57200"/>
    <cellStyle name="Обычный 5 10 6 3" xfId="47162"/>
    <cellStyle name="Обычный 5 10 6_заявки" xfId="47163"/>
    <cellStyle name="Обычный 5 10 7" xfId="47164"/>
    <cellStyle name="Обычный 5 10 7 2" xfId="47165"/>
    <cellStyle name="Обычный 5 10 7_заявки" xfId="57201"/>
    <cellStyle name="Обычный 5 10 8" xfId="47166"/>
    <cellStyle name="Обычный 5 10_заявки" xfId="47167"/>
    <cellStyle name="Обычный 5 11" xfId="47168"/>
    <cellStyle name="Обычный 5 11 2" xfId="47169"/>
    <cellStyle name="Обычный 5 11 2 2" xfId="47170"/>
    <cellStyle name="Обычный 5 11 2 2 2" xfId="47171"/>
    <cellStyle name="Обычный 5 11 2 2 2 2" xfId="47172"/>
    <cellStyle name="Обычный 5 11 2 2 2 2 2" xfId="47173"/>
    <cellStyle name="Обычный 5 11 2 2 2 2_заявки" xfId="57202"/>
    <cellStyle name="Обычный 5 11 2 2 2 3" xfId="47174"/>
    <cellStyle name="Обычный 5 11 2 2 2_заявки" xfId="47175"/>
    <cellStyle name="Обычный 5 11 2 2 3" xfId="47176"/>
    <cellStyle name="Обычный 5 11 2 2 3 2" xfId="47177"/>
    <cellStyle name="Обычный 5 11 2 2 3_заявки" xfId="57203"/>
    <cellStyle name="Обычный 5 11 2 2 4" xfId="47178"/>
    <cellStyle name="Обычный 5 11 2 2_заявки" xfId="47179"/>
    <cellStyle name="Обычный 5 11 2 3" xfId="47180"/>
    <cellStyle name="Обычный 5 11 2 3 2" xfId="47181"/>
    <cellStyle name="Обычный 5 11 2 3 2 2" xfId="47182"/>
    <cellStyle name="Обычный 5 11 2 3 2_заявки" xfId="57204"/>
    <cellStyle name="Обычный 5 11 2 3 3" xfId="47183"/>
    <cellStyle name="Обычный 5 11 2 3_заявки" xfId="47184"/>
    <cellStyle name="Обычный 5 11 2 4" xfId="47185"/>
    <cellStyle name="Обычный 5 11 2 4 2" xfId="47186"/>
    <cellStyle name="Обычный 5 11 2 4_заявки" xfId="57205"/>
    <cellStyle name="Обычный 5 11 2 5" xfId="47187"/>
    <cellStyle name="Обычный 5 11 2_заявки" xfId="47188"/>
    <cellStyle name="Обычный 5 11 3" xfId="47189"/>
    <cellStyle name="Обычный 5 11 3 2" xfId="47190"/>
    <cellStyle name="Обычный 5 11 3 2 2" xfId="47191"/>
    <cellStyle name="Обычный 5 11 3 2 2 2" xfId="47192"/>
    <cellStyle name="Обычный 5 11 3 2 2 2 2" xfId="47193"/>
    <cellStyle name="Обычный 5 11 3 2 2 2_заявки" xfId="57206"/>
    <cellStyle name="Обычный 5 11 3 2 2 3" xfId="47194"/>
    <cellStyle name="Обычный 5 11 3 2 2_заявки" xfId="47195"/>
    <cellStyle name="Обычный 5 11 3 2 3" xfId="47196"/>
    <cellStyle name="Обычный 5 11 3 2 3 2" xfId="47197"/>
    <cellStyle name="Обычный 5 11 3 2 3_заявки" xfId="57207"/>
    <cellStyle name="Обычный 5 11 3 2 4" xfId="47198"/>
    <cellStyle name="Обычный 5 11 3 2_заявки" xfId="47199"/>
    <cellStyle name="Обычный 5 11 3 3" xfId="47200"/>
    <cellStyle name="Обычный 5 11 3 3 2" xfId="47201"/>
    <cellStyle name="Обычный 5 11 3 3 2 2" xfId="47202"/>
    <cellStyle name="Обычный 5 11 3 3 2_заявки" xfId="57208"/>
    <cellStyle name="Обычный 5 11 3 3 3" xfId="47203"/>
    <cellStyle name="Обычный 5 11 3 3_заявки" xfId="47204"/>
    <cellStyle name="Обычный 5 11 3 4" xfId="47205"/>
    <cellStyle name="Обычный 5 11 3 4 2" xfId="47206"/>
    <cellStyle name="Обычный 5 11 3 4_заявки" xfId="57209"/>
    <cellStyle name="Обычный 5 11 3 5" xfId="47207"/>
    <cellStyle name="Обычный 5 11 3_заявки" xfId="47208"/>
    <cellStyle name="Обычный 5 11 4" xfId="47209"/>
    <cellStyle name="Обычный 5 11 4 2" xfId="47210"/>
    <cellStyle name="Обычный 5 11 4 2 2" xfId="47211"/>
    <cellStyle name="Обычный 5 11 4 2 2 2" xfId="47212"/>
    <cellStyle name="Обычный 5 11 4 2 2 2 2" xfId="47213"/>
    <cellStyle name="Обычный 5 11 4 2 2 2_заявки" xfId="57210"/>
    <cellStyle name="Обычный 5 11 4 2 2 3" xfId="47214"/>
    <cellStyle name="Обычный 5 11 4 2 2_заявки" xfId="47215"/>
    <cellStyle name="Обычный 5 11 4 2 3" xfId="47216"/>
    <cellStyle name="Обычный 5 11 4 2 3 2" xfId="47217"/>
    <cellStyle name="Обычный 5 11 4 2 3_заявки" xfId="57211"/>
    <cellStyle name="Обычный 5 11 4 2 4" xfId="47218"/>
    <cellStyle name="Обычный 5 11 4 2_заявки" xfId="47219"/>
    <cellStyle name="Обычный 5 11 4 3" xfId="47220"/>
    <cellStyle name="Обычный 5 11 4 3 2" xfId="47221"/>
    <cellStyle name="Обычный 5 11 4 3 2 2" xfId="47222"/>
    <cellStyle name="Обычный 5 11 4 3 2_заявки" xfId="57212"/>
    <cellStyle name="Обычный 5 11 4 3 3" xfId="47223"/>
    <cellStyle name="Обычный 5 11 4 3_заявки" xfId="47224"/>
    <cellStyle name="Обычный 5 11 4 4" xfId="47225"/>
    <cellStyle name="Обычный 5 11 4 4 2" xfId="47226"/>
    <cellStyle name="Обычный 5 11 4 4_заявки" xfId="57213"/>
    <cellStyle name="Обычный 5 11 4 5" xfId="47227"/>
    <cellStyle name="Обычный 5 11 4_заявки" xfId="47228"/>
    <cellStyle name="Обычный 5 11 5" xfId="47229"/>
    <cellStyle name="Обычный 5 11 5 2" xfId="47230"/>
    <cellStyle name="Обычный 5 11 5 2 2" xfId="47231"/>
    <cellStyle name="Обычный 5 11 5 2 2 2" xfId="47232"/>
    <cellStyle name="Обычный 5 11 5 2 2_заявки" xfId="57214"/>
    <cellStyle name="Обычный 5 11 5 2 3" xfId="47233"/>
    <cellStyle name="Обычный 5 11 5 2_заявки" xfId="47234"/>
    <cellStyle name="Обычный 5 11 5 3" xfId="47235"/>
    <cellStyle name="Обычный 5 11 5 3 2" xfId="47236"/>
    <cellStyle name="Обычный 5 11 5 3_заявки" xfId="57215"/>
    <cellStyle name="Обычный 5 11 5 4" xfId="47237"/>
    <cellStyle name="Обычный 5 11 5_заявки" xfId="47238"/>
    <cellStyle name="Обычный 5 11 6" xfId="47239"/>
    <cellStyle name="Обычный 5 11 6 2" xfId="47240"/>
    <cellStyle name="Обычный 5 11 6 2 2" xfId="47241"/>
    <cellStyle name="Обычный 5 11 6 2_заявки" xfId="57216"/>
    <cellStyle name="Обычный 5 11 6 3" xfId="47242"/>
    <cellStyle name="Обычный 5 11 6_заявки" xfId="47243"/>
    <cellStyle name="Обычный 5 11 7" xfId="47244"/>
    <cellStyle name="Обычный 5 11 7 2" xfId="47245"/>
    <cellStyle name="Обычный 5 11 7_заявки" xfId="57217"/>
    <cellStyle name="Обычный 5 11 8" xfId="47246"/>
    <cellStyle name="Обычный 5 11_заявки" xfId="47247"/>
    <cellStyle name="Обычный 5 12" xfId="47248"/>
    <cellStyle name="Обычный 5 12 2" xfId="47249"/>
    <cellStyle name="Обычный 5 12 2 2" xfId="47250"/>
    <cellStyle name="Обычный 5 12 2 2 2" xfId="47251"/>
    <cellStyle name="Обычный 5 12 2 2 2 2" xfId="47252"/>
    <cellStyle name="Обычный 5 12 2 2 2 2 2" xfId="47253"/>
    <cellStyle name="Обычный 5 12 2 2 2 2_заявки" xfId="57218"/>
    <cellStyle name="Обычный 5 12 2 2 2 3" xfId="47254"/>
    <cellStyle name="Обычный 5 12 2 2 2_заявки" xfId="47255"/>
    <cellStyle name="Обычный 5 12 2 2 3" xfId="47256"/>
    <cellStyle name="Обычный 5 12 2 2 3 2" xfId="47257"/>
    <cellStyle name="Обычный 5 12 2 2 3_заявки" xfId="57219"/>
    <cellStyle name="Обычный 5 12 2 2 4" xfId="47258"/>
    <cellStyle name="Обычный 5 12 2 2_заявки" xfId="47259"/>
    <cellStyle name="Обычный 5 12 2 3" xfId="47260"/>
    <cellStyle name="Обычный 5 12 2 3 2" xfId="47261"/>
    <cellStyle name="Обычный 5 12 2 3 2 2" xfId="47262"/>
    <cellStyle name="Обычный 5 12 2 3 2_заявки" xfId="57220"/>
    <cellStyle name="Обычный 5 12 2 3 3" xfId="47263"/>
    <cellStyle name="Обычный 5 12 2 3_заявки" xfId="47264"/>
    <cellStyle name="Обычный 5 12 2 4" xfId="47265"/>
    <cellStyle name="Обычный 5 12 2 4 2" xfId="47266"/>
    <cellStyle name="Обычный 5 12 2 4_заявки" xfId="57221"/>
    <cellStyle name="Обычный 5 12 2 5" xfId="47267"/>
    <cellStyle name="Обычный 5 12 2_заявки" xfId="47268"/>
    <cellStyle name="Обычный 5 12 3" xfId="47269"/>
    <cellStyle name="Обычный 5 12 3 2" xfId="47270"/>
    <cellStyle name="Обычный 5 12 3 2 2" xfId="47271"/>
    <cellStyle name="Обычный 5 12 3 2 2 2" xfId="47272"/>
    <cellStyle name="Обычный 5 12 3 2 2 2 2" xfId="47273"/>
    <cellStyle name="Обычный 5 12 3 2 2 2_заявки" xfId="57222"/>
    <cellStyle name="Обычный 5 12 3 2 2 3" xfId="47274"/>
    <cellStyle name="Обычный 5 12 3 2 2_заявки" xfId="47275"/>
    <cellStyle name="Обычный 5 12 3 2 3" xfId="47276"/>
    <cellStyle name="Обычный 5 12 3 2 3 2" xfId="47277"/>
    <cellStyle name="Обычный 5 12 3 2 3_заявки" xfId="57223"/>
    <cellStyle name="Обычный 5 12 3 2 4" xfId="47278"/>
    <cellStyle name="Обычный 5 12 3 2_заявки" xfId="47279"/>
    <cellStyle name="Обычный 5 12 3 3" xfId="47280"/>
    <cellStyle name="Обычный 5 12 3 3 2" xfId="47281"/>
    <cellStyle name="Обычный 5 12 3 3 2 2" xfId="47282"/>
    <cellStyle name="Обычный 5 12 3 3 2_заявки" xfId="57224"/>
    <cellStyle name="Обычный 5 12 3 3 3" xfId="47283"/>
    <cellStyle name="Обычный 5 12 3 3_заявки" xfId="47284"/>
    <cellStyle name="Обычный 5 12 3 4" xfId="47285"/>
    <cellStyle name="Обычный 5 12 3 4 2" xfId="47286"/>
    <cellStyle name="Обычный 5 12 3 4_заявки" xfId="57225"/>
    <cellStyle name="Обычный 5 12 3 5" xfId="47287"/>
    <cellStyle name="Обычный 5 12 3_заявки" xfId="47288"/>
    <cellStyle name="Обычный 5 12 4" xfId="47289"/>
    <cellStyle name="Обычный 5 12 4 2" xfId="47290"/>
    <cellStyle name="Обычный 5 12 4 2 2" xfId="47291"/>
    <cellStyle name="Обычный 5 12 4 2 2 2" xfId="47292"/>
    <cellStyle name="Обычный 5 12 4 2 2_заявки" xfId="57226"/>
    <cellStyle name="Обычный 5 12 4 2 3" xfId="47293"/>
    <cellStyle name="Обычный 5 12 4 2_заявки" xfId="47294"/>
    <cellStyle name="Обычный 5 12 4 3" xfId="47295"/>
    <cellStyle name="Обычный 5 12 4 3 2" xfId="47296"/>
    <cellStyle name="Обычный 5 12 4 3_заявки" xfId="57227"/>
    <cellStyle name="Обычный 5 12 4 4" xfId="47297"/>
    <cellStyle name="Обычный 5 12 4_заявки" xfId="47298"/>
    <cellStyle name="Обычный 5 12 5" xfId="47299"/>
    <cellStyle name="Обычный 5 12 5 2" xfId="47300"/>
    <cellStyle name="Обычный 5 12 5 2 2" xfId="47301"/>
    <cellStyle name="Обычный 5 12 5 2_заявки" xfId="57228"/>
    <cellStyle name="Обычный 5 12 5 3" xfId="47302"/>
    <cellStyle name="Обычный 5 12 5_заявки" xfId="47303"/>
    <cellStyle name="Обычный 5 12 6" xfId="47304"/>
    <cellStyle name="Обычный 5 12 6 2" xfId="47305"/>
    <cellStyle name="Обычный 5 12 6_заявки" xfId="57229"/>
    <cellStyle name="Обычный 5 12 7" xfId="47306"/>
    <cellStyle name="Обычный 5 12_заявки" xfId="47307"/>
    <cellStyle name="Обычный 5 13" xfId="47308"/>
    <cellStyle name="Обычный 5 13 2" xfId="47309"/>
    <cellStyle name="Обычный 5 13 2 2" xfId="47310"/>
    <cellStyle name="Обычный 5 13 2 2 2" xfId="47311"/>
    <cellStyle name="Обычный 5 13 2 2 2 2" xfId="47312"/>
    <cellStyle name="Обычный 5 13 2 2 2 2 2" xfId="47313"/>
    <cellStyle name="Обычный 5 13 2 2 2 2_заявки" xfId="57230"/>
    <cellStyle name="Обычный 5 13 2 2 2 3" xfId="47314"/>
    <cellStyle name="Обычный 5 13 2 2 2_заявки" xfId="47315"/>
    <cellStyle name="Обычный 5 13 2 2 3" xfId="47316"/>
    <cellStyle name="Обычный 5 13 2 2 3 2" xfId="47317"/>
    <cellStyle name="Обычный 5 13 2 2 3_заявки" xfId="57231"/>
    <cellStyle name="Обычный 5 13 2 2 4" xfId="47318"/>
    <cellStyle name="Обычный 5 13 2 2_заявки" xfId="47319"/>
    <cellStyle name="Обычный 5 13 2 3" xfId="47320"/>
    <cellStyle name="Обычный 5 13 2 3 2" xfId="47321"/>
    <cellStyle name="Обычный 5 13 2 3 2 2" xfId="47322"/>
    <cellStyle name="Обычный 5 13 2 3 2_заявки" xfId="57232"/>
    <cellStyle name="Обычный 5 13 2 3 3" xfId="47323"/>
    <cellStyle name="Обычный 5 13 2 3_заявки" xfId="47324"/>
    <cellStyle name="Обычный 5 13 2 4" xfId="47325"/>
    <cellStyle name="Обычный 5 13 2 4 2" xfId="47326"/>
    <cellStyle name="Обычный 5 13 2 4_заявки" xfId="57233"/>
    <cellStyle name="Обычный 5 13 2 5" xfId="47327"/>
    <cellStyle name="Обычный 5 13 2_заявки" xfId="47328"/>
    <cellStyle name="Обычный 5 13 3" xfId="47329"/>
    <cellStyle name="Обычный 5 13 3 2" xfId="47330"/>
    <cellStyle name="Обычный 5 13 3 2 2" xfId="47331"/>
    <cellStyle name="Обычный 5 13 3 2 2 2" xfId="47332"/>
    <cellStyle name="Обычный 5 13 3 2 2 2 2" xfId="47333"/>
    <cellStyle name="Обычный 5 13 3 2 2 2_заявки" xfId="57234"/>
    <cellStyle name="Обычный 5 13 3 2 2 3" xfId="47334"/>
    <cellStyle name="Обычный 5 13 3 2 2_заявки" xfId="47335"/>
    <cellStyle name="Обычный 5 13 3 2 3" xfId="47336"/>
    <cellStyle name="Обычный 5 13 3 2 3 2" xfId="47337"/>
    <cellStyle name="Обычный 5 13 3 2 3_заявки" xfId="57235"/>
    <cellStyle name="Обычный 5 13 3 2 4" xfId="47338"/>
    <cellStyle name="Обычный 5 13 3 2_заявки" xfId="47339"/>
    <cellStyle name="Обычный 5 13 3 3" xfId="47340"/>
    <cellStyle name="Обычный 5 13 3 3 2" xfId="47341"/>
    <cellStyle name="Обычный 5 13 3 3 2 2" xfId="47342"/>
    <cellStyle name="Обычный 5 13 3 3 2_заявки" xfId="57236"/>
    <cellStyle name="Обычный 5 13 3 3 3" xfId="47343"/>
    <cellStyle name="Обычный 5 13 3 3_заявки" xfId="47344"/>
    <cellStyle name="Обычный 5 13 3 4" xfId="47345"/>
    <cellStyle name="Обычный 5 13 3 4 2" xfId="47346"/>
    <cellStyle name="Обычный 5 13 3 4_заявки" xfId="57237"/>
    <cellStyle name="Обычный 5 13 3 5" xfId="47347"/>
    <cellStyle name="Обычный 5 13 3_заявки" xfId="47348"/>
    <cellStyle name="Обычный 5 13 4" xfId="47349"/>
    <cellStyle name="Обычный 5 13 4 2" xfId="47350"/>
    <cellStyle name="Обычный 5 13 4 2 2" xfId="47351"/>
    <cellStyle name="Обычный 5 13 4 2 2 2" xfId="47352"/>
    <cellStyle name="Обычный 5 13 4 2 2_заявки" xfId="57238"/>
    <cellStyle name="Обычный 5 13 4 2 3" xfId="47353"/>
    <cellStyle name="Обычный 5 13 4 2_заявки" xfId="47354"/>
    <cellStyle name="Обычный 5 13 4 3" xfId="47355"/>
    <cellStyle name="Обычный 5 13 4 3 2" xfId="47356"/>
    <cellStyle name="Обычный 5 13 4 3_заявки" xfId="57239"/>
    <cellStyle name="Обычный 5 13 4 4" xfId="47357"/>
    <cellStyle name="Обычный 5 13 4_заявки" xfId="47358"/>
    <cellStyle name="Обычный 5 13 5" xfId="47359"/>
    <cellStyle name="Обычный 5 13 5 2" xfId="47360"/>
    <cellStyle name="Обычный 5 13 5 2 2" xfId="47361"/>
    <cellStyle name="Обычный 5 13 5 2_заявки" xfId="57240"/>
    <cellStyle name="Обычный 5 13 5 3" xfId="47362"/>
    <cellStyle name="Обычный 5 13 5_заявки" xfId="47363"/>
    <cellStyle name="Обычный 5 13 6" xfId="47364"/>
    <cellStyle name="Обычный 5 13 6 2" xfId="47365"/>
    <cellStyle name="Обычный 5 13 6_заявки" xfId="57241"/>
    <cellStyle name="Обычный 5 13 7" xfId="47366"/>
    <cellStyle name="Обычный 5 13_заявки" xfId="47367"/>
    <cellStyle name="Обычный 5 14" xfId="47368"/>
    <cellStyle name="Обычный 5 14 2" xfId="47369"/>
    <cellStyle name="Обычный 5 14 2 2" xfId="47370"/>
    <cellStyle name="Обычный 5 14 2 2 2" xfId="47371"/>
    <cellStyle name="Обычный 5 14 2 2 2 2" xfId="47372"/>
    <cellStyle name="Обычный 5 14 2 2 2 2 2" xfId="47373"/>
    <cellStyle name="Обычный 5 14 2 2 2 2_заявки" xfId="57242"/>
    <cellStyle name="Обычный 5 14 2 2 2 3" xfId="47374"/>
    <cellStyle name="Обычный 5 14 2 2 2_заявки" xfId="47375"/>
    <cellStyle name="Обычный 5 14 2 2 3" xfId="47376"/>
    <cellStyle name="Обычный 5 14 2 2 3 2" xfId="47377"/>
    <cellStyle name="Обычный 5 14 2 2 3_заявки" xfId="57243"/>
    <cellStyle name="Обычный 5 14 2 2 4" xfId="47378"/>
    <cellStyle name="Обычный 5 14 2 2_заявки" xfId="47379"/>
    <cellStyle name="Обычный 5 14 2 3" xfId="47380"/>
    <cellStyle name="Обычный 5 14 2 3 2" xfId="47381"/>
    <cellStyle name="Обычный 5 14 2 3 2 2" xfId="47382"/>
    <cellStyle name="Обычный 5 14 2 3 2_заявки" xfId="57244"/>
    <cellStyle name="Обычный 5 14 2 3 3" xfId="47383"/>
    <cellStyle name="Обычный 5 14 2 3_заявки" xfId="47384"/>
    <cellStyle name="Обычный 5 14 2 4" xfId="47385"/>
    <cellStyle name="Обычный 5 14 2 4 2" xfId="47386"/>
    <cellStyle name="Обычный 5 14 2 4_заявки" xfId="57245"/>
    <cellStyle name="Обычный 5 14 2 5" xfId="47387"/>
    <cellStyle name="Обычный 5 14 2_заявки" xfId="47388"/>
    <cellStyle name="Обычный 5 14 3" xfId="47389"/>
    <cellStyle name="Обычный 5 14 3 2" xfId="47390"/>
    <cellStyle name="Обычный 5 14 3 2 2" xfId="47391"/>
    <cellStyle name="Обычный 5 14 3 2 2 2" xfId="47392"/>
    <cellStyle name="Обычный 5 14 3 2 2 2 2" xfId="47393"/>
    <cellStyle name="Обычный 5 14 3 2 2 2_заявки" xfId="57246"/>
    <cellStyle name="Обычный 5 14 3 2 2 3" xfId="47394"/>
    <cellStyle name="Обычный 5 14 3 2 2_заявки" xfId="47395"/>
    <cellStyle name="Обычный 5 14 3 2 3" xfId="47396"/>
    <cellStyle name="Обычный 5 14 3 2 3 2" xfId="47397"/>
    <cellStyle name="Обычный 5 14 3 2 3_заявки" xfId="57247"/>
    <cellStyle name="Обычный 5 14 3 2 4" xfId="47398"/>
    <cellStyle name="Обычный 5 14 3 2_заявки" xfId="47399"/>
    <cellStyle name="Обычный 5 14 3 3" xfId="47400"/>
    <cellStyle name="Обычный 5 14 3 3 2" xfId="47401"/>
    <cellStyle name="Обычный 5 14 3 3 2 2" xfId="47402"/>
    <cellStyle name="Обычный 5 14 3 3 2_заявки" xfId="57248"/>
    <cellStyle name="Обычный 5 14 3 3 3" xfId="47403"/>
    <cellStyle name="Обычный 5 14 3 3_заявки" xfId="47404"/>
    <cellStyle name="Обычный 5 14 3 4" xfId="47405"/>
    <cellStyle name="Обычный 5 14 3 4 2" xfId="47406"/>
    <cellStyle name="Обычный 5 14 3 4_заявки" xfId="57249"/>
    <cellStyle name="Обычный 5 14 3 5" xfId="47407"/>
    <cellStyle name="Обычный 5 14 3_заявки" xfId="47408"/>
    <cellStyle name="Обычный 5 14 4" xfId="47409"/>
    <cellStyle name="Обычный 5 14 4 2" xfId="47410"/>
    <cellStyle name="Обычный 5 14 4 2 2" xfId="47411"/>
    <cellStyle name="Обычный 5 14 4 2 2 2" xfId="47412"/>
    <cellStyle name="Обычный 5 14 4 2 2_заявки" xfId="57250"/>
    <cellStyle name="Обычный 5 14 4 2 3" xfId="47413"/>
    <cellStyle name="Обычный 5 14 4 2_заявки" xfId="47414"/>
    <cellStyle name="Обычный 5 14 4 3" xfId="47415"/>
    <cellStyle name="Обычный 5 14 4 3 2" xfId="47416"/>
    <cellStyle name="Обычный 5 14 4 3_заявки" xfId="57251"/>
    <cellStyle name="Обычный 5 14 4 4" xfId="47417"/>
    <cellStyle name="Обычный 5 14 4_заявки" xfId="47418"/>
    <cellStyle name="Обычный 5 14 5" xfId="47419"/>
    <cellStyle name="Обычный 5 14 5 2" xfId="47420"/>
    <cellStyle name="Обычный 5 14 5 2 2" xfId="47421"/>
    <cellStyle name="Обычный 5 14 5 2_заявки" xfId="57252"/>
    <cellStyle name="Обычный 5 14 5 3" xfId="47422"/>
    <cellStyle name="Обычный 5 14 5_заявки" xfId="47423"/>
    <cellStyle name="Обычный 5 14 6" xfId="47424"/>
    <cellStyle name="Обычный 5 14 6 2" xfId="47425"/>
    <cellStyle name="Обычный 5 14 6_заявки" xfId="57253"/>
    <cellStyle name="Обычный 5 14 7" xfId="47426"/>
    <cellStyle name="Обычный 5 14_заявки" xfId="47427"/>
    <cellStyle name="Обычный 5 15" xfId="47428"/>
    <cellStyle name="Обычный 5 15 2" xfId="47429"/>
    <cellStyle name="Обычный 5 15 2 2" xfId="47430"/>
    <cellStyle name="Обычный 5 15 2 2 2" xfId="47431"/>
    <cellStyle name="Обычный 5 15 2 2 2 2" xfId="47432"/>
    <cellStyle name="Обычный 5 15 2 2 2 2 2" xfId="47433"/>
    <cellStyle name="Обычный 5 15 2 2 2 2_заявки" xfId="57254"/>
    <cellStyle name="Обычный 5 15 2 2 2 3" xfId="47434"/>
    <cellStyle name="Обычный 5 15 2 2 2_заявки" xfId="47435"/>
    <cellStyle name="Обычный 5 15 2 2 3" xfId="47436"/>
    <cellStyle name="Обычный 5 15 2 2 3 2" xfId="47437"/>
    <cellStyle name="Обычный 5 15 2 2 3_заявки" xfId="57255"/>
    <cellStyle name="Обычный 5 15 2 2 4" xfId="47438"/>
    <cellStyle name="Обычный 5 15 2 2_заявки" xfId="47439"/>
    <cellStyle name="Обычный 5 15 2 3" xfId="47440"/>
    <cellStyle name="Обычный 5 15 2 3 2" xfId="47441"/>
    <cellStyle name="Обычный 5 15 2 3 2 2" xfId="47442"/>
    <cellStyle name="Обычный 5 15 2 3 2_заявки" xfId="57256"/>
    <cellStyle name="Обычный 5 15 2 3 3" xfId="47443"/>
    <cellStyle name="Обычный 5 15 2 3_заявки" xfId="47444"/>
    <cellStyle name="Обычный 5 15 2 4" xfId="47445"/>
    <cellStyle name="Обычный 5 15 2 4 2" xfId="47446"/>
    <cellStyle name="Обычный 5 15 2 4_заявки" xfId="57257"/>
    <cellStyle name="Обычный 5 15 2 5" xfId="47447"/>
    <cellStyle name="Обычный 5 15 2_заявки" xfId="47448"/>
    <cellStyle name="Обычный 5 15 3" xfId="47449"/>
    <cellStyle name="Обычный 5 15 3 2" xfId="47450"/>
    <cellStyle name="Обычный 5 15 3 2 2" xfId="47451"/>
    <cellStyle name="Обычный 5 15 3 2 2 2" xfId="47452"/>
    <cellStyle name="Обычный 5 15 3 2 2 2 2" xfId="47453"/>
    <cellStyle name="Обычный 5 15 3 2 2 2_заявки" xfId="57258"/>
    <cellStyle name="Обычный 5 15 3 2 2 3" xfId="47454"/>
    <cellStyle name="Обычный 5 15 3 2 2_заявки" xfId="47455"/>
    <cellStyle name="Обычный 5 15 3 2 3" xfId="47456"/>
    <cellStyle name="Обычный 5 15 3 2 3 2" xfId="47457"/>
    <cellStyle name="Обычный 5 15 3 2 3_заявки" xfId="57259"/>
    <cellStyle name="Обычный 5 15 3 2 4" xfId="47458"/>
    <cellStyle name="Обычный 5 15 3 2_заявки" xfId="47459"/>
    <cellStyle name="Обычный 5 15 3 3" xfId="47460"/>
    <cellStyle name="Обычный 5 15 3 3 2" xfId="47461"/>
    <cellStyle name="Обычный 5 15 3 3 2 2" xfId="47462"/>
    <cellStyle name="Обычный 5 15 3 3 2_заявки" xfId="57260"/>
    <cellStyle name="Обычный 5 15 3 3 3" xfId="47463"/>
    <cellStyle name="Обычный 5 15 3 3_заявки" xfId="47464"/>
    <cellStyle name="Обычный 5 15 3 4" xfId="47465"/>
    <cellStyle name="Обычный 5 15 3 4 2" xfId="47466"/>
    <cellStyle name="Обычный 5 15 3 4_заявки" xfId="57261"/>
    <cellStyle name="Обычный 5 15 3 5" xfId="47467"/>
    <cellStyle name="Обычный 5 15 3_заявки" xfId="47468"/>
    <cellStyle name="Обычный 5 15 4" xfId="47469"/>
    <cellStyle name="Обычный 5 15 4 2" xfId="47470"/>
    <cellStyle name="Обычный 5 15 4 2 2" xfId="47471"/>
    <cellStyle name="Обычный 5 15 4 2 2 2" xfId="47472"/>
    <cellStyle name="Обычный 5 15 4 2 2_заявки" xfId="57262"/>
    <cellStyle name="Обычный 5 15 4 2 3" xfId="47473"/>
    <cellStyle name="Обычный 5 15 4 2_заявки" xfId="47474"/>
    <cellStyle name="Обычный 5 15 4 3" xfId="47475"/>
    <cellStyle name="Обычный 5 15 4 3 2" xfId="47476"/>
    <cellStyle name="Обычный 5 15 4 3_заявки" xfId="57263"/>
    <cellStyle name="Обычный 5 15 4 4" xfId="47477"/>
    <cellStyle name="Обычный 5 15 4_заявки" xfId="47478"/>
    <cellStyle name="Обычный 5 15 5" xfId="47479"/>
    <cellStyle name="Обычный 5 15 5 2" xfId="47480"/>
    <cellStyle name="Обычный 5 15 5 2 2" xfId="47481"/>
    <cellStyle name="Обычный 5 15 5 2_заявки" xfId="57264"/>
    <cellStyle name="Обычный 5 15 5 3" xfId="47482"/>
    <cellStyle name="Обычный 5 15 5_заявки" xfId="47483"/>
    <cellStyle name="Обычный 5 15 6" xfId="47484"/>
    <cellStyle name="Обычный 5 15 6 2" xfId="47485"/>
    <cellStyle name="Обычный 5 15 6_заявки" xfId="57265"/>
    <cellStyle name="Обычный 5 15 7" xfId="47486"/>
    <cellStyle name="Обычный 5 15_заявки" xfId="47487"/>
    <cellStyle name="Обычный 5 16" xfId="47488"/>
    <cellStyle name="Обычный 5 16 2" xfId="47489"/>
    <cellStyle name="Обычный 5 16 2 2" xfId="47490"/>
    <cellStyle name="Обычный 5 16 2 2 2" xfId="47491"/>
    <cellStyle name="Обычный 5 16 2 2 2 2" xfId="47492"/>
    <cellStyle name="Обычный 5 16 2 2 2 2 2" xfId="47493"/>
    <cellStyle name="Обычный 5 16 2 2 2 2_заявки" xfId="57266"/>
    <cellStyle name="Обычный 5 16 2 2 2 3" xfId="47494"/>
    <cellStyle name="Обычный 5 16 2 2 2_заявки" xfId="47495"/>
    <cellStyle name="Обычный 5 16 2 2 3" xfId="47496"/>
    <cellStyle name="Обычный 5 16 2 2 3 2" xfId="47497"/>
    <cellStyle name="Обычный 5 16 2 2 3_заявки" xfId="57267"/>
    <cellStyle name="Обычный 5 16 2 2 4" xfId="47498"/>
    <cellStyle name="Обычный 5 16 2 2_заявки" xfId="47499"/>
    <cellStyle name="Обычный 5 16 2 3" xfId="47500"/>
    <cellStyle name="Обычный 5 16 2 3 2" xfId="47501"/>
    <cellStyle name="Обычный 5 16 2 3 2 2" xfId="47502"/>
    <cellStyle name="Обычный 5 16 2 3 2_заявки" xfId="57268"/>
    <cellStyle name="Обычный 5 16 2 3 3" xfId="47503"/>
    <cellStyle name="Обычный 5 16 2 3_заявки" xfId="47504"/>
    <cellStyle name="Обычный 5 16 2 4" xfId="47505"/>
    <cellStyle name="Обычный 5 16 2 4 2" xfId="47506"/>
    <cellStyle name="Обычный 5 16 2 4_заявки" xfId="57269"/>
    <cellStyle name="Обычный 5 16 2 5" xfId="47507"/>
    <cellStyle name="Обычный 5 16 2_заявки" xfId="47508"/>
    <cellStyle name="Обычный 5 16 3" xfId="47509"/>
    <cellStyle name="Обычный 5 16 3 2" xfId="47510"/>
    <cellStyle name="Обычный 5 16 3 2 2" xfId="47511"/>
    <cellStyle name="Обычный 5 16 3 2 2 2" xfId="47512"/>
    <cellStyle name="Обычный 5 16 3 2 2 2 2" xfId="47513"/>
    <cellStyle name="Обычный 5 16 3 2 2 2_заявки" xfId="57270"/>
    <cellStyle name="Обычный 5 16 3 2 2 3" xfId="47514"/>
    <cellStyle name="Обычный 5 16 3 2 2_заявки" xfId="47515"/>
    <cellStyle name="Обычный 5 16 3 2 3" xfId="47516"/>
    <cellStyle name="Обычный 5 16 3 2 3 2" xfId="47517"/>
    <cellStyle name="Обычный 5 16 3 2 3_заявки" xfId="57271"/>
    <cellStyle name="Обычный 5 16 3 2 4" xfId="47518"/>
    <cellStyle name="Обычный 5 16 3 2_заявки" xfId="47519"/>
    <cellStyle name="Обычный 5 16 3 3" xfId="47520"/>
    <cellStyle name="Обычный 5 16 3 3 2" xfId="47521"/>
    <cellStyle name="Обычный 5 16 3 3 2 2" xfId="47522"/>
    <cellStyle name="Обычный 5 16 3 3 2_заявки" xfId="57272"/>
    <cellStyle name="Обычный 5 16 3 3 3" xfId="47523"/>
    <cellStyle name="Обычный 5 16 3 3_заявки" xfId="47524"/>
    <cellStyle name="Обычный 5 16 3 4" xfId="47525"/>
    <cellStyle name="Обычный 5 16 3 4 2" xfId="47526"/>
    <cellStyle name="Обычный 5 16 3 4_заявки" xfId="57273"/>
    <cellStyle name="Обычный 5 16 3 5" xfId="47527"/>
    <cellStyle name="Обычный 5 16 3_заявки" xfId="47528"/>
    <cellStyle name="Обычный 5 16 4" xfId="47529"/>
    <cellStyle name="Обычный 5 16 4 2" xfId="47530"/>
    <cellStyle name="Обычный 5 16 4 2 2" xfId="47531"/>
    <cellStyle name="Обычный 5 16 4 2 2 2" xfId="47532"/>
    <cellStyle name="Обычный 5 16 4 2 2_заявки" xfId="57274"/>
    <cellStyle name="Обычный 5 16 4 2 3" xfId="47533"/>
    <cellStyle name="Обычный 5 16 4 2_заявки" xfId="47534"/>
    <cellStyle name="Обычный 5 16 4 3" xfId="47535"/>
    <cellStyle name="Обычный 5 16 4 3 2" xfId="47536"/>
    <cellStyle name="Обычный 5 16 4 3_заявки" xfId="57275"/>
    <cellStyle name="Обычный 5 16 4 4" xfId="47537"/>
    <cellStyle name="Обычный 5 16 4_заявки" xfId="47538"/>
    <cellStyle name="Обычный 5 16 5" xfId="47539"/>
    <cellStyle name="Обычный 5 16 5 2" xfId="47540"/>
    <cellStyle name="Обычный 5 16 5 2 2" xfId="47541"/>
    <cellStyle name="Обычный 5 16 5 2_заявки" xfId="57276"/>
    <cellStyle name="Обычный 5 16 5 3" xfId="47542"/>
    <cellStyle name="Обычный 5 16 5_заявки" xfId="47543"/>
    <cellStyle name="Обычный 5 16 6" xfId="47544"/>
    <cellStyle name="Обычный 5 16 6 2" xfId="47545"/>
    <cellStyle name="Обычный 5 16 6_заявки" xfId="57277"/>
    <cellStyle name="Обычный 5 16 7" xfId="47546"/>
    <cellStyle name="Обычный 5 16_заявки" xfId="47547"/>
    <cellStyle name="Обычный 5 17" xfId="47548"/>
    <cellStyle name="Обычный 5 17 2" xfId="47549"/>
    <cellStyle name="Обычный 5 17 2 2" xfId="47550"/>
    <cellStyle name="Обычный 5 17 2 2 2" xfId="47551"/>
    <cellStyle name="Обычный 5 17 2 2 2 2" xfId="47552"/>
    <cellStyle name="Обычный 5 17 2 2 2 2 2" xfId="47553"/>
    <cellStyle name="Обычный 5 17 2 2 2 2_заявки" xfId="57278"/>
    <cellStyle name="Обычный 5 17 2 2 2 3" xfId="47554"/>
    <cellStyle name="Обычный 5 17 2 2 2_заявки" xfId="47555"/>
    <cellStyle name="Обычный 5 17 2 2 3" xfId="47556"/>
    <cellStyle name="Обычный 5 17 2 2 3 2" xfId="47557"/>
    <cellStyle name="Обычный 5 17 2 2 3_заявки" xfId="57279"/>
    <cellStyle name="Обычный 5 17 2 2 4" xfId="47558"/>
    <cellStyle name="Обычный 5 17 2 2_заявки" xfId="47559"/>
    <cellStyle name="Обычный 5 17 2 3" xfId="47560"/>
    <cellStyle name="Обычный 5 17 2 3 2" xfId="47561"/>
    <cellStyle name="Обычный 5 17 2 3 2 2" xfId="47562"/>
    <cellStyle name="Обычный 5 17 2 3 2_заявки" xfId="57280"/>
    <cellStyle name="Обычный 5 17 2 3 3" xfId="47563"/>
    <cellStyle name="Обычный 5 17 2 3_заявки" xfId="47564"/>
    <cellStyle name="Обычный 5 17 2 4" xfId="47565"/>
    <cellStyle name="Обычный 5 17 2 4 2" xfId="47566"/>
    <cellStyle name="Обычный 5 17 2 4_заявки" xfId="57281"/>
    <cellStyle name="Обычный 5 17 2 5" xfId="47567"/>
    <cellStyle name="Обычный 5 17 2_заявки" xfId="47568"/>
    <cellStyle name="Обычный 5 17 3" xfId="47569"/>
    <cellStyle name="Обычный 5 17 3 2" xfId="47570"/>
    <cellStyle name="Обычный 5 17 3 2 2" xfId="47571"/>
    <cellStyle name="Обычный 5 17 3 2 2 2" xfId="47572"/>
    <cellStyle name="Обычный 5 17 3 2 2 2 2" xfId="47573"/>
    <cellStyle name="Обычный 5 17 3 2 2 2_заявки" xfId="57282"/>
    <cellStyle name="Обычный 5 17 3 2 2 3" xfId="47574"/>
    <cellStyle name="Обычный 5 17 3 2 2_заявки" xfId="47575"/>
    <cellStyle name="Обычный 5 17 3 2 3" xfId="47576"/>
    <cellStyle name="Обычный 5 17 3 2 3 2" xfId="47577"/>
    <cellStyle name="Обычный 5 17 3 2 3_заявки" xfId="57283"/>
    <cellStyle name="Обычный 5 17 3 2 4" xfId="47578"/>
    <cellStyle name="Обычный 5 17 3 2_заявки" xfId="47579"/>
    <cellStyle name="Обычный 5 17 3 3" xfId="47580"/>
    <cellStyle name="Обычный 5 17 3 3 2" xfId="47581"/>
    <cellStyle name="Обычный 5 17 3 3 2 2" xfId="47582"/>
    <cellStyle name="Обычный 5 17 3 3 2_заявки" xfId="57284"/>
    <cellStyle name="Обычный 5 17 3 3 3" xfId="47583"/>
    <cellStyle name="Обычный 5 17 3 3_заявки" xfId="47584"/>
    <cellStyle name="Обычный 5 17 3 4" xfId="47585"/>
    <cellStyle name="Обычный 5 17 3 4 2" xfId="47586"/>
    <cellStyle name="Обычный 5 17 3 4_заявки" xfId="57285"/>
    <cellStyle name="Обычный 5 17 3 5" xfId="47587"/>
    <cellStyle name="Обычный 5 17 3_заявки" xfId="47588"/>
    <cellStyle name="Обычный 5 17 4" xfId="47589"/>
    <cellStyle name="Обычный 5 17 4 2" xfId="47590"/>
    <cellStyle name="Обычный 5 17 4 2 2" xfId="47591"/>
    <cellStyle name="Обычный 5 17 4 2 2 2" xfId="47592"/>
    <cellStyle name="Обычный 5 17 4 2 2_заявки" xfId="57286"/>
    <cellStyle name="Обычный 5 17 4 2 3" xfId="47593"/>
    <cellStyle name="Обычный 5 17 4 2_заявки" xfId="47594"/>
    <cellStyle name="Обычный 5 17 4 3" xfId="47595"/>
    <cellStyle name="Обычный 5 17 4 3 2" xfId="47596"/>
    <cellStyle name="Обычный 5 17 4 3_заявки" xfId="57287"/>
    <cellStyle name="Обычный 5 17 4 4" xfId="47597"/>
    <cellStyle name="Обычный 5 17 4_заявки" xfId="47598"/>
    <cellStyle name="Обычный 5 17 5" xfId="47599"/>
    <cellStyle name="Обычный 5 17 5 2" xfId="47600"/>
    <cellStyle name="Обычный 5 17 5 2 2" xfId="47601"/>
    <cellStyle name="Обычный 5 17 5 2_заявки" xfId="57288"/>
    <cellStyle name="Обычный 5 17 5 3" xfId="47602"/>
    <cellStyle name="Обычный 5 17 5_заявки" xfId="47603"/>
    <cellStyle name="Обычный 5 17 6" xfId="47604"/>
    <cellStyle name="Обычный 5 17 6 2" xfId="47605"/>
    <cellStyle name="Обычный 5 17 6_заявки" xfId="57289"/>
    <cellStyle name="Обычный 5 17 7" xfId="47606"/>
    <cellStyle name="Обычный 5 17_заявки" xfId="47607"/>
    <cellStyle name="Обычный 5 18" xfId="47608"/>
    <cellStyle name="Обычный 5 18 2" xfId="47609"/>
    <cellStyle name="Обычный 5 18 2 2" xfId="47610"/>
    <cellStyle name="Обычный 5 18 2 2 2" xfId="47611"/>
    <cellStyle name="Обычный 5 18 2 2 2 2" xfId="47612"/>
    <cellStyle name="Обычный 5 18 2 2 2_заявки" xfId="57290"/>
    <cellStyle name="Обычный 5 18 2 2 3" xfId="47613"/>
    <cellStyle name="Обычный 5 18 2 2_заявки" xfId="47614"/>
    <cellStyle name="Обычный 5 18 2 3" xfId="47615"/>
    <cellStyle name="Обычный 5 18 2 3 2" xfId="47616"/>
    <cellStyle name="Обычный 5 18 2 3_заявки" xfId="57291"/>
    <cellStyle name="Обычный 5 18 2 4" xfId="47617"/>
    <cellStyle name="Обычный 5 18 2_заявки" xfId="47618"/>
    <cellStyle name="Обычный 5 18 3" xfId="47619"/>
    <cellStyle name="Обычный 5 18 3 2" xfId="47620"/>
    <cellStyle name="Обычный 5 18 3 2 2" xfId="47621"/>
    <cellStyle name="Обычный 5 18 3 2_заявки" xfId="57292"/>
    <cellStyle name="Обычный 5 18 3 3" xfId="47622"/>
    <cellStyle name="Обычный 5 18 3_заявки" xfId="47623"/>
    <cellStyle name="Обычный 5 18 4" xfId="47624"/>
    <cellStyle name="Обычный 5 18 4 2" xfId="47625"/>
    <cellStyle name="Обычный 5 18 4_заявки" xfId="57293"/>
    <cellStyle name="Обычный 5 18 5" xfId="47626"/>
    <cellStyle name="Обычный 5 18_заявки" xfId="47627"/>
    <cellStyle name="Обычный 5 19" xfId="47628"/>
    <cellStyle name="Обычный 5 19 2" xfId="47629"/>
    <cellStyle name="Обычный 5 19 2 2" xfId="47630"/>
    <cellStyle name="Обычный 5 19 2 2 2" xfId="47631"/>
    <cellStyle name="Обычный 5 19 2 2 2 2" xfId="47632"/>
    <cellStyle name="Обычный 5 19 2 2 2_заявки" xfId="57294"/>
    <cellStyle name="Обычный 5 19 2 2 3" xfId="47633"/>
    <cellStyle name="Обычный 5 19 2 2_заявки" xfId="47634"/>
    <cellStyle name="Обычный 5 19 2 3" xfId="47635"/>
    <cellStyle name="Обычный 5 19 2 3 2" xfId="47636"/>
    <cellStyle name="Обычный 5 19 2 3_заявки" xfId="57295"/>
    <cellStyle name="Обычный 5 19 2 4" xfId="47637"/>
    <cellStyle name="Обычный 5 19 2_заявки" xfId="47638"/>
    <cellStyle name="Обычный 5 19 3" xfId="47639"/>
    <cellStyle name="Обычный 5 19 3 2" xfId="47640"/>
    <cellStyle name="Обычный 5 19 3 2 2" xfId="47641"/>
    <cellStyle name="Обычный 5 19 3 2_заявки" xfId="57296"/>
    <cellStyle name="Обычный 5 19 3 3" xfId="47642"/>
    <cellStyle name="Обычный 5 19 3_заявки" xfId="47643"/>
    <cellStyle name="Обычный 5 19 4" xfId="47644"/>
    <cellStyle name="Обычный 5 19 4 2" xfId="47645"/>
    <cellStyle name="Обычный 5 19 4_заявки" xfId="57297"/>
    <cellStyle name="Обычный 5 19 5" xfId="47646"/>
    <cellStyle name="Обычный 5 19_заявки" xfId="47647"/>
    <cellStyle name="Обычный 5 2" xfId="26"/>
    <cellStyle name="Обычный 5 2 10" xfId="47648"/>
    <cellStyle name="Обычный 5 2 10 2" xfId="47649"/>
    <cellStyle name="Обычный 5 2 10 2 2" xfId="47650"/>
    <cellStyle name="Обычный 5 2 10 2 2 2" xfId="47651"/>
    <cellStyle name="Обычный 5 2 10 2 2_заявки" xfId="57298"/>
    <cellStyle name="Обычный 5 2 10 2 3" xfId="47652"/>
    <cellStyle name="Обычный 5 2 10 2_заявки" xfId="47653"/>
    <cellStyle name="Обычный 5 2 10 3" xfId="47654"/>
    <cellStyle name="Обычный 5 2 10 3 2" xfId="47655"/>
    <cellStyle name="Обычный 5 2 10 3_заявки" xfId="57299"/>
    <cellStyle name="Обычный 5 2 10 4" xfId="47656"/>
    <cellStyle name="Обычный 5 2 10_заявки" xfId="47657"/>
    <cellStyle name="Обычный 5 2 11" xfId="47658"/>
    <cellStyle name="Обычный 5 2 11 2" xfId="47659"/>
    <cellStyle name="Обычный 5 2 11 2 2" xfId="47660"/>
    <cellStyle name="Обычный 5 2 11 2_заявки" xfId="57300"/>
    <cellStyle name="Обычный 5 2 11 3" xfId="47661"/>
    <cellStyle name="Обычный 5 2 11_заявки" xfId="47662"/>
    <cellStyle name="Обычный 5 2 12" xfId="47663"/>
    <cellStyle name="Обычный 5 2 12 2" xfId="47664"/>
    <cellStyle name="Обычный 5 2 12_заявки" xfId="57301"/>
    <cellStyle name="Обычный 5 2 13" xfId="47665"/>
    <cellStyle name="Обычный 5 2 2" xfId="27"/>
    <cellStyle name="Обычный 5 2 2 10" xfId="47666"/>
    <cellStyle name="Обычный 5 2 2 10 2" xfId="47667"/>
    <cellStyle name="Обычный 5 2 2 10_заявки" xfId="57302"/>
    <cellStyle name="Обычный 5 2 2 11" xfId="47668"/>
    <cellStyle name="Обычный 5 2 2 2" xfId="28"/>
    <cellStyle name="Обычный 5 2 2 2 2" xfId="47669"/>
    <cellStyle name="Обычный 5 2 2 2 2 2" xfId="47670"/>
    <cellStyle name="Обычный 5 2 2 2 2 2 2" xfId="47671"/>
    <cellStyle name="Обычный 5 2 2 2 2 2 2 2" xfId="47672"/>
    <cellStyle name="Обычный 5 2 2 2 2 2 2_заявки" xfId="57303"/>
    <cellStyle name="Обычный 5 2 2 2 2 2 3" xfId="47673"/>
    <cellStyle name="Обычный 5 2 2 2 2 2_заявки" xfId="47674"/>
    <cellStyle name="Обычный 5 2 2 2 2 3" xfId="47675"/>
    <cellStyle name="Обычный 5 2 2 2 2 3 2" xfId="47676"/>
    <cellStyle name="Обычный 5 2 2 2 2 3_заявки" xfId="57304"/>
    <cellStyle name="Обычный 5 2 2 2 2 4" xfId="47677"/>
    <cellStyle name="Обычный 5 2 2 2 2_заявки" xfId="47678"/>
    <cellStyle name="Обычный 5 2 2 2 3" xfId="47679"/>
    <cellStyle name="Обычный 5 2 2 2 3 2" xfId="47680"/>
    <cellStyle name="Обычный 5 2 2 2 3 2 2" xfId="47681"/>
    <cellStyle name="Обычный 5 2 2 2 3 2 2 2" xfId="47682"/>
    <cellStyle name="Обычный 5 2 2 2 3 2 2_заявки" xfId="57305"/>
    <cellStyle name="Обычный 5 2 2 2 3 2 3" xfId="47683"/>
    <cellStyle name="Обычный 5 2 2 2 3 2_заявки" xfId="47684"/>
    <cellStyle name="Обычный 5 2 2 2 3 3" xfId="47685"/>
    <cellStyle name="Обычный 5 2 2 2 3 3 2" xfId="47686"/>
    <cellStyle name="Обычный 5 2 2 2 3 3_заявки" xfId="57306"/>
    <cellStyle name="Обычный 5 2 2 2 3 4" xfId="47687"/>
    <cellStyle name="Обычный 5 2 2 2 3_заявки" xfId="47688"/>
    <cellStyle name="Обычный 5 2 2 2 4" xfId="47689"/>
    <cellStyle name="Обычный 5 2 2 2 4 2" xfId="47690"/>
    <cellStyle name="Обычный 5 2 2 2 4 2 2" xfId="47691"/>
    <cellStyle name="Обычный 5 2 2 2 4 2 2 2" xfId="47692"/>
    <cellStyle name="Обычный 5 2 2 2 4 2 2_заявки" xfId="57307"/>
    <cellStyle name="Обычный 5 2 2 2 4 2 3" xfId="47693"/>
    <cellStyle name="Обычный 5 2 2 2 4 2_заявки" xfId="47694"/>
    <cellStyle name="Обычный 5 2 2 2 4 3" xfId="47695"/>
    <cellStyle name="Обычный 5 2 2 2 4 3 2" xfId="47696"/>
    <cellStyle name="Обычный 5 2 2 2 4 3_заявки" xfId="57308"/>
    <cellStyle name="Обычный 5 2 2 2 4 4" xfId="47697"/>
    <cellStyle name="Обычный 5 2 2 2 4_заявки" xfId="47698"/>
    <cellStyle name="Обычный 5 2 2 2 5" xfId="47699"/>
    <cellStyle name="Обычный 5 2 2 2 5 2" xfId="47700"/>
    <cellStyle name="Обычный 5 2 2 2 5 2 2" xfId="47701"/>
    <cellStyle name="Обычный 5 2 2 2 5 2 2 2" xfId="47702"/>
    <cellStyle name="Обычный 5 2 2 2 5 2 2_заявки" xfId="57309"/>
    <cellStyle name="Обычный 5 2 2 2 5 2 3" xfId="47703"/>
    <cellStyle name="Обычный 5 2 2 2 5 2_заявки" xfId="47704"/>
    <cellStyle name="Обычный 5 2 2 2 5 3" xfId="47705"/>
    <cellStyle name="Обычный 5 2 2 2 5 3 2" xfId="47706"/>
    <cellStyle name="Обычный 5 2 2 2 5 3_заявки" xfId="57310"/>
    <cellStyle name="Обычный 5 2 2 2 5 4" xfId="47707"/>
    <cellStyle name="Обычный 5 2 2 2 5_заявки" xfId="47708"/>
    <cellStyle name="Обычный 5 2 2 2 6" xfId="47709"/>
    <cellStyle name="Обычный 5 2 2 2 6 2" xfId="47710"/>
    <cellStyle name="Обычный 5 2 2 2 6 2 2" xfId="47711"/>
    <cellStyle name="Обычный 5 2 2 2 6 2_заявки" xfId="57311"/>
    <cellStyle name="Обычный 5 2 2 2 6 3" xfId="47712"/>
    <cellStyle name="Обычный 5 2 2 2 6_заявки" xfId="47713"/>
    <cellStyle name="Обычный 5 2 2 2 7" xfId="47714"/>
    <cellStyle name="Обычный 5 2 2 2 7 2" xfId="47715"/>
    <cellStyle name="Обычный 5 2 2 2 7_заявки" xfId="57312"/>
    <cellStyle name="Обычный 5 2 2 2 8" xfId="47716"/>
    <cellStyle name="Обычный 5 2 2 2_заявки" xfId="47717"/>
    <cellStyle name="Обычный 5 2 2 3" xfId="29"/>
    <cellStyle name="Обычный 5 2 2 3 2" xfId="47718"/>
    <cellStyle name="Обычный 5 2 2 3 2 2" xfId="47719"/>
    <cellStyle name="Обычный 5 2 2 3 2 2 2" xfId="47720"/>
    <cellStyle name="Обычный 5 2 2 3 2 2 2 2" xfId="47721"/>
    <cellStyle name="Обычный 5 2 2 3 2 2 2_заявки" xfId="57313"/>
    <cellStyle name="Обычный 5 2 2 3 2 2 3" xfId="47722"/>
    <cellStyle name="Обычный 5 2 2 3 2 2_заявки" xfId="47723"/>
    <cellStyle name="Обычный 5 2 2 3 2 3" xfId="47724"/>
    <cellStyle name="Обычный 5 2 2 3 2 3 2" xfId="47725"/>
    <cellStyle name="Обычный 5 2 2 3 2 3_заявки" xfId="57314"/>
    <cellStyle name="Обычный 5 2 2 3 2 4" xfId="47726"/>
    <cellStyle name="Обычный 5 2 2 3 2_заявки" xfId="47727"/>
    <cellStyle name="Обычный 5 2 2 3 3" xfId="47728"/>
    <cellStyle name="Обычный 5 2 2 3 3 2" xfId="47729"/>
    <cellStyle name="Обычный 5 2 2 3 3 2 2" xfId="47730"/>
    <cellStyle name="Обычный 5 2 2 3 3 2 2 2" xfId="47731"/>
    <cellStyle name="Обычный 5 2 2 3 3 2 2_заявки" xfId="57315"/>
    <cellStyle name="Обычный 5 2 2 3 3 2 3" xfId="47732"/>
    <cellStyle name="Обычный 5 2 2 3 3 2_заявки" xfId="47733"/>
    <cellStyle name="Обычный 5 2 2 3 3 3" xfId="47734"/>
    <cellStyle name="Обычный 5 2 2 3 3 3 2" xfId="47735"/>
    <cellStyle name="Обычный 5 2 2 3 3 3_заявки" xfId="57316"/>
    <cellStyle name="Обычный 5 2 2 3 3 4" xfId="47736"/>
    <cellStyle name="Обычный 5 2 2 3 3_заявки" xfId="47737"/>
    <cellStyle name="Обычный 5 2 2 3 4" xfId="47738"/>
    <cellStyle name="Обычный 5 2 2 3 4 2" xfId="47739"/>
    <cellStyle name="Обычный 5 2 2 3 4 2 2" xfId="47740"/>
    <cellStyle name="Обычный 5 2 2 3 4 2 2 2" xfId="47741"/>
    <cellStyle name="Обычный 5 2 2 3 4 2 2_заявки" xfId="57317"/>
    <cellStyle name="Обычный 5 2 2 3 4 2 3" xfId="47742"/>
    <cellStyle name="Обычный 5 2 2 3 4 2_заявки" xfId="47743"/>
    <cellStyle name="Обычный 5 2 2 3 4 3" xfId="47744"/>
    <cellStyle name="Обычный 5 2 2 3 4 3 2" xfId="47745"/>
    <cellStyle name="Обычный 5 2 2 3 4 3_заявки" xfId="57318"/>
    <cellStyle name="Обычный 5 2 2 3 4 4" xfId="47746"/>
    <cellStyle name="Обычный 5 2 2 3 4_заявки" xfId="47747"/>
    <cellStyle name="Обычный 5 2 2 3 5" xfId="47748"/>
    <cellStyle name="Обычный 5 2 2 3 5 2" xfId="47749"/>
    <cellStyle name="Обычный 5 2 2 3 5 2 2" xfId="47750"/>
    <cellStyle name="Обычный 5 2 2 3 5 2 2 2" xfId="47751"/>
    <cellStyle name="Обычный 5 2 2 3 5 2 2_заявки" xfId="57319"/>
    <cellStyle name="Обычный 5 2 2 3 5 2 3" xfId="47752"/>
    <cellStyle name="Обычный 5 2 2 3 5 2_заявки" xfId="47753"/>
    <cellStyle name="Обычный 5 2 2 3 5 3" xfId="47754"/>
    <cellStyle name="Обычный 5 2 2 3 5 3 2" xfId="47755"/>
    <cellStyle name="Обычный 5 2 2 3 5 3_заявки" xfId="57320"/>
    <cellStyle name="Обычный 5 2 2 3 5 4" xfId="47756"/>
    <cellStyle name="Обычный 5 2 2 3 5_заявки" xfId="47757"/>
    <cellStyle name="Обычный 5 2 2 3 6" xfId="47758"/>
    <cellStyle name="Обычный 5 2 2 3 6 2" xfId="47759"/>
    <cellStyle name="Обычный 5 2 2 3 6 2 2" xfId="47760"/>
    <cellStyle name="Обычный 5 2 2 3 6 2_заявки" xfId="57321"/>
    <cellStyle name="Обычный 5 2 2 3 6 3" xfId="47761"/>
    <cellStyle name="Обычный 5 2 2 3 6_заявки" xfId="47762"/>
    <cellStyle name="Обычный 5 2 2 3 7" xfId="47763"/>
    <cellStyle name="Обычный 5 2 2 3 7 2" xfId="47764"/>
    <cellStyle name="Обычный 5 2 2 3 7_заявки" xfId="57322"/>
    <cellStyle name="Обычный 5 2 2 3 8" xfId="47765"/>
    <cellStyle name="Обычный 5 2 2 3_заявки" xfId="47766"/>
    <cellStyle name="Обычный 5 2 2 4" xfId="30"/>
    <cellStyle name="Обычный 5 2 2 4 2" xfId="47767"/>
    <cellStyle name="Обычный 5 2 2 4 2 2" xfId="47768"/>
    <cellStyle name="Обычный 5 2 2 4 2 2 2" xfId="47769"/>
    <cellStyle name="Обычный 5 2 2 4 2 2 2 2" xfId="47770"/>
    <cellStyle name="Обычный 5 2 2 4 2 2 2_заявки" xfId="57323"/>
    <cellStyle name="Обычный 5 2 2 4 2 2 3" xfId="47771"/>
    <cellStyle name="Обычный 5 2 2 4 2 2_заявки" xfId="47772"/>
    <cellStyle name="Обычный 5 2 2 4 2 3" xfId="47773"/>
    <cellStyle name="Обычный 5 2 2 4 2 3 2" xfId="47774"/>
    <cellStyle name="Обычный 5 2 2 4 2 3_заявки" xfId="57324"/>
    <cellStyle name="Обычный 5 2 2 4 2 4" xfId="47775"/>
    <cellStyle name="Обычный 5 2 2 4 2_заявки" xfId="47776"/>
    <cellStyle name="Обычный 5 2 2 4 3" xfId="47777"/>
    <cellStyle name="Обычный 5 2 2 4 3 2" xfId="47778"/>
    <cellStyle name="Обычный 5 2 2 4 3 2 2" xfId="47779"/>
    <cellStyle name="Обычный 5 2 2 4 3 2 2 2" xfId="47780"/>
    <cellStyle name="Обычный 5 2 2 4 3 2 2_заявки" xfId="57325"/>
    <cellStyle name="Обычный 5 2 2 4 3 2 3" xfId="47781"/>
    <cellStyle name="Обычный 5 2 2 4 3 2_заявки" xfId="47782"/>
    <cellStyle name="Обычный 5 2 2 4 3 3" xfId="47783"/>
    <cellStyle name="Обычный 5 2 2 4 3 3 2" xfId="47784"/>
    <cellStyle name="Обычный 5 2 2 4 3 3_заявки" xfId="57326"/>
    <cellStyle name="Обычный 5 2 2 4 3 4" xfId="47785"/>
    <cellStyle name="Обычный 5 2 2 4 3_заявки" xfId="47786"/>
    <cellStyle name="Обычный 5 2 2 4 4" xfId="47787"/>
    <cellStyle name="Обычный 5 2 2 4 4 2" xfId="47788"/>
    <cellStyle name="Обычный 5 2 2 4 4 2 2" xfId="47789"/>
    <cellStyle name="Обычный 5 2 2 4 4 2 2 2" xfId="47790"/>
    <cellStyle name="Обычный 5 2 2 4 4 2 2_заявки" xfId="57327"/>
    <cellStyle name="Обычный 5 2 2 4 4 2 3" xfId="47791"/>
    <cellStyle name="Обычный 5 2 2 4 4 2_заявки" xfId="47792"/>
    <cellStyle name="Обычный 5 2 2 4 4 3" xfId="47793"/>
    <cellStyle name="Обычный 5 2 2 4 4 3 2" xfId="47794"/>
    <cellStyle name="Обычный 5 2 2 4 4 3_заявки" xfId="57328"/>
    <cellStyle name="Обычный 5 2 2 4 4 4" xfId="47795"/>
    <cellStyle name="Обычный 5 2 2 4 4_заявки" xfId="47796"/>
    <cellStyle name="Обычный 5 2 2 4 5" xfId="47797"/>
    <cellStyle name="Обычный 5 2 2 4 5 2" xfId="47798"/>
    <cellStyle name="Обычный 5 2 2 4 5 2 2" xfId="47799"/>
    <cellStyle name="Обычный 5 2 2 4 5 2 2 2" xfId="47800"/>
    <cellStyle name="Обычный 5 2 2 4 5 2 2_заявки" xfId="57329"/>
    <cellStyle name="Обычный 5 2 2 4 5 2 3" xfId="47801"/>
    <cellStyle name="Обычный 5 2 2 4 5 2_заявки" xfId="47802"/>
    <cellStyle name="Обычный 5 2 2 4 5 3" xfId="47803"/>
    <cellStyle name="Обычный 5 2 2 4 5 3 2" xfId="47804"/>
    <cellStyle name="Обычный 5 2 2 4 5 3_заявки" xfId="57330"/>
    <cellStyle name="Обычный 5 2 2 4 5 4" xfId="47805"/>
    <cellStyle name="Обычный 5 2 2 4 5_заявки" xfId="47806"/>
    <cellStyle name="Обычный 5 2 2 4 6" xfId="47807"/>
    <cellStyle name="Обычный 5 2 2 4 6 2" xfId="47808"/>
    <cellStyle name="Обычный 5 2 2 4 6 2 2" xfId="47809"/>
    <cellStyle name="Обычный 5 2 2 4 6 2_заявки" xfId="57331"/>
    <cellStyle name="Обычный 5 2 2 4 6 3" xfId="47810"/>
    <cellStyle name="Обычный 5 2 2 4 6_заявки" xfId="47811"/>
    <cellStyle name="Обычный 5 2 2 4 7" xfId="47812"/>
    <cellStyle name="Обычный 5 2 2 4 7 2" xfId="47813"/>
    <cellStyle name="Обычный 5 2 2 4 7_заявки" xfId="57332"/>
    <cellStyle name="Обычный 5 2 2 4 8" xfId="47814"/>
    <cellStyle name="Обычный 5 2 2 4_заявки" xfId="47815"/>
    <cellStyle name="Обычный 5 2 2 5" xfId="47816"/>
    <cellStyle name="Обычный 5 2 2 5 2" xfId="47817"/>
    <cellStyle name="Обычный 5 2 2 5 2 2" xfId="47818"/>
    <cellStyle name="Обычный 5 2 2 5 2 2 2" xfId="47819"/>
    <cellStyle name="Обычный 5 2 2 5 2 2_заявки" xfId="57333"/>
    <cellStyle name="Обычный 5 2 2 5 2 3" xfId="47820"/>
    <cellStyle name="Обычный 5 2 2 5 2_заявки" xfId="47821"/>
    <cellStyle name="Обычный 5 2 2 5 3" xfId="47822"/>
    <cellStyle name="Обычный 5 2 2 5 3 2" xfId="47823"/>
    <cellStyle name="Обычный 5 2 2 5 3_заявки" xfId="57334"/>
    <cellStyle name="Обычный 5 2 2 5 4" xfId="47824"/>
    <cellStyle name="Обычный 5 2 2 5_заявки" xfId="47825"/>
    <cellStyle name="Обычный 5 2 2 6" xfId="47826"/>
    <cellStyle name="Обычный 5 2 2 6 2" xfId="47827"/>
    <cellStyle name="Обычный 5 2 2 6 2 2" xfId="47828"/>
    <cellStyle name="Обычный 5 2 2 6 2 2 2" xfId="47829"/>
    <cellStyle name="Обычный 5 2 2 6 2 2_заявки" xfId="57335"/>
    <cellStyle name="Обычный 5 2 2 6 2 3" xfId="47830"/>
    <cellStyle name="Обычный 5 2 2 6 2_заявки" xfId="47831"/>
    <cellStyle name="Обычный 5 2 2 6 3" xfId="47832"/>
    <cellStyle name="Обычный 5 2 2 6 3 2" xfId="47833"/>
    <cellStyle name="Обычный 5 2 2 6 3_заявки" xfId="57336"/>
    <cellStyle name="Обычный 5 2 2 6 4" xfId="47834"/>
    <cellStyle name="Обычный 5 2 2 6_заявки" xfId="47835"/>
    <cellStyle name="Обычный 5 2 2 7" xfId="47836"/>
    <cellStyle name="Обычный 5 2 2 7 2" xfId="47837"/>
    <cellStyle name="Обычный 5 2 2 7 2 2" xfId="47838"/>
    <cellStyle name="Обычный 5 2 2 7 2 2 2" xfId="47839"/>
    <cellStyle name="Обычный 5 2 2 7 2 2_заявки" xfId="57337"/>
    <cellStyle name="Обычный 5 2 2 7 2 3" xfId="47840"/>
    <cellStyle name="Обычный 5 2 2 7 2_заявки" xfId="47841"/>
    <cellStyle name="Обычный 5 2 2 7 3" xfId="47842"/>
    <cellStyle name="Обычный 5 2 2 7 3 2" xfId="47843"/>
    <cellStyle name="Обычный 5 2 2 7 3_заявки" xfId="57338"/>
    <cellStyle name="Обычный 5 2 2 7 4" xfId="47844"/>
    <cellStyle name="Обычный 5 2 2 7_заявки" xfId="47845"/>
    <cellStyle name="Обычный 5 2 2 8" xfId="47846"/>
    <cellStyle name="Обычный 5 2 2 8 2" xfId="47847"/>
    <cellStyle name="Обычный 5 2 2 8 2 2" xfId="47848"/>
    <cellStyle name="Обычный 5 2 2 8 2 2 2" xfId="47849"/>
    <cellStyle name="Обычный 5 2 2 8 2 2_заявки" xfId="57339"/>
    <cellStyle name="Обычный 5 2 2 8 2 3" xfId="47850"/>
    <cellStyle name="Обычный 5 2 2 8 2_заявки" xfId="47851"/>
    <cellStyle name="Обычный 5 2 2 8 3" xfId="47852"/>
    <cellStyle name="Обычный 5 2 2 8 3 2" xfId="47853"/>
    <cellStyle name="Обычный 5 2 2 8 3_заявки" xfId="57340"/>
    <cellStyle name="Обычный 5 2 2 8 4" xfId="47854"/>
    <cellStyle name="Обычный 5 2 2 8_заявки" xfId="47855"/>
    <cellStyle name="Обычный 5 2 2 9" xfId="47856"/>
    <cellStyle name="Обычный 5 2 2 9 2" xfId="47857"/>
    <cellStyle name="Обычный 5 2 2 9 2 2" xfId="47858"/>
    <cellStyle name="Обычный 5 2 2 9 2_заявки" xfId="57341"/>
    <cellStyle name="Обычный 5 2 2 9 3" xfId="47859"/>
    <cellStyle name="Обычный 5 2 2 9_заявки" xfId="47860"/>
    <cellStyle name="Обычный 5 2 2_заявки" xfId="47861"/>
    <cellStyle name="Обычный 5 2 3" xfId="31"/>
    <cellStyle name="Обычный 5 2 3 2" xfId="47862"/>
    <cellStyle name="Обычный 5 2 3 2 2" xfId="47863"/>
    <cellStyle name="Обычный 5 2 3 2 2 2" xfId="47864"/>
    <cellStyle name="Обычный 5 2 3 2 2 2 2" xfId="47865"/>
    <cellStyle name="Обычный 5 2 3 2 2 2_заявки" xfId="57342"/>
    <cellStyle name="Обычный 5 2 3 2 2 3" xfId="47866"/>
    <cellStyle name="Обычный 5 2 3 2 2_заявки" xfId="47867"/>
    <cellStyle name="Обычный 5 2 3 2 3" xfId="47868"/>
    <cellStyle name="Обычный 5 2 3 2 3 2" xfId="47869"/>
    <cellStyle name="Обычный 5 2 3 2 3_заявки" xfId="57343"/>
    <cellStyle name="Обычный 5 2 3 2 4" xfId="47870"/>
    <cellStyle name="Обычный 5 2 3 2_заявки" xfId="47871"/>
    <cellStyle name="Обычный 5 2 3 3" xfId="47872"/>
    <cellStyle name="Обычный 5 2 3 3 2" xfId="47873"/>
    <cellStyle name="Обычный 5 2 3 3 2 2" xfId="47874"/>
    <cellStyle name="Обычный 5 2 3 3 2 2 2" xfId="47875"/>
    <cellStyle name="Обычный 5 2 3 3 2 2_заявки" xfId="57344"/>
    <cellStyle name="Обычный 5 2 3 3 2 3" xfId="47876"/>
    <cellStyle name="Обычный 5 2 3 3 2_заявки" xfId="47877"/>
    <cellStyle name="Обычный 5 2 3 3 3" xfId="47878"/>
    <cellStyle name="Обычный 5 2 3 3 3 2" xfId="47879"/>
    <cellStyle name="Обычный 5 2 3 3 3_заявки" xfId="57345"/>
    <cellStyle name="Обычный 5 2 3 3 4" xfId="47880"/>
    <cellStyle name="Обычный 5 2 3 3_заявки" xfId="47881"/>
    <cellStyle name="Обычный 5 2 3 4" xfId="47882"/>
    <cellStyle name="Обычный 5 2 3 4 2" xfId="47883"/>
    <cellStyle name="Обычный 5 2 3 4 2 2" xfId="47884"/>
    <cellStyle name="Обычный 5 2 3 4 2 2 2" xfId="47885"/>
    <cellStyle name="Обычный 5 2 3 4 2 2_заявки" xfId="57346"/>
    <cellStyle name="Обычный 5 2 3 4 2 3" xfId="47886"/>
    <cellStyle name="Обычный 5 2 3 4 2_заявки" xfId="47887"/>
    <cellStyle name="Обычный 5 2 3 4 3" xfId="47888"/>
    <cellStyle name="Обычный 5 2 3 4 3 2" xfId="47889"/>
    <cellStyle name="Обычный 5 2 3 4 3_заявки" xfId="57347"/>
    <cellStyle name="Обычный 5 2 3 4 4" xfId="47890"/>
    <cellStyle name="Обычный 5 2 3 4_заявки" xfId="47891"/>
    <cellStyle name="Обычный 5 2 3 5" xfId="47892"/>
    <cellStyle name="Обычный 5 2 3 5 2" xfId="47893"/>
    <cellStyle name="Обычный 5 2 3 5 2 2" xfId="47894"/>
    <cellStyle name="Обычный 5 2 3 5 2 2 2" xfId="47895"/>
    <cellStyle name="Обычный 5 2 3 5 2 2_заявки" xfId="57348"/>
    <cellStyle name="Обычный 5 2 3 5 2 3" xfId="47896"/>
    <cellStyle name="Обычный 5 2 3 5 2_заявки" xfId="47897"/>
    <cellStyle name="Обычный 5 2 3 5 3" xfId="47898"/>
    <cellStyle name="Обычный 5 2 3 5 3 2" xfId="47899"/>
    <cellStyle name="Обычный 5 2 3 5 3_заявки" xfId="57349"/>
    <cellStyle name="Обычный 5 2 3 5 4" xfId="47900"/>
    <cellStyle name="Обычный 5 2 3 5_заявки" xfId="47901"/>
    <cellStyle name="Обычный 5 2 3 6" xfId="47902"/>
    <cellStyle name="Обычный 5 2 3 6 2" xfId="47903"/>
    <cellStyle name="Обычный 5 2 3 6 2 2" xfId="47904"/>
    <cellStyle name="Обычный 5 2 3 6 2_заявки" xfId="57350"/>
    <cellStyle name="Обычный 5 2 3 6 3" xfId="47905"/>
    <cellStyle name="Обычный 5 2 3 6_заявки" xfId="47906"/>
    <cellStyle name="Обычный 5 2 3 7" xfId="47907"/>
    <cellStyle name="Обычный 5 2 3 7 2" xfId="47908"/>
    <cellStyle name="Обычный 5 2 3 7_заявки" xfId="57351"/>
    <cellStyle name="Обычный 5 2 3 8" xfId="47909"/>
    <cellStyle name="Обычный 5 2 3_заявки" xfId="47910"/>
    <cellStyle name="Обычный 5 2 4" xfId="32"/>
    <cellStyle name="Обычный 5 2 4 2" xfId="47911"/>
    <cellStyle name="Обычный 5 2 4 2 2" xfId="47912"/>
    <cellStyle name="Обычный 5 2 4 2 2 2" xfId="47913"/>
    <cellStyle name="Обычный 5 2 4 2 2 2 2" xfId="47914"/>
    <cellStyle name="Обычный 5 2 4 2 2 2_заявки" xfId="57352"/>
    <cellStyle name="Обычный 5 2 4 2 2 3" xfId="47915"/>
    <cellStyle name="Обычный 5 2 4 2 2_заявки" xfId="47916"/>
    <cellStyle name="Обычный 5 2 4 2 3" xfId="47917"/>
    <cellStyle name="Обычный 5 2 4 2 3 2" xfId="47918"/>
    <cellStyle name="Обычный 5 2 4 2 3_заявки" xfId="57353"/>
    <cellStyle name="Обычный 5 2 4 2 4" xfId="47919"/>
    <cellStyle name="Обычный 5 2 4 2_заявки" xfId="47920"/>
    <cellStyle name="Обычный 5 2 4 3" xfId="47921"/>
    <cellStyle name="Обычный 5 2 4 3 2" xfId="47922"/>
    <cellStyle name="Обычный 5 2 4 3 2 2" xfId="47923"/>
    <cellStyle name="Обычный 5 2 4 3 2 2 2" xfId="47924"/>
    <cellStyle name="Обычный 5 2 4 3 2 2_заявки" xfId="57354"/>
    <cellStyle name="Обычный 5 2 4 3 2 3" xfId="47925"/>
    <cellStyle name="Обычный 5 2 4 3 2_заявки" xfId="47926"/>
    <cellStyle name="Обычный 5 2 4 3 3" xfId="47927"/>
    <cellStyle name="Обычный 5 2 4 3 3 2" xfId="47928"/>
    <cellStyle name="Обычный 5 2 4 3 3_заявки" xfId="57355"/>
    <cellStyle name="Обычный 5 2 4 3 4" xfId="47929"/>
    <cellStyle name="Обычный 5 2 4 3_заявки" xfId="47930"/>
    <cellStyle name="Обычный 5 2 4 4" xfId="47931"/>
    <cellStyle name="Обычный 5 2 4 4 2" xfId="47932"/>
    <cellStyle name="Обычный 5 2 4 4 2 2" xfId="47933"/>
    <cellStyle name="Обычный 5 2 4 4 2 2 2" xfId="47934"/>
    <cellStyle name="Обычный 5 2 4 4 2 2_заявки" xfId="57356"/>
    <cellStyle name="Обычный 5 2 4 4 2 3" xfId="47935"/>
    <cellStyle name="Обычный 5 2 4 4 2_заявки" xfId="47936"/>
    <cellStyle name="Обычный 5 2 4 4 3" xfId="47937"/>
    <cellStyle name="Обычный 5 2 4 4 3 2" xfId="47938"/>
    <cellStyle name="Обычный 5 2 4 4 3_заявки" xfId="57357"/>
    <cellStyle name="Обычный 5 2 4 4 4" xfId="47939"/>
    <cellStyle name="Обычный 5 2 4 4_заявки" xfId="47940"/>
    <cellStyle name="Обычный 5 2 4 5" xfId="47941"/>
    <cellStyle name="Обычный 5 2 4 5 2" xfId="47942"/>
    <cellStyle name="Обычный 5 2 4 5 2 2" xfId="47943"/>
    <cellStyle name="Обычный 5 2 4 5 2 2 2" xfId="47944"/>
    <cellStyle name="Обычный 5 2 4 5 2 2_заявки" xfId="57358"/>
    <cellStyle name="Обычный 5 2 4 5 2 3" xfId="47945"/>
    <cellStyle name="Обычный 5 2 4 5 2_заявки" xfId="47946"/>
    <cellStyle name="Обычный 5 2 4 5 3" xfId="47947"/>
    <cellStyle name="Обычный 5 2 4 5 3 2" xfId="47948"/>
    <cellStyle name="Обычный 5 2 4 5 3_заявки" xfId="57359"/>
    <cellStyle name="Обычный 5 2 4 5 4" xfId="47949"/>
    <cellStyle name="Обычный 5 2 4 5_заявки" xfId="47950"/>
    <cellStyle name="Обычный 5 2 4 6" xfId="47951"/>
    <cellStyle name="Обычный 5 2 4 6 2" xfId="47952"/>
    <cellStyle name="Обычный 5 2 4 6 2 2" xfId="47953"/>
    <cellStyle name="Обычный 5 2 4 6 2_заявки" xfId="57360"/>
    <cellStyle name="Обычный 5 2 4 6 3" xfId="47954"/>
    <cellStyle name="Обычный 5 2 4 6_заявки" xfId="47955"/>
    <cellStyle name="Обычный 5 2 4 7" xfId="47956"/>
    <cellStyle name="Обычный 5 2 4 7 2" xfId="47957"/>
    <cellStyle name="Обычный 5 2 4 7_заявки" xfId="57361"/>
    <cellStyle name="Обычный 5 2 4 8" xfId="47958"/>
    <cellStyle name="Обычный 5 2 4_заявки" xfId="47959"/>
    <cellStyle name="Обычный 5 2 5" xfId="33"/>
    <cellStyle name="Обычный 5 2 5 2" xfId="47960"/>
    <cellStyle name="Обычный 5 2 5 2 2" xfId="47961"/>
    <cellStyle name="Обычный 5 2 5 2 2 2" xfId="47962"/>
    <cellStyle name="Обычный 5 2 5 2 2 2 2" xfId="47963"/>
    <cellStyle name="Обычный 5 2 5 2 2 2_заявки" xfId="57362"/>
    <cellStyle name="Обычный 5 2 5 2 2 3" xfId="47964"/>
    <cellStyle name="Обычный 5 2 5 2 2_заявки" xfId="47965"/>
    <cellStyle name="Обычный 5 2 5 2 3" xfId="47966"/>
    <cellStyle name="Обычный 5 2 5 2 3 2" xfId="47967"/>
    <cellStyle name="Обычный 5 2 5 2 3_заявки" xfId="57363"/>
    <cellStyle name="Обычный 5 2 5 2 4" xfId="47968"/>
    <cellStyle name="Обычный 5 2 5 2_заявки" xfId="47969"/>
    <cellStyle name="Обычный 5 2 5 3" xfId="47970"/>
    <cellStyle name="Обычный 5 2 5 3 2" xfId="47971"/>
    <cellStyle name="Обычный 5 2 5 3 2 2" xfId="47972"/>
    <cellStyle name="Обычный 5 2 5 3 2 2 2" xfId="47973"/>
    <cellStyle name="Обычный 5 2 5 3 2 2_заявки" xfId="57364"/>
    <cellStyle name="Обычный 5 2 5 3 2 3" xfId="47974"/>
    <cellStyle name="Обычный 5 2 5 3 2_заявки" xfId="47975"/>
    <cellStyle name="Обычный 5 2 5 3 3" xfId="47976"/>
    <cellStyle name="Обычный 5 2 5 3 3 2" xfId="47977"/>
    <cellStyle name="Обычный 5 2 5 3 3_заявки" xfId="57365"/>
    <cellStyle name="Обычный 5 2 5 3 4" xfId="47978"/>
    <cellStyle name="Обычный 5 2 5 3_заявки" xfId="47979"/>
    <cellStyle name="Обычный 5 2 5 4" xfId="47980"/>
    <cellStyle name="Обычный 5 2 5 4 2" xfId="47981"/>
    <cellStyle name="Обычный 5 2 5 4 2 2" xfId="47982"/>
    <cellStyle name="Обычный 5 2 5 4 2 2 2" xfId="47983"/>
    <cellStyle name="Обычный 5 2 5 4 2 2_заявки" xfId="57366"/>
    <cellStyle name="Обычный 5 2 5 4 2 3" xfId="47984"/>
    <cellStyle name="Обычный 5 2 5 4 2_заявки" xfId="47985"/>
    <cellStyle name="Обычный 5 2 5 4 3" xfId="47986"/>
    <cellStyle name="Обычный 5 2 5 4 3 2" xfId="47987"/>
    <cellStyle name="Обычный 5 2 5 4 3_заявки" xfId="57367"/>
    <cellStyle name="Обычный 5 2 5 4 4" xfId="47988"/>
    <cellStyle name="Обычный 5 2 5 4_заявки" xfId="47989"/>
    <cellStyle name="Обычный 5 2 5 5" xfId="47990"/>
    <cellStyle name="Обычный 5 2 5 5 2" xfId="47991"/>
    <cellStyle name="Обычный 5 2 5 5 2 2" xfId="47992"/>
    <cellStyle name="Обычный 5 2 5 5 2 2 2" xfId="47993"/>
    <cellStyle name="Обычный 5 2 5 5 2 2_заявки" xfId="57368"/>
    <cellStyle name="Обычный 5 2 5 5 2 3" xfId="47994"/>
    <cellStyle name="Обычный 5 2 5 5 2_заявки" xfId="47995"/>
    <cellStyle name="Обычный 5 2 5 5 3" xfId="47996"/>
    <cellStyle name="Обычный 5 2 5 5 3 2" xfId="47997"/>
    <cellStyle name="Обычный 5 2 5 5 3_заявки" xfId="57369"/>
    <cellStyle name="Обычный 5 2 5 5 4" xfId="47998"/>
    <cellStyle name="Обычный 5 2 5 5_заявки" xfId="47999"/>
    <cellStyle name="Обычный 5 2 5 6" xfId="48000"/>
    <cellStyle name="Обычный 5 2 5 6 2" xfId="48001"/>
    <cellStyle name="Обычный 5 2 5 6 2 2" xfId="48002"/>
    <cellStyle name="Обычный 5 2 5 6 2_заявки" xfId="57370"/>
    <cellStyle name="Обычный 5 2 5 6 3" xfId="48003"/>
    <cellStyle name="Обычный 5 2 5 6_заявки" xfId="48004"/>
    <cellStyle name="Обычный 5 2 5 7" xfId="48005"/>
    <cellStyle name="Обычный 5 2 5 7 2" xfId="48006"/>
    <cellStyle name="Обычный 5 2 5 7_заявки" xfId="57371"/>
    <cellStyle name="Обычный 5 2 5 8" xfId="48007"/>
    <cellStyle name="Обычный 5 2 5_заявки" xfId="48008"/>
    <cellStyle name="Обычный 5 2 6" xfId="48009"/>
    <cellStyle name="Обычный 5 2 6 2" xfId="48010"/>
    <cellStyle name="Обычный 5 2 6 2 2" xfId="48011"/>
    <cellStyle name="Обычный 5 2 6 2 2 2" xfId="48012"/>
    <cellStyle name="Обычный 5 2 6 2 2 2 2" xfId="48013"/>
    <cellStyle name="Обычный 5 2 6 2 2 2_заявки" xfId="57372"/>
    <cellStyle name="Обычный 5 2 6 2 2 3" xfId="48014"/>
    <cellStyle name="Обычный 5 2 6 2 2_заявки" xfId="48015"/>
    <cellStyle name="Обычный 5 2 6 2 3" xfId="48016"/>
    <cellStyle name="Обычный 5 2 6 2 3 2" xfId="48017"/>
    <cellStyle name="Обычный 5 2 6 2 3_заявки" xfId="57373"/>
    <cellStyle name="Обычный 5 2 6 2 4" xfId="48018"/>
    <cellStyle name="Обычный 5 2 6 2_заявки" xfId="48019"/>
    <cellStyle name="Обычный 5 2 6 3" xfId="48020"/>
    <cellStyle name="Обычный 5 2 6 3 2" xfId="48021"/>
    <cellStyle name="Обычный 5 2 6 3 2 2" xfId="48022"/>
    <cellStyle name="Обычный 5 2 6 3 2_заявки" xfId="57374"/>
    <cellStyle name="Обычный 5 2 6 3 3" xfId="48023"/>
    <cellStyle name="Обычный 5 2 6 3_заявки" xfId="48024"/>
    <cellStyle name="Обычный 5 2 6 4" xfId="48025"/>
    <cellStyle name="Обычный 5 2 6 4 2" xfId="48026"/>
    <cellStyle name="Обычный 5 2 6 4_заявки" xfId="57375"/>
    <cellStyle name="Обычный 5 2 6 5" xfId="48027"/>
    <cellStyle name="Обычный 5 2 6_заявки" xfId="48028"/>
    <cellStyle name="Обычный 5 2 7" xfId="48029"/>
    <cellStyle name="Обычный 5 2 7 2" xfId="48030"/>
    <cellStyle name="Обычный 5 2 7 2 2" xfId="48031"/>
    <cellStyle name="Обычный 5 2 7 2 2 2" xfId="48032"/>
    <cellStyle name="Обычный 5 2 7 2 2 2 2" xfId="48033"/>
    <cellStyle name="Обычный 5 2 7 2 2 2_заявки" xfId="57376"/>
    <cellStyle name="Обычный 5 2 7 2 2 3" xfId="48034"/>
    <cellStyle name="Обычный 5 2 7 2 2_заявки" xfId="48035"/>
    <cellStyle name="Обычный 5 2 7 2 3" xfId="48036"/>
    <cellStyle name="Обычный 5 2 7 2 3 2" xfId="48037"/>
    <cellStyle name="Обычный 5 2 7 2 3_заявки" xfId="57377"/>
    <cellStyle name="Обычный 5 2 7 2 4" xfId="48038"/>
    <cellStyle name="Обычный 5 2 7 2_заявки" xfId="48039"/>
    <cellStyle name="Обычный 5 2 7 3" xfId="48040"/>
    <cellStyle name="Обычный 5 2 7 3 2" xfId="48041"/>
    <cellStyle name="Обычный 5 2 7 3 2 2" xfId="48042"/>
    <cellStyle name="Обычный 5 2 7 3 2_заявки" xfId="57378"/>
    <cellStyle name="Обычный 5 2 7 3 3" xfId="48043"/>
    <cellStyle name="Обычный 5 2 7 3_заявки" xfId="48044"/>
    <cellStyle name="Обычный 5 2 7 4" xfId="48045"/>
    <cellStyle name="Обычный 5 2 7 4 2" xfId="48046"/>
    <cellStyle name="Обычный 5 2 7 4_заявки" xfId="57379"/>
    <cellStyle name="Обычный 5 2 7 5" xfId="48047"/>
    <cellStyle name="Обычный 5 2 7_заявки" xfId="48048"/>
    <cellStyle name="Обычный 5 2 8" xfId="48049"/>
    <cellStyle name="Обычный 5 2 8 2" xfId="48050"/>
    <cellStyle name="Обычный 5 2 8 2 2" xfId="48051"/>
    <cellStyle name="Обычный 5 2 8 2 2 2" xfId="48052"/>
    <cellStyle name="Обычный 5 2 8 2 2 2 2" xfId="48053"/>
    <cellStyle name="Обычный 5 2 8 2 2 2_заявки" xfId="57380"/>
    <cellStyle name="Обычный 5 2 8 2 2 3" xfId="48054"/>
    <cellStyle name="Обычный 5 2 8 2 2_заявки" xfId="48055"/>
    <cellStyle name="Обычный 5 2 8 2 3" xfId="48056"/>
    <cellStyle name="Обычный 5 2 8 2 3 2" xfId="48057"/>
    <cellStyle name="Обычный 5 2 8 2 3_заявки" xfId="57381"/>
    <cellStyle name="Обычный 5 2 8 2 4" xfId="48058"/>
    <cellStyle name="Обычный 5 2 8 2_заявки" xfId="48059"/>
    <cellStyle name="Обычный 5 2 8 3" xfId="48060"/>
    <cellStyle name="Обычный 5 2 8 3 2" xfId="48061"/>
    <cellStyle name="Обычный 5 2 8 3 2 2" xfId="48062"/>
    <cellStyle name="Обычный 5 2 8 3 2_заявки" xfId="57382"/>
    <cellStyle name="Обычный 5 2 8 3 3" xfId="48063"/>
    <cellStyle name="Обычный 5 2 8 3_заявки" xfId="48064"/>
    <cellStyle name="Обычный 5 2 8 4" xfId="48065"/>
    <cellStyle name="Обычный 5 2 8 4 2" xfId="48066"/>
    <cellStyle name="Обычный 5 2 8 4_заявки" xfId="57383"/>
    <cellStyle name="Обычный 5 2 8 5" xfId="48067"/>
    <cellStyle name="Обычный 5 2 8_заявки" xfId="48068"/>
    <cellStyle name="Обычный 5 2 9" xfId="48069"/>
    <cellStyle name="Обычный 5 2 9 2" xfId="48070"/>
    <cellStyle name="Обычный 5 2 9 2 2" xfId="48071"/>
    <cellStyle name="Обычный 5 2 9 2 2 2" xfId="48072"/>
    <cellStyle name="Обычный 5 2 9 2 2 2 2" xfId="48073"/>
    <cellStyle name="Обычный 5 2 9 2 2 2_заявки" xfId="57384"/>
    <cellStyle name="Обычный 5 2 9 2 2 3" xfId="48074"/>
    <cellStyle name="Обычный 5 2 9 2 2_заявки" xfId="48075"/>
    <cellStyle name="Обычный 5 2 9 2 3" xfId="48076"/>
    <cellStyle name="Обычный 5 2 9 2 3 2" xfId="48077"/>
    <cellStyle name="Обычный 5 2 9 2 3_заявки" xfId="57385"/>
    <cellStyle name="Обычный 5 2 9 2 4" xfId="48078"/>
    <cellStyle name="Обычный 5 2 9 2_заявки" xfId="48079"/>
    <cellStyle name="Обычный 5 2 9 3" xfId="48080"/>
    <cellStyle name="Обычный 5 2 9 3 2" xfId="48081"/>
    <cellStyle name="Обычный 5 2 9 3 2 2" xfId="48082"/>
    <cellStyle name="Обычный 5 2 9 3 2_заявки" xfId="57386"/>
    <cellStyle name="Обычный 5 2 9 3 3" xfId="48083"/>
    <cellStyle name="Обычный 5 2 9 3_заявки" xfId="48084"/>
    <cellStyle name="Обычный 5 2 9 4" xfId="48085"/>
    <cellStyle name="Обычный 5 2 9 4 2" xfId="48086"/>
    <cellStyle name="Обычный 5 2 9 4_заявки" xfId="57387"/>
    <cellStyle name="Обычный 5 2 9 5" xfId="48087"/>
    <cellStyle name="Обычный 5 2 9_заявки" xfId="48088"/>
    <cellStyle name="Обычный 5 2_заявки" xfId="48089"/>
    <cellStyle name="Обычный 5 20" xfId="48090"/>
    <cellStyle name="Обычный 5 20 2" xfId="48091"/>
    <cellStyle name="Обычный 5 20 2 2" xfId="48092"/>
    <cellStyle name="Обычный 5 20 2 2 2" xfId="48093"/>
    <cellStyle name="Обычный 5 20 2 2 2 2" xfId="48094"/>
    <cellStyle name="Обычный 5 20 2 2 2_заявки" xfId="57388"/>
    <cellStyle name="Обычный 5 20 2 2 3" xfId="48095"/>
    <cellStyle name="Обычный 5 20 2 2_заявки" xfId="48096"/>
    <cellStyle name="Обычный 5 20 2 3" xfId="48097"/>
    <cellStyle name="Обычный 5 20 2 3 2" xfId="48098"/>
    <cellStyle name="Обычный 5 20 2 3_заявки" xfId="57389"/>
    <cellStyle name="Обычный 5 20 2 4" xfId="48099"/>
    <cellStyle name="Обычный 5 20 2_заявки" xfId="48100"/>
    <cellStyle name="Обычный 5 20 3" xfId="48101"/>
    <cellStyle name="Обычный 5 20 3 2" xfId="48102"/>
    <cellStyle name="Обычный 5 20 3 2 2" xfId="48103"/>
    <cellStyle name="Обычный 5 20 3 2_заявки" xfId="57390"/>
    <cellStyle name="Обычный 5 20 3 3" xfId="48104"/>
    <cellStyle name="Обычный 5 20 3_заявки" xfId="48105"/>
    <cellStyle name="Обычный 5 20 4" xfId="48106"/>
    <cellStyle name="Обычный 5 20 4 2" xfId="48107"/>
    <cellStyle name="Обычный 5 20 4_заявки" xfId="57391"/>
    <cellStyle name="Обычный 5 20 5" xfId="48108"/>
    <cellStyle name="Обычный 5 20_заявки" xfId="48109"/>
    <cellStyle name="Обычный 5 21" xfId="48110"/>
    <cellStyle name="Обычный 5 21 2" xfId="48111"/>
    <cellStyle name="Обычный 5 21 2 2" xfId="48112"/>
    <cellStyle name="Обычный 5 21 2_заявки" xfId="57392"/>
    <cellStyle name="Обычный 5 21 3" xfId="48113"/>
    <cellStyle name="Обычный 5 21_заявки" xfId="48114"/>
    <cellStyle name="Обычный 5 22" xfId="48115"/>
    <cellStyle name="Обычный 5 22 2" xfId="48116"/>
    <cellStyle name="Обычный 5 22_заявки" xfId="57393"/>
    <cellStyle name="Обычный 5 23" xfId="48117"/>
    <cellStyle name="Обычный 5 3" xfId="34"/>
    <cellStyle name="Обычный 5 3 10" xfId="48118"/>
    <cellStyle name="Обычный 5 3 10 2" xfId="48119"/>
    <cellStyle name="Обычный 5 3 10_заявки" xfId="57394"/>
    <cellStyle name="Обычный 5 3 11" xfId="48120"/>
    <cellStyle name="Обычный 5 3 2" xfId="35"/>
    <cellStyle name="Обычный 5 3 2 2" xfId="48121"/>
    <cellStyle name="Обычный 5 3 2 2 2" xfId="48122"/>
    <cellStyle name="Обычный 5 3 2 2 2 2" xfId="48123"/>
    <cellStyle name="Обычный 5 3 2 2 2 2 2" xfId="48124"/>
    <cellStyle name="Обычный 5 3 2 2 2 2_заявки" xfId="57395"/>
    <cellStyle name="Обычный 5 3 2 2 2 3" xfId="48125"/>
    <cellStyle name="Обычный 5 3 2 2 2_заявки" xfId="48126"/>
    <cellStyle name="Обычный 5 3 2 2 3" xfId="48127"/>
    <cellStyle name="Обычный 5 3 2 2 3 2" xfId="48128"/>
    <cellStyle name="Обычный 5 3 2 2 3_заявки" xfId="57396"/>
    <cellStyle name="Обычный 5 3 2 2 4" xfId="48129"/>
    <cellStyle name="Обычный 5 3 2 2_заявки" xfId="48130"/>
    <cellStyle name="Обычный 5 3 2 3" xfId="48131"/>
    <cellStyle name="Обычный 5 3 2 3 2" xfId="48132"/>
    <cellStyle name="Обычный 5 3 2 3 2 2" xfId="48133"/>
    <cellStyle name="Обычный 5 3 2 3 2 2 2" xfId="48134"/>
    <cellStyle name="Обычный 5 3 2 3 2 2_заявки" xfId="57397"/>
    <cellStyle name="Обычный 5 3 2 3 2 3" xfId="48135"/>
    <cellStyle name="Обычный 5 3 2 3 2_заявки" xfId="48136"/>
    <cellStyle name="Обычный 5 3 2 3 3" xfId="48137"/>
    <cellStyle name="Обычный 5 3 2 3 3 2" xfId="48138"/>
    <cellStyle name="Обычный 5 3 2 3 3_заявки" xfId="57398"/>
    <cellStyle name="Обычный 5 3 2 3 4" xfId="48139"/>
    <cellStyle name="Обычный 5 3 2 3_заявки" xfId="48140"/>
    <cellStyle name="Обычный 5 3 2 4" xfId="48141"/>
    <cellStyle name="Обычный 5 3 2 4 2" xfId="48142"/>
    <cellStyle name="Обычный 5 3 2 4 2 2" xfId="48143"/>
    <cellStyle name="Обычный 5 3 2 4 2 2 2" xfId="48144"/>
    <cellStyle name="Обычный 5 3 2 4 2 2_заявки" xfId="57399"/>
    <cellStyle name="Обычный 5 3 2 4 2 3" xfId="48145"/>
    <cellStyle name="Обычный 5 3 2 4 2_заявки" xfId="48146"/>
    <cellStyle name="Обычный 5 3 2 4 3" xfId="48147"/>
    <cellStyle name="Обычный 5 3 2 4 3 2" xfId="48148"/>
    <cellStyle name="Обычный 5 3 2 4 3_заявки" xfId="57400"/>
    <cellStyle name="Обычный 5 3 2 4 4" xfId="48149"/>
    <cellStyle name="Обычный 5 3 2 4_заявки" xfId="48150"/>
    <cellStyle name="Обычный 5 3 2 5" xfId="48151"/>
    <cellStyle name="Обычный 5 3 2 5 2" xfId="48152"/>
    <cellStyle name="Обычный 5 3 2 5 2 2" xfId="48153"/>
    <cellStyle name="Обычный 5 3 2 5 2 2 2" xfId="48154"/>
    <cellStyle name="Обычный 5 3 2 5 2 2_заявки" xfId="57401"/>
    <cellStyle name="Обычный 5 3 2 5 2 3" xfId="48155"/>
    <cellStyle name="Обычный 5 3 2 5 2_заявки" xfId="48156"/>
    <cellStyle name="Обычный 5 3 2 5 3" xfId="48157"/>
    <cellStyle name="Обычный 5 3 2 5 3 2" xfId="48158"/>
    <cellStyle name="Обычный 5 3 2 5 3_заявки" xfId="57402"/>
    <cellStyle name="Обычный 5 3 2 5 4" xfId="48159"/>
    <cellStyle name="Обычный 5 3 2 5_заявки" xfId="48160"/>
    <cellStyle name="Обычный 5 3 2 6" xfId="48161"/>
    <cellStyle name="Обычный 5 3 2 6 2" xfId="48162"/>
    <cellStyle name="Обычный 5 3 2 6 2 2" xfId="48163"/>
    <cellStyle name="Обычный 5 3 2 6 2_заявки" xfId="57403"/>
    <cellStyle name="Обычный 5 3 2 6 3" xfId="48164"/>
    <cellStyle name="Обычный 5 3 2 6_заявки" xfId="48165"/>
    <cellStyle name="Обычный 5 3 2 7" xfId="48166"/>
    <cellStyle name="Обычный 5 3 2 7 2" xfId="48167"/>
    <cellStyle name="Обычный 5 3 2 7_заявки" xfId="57404"/>
    <cellStyle name="Обычный 5 3 2 8" xfId="48168"/>
    <cellStyle name="Обычный 5 3 2_заявки" xfId="48169"/>
    <cellStyle name="Обычный 5 3 3" xfId="36"/>
    <cellStyle name="Обычный 5 3 3 2" xfId="48170"/>
    <cellStyle name="Обычный 5 3 3 2 2" xfId="48171"/>
    <cellStyle name="Обычный 5 3 3 2 2 2" xfId="48172"/>
    <cellStyle name="Обычный 5 3 3 2 2 2 2" xfId="48173"/>
    <cellStyle name="Обычный 5 3 3 2 2 2_заявки" xfId="57405"/>
    <cellStyle name="Обычный 5 3 3 2 2 3" xfId="48174"/>
    <cellStyle name="Обычный 5 3 3 2 2_заявки" xfId="48175"/>
    <cellStyle name="Обычный 5 3 3 2 3" xfId="48176"/>
    <cellStyle name="Обычный 5 3 3 2 3 2" xfId="48177"/>
    <cellStyle name="Обычный 5 3 3 2 3_заявки" xfId="57406"/>
    <cellStyle name="Обычный 5 3 3 2 4" xfId="48178"/>
    <cellStyle name="Обычный 5 3 3 2_заявки" xfId="48179"/>
    <cellStyle name="Обычный 5 3 3 3" xfId="48180"/>
    <cellStyle name="Обычный 5 3 3 3 2" xfId="48181"/>
    <cellStyle name="Обычный 5 3 3 3 2 2" xfId="48182"/>
    <cellStyle name="Обычный 5 3 3 3 2 2 2" xfId="48183"/>
    <cellStyle name="Обычный 5 3 3 3 2 2_заявки" xfId="57407"/>
    <cellStyle name="Обычный 5 3 3 3 2 3" xfId="48184"/>
    <cellStyle name="Обычный 5 3 3 3 2_заявки" xfId="48185"/>
    <cellStyle name="Обычный 5 3 3 3 3" xfId="48186"/>
    <cellStyle name="Обычный 5 3 3 3 3 2" xfId="48187"/>
    <cellStyle name="Обычный 5 3 3 3 3_заявки" xfId="57408"/>
    <cellStyle name="Обычный 5 3 3 3 4" xfId="48188"/>
    <cellStyle name="Обычный 5 3 3 3_заявки" xfId="48189"/>
    <cellStyle name="Обычный 5 3 3 4" xfId="48190"/>
    <cellStyle name="Обычный 5 3 3 4 2" xfId="48191"/>
    <cellStyle name="Обычный 5 3 3 4 2 2" xfId="48192"/>
    <cellStyle name="Обычный 5 3 3 4 2 2 2" xfId="48193"/>
    <cellStyle name="Обычный 5 3 3 4 2 2_заявки" xfId="57409"/>
    <cellStyle name="Обычный 5 3 3 4 2 3" xfId="48194"/>
    <cellStyle name="Обычный 5 3 3 4 2_заявки" xfId="48195"/>
    <cellStyle name="Обычный 5 3 3 4 3" xfId="48196"/>
    <cellStyle name="Обычный 5 3 3 4 3 2" xfId="48197"/>
    <cellStyle name="Обычный 5 3 3 4 3_заявки" xfId="57410"/>
    <cellStyle name="Обычный 5 3 3 4 4" xfId="48198"/>
    <cellStyle name="Обычный 5 3 3 4_заявки" xfId="48199"/>
    <cellStyle name="Обычный 5 3 3 5" xfId="48200"/>
    <cellStyle name="Обычный 5 3 3 5 2" xfId="48201"/>
    <cellStyle name="Обычный 5 3 3 5 2 2" xfId="48202"/>
    <cellStyle name="Обычный 5 3 3 5 2 2 2" xfId="48203"/>
    <cellStyle name="Обычный 5 3 3 5 2 2_заявки" xfId="57411"/>
    <cellStyle name="Обычный 5 3 3 5 2 3" xfId="48204"/>
    <cellStyle name="Обычный 5 3 3 5 2_заявки" xfId="48205"/>
    <cellStyle name="Обычный 5 3 3 5 3" xfId="48206"/>
    <cellStyle name="Обычный 5 3 3 5 3 2" xfId="48207"/>
    <cellStyle name="Обычный 5 3 3 5 3_заявки" xfId="57412"/>
    <cellStyle name="Обычный 5 3 3 5 4" xfId="48208"/>
    <cellStyle name="Обычный 5 3 3 5_заявки" xfId="48209"/>
    <cellStyle name="Обычный 5 3 3 6" xfId="48210"/>
    <cellStyle name="Обычный 5 3 3 6 2" xfId="48211"/>
    <cellStyle name="Обычный 5 3 3 6 2 2" xfId="48212"/>
    <cellStyle name="Обычный 5 3 3 6 2_заявки" xfId="57413"/>
    <cellStyle name="Обычный 5 3 3 6 3" xfId="48213"/>
    <cellStyle name="Обычный 5 3 3 6_заявки" xfId="48214"/>
    <cellStyle name="Обычный 5 3 3 7" xfId="48215"/>
    <cellStyle name="Обычный 5 3 3 7 2" xfId="48216"/>
    <cellStyle name="Обычный 5 3 3 7_заявки" xfId="57414"/>
    <cellStyle name="Обычный 5 3 3 8" xfId="48217"/>
    <cellStyle name="Обычный 5 3 3_заявки" xfId="48218"/>
    <cellStyle name="Обычный 5 3 4" xfId="37"/>
    <cellStyle name="Обычный 5 3 4 2" xfId="48219"/>
    <cellStyle name="Обычный 5 3 4 2 2" xfId="48220"/>
    <cellStyle name="Обычный 5 3 4 2 2 2" xfId="48221"/>
    <cellStyle name="Обычный 5 3 4 2 2 2 2" xfId="48222"/>
    <cellStyle name="Обычный 5 3 4 2 2 2_заявки" xfId="57415"/>
    <cellStyle name="Обычный 5 3 4 2 2 3" xfId="48223"/>
    <cellStyle name="Обычный 5 3 4 2 2_заявки" xfId="48224"/>
    <cellStyle name="Обычный 5 3 4 2 3" xfId="48225"/>
    <cellStyle name="Обычный 5 3 4 2 3 2" xfId="48226"/>
    <cellStyle name="Обычный 5 3 4 2 3_заявки" xfId="57416"/>
    <cellStyle name="Обычный 5 3 4 2 4" xfId="48227"/>
    <cellStyle name="Обычный 5 3 4 2_заявки" xfId="48228"/>
    <cellStyle name="Обычный 5 3 4 3" xfId="48229"/>
    <cellStyle name="Обычный 5 3 4 3 2" xfId="48230"/>
    <cellStyle name="Обычный 5 3 4 3 2 2" xfId="48231"/>
    <cellStyle name="Обычный 5 3 4 3 2 2 2" xfId="48232"/>
    <cellStyle name="Обычный 5 3 4 3 2 2_заявки" xfId="57417"/>
    <cellStyle name="Обычный 5 3 4 3 2 3" xfId="48233"/>
    <cellStyle name="Обычный 5 3 4 3 2_заявки" xfId="48234"/>
    <cellStyle name="Обычный 5 3 4 3 3" xfId="48235"/>
    <cellStyle name="Обычный 5 3 4 3 3 2" xfId="48236"/>
    <cellStyle name="Обычный 5 3 4 3 3_заявки" xfId="57418"/>
    <cellStyle name="Обычный 5 3 4 3 4" xfId="48237"/>
    <cellStyle name="Обычный 5 3 4 3_заявки" xfId="48238"/>
    <cellStyle name="Обычный 5 3 4 4" xfId="48239"/>
    <cellStyle name="Обычный 5 3 4 4 2" xfId="48240"/>
    <cellStyle name="Обычный 5 3 4 4 2 2" xfId="48241"/>
    <cellStyle name="Обычный 5 3 4 4 2 2 2" xfId="48242"/>
    <cellStyle name="Обычный 5 3 4 4 2 2_заявки" xfId="57419"/>
    <cellStyle name="Обычный 5 3 4 4 2 3" xfId="48243"/>
    <cellStyle name="Обычный 5 3 4 4 2_заявки" xfId="48244"/>
    <cellStyle name="Обычный 5 3 4 4 3" xfId="48245"/>
    <cellStyle name="Обычный 5 3 4 4 3 2" xfId="48246"/>
    <cellStyle name="Обычный 5 3 4 4 3_заявки" xfId="57420"/>
    <cellStyle name="Обычный 5 3 4 4 4" xfId="48247"/>
    <cellStyle name="Обычный 5 3 4 4_заявки" xfId="48248"/>
    <cellStyle name="Обычный 5 3 4 5" xfId="48249"/>
    <cellStyle name="Обычный 5 3 4 5 2" xfId="48250"/>
    <cellStyle name="Обычный 5 3 4 5 2 2" xfId="48251"/>
    <cellStyle name="Обычный 5 3 4 5 2 2 2" xfId="48252"/>
    <cellStyle name="Обычный 5 3 4 5 2 2_заявки" xfId="57421"/>
    <cellStyle name="Обычный 5 3 4 5 2 3" xfId="48253"/>
    <cellStyle name="Обычный 5 3 4 5 2_заявки" xfId="48254"/>
    <cellStyle name="Обычный 5 3 4 5 3" xfId="48255"/>
    <cellStyle name="Обычный 5 3 4 5 3 2" xfId="48256"/>
    <cellStyle name="Обычный 5 3 4 5 3_заявки" xfId="57422"/>
    <cellStyle name="Обычный 5 3 4 5 4" xfId="48257"/>
    <cellStyle name="Обычный 5 3 4 5_заявки" xfId="48258"/>
    <cellStyle name="Обычный 5 3 4 6" xfId="48259"/>
    <cellStyle name="Обычный 5 3 4 6 2" xfId="48260"/>
    <cellStyle name="Обычный 5 3 4 6 2 2" xfId="48261"/>
    <cellStyle name="Обычный 5 3 4 6 2_заявки" xfId="57423"/>
    <cellStyle name="Обычный 5 3 4 6 3" xfId="48262"/>
    <cellStyle name="Обычный 5 3 4 6_заявки" xfId="48263"/>
    <cellStyle name="Обычный 5 3 4 7" xfId="48264"/>
    <cellStyle name="Обычный 5 3 4 7 2" xfId="48265"/>
    <cellStyle name="Обычный 5 3 4 7_заявки" xfId="57424"/>
    <cellStyle name="Обычный 5 3 4 8" xfId="48266"/>
    <cellStyle name="Обычный 5 3 4_заявки" xfId="48267"/>
    <cellStyle name="Обычный 5 3 5" xfId="48268"/>
    <cellStyle name="Обычный 5 3 5 2" xfId="48269"/>
    <cellStyle name="Обычный 5 3 5 2 2" xfId="48270"/>
    <cellStyle name="Обычный 5 3 5 2 2 2" xfId="48271"/>
    <cellStyle name="Обычный 5 3 5 2 2 2 2" xfId="48272"/>
    <cellStyle name="Обычный 5 3 5 2 2 2_заявки" xfId="57425"/>
    <cellStyle name="Обычный 5 3 5 2 2 3" xfId="48273"/>
    <cellStyle name="Обычный 5 3 5 2 2_заявки" xfId="48274"/>
    <cellStyle name="Обычный 5 3 5 2 3" xfId="48275"/>
    <cellStyle name="Обычный 5 3 5 2 3 2" xfId="48276"/>
    <cellStyle name="Обычный 5 3 5 2 3_заявки" xfId="57426"/>
    <cellStyle name="Обычный 5 3 5 2 4" xfId="48277"/>
    <cellStyle name="Обычный 5 3 5 2_заявки" xfId="48278"/>
    <cellStyle name="Обычный 5 3 5 3" xfId="48279"/>
    <cellStyle name="Обычный 5 3 5 3 2" xfId="48280"/>
    <cellStyle name="Обычный 5 3 5 3 2 2" xfId="48281"/>
    <cellStyle name="Обычный 5 3 5 3 2_заявки" xfId="57427"/>
    <cellStyle name="Обычный 5 3 5 3 3" xfId="48282"/>
    <cellStyle name="Обычный 5 3 5 3_заявки" xfId="48283"/>
    <cellStyle name="Обычный 5 3 5 4" xfId="48284"/>
    <cellStyle name="Обычный 5 3 5 4 2" xfId="48285"/>
    <cellStyle name="Обычный 5 3 5 4_заявки" xfId="57428"/>
    <cellStyle name="Обычный 5 3 5 5" xfId="48286"/>
    <cellStyle name="Обычный 5 3 5_заявки" xfId="48287"/>
    <cellStyle name="Обычный 5 3 6" xfId="48288"/>
    <cellStyle name="Обычный 5 3 6 2" xfId="48289"/>
    <cellStyle name="Обычный 5 3 6 2 2" xfId="48290"/>
    <cellStyle name="Обычный 5 3 6 2 2 2" xfId="48291"/>
    <cellStyle name="Обычный 5 3 6 2 2 2 2" xfId="48292"/>
    <cellStyle name="Обычный 5 3 6 2 2 2_заявки" xfId="57429"/>
    <cellStyle name="Обычный 5 3 6 2 2 3" xfId="48293"/>
    <cellStyle name="Обычный 5 3 6 2 2_заявки" xfId="48294"/>
    <cellStyle name="Обычный 5 3 6 2 3" xfId="48295"/>
    <cellStyle name="Обычный 5 3 6 2 3 2" xfId="48296"/>
    <cellStyle name="Обычный 5 3 6 2 3_заявки" xfId="57430"/>
    <cellStyle name="Обычный 5 3 6 2 4" xfId="48297"/>
    <cellStyle name="Обычный 5 3 6 2_заявки" xfId="48298"/>
    <cellStyle name="Обычный 5 3 6 3" xfId="48299"/>
    <cellStyle name="Обычный 5 3 6 3 2" xfId="48300"/>
    <cellStyle name="Обычный 5 3 6 3 2 2" xfId="48301"/>
    <cellStyle name="Обычный 5 3 6 3 2_заявки" xfId="57431"/>
    <cellStyle name="Обычный 5 3 6 3 3" xfId="48302"/>
    <cellStyle name="Обычный 5 3 6 3_заявки" xfId="48303"/>
    <cellStyle name="Обычный 5 3 6 4" xfId="48304"/>
    <cellStyle name="Обычный 5 3 6 4 2" xfId="48305"/>
    <cellStyle name="Обычный 5 3 6 4_заявки" xfId="57432"/>
    <cellStyle name="Обычный 5 3 6 5" xfId="48306"/>
    <cellStyle name="Обычный 5 3 6_заявки" xfId="48307"/>
    <cellStyle name="Обычный 5 3 7" xfId="48308"/>
    <cellStyle name="Обычный 5 3 7 2" xfId="48309"/>
    <cellStyle name="Обычный 5 3 7 2 2" xfId="48310"/>
    <cellStyle name="Обычный 5 3 7 2 2 2" xfId="48311"/>
    <cellStyle name="Обычный 5 3 7 2 2 2 2" xfId="48312"/>
    <cellStyle name="Обычный 5 3 7 2 2 2_заявки" xfId="57433"/>
    <cellStyle name="Обычный 5 3 7 2 2 3" xfId="48313"/>
    <cellStyle name="Обычный 5 3 7 2 2_заявки" xfId="48314"/>
    <cellStyle name="Обычный 5 3 7 2 3" xfId="48315"/>
    <cellStyle name="Обычный 5 3 7 2 3 2" xfId="48316"/>
    <cellStyle name="Обычный 5 3 7 2 3_заявки" xfId="57434"/>
    <cellStyle name="Обычный 5 3 7 2 4" xfId="48317"/>
    <cellStyle name="Обычный 5 3 7 2_заявки" xfId="48318"/>
    <cellStyle name="Обычный 5 3 7 3" xfId="48319"/>
    <cellStyle name="Обычный 5 3 7 3 2" xfId="48320"/>
    <cellStyle name="Обычный 5 3 7 3 2 2" xfId="48321"/>
    <cellStyle name="Обычный 5 3 7 3 2_заявки" xfId="57435"/>
    <cellStyle name="Обычный 5 3 7 3 3" xfId="48322"/>
    <cellStyle name="Обычный 5 3 7 3_заявки" xfId="48323"/>
    <cellStyle name="Обычный 5 3 7 4" xfId="48324"/>
    <cellStyle name="Обычный 5 3 7 4 2" xfId="48325"/>
    <cellStyle name="Обычный 5 3 7 4_заявки" xfId="57436"/>
    <cellStyle name="Обычный 5 3 7 5" xfId="48326"/>
    <cellStyle name="Обычный 5 3 7_заявки" xfId="48327"/>
    <cellStyle name="Обычный 5 3 8" xfId="48328"/>
    <cellStyle name="Обычный 5 3 8 2" xfId="48329"/>
    <cellStyle name="Обычный 5 3 8 2 2" xfId="48330"/>
    <cellStyle name="Обычный 5 3 8 2 2 2" xfId="48331"/>
    <cellStyle name="Обычный 5 3 8 2 2_заявки" xfId="57437"/>
    <cellStyle name="Обычный 5 3 8 2 3" xfId="48332"/>
    <cellStyle name="Обычный 5 3 8 2_заявки" xfId="48333"/>
    <cellStyle name="Обычный 5 3 8 3" xfId="48334"/>
    <cellStyle name="Обычный 5 3 8 3 2" xfId="48335"/>
    <cellStyle name="Обычный 5 3 8 3_заявки" xfId="57438"/>
    <cellStyle name="Обычный 5 3 8 4" xfId="48336"/>
    <cellStyle name="Обычный 5 3 8_заявки" xfId="48337"/>
    <cellStyle name="Обычный 5 3 9" xfId="48338"/>
    <cellStyle name="Обычный 5 3 9 2" xfId="48339"/>
    <cellStyle name="Обычный 5 3 9 2 2" xfId="48340"/>
    <cellStyle name="Обычный 5 3 9 2_заявки" xfId="57439"/>
    <cellStyle name="Обычный 5 3 9 3" xfId="48341"/>
    <cellStyle name="Обычный 5 3 9_заявки" xfId="48342"/>
    <cellStyle name="Обычный 5 3_заявки" xfId="48343"/>
    <cellStyle name="Обычный 5 4" xfId="38"/>
    <cellStyle name="Обычный 5 4 10" xfId="48344"/>
    <cellStyle name="Обычный 5 4 10 2" xfId="48345"/>
    <cellStyle name="Обычный 5 4 10_заявки" xfId="57440"/>
    <cellStyle name="Обычный 5 4 11" xfId="48346"/>
    <cellStyle name="Обычный 5 4 2" xfId="48347"/>
    <cellStyle name="Обычный 5 4 2 2" xfId="48348"/>
    <cellStyle name="Обычный 5 4 2 2 2" xfId="48349"/>
    <cellStyle name="Обычный 5 4 2 2 2 2" xfId="48350"/>
    <cellStyle name="Обычный 5 4 2 2 2 2 2" xfId="48351"/>
    <cellStyle name="Обычный 5 4 2 2 2 2_заявки" xfId="57441"/>
    <cellStyle name="Обычный 5 4 2 2 2 3" xfId="48352"/>
    <cellStyle name="Обычный 5 4 2 2 2_заявки" xfId="48353"/>
    <cellStyle name="Обычный 5 4 2 2 3" xfId="48354"/>
    <cellStyle name="Обычный 5 4 2 2 3 2" xfId="48355"/>
    <cellStyle name="Обычный 5 4 2 2 3_заявки" xfId="57442"/>
    <cellStyle name="Обычный 5 4 2 2 4" xfId="48356"/>
    <cellStyle name="Обычный 5 4 2 2_заявки" xfId="48357"/>
    <cellStyle name="Обычный 5 4 2 3" xfId="48358"/>
    <cellStyle name="Обычный 5 4 2 3 2" xfId="48359"/>
    <cellStyle name="Обычный 5 4 2 3 2 2" xfId="48360"/>
    <cellStyle name="Обычный 5 4 2 3 2_заявки" xfId="57443"/>
    <cellStyle name="Обычный 5 4 2 3 3" xfId="48361"/>
    <cellStyle name="Обычный 5 4 2 3_заявки" xfId="48362"/>
    <cellStyle name="Обычный 5 4 2 4" xfId="48363"/>
    <cellStyle name="Обычный 5 4 2 4 2" xfId="48364"/>
    <cellStyle name="Обычный 5 4 2 4_заявки" xfId="57444"/>
    <cellStyle name="Обычный 5 4 2 5" xfId="48365"/>
    <cellStyle name="Обычный 5 4 2_заявки" xfId="48366"/>
    <cellStyle name="Обычный 5 4 3" xfId="48367"/>
    <cellStyle name="Обычный 5 4 3 2" xfId="48368"/>
    <cellStyle name="Обычный 5 4 3 2 2" xfId="48369"/>
    <cellStyle name="Обычный 5 4 3 2 2 2" xfId="48370"/>
    <cellStyle name="Обычный 5 4 3 2 2 2 2" xfId="48371"/>
    <cellStyle name="Обычный 5 4 3 2 2 2_заявки" xfId="57445"/>
    <cellStyle name="Обычный 5 4 3 2 2 3" xfId="48372"/>
    <cellStyle name="Обычный 5 4 3 2 2_заявки" xfId="48373"/>
    <cellStyle name="Обычный 5 4 3 2 3" xfId="48374"/>
    <cellStyle name="Обычный 5 4 3 2 3 2" xfId="48375"/>
    <cellStyle name="Обычный 5 4 3 2 3_заявки" xfId="57446"/>
    <cellStyle name="Обычный 5 4 3 2 4" xfId="48376"/>
    <cellStyle name="Обычный 5 4 3 2_заявки" xfId="48377"/>
    <cellStyle name="Обычный 5 4 3 3" xfId="48378"/>
    <cellStyle name="Обычный 5 4 3 3 2" xfId="48379"/>
    <cellStyle name="Обычный 5 4 3 3 2 2" xfId="48380"/>
    <cellStyle name="Обычный 5 4 3 3 2_заявки" xfId="57447"/>
    <cellStyle name="Обычный 5 4 3 3 3" xfId="48381"/>
    <cellStyle name="Обычный 5 4 3 3_заявки" xfId="48382"/>
    <cellStyle name="Обычный 5 4 3 4" xfId="48383"/>
    <cellStyle name="Обычный 5 4 3 4 2" xfId="48384"/>
    <cellStyle name="Обычный 5 4 3 4_заявки" xfId="57448"/>
    <cellStyle name="Обычный 5 4 3 5" xfId="48385"/>
    <cellStyle name="Обычный 5 4 3_заявки" xfId="48386"/>
    <cellStyle name="Обычный 5 4 4" xfId="48387"/>
    <cellStyle name="Обычный 5 4 4 2" xfId="48388"/>
    <cellStyle name="Обычный 5 4 4 2 2" xfId="48389"/>
    <cellStyle name="Обычный 5 4 4 2 2 2" xfId="48390"/>
    <cellStyle name="Обычный 5 4 4 2 2 2 2" xfId="48391"/>
    <cellStyle name="Обычный 5 4 4 2 2 2_заявки" xfId="57449"/>
    <cellStyle name="Обычный 5 4 4 2 2 3" xfId="48392"/>
    <cellStyle name="Обычный 5 4 4 2 2_заявки" xfId="48393"/>
    <cellStyle name="Обычный 5 4 4 2 3" xfId="48394"/>
    <cellStyle name="Обычный 5 4 4 2 3 2" xfId="48395"/>
    <cellStyle name="Обычный 5 4 4 2 3_заявки" xfId="57450"/>
    <cellStyle name="Обычный 5 4 4 2 4" xfId="48396"/>
    <cellStyle name="Обычный 5 4 4 2_заявки" xfId="48397"/>
    <cellStyle name="Обычный 5 4 4 3" xfId="48398"/>
    <cellStyle name="Обычный 5 4 4 3 2" xfId="48399"/>
    <cellStyle name="Обычный 5 4 4 3 2 2" xfId="48400"/>
    <cellStyle name="Обычный 5 4 4 3 2_заявки" xfId="57451"/>
    <cellStyle name="Обычный 5 4 4 3 3" xfId="48401"/>
    <cellStyle name="Обычный 5 4 4 3_заявки" xfId="48402"/>
    <cellStyle name="Обычный 5 4 4 4" xfId="48403"/>
    <cellStyle name="Обычный 5 4 4 4 2" xfId="48404"/>
    <cellStyle name="Обычный 5 4 4 4_заявки" xfId="57452"/>
    <cellStyle name="Обычный 5 4 4 5" xfId="48405"/>
    <cellStyle name="Обычный 5 4 4_заявки" xfId="48406"/>
    <cellStyle name="Обычный 5 4 5" xfId="48407"/>
    <cellStyle name="Обычный 5 4 5 2" xfId="48408"/>
    <cellStyle name="Обычный 5 4 5 2 2" xfId="48409"/>
    <cellStyle name="Обычный 5 4 5 2 2 2" xfId="48410"/>
    <cellStyle name="Обычный 5 4 5 2 2 2 2" xfId="48411"/>
    <cellStyle name="Обычный 5 4 5 2 2 2_заявки" xfId="57453"/>
    <cellStyle name="Обычный 5 4 5 2 2 3" xfId="48412"/>
    <cellStyle name="Обычный 5 4 5 2 2_заявки" xfId="48413"/>
    <cellStyle name="Обычный 5 4 5 2 3" xfId="48414"/>
    <cellStyle name="Обычный 5 4 5 2 3 2" xfId="48415"/>
    <cellStyle name="Обычный 5 4 5 2 3_заявки" xfId="57454"/>
    <cellStyle name="Обычный 5 4 5 2 4" xfId="48416"/>
    <cellStyle name="Обычный 5 4 5 2_заявки" xfId="48417"/>
    <cellStyle name="Обычный 5 4 5 3" xfId="48418"/>
    <cellStyle name="Обычный 5 4 5 3 2" xfId="48419"/>
    <cellStyle name="Обычный 5 4 5 3 2 2" xfId="48420"/>
    <cellStyle name="Обычный 5 4 5 3 2_заявки" xfId="57455"/>
    <cellStyle name="Обычный 5 4 5 3 3" xfId="48421"/>
    <cellStyle name="Обычный 5 4 5 3_заявки" xfId="48422"/>
    <cellStyle name="Обычный 5 4 5 4" xfId="48423"/>
    <cellStyle name="Обычный 5 4 5 4 2" xfId="48424"/>
    <cellStyle name="Обычный 5 4 5 4_заявки" xfId="57456"/>
    <cellStyle name="Обычный 5 4 5 5" xfId="48425"/>
    <cellStyle name="Обычный 5 4 5_заявки" xfId="48426"/>
    <cellStyle name="Обычный 5 4 6" xfId="48427"/>
    <cellStyle name="Обычный 5 4 6 2" xfId="48428"/>
    <cellStyle name="Обычный 5 4 6 2 2" xfId="48429"/>
    <cellStyle name="Обычный 5 4 6 2 2 2" xfId="48430"/>
    <cellStyle name="Обычный 5 4 6 2 2 2 2" xfId="48431"/>
    <cellStyle name="Обычный 5 4 6 2 2 2_заявки" xfId="57457"/>
    <cellStyle name="Обычный 5 4 6 2 2 3" xfId="48432"/>
    <cellStyle name="Обычный 5 4 6 2 2_заявки" xfId="48433"/>
    <cellStyle name="Обычный 5 4 6 2 3" xfId="48434"/>
    <cellStyle name="Обычный 5 4 6 2 3 2" xfId="48435"/>
    <cellStyle name="Обычный 5 4 6 2 3_заявки" xfId="57458"/>
    <cellStyle name="Обычный 5 4 6 2 4" xfId="48436"/>
    <cellStyle name="Обычный 5 4 6 2_заявки" xfId="48437"/>
    <cellStyle name="Обычный 5 4 6 3" xfId="48438"/>
    <cellStyle name="Обычный 5 4 6 3 2" xfId="48439"/>
    <cellStyle name="Обычный 5 4 6 3 2 2" xfId="48440"/>
    <cellStyle name="Обычный 5 4 6 3 2_заявки" xfId="57459"/>
    <cellStyle name="Обычный 5 4 6 3 3" xfId="48441"/>
    <cellStyle name="Обычный 5 4 6 3_заявки" xfId="48442"/>
    <cellStyle name="Обычный 5 4 6 4" xfId="48443"/>
    <cellStyle name="Обычный 5 4 6 4 2" xfId="48444"/>
    <cellStyle name="Обычный 5 4 6 4_заявки" xfId="57460"/>
    <cellStyle name="Обычный 5 4 6 5" xfId="48445"/>
    <cellStyle name="Обычный 5 4 6_заявки" xfId="48446"/>
    <cellStyle name="Обычный 5 4 7" xfId="48447"/>
    <cellStyle name="Обычный 5 4 7 2" xfId="48448"/>
    <cellStyle name="Обычный 5 4 7 2 2" xfId="48449"/>
    <cellStyle name="Обычный 5 4 7 2 2 2" xfId="48450"/>
    <cellStyle name="Обычный 5 4 7 2 2 2 2" xfId="48451"/>
    <cellStyle name="Обычный 5 4 7 2 2 2_заявки" xfId="57461"/>
    <cellStyle name="Обычный 5 4 7 2 2 3" xfId="48452"/>
    <cellStyle name="Обычный 5 4 7 2 2_заявки" xfId="48453"/>
    <cellStyle name="Обычный 5 4 7 2 3" xfId="48454"/>
    <cellStyle name="Обычный 5 4 7 2 3 2" xfId="48455"/>
    <cellStyle name="Обычный 5 4 7 2 3_заявки" xfId="57462"/>
    <cellStyle name="Обычный 5 4 7 2 4" xfId="48456"/>
    <cellStyle name="Обычный 5 4 7 2_заявки" xfId="48457"/>
    <cellStyle name="Обычный 5 4 7 3" xfId="48458"/>
    <cellStyle name="Обычный 5 4 7 3 2" xfId="48459"/>
    <cellStyle name="Обычный 5 4 7 3 2 2" xfId="48460"/>
    <cellStyle name="Обычный 5 4 7 3 2_заявки" xfId="57463"/>
    <cellStyle name="Обычный 5 4 7 3 3" xfId="48461"/>
    <cellStyle name="Обычный 5 4 7 3_заявки" xfId="48462"/>
    <cellStyle name="Обычный 5 4 7 4" xfId="48463"/>
    <cellStyle name="Обычный 5 4 7 4 2" xfId="48464"/>
    <cellStyle name="Обычный 5 4 7 4_заявки" xfId="57464"/>
    <cellStyle name="Обычный 5 4 7 5" xfId="48465"/>
    <cellStyle name="Обычный 5 4 7_заявки" xfId="48466"/>
    <cellStyle name="Обычный 5 4 8" xfId="48467"/>
    <cellStyle name="Обычный 5 4 8 2" xfId="48468"/>
    <cellStyle name="Обычный 5 4 8 2 2" xfId="48469"/>
    <cellStyle name="Обычный 5 4 8 2 2 2" xfId="48470"/>
    <cellStyle name="Обычный 5 4 8 2 2_заявки" xfId="57465"/>
    <cellStyle name="Обычный 5 4 8 2 3" xfId="48471"/>
    <cellStyle name="Обычный 5 4 8 2_заявки" xfId="48472"/>
    <cellStyle name="Обычный 5 4 8 3" xfId="48473"/>
    <cellStyle name="Обычный 5 4 8 3 2" xfId="48474"/>
    <cellStyle name="Обычный 5 4 8 3_заявки" xfId="57466"/>
    <cellStyle name="Обычный 5 4 8 4" xfId="48475"/>
    <cellStyle name="Обычный 5 4 8_заявки" xfId="48476"/>
    <cellStyle name="Обычный 5 4 9" xfId="48477"/>
    <cellStyle name="Обычный 5 4 9 2" xfId="48478"/>
    <cellStyle name="Обычный 5 4 9 2 2" xfId="48479"/>
    <cellStyle name="Обычный 5 4 9 2_заявки" xfId="57467"/>
    <cellStyle name="Обычный 5 4 9 3" xfId="48480"/>
    <cellStyle name="Обычный 5 4 9_заявки" xfId="48481"/>
    <cellStyle name="Обычный 5 4_заявки" xfId="48482"/>
    <cellStyle name="Обычный 5 5" xfId="39"/>
    <cellStyle name="Обычный 5 5 10" xfId="48483"/>
    <cellStyle name="Обычный 5 5 10 2" xfId="48484"/>
    <cellStyle name="Обычный 5 5 10_заявки" xfId="57468"/>
    <cellStyle name="Обычный 5 5 11" xfId="48485"/>
    <cellStyle name="Обычный 5 5 2" xfId="48486"/>
    <cellStyle name="Обычный 5 5 2 2" xfId="48487"/>
    <cellStyle name="Обычный 5 5 2 2 2" xfId="48488"/>
    <cellStyle name="Обычный 5 5 2 2 2 2" xfId="48489"/>
    <cellStyle name="Обычный 5 5 2 2 2 2 2" xfId="48490"/>
    <cellStyle name="Обычный 5 5 2 2 2 2_заявки" xfId="57469"/>
    <cellStyle name="Обычный 5 5 2 2 2 3" xfId="48491"/>
    <cellStyle name="Обычный 5 5 2 2 2_заявки" xfId="48492"/>
    <cellStyle name="Обычный 5 5 2 2 3" xfId="48493"/>
    <cellStyle name="Обычный 5 5 2 2 3 2" xfId="48494"/>
    <cellStyle name="Обычный 5 5 2 2 3_заявки" xfId="57470"/>
    <cellStyle name="Обычный 5 5 2 2 4" xfId="48495"/>
    <cellStyle name="Обычный 5 5 2 2_заявки" xfId="48496"/>
    <cellStyle name="Обычный 5 5 2 3" xfId="48497"/>
    <cellStyle name="Обычный 5 5 2 3 2" xfId="48498"/>
    <cellStyle name="Обычный 5 5 2 3 2 2" xfId="48499"/>
    <cellStyle name="Обычный 5 5 2 3 2_заявки" xfId="57471"/>
    <cellStyle name="Обычный 5 5 2 3 3" xfId="48500"/>
    <cellStyle name="Обычный 5 5 2 3_заявки" xfId="48501"/>
    <cellStyle name="Обычный 5 5 2 4" xfId="48502"/>
    <cellStyle name="Обычный 5 5 2 4 2" xfId="48503"/>
    <cellStyle name="Обычный 5 5 2 4_заявки" xfId="57472"/>
    <cellStyle name="Обычный 5 5 2 5" xfId="48504"/>
    <cellStyle name="Обычный 5 5 2_заявки" xfId="48505"/>
    <cellStyle name="Обычный 5 5 3" xfId="48506"/>
    <cellStyle name="Обычный 5 5 3 2" xfId="48507"/>
    <cellStyle name="Обычный 5 5 3 2 2" xfId="48508"/>
    <cellStyle name="Обычный 5 5 3 2 2 2" xfId="48509"/>
    <cellStyle name="Обычный 5 5 3 2 2 2 2" xfId="48510"/>
    <cellStyle name="Обычный 5 5 3 2 2 2_заявки" xfId="57473"/>
    <cellStyle name="Обычный 5 5 3 2 2 3" xfId="48511"/>
    <cellStyle name="Обычный 5 5 3 2 2_заявки" xfId="48512"/>
    <cellStyle name="Обычный 5 5 3 2 3" xfId="48513"/>
    <cellStyle name="Обычный 5 5 3 2 3 2" xfId="48514"/>
    <cellStyle name="Обычный 5 5 3 2 3_заявки" xfId="57474"/>
    <cellStyle name="Обычный 5 5 3 2 4" xfId="48515"/>
    <cellStyle name="Обычный 5 5 3 2_заявки" xfId="48516"/>
    <cellStyle name="Обычный 5 5 3 3" xfId="48517"/>
    <cellStyle name="Обычный 5 5 3 3 2" xfId="48518"/>
    <cellStyle name="Обычный 5 5 3 3 2 2" xfId="48519"/>
    <cellStyle name="Обычный 5 5 3 3 2_заявки" xfId="57475"/>
    <cellStyle name="Обычный 5 5 3 3 3" xfId="48520"/>
    <cellStyle name="Обычный 5 5 3 3_заявки" xfId="48521"/>
    <cellStyle name="Обычный 5 5 3 4" xfId="48522"/>
    <cellStyle name="Обычный 5 5 3 4 2" xfId="48523"/>
    <cellStyle name="Обычный 5 5 3 4_заявки" xfId="57476"/>
    <cellStyle name="Обычный 5 5 3 5" xfId="48524"/>
    <cellStyle name="Обычный 5 5 3_заявки" xfId="48525"/>
    <cellStyle name="Обычный 5 5 4" xfId="48526"/>
    <cellStyle name="Обычный 5 5 4 2" xfId="48527"/>
    <cellStyle name="Обычный 5 5 4 2 2" xfId="48528"/>
    <cellStyle name="Обычный 5 5 4 2 2 2" xfId="48529"/>
    <cellStyle name="Обычный 5 5 4 2 2 2 2" xfId="48530"/>
    <cellStyle name="Обычный 5 5 4 2 2 2_заявки" xfId="57477"/>
    <cellStyle name="Обычный 5 5 4 2 2 3" xfId="48531"/>
    <cellStyle name="Обычный 5 5 4 2 2_заявки" xfId="48532"/>
    <cellStyle name="Обычный 5 5 4 2 3" xfId="48533"/>
    <cellStyle name="Обычный 5 5 4 2 3 2" xfId="48534"/>
    <cellStyle name="Обычный 5 5 4 2 3_заявки" xfId="57478"/>
    <cellStyle name="Обычный 5 5 4 2 4" xfId="48535"/>
    <cellStyle name="Обычный 5 5 4 2_заявки" xfId="48536"/>
    <cellStyle name="Обычный 5 5 4 3" xfId="48537"/>
    <cellStyle name="Обычный 5 5 4 3 2" xfId="48538"/>
    <cellStyle name="Обычный 5 5 4 3 2 2" xfId="48539"/>
    <cellStyle name="Обычный 5 5 4 3 2_заявки" xfId="57479"/>
    <cellStyle name="Обычный 5 5 4 3 3" xfId="48540"/>
    <cellStyle name="Обычный 5 5 4 3_заявки" xfId="48541"/>
    <cellStyle name="Обычный 5 5 4 4" xfId="48542"/>
    <cellStyle name="Обычный 5 5 4 4 2" xfId="48543"/>
    <cellStyle name="Обычный 5 5 4 4_заявки" xfId="57480"/>
    <cellStyle name="Обычный 5 5 4 5" xfId="48544"/>
    <cellStyle name="Обычный 5 5 4_заявки" xfId="48545"/>
    <cellStyle name="Обычный 5 5 5" xfId="48546"/>
    <cellStyle name="Обычный 5 5 5 2" xfId="48547"/>
    <cellStyle name="Обычный 5 5 5 2 2" xfId="48548"/>
    <cellStyle name="Обычный 5 5 5 2 2 2" xfId="48549"/>
    <cellStyle name="Обычный 5 5 5 2 2 2 2" xfId="48550"/>
    <cellStyle name="Обычный 5 5 5 2 2 2_заявки" xfId="57481"/>
    <cellStyle name="Обычный 5 5 5 2 2 3" xfId="48551"/>
    <cellStyle name="Обычный 5 5 5 2 2_заявки" xfId="48552"/>
    <cellStyle name="Обычный 5 5 5 2 3" xfId="48553"/>
    <cellStyle name="Обычный 5 5 5 2 3 2" xfId="48554"/>
    <cellStyle name="Обычный 5 5 5 2 3_заявки" xfId="57482"/>
    <cellStyle name="Обычный 5 5 5 2 4" xfId="48555"/>
    <cellStyle name="Обычный 5 5 5 2_заявки" xfId="48556"/>
    <cellStyle name="Обычный 5 5 5 3" xfId="48557"/>
    <cellStyle name="Обычный 5 5 5 3 2" xfId="48558"/>
    <cellStyle name="Обычный 5 5 5 3 2 2" xfId="48559"/>
    <cellStyle name="Обычный 5 5 5 3 2_заявки" xfId="57483"/>
    <cellStyle name="Обычный 5 5 5 3 3" xfId="48560"/>
    <cellStyle name="Обычный 5 5 5 3_заявки" xfId="48561"/>
    <cellStyle name="Обычный 5 5 5 4" xfId="48562"/>
    <cellStyle name="Обычный 5 5 5 4 2" xfId="48563"/>
    <cellStyle name="Обычный 5 5 5 4_заявки" xfId="57484"/>
    <cellStyle name="Обычный 5 5 5 5" xfId="48564"/>
    <cellStyle name="Обычный 5 5 5_заявки" xfId="48565"/>
    <cellStyle name="Обычный 5 5 6" xfId="48566"/>
    <cellStyle name="Обычный 5 5 6 2" xfId="48567"/>
    <cellStyle name="Обычный 5 5 6 2 2" xfId="48568"/>
    <cellStyle name="Обычный 5 5 6 2 2 2" xfId="48569"/>
    <cellStyle name="Обычный 5 5 6 2 2 2 2" xfId="48570"/>
    <cellStyle name="Обычный 5 5 6 2 2 2_заявки" xfId="57485"/>
    <cellStyle name="Обычный 5 5 6 2 2 3" xfId="48571"/>
    <cellStyle name="Обычный 5 5 6 2 2_заявки" xfId="48572"/>
    <cellStyle name="Обычный 5 5 6 2 3" xfId="48573"/>
    <cellStyle name="Обычный 5 5 6 2 3 2" xfId="48574"/>
    <cellStyle name="Обычный 5 5 6 2 3_заявки" xfId="57486"/>
    <cellStyle name="Обычный 5 5 6 2 4" xfId="48575"/>
    <cellStyle name="Обычный 5 5 6 2_заявки" xfId="48576"/>
    <cellStyle name="Обычный 5 5 6 3" xfId="48577"/>
    <cellStyle name="Обычный 5 5 6 3 2" xfId="48578"/>
    <cellStyle name="Обычный 5 5 6 3 2 2" xfId="48579"/>
    <cellStyle name="Обычный 5 5 6 3 2_заявки" xfId="57487"/>
    <cellStyle name="Обычный 5 5 6 3 3" xfId="48580"/>
    <cellStyle name="Обычный 5 5 6 3_заявки" xfId="48581"/>
    <cellStyle name="Обычный 5 5 6 4" xfId="48582"/>
    <cellStyle name="Обычный 5 5 6 4 2" xfId="48583"/>
    <cellStyle name="Обычный 5 5 6 4_заявки" xfId="57488"/>
    <cellStyle name="Обычный 5 5 6 5" xfId="48584"/>
    <cellStyle name="Обычный 5 5 6_заявки" xfId="48585"/>
    <cellStyle name="Обычный 5 5 7" xfId="48586"/>
    <cellStyle name="Обычный 5 5 7 2" xfId="48587"/>
    <cellStyle name="Обычный 5 5 7 2 2" xfId="48588"/>
    <cellStyle name="Обычный 5 5 7 2 2 2" xfId="48589"/>
    <cellStyle name="Обычный 5 5 7 2 2 2 2" xfId="48590"/>
    <cellStyle name="Обычный 5 5 7 2 2 2_заявки" xfId="57489"/>
    <cellStyle name="Обычный 5 5 7 2 2 3" xfId="48591"/>
    <cellStyle name="Обычный 5 5 7 2 2_заявки" xfId="48592"/>
    <cellStyle name="Обычный 5 5 7 2 3" xfId="48593"/>
    <cellStyle name="Обычный 5 5 7 2 3 2" xfId="48594"/>
    <cellStyle name="Обычный 5 5 7 2 3_заявки" xfId="57490"/>
    <cellStyle name="Обычный 5 5 7 2 4" xfId="48595"/>
    <cellStyle name="Обычный 5 5 7 2_заявки" xfId="48596"/>
    <cellStyle name="Обычный 5 5 7 3" xfId="48597"/>
    <cellStyle name="Обычный 5 5 7 3 2" xfId="48598"/>
    <cellStyle name="Обычный 5 5 7 3 2 2" xfId="48599"/>
    <cellStyle name="Обычный 5 5 7 3 2_заявки" xfId="57491"/>
    <cellStyle name="Обычный 5 5 7 3 3" xfId="48600"/>
    <cellStyle name="Обычный 5 5 7 3_заявки" xfId="48601"/>
    <cellStyle name="Обычный 5 5 7 4" xfId="48602"/>
    <cellStyle name="Обычный 5 5 7 4 2" xfId="48603"/>
    <cellStyle name="Обычный 5 5 7 4_заявки" xfId="57492"/>
    <cellStyle name="Обычный 5 5 7 5" xfId="48604"/>
    <cellStyle name="Обычный 5 5 7_заявки" xfId="48605"/>
    <cellStyle name="Обычный 5 5 8" xfId="48606"/>
    <cellStyle name="Обычный 5 5 8 2" xfId="48607"/>
    <cellStyle name="Обычный 5 5 8 2 2" xfId="48608"/>
    <cellStyle name="Обычный 5 5 8 2 2 2" xfId="48609"/>
    <cellStyle name="Обычный 5 5 8 2 2_заявки" xfId="57493"/>
    <cellStyle name="Обычный 5 5 8 2 3" xfId="48610"/>
    <cellStyle name="Обычный 5 5 8 2_заявки" xfId="48611"/>
    <cellStyle name="Обычный 5 5 8 3" xfId="48612"/>
    <cellStyle name="Обычный 5 5 8 3 2" xfId="48613"/>
    <cellStyle name="Обычный 5 5 8 3_заявки" xfId="57494"/>
    <cellStyle name="Обычный 5 5 8 4" xfId="48614"/>
    <cellStyle name="Обычный 5 5 8_заявки" xfId="48615"/>
    <cellStyle name="Обычный 5 5 9" xfId="48616"/>
    <cellStyle name="Обычный 5 5 9 2" xfId="48617"/>
    <cellStyle name="Обычный 5 5 9 2 2" xfId="48618"/>
    <cellStyle name="Обычный 5 5 9 2_заявки" xfId="57495"/>
    <cellStyle name="Обычный 5 5 9 3" xfId="48619"/>
    <cellStyle name="Обычный 5 5 9_заявки" xfId="48620"/>
    <cellStyle name="Обычный 5 5_заявки" xfId="48621"/>
    <cellStyle name="Обычный 5 6" xfId="40"/>
    <cellStyle name="Обычный 5 6 10" xfId="48622"/>
    <cellStyle name="Обычный 5 6 2" xfId="48623"/>
    <cellStyle name="Обычный 5 6 2 2" xfId="48624"/>
    <cellStyle name="Обычный 5 6 2 2 2" xfId="48625"/>
    <cellStyle name="Обычный 5 6 2 2 2 2" xfId="48626"/>
    <cellStyle name="Обычный 5 6 2 2 2 2 2" xfId="48627"/>
    <cellStyle name="Обычный 5 6 2 2 2 2_заявки" xfId="57496"/>
    <cellStyle name="Обычный 5 6 2 2 2 3" xfId="48628"/>
    <cellStyle name="Обычный 5 6 2 2 2_заявки" xfId="48629"/>
    <cellStyle name="Обычный 5 6 2 2 3" xfId="48630"/>
    <cellStyle name="Обычный 5 6 2 2 3 2" xfId="48631"/>
    <cellStyle name="Обычный 5 6 2 2 3_заявки" xfId="57497"/>
    <cellStyle name="Обычный 5 6 2 2 4" xfId="48632"/>
    <cellStyle name="Обычный 5 6 2 2_заявки" xfId="48633"/>
    <cellStyle name="Обычный 5 6 2 3" xfId="48634"/>
    <cellStyle name="Обычный 5 6 2 3 2" xfId="48635"/>
    <cellStyle name="Обычный 5 6 2 3 2 2" xfId="48636"/>
    <cellStyle name="Обычный 5 6 2 3 2_заявки" xfId="57498"/>
    <cellStyle name="Обычный 5 6 2 3 3" xfId="48637"/>
    <cellStyle name="Обычный 5 6 2 3_заявки" xfId="48638"/>
    <cellStyle name="Обычный 5 6 2 4" xfId="48639"/>
    <cellStyle name="Обычный 5 6 2 4 2" xfId="48640"/>
    <cellStyle name="Обычный 5 6 2 4_заявки" xfId="57499"/>
    <cellStyle name="Обычный 5 6 2 5" xfId="48641"/>
    <cellStyle name="Обычный 5 6 2_заявки" xfId="48642"/>
    <cellStyle name="Обычный 5 6 3" xfId="48643"/>
    <cellStyle name="Обычный 5 6 3 2" xfId="48644"/>
    <cellStyle name="Обычный 5 6 3 2 2" xfId="48645"/>
    <cellStyle name="Обычный 5 6 3 2 2 2" xfId="48646"/>
    <cellStyle name="Обычный 5 6 3 2 2 2 2" xfId="48647"/>
    <cellStyle name="Обычный 5 6 3 2 2 2_заявки" xfId="57500"/>
    <cellStyle name="Обычный 5 6 3 2 2 3" xfId="48648"/>
    <cellStyle name="Обычный 5 6 3 2 2_заявки" xfId="48649"/>
    <cellStyle name="Обычный 5 6 3 2 3" xfId="48650"/>
    <cellStyle name="Обычный 5 6 3 2 3 2" xfId="48651"/>
    <cellStyle name="Обычный 5 6 3 2 3_заявки" xfId="57501"/>
    <cellStyle name="Обычный 5 6 3 2 4" xfId="48652"/>
    <cellStyle name="Обычный 5 6 3 2_заявки" xfId="48653"/>
    <cellStyle name="Обычный 5 6 3 3" xfId="48654"/>
    <cellStyle name="Обычный 5 6 3 3 2" xfId="48655"/>
    <cellStyle name="Обычный 5 6 3 3 2 2" xfId="48656"/>
    <cellStyle name="Обычный 5 6 3 3 2_заявки" xfId="57502"/>
    <cellStyle name="Обычный 5 6 3 3 3" xfId="48657"/>
    <cellStyle name="Обычный 5 6 3 3_заявки" xfId="48658"/>
    <cellStyle name="Обычный 5 6 3 4" xfId="48659"/>
    <cellStyle name="Обычный 5 6 3 4 2" xfId="48660"/>
    <cellStyle name="Обычный 5 6 3 4_заявки" xfId="57503"/>
    <cellStyle name="Обычный 5 6 3 5" xfId="48661"/>
    <cellStyle name="Обычный 5 6 3_заявки" xfId="48662"/>
    <cellStyle name="Обычный 5 6 4" xfId="48663"/>
    <cellStyle name="Обычный 5 6 4 2" xfId="48664"/>
    <cellStyle name="Обычный 5 6 4 2 2" xfId="48665"/>
    <cellStyle name="Обычный 5 6 4 2 2 2" xfId="48666"/>
    <cellStyle name="Обычный 5 6 4 2 2 2 2" xfId="48667"/>
    <cellStyle name="Обычный 5 6 4 2 2 2_заявки" xfId="57504"/>
    <cellStyle name="Обычный 5 6 4 2 2 3" xfId="48668"/>
    <cellStyle name="Обычный 5 6 4 2 2_заявки" xfId="48669"/>
    <cellStyle name="Обычный 5 6 4 2 3" xfId="48670"/>
    <cellStyle name="Обычный 5 6 4 2 3 2" xfId="48671"/>
    <cellStyle name="Обычный 5 6 4 2 3_заявки" xfId="57505"/>
    <cellStyle name="Обычный 5 6 4 2 4" xfId="48672"/>
    <cellStyle name="Обычный 5 6 4 2_заявки" xfId="48673"/>
    <cellStyle name="Обычный 5 6 4 3" xfId="48674"/>
    <cellStyle name="Обычный 5 6 4 3 2" xfId="48675"/>
    <cellStyle name="Обычный 5 6 4 3 2 2" xfId="48676"/>
    <cellStyle name="Обычный 5 6 4 3 2_заявки" xfId="57506"/>
    <cellStyle name="Обычный 5 6 4 3 3" xfId="48677"/>
    <cellStyle name="Обычный 5 6 4 3_заявки" xfId="48678"/>
    <cellStyle name="Обычный 5 6 4 4" xfId="48679"/>
    <cellStyle name="Обычный 5 6 4 4 2" xfId="48680"/>
    <cellStyle name="Обычный 5 6 4 4_заявки" xfId="57507"/>
    <cellStyle name="Обычный 5 6 4 5" xfId="48681"/>
    <cellStyle name="Обычный 5 6 4_заявки" xfId="48682"/>
    <cellStyle name="Обычный 5 6 5" xfId="48683"/>
    <cellStyle name="Обычный 5 6 5 2" xfId="48684"/>
    <cellStyle name="Обычный 5 6 5 2 2" xfId="48685"/>
    <cellStyle name="Обычный 5 6 5 2 2 2" xfId="48686"/>
    <cellStyle name="Обычный 5 6 5 2 2 2 2" xfId="48687"/>
    <cellStyle name="Обычный 5 6 5 2 2 2_заявки" xfId="57508"/>
    <cellStyle name="Обычный 5 6 5 2 2 3" xfId="48688"/>
    <cellStyle name="Обычный 5 6 5 2 2_заявки" xfId="48689"/>
    <cellStyle name="Обычный 5 6 5 2 3" xfId="48690"/>
    <cellStyle name="Обычный 5 6 5 2 3 2" xfId="48691"/>
    <cellStyle name="Обычный 5 6 5 2 3_заявки" xfId="57509"/>
    <cellStyle name="Обычный 5 6 5 2 4" xfId="48692"/>
    <cellStyle name="Обычный 5 6 5 2_заявки" xfId="48693"/>
    <cellStyle name="Обычный 5 6 5 3" xfId="48694"/>
    <cellStyle name="Обычный 5 6 5 3 2" xfId="48695"/>
    <cellStyle name="Обычный 5 6 5 3 2 2" xfId="48696"/>
    <cellStyle name="Обычный 5 6 5 3 2_заявки" xfId="57510"/>
    <cellStyle name="Обычный 5 6 5 3 3" xfId="48697"/>
    <cellStyle name="Обычный 5 6 5 3_заявки" xfId="48698"/>
    <cellStyle name="Обычный 5 6 5 4" xfId="48699"/>
    <cellStyle name="Обычный 5 6 5 4 2" xfId="48700"/>
    <cellStyle name="Обычный 5 6 5 4_заявки" xfId="57511"/>
    <cellStyle name="Обычный 5 6 5 5" xfId="48701"/>
    <cellStyle name="Обычный 5 6 5_заявки" xfId="48702"/>
    <cellStyle name="Обычный 5 6 6" xfId="48703"/>
    <cellStyle name="Обычный 5 6 6 2" xfId="48704"/>
    <cellStyle name="Обычный 5 6 6 2 2" xfId="48705"/>
    <cellStyle name="Обычный 5 6 6 2 2 2" xfId="48706"/>
    <cellStyle name="Обычный 5 6 6 2 2 2 2" xfId="48707"/>
    <cellStyle name="Обычный 5 6 6 2 2 2_заявки" xfId="57512"/>
    <cellStyle name="Обычный 5 6 6 2 2 3" xfId="48708"/>
    <cellStyle name="Обычный 5 6 6 2 2_заявки" xfId="48709"/>
    <cellStyle name="Обычный 5 6 6 2 3" xfId="48710"/>
    <cellStyle name="Обычный 5 6 6 2 3 2" xfId="48711"/>
    <cellStyle name="Обычный 5 6 6 2 3_заявки" xfId="57513"/>
    <cellStyle name="Обычный 5 6 6 2 4" xfId="48712"/>
    <cellStyle name="Обычный 5 6 6 2_заявки" xfId="48713"/>
    <cellStyle name="Обычный 5 6 6 3" xfId="48714"/>
    <cellStyle name="Обычный 5 6 6 3 2" xfId="48715"/>
    <cellStyle name="Обычный 5 6 6 3 2 2" xfId="48716"/>
    <cellStyle name="Обычный 5 6 6 3 2_заявки" xfId="57514"/>
    <cellStyle name="Обычный 5 6 6 3 3" xfId="48717"/>
    <cellStyle name="Обычный 5 6 6 3_заявки" xfId="48718"/>
    <cellStyle name="Обычный 5 6 6 4" xfId="48719"/>
    <cellStyle name="Обычный 5 6 6 4 2" xfId="48720"/>
    <cellStyle name="Обычный 5 6 6 4_заявки" xfId="57515"/>
    <cellStyle name="Обычный 5 6 6 5" xfId="48721"/>
    <cellStyle name="Обычный 5 6 6_заявки" xfId="48722"/>
    <cellStyle name="Обычный 5 6 7" xfId="48723"/>
    <cellStyle name="Обычный 5 6 7 2" xfId="48724"/>
    <cellStyle name="Обычный 5 6 7 2 2" xfId="48725"/>
    <cellStyle name="Обычный 5 6 7 2 2 2" xfId="48726"/>
    <cellStyle name="Обычный 5 6 7 2 2_заявки" xfId="57516"/>
    <cellStyle name="Обычный 5 6 7 2 3" xfId="48727"/>
    <cellStyle name="Обычный 5 6 7 2_заявки" xfId="48728"/>
    <cellStyle name="Обычный 5 6 7 3" xfId="48729"/>
    <cellStyle name="Обычный 5 6 7 3 2" xfId="48730"/>
    <cellStyle name="Обычный 5 6 7 3_заявки" xfId="57517"/>
    <cellStyle name="Обычный 5 6 7 4" xfId="48731"/>
    <cellStyle name="Обычный 5 6 7_заявки" xfId="48732"/>
    <cellStyle name="Обычный 5 6 8" xfId="48733"/>
    <cellStyle name="Обычный 5 6 8 2" xfId="48734"/>
    <cellStyle name="Обычный 5 6 8 2 2" xfId="48735"/>
    <cellStyle name="Обычный 5 6 8 2_заявки" xfId="57518"/>
    <cellStyle name="Обычный 5 6 8 3" xfId="48736"/>
    <cellStyle name="Обычный 5 6 8_заявки" xfId="48737"/>
    <cellStyle name="Обычный 5 6 9" xfId="48738"/>
    <cellStyle name="Обычный 5 6 9 2" xfId="48739"/>
    <cellStyle name="Обычный 5 6 9_заявки" xfId="57519"/>
    <cellStyle name="Обычный 5 6_заявки" xfId="48740"/>
    <cellStyle name="Обычный 5 7" xfId="48741"/>
    <cellStyle name="Обычный 5 7 2" xfId="48742"/>
    <cellStyle name="Обычный 5 7 2 2" xfId="48743"/>
    <cellStyle name="Обычный 5 7 2 2 2" xfId="48744"/>
    <cellStyle name="Обычный 5 7 2 2 2 2" xfId="48745"/>
    <cellStyle name="Обычный 5 7 2 2 2 2 2" xfId="48746"/>
    <cellStyle name="Обычный 5 7 2 2 2 2_заявки" xfId="57520"/>
    <cellStyle name="Обычный 5 7 2 2 2 3" xfId="48747"/>
    <cellStyle name="Обычный 5 7 2 2 2_заявки" xfId="48748"/>
    <cellStyle name="Обычный 5 7 2 2 3" xfId="48749"/>
    <cellStyle name="Обычный 5 7 2 2 3 2" xfId="48750"/>
    <cellStyle name="Обычный 5 7 2 2 3_заявки" xfId="57521"/>
    <cellStyle name="Обычный 5 7 2 2 4" xfId="48751"/>
    <cellStyle name="Обычный 5 7 2 2_заявки" xfId="48752"/>
    <cellStyle name="Обычный 5 7 2 3" xfId="48753"/>
    <cellStyle name="Обычный 5 7 2 3 2" xfId="48754"/>
    <cellStyle name="Обычный 5 7 2 3 2 2" xfId="48755"/>
    <cellStyle name="Обычный 5 7 2 3 2_заявки" xfId="57522"/>
    <cellStyle name="Обычный 5 7 2 3 3" xfId="48756"/>
    <cellStyle name="Обычный 5 7 2 3_заявки" xfId="48757"/>
    <cellStyle name="Обычный 5 7 2 4" xfId="48758"/>
    <cellStyle name="Обычный 5 7 2 4 2" xfId="48759"/>
    <cellStyle name="Обычный 5 7 2 4_заявки" xfId="57523"/>
    <cellStyle name="Обычный 5 7 2 5" xfId="48760"/>
    <cellStyle name="Обычный 5 7 2_заявки" xfId="48761"/>
    <cellStyle name="Обычный 5 7 3" xfId="48762"/>
    <cellStyle name="Обычный 5 7 3 2" xfId="48763"/>
    <cellStyle name="Обычный 5 7 3 2 2" xfId="48764"/>
    <cellStyle name="Обычный 5 7 3 2 2 2" xfId="48765"/>
    <cellStyle name="Обычный 5 7 3 2 2 2 2" xfId="48766"/>
    <cellStyle name="Обычный 5 7 3 2 2 2_заявки" xfId="57524"/>
    <cellStyle name="Обычный 5 7 3 2 2 3" xfId="48767"/>
    <cellStyle name="Обычный 5 7 3 2 2_заявки" xfId="48768"/>
    <cellStyle name="Обычный 5 7 3 2 3" xfId="48769"/>
    <cellStyle name="Обычный 5 7 3 2 3 2" xfId="48770"/>
    <cellStyle name="Обычный 5 7 3 2 3_заявки" xfId="57525"/>
    <cellStyle name="Обычный 5 7 3 2 4" xfId="48771"/>
    <cellStyle name="Обычный 5 7 3 2_заявки" xfId="48772"/>
    <cellStyle name="Обычный 5 7 3 3" xfId="48773"/>
    <cellStyle name="Обычный 5 7 3 3 2" xfId="48774"/>
    <cellStyle name="Обычный 5 7 3 3 2 2" xfId="48775"/>
    <cellStyle name="Обычный 5 7 3 3 2_заявки" xfId="57526"/>
    <cellStyle name="Обычный 5 7 3 3 3" xfId="48776"/>
    <cellStyle name="Обычный 5 7 3 3_заявки" xfId="48777"/>
    <cellStyle name="Обычный 5 7 3 4" xfId="48778"/>
    <cellStyle name="Обычный 5 7 3 4 2" xfId="48779"/>
    <cellStyle name="Обычный 5 7 3 4_заявки" xfId="57527"/>
    <cellStyle name="Обычный 5 7 3 5" xfId="48780"/>
    <cellStyle name="Обычный 5 7 3_заявки" xfId="48781"/>
    <cellStyle name="Обычный 5 7 4" xfId="48782"/>
    <cellStyle name="Обычный 5 7 4 2" xfId="48783"/>
    <cellStyle name="Обычный 5 7 4 2 2" xfId="48784"/>
    <cellStyle name="Обычный 5 7 4 2 2 2" xfId="48785"/>
    <cellStyle name="Обычный 5 7 4 2 2 2 2" xfId="48786"/>
    <cellStyle name="Обычный 5 7 4 2 2 2_заявки" xfId="57528"/>
    <cellStyle name="Обычный 5 7 4 2 2 3" xfId="48787"/>
    <cellStyle name="Обычный 5 7 4 2 2_заявки" xfId="48788"/>
    <cellStyle name="Обычный 5 7 4 2 3" xfId="48789"/>
    <cellStyle name="Обычный 5 7 4 2 3 2" xfId="48790"/>
    <cellStyle name="Обычный 5 7 4 2 3_заявки" xfId="57529"/>
    <cellStyle name="Обычный 5 7 4 2 4" xfId="48791"/>
    <cellStyle name="Обычный 5 7 4 2_заявки" xfId="48792"/>
    <cellStyle name="Обычный 5 7 4 3" xfId="48793"/>
    <cellStyle name="Обычный 5 7 4 3 2" xfId="48794"/>
    <cellStyle name="Обычный 5 7 4 3 2 2" xfId="48795"/>
    <cellStyle name="Обычный 5 7 4 3 2_заявки" xfId="57530"/>
    <cellStyle name="Обычный 5 7 4 3 3" xfId="48796"/>
    <cellStyle name="Обычный 5 7 4 3_заявки" xfId="48797"/>
    <cellStyle name="Обычный 5 7 4 4" xfId="48798"/>
    <cellStyle name="Обычный 5 7 4 4 2" xfId="48799"/>
    <cellStyle name="Обычный 5 7 4 4_заявки" xfId="57531"/>
    <cellStyle name="Обычный 5 7 4 5" xfId="48800"/>
    <cellStyle name="Обычный 5 7 4_заявки" xfId="48801"/>
    <cellStyle name="Обычный 5 7 5" xfId="48802"/>
    <cellStyle name="Обычный 5 7 5 2" xfId="48803"/>
    <cellStyle name="Обычный 5 7 5 2 2" xfId="48804"/>
    <cellStyle name="Обычный 5 7 5 2 2 2" xfId="48805"/>
    <cellStyle name="Обычный 5 7 5 2 2 2 2" xfId="48806"/>
    <cellStyle name="Обычный 5 7 5 2 2 2_заявки" xfId="57532"/>
    <cellStyle name="Обычный 5 7 5 2 2 3" xfId="48807"/>
    <cellStyle name="Обычный 5 7 5 2 2_заявки" xfId="48808"/>
    <cellStyle name="Обычный 5 7 5 2 3" xfId="48809"/>
    <cellStyle name="Обычный 5 7 5 2 3 2" xfId="48810"/>
    <cellStyle name="Обычный 5 7 5 2 3_заявки" xfId="57533"/>
    <cellStyle name="Обычный 5 7 5 2 4" xfId="48811"/>
    <cellStyle name="Обычный 5 7 5 2_заявки" xfId="48812"/>
    <cellStyle name="Обычный 5 7 5 3" xfId="48813"/>
    <cellStyle name="Обычный 5 7 5 3 2" xfId="48814"/>
    <cellStyle name="Обычный 5 7 5 3 2 2" xfId="48815"/>
    <cellStyle name="Обычный 5 7 5 3 2_заявки" xfId="57534"/>
    <cellStyle name="Обычный 5 7 5 3 3" xfId="48816"/>
    <cellStyle name="Обычный 5 7 5 3_заявки" xfId="48817"/>
    <cellStyle name="Обычный 5 7 5 4" xfId="48818"/>
    <cellStyle name="Обычный 5 7 5 4 2" xfId="48819"/>
    <cellStyle name="Обычный 5 7 5 4_заявки" xfId="57535"/>
    <cellStyle name="Обычный 5 7 5 5" xfId="48820"/>
    <cellStyle name="Обычный 5 7 5_заявки" xfId="48821"/>
    <cellStyle name="Обычный 5 7 6" xfId="48822"/>
    <cellStyle name="Обычный 5 7 6 2" xfId="48823"/>
    <cellStyle name="Обычный 5 7 6 2 2" xfId="48824"/>
    <cellStyle name="Обычный 5 7 6 2 2 2" xfId="48825"/>
    <cellStyle name="Обычный 5 7 6 2 2_заявки" xfId="57536"/>
    <cellStyle name="Обычный 5 7 6 2 3" xfId="48826"/>
    <cellStyle name="Обычный 5 7 6 2_заявки" xfId="48827"/>
    <cellStyle name="Обычный 5 7 6 3" xfId="48828"/>
    <cellStyle name="Обычный 5 7 6 3 2" xfId="48829"/>
    <cellStyle name="Обычный 5 7 6 3_заявки" xfId="57537"/>
    <cellStyle name="Обычный 5 7 6 4" xfId="48830"/>
    <cellStyle name="Обычный 5 7 6_заявки" xfId="48831"/>
    <cellStyle name="Обычный 5 7 7" xfId="48832"/>
    <cellStyle name="Обычный 5 7 7 2" xfId="48833"/>
    <cellStyle name="Обычный 5 7 7 2 2" xfId="48834"/>
    <cellStyle name="Обычный 5 7 7 2_заявки" xfId="57538"/>
    <cellStyle name="Обычный 5 7 7 3" xfId="48835"/>
    <cellStyle name="Обычный 5 7 7_заявки" xfId="48836"/>
    <cellStyle name="Обычный 5 7 8" xfId="48837"/>
    <cellStyle name="Обычный 5 7 8 2" xfId="48838"/>
    <cellStyle name="Обычный 5 7 8_заявки" xfId="57539"/>
    <cellStyle name="Обычный 5 7 9" xfId="48839"/>
    <cellStyle name="Обычный 5 7_заявки" xfId="48840"/>
    <cellStyle name="Обычный 5 8" xfId="48841"/>
    <cellStyle name="Обычный 5 8 2" xfId="48842"/>
    <cellStyle name="Обычный 5 8 2 2" xfId="48843"/>
    <cellStyle name="Обычный 5 8 2 2 2" xfId="48844"/>
    <cellStyle name="Обычный 5 8 2 2 2 2" xfId="48845"/>
    <cellStyle name="Обычный 5 8 2 2 2 2 2" xfId="48846"/>
    <cellStyle name="Обычный 5 8 2 2 2 2_заявки" xfId="57540"/>
    <cellStyle name="Обычный 5 8 2 2 2 3" xfId="48847"/>
    <cellStyle name="Обычный 5 8 2 2 2_заявки" xfId="48848"/>
    <cellStyle name="Обычный 5 8 2 2 3" xfId="48849"/>
    <cellStyle name="Обычный 5 8 2 2 3 2" xfId="48850"/>
    <cellStyle name="Обычный 5 8 2 2 3_заявки" xfId="57541"/>
    <cellStyle name="Обычный 5 8 2 2 4" xfId="48851"/>
    <cellStyle name="Обычный 5 8 2 2_заявки" xfId="48852"/>
    <cellStyle name="Обычный 5 8 2 3" xfId="48853"/>
    <cellStyle name="Обычный 5 8 2 3 2" xfId="48854"/>
    <cellStyle name="Обычный 5 8 2 3 2 2" xfId="48855"/>
    <cellStyle name="Обычный 5 8 2 3 2_заявки" xfId="57542"/>
    <cellStyle name="Обычный 5 8 2 3 3" xfId="48856"/>
    <cellStyle name="Обычный 5 8 2 3_заявки" xfId="48857"/>
    <cellStyle name="Обычный 5 8 2 4" xfId="48858"/>
    <cellStyle name="Обычный 5 8 2 4 2" xfId="48859"/>
    <cellStyle name="Обычный 5 8 2 4_заявки" xfId="57543"/>
    <cellStyle name="Обычный 5 8 2 5" xfId="48860"/>
    <cellStyle name="Обычный 5 8 2_заявки" xfId="48861"/>
    <cellStyle name="Обычный 5 8 3" xfId="48862"/>
    <cellStyle name="Обычный 5 8 3 2" xfId="48863"/>
    <cellStyle name="Обычный 5 8 3 2 2" xfId="48864"/>
    <cellStyle name="Обычный 5 8 3 2 2 2" xfId="48865"/>
    <cellStyle name="Обычный 5 8 3 2 2 2 2" xfId="48866"/>
    <cellStyle name="Обычный 5 8 3 2 2 2_заявки" xfId="57544"/>
    <cellStyle name="Обычный 5 8 3 2 2 3" xfId="48867"/>
    <cellStyle name="Обычный 5 8 3 2 2_заявки" xfId="48868"/>
    <cellStyle name="Обычный 5 8 3 2 3" xfId="48869"/>
    <cellStyle name="Обычный 5 8 3 2 3 2" xfId="48870"/>
    <cellStyle name="Обычный 5 8 3 2 3_заявки" xfId="57545"/>
    <cellStyle name="Обычный 5 8 3 2 4" xfId="48871"/>
    <cellStyle name="Обычный 5 8 3 2_заявки" xfId="48872"/>
    <cellStyle name="Обычный 5 8 3 3" xfId="48873"/>
    <cellStyle name="Обычный 5 8 3 3 2" xfId="48874"/>
    <cellStyle name="Обычный 5 8 3 3 2 2" xfId="48875"/>
    <cellStyle name="Обычный 5 8 3 3 2_заявки" xfId="57546"/>
    <cellStyle name="Обычный 5 8 3 3 3" xfId="48876"/>
    <cellStyle name="Обычный 5 8 3 3_заявки" xfId="48877"/>
    <cellStyle name="Обычный 5 8 3 4" xfId="48878"/>
    <cellStyle name="Обычный 5 8 3 4 2" xfId="48879"/>
    <cellStyle name="Обычный 5 8 3 4_заявки" xfId="57547"/>
    <cellStyle name="Обычный 5 8 3 5" xfId="48880"/>
    <cellStyle name="Обычный 5 8 3_заявки" xfId="48881"/>
    <cellStyle name="Обычный 5 8 4" xfId="48882"/>
    <cellStyle name="Обычный 5 8 4 2" xfId="48883"/>
    <cellStyle name="Обычный 5 8 4 2 2" xfId="48884"/>
    <cellStyle name="Обычный 5 8 4 2 2 2" xfId="48885"/>
    <cellStyle name="Обычный 5 8 4 2 2 2 2" xfId="48886"/>
    <cellStyle name="Обычный 5 8 4 2 2 2_заявки" xfId="57548"/>
    <cellStyle name="Обычный 5 8 4 2 2 3" xfId="48887"/>
    <cellStyle name="Обычный 5 8 4 2 2_заявки" xfId="48888"/>
    <cellStyle name="Обычный 5 8 4 2 3" xfId="48889"/>
    <cellStyle name="Обычный 5 8 4 2 3 2" xfId="48890"/>
    <cellStyle name="Обычный 5 8 4 2 3_заявки" xfId="57549"/>
    <cellStyle name="Обычный 5 8 4 2 4" xfId="48891"/>
    <cellStyle name="Обычный 5 8 4 2_заявки" xfId="48892"/>
    <cellStyle name="Обычный 5 8 4 3" xfId="48893"/>
    <cellStyle name="Обычный 5 8 4 3 2" xfId="48894"/>
    <cellStyle name="Обычный 5 8 4 3 2 2" xfId="48895"/>
    <cellStyle name="Обычный 5 8 4 3 2_заявки" xfId="57550"/>
    <cellStyle name="Обычный 5 8 4 3 3" xfId="48896"/>
    <cellStyle name="Обычный 5 8 4 3_заявки" xfId="48897"/>
    <cellStyle name="Обычный 5 8 4 4" xfId="48898"/>
    <cellStyle name="Обычный 5 8 4 4 2" xfId="48899"/>
    <cellStyle name="Обычный 5 8 4 4_заявки" xfId="57551"/>
    <cellStyle name="Обычный 5 8 4 5" xfId="48900"/>
    <cellStyle name="Обычный 5 8 4_заявки" xfId="48901"/>
    <cellStyle name="Обычный 5 8 5" xfId="48902"/>
    <cellStyle name="Обычный 5 8 5 2" xfId="48903"/>
    <cellStyle name="Обычный 5 8 5 2 2" xfId="48904"/>
    <cellStyle name="Обычный 5 8 5 2 2 2" xfId="48905"/>
    <cellStyle name="Обычный 5 8 5 2 2 2 2" xfId="48906"/>
    <cellStyle name="Обычный 5 8 5 2 2 2_заявки" xfId="57552"/>
    <cellStyle name="Обычный 5 8 5 2 2 3" xfId="48907"/>
    <cellStyle name="Обычный 5 8 5 2 2_заявки" xfId="48908"/>
    <cellStyle name="Обычный 5 8 5 2 3" xfId="48909"/>
    <cellStyle name="Обычный 5 8 5 2 3 2" xfId="48910"/>
    <cellStyle name="Обычный 5 8 5 2 3_заявки" xfId="57553"/>
    <cellStyle name="Обычный 5 8 5 2 4" xfId="48911"/>
    <cellStyle name="Обычный 5 8 5 2_заявки" xfId="48912"/>
    <cellStyle name="Обычный 5 8 5 3" xfId="48913"/>
    <cellStyle name="Обычный 5 8 5 3 2" xfId="48914"/>
    <cellStyle name="Обычный 5 8 5 3 2 2" xfId="48915"/>
    <cellStyle name="Обычный 5 8 5 3 2_заявки" xfId="57554"/>
    <cellStyle name="Обычный 5 8 5 3 3" xfId="48916"/>
    <cellStyle name="Обычный 5 8 5 3_заявки" xfId="48917"/>
    <cellStyle name="Обычный 5 8 5 4" xfId="48918"/>
    <cellStyle name="Обычный 5 8 5 4 2" xfId="48919"/>
    <cellStyle name="Обычный 5 8 5 4_заявки" xfId="57555"/>
    <cellStyle name="Обычный 5 8 5 5" xfId="48920"/>
    <cellStyle name="Обычный 5 8 5_заявки" xfId="48921"/>
    <cellStyle name="Обычный 5 8 6" xfId="48922"/>
    <cellStyle name="Обычный 5 8 6 2" xfId="48923"/>
    <cellStyle name="Обычный 5 8 6 2 2" xfId="48924"/>
    <cellStyle name="Обычный 5 8 6 2 2 2" xfId="48925"/>
    <cellStyle name="Обычный 5 8 6 2 2_заявки" xfId="57556"/>
    <cellStyle name="Обычный 5 8 6 2 3" xfId="48926"/>
    <cellStyle name="Обычный 5 8 6 2_заявки" xfId="48927"/>
    <cellStyle name="Обычный 5 8 6 3" xfId="48928"/>
    <cellStyle name="Обычный 5 8 6 3 2" xfId="48929"/>
    <cellStyle name="Обычный 5 8 6 3_заявки" xfId="57557"/>
    <cellStyle name="Обычный 5 8 6 4" xfId="48930"/>
    <cellStyle name="Обычный 5 8 6_заявки" xfId="48931"/>
    <cellStyle name="Обычный 5 8 7" xfId="48932"/>
    <cellStyle name="Обычный 5 8 7 2" xfId="48933"/>
    <cellStyle name="Обычный 5 8 7 2 2" xfId="48934"/>
    <cellStyle name="Обычный 5 8 7 2_заявки" xfId="57558"/>
    <cellStyle name="Обычный 5 8 7 3" xfId="48935"/>
    <cellStyle name="Обычный 5 8 7_заявки" xfId="48936"/>
    <cellStyle name="Обычный 5 8 8" xfId="48937"/>
    <cellStyle name="Обычный 5 8 8 2" xfId="48938"/>
    <cellStyle name="Обычный 5 8 8_заявки" xfId="57559"/>
    <cellStyle name="Обычный 5 8 9" xfId="48939"/>
    <cellStyle name="Обычный 5 8_заявки" xfId="48940"/>
    <cellStyle name="Обычный 5 9" xfId="48941"/>
    <cellStyle name="Обычный 5 9 2" xfId="48942"/>
    <cellStyle name="Обычный 5 9 2 2" xfId="48943"/>
    <cellStyle name="Обычный 5 9 2 2 2" xfId="48944"/>
    <cellStyle name="Обычный 5 9 2 2 2 2" xfId="48945"/>
    <cellStyle name="Обычный 5 9 2 2 2 2 2" xfId="48946"/>
    <cellStyle name="Обычный 5 9 2 2 2 2_заявки" xfId="57560"/>
    <cellStyle name="Обычный 5 9 2 2 2 3" xfId="48947"/>
    <cellStyle name="Обычный 5 9 2 2 2_заявки" xfId="48948"/>
    <cellStyle name="Обычный 5 9 2 2 3" xfId="48949"/>
    <cellStyle name="Обычный 5 9 2 2 3 2" xfId="48950"/>
    <cellStyle name="Обычный 5 9 2 2 3_заявки" xfId="57561"/>
    <cellStyle name="Обычный 5 9 2 2 4" xfId="48951"/>
    <cellStyle name="Обычный 5 9 2 2_заявки" xfId="48952"/>
    <cellStyle name="Обычный 5 9 2 3" xfId="48953"/>
    <cellStyle name="Обычный 5 9 2 3 2" xfId="48954"/>
    <cellStyle name="Обычный 5 9 2 3 2 2" xfId="48955"/>
    <cellStyle name="Обычный 5 9 2 3 2_заявки" xfId="57562"/>
    <cellStyle name="Обычный 5 9 2 3 3" xfId="48956"/>
    <cellStyle name="Обычный 5 9 2 3_заявки" xfId="48957"/>
    <cellStyle name="Обычный 5 9 2 4" xfId="48958"/>
    <cellStyle name="Обычный 5 9 2 4 2" xfId="48959"/>
    <cellStyle name="Обычный 5 9 2 4_заявки" xfId="57563"/>
    <cellStyle name="Обычный 5 9 2 5" xfId="48960"/>
    <cellStyle name="Обычный 5 9 2_заявки" xfId="48961"/>
    <cellStyle name="Обычный 5 9 3" xfId="48962"/>
    <cellStyle name="Обычный 5 9 3 2" xfId="48963"/>
    <cellStyle name="Обычный 5 9 3 2 2" xfId="48964"/>
    <cellStyle name="Обычный 5 9 3 2 2 2" xfId="48965"/>
    <cellStyle name="Обычный 5 9 3 2 2 2 2" xfId="48966"/>
    <cellStyle name="Обычный 5 9 3 2 2 2_заявки" xfId="57564"/>
    <cellStyle name="Обычный 5 9 3 2 2 3" xfId="48967"/>
    <cellStyle name="Обычный 5 9 3 2 2_заявки" xfId="48968"/>
    <cellStyle name="Обычный 5 9 3 2 3" xfId="48969"/>
    <cellStyle name="Обычный 5 9 3 2 3 2" xfId="48970"/>
    <cellStyle name="Обычный 5 9 3 2 3_заявки" xfId="57565"/>
    <cellStyle name="Обычный 5 9 3 2 4" xfId="48971"/>
    <cellStyle name="Обычный 5 9 3 2_заявки" xfId="48972"/>
    <cellStyle name="Обычный 5 9 3 3" xfId="48973"/>
    <cellStyle name="Обычный 5 9 3 3 2" xfId="48974"/>
    <cellStyle name="Обычный 5 9 3 3 2 2" xfId="48975"/>
    <cellStyle name="Обычный 5 9 3 3 2_заявки" xfId="57566"/>
    <cellStyle name="Обычный 5 9 3 3 3" xfId="48976"/>
    <cellStyle name="Обычный 5 9 3 3_заявки" xfId="48977"/>
    <cellStyle name="Обычный 5 9 3 4" xfId="48978"/>
    <cellStyle name="Обычный 5 9 3 4 2" xfId="48979"/>
    <cellStyle name="Обычный 5 9 3 4_заявки" xfId="57567"/>
    <cellStyle name="Обычный 5 9 3 5" xfId="48980"/>
    <cellStyle name="Обычный 5 9 3_заявки" xfId="48981"/>
    <cellStyle name="Обычный 5 9 4" xfId="48982"/>
    <cellStyle name="Обычный 5 9 4 2" xfId="48983"/>
    <cellStyle name="Обычный 5 9 4 2 2" xfId="48984"/>
    <cellStyle name="Обычный 5 9 4 2 2 2" xfId="48985"/>
    <cellStyle name="Обычный 5 9 4 2 2 2 2" xfId="48986"/>
    <cellStyle name="Обычный 5 9 4 2 2 2_заявки" xfId="57568"/>
    <cellStyle name="Обычный 5 9 4 2 2 3" xfId="48987"/>
    <cellStyle name="Обычный 5 9 4 2 2_заявки" xfId="48988"/>
    <cellStyle name="Обычный 5 9 4 2 3" xfId="48989"/>
    <cellStyle name="Обычный 5 9 4 2 3 2" xfId="48990"/>
    <cellStyle name="Обычный 5 9 4 2 3_заявки" xfId="57569"/>
    <cellStyle name="Обычный 5 9 4 2 4" xfId="48991"/>
    <cellStyle name="Обычный 5 9 4 2_заявки" xfId="48992"/>
    <cellStyle name="Обычный 5 9 4 3" xfId="48993"/>
    <cellStyle name="Обычный 5 9 4 3 2" xfId="48994"/>
    <cellStyle name="Обычный 5 9 4 3 2 2" xfId="48995"/>
    <cellStyle name="Обычный 5 9 4 3 2_заявки" xfId="57570"/>
    <cellStyle name="Обычный 5 9 4 3 3" xfId="48996"/>
    <cellStyle name="Обычный 5 9 4 3_заявки" xfId="48997"/>
    <cellStyle name="Обычный 5 9 4 4" xfId="48998"/>
    <cellStyle name="Обычный 5 9 4 4 2" xfId="48999"/>
    <cellStyle name="Обычный 5 9 4 4_заявки" xfId="57571"/>
    <cellStyle name="Обычный 5 9 4 5" xfId="49000"/>
    <cellStyle name="Обычный 5 9 4_заявки" xfId="49001"/>
    <cellStyle name="Обычный 5 9 5" xfId="49002"/>
    <cellStyle name="Обычный 5 9 5 2" xfId="49003"/>
    <cellStyle name="Обычный 5 9 5 2 2" xfId="49004"/>
    <cellStyle name="Обычный 5 9 5 2 2 2" xfId="49005"/>
    <cellStyle name="Обычный 5 9 5 2 2 2 2" xfId="49006"/>
    <cellStyle name="Обычный 5 9 5 2 2 2_заявки" xfId="57572"/>
    <cellStyle name="Обычный 5 9 5 2 2 3" xfId="49007"/>
    <cellStyle name="Обычный 5 9 5 2 2_заявки" xfId="49008"/>
    <cellStyle name="Обычный 5 9 5 2 3" xfId="49009"/>
    <cellStyle name="Обычный 5 9 5 2 3 2" xfId="49010"/>
    <cellStyle name="Обычный 5 9 5 2 3_заявки" xfId="57573"/>
    <cellStyle name="Обычный 5 9 5 2 4" xfId="49011"/>
    <cellStyle name="Обычный 5 9 5 2_заявки" xfId="49012"/>
    <cellStyle name="Обычный 5 9 5 3" xfId="49013"/>
    <cellStyle name="Обычный 5 9 5 3 2" xfId="49014"/>
    <cellStyle name="Обычный 5 9 5 3 2 2" xfId="49015"/>
    <cellStyle name="Обычный 5 9 5 3 2_заявки" xfId="57574"/>
    <cellStyle name="Обычный 5 9 5 3 3" xfId="49016"/>
    <cellStyle name="Обычный 5 9 5 3_заявки" xfId="49017"/>
    <cellStyle name="Обычный 5 9 5 4" xfId="49018"/>
    <cellStyle name="Обычный 5 9 5 4 2" xfId="49019"/>
    <cellStyle name="Обычный 5 9 5 4_заявки" xfId="57575"/>
    <cellStyle name="Обычный 5 9 5 5" xfId="49020"/>
    <cellStyle name="Обычный 5 9 5_заявки" xfId="49021"/>
    <cellStyle name="Обычный 5 9 6" xfId="49022"/>
    <cellStyle name="Обычный 5 9 6 2" xfId="49023"/>
    <cellStyle name="Обычный 5 9 6 2 2" xfId="49024"/>
    <cellStyle name="Обычный 5 9 6 2 2 2" xfId="49025"/>
    <cellStyle name="Обычный 5 9 6 2 2_заявки" xfId="57576"/>
    <cellStyle name="Обычный 5 9 6 2 3" xfId="49026"/>
    <cellStyle name="Обычный 5 9 6 2_заявки" xfId="49027"/>
    <cellStyle name="Обычный 5 9 6 3" xfId="49028"/>
    <cellStyle name="Обычный 5 9 6 3 2" xfId="49029"/>
    <cellStyle name="Обычный 5 9 6 3_заявки" xfId="57577"/>
    <cellStyle name="Обычный 5 9 6 4" xfId="49030"/>
    <cellStyle name="Обычный 5 9 6_заявки" xfId="49031"/>
    <cellStyle name="Обычный 5 9 7" xfId="49032"/>
    <cellStyle name="Обычный 5 9 7 2" xfId="49033"/>
    <cellStyle name="Обычный 5 9 7 2 2" xfId="49034"/>
    <cellStyle name="Обычный 5 9 7 2_заявки" xfId="57578"/>
    <cellStyle name="Обычный 5 9 7 3" xfId="49035"/>
    <cellStyle name="Обычный 5 9 7_заявки" xfId="49036"/>
    <cellStyle name="Обычный 5 9 8" xfId="49037"/>
    <cellStyle name="Обычный 5 9 8 2" xfId="49038"/>
    <cellStyle name="Обычный 5 9 8_заявки" xfId="57579"/>
    <cellStyle name="Обычный 5 9 9" xfId="49039"/>
    <cellStyle name="Обычный 5 9_заявки" xfId="49040"/>
    <cellStyle name="Обычный 5_заявки" xfId="49041"/>
    <cellStyle name="Обычный 50" xfId="59382"/>
    <cellStyle name="Обычный 6" xfId="41"/>
    <cellStyle name="Обычный 6 10" xfId="49042"/>
    <cellStyle name="Обычный 6 10 2" xfId="49043"/>
    <cellStyle name="Обычный 6 10 2 2" xfId="49044"/>
    <cellStyle name="Обычный 6 10 2 2 2" xfId="49045"/>
    <cellStyle name="Обычный 6 10 2 2 2 2" xfId="49046"/>
    <cellStyle name="Обычный 6 10 2 2 2 2 2" xfId="49047"/>
    <cellStyle name="Обычный 6 10 2 2 2 2_заявки" xfId="57580"/>
    <cellStyle name="Обычный 6 10 2 2 2 3" xfId="49048"/>
    <cellStyle name="Обычный 6 10 2 2 2_заявки" xfId="49049"/>
    <cellStyle name="Обычный 6 10 2 2 3" xfId="49050"/>
    <cellStyle name="Обычный 6 10 2 2 3 2" xfId="49051"/>
    <cellStyle name="Обычный 6 10 2 2 3_заявки" xfId="57581"/>
    <cellStyle name="Обычный 6 10 2 2 4" xfId="49052"/>
    <cellStyle name="Обычный 6 10 2 2_заявки" xfId="49053"/>
    <cellStyle name="Обычный 6 10 2 3" xfId="49054"/>
    <cellStyle name="Обычный 6 10 2 3 2" xfId="49055"/>
    <cellStyle name="Обычный 6 10 2 3 2 2" xfId="49056"/>
    <cellStyle name="Обычный 6 10 2 3 2_заявки" xfId="57582"/>
    <cellStyle name="Обычный 6 10 2 3 3" xfId="49057"/>
    <cellStyle name="Обычный 6 10 2 3_заявки" xfId="49058"/>
    <cellStyle name="Обычный 6 10 2 4" xfId="49059"/>
    <cellStyle name="Обычный 6 10 2 4 2" xfId="49060"/>
    <cellStyle name="Обычный 6 10 2 4_заявки" xfId="57583"/>
    <cellStyle name="Обычный 6 10 2 5" xfId="49061"/>
    <cellStyle name="Обычный 6 10 2_заявки" xfId="49062"/>
    <cellStyle name="Обычный 6 10 3" xfId="49063"/>
    <cellStyle name="Обычный 6 10 3 2" xfId="49064"/>
    <cellStyle name="Обычный 6 10 3 2 2" xfId="49065"/>
    <cellStyle name="Обычный 6 10 3 2 2 2" xfId="49066"/>
    <cellStyle name="Обычный 6 10 3 2 2 2 2" xfId="49067"/>
    <cellStyle name="Обычный 6 10 3 2 2 2_заявки" xfId="57584"/>
    <cellStyle name="Обычный 6 10 3 2 2 3" xfId="49068"/>
    <cellStyle name="Обычный 6 10 3 2 2_заявки" xfId="49069"/>
    <cellStyle name="Обычный 6 10 3 2 3" xfId="49070"/>
    <cellStyle name="Обычный 6 10 3 2 3 2" xfId="49071"/>
    <cellStyle name="Обычный 6 10 3 2 3_заявки" xfId="57585"/>
    <cellStyle name="Обычный 6 10 3 2 4" xfId="49072"/>
    <cellStyle name="Обычный 6 10 3 2_заявки" xfId="49073"/>
    <cellStyle name="Обычный 6 10 3 3" xfId="49074"/>
    <cellStyle name="Обычный 6 10 3 3 2" xfId="49075"/>
    <cellStyle name="Обычный 6 10 3 3 2 2" xfId="49076"/>
    <cellStyle name="Обычный 6 10 3 3 2_заявки" xfId="57586"/>
    <cellStyle name="Обычный 6 10 3 3 3" xfId="49077"/>
    <cellStyle name="Обычный 6 10 3 3_заявки" xfId="49078"/>
    <cellStyle name="Обычный 6 10 3 4" xfId="49079"/>
    <cellStyle name="Обычный 6 10 3 4 2" xfId="49080"/>
    <cellStyle name="Обычный 6 10 3 4_заявки" xfId="57587"/>
    <cellStyle name="Обычный 6 10 3 5" xfId="49081"/>
    <cellStyle name="Обычный 6 10 3_заявки" xfId="49082"/>
    <cellStyle name="Обычный 6 10 4" xfId="49083"/>
    <cellStyle name="Обычный 6 10 4 2" xfId="49084"/>
    <cellStyle name="Обычный 6 10 4 2 2" xfId="49085"/>
    <cellStyle name="Обычный 6 10 4 2 2 2" xfId="49086"/>
    <cellStyle name="Обычный 6 10 4 2 2 2 2" xfId="49087"/>
    <cellStyle name="Обычный 6 10 4 2 2 2_заявки" xfId="57588"/>
    <cellStyle name="Обычный 6 10 4 2 2 3" xfId="49088"/>
    <cellStyle name="Обычный 6 10 4 2 2_заявки" xfId="49089"/>
    <cellStyle name="Обычный 6 10 4 2 3" xfId="49090"/>
    <cellStyle name="Обычный 6 10 4 2 3 2" xfId="49091"/>
    <cellStyle name="Обычный 6 10 4 2 3_заявки" xfId="57589"/>
    <cellStyle name="Обычный 6 10 4 2 4" xfId="49092"/>
    <cellStyle name="Обычный 6 10 4 2_заявки" xfId="49093"/>
    <cellStyle name="Обычный 6 10 4 3" xfId="49094"/>
    <cellStyle name="Обычный 6 10 4 3 2" xfId="49095"/>
    <cellStyle name="Обычный 6 10 4 3 2 2" xfId="49096"/>
    <cellStyle name="Обычный 6 10 4 3 2_заявки" xfId="57590"/>
    <cellStyle name="Обычный 6 10 4 3 3" xfId="49097"/>
    <cellStyle name="Обычный 6 10 4 3_заявки" xfId="49098"/>
    <cellStyle name="Обычный 6 10 4 4" xfId="49099"/>
    <cellStyle name="Обычный 6 10 4 4 2" xfId="49100"/>
    <cellStyle name="Обычный 6 10 4 4_заявки" xfId="57591"/>
    <cellStyle name="Обычный 6 10 4 5" xfId="49101"/>
    <cellStyle name="Обычный 6 10 4_заявки" xfId="49102"/>
    <cellStyle name="Обычный 6 10 5" xfId="49103"/>
    <cellStyle name="Обычный 6 10 5 2" xfId="49104"/>
    <cellStyle name="Обычный 6 10 5 2 2" xfId="49105"/>
    <cellStyle name="Обычный 6 10 5 2 2 2" xfId="49106"/>
    <cellStyle name="Обычный 6 10 5 2 2_заявки" xfId="57592"/>
    <cellStyle name="Обычный 6 10 5 2 3" xfId="49107"/>
    <cellStyle name="Обычный 6 10 5 2_заявки" xfId="49108"/>
    <cellStyle name="Обычный 6 10 5 3" xfId="49109"/>
    <cellStyle name="Обычный 6 10 5 3 2" xfId="49110"/>
    <cellStyle name="Обычный 6 10 5 3_заявки" xfId="57593"/>
    <cellStyle name="Обычный 6 10 5 4" xfId="49111"/>
    <cellStyle name="Обычный 6 10 5_заявки" xfId="49112"/>
    <cellStyle name="Обычный 6 10 6" xfId="49113"/>
    <cellStyle name="Обычный 6 10 6 2" xfId="49114"/>
    <cellStyle name="Обычный 6 10 6 2 2" xfId="49115"/>
    <cellStyle name="Обычный 6 10 6 2_заявки" xfId="57594"/>
    <cellStyle name="Обычный 6 10 6 3" xfId="49116"/>
    <cellStyle name="Обычный 6 10 6_заявки" xfId="49117"/>
    <cellStyle name="Обычный 6 10 7" xfId="49118"/>
    <cellStyle name="Обычный 6 10 7 2" xfId="49119"/>
    <cellStyle name="Обычный 6 10 7_заявки" xfId="57595"/>
    <cellStyle name="Обычный 6 10 8" xfId="49120"/>
    <cellStyle name="Обычный 6 10_заявки" xfId="49121"/>
    <cellStyle name="Обычный 6 11" xfId="49122"/>
    <cellStyle name="Обычный 6 11 2" xfId="49123"/>
    <cellStyle name="Обычный 6 11 2 2" xfId="49124"/>
    <cellStyle name="Обычный 6 11 2 2 2" xfId="49125"/>
    <cellStyle name="Обычный 6 11 2 2 2 2" xfId="49126"/>
    <cellStyle name="Обычный 6 11 2 2 2 2 2" xfId="49127"/>
    <cellStyle name="Обычный 6 11 2 2 2 2_заявки" xfId="57596"/>
    <cellStyle name="Обычный 6 11 2 2 2 3" xfId="49128"/>
    <cellStyle name="Обычный 6 11 2 2 2_заявки" xfId="49129"/>
    <cellStyle name="Обычный 6 11 2 2 3" xfId="49130"/>
    <cellStyle name="Обычный 6 11 2 2 3 2" xfId="49131"/>
    <cellStyle name="Обычный 6 11 2 2 3_заявки" xfId="57597"/>
    <cellStyle name="Обычный 6 11 2 2 4" xfId="49132"/>
    <cellStyle name="Обычный 6 11 2 2_заявки" xfId="49133"/>
    <cellStyle name="Обычный 6 11 2 3" xfId="49134"/>
    <cellStyle name="Обычный 6 11 2 3 2" xfId="49135"/>
    <cellStyle name="Обычный 6 11 2 3 2 2" xfId="49136"/>
    <cellStyle name="Обычный 6 11 2 3 2_заявки" xfId="57598"/>
    <cellStyle name="Обычный 6 11 2 3 3" xfId="49137"/>
    <cellStyle name="Обычный 6 11 2 3_заявки" xfId="49138"/>
    <cellStyle name="Обычный 6 11 2 4" xfId="49139"/>
    <cellStyle name="Обычный 6 11 2 4 2" xfId="49140"/>
    <cellStyle name="Обычный 6 11 2 4_заявки" xfId="57599"/>
    <cellStyle name="Обычный 6 11 2 5" xfId="49141"/>
    <cellStyle name="Обычный 6 11 2_заявки" xfId="49142"/>
    <cellStyle name="Обычный 6 11 3" xfId="49143"/>
    <cellStyle name="Обычный 6 11 3 2" xfId="49144"/>
    <cellStyle name="Обычный 6 11 3 2 2" xfId="49145"/>
    <cellStyle name="Обычный 6 11 3 2 2 2" xfId="49146"/>
    <cellStyle name="Обычный 6 11 3 2 2 2 2" xfId="49147"/>
    <cellStyle name="Обычный 6 11 3 2 2 2_заявки" xfId="57600"/>
    <cellStyle name="Обычный 6 11 3 2 2 3" xfId="49148"/>
    <cellStyle name="Обычный 6 11 3 2 2_заявки" xfId="49149"/>
    <cellStyle name="Обычный 6 11 3 2 3" xfId="49150"/>
    <cellStyle name="Обычный 6 11 3 2 3 2" xfId="49151"/>
    <cellStyle name="Обычный 6 11 3 2 3_заявки" xfId="57601"/>
    <cellStyle name="Обычный 6 11 3 2 4" xfId="49152"/>
    <cellStyle name="Обычный 6 11 3 2_заявки" xfId="49153"/>
    <cellStyle name="Обычный 6 11 3 3" xfId="49154"/>
    <cellStyle name="Обычный 6 11 3 3 2" xfId="49155"/>
    <cellStyle name="Обычный 6 11 3 3 2 2" xfId="49156"/>
    <cellStyle name="Обычный 6 11 3 3 2_заявки" xfId="57602"/>
    <cellStyle name="Обычный 6 11 3 3 3" xfId="49157"/>
    <cellStyle name="Обычный 6 11 3 3_заявки" xfId="49158"/>
    <cellStyle name="Обычный 6 11 3 4" xfId="49159"/>
    <cellStyle name="Обычный 6 11 3 4 2" xfId="49160"/>
    <cellStyle name="Обычный 6 11 3 4_заявки" xfId="57603"/>
    <cellStyle name="Обычный 6 11 3 5" xfId="49161"/>
    <cellStyle name="Обычный 6 11 3_заявки" xfId="49162"/>
    <cellStyle name="Обычный 6 11 4" xfId="49163"/>
    <cellStyle name="Обычный 6 11 4 2" xfId="49164"/>
    <cellStyle name="Обычный 6 11 4 2 2" xfId="49165"/>
    <cellStyle name="Обычный 6 11 4 2 2 2" xfId="49166"/>
    <cellStyle name="Обычный 6 11 4 2 2 2 2" xfId="49167"/>
    <cellStyle name="Обычный 6 11 4 2 2 2_заявки" xfId="57604"/>
    <cellStyle name="Обычный 6 11 4 2 2 3" xfId="49168"/>
    <cellStyle name="Обычный 6 11 4 2 2_заявки" xfId="49169"/>
    <cellStyle name="Обычный 6 11 4 2 3" xfId="49170"/>
    <cellStyle name="Обычный 6 11 4 2 3 2" xfId="49171"/>
    <cellStyle name="Обычный 6 11 4 2 3_заявки" xfId="57605"/>
    <cellStyle name="Обычный 6 11 4 2 4" xfId="49172"/>
    <cellStyle name="Обычный 6 11 4 2_заявки" xfId="49173"/>
    <cellStyle name="Обычный 6 11 4 3" xfId="49174"/>
    <cellStyle name="Обычный 6 11 4 3 2" xfId="49175"/>
    <cellStyle name="Обычный 6 11 4 3 2 2" xfId="49176"/>
    <cellStyle name="Обычный 6 11 4 3 2_заявки" xfId="57606"/>
    <cellStyle name="Обычный 6 11 4 3 3" xfId="49177"/>
    <cellStyle name="Обычный 6 11 4 3_заявки" xfId="49178"/>
    <cellStyle name="Обычный 6 11 4 4" xfId="49179"/>
    <cellStyle name="Обычный 6 11 4 4 2" xfId="49180"/>
    <cellStyle name="Обычный 6 11 4 4_заявки" xfId="57607"/>
    <cellStyle name="Обычный 6 11 4 5" xfId="49181"/>
    <cellStyle name="Обычный 6 11 4_заявки" xfId="49182"/>
    <cellStyle name="Обычный 6 11 5" xfId="49183"/>
    <cellStyle name="Обычный 6 11 5 2" xfId="49184"/>
    <cellStyle name="Обычный 6 11 5 2 2" xfId="49185"/>
    <cellStyle name="Обычный 6 11 5 2 2 2" xfId="49186"/>
    <cellStyle name="Обычный 6 11 5 2 2_заявки" xfId="57608"/>
    <cellStyle name="Обычный 6 11 5 2 3" xfId="49187"/>
    <cellStyle name="Обычный 6 11 5 2_заявки" xfId="49188"/>
    <cellStyle name="Обычный 6 11 5 3" xfId="49189"/>
    <cellStyle name="Обычный 6 11 5 3 2" xfId="49190"/>
    <cellStyle name="Обычный 6 11 5 3_заявки" xfId="57609"/>
    <cellStyle name="Обычный 6 11 5 4" xfId="49191"/>
    <cellStyle name="Обычный 6 11 5_заявки" xfId="49192"/>
    <cellStyle name="Обычный 6 11 6" xfId="49193"/>
    <cellStyle name="Обычный 6 11 6 2" xfId="49194"/>
    <cellStyle name="Обычный 6 11 6 2 2" xfId="49195"/>
    <cellStyle name="Обычный 6 11 6 2_заявки" xfId="57610"/>
    <cellStyle name="Обычный 6 11 6 3" xfId="49196"/>
    <cellStyle name="Обычный 6 11 6_заявки" xfId="49197"/>
    <cellStyle name="Обычный 6 11 7" xfId="49198"/>
    <cellStyle name="Обычный 6 11 7 2" xfId="49199"/>
    <cellStyle name="Обычный 6 11 7_заявки" xfId="57611"/>
    <cellStyle name="Обычный 6 11 8" xfId="49200"/>
    <cellStyle name="Обычный 6 11_заявки" xfId="49201"/>
    <cellStyle name="Обычный 6 12" xfId="49202"/>
    <cellStyle name="Обычный 6 12 2" xfId="49203"/>
    <cellStyle name="Обычный 6 12 2 2" xfId="49204"/>
    <cellStyle name="Обычный 6 12 2 2 2" xfId="49205"/>
    <cellStyle name="Обычный 6 12 2 2 2 2" xfId="49206"/>
    <cellStyle name="Обычный 6 12 2 2 2 2 2" xfId="49207"/>
    <cellStyle name="Обычный 6 12 2 2 2 2_заявки" xfId="57612"/>
    <cellStyle name="Обычный 6 12 2 2 2 3" xfId="49208"/>
    <cellStyle name="Обычный 6 12 2 2 2_заявки" xfId="49209"/>
    <cellStyle name="Обычный 6 12 2 2 3" xfId="49210"/>
    <cellStyle name="Обычный 6 12 2 2 3 2" xfId="49211"/>
    <cellStyle name="Обычный 6 12 2 2 3_заявки" xfId="57613"/>
    <cellStyle name="Обычный 6 12 2 2 4" xfId="49212"/>
    <cellStyle name="Обычный 6 12 2 2_заявки" xfId="49213"/>
    <cellStyle name="Обычный 6 12 2 3" xfId="49214"/>
    <cellStyle name="Обычный 6 12 2 3 2" xfId="49215"/>
    <cellStyle name="Обычный 6 12 2 3 2 2" xfId="49216"/>
    <cellStyle name="Обычный 6 12 2 3 2_заявки" xfId="57614"/>
    <cellStyle name="Обычный 6 12 2 3 3" xfId="49217"/>
    <cellStyle name="Обычный 6 12 2 3_заявки" xfId="49218"/>
    <cellStyle name="Обычный 6 12 2 4" xfId="49219"/>
    <cellStyle name="Обычный 6 12 2 4 2" xfId="49220"/>
    <cellStyle name="Обычный 6 12 2 4_заявки" xfId="57615"/>
    <cellStyle name="Обычный 6 12 2 5" xfId="49221"/>
    <cellStyle name="Обычный 6 12 2_заявки" xfId="49222"/>
    <cellStyle name="Обычный 6 12 3" xfId="49223"/>
    <cellStyle name="Обычный 6 12 3 2" xfId="49224"/>
    <cellStyle name="Обычный 6 12 3 2 2" xfId="49225"/>
    <cellStyle name="Обычный 6 12 3 2 2 2" xfId="49226"/>
    <cellStyle name="Обычный 6 12 3 2 2 2 2" xfId="49227"/>
    <cellStyle name="Обычный 6 12 3 2 2 2_заявки" xfId="57616"/>
    <cellStyle name="Обычный 6 12 3 2 2 3" xfId="49228"/>
    <cellStyle name="Обычный 6 12 3 2 2_заявки" xfId="49229"/>
    <cellStyle name="Обычный 6 12 3 2 3" xfId="49230"/>
    <cellStyle name="Обычный 6 12 3 2 3 2" xfId="49231"/>
    <cellStyle name="Обычный 6 12 3 2 3_заявки" xfId="57617"/>
    <cellStyle name="Обычный 6 12 3 2 4" xfId="49232"/>
    <cellStyle name="Обычный 6 12 3 2_заявки" xfId="49233"/>
    <cellStyle name="Обычный 6 12 3 3" xfId="49234"/>
    <cellStyle name="Обычный 6 12 3 3 2" xfId="49235"/>
    <cellStyle name="Обычный 6 12 3 3 2 2" xfId="49236"/>
    <cellStyle name="Обычный 6 12 3 3 2_заявки" xfId="57618"/>
    <cellStyle name="Обычный 6 12 3 3 3" xfId="49237"/>
    <cellStyle name="Обычный 6 12 3 3_заявки" xfId="49238"/>
    <cellStyle name="Обычный 6 12 3 4" xfId="49239"/>
    <cellStyle name="Обычный 6 12 3 4 2" xfId="49240"/>
    <cellStyle name="Обычный 6 12 3 4_заявки" xfId="57619"/>
    <cellStyle name="Обычный 6 12 3 5" xfId="49241"/>
    <cellStyle name="Обычный 6 12 3_заявки" xfId="49242"/>
    <cellStyle name="Обычный 6 12 4" xfId="49243"/>
    <cellStyle name="Обычный 6 12 4 2" xfId="49244"/>
    <cellStyle name="Обычный 6 12 4 2 2" xfId="49245"/>
    <cellStyle name="Обычный 6 12 4 2 2 2" xfId="49246"/>
    <cellStyle name="Обычный 6 12 4 2 2_заявки" xfId="57620"/>
    <cellStyle name="Обычный 6 12 4 2 3" xfId="49247"/>
    <cellStyle name="Обычный 6 12 4 2_заявки" xfId="49248"/>
    <cellStyle name="Обычный 6 12 4 3" xfId="49249"/>
    <cellStyle name="Обычный 6 12 4 3 2" xfId="49250"/>
    <cellStyle name="Обычный 6 12 4 3_заявки" xfId="57621"/>
    <cellStyle name="Обычный 6 12 4 4" xfId="49251"/>
    <cellStyle name="Обычный 6 12 4_заявки" xfId="49252"/>
    <cellStyle name="Обычный 6 12 5" xfId="49253"/>
    <cellStyle name="Обычный 6 12 5 2" xfId="49254"/>
    <cellStyle name="Обычный 6 12 5 2 2" xfId="49255"/>
    <cellStyle name="Обычный 6 12 5 2_заявки" xfId="57622"/>
    <cellStyle name="Обычный 6 12 5 3" xfId="49256"/>
    <cellStyle name="Обычный 6 12 5_заявки" xfId="49257"/>
    <cellStyle name="Обычный 6 12 6" xfId="49258"/>
    <cellStyle name="Обычный 6 12 6 2" xfId="49259"/>
    <cellStyle name="Обычный 6 12 6_заявки" xfId="57623"/>
    <cellStyle name="Обычный 6 12 7" xfId="49260"/>
    <cellStyle name="Обычный 6 12_заявки" xfId="49261"/>
    <cellStyle name="Обычный 6 13" xfId="49262"/>
    <cellStyle name="Обычный 6 13 2" xfId="49263"/>
    <cellStyle name="Обычный 6 13 2 2" xfId="49264"/>
    <cellStyle name="Обычный 6 13 2 2 2" xfId="49265"/>
    <cellStyle name="Обычный 6 13 2 2 2 2" xfId="49266"/>
    <cellStyle name="Обычный 6 13 2 2 2 2 2" xfId="49267"/>
    <cellStyle name="Обычный 6 13 2 2 2 2_заявки" xfId="57624"/>
    <cellStyle name="Обычный 6 13 2 2 2 3" xfId="49268"/>
    <cellStyle name="Обычный 6 13 2 2 2_заявки" xfId="49269"/>
    <cellStyle name="Обычный 6 13 2 2 3" xfId="49270"/>
    <cellStyle name="Обычный 6 13 2 2 3 2" xfId="49271"/>
    <cellStyle name="Обычный 6 13 2 2 3_заявки" xfId="57625"/>
    <cellStyle name="Обычный 6 13 2 2 4" xfId="49272"/>
    <cellStyle name="Обычный 6 13 2 2_заявки" xfId="49273"/>
    <cellStyle name="Обычный 6 13 2 3" xfId="49274"/>
    <cellStyle name="Обычный 6 13 2 3 2" xfId="49275"/>
    <cellStyle name="Обычный 6 13 2 3 2 2" xfId="49276"/>
    <cellStyle name="Обычный 6 13 2 3 2_заявки" xfId="57626"/>
    <cellStyle name="Обычный 6 13 2 3 3" xfId="49277"/>
    <cellStyle name="Обычный 6 13 2 3_заявки" xfId="49278"/>
    <cellStyle name="Обычный 6 13 2 4" xfId="49279"/>
    <cellStyle name="Обычный 6 13 2 4 2" xfId="49280"/>
    <cellStyle name="Обычный 6 13 2 4_заявки" xfId="57627"/>
    <cellStyle name="Обычный 6 13 2 5" xfId="49281"/>
    <cellStyle name="Обычный 6 13 2_заявки" xfId="49282"/>
    <cellStyle name="Обычный 6 13 3" xfId="49283"/>
    <cellStyle name="Обычный 6 13 3 2" xfId="49284"/>
    <cellStyle name="Обычный 6 13 3 2 2" xfId="49285"/>
    <cellStyle name="Обычный 6 13 3 2 2 2" xfId="49286"/>
    <cellStyle name="Обычный 6 13 3 2 2 2 2" xfId="49287"/>
    <cellStyle name="Обычный 6 13 3 2 2 2_заявки" xfId="57628"/>
    <cellStyle name="Обычный 6 13 3 2 2 3" xfId="49288"/>
    <cellStyle name="Обычный 6 13 3 2 2_заявки" xfId="49289"/>
    <cellStyle name="Обычный 6 13 3 2 3" xfId="49290"/>
    <cellStyle name="Обычный 6 13 3 2 3 2" xfId="49291"/>
    <cellStyle name="Обычный 6 13 3 2 3_заявки" xfId="57629"/>
    <cellStyle name="Обычный 6 13 3 2 4" xfId="49292"/>
    <cellStyle name="Обычный 6 13 3 2_заявки" xfId="49293"/>
    <cellStyle name="Обычный 6 13 3 3" xfId="49294"/>
    <cellStyle name="Обычный 6 13 3 3 2" xfId="49295"/>
    <cellStyle name="Обычный 6 13 3 3 2 2" xfId="49296"/>
    <cellStyle name="Обычный 6 13 3 3 2_заявки" xfId="57630"/>
    <cellStyle name="Обычный 6 13 3 3 3" xfId="49297"/>
    <cellStyle name="Обычный 6 13 3 3_заявки" xfId="49298"/>
    <cellStyle name="Обычный 6 13 3 4" xfId="49299"/>
    <cellStyle name="Обычный 6 13 3 4 2" xfId="49300"/>
    <cellStyle name="Обычный 6 13 3 4_заявки" xfId="57631"/>
    <cellStyle name="Обычный 6 13 3 5" xfId="49301"/>
    <cellStyle name="Обычный 6 13 3_заявки" xfId="49302"/>
    <cellStyle name="Обычный 6 13 4" xfId="49303"/>
    <cellStyle name="Обычный 6 13 4 2" xfId="49304"/>
    <cellStyle name="Обычный 6 13 4 2 2" xfId="49305"/>
    <cellStyle name="Обычный 6 13 4 2 2 2" xfId="49306"/>
    <cellStyle name="Обычный 6 13 4 2 2_заявки" xfId="57632"/>
    <cellStyle name="Обычный 6 13 4 2 3" xfId="49307"/>
    <cellStyle name="Обычный 6 13 4 2_заявки" xfId="49308"/>
    <cellStyle name="Обычный 6 13 4 3" xfId="49309"/>
    <cellStyle name="Обычный 6 13 4 3 2" xfId="49310"/>
    <cellStyle name="Обычный 6 13 4 3_заявки" xfId="57633"/>
    <cellStyle name="Обычный 6 13 4 4" xfId="49311"/>
    <cellStyle name="Обычный 6 13 4_заявки" xfId="49312"/>
    <cellStyle name="Обычный 6 13 5" xfId="49313"/>
    <cellStyle name="Обычный 6 13 5 2" xfId="49314"/>
    <cellStyle name="Обычный 6 13 5 2 2" xfId="49315"/>
    <cellStyle name="Обычный 6 13 5 2_заявки" xfId="57634"/>
    <cellStyle name="Обычный 6 13 5 3" xfId="49316"/>
    <cellStyle name="Обычный 6 13 5_заявки" xfId="49317"/>
    <cellStyle name="Обычный 6 13 6" xfId="49318"/>
    <cellStyle name="Обычный 6 13 6 2" xfId="49319"/>
    <cellStyle name="Обычный 6 13 6_заявки" xfId="57635"/>
    <cellStyle name="Обычный 6 13 7" xfId="49320"/>
    <cellStyle name="Обычный 6 13_заявки" xfId="49321"/>
    <cellStyle name="Обычный 6 14" xfId="49322"/>
    <cellStyle name="Обычный 6 14 2" xfId="49323"/>
    <cellStyle name="Обычный 6 14 2 2" xfId="49324"/>
    <cellStyle name="Обычный 6 14 2 2 2" xfId="49325"/>
    <cellStyle name="Обычный 6 14 2 2 2 2" xfId="49326"/>
    <cellStyle name="Обычный 6 14 2 2 2 2 2" xfId="49327"/>
    <cellStyle name="Обычный 6 14 2 2 2 2_заявки" xfId="57636"/>
    <cellStyle name="Обычный 6 14 2 2 2 3" xfId="49328"/>
    <cellStyle name="Обычный 6 14 2 2 2_заявки" xfId="49329"/>
    <cellStyle name="Обычный 6 14 2 2 3" xfId="49330"/>
    <cellStyle name="Обычный 6 14 2 2 3 2" xfId="49331"/>
    <cellStyle name="Обычный 6 14 2 2 3_заявки" xfId="57637"/>
    <cellStyle name="Обычный 6 14 2 2 4" xfId="49332"/>
    <cellStyle name="Обычный 6 14 2 2_заявки" xfId="49333"/>
    <cellStyle name="Обычный 6 14 2 3" xfId="49334"/>
    <cellStyle name="Обычный 6 14 2 3 2" xfId="49335"/>
    <cellStyle name="Обычный 6 14 2 3 2 2" xfId="49336"/>
    <cellStyle name="Обычный 6 14 2 3 2_заявки" xfId="57638"/>
    <cellStyle name="Обычный 6 14 2 3 3" xfId="49337"/>
    <cellStyle name="Обычный 6 14 2 3_заявки" xfId="49338"/>
    <cellStyle name="Обычный 6 14 2 4" xfId="49339"/>
    <cellStyle name="Обычный 6 14 2 4 2" xfId="49340"/>
    <cellStyle name="Обычный 6 14 2 4_заявки" xfId="57639"/>
    <cellStyle name="Обычный 6 14 2 5" xfId="49341"/>
    <cellStyle name="Обычный 6 14 2_заявки" xfId="49342"/>
    <cellStyle name="Обычный 6 14 3" xfId="49343"/>
    <cellStyle name="Обычный 6 14 3 2" xfId="49344"/>
    <cellStyle name="Обычный 6 14 3 2 2" xfId="49345"/>
    <cellStyle name="Обычный 6 14 3 2 2 2" xfId="49346"/>
    <cellStyle name="Обычный 6 14 3 2 2 2 2" xfId="49347"/>
    <cellStyle name="Обычный 6 14 3 2 2 2_заявки" xfId="57640"/>
    <cellStyle name="Обычный 6 14 3 2 2 3" xfId="49348"/>
    <cellStyle name="Обычный 6 14 3 2 2_заявки" xfId="49349"/>
    <cellStyle name="Обычный 6 14 3 2 3" xfId="49350"/>
    <cellStyle name="Обычный 6 14 3 2 3 2" xfId="49351"/>
    <cellStyle name="Обычный 6 14 3 2 3_заявки" xfId="57641"/>
    <cellStyle name="Обычный 6 14 3 2 4" xfId="49352"/>
    <cellStyle name="Обычный 6 14 3 2_заявки" xfId="49353"/>
    <cellStyle name="Обычный 6 14 3 3" xfId="49354"/>
    <cellStyle name="Обычный 6 14 3 3 2" xfId="49355"/>
    <cellStyle name="Обычный 6 14 3 3 2 2" xfId="49356"/>
    <cellStyle name="Обычный 6 14 3 3 2_заявки" xfId="57642"/>
    <cellStyle name="Обычный 6 14 3 3 3" xfId="49357"/>
    <cellStyle name="Обычный 6 14 3 3_заявки" xfId="49358"/>
    <cellStyle name="Обычный 6 14 3 4" xfId="49359"/>
    <cellStyle name="Обычный 6 14 3 4 2" xfId="49360"/>
    <cellStyle name="Обычный 6 14 3 4_заявки" xfId="57643"/>
    <cellStyle name="Обычный 6 14 3 5" xfId="49361"/>
    <cellStyle name="Обычный 6 14 3_заявки" xfId="49362"/>
    <cellStyle name="Обычный 6 14 4" xfId="49363"/>
    <cellStyle name="Обычный 6 14 4 2" xfId="49364"/>
    <cellStyle name="Обычный 6 14 4 2 2" xfId="49365"/>
    <cellStyle name="Обычный 6 14 4 2 2 2" xfId="49366"/>
    <cellStyle name="Обычный 6 14 4 2 2_заявки" xfId="57644"/>
    <cellStyle name="Обычный 6 14 4 2 3" xfId="49367"/>
    <cellStyle name="Обычный 6 14 4 2_заявки" xfId="49368"/>
    <cellStyle name="Обычный 6 14 4 3" xfId="49369"/>
    <cellStyle name="Обычный 6 14 4 3 2" xfId="49370"/>
    <cellStyle name="Обычный 6 14 4 3_заявки" xfId="57645"/>
    <cellStyle name="Обычный 6 14 4 4" xfId="49371"/>
    <cellStyle name="Обычный 6 14 4_заявки" xfId="49372"/>
    <cellStyle name="Обычный 6 14 5" xfId="49373"/>
    <cellStyle name="Обычный 6 14 5 2" xfId="49374"/>
    <cellStyle name="Обычный 6 14 5 2 2" xfId="49375"/>
    <cellStyle name="Обычный 6 14 5 2_заявки" xfId="57646"/>
    <cellStyle name="Обычный 6 14 5 3" xfId="49376"/>
    <cellStyle name="Обычный 6 14 5_заявки" xfId="49377"/>
    <cellStyle name="Обычный 6 14 6" xfId="49378"/>
    <cellStyle name="Обычный 6 14 6 2" xfId="49379"/>
    <cellStyle name="Обычный 6 14 6_заявки" xfId="57647"/>
    <cellStyle name="Обычный 6 14 7" xfId="49380"/>
    <cellStyle name="Обычный 6 14_заявки" xfId="49381"/>
    <cellStyle name="Обычный 6 15" xfId="49382"/>
    <cellStyle name="Обычный 6 15 2" xfId="49383"/>
    <cellStyle name="Обычный 6 15 2 2" xfId="49384"/>
    <cellStyle name="Обычный 6 15 2 2 2" xfId="49385"/>
    <cellStyle name="Обычный 6 15 2 2 2 2" xfId="49386"/>
    <cellStyle name="Обычный 6 15 2 2 2 2 2" xfId="49387"/>
    <cellStyle name="Обычный 6 15 2 2 2 2_заявки" xfId="57648"/>
    <cellStyle name="Обычный 6 15 2 2 2 3" xfId="49388"/>
    <cellStyle name="Обычный 6 15 2 2 2_заявки" xfId="49389"/>
    <cellStyle name="Обычный 6 15 2 2 3" xfId="49390"/>
    <cellStyle name="Обычный 6 15 2 2 3 2" xfId="49391"/>
    <cellStyle name="Обычный 6 15 2 2 3_заявки" xfId="57649"/>
    <cellStyle name="Обычный 6 15 2 2 4" xfId="49392"/>
    <cellStyle name="Обычный 6 15 2 2_заявки" xfId="49393"/>
    <cellStyle name="Обычный 6 15 2 3" xfId="49394"/>
    <cellStyle name="Обычный 6 15 2 3 2" xfId="49395"/>
    <cellStyle name="Обычный 6 15 2 3 2 2" xfId="49396"/>
    <cellStyle name="Обычный 6 15 2 3 2_заявки" xfId="57650"/>
    <cellStyle name="Обычный 6 15 2 3 3" xfId="49397"/>
    <cellStyle name="Обычный 6 15 2 3_заявки" xfId="49398"/>
    <cellStyle name="Обычный 6 15 2 4" xfId="49399"/>
    <cellStyle name="Обычный 6 15 2 4 2" xfId="49400"/>
    <cellStyle name="Обычный 6 15 2 4_заявки" xfId="57651"/>
    <cellStyle name="Обычный 6 15 2 5" xfId="49401"/>
    <cellStyle name="Обычный 6 15 2_заявки" xfId="49402"/>
    <cellStyle name="Обычный 6 15 3" xfId="49403"/>
    <cellStyle name="Обычный 6 15 3 2" xfId="49404"/>
    <cellStyle name="Обычный 6 15 3 2 2" xfId="49405"/>
    <cellStyle name="Обычный 6 15 3 2 2 2" xfId="49406"/>
    <cellStyle name="Обычный 6 15 3 2 2 2 2" xfId="49407"/>
    <cellStyle name="Обычный 6 15 3 2 2 2_заявки" xfId="57652"/>
    <cellStyle name="Обычный 6 15 3 2 2 3" xfId="49408"/>
    <cellStyle name="Обычный 6 15 3 2 2_заявки" xfId="49409"/>
    <cellStyle name="Обычный 6 15 3 2 3" xfId="49410"/>
    <cellStyle name="Обычный 6 15 3 2 3 2" xfId="49411"/>
    <cellStyle name="Обычный 6 15 3 2 3_заявки" xfId="57653"/>
    <cellStyle name="Обычный 6 15 3 2 4" xfId="49412"/>
    <cellStyle name="Обычный 6 15 3 2_заявки" xfId="49413"/>
    <cellStyle name="Обычный 6 15 3 3" xfId="49414"/>
    <cellStyle name="Обычный 6 15 3 3 2" xfId="49415"/>
    <cellStyle name="Обычный 6 15 3 3 2 2" xfId="49416"/>
    <cellStyle name="Обычный 6 15 3 3 2_заявки" xfId="57654"/>
    <cellStyle name="Обычный 6 15 3 3 3" xfId="49417"/>
    <cellStyle name="Обычный 6 15 3 3_заявки" xfId="49418"/>
    <cellStyle name="Обычный 6 15 3 4" xfId="49419"/>
    <cellStyle name="Обычный 6 15 3 4 2" xfId="49420"/>
    <cellStyle name="Обычный 6 15 3 4_заявки" xfId="57655"/>
    <cellStyle name="Обычный 6 15 3 5" xfId="49421"/>
    <cellStyle name="Обычный 6 15 3_заявки" xfId="49422"/>
    <cellStyle name="Обычный 6 15 4" xfId="49423"/>
    <cellStyle name="Обычный 6 15 4 2" xfId="49424"/>
    <cellStyle name="Обычный 6 15 4 2 2" xfId="49425"/>
    <cellStyle name="Обычный 6 15 4 2 2 2" xfId="49426"/>
    <cellStyle name="Обычный 6 15 4 2 2_заявки" xfId="57656"/>
    <cellStyle name="Обычный 6 15 4 2 3" xfId="49427"/>
    <cellStyle name="Обычный 6 15 4 2_заявки" xfId="49428"/>
    <cellStyle name="Обычный 6 15 4 3" xfId="49429"/>
    <cellStyle name="Обычный 6 15 4 3 2" xfId="49430"/>
    <cellStyle name="Обычный 6 15 4 3_заявки" xfId="57657"/>
    <cellStyle name="Обычный 6 15 4 4" xfId="49431"/>
    <cellStyle name="Обычный 6 15 4_заявки" xfId="49432"/>
    <cellStyle name="Обычный 6 15 5" xfId="49433"/>
    <cellStyle name="Обычный 6 15 5 2" xfId="49434"/>
    <cellStyle name="Обычный 6 15 5 2 2" xfId="49435"/>
    <cellStyle name="Обычный 6 15 5 2_заявки" xfId="57658"/>
    <cellStyle name="Обычный 6 15 5 3" xfId="49436"/>
    <cellStyle name="Обычный 6 15 5_заявки" xfId="49437"/>
    <cellStyle name="Обычный 6 15 6" xfId="49438"/>
    <cellStyle name="Обычный 6 15 6 2" xfId="49439"/>
    <cellStyle name="Обычный 6 15 6_заявки" xfId="57659"/>
    <cellStyle name="Обычный 6 15 7" xfId="49440"/>
    <cellStyle name="Обычный 6 15_заявки" xfId="49441"/>
    <cellStyle name="Обычный 6 16" xfId="49442"/>
    <cellStyle name="Обычный 6 16 2" xfId="49443"/>
    <cellStyle name="Обычный 6 16 2 2" xfId="49444"/>
    <cellStyle name="Обычный 6 16 2 2 2" xfId="49445"/>
    <cellStyle name="Обычный 6 16 2 2 2 2" xfId="49446"/>
    <cellStyle name="Обычный 6 16 2 2 2 2 2" xfId="49447"/>
    <cellStyle name="Обычный 6 16 2 2 2 2_заявки" xfId="57660"/>
    <cellStyle name="Обычный 6 16 2 2 2 3" xfId="49448"/>
    <cellStyle name="Обычный 6 16 2 2 2_заявки" xfId="49449"/>
    <cellStyle name="Обычный 6 16 2 2 3" xfId="49450"/>
    <cellStyle name="Обычный 6 16 2 2 3 2" xfId="49451"/>
    <cellStyle name="Обычный 6 16 2 2 3_заявки" xfId="57661"/>
    <cellStyle name="Обычный 6 16 2 2 4" xfId="49452"/>
    <cellStyle name="Обычный 6 16 2 2_заявки" xfId="49453"/>
    <cellStyle name="Обычный 6 16 2 3" xfId="49454"/>
    <cellStyle name="Обычный 6 16 2 3 2" xfId="49455"/>
    <cellStyle name="Обычный 6 16 2 3 2 2" xfId="49456"/>
    <cellStyle name="Обычный 6 16 2 3 2_заявки" xfId="57662"/>
    <cellStyle name="Обычный 6 16 2 3 3" xfId="49457"/>
    <cellStyle name="Обычный 6 16 2 3_заявки" xfId="49458"/>
    <cellStyle name="Обычный 6 16 2 4" xfId="49459"/>
    <cellStyle name="Обычный 6 16 2 4 2" xfId="49460"/>
    <cellStyle name="Обычный 6 16 2 4_заявки" xfId="57663"/>
    <cellStyle name="Обычный 6 16 2 5" xfId="49461"/>
    <cellStyle name="Обычный 6 16 2_заявки" xfId="49462"/>
    <cellStyle name="Обычный 6 16 3" xfId="49463"/>
    <cellStyle name="Обычный 6 16 3 2" xfId="49464"/>
    <cellStyle name="Обычный 6 16 3 2 2" xfId="49465"/>
    <cellStyle name="Обычный 6 16 3 2 2 2" xfId="49466"/>
    <cellStyle name="Обычный 6 16 3 2 2 2 2" xfId="49467"/>
    <cellStyle name="Обычный 6 16 3 2 2 2_заявки" xfId="57664"/>
    <cellStyle name="Обычный 6 16 3 2 2 3" xfId="49468"/>
    <cellStyle name="Обычный 6 16 3 2 2_заявки" xfId="49469"/>
    <cellStyle name="Обычный 6 16 3 2 3" xfId="49470"/>
    <cellStyle name="Обычный 6 16 3 2 3 2" xfId="49471"/>
    <cellStyle name="Обычный 6 16 3 2 3_заявки" xfId="57665"/>
    <cellStyle name="Обычный 6 16 3 2 4" xfId="49472"/>
    <cellStyle name="Обычный 6 16 3 2_заявки" xfId="49473"/>
    <cellStyle name="Обычный 6 16 3 3" xfId="49474"/>
    <cellStyle name="Обычный 6 16 3 3 2" xfId="49475"/>
    <cellStyle name="Обычный 6 16 3 3 2 2" xfId="49476"/>
    <cellStyle name="Обычный 6 16 3 3 2_заявки" xfId="57666"/>
    <cellStyle name="Обычный 6 16 3 3 3" xfId="49477"/>
    <cellStyle name="Обычный 6 16 3 3_заявки" xfId="49478"/>
    <cellStyle name="Обычный 6 16 3 4" xfId="49479"/>
    <cellStyle name="Обычный 6 16 3 4 2" xfId="49480"/>
    <cellStyle name="Обычный 6 16 3 4_заявки" xfId="57667"/>
    <cellStyle name="Обычный 6 16 3 5" xfId="49481"/>
    <cellStyle name="Обычный 6 16 3_заявки" xfId="49482"/>
    <cellStyle name="Обычный 6 16 4" xfId="49483"/>
    <cellStyle name="Обычный 6 16 4 2" xfId="49484"/>
    <cellStyle name="Обычный 6 16 4 2 2" xfId="49485"/>
    <cellStyle name="Обычный 6 16 4 2 2 2" xfId="49486"/>
    <cellStyle name="Обычный 6 16 4 2 2_заявки" xfId="57668"/>
    <cellStyle name="Обычный 6 16 4 2 3" xfId="49487"/>
    <cellStyle name="Обычный 6 16 4 2_заявки" xfId="49488"/>
    <cellStyle name="Обычный 6 16 4 3" xfId="49489"/>
    <cellStyle name="Обычный 6 16 4 3 2" xfId="49490"/>
    <cellStyle name="Обычный 6 16 4 3_заявки" xfId="57669"/>
    <cellStyle name="Обычный 6 16 4 4" xfId="49491"/>
    <cellStyle name="Обычный 6 16 4_заявки" xfId="49492"/>
    <cellStyle name="Обычный 6 16 5" xfId="49493"/>
    <cellStyle name="Обычный 6 16 5 2" xfId="49494"/>
    <cellStyle name="Обычный 6 16 5 2 2" xfId="49495"/>
    <cellStyle name="Обычный 6 16 5 2_заявки" xfId="57670"/>
    <cellStyle name="Обычный 6 16 5 3" xfId="49496"/>
    <cellStyle name="Обычный 6 16 5_заявки" xfId="49497"/>
    <cellStyle name="Обычный 6 16 6" xfId="49498"/>
    <cellStyle name="Обычный 6 16 6 2" xfId="49499"/>
    <cellStyle name="Обычный 6 16 6_заявки" xfId="57671"/>
    <cellStyle name="Обычный 6 16 7" xfId="49500"/>
    <cellStyle name="Обычный 6 16_заявки" xfId="49501"/>
    <cellStyle name="Обычный 6 17" xfId="49502"/>
    <cellStyle name="Обычный 6 17 2" xfId="49503"/>
    <cellStyle name="Обычный 6 17 2 2" xfId="49504"/>
    <cellStyle name="Обычный 6 17 2 2 2" xfId="49505"/>
    <cellStyle name="Обычный 6 17 2 2 2 2" xfId="49506"/>
    <cellStyle name="Обычный 6 17 2 2 2 2 2" xfId="49507"/>
    <cellStyle name="Обычный 6 17 2 2 2 2_заявки" xfId="57672"/>
    <cellStyle name="Обычный 6 17 2 2 2 3" xfId="49508"/>
    <cellStyle name="Обычный 6 17 2 2 2_заявки" xfId="49509"/>
    <cellStyle name="Обычный 6 17 2 2 3" xfId="49510"/>
    <cellStyle name="Обычный 6 17 2 2 3 2" xfId="49511"/>
    <cellStyle name="Обычный 6 17 2 2 3_заявки" xfId="57673"/>
    <cellStyle name="Обычный 6 17 2 2 4" xfId="49512"/>
    <cellStyle name="Обычный 6 17 2 2_заявки" xfId="49513"/>
    <cellStyle name="Обычный 6 17 2 3" xfId="49514"/>
    <cellStyle name="Обычный 6 17 2 3 2" xfId="49515"/>
    <cellStyle name="Обычный 6 17 2 3 2 2" xfId="49516"/>
    <cellStyle name="Обычный 6 17 2 3 2_заявки" xfId="57674"/>
    <cellStyle name="Обычный 6 17 2 3 3" xfId="49517"/>
    <cellStyle name="Обычный 6 17 2 3_заявки" xfId="49518"/>
    <cellStyle name="Обычный 6 17 2 4" xfId="49519"/>
    <cellStyle name="Обычный 6 17 2 4 2" xfId="49520"/>
    <cellStyle name="Обычный 6 17 2 4_заявки" xfId="57675"/>
    <cellStyle name="Обычный 6 17 2 5" xfId="49521"/>
    <cellStyle name="Обычный 6 17 2_заявки" xfId="49522"/>
    <cellStyle name="Обычный 6 17 3" xfId="49523"/>
    <cellStyle name="Обычный 6 17 3 2" xfId="49524"/>
    <cellStyle name="Обычный 6 17 3 2 2" xfId="49525"/>
    <cellStyle name="Обычный 6 17 3 2 2 2" xfId="49526"/>
    <cellStyle name="Обычный 6 17 3 2 2 2 2" xfId="49527"/>
    <cellStyle name="Обычный 6 17 3 2 2 2_заявки" xfId="57676"/>
    <cellStyle name="Обычный 6 17 3 2 2 3" xfId="49528"/>
    <cellStyle name="Обычный 6 17 3 2 2_заявки" xfId="49529"/>
    <cellStyle name="Обычный 6 17 3 2 3" xfId="49530"/>
    <cellStyle name="Обычный 6 17 3 2 3 2" xfId="49531"/>
    <cellStyle name="Обычный 6 17 3 2 3_заявки" xfId="57677"/>
    <cellStyle name="Обычный 6 17 3 2 4" xfId="49532"/>
    <cellStyle name="Обычный 6 17 3 2_заявки" xfId="49533"/>
    <cellStyle name="Обычный 6 17 3 3" xfId="49534"/>
    <cellStyle name="Обычный 6 17 3 3 2" xfId="49535"/>
    <cellStyle name="Обычный 6 17 3 3 2 2" xfId="49536"/>
    <cellStyle name="Обычный 6 17 3 3 2_заявки" xfId="57678"/>
    <cellStyle name="Обычный 6 17 3 3 3" xfId="49537"/>
    <cellStyle name="Обычный 6 17 3 3_заявки" xfId="49538"/>
    <cellStyle name="Обычный 6 17 3 4" xfId="49539"/>
    <cellStyle name="Обычный 6 17 3 4 2" xfId="49540"/>
    <cellStyle name="Обычный 6 17 3 4_заявки" xfId="57679"/>
    <cellStyle name="Обычный 6 17 3 5" xfId="49541"/>
    <cellStyle name="Обычный 6 17 3_заявки" xfId="49542"/>
    <cellStyle name="Обычный 6 17 4" xfId="49543"/>
    <cellStyle name="Обычный 6 17 4 2" xfId="49544"/>
    <cellStyle name="Обычный 6 17 4 2 2" xfId="49545"/>
    <cellStyle name="Обычный 6 17 4 2 2 2" xfId="49546"/>
    <cellStyle name="Обычный 6 17 4 2 2_заявки" xfId="57680"/>
    <cellStyle name="Обычный 6 17 4 2 3" xfId="49547"/>
    <cellStyle name="Обычный 6 17 4 2_заявки" xfId="49548"/>
    <cellStyle name="Обычный 6 17 4 3" xfId="49549"/>
    <cellStyle name="Обычный 6 17 4 3 2" xfId="49550"/>
    <cellStyle name="Обычный 6 17 4 3_заявки" xfId="57681"/>
    <cellStyle name="Обычный 6 17 4 4" xfId="49551"/>
    <cellStyle name="Обычный 6 17 4_заявки" xfId="49552"/>
    <cellStyle name="Обычный 6 17 5" xfId="49553"/>
    <cellStyle name="Обычный 6 17 5 2" xfId="49554"/>
    <cellStyle name="Обычный 6 17 5 2 2" xfId="49555"/>
    <cellStyle name="Обычный 6 17 5 2_заявки" xfId="57682"/>
    <cellStyle name="Обычный 6 17 5 3" xfId="49556"/>
    <cellStyle name="Обычный 6 17 5_заявки" xfId="49557"/>
    <cellStyle name="Обычный 6 17 6" xfId="49558"/>
    <cellStyle name="Обычный 6 17 6 2" xfId="49559"/>
    <cellStyle name="Обычный 6 17 6_заявки" xfId="57683"/>
    <cellStyle name="Обычный 6 17 7" xfId="49560"/>
    <cellStyle name="Обычный 6 17_заявки" xfId="49561"/>
    <cellStyle name="Обычный 6 18" xfId="49562"/>
    <cellStyle name="Обычный 6 18 2" xfId="49563"/>
    <cellStyle name="Обычный 6 18 2 2" xfId="49564"/>
    <cellStyle name="Обычный 6 18 2 2 2" xfId="49565"/>
    <cellStyle name="Обычный 6 18 2 2 2 2" xfId="49566"/>
    <cellStyle name="Обычный 6 18 2 2 2_заявки" xfId="57684"/>
    <cellStyle name="Обычный 6 18 2 2 3" xfId="49567"/>
    <cellStyle name="Обычный 6 18 2 2_заявки" xfId="49568"/>
    <cellStyle name="Обычный 6 18 2 3" xfId="49569"/>
    <cellStyle name="Обычный 6 18 2 3 2" xfId="49570"/>
    <cellStyle name="Обычный 6 18 2 3_заявки" xfId="57685"/>
    <cellStyle name="Обычный 6 18 2 4" xfId="49571"/>
    <cellStyle name="Обычный 6 18 2_заявки" xfId="49572"/>
    <cellStyle name="Обычный 6 18 3" xfId="49573"/>
    <cellStyle name="Обычный 6 18 3 2" xfId="49574"/>
    <cellStyle name="Обычный 6 18 3 2 2" xfId="49575"/>
    <cellStyle name="Обычный 6 18 3 2_заявки" xfId="57686"/>
    <cellStyle name="Обычный 6 18 3 3" xfId="49576"/>
    <cellStyle name="Обычный 6 18 3_заявки" xfId="49577"/>
    <cellStyle name="Обычный 6 18 4" xfId="49578"/>
    <cellStyle name="Обычный 6 18 4 2" xfId="49579"/>
    <cellStyle name="Обычный 6 18 4_заявки" xfId="57687"/>
    <cellStyle name="Обычный 6 18 5" xfId="49580"/>
    <cellStyle name="Обычный 6 18_заявки" xfId="49581"/>
    <cellStyle name="Обычный 6 19" xfId="49582"/>
    <cellStyle name="Обычный 6 19 2" xfId="49583"/>
    <cellStyle name="Обычный 6 19 2 2" xfId="49584"/>
    <cellStyle name="Обычный 6 19 2 2 2" xfId="49585"/>
    <cellStyle name="Обычный 6 19 2 2 2 2" xfId="49586"/>
    <cellStyle name="Обычный 6 19 2 2 2_заявки" xfId="57688"/>
    <cellStyle name="Обычный 6 19 2 2 3" xfId="49587"/>
    <cellStyle name="Обычный 6 19 2 2_заявки" xfId="49588"/>
    <cellStyle name="Обычный 6 19 2 3" xfId="49589"/>
    <cellStyle name="Обычный 6 19 2 3 2" xfId="49590"/>
    <cellStyle name="Обычный 6 19 2 3_заявки" xfId="57689"/>
    <cellStyle name="Обычный 6 19 2 4" xfId="49591"/>
    <cellStyle name="Обычный 6 19 2_заявки" xfId="49592"/>
    <cellStyle name="Обычный 6 19 3" xfId="49593"/>
    <cellStyle name="Обычный 6 19 3 2" xfId="49594"/>
    <cellStyle name="Обычный 6 19 3 2 2" xfId="49595"/>
    <cellStyle name="Обычный 6 19 3 2_заявки" xfId="57690"/>
    <cellStyle name="Обычный 6 19 3 3" xfId="49596"/>
    <cellStyle name="Обычный 6 19 3_заявки" xfId="49597"/>
    <cellStyle name="Обычный 6 19 4" xfId="49598"/>
    <cellStyle name="Обычный 6 19 4 2" xfId="49599"/>
    <cellStyle name="Обычный 6 19 4_заявки" xfId="57691"/>
    <cellStyle name="Обычный 6 19 5" xfId="49600"/>
    <cellStyle name="Обычный 6 19_заявки" xfId="49601"/>
    <cellStyle name="Обычный 6 2" xfId="42"/>
    <cellStyle name="Обычный 6 2 10" xfId="49602"/>
    <cellStyle name="Обычный 6 2 10 2" xfId="49603"/>
    <cellStyle name="Обычный 6 2 10 2 2" xfId="49604"/>
    <cellStyle name="Обычный 6 2 10 2 2 2" xfId="49605"/>
    <cellStyle name="Обычный 6 2 10 2 2_заявки" xfId="57692"/>
    <cellStyle name="Обычный 6 2 10 2 3" xfId="49606"/>
    <cellStyle name="Обычный 6 2 10 2_заявки" xfId="49607"/>
    <cellStyle name="Обычный 6 2 10 3" xfId="49608"/>
    <cellStyle name="Обычный 6 2 10 3 2" xfId="49609"/>
    <cellStyle name="Обычный 6 2 10 3_заявки" xfId="57693"/>
    <cellStyle name="Обычный 6 2 10 4" xfId="49610"/>
    <cellStyle name="Обычный 6 2 10_заявки" xfId="49611"/>
    <cellStyle name="Обычный 6 2 11" xfId="49612"/>
    <cellStyle name="Обычный 6 2 11 2" xfId="49613"/>
    <cellStyle name="Обычный 6 2 11 2 2" xfId="49614"/>
    <cellStyle name="Обычный 6 2 11 2_заявки" xfId="57694"/>
    <cellStyle name="Обычный 6 2 11 3" xfId="49615"/>
    <cellStyle name="Обычный 6 2 11_заявки" xfId="49616"/>
    <cellStyle name="Обычный 6 2 12" xfId="49617"/>
    <cellStyle name="Обычный 6 2 12 2" xfId="49618"/>
    <cellStyle name="Обычный 6 2 12_заявки" xfId="57695"/>
    <cellStyle name="Обычный 6 2 13" xfId="49619"/>
    <cellStyle name="Обычный 6 2 2" xfId="43"/>
    <cellStyle name="Обычный 6 2 2 10" xfId="49620"/>
    <cellStyle name="Обычный 6 2 2 10 2" xfId="49621"/>
    <cellStyle name="Обычный 6 2 2 10_заявки" xfId="57696"/>
    <cellStyle name="Обычный 6 2 2 11" xfId="49622"/>
    <cellStyle name="Обычный 6 2 2 2" xfId="44"/>
    <cellStyle name="Обычный 6 2 2 2 2" xfId="49623"/>
    <cellStyle name="Обычный 6 2 2 2 2 2" xfId="49624"/>
    <cellStyle name="Обычный 6 2 2 2 2 2 2" xfId="49625"/>
    <cellStyle name="Обычный 6 2 2 2 2 2 2 2" xfId="49626"/>
    <cellStyle name="Обычный 6 2 2 2 2 2 2_заявки" xfId="57697"/>
    <cellStyle name="Обычный 6 2 2 2 2 2 3" xfId="49627"/>
    <cellStyle name="Обычный 6 2 2 2 2 2_заявки" xfId="49628"/>
    <cellStyle name="Обычный 6 2 2 2 2 3" xfId="49629"/>
    <cellStyle name="Обычный 6 2 2 2 2 3 2" xfId="49630"/>
    <cellStyle name="Обычный 6 2 2 2 2 3_заявки" xfId="57698"/>
    <cellStyle name="Обычный 6 2 2 2 2 4" xfId="49631"/>
    <cellStyle name="Обычный 6 2 2 2 2_заявки" xfId="49632"/>
    <cellStyle name="Обычный 6 2 2 2 3" xfId="49633"/>
    <cellStyle name="Обычный 6 2 2 2 3 2" xfId="49634"/>
    <cellStyle name="Обычный 6 2 2 2 3 2 2" xfId="49635"/>
    <cellStyle name="Обычный 6 2 2 2 3 2 2 2" xfId="49636"/>
    <cellStyle name="Обычный 6 2 2 2 3 2 2_заявки" xfId="57699"/>
    <cellStyle name="Обычный 6 2 2 2 3 2 3" xfId="49637"/>
    <cellStyle name="Обычный 6 2 2 2 3 2_заявки" xfId="49638"/>
    <cellStyle name="Обычный 6 2 2 2 3 3" xfId="49639"/>
    <cellStyle name="Обычный 6 2 2 2 3 3 2" xfId="49640"/>
    <cellStyle name="Обычный 6 2 2 2 3 3_заявки" xfId="57700"/>
    <cellStyle name="Обычный 6 2 2 2 3 4" xfId="49641"/>
    <cellStyle name="Обычный 6 2 2 2 3_заявки" xfId="49642"/>
    <cellStyle name="Обычный 6 2 2 2 4" xfId="49643"/>
    <cellStyle name="Обычный 6 2 2 2 4 2" xfId="49644"/>
    <cellStyle name="Обычный 6 2 2 2 4 2 2" xfId="49645"/>
    <cellStyle name="Обычный 6 2 2 2 4 2 2 2" xfId="49646"/>
    <cellStyle name="Обычный 6 2 2 2 4 2 2_заявки" xfId="57701"/>
    <cellStyle name="Обычный 6 2 2 2 4 2 3" xfId="49647"/>
    <cellStyle name="Обычный 6 2 2 2 4 2_заявки" xfId="49648"/>
    <cellStyle name="Обычный 6 2 2 2 4 3" xfId="49649"/>
    <cellStyle name="Обычный 6 2 2 2 4 3 2" xfId="49650"/>
    <cellStyle name="Обычный 6 2 2 2 4 3_заявки" xfId="57702"/>
    <cellStyle name="Обычный 6 2 2 2 4 4" xfId="49651"/>
    <cellStyle name="Обычный 6 2 2 2 4_заявки" xfId="49652"/>
    <cellStyle name="Обычный 6 2 2 2 5" xfId="49653"/>
    <cellStyle name="Обычный 6 2 2 2 5 2" xfId="49654"/>
    <cellStyle name="Обычный 6 2 2 2 5 2 2" xfId="49655"/>
    <cellStyle name="Обычный 6 2 2 2 5 2 2 2" xfId="49656"/>
    <cellStyle name="Обычный 6 2 2 2 5 2 2_заявки" xfId="57703"/>
    <cellStyle name="Обычный 6 2 2 2 5 2 3" xfId="49657"/>
    <cellStyle name="Обычный 6 2 2 2 5 2_заявки" xfId="49658"/>
    <cellStyle name="Обычный 6 2 2 2 5 3" xfId="49659"/>
    <cellStyle name="Обычный 6 2 2 2 5 3 2" xfId="49660"/>
    <cellStyle name="Обычный 6 2 2 2 5 3_заявки" xfId="57704"/>
    <cellStyle name="Обычный 6 2 2 2 5 4" xfId="49661"/>
    <cellStyle name="Обычный 6 2 2 2 5_заявки" xfId="49662"/>
    <cellStyle name="Обычный 6 2 2 2 6" xfId="49663"/>
    <cellStyle name="Обычный 6 2 2 2 6 2" xfId="49664"/>
    <cellStyle name="Обычный 6 2 2 2 6 2 2" xfId="49665"/>
    <cellStyle name="Обычный 6 2 2 2 6 2_заявки" xfId="57705"/>
    <cellStyle name="Обычный 6 2 2 2 6 3" xfId="49666"/>
    <cellStyle name="Обычный 6 2 2 2 6_заявки" xfId="49667"/>
    <cellStyle name="Обычный 6 2 2 2 7" xfId="49668"/>
    <cellStyle name="Обычный 6 2 2 2 7 2" xfId="49669"/>
    <cellStyle name="Обычный 6 2 2 2 7_заявки" xfId="57706"/>
    <cellStyle name="Обычный 6 2 2 2 8" xfId="49670"/>
    <cellStyle name="Обычный 6 2 2 2_заявки" xfId="49671"/>
    <cellStyle name="Обычный 6 2 2 3" xfId="45"/>
    <cellStyle name="Обычный 6 2 2 3 2" xfId="49672"/>
    <cellStyle name="Обычный 6 2 2 3 2 2" xfId="49673"/>
    <cellStyle name="Обычный 6 2 2 3 2 2 2" xfId="49674"/>
    <cellStyle name="Обычный 6 2 2 3 2 2 2 2" xfId="49675"/>
    <cellStyle name="Обычный 6 2 2 3 2 2 2_заявки" xfId="57707"/>
    <cellStyle name="Обычный 6 2 2 3 2 2 3" xfId="49676"/>
    <cellStyle name="Обычный 6 2 2 3 2 2_заявки" xfId="49677"/>
    <cellStyle name="Обычный 6 2 2 3 2 3" xfId="49678"/>
    <cellStyle name="Обычный 6 2 2 3 2 3 2" xfId="49679"/>
    <cellStyle name="Обычный 6 2 2 3 2 3_заявки" xfId="57708"/>
    <cellStyle name="Обычный 6 2 2 3 2 4" xfId="49680"/>
    <cellStyle name="Обычный 6 2 2 3 2_заявки" xfId="49681"/>
    <cellStyle name="Обычный 6 2 2 3 3" xfId="49682"/>
    <cellStyle name="Обычный 6 2 2 3 3 2" xfId="49683"/>
    <cellStyle name="Обычный 6 2 2 3 3 2 2" xfId="49684"/>
    <cellStyle name="Обычный 6 2 2 3 3 2 2 2" xfId="49685"/>
    <cellStyle name="Обычный 6 2 2 3 3 2 2_заявки" xfId="57709"/>
    <cellStyle name="Обычный 6 2 2 3 3 2 3" xfId="49686"/>
    <cellStyle name="Обычный 6 2 2 3 3 2_заявки" xfId="49687"/>
    <cellStyle name="Обычный 6 2 2 3 3 3" xfId="49688"/>
    <cellStyle name="Обычный 6 2 2 3 3 3 2" xfId="49689"/>
    <cellStyle name="Обычный 6 2 2 3 3 3_заявки" xfId="57710"/>
    <cellStyle name="Обычный 6 2 2 3 3 4" xfId="49690"/>
    <cellStyle name="Обычный 6 2 2 3 3_заявки" xfId="49691"/>
    <cellStyle name="Обычный 6 2 2 3 4" xfId="49692"/>
    <cellStyle name="Обычный 6 2 2 3 4 2" xfId="49693"/>
    <cellStyle name="Обычный 6 2 2 3 4 2 2" xfId="49694"/>
    <cellStyle name="Обычный 6 2 2 3 4 2 2 2" xfId="49695"/>
    <cellStyle name="Обычный 6 2 2 3 4 2 2_заявки" xfId="57711"/>
    <cellStyle name="Обычный 6 2 2 3 4 2 3" xfId="49696"/>
    <cellStyle name="Обычный 6 2 2 3 4 2_заявки" xfId="49697"/>
    <cellStyle name="Обычный 6 2 2 3 4 3" xfId="49698"/>
    <cellStyle name="Обычный 6 2 2 3 4 3 2" xfId="49699"/>
    <cellStyle name="Обычный 6 2 2 3 4 3_заявки" xfId="57712"/>
    <cellStyle name="Обычный 6 2 2 3 4 4" xfId="49700"/>
    <cellStyle name="Обычный 6 2 2 3 4_заявки" xfId="49701"/>
    <cellStyle name="Обычный 6 2 2 3 5" xfId="49702"/>
    <cellStyle name="Обычный 6 2 2 3 5 2" xfId="49703"/>
    <cellStyle name="Обычный 6 2 2 3 5 2 2" xfId="49704"/>
    <cellStyle name="Обычный 6 2 2 3 5 2 2 2" xfId="49705"/>
    <cellStyle name="Обычный 6 2 2 3 5 2 2_заявки" xfId="57713"/>
    <cellStyle name="Обычный 6 2 2 3 5 2 3" xfId="49706"/>
    <cellStyle name="Обычный 6 2 2 3 5 2_заявки" xfId="49707"/>
    <cellStyle name="Обычный 6 2 2 3 5 3" xfId="49708"/>
    <cellStyle name="Обычный 6 2 2 3 5 3 2" xfId="49709"/>
    <cellStyle name="Обычный 6 2 2 3 5 3_заявки" xfId="57714"/>
    <cellStyle name="Обычный 6 2 2 3 5 4" xfId="49710"/>
    <cellStyle name="Обычный 6 2 2 3 5_заявки" xfId="49711"/>
    <cellStyle name="Обычный 6 2 2 3 6" xfId="49712"/>
    <cellStyle name="Обычный 6 2 2 3 6 2" xfId="49713"/>
    <cellStyle name="Обычный 6 2 2 3 6 2 2" xfId="49714"/>
    <cellStyle name="Обычный 6 2 2 3 6 2_заявки" xfId="57715"/>
    <cellStyle name="Обычный 6 2 2 3 6 3" xfId="49715"/>
    <cellStyle name="Обычный 6 2 2 3 6_заявки" xfId="49716"/>
    <cellStyle name="Обычный 6 2 2 3 7" xfId="49717"/>
    <cellStyle name="Обычный 6 2 2 3 7 2" xfId="49718"/>
    <cellStyle name="Обычный 6 2 2 3 7_заявки" xfId="57716"/>
    <cellStyle name="Обычный 6 2 2 3 8" xfId="49719"/>
    <cellStyle name="Обычный 6 2 2 3_заявки" xfId="49720"/>
    <cellStyle name="Обычный 6 2 2 4" xfId="46"/>
    <cellStyle name="Обычный 6 2 2 4 2" xfId="49721"/>
    <cellStyle name="Обычный 6 2 2 4 2 2" xfId="49722"/>
    <cellStyle name="Обычный 6 2 2 4 2 2 2" xfId="49723"/>
    <cellStyle name="Обычный 6 2 2 4 2 2 2 2" xfId="49724"/>
    <cellStyle name="Обычный 6 2 2 4 2 2 2_заявки" xfId="57717"/>
    <cellStyle name="Обычный 6 2 2 4 2 2 3" xfId="49725"/>
    <cellStyle name="Обычный 6 2 2 4 2 2_заявки" xfId="49726"/>
    <cellStyle name="Обычный 6 2 2 4 2 3" xfId="49727"/>
    <cellStyle name="Обычный 6 2 2 4 2 3 2" xfId="49728"/>
    <cellStyle name="Обычный 6 2 2 4 2 3_заявки" xfId="57718"/>
    <cellStyle name="Обычный 6 2 2 4 2 4" xfId="49729"/>
    <cellStyle name="Обычный 6 2 2 4 2_заявки" xfId="49730"/>
    <cellStyle name="Обычный 6 2 2 4 3" xfId="49731"/>
    <cellStyle name="Обычный 6 2 2 4 3 2" xfId="49732"/>
    <cellStyle name="Обычный 6 2 2 4 3 2 2" xfId="49733"/>
    <cellStyle name="Обычный 6 2 2 4 3 2 2 2" xfId="49734"/>
    <cellStyle name="Обычный 6 2 2 4 3 2 2_заявки" xfId="57719"/>
    <cellStyle name="Обычный 6 2 2 4 3 2 3" xfId="49735"/>
    <cellStyle name="Обычный 6 2 2 4 3 2_заявки" xfId="49736"/>
    <cellStyle name="Обычный 6 2 2 4 3 3" xfId="49737"/>
    <cellStyle name="Обычный 6 2 2 4 3 3 2" xfId="49738"/>
    <cellStyle name="Обычный 6 2 2 4 3 3_заявки" xfId="57720"/>
    <cellStyle name="Обычный 6 2 2 4 3 4" xfId="49739"/>
    <cellStyle name="Обычный 6 2 2 4 3_заявки" xfId="49740"/>
    <cellStyle name="Обычный 6 2 2 4 4" xfId="49741"/>
    <cellStyle name="Обычный 6 2 2 4 4 2" xfId="49742"/>
    <cellStyle name="Обычный 6 2 2 4 4 2 2" xfId="49743"/>
    <cellStyle name="Обычный 6 2 2 4 4 2 2 2" xfId="49744"/>
    <cellStyle name="Обычный 6 2 2 4 4 2 2_заявки" xfId="57721"/>
    <cellStyle name="Обычный 6 2 2 4 4 2 3" xfId="49745"/>
    <cellStyle name="Обычный 6 2 2 4 4 2_заявки" xfId="49746"/>
    <cellStyle name="Обычный 6 2 2 4 4 3" xfId="49747"/>
    <cellStyle name="Обычный 6 2 2 4 4 3 2" xfId="49748"/>
    <cellStyle name="Обычный 6 2 2 4 4 3_заявки" xfId="57722"/>
    <cellStyle name="Обычный 6 2 2 4 4 4" xfId="49749"/>
    <cellStyle name="Обычный 6 2 2 4 4_заявки" xfId="49750"/>
    <cellStyle name="Обычный 6 2 2 4 5" xfId="49751"/>
    <cellStyle name="Обычный 6 2 2 4 5 2" xfId="49752"/>
    <cellStyle name="Обычный 6 2 2 4 5 2 2" xfId="49753"/>
    <cellStyle name="Обычный 6 2 2 4 5 2 2 2" xfId="49754"/>
    <cellStyle name="Обычный 6 2 2 4 5 2 2_заявки" xfId="57723"/>
    <cellStyle name="Обычный 6 2 2 4 5 2 3" xfId="49755"/>
    <cellStyle name="Обычный 6 2 2 4 5 2_заявки" xfId="49756"/>
    <cellStyle name="Обычный 6 2 2 4 5 3" xfId="49757"/>
    <cellStyle name="Обычный 6 2 2 4 5 3 2" xfId="49758"/>
    <cellStyle name="Обычный 6 2 2 4 5 3_заявки" xfId="57724"/>
    <cellStyle name="Обычный 6 2 2 4 5 4" xfId="49759"/>
    <cellStyle name="Обычный 6 2 2 4 5_заявки" xfId="49760"/>
    <cellStyle name="Обычный 6 2 2 4 6" xfId="49761"/>
    <cellStyle name="Обычный 6 2 2 4 6 2" xfId="49762"/>
    <cellStyle name="Обычный 6 2 2 4 6 2 2" xfId="49763"/>
    <cellStyle name="Обычный 6 2 2 4 6 2_заявки" xfId="57725"/>
    <cellStyle name="Обычный 6 2 2 4 6 3" xfId="49764"/>
    <cellStyle name="Обычный 6 2 2 4 6_заявки" xfId="49765"/>
    <cellStyle name="Обычный 6 2 2 4 7" xfId="49766"/>
    <cellStyle name="Обычный 6 2 2 4 7 2" xfId="49767"/>
    <cellStyle name="Обычный 6 2 2 4 7_заявки" xfId="57726"/>
    <cellStyle name="Обычный 6 2 2 4 8" xfId="49768"/>
    <cellStyle name="Обычный 6 2 2 4_заявки" xfId="49769"/>
    <cellStyle name="Обычный 6 2 2 5" xfId="49770"/>
    <cellStyle name="Обычный 6 2 2 5 2" xfId="49771"/>
    <cellStyle name="Обычный 6 2 2 5 2 2" xfId="49772"/>
    <cellStyle name="Обычный 6 2 2 5 2 2 2" xfId="49773"/>
    <cellStyle name="Обычный 6 2 2 5 2 2_заявки" xfId="57727"/>
    <cellStyle name="Обычный 6 2 2 5 2 3" xfId="49774"/>
    <cellStyle name="Обычный 6 2 2 5 2_заявки" xfId="49775"/>
    <cellStyle name="Обычный 6 2 2 5 3" xfId="49776"/>
    <cellStyle name="Обычный 6 2 2 5 3 2" xfId="49777"/>
    <cellStyle name="Обычный 6 2 2 5 3_заявки" xfId="57728"/>
    <cellStyle name="Обычный 6 2 2 5 4" xfId="49778"/>
    <cellStyle name="Обычный 6 2 2 5_заявки" xfId="49779"/>
    <cellStyle name="Обычный 6 2 2 6" xfId="49780"/>
    <cellStyle name="Обычный 6 2 2 6 2" xfId="49781"/>
    <cellStyle name="Обычный 6 2 2 6 2 2" xfId="49782"/>
    <cellStyle name="Обычный 6 2 2 6 2 2 2" xfId="49783"/>
    <cellStyle name="Обычный 6 2 2 6 2 2_заявки" xfId="57729"/>
    <cellStyle name="Обычный 6 2 2 6 2 3" xfId="49784"/>
    <cellStyle name="Обычный 6 2 2 6 2_заявки" xfId="49785"/>
    <cellStyle name="Обычный 6 2 2 6 3" xfId="49786"/>
    <cellStyle name="Обычный 6 2 2 6 3 2" xfId="49787"/>
    <cellStyle name="Обычный 6 2 2 6 3_заявки" xfId="57730"/>
    <cellStyle name="Обычный 6 2 2 6 4" xfId="49788"/>
    <cellStyle name="Обычный 6 2 2 6_заявки" xfId="49789"/>
    <cellStyle name="Обычный 6 2 2 7" xfId="49790"/>
    <cellStyle name="Обычный 6 2 2 7 2" xfId="49791"/>
    <cellStyle name="Обычный 6 2 2 7 2 2" xfId="49792"/>
    <cellStyle name="Обычный 6 2 2 7 2 2 2" xfId="49793"/>
    <cellStyle name="Обычный 6 2 2 7 2 2_заявки" xfId="57731"/>
    <cellStyle name="Обычный 6 2 2 7 2 3" xfId="49794"/>
    <cellStyle name="Обычный 6 2 2 7 2_заявки" xfId="49795"/>
    <cellStyle name="Обычный 6 2 2 7 3" xfId="49796"/>
    <cellStyle name="Обычный 6 2 2 7 3 2" xfId="49797"/>
    <cellStyle name="Обычный 6 2 2 7 3_заявки" xfId="57732"/>
    <cellStyle name="Обычный 6 2 2 7 4" xfId="49798"/>
    <cellStyle name="Обычный 6 2 2 7_заявки" xfId="49799"/>
    <cellStyle name="Обычный 6 2 2 8" xfId="49800"/>
    <cellStyle name="Обычный 6 2 2 8 2" xfId="49801"/>
    <cellStyle name="Обычный 6 2 2 8 2 2" xfId="49802"/>
    <cellStyle name="Обычный 6 2 2 8 2 2 2" xfId="49803"/>
    <cellStyle name="Обычный 6 2 2 8 2 2_заявки" xfId="57733"/>
    <cellStyle name="Обычный 6 2 2 8 2 3" xfId="49804"/>
    <cellStyle name="Обычный 6 2 2 8 2_заявки" xfId="49805"/>
    <cellStyle name="Обычный 6 2 2 8 3" xfId="49806"/>
    <cellStyle name="Обычный 6 2 2 8 3 2" xfId="49807"/>
    <cellStyle name="Обычный 6 2 2 8 3_заявки" xfId="57734"/>
    <cellStyle name="Обычный 6 2 2 8 4" xfId="49808"/>
    <cellStyle name="Обычный 6 2 2 8_заявки" xfId="49809"/>
    <cellStyle name="Обычный 6 2 2 9" xfId="49810"/>
    <cellStyle name="Обычный 6 2 2 9 2" xfId="49811"/>
    <cellStyle name="Обычный 6 2 2 9 2 2" xfId="49812"/>
    <cellStyle name="Обычный 6 2 2 9 2_заявки" xfId="57735"/>
    <cellStyle name="Обычный 6 2 2 9 3" xfId="49813"/>
    <cellStyle name="Обычный 6 2 2 9_заявки" xfId="49814"/>
    <cellStyle name="Обычный 6 2 2_заявки" xfId="49815"/>
    <cellStyle name="Обычный 6 2 3" xfId="47"/>
    <cellStyle name="Обычный 6 2 3 2" xfId="49816"/>
    <cellStyle name="Обычный 6 2 3 2 2" xfId="49817"/>
    <cellStyle name="Обычный 6 2 3 2 2 2" xfId="49818"/>
    <cellStyle name="Обычный 6 2 3 2 2 2 2" xfId="49819"/>
    <cellStyle name="Обычный 6 2 3 2 2 2_заявки" xfId="57736"/>
    <cellStyle name="Обычный 6 2 3 2 2 3" xfId="49820"/>
    <cellStyle name="Обычный 6 2 3 2 2_заявки" xfId="49821"/>
    <cellStyle name="Обычный 6 2 3 2 3" xfId="49822"/>
    <cellStyle name="Обычный 6 2 3 2 3 2" xfId="49823"/>
    <cellStyle name="Обычный 6 2 3 2 3_заявки" xfId="57737"/>
    <cellStyle name="Обычный 6 2 3 2 4" xfId="49824"/>
    <cellStyle name="Обычный 6 2 3 2_заявки" xfId="49825"/>
    <cellStyle name="Обычный 6 2 3 3" xfId="49826"/>
    <cellStyle name="Обычный 6 2 3 3 2" xfId="49827"/>
    <cellStyle name="Обычный 6 2 3 3 2 2" xfId="49828"/>
    <cellStyle name="Обычный 6 2 3 3 2 2 2" xfId="49829"/>
    <cellStyle name="Обычный 6 2 3 3 2 2_заявки" xfId="57738"/>
    <cellStyle name="Обычный 6 2 3 3 2 3" xfId="49830"/>
    <cellStyle name="Обычный 6 2 3 3 2_заявки" xfId="49831"/>
    <cellStyle name="Обычный 6 2 3 3 3" xfId="49832"/>
    <cellStyle name="Обычный 6 2 3 3 3 2" xfId="49833"/>
    <cellStyle name="Обычный 6 2 3 3 3_заявки" xfId="57739"/>
    <cellStyle name="Обычный 6 2 3 3 4" xfId="49834"/>
    <cellStyle name="Обычный 6 2 3 3_заявки" xfId="49835"/>
    <cellStyle name="Обычный 6 2 3 4" xfId="49836"/>
    <cellStyle name="Обычный 6 2 3 4 2" xfId="49837"/>
    <cellStyle name="Обычный 6 2 3 4 2 2" xfId="49838"/>
    <cellStyle name="Обычный 6 2 3 4 2 2 2" xfId="49839"/>
    <cellStyle name="Обычный 6 2 3 4 2 2_заявки" xfId="57740"/>
    <cellStyle name="Обычный 6 2 3 4 2 3" xfId="49840"/>
    <cellStyle name="Обычный 6 2 3 4 2_заявки" xfId="49841"/>
    <cellStyle name="Обычный 6 2 3 4 3" xfId="49842"/>
    <cellStyle name="Обычный 6 2 3 4 3 2" xfId="49843"/>
    <cellStyle name="Обычный 6 2 3 4 3_заявки" xfId="57741"/>
    <cellStyle name="Обычный 6 2 3 4 4" xfId="49844"/>
    <cellStyle name="Обычный 6 2 3 4_заявки" xfId="49845"/>
    <cellStyle name="Обычный 6 2 3 5" xfId="49846"/>
    <cellStyle name="Обычный 6 2 3 5 2" xfId="49847"/>
    <cellStyle name="Обычный 6 2 3 5 2 2" xfId="49848"/>
    <cellStyle name="Обычный 6 2 3 5 2 2 2" xfId="49849"/>
    <cellStyle name="Обычный 6 2 3 5 2 2_заявки" xfId="57742"/>
    <cellStyle name="Обычный 6 2 3 5 2 3" xfId="49850"/>
    <cellStyle name="Обычный 6 2 3 5 2_заявки" xfId="49851"/>
    <cellStyle name="Обычный 6 2 3 5 3" xfId="49852"/>
    <cellStyle name="Обычный 6 2 3 5 3 2" xfId="49853"/>
    <cellStyle name="Обычный 6 2 3 5 3_заявки" xfId="57743"/>
    <cellStyle name="Обычный 6 2 3 5 4" xfId="49854"/>
    <cellStyle name="Обычный 6 2 3 5_заявки" xfId="49855"/>
    <cellStyle name="Обычный 6 2 3 6" xfId="49856"/>
    <cellStyle name="Обычный 6 2 3 6 2" xfId="49857"/>
    <cellStyle name="Обычный 6 2 3 6 2 2" xfId="49858"/>
    <cellStyle name="Обычный 6 2 3 6 2_заявки" xfId="57744"/>
    <cellStyle name="Обычный 6 2 3 6 3" xfId="49859"/>
    <cellStyle name="Обычный 6 2 3 6_заявки" xfId="49860"/>
    <cellStyle name="Обычный 6 2 3 7" xfId="49861"/>
    <cellStyle name="Обычный 6 2 3 7 2" xfId="49862"/>
    <cellStyle name="Обычный 6 2 3 7_заявки" xfId="57745"/>
    <cellStyle name="Обычный 6 2 3 8" xfId="49863"/>
    <cellStyle name="Обычный 6 2 3_заявки" xfId="49864"/>
    <cellStyle name="Обычный 6 2 4" xfId="48"/>
    <cellStyle name="Обычный 6 2 4 2" xfId="49865"/>
    <cellStyle name="Обычный 6 2 4 2 2" xfId="49866"/>
    <cellStyle name="Обычный 6 2 4 2 2 2" xfId="49867"/>
    <cellStyle name="Обычный 6 2 4 2 2 2 2" xfId="49868"/>
    <cellStyle name="Обычный 6 2 4 2 2 2_заявки" xfId="57746"/>
    <cellStyle name="Обычный 6 2 4 2 2 3" xfId="49869"/>
    <cellStyle name="Обычный 6 2 4 2 2_заявки" xfId="49870"/>
    <cellStyle name="Обычный 6 2 4 2 3" xfId="49871"/>
    <cellStyle name="Обычный 6 2 4 2 3 2" xfId="49872"/>
    <cellStyle name="Обычный 6 2 4 2 3_заявки" xfId="57747"/>
    <cellStyle name="Обычный 6 2 4 2 4" xfId="49873"/>
    <cellStyle name="Обычный 6 2 4 2_заявки" xfId="49874"/>
    <cellStyle name="Обычный 6 2 4 3" xfId="49875"/>
    <cellStyle name="Обычный 6 2 4 3 2" xfId="49876"/>
    <cellStyle name="Обычный 6 2 4 3 2 2" xfId="49877"/>
    <cellStyle name="Обычный 6 2 4 3 2 2 2" xfId="49878"/>
    <cellStyle name="Обычный 6 2 4 3 2 2_заявки" xfId="57748"/>
    <cellStyle name="Обычный 6 2 4 3 2 3" xfId="49879"/>
    <cellStyle name="Обычный 6 2 4 3 2_заявки" xfId="49880"/>
    <cellStyle name="Обычный 6 2 4 3 3" xfId="49881"/>
    <cellStyle name="Обычный 6 2 4 3 3 2" xfId="49882"/>
    <cellStyle name="Обычный 6 2 4 3 3_заявки" xfId="57749"/>
    <cellStyle name="Обычный 6 2 4 3 4" xfId="49883"/>
    <cellStyle name="Обычный 6 2 4 3_заявки" xfId="49884"/>
    <cellStyle name="Обычный 6 2 4 4" xfId="49885"/>
    <cellStyle name="Обычный 6 2 4 4 2" xfId="49886"/>
    <cellStyle name="Обычный 6 2 4 4 2 2" xfId="49887"/>
    <cellStyle name="Обычный 6 2 4 4 2 2 2" xfId="49888"/>
    <cellStyle name="Обычный 6 2 4 4 2 2_заявки" xfId="57750"/>
    <cellStyle name="Обычный 6 2 4 4 2 3" xfId="49889"/>
    <cellStyle name="Обычный 6 2 4 4 2_заявки" xfId="49890"/>
    <cellStyle name="Обычный 6 2 4 4 3" xfId="49891"/>
    <cellStyle name="Обычный 6 2 4 4 3 2" xfId="49892"/>
    <cellStyle name="Обычный 6 2 4 4 3_заявки" xfId="57751"/>
    <cellStyle name="Обычный 6 2 4 4 4" xfId="49893"/>
    <cellStyle name="Обычный 6 2 4 4_заявки" xfId="49894"/>
    <cellStyle name="Обычный 6 2 4 5" xfId="49895"/>
    <cellStyle name="Обычный 6 2 4 5 2" xfId="49896"/>
    <cellStyle name="Обычный 6 2 4 5 2 2" xfId="49897"/>
    <cellStyle name="Обычный 6 2 4 5 2 2 2" xfId="49898"/>
    <cellStyle name="Обычный 6 2 4 5 2 2_заявки" xfId="57752"/>
    <cellStyle name="Обычный 6 2 4 5 2 3" xfId="49899"/>
    <cellStyle name="Обычный 6 2 4 5 2_заявки" xfId="49900"/>
    <cellStyle name="Обычный 6 2 4 5 3" xfId="49901"/>
    <cellStyle name="Обычный 6 2 4 5 3 2" xfId="49902"/>
    <cellStyle name="Обычный 6 2 4 5 3_заявки" xfId="57753"/>
    <cellStyle name="Обычный 6 2 4 5 4" xfId="49903"/>
    <cellStyle name="Обычный 6 2 4 5_заявки" xfId="49904"/>
    <cellStyle name="Обычный 6 2 4 6" xfId="49905"/>
    <cellStyle name="Обычный 6 2 4 6 2" xfId="49906"/>
    <cellStyle name="Обычный 6 2 4 6 2 2" xfId="49907"/>
    <cellStyle name="Обычный 6 2 4 6 2_заявки" xfId="57754"/>
    <cellStyle name="Обычный 6 2 4 6 3" xfId="49908"/>
    <cellStyle name="Обычный 6 2 4 6_заявки" xfId="49909"/>
    <cellStyle name="Обычный 6 2 4 7" xfId="49910"/>
    <cellStyle name="Обычный 6 2 4 7 2" xfId="49911"/>
    <cellStyle name="Обычный 6 2 4 7_заявки" xfId="57755"/>
    <cellStyle name="Обычный 6 2 4 8" xfId="49912"/>
    <cellStyle name="Обычный 6 2 4_заявки" xfId="49913"/>
    <cellStyle name="Обычный 6 2 5" xfId="49"/>
    <cellStyle name="Обычный 6 2 5 2" xfId="49914"/>
    <cellStyle name="Обычный 6 2 5 2 2" xfId="49915"/>
    <cellStyle name="Обычный 6 2 5 2 2 2" xfId="49916"/>
    <cellStyle name="Обычный 6 2 5 2 2 2 2" xfId="49917"/>
    <cellStyle name="Обычный 6 2 5 2 2 2_заявки" xfId="57756"/>
    <cellStyle name="Обычный 6 2 5 2 2 3" xfId="49918"/>
    <cellStyle name="Обычный 6 2 5 2 2_заявки" xfId="49919"/>
    <cellStyle name="Обычный 6 2 5 2 3" xfId="49920"/>
    <cellStyle name="Обычный 6 2 5 2 3 2" xfId="49921"/>
    <cellStyle name="Обычный 6 2 5 2 3_заявки" xfId="57757"/>
    <cellStyle name="Обычный 6 2 5 2 4" xfId="49922"/>
    <cellStyle name="Обычный 6 2 5 2_заявки" xfId="49923"/>
    <cellStyle name="Обычный 6 2 5 3" xfId="49924"/>
    <cellStyle name="Обычный 6 2 5 3 2" xfId="49925"/>
    <cellStyle name="Обычный 6 2 5 3 2 2" xfId="49926"/>
    <cellStyle name="Обычный 6 2 5 3 2 2 2" xfId="49927"/>
    <cellStyle name="Обычный 6 2 5 3 2 2_заявки" xfId="57758"/>
    <cellStyle name="Обычный 6 2 5 3 2 3" xfId="49928"/>
    <cellStyle name="Обычный 6 2 5 3 2_заявки" xfId="49929"/>
    <cellStyle name="Обычный 6 2 5 3 3" xfId="49930"/>
    <cellStyle name="Обычный 6 2 5 3 3 2" xfId="49931"/>
    <cellStyle name="Обычный 6 2 5 3 3_заявки" xfId="57759"/>
    <cellStyle name="Обычный 6 2 5 3 4" xfId="49932"/>
    <cellStyle name="Обычный 6 2 5 3_заявки" xfId="49933"/>
    <cellStyle name="Обычный 6 2 5 4" xfId="49934"/>
    <cellStyle name="Обычный 6 2 5 4 2" xfId="49935"/>
    <cellStyle name="Обычный 6 2 5 4 2 2" xfId="49936"/>
    <cellStyle name="Обычный 6 2 5 4 2 2 2" xfId="49937"/>
    <cellStyle name="Обычный 6 2 5 4 2 2_заявки" xfId="57760"/>
    <cellStyle name="Обычный 6 2 5 4 2 3" xfId="49938"/>
    <cellStyle name="Обычный 6 2 5 4 2_заявки" xfId="49939"/>
    <cellStyle name="Обычный 6 2 5 4 3" xfId="49940"/>
    <cellStyle name="Обычный 6 2 5 4 3 2" xfId="49941"/>
    <cellStyle name="Обычный 6 2 5 4 3_заявки" xfId="57761"/>
    <cellStyle name="Обычный 6 2 5 4 4" xfId="49942"/>
    <cellStyle name="Обычный 6 2 5 4_заявки" xfId="49943"/>
    <cellStyle name="Обычный 6 2 5 5" xfId="49944"/>
    <cellStyle name="Обычный 6 2 5 5 2" xfId="49945"/>
    <cellStyle name="Обычный 6 2 5 5 2 2" xfId="49946"/>
    <cellStyle name="Обычный 6 2 5 5 2 2 2" xfId="49947"/>
    <cellStyle name="Обычный 6 2 5 5 2 2_заявки" xfId="57762"/>
    <cellStyle name="Обычный 6 2 5 5 2 3" xfId="49948"/>
    <cellStyle name="Обычный 6 2 5 5 2_заявки" xfId="49949"/>
    <cellStyle name="Обычный 6 2 5 5 3" xfId="49950"/>
    <cellStyle name="Обычный 6 2 5 5 3 2" xfId="49951"/>
    <cellStyle name="Обычный 6 2 5 5 3_заявки" xfId="57763"/>
    <cellStyle name="Обычный 6 2 5 5 4" xfId="49952"/>
    <cellStyle name="Обычный 6 2 5 5_заявки" xfId="49953"/>
    <cellStyle name="Обычный 6 2 5 6" xfId="49954"/>
    <cellStyle name="Обычный 6 2 5 6 2" xfId="49955"/>
    <cellStyle name="Обычный 6 2 5 6 2 2" xfId="49956"/>
    <cellStyle name="Обычный 6 2 5 6 2_заявки" xfId="57764"/>
    <cellStyle name="Обычный 6 2 5 6 3" xfId="49957"/>
    <cellStyle name="Обычный 6 2 5 6_заявки" xfId="49958"/>
    <cellStyle name="Обычный 6 2 5 7" xfId="49959"/>
    <cellStyle name="Обычный 6 2 5 7 2" xfId="49960"/>
    <cellStyle name="Обычный 6 2 5 7_заявки" xfId="57765"/>
    <cellStyle name="Обычный 6 2 5 8" xfId="49961"/>
    <cellStyle name="Обычный 6 2 5_заявки" xfId="49962"/>
    <cellStyle name="Обычный 6 2 6" xfId="49963"/>
    <cellStyle name="Обычный 6 2 6 2" xfId="49964"/>
    <cellStyle name="Обычный 6 2 6 2 2" xfId="49965"/>
    <cellStyle name="Обычный 6 2 6 2 2 2" xfId="49966"/>
    <cellStyle name="Обычный 6 2 6 2 2 2 2" xfId="49967"/>
    <cellStyle name="Обычный 6 2 6 2 2 2_заявки" xfId="57766"/>
    <cellStyle name="Обычный 6 2 6 2 2 3" xfId="49968"/>
    <cellStyle name="Обычный 6 2 6 2 2_заявки" xfId="49969"/>
    <cellStyle name="Обычный 6 2 6 2 3" xfId="49970"/>
    <cellStyle name="Обычный 6 2 6 2 3 2" xfId="49971"/>
    <cellStyle name="Обычный 6 2 6 2 3_заявки" xfId="57767"/>
    <cellStyle name="Обычный 6 2 6 2 4" xfId="49972"/>
    <cellStyle name="Обычный 6 2 6 2_заявки" xfId="49973"/>
    <cellStyle name="Обычный 6 2 6 3" xfId="49974"/>
    <cellStyle name="Обычный 6 2 6 3 2" xfId="49975"/>
    <cellStyle name="Обычный 6 2 6 3 2 2" xfId="49976"/>
    <cellStyle name="Обычный 6 2 6 3 2_заявки" xfId="57768"/>
    <cellStyle name="Обычный 6 2 6 3 3" xfId="49977"/>
    <cellStyle name="Обычный 6 2 6 3_заявки" xfId="49978"/>
    <cellStyle name="Обычный 6 2 6 4" xfId="49979"/>
    <cellStyle name="Обычный 6 2 6 4 2" xfId="49980"/>
    <cellStyle name="Обычный 6 2 6 4_заявки" xfId="57769"/>
    <cellStyle name="Обычный 6 2 6 5" xfId="49981"/>
    <cellStyle name="Обычный 6 2 6_заявки" xfId="49982"/>
    <cellStyle name="Обычный 6 2 7" xfId="49983"/>
    <cellStyle name="Обычный 6 2 7 2" xfId="49984"/>
    <cellStyle name="Обычный 6 2 7 2 2" xfId="49985"/>
    <cellStyle name="Обычный 6 2 7 2 2 2" xfId="49986"/>
    <cellStyle name="Обычный 6 2 7 2 2 2 2" xfId="49987"/>
    <cellStyle name="Обычный 6 2 7 2 2 2_заявки" xfId="57770"/>
    <cellStyle name="Обычный 6 2 7 2 2 3" xfId="49988"/>
    <cellStyle name="Обычный 6 2 7 2 2_заявки" xfId="49989"/>
    <cellStyle name="Обычный 6 2 7 2 3" xfId="49990"/>
    <cellStyle name="Обычный 6 2 7 2 3 2" xfId="49991"/>
    <cellStyle name="Обычный 6 2 7 2 3_заявки" xfId="57771"/>
    <cellStyle name="Обычный 6 2 7 2 4" xfId="49992"/>
    <cellStyle name="Обычный 6 2 7 2_заявки" xfId="49993"/>
    <cellStyle name="Обычный 6 2 7 3" xfId="49994"/>
    <cellStyle name="Обычный 6 2 7 3 2" xfId="49995"/>
    <cellStyle name="Обычный 6 2 7 3 2 2" xfId="49996"/>
    <cellStyle name="Обычный 6 2 7 3 2_заявки" xfId="57772"/>
    <cellStyle name="Обычный 6 2 7 3 3" xfId="49997"/>
    <cellStyle name="Обычный 6 2 7 3_заявки" xfId="49998"/>
    <cellStyle name="Обычный 6 2 7 4" xfId="49999"/>
    <cellStyle name="Обычный 6 2 7 4 2" xfId="50000"/>
    <cellStyle name="Обычный 6 2 7 4_заявки" xfId="57773"/>
    <cellStyle name="Обычный 6 2 7 5" xfId="50001"/>
    <cellStyle name="Обычный 6 2 7_заявки" xfId="50002"/>
    <cellStyle name="Обычный 6 2 8" xfId="50003"/>
    <cellStyle name="Обычный 6 2 8 2" xfId="50004"/>
    <cellStyle name="Обычный 6 2 8 2 2" xfId="50005"/>
    <cellStyle name="Обычный 6 2 8 2 2 2" xfId="50006"/>
    <cellStyle name="Обычный 6 2 8 2 2 2 2" xfId="50007"/>
    <cellStyle name="Обычный 6 2 8 2 2 2_заявки" xfId="57774"/>
    <cellStyle name="Обычный 6 2 8 2 2 3" xfId="50008"/>
    <cellStyle name="Обычный 6 2 8 2 2_заявки" xfId="50009"/>
    <cellStyle name="Обычный 6 2 8 2 3" xfId="50010"/>
    <cellStyle name="Обычный 6 2 8 2 3 2" xfId="50011"/>
    <cellStyle name="Обычный 6 2 8 2 3_заявки" xfId="57775"/>
    <cellStyle name="Обычный 6 2 8 2 4" xfId="50012"/>
    <cellStyle name="Обычный 6 2 8 2_заявки" xfId="50013"/>
    <cellStyle name="Обычный 6 2 8 3" xfId="50014"/>
    <cellStyle name="Обычный 6 2 8 3 2" xfId="50015"/>
    <cellStyle name="Обычный 6 2 8 3 2 2" xfId="50016"/>
    <cellStyle name="Обычный 6 2 8 3 2_заявки" xfId="57776"/>
    <cellStyle name="Обычный 6 2 8 3 3" xfId="50017"/>
    <cellStyle name="Обычный 6 2 8 3_заявки" xfId="50018"/>
    <cellStyle name="Обычный 6 2 8 4" xfId="50019"/>
    <cellStyle name="Обычный 6 2 8 4 2" xfId="50020"/>
    <cellStyle name="Обычный 6 2 8 4_заявки" xfId="57777"/>
    <cellStyle name="Обычный 6 2 8 5" xfId="50021"/>
    <cellStyle name="Обычный 6 2 8_заявки" xfId="50022"/>
    <cellStyle name="Обычный 6 2 9" xfId="50023"/>
    <cellStyle name="Обычный 6 2 9 2" xfId="50024"/>
    <cellStyle name="Обычный 6 2 9 2 2" xfId="50025"/>
    <cellStyle name="Обычный 6 2 9 2 2 2" xfId="50026"/>
    <cellStyle name="Обычный 6 2 9 2 2 2 2" xfId="50027"/>
    <cellStyle name="Обычный 6 2 9 2 2 2_заявки" xfId="57778"/>
    <cellStyle name="Обычный 6 2 9 2 2 3" xfId="50028"/>
    <cellStyle name="Обычный 6 2 9 2 2_заявки" xfId="50029"/>
    <cellStyle name="Обычный 6 2 9 2 3" xfId="50030"/>
    <cellStyle name="Обычный 6 2 9 2 3 2" xfId="50031"/>
    <cellStyle name="Обычный 6 2 9 2 3_заявки" xfId="57779"/>
    <cellStyle name="Обычный 6 2 9 2 4" xfId="50032"/>
    <cellStyle name="Обычный 6 2 9 2_заявки" xfId="50033"/>
    <cellStyle name="Обычный 6 2 9 3" xfId="50034"/>
    <cellStyle name="Обычный 6 2 9 3 2" xfId="50035"/>
    <cellStyle name="Обычный 6 2 9 3 2 2" xfId="50036"/>
    <cellStyle name="Обычный 6 2 9 3 2_заявки" xfId="57780"/>
    <cellStyle name="Обычный 6 2 9 3 3" xfId="50037"/>
    <cellStyle name="Обычный 6 2 9 3_заявки" xfId="50038"/>
    <cellStyle name="Обычный 6 2 9 4" xfId="50039"/>
    <cellStyle name="Обычный 6 2 9 4 2" xfId="50040"/>
    <cellStyle name="Обычный 6 2 9 4_заявки" xfId="57781"/>
    <cellStyle name="Обычный 6 2 9 5" xfId="50041"/>
    <cellStyle name="Обычный 6 2 9_заявки" xfId="50042"/>
    <cellStyle name="Обычный 6 2_заявки" xfId="50043"/>
    <cellStyle name="Обычный 6 20" xfId="50044"/>
    <cellStyle name="Обычный 6 20 2" xfId="50045"/>
    <cellStyle name="Обычный 6 20 2 2" xfId="50046"/>
    <cellStyle name="Обычный 6 20 2 2 2" xfId="50047"/>
    <cellStyle name="Обычный 6 20 2 2 2 2" xfId="50048"/>
    <cellStyle name="Обычный 6 20 2 2 2_заявки" xfId="57782"/>
    <cellStyle name="Обычный 6 20 2 2 3" xfId="50049"/>
    <cellStyle name="Обычный 6 20 2 2_заявки" xfId="50050"/>
    <cellStyle name="Обычный 6 20 2 3" xfId="50051"/>
    <cellStyle name="Обычный 6 20 2 3 2" xfId="50052"/>
    <cellStyle name="Обычный 6 20 2 3_заявки" xfId="57783"/>
    <cellStyle name="Обычный 6 20 2 4" xfId="50053"/>
    <cellStyle name="Обычный 6 20 2_заявки" xfId="50054"/>
    <cellStyle name="Обычный 6 20 3" xfId="50055"/>
    <cellStyle name="Обычный 6 20 3 2" xfId="50056"/>
    <cellStyle name="Обычный 6 20 3 2 2" xfId="50057"/>
    <cellStyle name="Обычный 6 20 3 2_заявки" xfId="57784"/>
    <cellStyle name="Обычный 6 20 3 3" xfId="50058"/>
    <cellStyle name="Обычный 6 20 3_заявки" xfId="50059"/>
    <cellStyle name="Обычный 6 20 4" xfId="50060"/>
    <cellStyle name="Обычный 6 20 4 2" xfId="50061"/>
    <cellStyle name="Обычный 6 20 4_заявки" xfId="57785"/>
    <cellStyle name="Обычный 6 20 5" xfId="50062"/>
    <cellStyle name="Обычный 6 20_заявки" xfId="50063"/>
    <cellStyle name="Обычный 6 21" xfId="50064"/>
    <cellStyle name="Обычный 6 21 2" xfId="50065"/>
    <cellStyle name="Обычный 6 21 2 2" xfId="50066"/>
    <cellStyle name="Обычный 6 21 2 2 2" xfId="50067"/>
    <cellStyle name="Обычный 6 21 2 2_заявки" xfId="57786"/>
    <cellStyle name="Обычный 6 21 2 3" xfId="50068"/>
    <cellStyle name="Обычный 6 21 2_заявки" xfId="50069"/>
    <cellStyle name="Обычный 6 21 3" xfId="50070"/>
    <cellStyle name="Обычный 6 21 3 2" xfId="50071"/>
    <cellStyle name="Обычный 6 21 3_заявки" xfId="57787"/>
    <cellStyle name="Обычный 6 21 4" xfId="50072"/>
    <cellStyle name="Обычный 6 21_заявки" xfId="50073"/>
    <cellStyle name="Обычный 6 22" xfId="50074"/>
    <cellStyle name="Обычный 6 22 2" xfId="50075"/>
    <cellStyle name="Обычный 6 22 2 2" xfId="50076"/>
    <cellStyle name="Обычный 6 22 2_заявки" xfId="57788"/>
    <cellStyle name="Обычный 6 22 3" xfId="50077"/>
    <cellStyle name="Обычный 6 22_заявки" xfId="50078"/>
    <cellStyle name="Обычный 6 23" xfId="50079"/>
    <cellStyle name="Обычный 6 23 2" xfId="50080"/>
    <cellStyle name="Обычный 6 23_заявки" xfId="57789"/>
    <cellStyle name="Обычный 6 24" xfId="50081"/>
    <cellStyle name="Обычный 6 25" xfId="57790"/>
    <cellStyle name="Обычный 6 25 2" xfId="59238"/>
    <cellStyle name="Обычный 6 25_заявки" xfId="59239"/>
    <cellStyle name="Обычный 6 26" xfId="59240"/>
    <cellStyle name="Обычный 6 27" xfId="59241"/>
    <cellStyle name="Обычный 6 3" xfId="50"/>
    <cellStyle name="Обычный 6 3 10" xfId="50082"/>
    <cellStyle name="Обычный 6 3 10 2" xfId="50083"/>
    <cellStyle name="Обычный 6 3 10_заявки" xfId="57791"/>
    <cellStyle name="Обычный 6 3 11" xfId="50084"/>
    <cellStyle name="Обычный 6 3 2" xfId="51"/>
    <cellStyle name="Обычный 6 3 2 2" xfId="50085"/>
    <cellStyle name="Обычный 6 3 2 2 2" xfId="50086"/>
    <cellStyle name="Обычный 6 3 2 2 2 2" xfId="50087"/>
    <cellStyle name="Обычный 6 3 2 2 2 2 2" xfId="50088"/>
    <cellStyle name="Обычный 6 3 2 2 2 2_заявки" xfId="57792"/>
    <cellStyle name="Обычный 6 3 2 2 2 3" xfId="50089"/>
    <cellStyle name="Обычный 6 3 2 2 2_заявки" xfId="50090"/>
    <cellStyle name="Обычный 6 3 2 2 3" xfId="50091"/>
    <cellStyle name="Обычный 6 3 2 2 3 2" xfId="50092"/>
    <cellStyle name="Обычный 6 3 2 2 3_заявки" xfId="57793"/>
    <cellStyle name="Обычный 6 3 2 2 4" xfId="50093"/>
    <cellStyle name="Обычный 6 3 2 2_заявки" xfId="50094"/>
    <cellStyle name="Обычный 6 3 2 3" xfId="50095"/>
    <cellStyle name="Обычный 6 3 2 3 2" xfId="50096"/>
    <cellStyle name="Обычный 6 3 2 3 2 2" xfId="50097"/>
    <cellStyle name="Обычный 6 3 2 3 2 2 2" xfId="50098"/>
    <cellStyle name="Обычный 6 3 2 3 2 2_заявки" xfId="57794"/>
    <cellStyle name="Обычный 6 3 2 3 2 3" xfId="50099"/>
    <cellStyle name="Обычный 6 3 2 3 2_заявки" xfId="50100"/>
    <cellStyle name="Обычный 6 3 2 3 3" xfId="50101"/>
    <cellStyle name="Обычный 6 3 2 3 3 2" xfId="50102"/>
    <cellStyle name="Обычный 6 3 2 3 3_заявки" xfId="57795"/>
    <cellStyle name="Обычный 6 3 2 3 4" xfId="50103"/>
    <cellStyle name="Обычный 6 3 2 3_заявки" xfId="50104"/>
    <cellStyle name="Обычный 6 3 2 4" xfId="50105"/>
    <cellStyle name="Обычный 6 3 2 4 2" xfId="50106"/>
    <cellStyle name="Обычный 6 3 2 4 2 2" xfId="50107"/>
    <cellStyle name="Обычный 6 3 2 4 2 2 2" xfId="50108"/>
    <cellStyle name="Обычный 6 3 2 4 2 2_заявки" xfId="57796"/>
    <cellStyle name="Обычный 6 3 2 4 2 3" xfId="50109"/>
    <cellStyle name="Обычный 6 3 2 4 2_заявки" xfId="50110"/>
    <cellStyle name="Обычный 6 3 2 4 3" xfId="50111"/>
    <cellStyle name="Обычный 6 3 2 4 3 2" xfId="50112"/>
    <cellStyle name="Обычный 6 3 2 4 3_заявки" xfId="57797"/>
    <cellStyle name="Обычный 6 3 2 4 4" xfId="50113"/>
    <cellStyle name="Обычный 6 3 2 4_заявки" xfId="50114"/>
    <cellStyle name="Обычный 6 3 2 5" xfId="50115"/>
    <cellStyle name="Обычный 6 3 2 5 2" xfId="50116"/>
    <cellStyle name="Обычный 6 3 2 5 2 2" xfId="50117"/>
    <cellStyle name="Обычный 6 3 2 5 2 2 2" xfId="50118"/>
    <cellStyle name="Обычный 6 3 2 5 2 2_заявки" xfId="57798"/>
    <cellStyle name="Обычный 6 3 2 5 2 3" xfId="50119"/>
    <cellStyle name="Обычный 6 3 2 5 2_заявки" xfId="50120"/>
    <cellStyle name="Обычный 6 3 2 5 3" xfId="50121"/>
    <cellStyle name="Обычный 6 3 2 5 3 2" xfId="50122"/>
    <cellStyle name="Обычный 6 3 2 5 3_заявки" xfId="57799"/>
    <cellStyle name="Обычный 6 3 2 5 4" xfId="50123"/>
    <cellStyle name="Обычный 6 3 2 5_заявки" xfId="50124"/>
    <cellStyle name="Обычный 6 3 2 6" xfId="50125"/>
    <cellStyle name="Обычный 6 3 2 6 2" xfId="50126"/>
    <cellStyle name="Обычный 6 3 2 6 2 2" xfId="50127"/>
    <cellStyle name="Обычный 6 3 2 6 2_заявки" xfId="57800"/>
    <cellStyle name="Обычный 6 3 2 6 3" xfId="50128"/>
    <cellStyle name="Обычный 6 3 2 6_заявки" xfId="50129"/>
    <cellStyle name="Обычный 6 3 2 7" xfId="50130"/>
    <cellStyle name="Обычный 6 3 2 7 2" xfId="50131"/>
    <cellStyle name="Обычный 6 3 2 7_заявки" xfId="57801"/>
    <cellStyle name="Обычный 6 3 2 8" xfId="50132"/>
    <cellStyle name="Обычный 6 3 2_заявки" xfId="50133"/>
    <cellStyle name="Обычный 6 3 3" xfId="52"/>
    <cellStyle name="Обычный 6 3 3 2" xfId="50134"/>
    <cellStyle name="Обычный 6 3 3 2 2" xfId="50135"/>
    <cellStyle name="Обычный 6 3 3 2 2 2" xfId="50136"/>
    <cellStyle name="Обычный 6 3 3 2 2 2 2" xfId="50137"/>
    <cellStyle name="Обычный 6 3 3 2 2 2_заявки" xfId="57802"/>
    <cellStyle name="Обычный 6 3 3 2 2 3" xfId="50138"/>
    <cellStyle name="Обычный 6 3 3 2 2_заявки" xfId="50139"/>
    <cellStyle name="Обычный 6 3 3 2 3" xfId="50140"/>
    <cellStyle name="Обычный 6 3 3 2 3 2" xfId="50141"/>
    <cellStyle name="Обычный 6 3 3 2 3_заявки" xfId="57803"/>
    <cellStyle name="Обычный 6 3 3 2 4" xfId="50142"/>
    <cellStyle name="Обычный 6 3 3 2_заявки" xfId="50143"/>
    <cellStyle name="Обычный 6 3 3 3" xfId="50144"/>
    <cellStyle name="Обычный 6 3 3 3 2" xfId="50145"/>
    <cellStyle name="Обычный 6 3 3 3 2 2" xfId="50146"/>
    <cellStyle name="Обычный 6 3 3 3 2 2 2" xfId="50147"/>
    <cellStyle name="Обычный 6 3 3 3 2 2_заявки" xfId="57804"/>
    <cellStyle name="Обычный 6 3 3 3 2 3" xfId="50148"/>
    <cellStyle name="Обычный 6 3 3 3 2_заявки" xfId="50149"/>
    <cellStyle name="Обычный 6 3 3 3 3" xfId="50150"/>
    <cellStyle name="Обычный 6 3 3 3 3 2" xfId="50151"/>
    <cellStyle name="Обычный 6 3 3 3 3_заявки" xfId="57805"/>
    <cellStyle name="Обычный 6 3 3 3 4" xfId="50152"/>
    <cellStyle name="Обычный 6 3 3 3_заявки" xfId="50153"/>
    <cellStyle name="Обычный 6 3 3 4" xfId="50154"/>
    <cellStyle name="Обычный 6 3 3 4 2" xfId="50155"/>
    <cellStyle name="Обычный 6 3 3 4 2 2" xfId="50156"/>
    <cellStyle name="Обычный 6 3 3 4 2 2 2" xfId="50157"/>
    <cellStyle name="Обычный 6 3 3 4 2 2_заявки" xfId="57806"/>
    <cellStyle name="Обычный 6 3 3 4 2 3" xfId="50158"/>
    <cellStyle name="Обычный 6 3 3 4 2_заявки" xfId="50159"/>
    <cellStyle name="Обычный 6 3 3 4 3" xfId="50160"/>
    <cellStyle name="Обычный 6 3 3 4 3 2" xfId="50161"/>
    <cellStyle name="Обычный 6 3 3 4 3_заявки" xfId="57807"/>
    <cellStyle name="Обычный 6 3 3 4 4" xfId="50162"/>
    <cellStyle name="Обычный 6 3 3 4_заявки" xfId="50163"/>
    <cellStyle name="Обычный 6 3 3 5" xfId="50164"/>
    <cellStyle name="Обычный 6 3 3 5 2" xfId="50165"/>
    <cellStyle name="Обычный 6 3 3 5 2 2" xfId="50166"/>
    <cellStyle name="Обычный 6 3 3 5 2 2 2" xfId="50167"/>
    <cellStyle name="Обычный 6 3 3 5 2 2_заявки" xfId="57808"/>
    <cellStyle name="Обычный 6 3 3 5 2 3" xfId="50168"/>
    <cellStyle name="Обычный 6 3 3 5 2_заявки" xfId="50169"/>
    <cellStyle name="Обычный 6 3 3 5 3" xfId="50170"/>
    <cellStyle name="Обычный 6 3 3 5 3 2" xfId="50171"/>
    <cellStyle name="Обычный 6 3 3 5 3_заявки" xfId="57809"/>
    <cellStyle name="Обычный 6 3 3 5 4" xfId="50172"/>
    <cellStyle name="Обычный 6 3 3 5_заявки" xfId="50173"/>
    <cellStyle name="Обычный 6 3 3 6" xfId="50174"/>
    <cellStyle name="Обычный 6 3 3 6 2" xfId="50175"/>
    <cellStyle name="Обычный 6 3 3 6 2 2" xfId="50176"/>
    <cellStyle name="Обычный 6 3 3 6 2_заявки" xfId="57810"/>
    <cellStyle name="Обычный 6 3 3 6 3" xfId="50177"/>
    <cellStyle name="Обычный 6 3 3 6_заявки" xfId="50178"/>
    <cellStyle name="Обычный 6 3 3 7" xfId="50179"/>
    <cellStyle name="Обычный 6 3 3 7 2" xfId="50180"/>
    <cellStyle name="Обычный 6 3 3 7_заявки" xfId="57811"/>
    <cellStyle name="Обычный 6 3 3 8" xfId="50181"/>
    <cellStyle name="Обычный 6 3 3_заявки" xfId="50182"/>
    <cellStyle name="Обычный 6 3 4" xfId="53"/>
    <cellStyle name="Обычный 6 3 4 2" xfId="50183"/>
    <cellStyle name="Обычный 6 3 4 2 2" xfId="50184"/>
    <cellStyle name="Обычный 6 3 4 2 2 2" xfId="50185"/>
    <cellStyle name="Обычный 6 3 4 2 2 2 2" xfId="50186"/>
    <cellStyle name="Обычный 6 3 4 2 2 2_заявки" xfId="57812"/>
    <cellStyle name="Обычный 6 3 4 2 2 3" xfId="50187"/>
    <cellStyle name="Обычный 6 3 4 2 2_заявки" xfId="50188"/>
    <cellStyle name="Обычный 6 3 4 2 3" xfId="50189"/>
    <cellStyle name="Обычный 6 3 4 2 3 2" xfId="50190"/>
    <cellStyle name="Обычный 6 3 4 2 3_заявки" xfId="57813"/>
    <cellStyle name="Обычный 6 3 4 2 4" xfId="50191"/>
    <cellStyle name="Обычный 6 3 4 2_заявки" xfId="50192"/>
    <cellStyle name="Обычный 6 3 4 3" xfId="50193"/>
    <cellStyle name="Обычный 6 3 4 3 2" xfId="50194"/>
    <cellStyle name="Обычный 6 3 4 3 2 2" xfId="50195"/>
    <cellStyle name="Обычный 6 3 4 3 2 2 2" xfId="50196"/>
    <cellStyle name="Обычный 6 3 4 3 2 2_заявки" xfId="57814"/>
    <cellStyle name="Обычный 6 3 4 3 2 3" xfId="50197"/>
    <cellStyle name="Обычный 6 3 4 3 2_заявки" xfId="50198"/>
    <cellStyle name="Обычный 6 3 4 3 3" xfId="50199"/>
    <cellStyle name="Обычный 6 3 4 3 3 2" xfId="50200"/>
    <cellStyle name="Обычный 6 3 4 3 3_заявки" xfId="57815"/>
    <cellStyle name="Обычный 6 3 4 3 4" xfId="50201"/>
    <cellStyle name="Обычный 6 3 4 3_заявки" xfId="50202"/>
    <cellStyle name="Обычный 6 3 4 4" xfId="50203"/>
    <cellStyle name="Обычный 6 3 4 4 2" xfId="50204"/>
    <cellStyle name="Обычный 6 3 4 4 2 2" xfId="50205"/>
    <cellStyle name="Обычный 6 3 4 4 2 2 2" xfId="50206"/>
    <cellStyle name="Обычный 6 3 4 4 2 2_заявки" xfId="57816"/>
    <cellStyle name="Обычный 6 3 4 4 2 3" xfId="50207"/>
    <cellStyle name="Обычный 6 3 4 4 2_заявки" xfId="50208"/>
    <cellStyle name="Обычный 6 3 4 4 3" xfId="50209"/>
    <cellStyle name="Обычный 6 3 4 4 3 2" xfId="50210"/>
    <cellStyle name="Обычный 6 3 4 4 3_заявки" xfId="57817"/>
    <cellStyle name="Обычный 6 3 4 4 4" xfId="50211"/>
    <cellStyle name="Обычный 6 3 4 4_заявки" xfId="50212"/>
    <cellStyle name="Обычный 6 3 4 5" xfId="50213"/>
    <cellStyle name="Обычный 6 3 4 5 2" xfId="50214"/>
    <cellStyle name="Обычный 6 3 4 5 2 2" xfId="50215"/>
    <cellStyle name="Обычный 6 3 4 5 2 2 2" xfId="50216"/>
    <cellStyle name="Обычный 6 3 4 5 2 2_заявки" xfId="57818"/>
    <cellStyle name="Обычный 6 3 4 5 2 3" xfId="50217"/>
    <cellStyle name="Обычный 6 3 4 5 2_заявки" xfId="50218"/>
    <cellStyle name="Обычный 6 3 4 5 3" xfId="50219"/>
    <cellStyle name="Обычный 6 3 4 5 3 2" xfId="50220"/>
    <cellStyle name="Обычный 6 3 4 5 3_заявки" xfId="57819"/>
    <cellStyle name="Обычный 6 3 4 5 4" xfId="50221"/>
    <cellStyle name="Обычный 6 3 4 5_заявки" xfId="50222"/>
    <cellStyle name="Обычный 6 3 4 6" xfId="50223"/>
    <cellStyle name="Обычный 6 3 4 6 2" xfId="50224"/>
    <cellStyle name="Обычный 6 3 4 6 2 2" xfId="50225"/>
    <cellStyle name="Обычный 6 3 4 6 2_заявки" xfId="57820"/>
    <cellStyle name="Обычный 6 3 4 6 3" xfId="50226"/>
    <cellStyle name="Обычный 6 3 4 6_заявки" xfId="50227"/>
    <cellStyle name="Обычный 6 3 4 7" xfId="50228"/>
    <cellStyle name="Обычный 6 3 4 7 2" xfId="50229"/>
    <cellStyle name="Обычный 6 3 4 7_заявки" xfId="57821"/>
    <cellStyle name="Обычный 6 3 4 8" xfId="50230"/>
    <cellStyle name="Обычный 6 3 4_заявки" xfId="50231"/>
    <cellStyle name="Обычный 6 3 5" xfId="50232"/>
    <cellStyle name="Обычный 6 3 5 2" xfId="50233"/>
    <cellStyle name="Обычный 6 3 5 2 2" xfId="50234"/>
    <cellStyle name="Обычный 6 3 5 2 2 2" xfId="50235"/>
    <cellStyle name="Обычный 6 3 5 2 2 2 2" xfId="50236"/>
    <cellStyle name="Обычный 6 3 5 2 2 2_заявки" xfId="57822"/>
    <cellStyle name="Обычный 6 3 5 2 2 3" xfId="50237"/>
    <cellStyle name="Обычный 6 3 5 2 2_заявки" xfId="50238"/>
    <cellStyle name="Обычный 6 3 5 2 3" xfId="50239"/>
    <cellStyle name="Обычный 6 3 5 2 3 2" xfId="50240"/>
    <cellStyle name="Обычный 6 3 5 2 3_заявки" xfId="57823"/>
    <cellStyle name="Обычный 6 3 5 2 4" xfId="50241"/>
    <cellStyle name="Обычный 6 3 5 2_заявки" xfId="50242"/>
    <cellStyle name="Обычный 6 3 5 3" xfId="50243"/>
    <cellStyle name="Обычный 6 3 5 3 2" xfId="50244"/>
    <cellStyle name="Обычный 6 3 5 3 2 2" xfId="50245"/>
    <cellStyle name="Обычный 6 3 5 3 2_заявки" xfId="57824"/>
    <cellStyle name="Обычный 6 3 5 3 3" xfId="50246"/>
    <cellStyle name="Обычный 6 3 5 3_заявки" xfId="50247"/>
    <cellStyle name="Обычный 6 3 5 4" xfId="50248"/>
    <cellStyle name="Обычный 6 3 5 4 2" xfId="50249"/>
    <cellStyle name="Обычный 6 3 5 4_заявки" xfId="57825"/>
    <cellStyle name="Обычный 6 3 5 5" xfId="50250"/>
    <cellStyle name="Обычный 6 3 5_заявки" xfId="50251"/>
    <cellStyle name="Обычный 6 3 6" xfId="50252"/>
    <cellStyle name="Обычный 6 3 6 2" xfId="50253"/>
    <cellStyle name="Обычный 6 3 6 2 2" xfId="50254"/>
    <cellStyle name="Обычный 6 3 6 2 2 2" xfId="50255"/>
    <cellStyle name="Обычный 6 3 6 2 2 2 2" xfId="50256"/>
    <cellStyle name="Обычный 6 3 6 2 2 2_заявки" xfId="57826"/>
    <cellStyle name="Обычный 6 3 6 2 2 3" xfId="50257"/>
    <cellStyle name="Обычный 6 3 6 2 2_заявки" xfId="50258"/>
    <cellStyle name="Обычный 6 3 6 2 3" xfId="50259"/>
    <cellStyle name="Обычный 6 3 6 2 3 2" xfId="50260"/>
    <cellStyle name="Обычный 6 3 6 2 3_заявки" xfId="57827"/>
    <cellStyle name="Обычный 6 3 6 2 4" xfId="50261"/>
    <cellStyle name="Обычный 6 3 6 2_заявки" xfId="50262"/>
    <cellStyle name="Обычный 6 3 6 3" xfId="50263"/>
    <cellStyle name="Обычный 6 3 6 3 2" xfId="50264"/>
    <cellStyle name="Обычный 6 3 6 3 2 2" xfId="50265"/>
    <cellStyle name="Обычный 6 3 6 3 2_заявки" xfId="57828"/>
    <cellStyle name="Обычный 6 3 6 3 3" xfId="50266"/>
    <cellStyle name="Обычный 6 3 6 3_заявки" xfId="50267"/>
    <cellStyle name="Обычный 6 3 6 4" xfId="50268"/>
    <cellStyle name="Обычный 6 3 6 4 2" xfId="50269"/>
    <cellStyle name="Обычный 6 3 6 4_заявки" xfId="57829"/>
    <cellStyle name="Обычный 6 3 6 5" xfId="50270"/>
    <cellStyle name="Обычный 6 3 6_заявки" xfId="50271"/>
    <cellStyle name="Обычный 6 3 7" xfId="50272"/>
    <cellStyle name="Обычный 6 3 7 2" xfId="50273"/>
    <cellStyle name="Обычный 6 3 7 2 2" xfId="50274"/>
    <cellStyle name="Обычный 6 3 7 2 2 2" xfId="50275"/>
    <cellStyle name="Обычный 6 3 7 2 2 2 2" xfId="50276"/>
    <cellStyle name="Обычный 6 3 7 2 2 2_заявки" xfId="57830"/>
    <cellStyle name="Обычный 6 3 7 2 2 3" xfId="50277"/>
    <cellStyle name="Обычный 6 3 7 2 2_заявки" xfId="50278"/>
    <cellStyle name="Обычный 6 3 7 2 3" xfId="50279"/>
    <cellStyle name="Обычный 6 3 7 2 3 2" xfId="50280"/>
    <cellStyle name="Обычный 6 3 7 2 3_заявки" xfId="57831"/>
    <cellStyle name="Обычный 6 3 7 2 4" xfId="50281"/>
    <cellStyle name="Обычный 6 3 7 2_заявки" xfId="50282"/>
    <cellStyle name="Обычный 6 3 7 3" xfId="50283"/>
    <cellStyle name="Обычный 6 3 7 3 2" xfId="50284"/>
    <cellStyle name="Обычный 6 3 7 3 2 2" xfId="50285"/>
    <cellStyle name="Обычный 6 3 7 3 2_заявки" xfId="57832"/>
    <cellStyle name="Обычный 6 3 7 3 3" xfId="50286"/>
    <cellStyle name="Обычный 6 3 7 3_заявки" xfId="50287"/>
    <cellStyle name="Обычный 6 3 7 4" xfId="50288"/>
    <cellStyle name="Обычный 6 3 7 4 2" xfId="50289"/>
    <cellStyle name="Обычный 6 3 7 4_заявки" xfId="57833"/>
    <cellStyle name="Обычный 6 3 7 5" xfId="50290"/>
    <cellStyle name="Обычный 6 3 7_заявки" xfId="50291"/>
    <cellStyle name="Обычный 6 3 8" xfId="50292"/>
    <cellStyle name="Обычный 6 3 8 2" xfId="50293"/>
    <cellStyle name="Обычный 6 3 8 2 2" xfId="50294"/>
    <cellStyle name="Обычный 6 3 8 2 2 2" xfId="50295"/>
    <cellStyle name="Обычный 6 3 8 2 2_заявки" xfId="57834"/>
    <cellStyle name="Обычный 6 3 8 2 3" xfId="50296"/>
    <cellStyle name="Обычный 6 3 8 2_заявки" xfId="50297"/>
    <cellStyle name="Обычный 6 3 8 3" xfId="50298"/>
    <cellStyle name="Обычный 6 3 8 3 2" xfId="50299"/>
    <cellStyle name="Обычный 6 3 8 3_заявки" xfId="57835"/>
    <cellStyle name="Обычный 6 3 8 4" xfId="50300"/>
    <cellStyle name="Обычный 6 3 8_заявки" xfId="50301"/>
    <cellStyle name="Обычный 6 3 9" xfId="50302"/>
    <cellStyle name="Обычный 6 3 9 2" xfId="50303"/>
    <cellStyle name="Обычный 6 3 9 2 2" xfId="50304"/>
    <cellStyle name="Обычный 6 3 9 2_заявки" xfId="57836"/>
    <cellStyle name="Обычный 6 3 9 3" xfId="50305"/>
    <cellStyle name="Обычный 6 3 9_заявки" xfId="50306"/>
    <cellStyle name="Обычный 6 3_заявки" xfId="50307"/>
    <cellStyle name="Обычный 6 4" xfId="54"/>
    <cellStyle name="Обычный 6 4 10" xfId="50308"/>
    <cellStyle name="Обычный 6 4 10 2" xfId="50309"/>
    <cellStyle name="Обычный 6 4 10_заявки" xfId="57837"/>
    <cellStyle name="Обычный 6 4 11" xfId="50310"/>
    <cellStyle name="Обычный 6 4 2" xfId="50311"/>
    <cellStyle name="Обычный 6 4 2 2" xfId="50312"/>
    <cellStyle name="Обычный 6 4 2 2 2" xfId="50313"/>
    <cellStyle name="Обычный 6 4 2 2 2 2" xfId="50314"/>
    <cellStyle name="Обычный 6 4 2 2 2 2 2" xfId="50315"/>
    <cellStyle name="Обычный 6 4 2 2 2 2_заявки" xfId="57838"/>
    <cellStyle name="Обычный 6 4 2 2 2 3" xfId="50316"/>
    <cellStyle name="Обычный 6 4 2 2 2_заявки" xfId="50317"/>
    <cellStyle name="Обычный 6 4 2 2 3" xfId="50318"/>
    <cellStyle name="Обычный 6 4 2 2 3 2" xfId="50319"/>
    <cellStyle name="Обычный 6 4 2 2 3_заявки" xfId="57839"/>
    <cellStyle name="Обычный 6 4 2 2 4" xfId="50320"/>
    <cellStyle name="Обычный 6 4 2 2_заявки" xfId="50321"/>
    <cellStyle name="Обычный 6 4 2 3" xfId="50322"/>
    <cellStyle name="Обычный 6 4 2 3 2" xfId="50323"/>
    <cellStyle name="Обычный 6 4 2 3 2 2" xfId="50324"/>
    <cellStyle name="Обычный 6 4 2 3 2_заявки" xfId="57840"/>
    <cellStyle name="Обычный 6 4 2 3 3" xfId="50325"/>
    <cellStyle name="Обычный 6 4 2 3_заявки" xfId="50326"/>
    <cellStyle name="Обычный 6 4 2 4" xfId="50327"/>
    <cellStyle name="Обычный 6 4 2 4 2" xfId="50328"/>
    <cellStyle name="Обычный 6 4 2 4_заявки" xfId="57841"/>
    <cellStyle name="Обычный 6 4 2 5" xfId="50329"/>
    <cellStyle name="Обычный 6 4 2_заявки" xfId="50330"/>
    <cellStyle name="Обычный 6 4 3" xfId="50331"/>
    <cellStyle name="Обычный 6 4 3 2" xfId="50332"/>
    <cellStyle name="Обычный 6 4 3 2 2" xfId="50333"/>
    <cellStyle name="Обычный 6 4 3 2 2 2" xfId="50334"/>
    <cellStyle name="Обычный 6 4 3 2 2 2 2" xfId="50335"/>
    <cellStyle name="Обычный 6 4 3 2 2 2_заявки" xfId="57842"/>
    <cellStyle name="Обычный 6 4 3 2 2 3" xfId="50336"/>
    <cellStyle name="Обычный 6 4 3 2 2_заявки" xfId="50337"/>
    <cellStyle name="Обычный 6 4 3 2 3" xfId="50338"/>
    <cellStyle name="Обычный 6 4 3 2 3 2" xfId="50339"/>
    <cellStyle name="Обычный 6 4 3 2 3_заявки" xfId="57843"/>
    <cellStyle name="Обычный 6 4 3 2 4" xfId="50340"/>
    <cellStyle name="Обычный 6 4 3 2_заявки" xfId="50341"/>
    <cellStyle name="Обычный 6 4 3 3" xfId="50342"/>
    <cellStyle name="Обычный 6 4 3 3 2" xfId="50343"/>
    <cellStyle name="Обычный 6 4 3 3 2 2" xfId="50344"/>
    <cellStyle name="Обычный 6 4 3 3 2_заявки" xfId="57844"/>
    <cellStyle name="Обычный 6 4 3 3 3" xfId="50345"/>
    <cellStyle name="Обычный 6 4 3 3_заявки" xfId="50346"/>
    <cellStyle name="Обычный 6 4 3 4" xfId="50347"/>
    <cellStyle name="Обычный 6 4 3 4 2" xfId="50348"/>
    <cellStyle name="Обычный 6 4 3 4_заявки" xfId="57845"/>
    <cellStyle name="Обычный 6 4 3 5" xfId="50349"/>
    <cellStyle name="Обычный 6 4 3_заявки" xfId="50350"/>
    <cellStyle name="Обычный 6 4 4" xfId="50351"/>
    <cellStyle name="Обычный 6 4 4 2" xfId="50352"/>
    <cellStyle name="Обычный 6 4 4 2 2" xfId="50353"/>
    <cellStyle name="Обычный 6 4 4 2 2 2" xfId="50354"/>
    <cellStyle name="Обычный 6 4 4 2 2 2 2" xfId="50355"/>
    <cellStyle name="Обычный 6 4 4 2 2 2_заявки" xfId="57846"/>
    <cellStyle name="Обычный 6 4 4 2 2 3" xfId="50356"/>
    <cellStyle name="Обычный 6 4 4 2 2_заявки" xfId="50357"/>
    <cellStyle name="Обычный 6 4 4 2 3" xfId="50358"/>
    <cellStyle name="Обычный 6 4 4 2 3 2" xfId="50359"/>
    <cellStyle name="Обычный 6 4 4 2 3_заявки" xfId="57847"/>
    <cellStyle name="Обычный 6 4 4 2 4" xfId="50360"/>
    <cellStyle name="Обычный 6 4 4 2_заявки" xfId="50361"/>
    <cellStyle name="Обычный 6 4 4 3" xfId="50362"/>
    <cellStyle name="Обычный 6 4 4 3 2" xfId="50363"/>
    <cellStyle name="Обычный 6 4 4 3 2 2" xfId="50364"/>
    <cellStyle name="Обычный 6 4 4 3 2_заявки" xfId="57848"/>
    <cellStyle name="Обычный 6 4 4 3 3" xfId="50365"/>
    <cellStyle name="Обычный 6 4 4 3_заявки" xfId="50366"/>
    <cellStyle name="Обычный 6 4 4 4" xfId="50367"/>
    <cellStyle name="Обычный 6 4 4 4 2" xfId="50368"/>
    <cellStyle name="Обычный 6 4 4 4_заявки" xfId="57849"/>
    <cellStyle name="Обычный 6 4 4 5" xfId="50369"/>
    <cellStyle name="Обычный 6 4 4_заявки" xfId="50370"/>
    <cellStyle name="Обычный 6 4 5" xfId="50371"/>
    <cellStyle name="Обычный 6 4 5 2" xfId="50372"/>
    <cellStyle name="Обычный 6 4 5 2 2" xfId="50373"/>
    <cellStyle name="Обычный 6 4 5 2 2 2" xfId="50374"/>
    <cellStyle name="Обычный 6 4 5 2 2 2 2" xfId="50375"/>
    <cellStyle name="Обычный 6 4 5 2 2 2_заявки" xfId="57850"/>
    <cellStyle name="Обычный 6 4 5 2 2 3" xfId="50376"/>
    <cellStyle name="Обычный 6 4 5 2 2_заявки" xfId="50377"/>
    <cellStyle name="Обычный 6 4 5 2 3" xfId="50378"/>
    <cellStyle name="Обычный 6 4 5 2 3 2" xfId="50379"/>
    <cellStyle name="Обычный 6 4 5 2 3_заявки" xfId="57851"/>
    <cellStyle name="Обычный 6 4 5 2 4" xfId="50380"/>
    <cellStyle name="Обычный 6 4 5 2_заявки" xfId="50381"/>
    <cellStyle name="Обычный 6 4 5 3" xfId="50382"/>
    <cellStyle name="Обычный 6 4 5 3 2" xfId="50383"/>
    <cellStyle name="Обычный 6 4 5 3 2 2" xfId="50384"/>
    <cellStyle name="Обычный 6 4 5 3 2_заявки" xfId="57852"/>
    <cellStyle name="Обычный 6 4 5 3 3" xfId="50385"/>
    <cellStyle name="Обычный 6 4 5 3_заявки" xfId="50386"/>
    <cellStyle name="Обычный 6 4 5 4" xfId="50387"/>
    <cellStyle name="Обычный 6 4 5 4 2" xfId="50388"/>
    <cellStyle name="Обычный 6 4 5 4_заявки" xfId="57853"/>
    <cellStyle name="Обычный 6 4 5 5" xfId="50389"/>
    <cellStyle name="Обычный 6 4 5_заявки" xfId="50390"/>
    <cellStyle name="Обычный 6 4 6" xfId="50391"/>
    <cellStyle name="Обычный 6 4 6 2" xfId="50392"/>
    <cellStyle name="Обычный 6 4 6 2 2" xfId="50393"/>
    <cellStyle name="Обычный 6 4 6 2 2 2" xfId="50394"/>
    <cellStyle name="Обычный 6 4 6 2 2 2 2" xfId="50395"/>
    <cellStyle name="Обычный 6 4 6 2 2 2_заявки" xfId="57854"/>
    <cellStyle name="Обычный 6 4 6 2 2 3" xfId="50396"/>
    <cellStyle name="Обычный 6 4 6 2 2_заявки" xfId="50397"/>
    <cellStyle name="Обычный 6 4 6 2 3" xfId="50398"/>
    <cellStyle name="Обычный 6 4 6 2 3 2" xfId="50399"/>
    <cellStyle name="Обычный 6 4 6 2 3_заявки" xfId="57855"/>
    <cellStyle name="Обычный 6 4 6 2 4" xfId="50400"/>
    <cellStyle name="Обычный 6 4 6 2_заявки" xfId="50401"/>
    <cellStyle name="Обычный 6 4 6 3" xfId="50402"/>
    <cellStyle name="Обычный 6 4 6 3 2" xfId="50403"/>
    <cellStyle name="Обычный 6 4 6 3 2 2" xfId="50404"/>
    <cellStyle name="Обычный 6 4 6 3 2_заявки" xfId="57856"/>
    <cellStyle name="Обычный 6 4 6 3 3" xfId="50405"/>
    <cellStyle name="Обычный 6 4 6 3_заявки" xfId="50406"/>
    <cellStyle name="Обычный 6 4 6 4" xfId="50407"/>
    <cellStyle name="Обычный 6 4 6 4 2" xfId="50408"/>
    <cellStyle name="Обычный 6 4 6 4_заявки" xfId="57857"/>
    <cellStyle name="Обычный 6 4 6 5" xfId="50409"/>
    <cellStyle name="Обычный 6 4 6_заявки" xfId="50410"/>
    <cellStyle name="Обычный 6 4 7" xfId="50411"/>
    <cellStyle name="Обычный 6 4 7 2" xfId="50412"/>
    <cellStyle name="Обычный 6 4 7 2 2" xfId="50413"/>
    <cellStyle name="Обычный 6 4 7 2 2 2" xfId="50414"/>
    <cellStyle name="Обычный 6 4 7 2 2 2 2" xfId="50415"/>
    <cellStyle name="Обычный 6 4 7 2 2 2_заявки" xfId="57858"/>
    <cellStyle name="Обычный 6 4 7 2 2 3" xfId="50416"/>
    <cellStyle name="Обычный 6 4 7 2 2_заявки" xfId="50417"/>
    <cellStyle name="Обычный 6 4 7 2 3" xfId="50418"/>
    <cellStyle name="Обычный 6 4 7 2 3 2" xfId="50419"/>
    <cellStyle name="Обычный 6 4 7 2 3_заявки" xfId="57859"/>
    <cellStyle name="Обычный 6 4 7 2 4" xfId="50420"/>
    <cellStyle name="Обычный 6 4 7 2_заявки" xfId="50421"/>
    <cellStyle name="Обычный 6 4 7 3" xfId="50422"/>
    <cellStyle name="Обычный 6 4 7 3 2" xfId="50423"/>
    <cellStyle name="Обычный 6 4 7 3 2 2" xfId="50424"/>
    <cellStyle name="Обычный 6 4 7 3 2_заявки" xfId="57860"/>
    <cellStyle name="Обычный 6 4 7 3 3" xfId="50425"/>
    <cellStyle name="Обычный 6 4 7 3_заявки" xfId="50426"/>
    <cellStyle name="Обычный 6 4 7 4" xfId="50427"/>
    <cellStyle name="Обычный 6 4 7 4 2" xfId="50428"/>
    <cellStyle name="Обычный 6 4 7 4_заявки" xfId="57861"/>
    <cellStyle name="Обычный 6 4 7 5" xfId="50429"/>
    <cellStyle name="Обычный 6 4 7_заявки" xfId="50430"/>
    <cellStyle name="Обычный 6 4 8" xfId="50431"/>
    <cellStyle name="Обычный 6 4 8 2" xfId="50432"/>
    <cellStyle name="Обычный 6 4 8 2 2" xfId="50433"/>
    <cellStyle name="Обычный 6 4 8 2 2 2" xfId="50434"/>
    <cellStyle name="Обычный 6 4 8 2 2_заявки" xfId="57862"/>
    <cellStyle name="Обычный 6 4 8 2 3" xfId="50435"/>
    <cellStyle name="Обычный 6 4 8 2_заявки" xfId="50436"/>
    <cellStyle name="Обычный 6 4 8 3" xfId="50437"/>
    <cellStyle name="Обычный 6 4 8 3 2" xfId="50438"/>
    <cellStyle name="Обычный 6 4 8 3_заявки" xfId="57863"/>
    <cellStyle name="Обычный 6 4 8 4" xfId="50439"/>
    <cellStyle name="Обычный 6 4 8_заявки" xfId="50440"/>
    <cellStyle name="Обычный 6 4 9" xfId="50441"/>
    <cellStyle name="Обычный 6 4 9 2" xfId="50442"/>
    <cellStyle name="Обычный 6 4 9 2 2" xfId="50443"/>
    <cellStyle name="Обычный 6 4 9 2_заявки" xfId="57864"/>
    <cellStyle name="Обычный 6 4 9 3" xfId="50444"/>
    <cellStyle name="Обычный 6 4 9_заявки" xfId="50445"/>
    <cellStyle name="Обычный 6 4_заявки" xfId="50446"/>
    <cellStyle name="Обычный 6 5" xfId="55"/>
    <cellStyle name="Обычный 6 5 10" xfId="50447"/>
    <cellStyle name="Обычный 6 5 2" xfId="50448"/>
    <cellStyle name="Обычный 6 5 2 2" xfId="50449"/>
    <cellStyle name="Обычный 6 5 2 2 2" xfId="50450"/>
    <cellStyle name="Обычный 6 5 2 2 2 2" xfId="50451"/>
    <cellStyle name="Обычный 6 5 2 2 2 2 2" xfId="50452"/>
    <cellStyle name="Обычный 6 5 2 2 2 2_заявки" xfId="57865"/>
    <cellStyle name="Обычный 6 5 2 2 2 3" xfId="50453"/>
    <cellStyle name="Обычный 6 5 2 2 2_заявки" xfId="50454"/>
    <cellStyle name="Обычный 6 5 2 2 3" xfId="50455"/>
    <cellStyle name="Обычный 6 5 2 2 3 2" xfId="50456"/>
    <cellStyle name="Обычный 6 5 2 2 3_заявки" xfId="57866"/>
    <cellStyle name="Обычный 6 5 2 2 4" xfId="50457"/>
    <cellStyle name="Обычный 6 5 2 2_заявки" xfId="50458"/>
    <cellStyle name="Обычный 6 5 2 3" xfId="50459"/>
    <cellStyle name="Обычный 6 5 2 3 2" xfId="50460"/>
    <cellStyle name="Обычный 6 5 2 3 2 2" xfId="50461"/>
    <cellStyle name="Обычный 6 5 2 3 2_заявки" xfId="57867"/>
    <cellStyle name="Обычный 6 5 2 3 3" xfId="50462"/>
    <cellStyle name="Обычный 6 5 2 3_заявки" xfId="50463"/>
    <cellStyle name="Обычный 6 5 2 4" xfId="50464"/>
    <cellStyle name="Обычный 6 5 2 4 2" xfId="50465"/>
    <cellStyle name="Обычный 6 5 2 4_заявки" xfId="57868"/>
    <cellStyle name="Обычный 6 5 2 5" xfId="50466"/>
    <cellStyle name="Обычный 6 5 2_заявки" xfId="50467"/>
    <cellStyle name="Обычный 6 5 3" xfId="50468"/>
    <cellStyle name="Обычный 6 5 3 2" xfId="50469"/>
    <cellStyle name="Обычный 6 5 3 2 2" xfId="50470"/>
    <cellStyle name="Обычный 6 5 3 2 2 2" xfId="50471"/>
    <cellStyle name="Обычный 6 5 3 2 2 2 2" xfId="50472"/>
    <cellStyle name="Обычный 6 5 3 2 2 2_заявки" xfId="57869"/>
    <cellStyle name="Обычный 6 5 3 2 2 3" xfId="50473"/>
    <cellStyle name="Обычный 6 5 3 2 2_заявки" xfId="50474"/>
    <cellStyle name="Обычный 6 5 3 2 3" xfId="50475"/>
    <cellStyle name="Обычный 6 5 3 2 3 2" xfId="50476"/>
    <cellStyle name="Обычный 6 5 3 2 3_заявки" xfId="57870"/>
    <cellStyle name="Обычный 6 5 3 2 4" xfId="50477"/>
    <cellStyle name="Обычный 6 5 3 2_заявки" xfId="50478"/>
    <cellStyle name="Обычный 6 5 3 3" xfId="50479"/>
    <cellStyle name="Обычный 6 5 3 3 2" xfId="50480"/>
    <cellStyle name="Обычный 6 5 3 3 2 2" xfId="50481"/>
    <cellStyle name="Обычный 6 5 3 3 2_заявки" xfId="57871"/>
    <cellStyle name="Обычный 6 5 3 3 3" xfId="50482"/>
    <cellStyle name="Обычный 6 5 3 3_заявки" xfId="50483"/>
    <cellStyle name="Обычный 6 5 3 4" xfId="50484"/>
    <cellStyle name="Обычный 6 5 3 4 2" xfId="50485"/>
    <cellStyle name="Обычный 6 5 3 4_заявки" xfId="57872"/>
    <cellStyle name="Обычный 6 5 3 5" xfId="50486"/>
    <cellStyle name="Обычный 6 5 3_заявки" xfId="50487"/>
    <cellStyle name="Обычный 6 5 4" xfId="50488"/>
    <cellStyle name="Обычный 6 5 4 2" xfId="50489"/>
    <cellStyle name="Обычный 6 5 4 2 2" xfId="50490"/>
    <cellStyle name="Обычный 6 5 4 2 2 2" xfId="50491"/>
    <cellStyle name="Обычный 6 5 4 2 2 2 2" xfId="50492"/>
    <cellStyle name="Обычный 6 5 4 2 2 2_заявки" xfId="57873"/>
    <cellStyle name="Обычный 6 5 4 2 2 3" xfId="50493"/>
    <cellStyle name="Обычный 6 5 4 2 2_заявки" xfId="50494"/>
    <cellStyle name="Обычный 6 5 4 2 3" xfId="50495"/>
    <cellStyle name="Обычный 6 5 4 2 3 2" xfId="50496"/>
    <cellStyle name="Обычный 6 5 4 2 3_заявки" xfId="57874"/>
    <cellStyle name="Обычный 6 5 4 2 4" xfId="50497"/>
    <cellStyle name="Обычный 6 5 4 2_заявки" xfId="50498"/>
    <cellStyle name="Обычный 6 5 4 3" xfId="50499"/>
    <cellStyle name="Обычный 6 5 4 3 2" xfId="50500"/>
    <cellStyle name="Обычный 6 5 4 3 2 2" xfId="50501"/>
    <cellStyle name="Обычный 6 5 4 3 2_заявки" xfId="57875"/>
    <cellStyle name="Обычный 6 5 4 3 3" xfId="50502"/>
    <cellStyle name="Обычный 6 5 4 3_заявки" xfId="50503"/>
    <cellStyle name="Обычный 6 5 4 4" xfId="50504"/>
    <cellStyle name="Обычный 6 5 4 4 2" xfId="50505"/>
    <cellStyle name="Обычный 6 5 4 4_заявки" xfId="57876"/>
    <cellStyle name="Обычный 6 5 4 5" xfId="50506"/>
    <cellStyle name="Обычный 6 5 4_заявки" xfId="50507"/>
    <cellStyle name="Обычный 6 5 5" xfId="50508"/>
    <cellStyle name="Обычный 6 5 5 2" xfId="50509"/>
    <cellStyle name="Обычный 6 5 5 2 2" xfId="50510"/>
    <cellStyle name="Обычный 6 5 5 2 2 2" xfId="50511"/>
    <cellStyle name="Обычный 6 5 5 2 2 2 2" xfId="50512"/>
    <cellStyle name="Обычный 6 5 5 2 2 2_заявки" xfId="57877"/>
    <cellStyle name="Обычный 6 5 5 2 2 3" xfId="50513"/>
    <cellStyle name="Обычный 6 5 5 2 2_заявки" xfId="50514"/>
    <cellStyle name="Обычный 6 5 5 2 3" xfId="50515"/>
    <cellStyle name="Обычный 6 5 5 2 3 2" xfId="50516"/>
    <cellStyle name="Обычный 6 5 5 2 3_заявки" xfId="57878"/>
    <cellStyle name="Обычный 6 5 5 2 4" xfId="50517"/>
    <cellStyle name="Обычный 6 5 5 2_заявки" xfId="50518"/>
    <cellStyle name="Обычный 6 5 5 3" xfId="50519"/>
    <cellStyle name="Обычный 6 5 5 3 2" xfId="50520"/>
    <cellStyle name="Обычный 6 5 5 3 2 2" xfId="50521"/>
    <cellStyle name="Обычный 6 5 5 3 2_заявки" xfId="57879"/>
    <cellStyle name="Обычный 6 5 5 3 3" xfId="50522"/>
    <cellStyle name="Обычный 6 5 5 3_заявки" xfId="50523"/>
    <cellStyle name="Обычный 6 5 5 4" xfId="50524"/>
    <cellStyle name="Обычный 6 5 5 4 2" xfId="50525"/>
    <cellStyle name="Обычный 6 5 5 4_заявки" xfId="57880"/>
    <cellStyle name="Обычный 6 5 5 5" xfId="50526"/>
    <cellStyle name="Обычный 6 5 5_заявки" xfId="50527"/>
    <cellStyle name="Обычный 6 5 6" xfId="50528"/>
    <cellStyle name="Обычный 6 5 6 2" xfId="50529"/>
    <cellStyle name="Обычный 6 5 6 2 2" xfId="50530"/>
    <cellStyle name="Обычный 6 5 6 2 2 2" xfId="50531"/>
    <cellStyle name="Обычный 6 5 6 2 2 2 2" xfId="50532"/>
    <cellStyle name="Обычный 6 5 6 2 2 2_заявки" xfId="57881"/>
    <cellStyle name="Обычный 6 5 6 2 2 3" xfId="50533"/>
    <cellStyle name="Обычный 6 5 6 2 2_заявки" xfId="50534"/>
    <cellStyle name="Обычный 6 5 6 2 3" xfId="50535"/>
    <cellStyle name="Обычный 6 5 6 2 3 2" xfId="50536"/>
    <cellStyle name="Обычный 6 5 6 2 3_заявки" xfId="57882"/>
    <cellStyle name="Обычный 6 5 6 2 4" xfId="50537"/>
    <cellStyle name="Обычный 6 5 6 2_заявки" xfId="50538"/>
    <cellStyle name="Обычный 6 5 6 3" xfId="50539"/>
    <cellStyle name="Обычный 6 5 6 3 2" xfId="50540"/>
    <cellStyle name="Обычный 6 5 6 3 2 2" xfId="50541"/>
    <cellStyle name="Обычный 6 5 6 3 2_заявки" xfId="57883"/>
    <cellStyle name="Обычный 6 5 6 3 3" xfId="50542"/>
    <cellStyle name="Обычный 6 5 6 3_заявки" xfId="50543"/>
    <cellStyle name="Обычный 6 5 6 4" xfId="50544"/>
    <cellStyle name="Обычный 6 5 6 4 2" xfId="50545"/>
    <cellStyle name="Обычный 6 5 6 4_заявки" xfId="57884"/>
    <cellStyle name="Обычный 6 5 6 5" xfId="50546"/>
    <cellStyle name="Обычный 6 5 6_заявки" xfId="50547"/>
    <cellStyle name="Обычный 6 5 7" xfId="50548"/>
    <cellStyle name="Обычный 6 5 7 2" xfId="50549"/>
    <cellStyle name="Обычный 6 5 7 2 2" xfId="50550"/>
    <cellStyle name="Обычный 6 5 7 2 2 2" xfId="50551"/>
    <cellStyle name="Обычный 6 5 7 2 2_заявки" xfId="57885"/>
    <cellStyle name="Обычный 6 5 7 2 3" xfId="50552"/>
    <cellStyle name="Обычный 6 5 7 2_заявки" xfId="50553"/>
    <cellStyle name="Обычный 6 5 7 3" xfId="50554"/>
    <cellStyle name="Обычный 6 5 7 3 2" xfId="50555"/>
    <cellStyle name="Обычный 6 5 7 3_заявки" xfId="57886"/>
    <cellStyle name="Обычный 6 5 7 4" xfId="50556"/>
    <cellStyle name="Обычный 6 5 7_заявки" xfId="50557"/>
    <cellStyle name="Обычный 6 5 8" xfId="50558"/>
    <cellStyle name="Обычный 6 5 8 2" xfId="50559"/>
    <cellStyle name="Обычный 6 5 8 2 2" xfId="50560"/>
    <cellStyle name="Обычный 6 5 8 2_заявки" xfId="57887"/>
    <cellStyle name="Обычный 6 5 8 3" xfId="50561"/>
    <cellStyle name="Обычный 6 5 8_заявки" xfId="50562"/>
    <cellStyle name="Обычный 6 5 9" xfId="50563"/>
    <cellStyle name="Обычный 6 5 9 2" xfId="50564"/>
    <cellStyle name="Обычный 6 5 9_заявки" xfId="57888"/>
    <cellStyle name="Обычный 6 5_заявки" xfId="50565"/>
    <cellStyle name="Обычный 6 6" xfId="56"/>
    <cellStyle name="Обычный 6 6 10" xfId="50566"/>
    <cellStyle name="Обычный 6 6 2" xfId="50567"/>
    <cellStyle name="Обычный 6 6 2 2" xfId="50568"/>
    <cellStyle name="Обычный 6 6 2 2 2" xfId="50569"/>
    <cellStyle name="Обычный 6 6 2 2 2 2" xfId="50570"/>
    <cellStyle name="Обычный 6 6 2 2 2 2 2" xfId="50571"/>
    <cellStyle name="Обычный 6 6 2 2 2 2_заявки" xfId="57889"/>
    <cellStyle name="Обычный 6 6 2 2 2 3" xfId="50572"/>
    <cellStyle name="Обычный 6 6 2 2 2_заявки" xfId="50573"/>
    <cellStyle name="Обычный 6 6 2 2 3" xfId="50574"/>
    <cellStyle name="Обычный 6 6 2 2 3 2" xfId="50575"/>
    <cellStyle name="Обычный 6 6 2 2 3_заявки" xfId="57890"/>
    <cellStyle name="Обычный 6 6 2 2 4" xfId="50576"/>
    <cellStyle name="Обычный 6 6 2 2_заявки" xfId="50577"/>
    <cellStyle name="Обычный 6 6 2 3" xfId="50578"/>
    <cellStyle name="Обычный 6 6 2 3 2" xfId="50579"/>
    <cellStyle name="Обычный 6 6 2 3 2 2" xfId="50580"/>
    <cellStyle name="Обычный 6 6 2 3 2_заявки" xfId="57891"/>
    <cellStyle name="Обычный 6 6 2 3 3" xfId="50581"/>
    <cellStyle name="Обычный 6 6 2 3_заявки" xfId="50582"/>
    <cellStyle name="Обычный 6 6 2 4" xfId="50583"/>
    <cellStyle name="Обычный 6 6 2 4 2" xfId="50584"/>
    <cellStyle name="Обычный 6 6 2 4_заявки" xfId="57892"/>
    <cellStyle name="Обычный 6 6 2 5" xfId="50585"/>
    <cellStyle name="Обычный 6 6 2_заявки" xfId="50586"/>
    <cellStyle name="Обычный 6 6 3" xfId="50587"/>
    <cellStyle name="Обычный 6 6 3 2" xfId="50588"/>
    <cellStyle name="Обычный 6 6 3 2 2" xfId="50589"/>
    <cellStyle name="Обычный 6 6 3 2 2 2" xfId="50590"/>
    <cellStyle name="Обычный 6 6 3 2 2 2 2" xfId="50591"/>
    <cellStyle name="Обычный 6 6 3 2 2 2_заявки" xfId="57893"/>
    <cellStyle name="Обычный 6 6 3 2 2 3" xfId="50592"/>
    <cellStyle name="Обычный 6 6 3 2 2_заявки" xfId="50593"/>
    <cellStyle name="Обычный 6 6 3 2 3" xfId="50594"/>
    <cellStyle name="Обычный 6 6 3 2 3 2" xfId="50595"/>
    <cellStyle name="Обычный 6 6 3 2 3_заявки" xfId="57894"/>
    <cellStyle name="Обычный 6 6 3 2 4" xfId="50596"/>
    <cellStyle name="Обычный 6 6 3 2_заявки" xfId="50597"/>
    <cellStyle name="Обычный 6 6 3 3" xfId="50598"/>
    <cellStyle name="Обычный 6 6 3 3 2" xfId="50599"/>
    <cellStyle name="Обычный 6 6 3 3 2 2" xfId="50600"/>
    <cellStyle name="Обычный 6 6 3 3 2_заявки" xfId="57895"/>
    <cellStyle name="Обычный 6 6 3 3 3" xfId="50601"/>
    <cellStyle name="Обычный 6 6 3 3_заявки" xfId="50602"/>
    <cellStyle name="Обычный 6 6 3 4" xfId="50603"/>
    <cellStyle name="Обычный 6 6 3 4 2" xfId="50604"/>
    <cellStyle name="Обычный 6 6 3 4_заявки" xfId="57896"/>
    <cellStyle name="Обычный 6 6 3 5" xfId="50605"/>
    <cellStyle name="Обычный 6 6 3_заявки" xfId="50606"/>
    <cellStyle name="Обычный 6 6 4" xfId="50607"/>
    <cellStyle name="Обычный 6 6 4 2" xfId="50608"/>
    <cellStyle name="Обычный 6 6 4 2 2" xfId="50609"/>
    <cellStyle name="Обычный 6 6 4 2 2 2" xfId="50610"/>
    <cellStyle name="Обычный 6 6 4 2 2 2 2" xfId="50611"/>
    <cellStyle name="Обычный 6 6 4 2 2 2_заявки" xfId="57897"/>
    <cellStyle name="Обычный 6 6 4 2 2 3" xfId="50612"/>
    <cellStyle name="Обычный 6 6 4 2 2_заявки" xfId="50613"/>
    <cellStyle name="Обычный 6 6 4 2 3" xfId="50614"/>
    <cellStyle name="Обычный 6 6 4 2 3 2" xfId="50615"/>
    <cellStyle name="Обычный 6 6 4 2 3_заявки" xfId="57898"/>
    <cellStyle name="Обычный 6 6 4 2 4" xfId="50616"/>
    <cellStyle name="Обычный 6 6 4 2_заявки" xfId="50617"/>
    <cellStyle name="Обычный 6 6 4 3" xfId="50618"/>
    <cellStyle name="Обычный 6 6 4 3 2" xfId="50619"/>
    <cellStyle name="Обычный 6 6 4 3 2 2" xfId="50620"/>
    <cellStyle name="Обычный 6 6 4 3 2_заявки" xfId="57899"/>
    <cellStyle name="Обычный 6 6 4 3 3" xfId="50621"/>
    <cellStyle name="Обычный 6 6 4 3_заявки" xfId="50622"/>
    <cellStyle name="Обычный 6 6 4 4" xfId="50623"/>
    <cellStyle name="Обычный 6 6 4 4 2" xfId="50624"/>
    <cellStyle name="Обычный 6 6 4 4_заявки" xfId="57900"/>
    <cellStyle name="Обычный 6 6 4 5" xfId="50625"/>
    <cellStyle name="Обычный 6 6 4_заявки" xfId="50626"/>
    <cellStyle name="Обычный 6 6 5" xfId="50627"/>
    <cellStyle name="Обычный 6 6 5 2" xfId="50628"/>
    <cellStyle name="Обычный 6 6 5 2 2" xfId="50629"/>
    <cellStyle name="Обычный 6 6 5 2 2 2" xfId="50630"/>
    <cellStyle name="Обычный 6 6 5 2 2 2 2" xfId="50631"/>
    <cellStyle name="Обычный 6 6 5 2 2 2_заявки" xfId="57901"/>
    <cellStyle name="Обычный 6 6 5 2 2 3" xfId="50632"/>
    <cellStyle name="Обычный 6 6 5 2 2_заявки" xfId="50633"/>
    <cellStyle name="Обычный 6 6 5 2 3" xfId="50634"/>
    <cellStyle name="Обычный 6 6 5 2 3 2" xfId="50635"/>
    <cellStyle name="Обычный 6 6 5 2 3_заявки" xfId="57902"/>
    <cellStyle name="Обычный 6 6 5 2 4" xfId="50636"/>
    <cellStyle name="Обычный 6 6 5 2_заявки" xfId="50637"/>
    <cellStyle name="Обычный 6 6 5 3" xfId="50638"/>
    <cellStyle name="Обычный 6 6 5 3 2" xfId="50639"/>
    <cellStyle name="Обычный 6 6 5 3 2 2" xfId="50640"/>
    <cellStyle name="Обычный 6 6 5 3 2_заявки" xfId="57903"/>
    <cellStyle name="Обычный 6 6 5 3 3" xfId="50641"/>
    <cellStyle name="Обычный 6 6 5 3_заявки" xfId="50642"/>
    <cellStyle name="Обычный 6 6 5 4" xfId="50643"/>
    <cellStyle name="Обычный 6 6 5 4 2" xfId="50644"/>
    <cellStyle name="Обычный 6 6 5 4_заявки" xfId="57904"/>
    <cellStyle name="Обычный 6 6 5 5" xfId="50645"/>
    <cellStyle name="Обычный 6 6 5_заявки" xfId="50646"/>
    <cellStyle name="Обычный 6 6 6" xfId="50647"/>
    <cellStyle name="Обычный 6 6 6 2" xfId="50648"/>
    <cellStyle name="Обычный 6 6 6 2 2" xfId="50649"/>
    <cellStyle name="Обычный 6 6 6 2 2 2" xfId="50650"/>
    <cellStyle name="Обычный 6 6 6 2 2 2 2" xfId="50651"/>
    <cellStyle name="Обычный 6 6 6 2 2 2_заявки" xfId="57905"/>
    <cellStyle name="Обычный 6 6 6 2 2 3" xfId="50652"/>
    <cellStyle name="Обычный 6 6 6 2 2_заявки" xfId="50653"/>
    <cellStyle name="Обычный 6 6 6 2 3" xfId="50654"/>
    <cellStyle name="Обычный 6 6 6 2 3 2" xfId="50655"/>
    <cellStyle name="Обычный 6 6 6 2 3_заявки" xfId="57906"/>
    <cellStyle name="Обычный 6 6 6 2 4" xfId="50656"/>
    <cellStyle name="Обычный 6 6 6 2_заявки" xfId="50657"/>
    <cellStyle name="Обычный 6 6 6 3" xfId="50658"/>
    <cellStyle name="Обычный 6 6 6 3 2" xfId="50659"/>
    <cellStyle name="Обычный 6 6 6 3 2 2" xfId="50660"/>
    <cellStyle name="Обычный 6 6 6 3 2_заявки" xfId="57907"/>
    <cellStyle name="Обычный 6 6 6 3 3" xfId="50661"/>
    <cellStyle name="Обычный 6 6 6 3_заявки" xfId="50662"/>
    <cellStyle name="Обычный 6 6 6 4" xfId="50663"/>
    <cellStyle name="Обычный 6 6 6 4 2" xfId="50664"/>
    <cellStyle name="Обычный 6 6 6 4_заявки" xfId="57908"/>
    <cellStyle name="Обычный 6 6 6 5" xfId="50665"/>
    <cellStyle name="Обычный 6 6 6_заявки" xfId="50666"/>
    <cellStyle name="Обычный 6 6 7" xfId="50667"/>
    <cellStyle name="Обычный 6 6 7 2" xfId="50668"/>
    <cellStyle name="Обычный 6 6 7 2 2" xfId="50669"/>
    <cellStyle name="Обычный 6 6 7 2 2 2" xfId="50670"/>
    <cellStyle name="Обычный 6 6 7 2 2_заявки" xfId="57909"/>
    <cellStyle name="Обычный 6 6 7 2 3" xfId="50671"/>
    <cellStyle name="Обычный 6 6 7 2_заявки" xfId="50672"/>
    <cellStyle name="Обычный 6 6 7 3" xfId="50673"/>
    <cellStyle name="Обычный 6 6 7 3 2" xfId="50674"/>
    <cellStyle name="Обычный 6 6 7 3_заявки" xfId="57910"/>
    <cellStyle name="Обычный 6 6 7 4" xfId="50675"/>
    <cellStyle name="Обычный 6 6 7_заявки" xfId="50676"/>
    <cellStyle name="Обычный 6 6 8" xfId="50677"/>
    <cellStyle name="Обычный 6 6 8 2" xfId="50678"/>
    <cellStyle name="Обычный 6 6 8 2 2" xfId="50679"/>
    <cellStyle name="Обычный 6 6 8 2_заявки" xfId="57911"/>
    <cellStyle name="Обычный 6 6 8 3" xfId="50680"/>
    <cellStyle name="Обычный 6 6 8_заявки" xfId="50681"/>
    <cellStyle name="Обычный 6 6 9" xfId="50682"/>
    <cellStyle name="Обычный 6 6 9 2" xfId="50683"/>
    <cellStyle name="Обычный 6 6 9_заявки" xfId="57912"/>
    <cellStyle name="Обычный 6 6_заявки" xfId="50684"/>
    <cellStyle name="Обычный 6 7" xfId="50685"/>
    <cellStyle name="Обычный 6 7 2" xfId="50686"/>
    <cellStyle name="Обычный 6 7 2 2" xfId="50687"/>
    <cellStyle name="Обычный 6 7 2 2 2" xfId="50688"/>
    <cellStyle name="Обычный 6 7 2 2 2 2" xfId="50689"/>
    <cellStyle name="Обычный 6 7 2 2 2 2 2" xfId="50690"/>
    <cellStyle name="Обычный 6 7 2 2 2 2_заявки" xfId="57913"/>
    <cellStyle name="Обычный 6 7 2 2 2 3" xfId="50691"/>
    <cellStyle name="Обычный 6 7 2 2 2_заявки" xfId="50692"/>
    <cellStyle name="Обычный 6 7 2 2 3" xfId="50693"/>
    <cellStyle name="Обычный 6 7 2 2 3 2" xfId="50694"/>
    <cellStyle name="Обычный 6 7 2 2 3_заявки" xfId="57914"/>
    <cellStyle name="Обычный 6 7 2 2 4" xfId="50695"/>
    <cellStyle name="Обычный 6 7 2 2_заявки" xfId="50696"/>
    <cellStyle name="Обычный 6 7 2 3" xfId="50697"/>
    <cellStyle name="Обычный 6 7 2 3 2" xfId="50698"/>
    <cellStyle name="Обычный 6 7 2 3 2 2" xfId="50699"/>
    <cellStyle name="Обычный 6 7 2 3 2_заявки" xfId="57915"/>
    <cellStyle name="Обычный 6 7 2 3 3" xfId="50700"/>
    <cellStyle name="Обычный 6 7 2 3_заявки" xfId="50701"/>
    <cellStyle name="Обычный 6 7 2 4" xfId="50702"/>
    <cellStyle name="Обычный 6 7 2 4 2" xfId="50703"/>
    <cellStyle name="Обычный 6 7 2 4_заявки" xfId="57916"/>
    <cellStyle name="Обычный 6 7 2 5" xfId="50704"/>
    <cellStyle name="Обычный 6 7 2_заявки" xfId="50705"/>
    <cellStyle name="Обычный 6 7 3" xfId="50706"/>
    <cellStyle name="Обычный 6 7 3 2" xfId="50707"/>
    <cellStyle name="Обычный 6 7 3 2 2" xfId="50708"/>
    <cellStyle name="Обычный 6 7 3 2 2 2" xfId="50709"/>
    <cellStyle name="Обычный 6 7 3 2 2 2 2" xfId="50710"/>
    <cellStyle name="Обычный 6 7 3 2 2 2_заявки" xfId="57917"/>
    <cellStyle name="Обычный 6 7 3 2 2 3" xfId="50711"/>
    <cellStyle name="Обычный 6 7 3 2 2_заявки" xfId="50712"/>
    <cellStyle name="Обычный 6 7 3 2 3" xfId="50713"/>
    <cellStyle name="Обычный 6 7 3 2 3 2" xfId="50714"/>
    <cellStyle name="Обычный 6 7 3 2 3_заявки" xfId="57918"/>
    <cellStyle name="Обычный 6 7 3 2 4" xfId="50715"/>
    <cellStyle name="Обычный 6 7 3 2_заявки" xfId="50716"/>
    <cellStyle name="Обычный 6 7 3 3" xfId="50717"/>
    <cellStyle name="Обычный 6 7 3 3 2" xfId="50718"/>
    <cellStyle name="Обычный 6 7 3 3 2 2" xfId="50719"/>
    <cellStyle name="Обычный 6 7 3 3 2_заявки" xfId="57919"/>
    <cellStyle name="Обычный 6 7 3 3 3" xfId="50720"/>
    <cellStyle name="Обычный 6 7 3 3_заявки" xfId="50721"/>
    <cellStyle name="Обычный 6 7 3 4" xfId="50722"/>
    <cellStyle name="Обычный 6 7 3 4 2" xfId="50723"/>
    <cellStyle name="Обычный 6 7 3 4_заявки" xfId="57920"/>
    <cellStyle name="Обычный 6 7 3 5" xfId="50724"/>
    <cellStyle name="Обычный 6 7 3_заявки" xfId="50725"/>
    <cellStyle name="Обычный 6 7 4" xfId="50726"/>
    <cellStyle name="Обычный 6 7 4 2" xfId="50727"/>
    <cellStyle name="Обычный 6 7 4 2 2" xfId="50728"/>
    <cellStyle name="Обычный 6 7 4 2 2 2" xfId="50729"/>
    <cellStyle name="Обычный 6 7 4 2 2 2 2" xfId="50730"/>
    <cellStyle name="Обычный 6 7 4 2 2 2_заявки" xfId="57921"/>
    <cellStyle name="Обычный 6 7 4 2 2 3" xfId="50731"/>
    <cellStyle name="Обычный 6 7 4 2 2_заявки" xfId="50732"/>
    <cellStyle name="Обычный 6 7 4 2 3" xfId="50733"/>
    <cellStyle name="Обычный 6 7 4 2 3 2" xfId="50734"/>
    <cellStyle name="Обычный 6 7 4 2 3_заявки" xfId="57922"/>
    <cellStyle name="Обычный 6 7 4 2 4" xfId="50735"/>
    <cellStyle name="Обычный 6 7 4 2_заявки" xfId="50736"/>
    <cellStyle name="Обычный 6 7 4 3" xfId="50737"/>
    <cellStyle name="Обычный 6 7 4 3 2" xfId="50738"/>
    <cellStyle name="Обычный 6 7 4 3 2 2" xfId="50739"/>
    <cellStyle name="Обычный 6 7 4 3 2_заявки" xfId="57923"/>
    <cellStyle name="Обычный 6 7 4 3 3" xfId="50740"/>
    <cellStyle name="Обычный 6 7 4 3_заявки" xfId="50741"/>
    <cellStyle name="Обычный 6 7 4 4" xfId="50742"/>
    <cellStyle name="Обычный 6 7 4 4 2" xfId="50743"/>
    <cellStyle name="Обычный 6 7 4 4_заявки" xfId="57924"/>
    <cellStyle name="Обычный 6 7 4 5" xfId="50744"/>
    <cellStyle name="Обычный 6 7 4_заявки" xfId="50745"/>
    <cellStyle name="Обычный 6 7 5" xfId="50746"/>
    <cellStyle name="Обычный 6 7 5 2" xfId="50747"/>
    <cellStyle name="Обычный 6 7 5 2 2" xfId="50748"/>
    <cellStyle name="Обычный 6 7 5 2 2 2" xfId="50749"/>
    <cellStyle name="Обычный 6 7 5 2 2 2 2" xfId="50750"/>
    <cellStyle name="Обычный 6 7 5 2 2 2_заявки" xfId="57925"/>
    <cellStyle name="Обычный 6 7 5 2 2 3" xfId="50751"/>
    <cellStyle name="Обычный 6 7 5 2 2_заявки" xfId="50752"/>
    <cellStyle name="Обычный 6 7 5 2 3" xfId="50753"/>
    <cellStyle name="Обычный 6 7 5 2 3 2" xfId="50754"/>
    <cellStyle name="Обычный 6 7 5 2 3_заявки" xfId="57926"/>
    <cellStyle name="Обычный 6 7 5 2 4" xfId="50755"/>
    <cellStyle name="Обычный 6 7 5 2_заявки" xfId="50756"/>
    <cellStyle name="Обычный 6 7 5 3" xfId="50757"/>
    <cellStyle name="Обычный 6 7 5 3 2" xfId="50758"/>
    <cellStyle name="Обычный 6 7 5 3 2 2" xfId="50759"/>
    <cellStyle name="Обычный 6 7 5 3 2_заявки" xfId="57927"/>
    <cellStyle name="Обычный 6 7 5 3 3" xfId="50760"/>
    <cellStyle name="Обычный 6 7 5 3_заявки" xfId="50761"/>
    <cellStyle name="Обычный 6 7 5 4" xfId="50762"/>
    <cellStyle name="Обычный 6 7 5 4 2" xfId="50763"/>
    <cellStyle name="Обычный 6 7 5 4_заявки" xfId="57928"/>
    <cellStyle name="Обычный 6 7 5 5" xfId="50764"/>
    <cellStyle name="Обычный 6 7 5_заявки" xfId="50765"/>
    <cellStyle name="Обычный 6 7 6" xfId="50766"/>
    <cellStyle name="Обычный 6 7 6 2" xfId="50767"/>
    <cellStyle name="Обычный 6 7 6 2 2" xfId="50768"/>
    <cellStyle name="Обычный 6 7 6 2 2 2" xfId="50769"/>
    <cellStyle name="Обычный 6 7 6 2 2_заявки" xfId="57929"/>
    <cellStyle name="Обычный 6 7 6 2 3" xfId="50770"/>
    <cellStyle name="Обычный 6 7 6 2_заявки" xfId="50771"/>
    <cellStyle name="Обычный 6 7 6 3" xfId="50772"/>
    <cellStyle name="Обычный 6 7 6 3 2" xfId="50773"/>
    <cellStyle name="Обычный 6 7 6 3_заявки" xfId="57930"/>
    <cellStyle name="Обычный 6 7 6 4" xfId="50774"/>
    <cellStyle name="Обычный 6 7 6_заявки" xfId="50775"/>
    <cellStyle name="Обычный 6 7 7" xfId="50776"/>
    <cellStyle name="Обычный 6 7 7 2" xfId="50777"/>
    <cellStyle name="Обычный 6 7 7 2 2" xfId="50778"/>
    <cellStyle name="Обычный 6 7 7 2_заявки" xfId="57931"/>
    <cellStyle name="Обычный 6 7 7 3" xfId="50779"/>
    <cellStyle name="Обычный 6 7 7_заявки" xfId="50780"/>
    <cellStyle name="Обычный 6 7 8" xfId="50781"/>
    <cellStyle name="Обычный 6 7 8 2" xfId="50782"/>
    <cellStyle name="Обычный 6 7 8_заявки" xfId="57932"/>
    <cellStyle name="Обычный 6 7 9" xfId="50783"/>
    <cellStyle name="Обычный 6 7_заявки" xfId="50784"/>
    <cellStyle name="Обычный 6 8" xfId="50785"/>
    <cellStyle name="Обычный 6 8 2" xfId="50786"/>
    <cellStyle name="Обычный 6 8 2 2" xfId="50787"/>
    <cellStyle name="Обычный 6 8 2 2 2" xfId="50788"/>
    <cellStyle name="Обычный 6 8 2 2 2 2" xfId="50789"/>
    <cellStyle name="Обычный 6 8 2 2 2 2 2" xfId="50790"/>
    <cellStyle name="Обычный 6 8 2 2 2 2_заявки" xfId="57933"/>
    <cellStyle name="Обычный 6 8 2 2 2 3" xfId="50791"/>
    <cellStyle name="Обычный 6 8 2 2 2_заявки" xfId="50792"/>
    <cellStyle name="Обычный 6 8 2 2 3" xfId="50793"/>
    <cellStyle name="Обычный 6 8 2 2 3 2" xfId="50794"/>
    <cellStyle name="Обычный 6 8 2 2 3_заявки" xfId="57934"/>
    <cellStyle name="Обычный 6 8 2 2 4" xfId="50795"/>
    <cellStyle name="Обычный 6 8 2 2_заявки" xfId="50796"/>
    <cellStyle name="Обычный 6 8 2 3" xfId="50797"/>
    <cellStyle name="Обычный 6 8 2 3 2" xfId="50798"/>
    <cellStyle name="Обычный 6 8 2 3 2 2" xfId="50799"/>
    <cellStyle name="Обычный 6 8 2 3 2_заявки" xfId="57935"/>
    <cellStyle name="Обычный 6 8 2 3 3" xfId="50800"/>
    <cellStyle name="Обычный 6 8 2 3_заявки" xfId="50801"/>
    <cellStyle name="Обычный 6 8 2 4" xfId="50802"/>
    <cellStyle name="Обычный 6 8 2 4 2" xfId="50803"/>
    <cellStyle name="Обычный 6 8 2 4_заявки" xfId="57936"/>
    <cellStyle name="Обычный 6 8 2 5" xfId="50804"/>
    <cellStyle name="Обычный 6 8 2_заявки" xfId="50805"/>
    <cellStyle name="Обычный 6 8 3" xfId="50806"/>
    <cellStyle name="Обычный 6 8 3 2" xfId="50807"/>
    <cellStyle name="Обычный 6 8 3 2 2" xfId="50808"/>
    <cellStyle name="Обычный 6 8 3 2 2 2" xfId="50809"/>
    <cellStyle name="Обычный 6 8 3 2 2 2 2" xfId="50810"/>
    <cellStyle name="Обычный 6 8 3 2 2 2_заявки" xfId="57937"/>
    <cellStyle name="Обычный 6 8 3 2 2 3" xfId="50811"/>
    <cellStyle name="Обычный 6 8 3 2 2_заявки" xfId="50812"/>
    <cellStyle name="Обычный 6 8 3 2 3" xfId="50813"/>
    <cellStyle name="Обычный 6 8 3 2 3 2" xfId="50814"/>
    <cellStyle name="Обычный 6 8 3 2 3_заявки" xfId="57938"/>
    <cellStyle name="Обычный 6 8 3 2 4" xfId="50815"/>
    <cellStyle name="Обычный 6 8 3 2_заявки" xfId="50816"/>
    <cellStyle name="Обычный 6 8 3 3" xfId="50817"/>
    <cellStyle name="Обычный 6 8 3 3 2" xfId="50818"/>
    <cellStyle name="Обычный 6 8 3 3 2 2" xfId="50819"/>
    <cellStyle name="Обычный 6 8 3 3 2_заявки" xfId="57939"/>
    <cellStyle name="Обычный 6 8 3 3 3" xfId="50820"/>
    <cellStyle name="Обычный 6 8 3 3_заявки" xfId="50821"/>
    <cellStyle name="Обычный 6 8 3 4" xfId="50822"/>
    <cellStyle name="Обычный 6 8 3 4 2" xfId="50823"/>
    <cellStyle name="Обычный 6 8 3 4_заявки" xfId="57940"/>
    <cellStyle name="Обычный 6 8 3 5" xfId="50824"/>
    <cellStyle name="Обычный 6 8 3_заявки" xfId="50825"/>
    <cellStyle name="Обычный 6 8 4" xfId="50826"/>
    <cellStyle name="Обычный 6 8 4 2" xfId="50827"/>
    <cellStyle name="Обычный 6 8 4 2 2" xfId="50828"/>
    <cellStyle name="Обычный 6 8 4 2 2 2" xfId="50829"/>
    <cellStyle name="Обычный 6 8 4 2 2 2 2" xfId="50830"/>
    <cellStyle name="Обычный 6 8 4 2 2 2_заявки" xfId="57941"/>
    <cellStyle name="Обычный 6 8 4 2 2 3" xfId="50831"/>
    <cellStyle name="Обычный 6 8 4 2 2_заявки" xfId="50832"/>
    <cellStyle name="Обычный 6 8 4 2 3" xfId="50833"/>
    <cellStyle name="Обычный 6 8 4 2 3 2" xfId="50834"/>
    <cellStyle name="Обычный 6 8 4 2 3_заявки" xfId="57942"/>
    <cellStyle name="Обычный 6 8 4 2 4" xfId="50835"/>
    <cellStyle name="Обычный 6 8 4 2_заявки" xfId="50836"/>
    <cellStyle name="Обычный 6 8 4 3" xfId="50837"/>
    <cellStyle name="Обычный 6 8 4 3 2" xfId="50838"/>
    <cellStyle name="Обычный 6 8 4 3 2 2" xfId="50839"/>
    <cellStyle name="Обычный 6 8 4 3 2_заявки" xfId="57943"/>
    <cellStyle name="Обычный 6 8 4 3 3" xfId="50840"/>
    <cellStyle name="Обычный 6 8 4 3_заявки" xfId="50841"/>
    <cellStyle name="Обычный 6 8 4 4" xfId="50842"/>
    <cellStyle name="Обычный 6 8 4 4 2" xfId="50843"/>
    <cellStyle name="Обычный 6 8 4 4_заявки" xfId="57944"/>
    <cellStyle name="Обычный 6 8 4 5" xfId="50844"/>
    <cellStyle name="Обычный 6 8 4_заявки" xfId="50845"/>
    <cellStyle name="Обычный 6 8 5" xfId="50846"/>
    <cellStyle name="Обычный 6 8 5 2" xfId="50847"/>
    <cellStyle name="Обычный 6 8 5 2 2" xfId="50848"/>
    <cellStyle name="Обычный 6 8 5 2 2 2" xfId="50849"/>
    <cellStyle name="Обычный 6 8 5 2 2_заявки" xfId="57945"/>
    <cellStyle name="Обычный 6 8 5 2 3" xfId="50850"/>
    <cellStyle name="Обычный 6 8 5 2_заявки" xfId="50851"/>
    <cellStyle name="Обычный 6 8 5 3" xfId="50852"/>
    <cellStyle name="Обычный 6 8 5 3 2" xfId="50853"/>
    <cellStyle name="Обычный 6 8 5 3_заявки" xfId="57946"/>
    <cellStyle name="Обычный 6 8 5 4" xfId="50854"/>
    <cellStyle name="Обычный 6 8 5_заявки" xfId="50855"/>
    <cellStyle name="Обычный 6 8 6" xfId="50856"/>
    <cellStyle name="Обычный 6 8 6 2" xfId="50857"/>
    <cellStyle name="Обычный 6 8 6 2 2" xfId="50858"/>
    <cellStyle name="Обычный 6 8 6 2_заявки" xfId="57947"/>
    <cellStyle name="Обычный 6 8 6 3" xfId="50859"/>
    <cellStyle name="Обычный 6 8 6_заявки" xfId="50860"/>
    <cellStyle name="Обычный 6 8 7" xfId="50861"/>
    <cellStyle name="Обычный 6 8 7 2" xfId="50862"/>
    <cellStyle name="Обычный 6 8 7_заявки" xfId="57948"/>
    <cellStyle name="Обычный 6 8 8" xfId="50863"/>
    <cellStyle name="Обычный 6 8_заявки" xfId="50864"/>
    <cellStyle name="Обычный 6 9" xfId="50865"/>
    <cellStyle name="Обычный 6 9 2" xfId="50866"/>
    <cellStyle name="Обычный 6 9 2 2" xfId="50867"/>
    <cellStyle name="Обычный 6 9 2 2 2" xfId="50868"/>
    <cellStyle name="Обычный 6 9 2 2 2 2" xfId="50869"/>
    <cellStyle name="Обычный 6 9 2 2 2 2 2" xfId="50870"/>
    <cellStyle name="Обычный 6 9 2 2 2 2_заявки" xfId="57949"/>
    <cellStyle name="Обычный 6 9 2 2 2 3" xfId="50871"/>
    <cellStyle name="Обычный 6 9 2 2 2_заявки" xfId="50872"/>
    <cellStyle name="Обычный 6 9 2 2 3" xfId="50873"/>
    <cellStyle name="Обычный 6 9 2 2 3 2" xfId="50874"/>
    <cellStyle name="Обычный 6 9 2 2 3_заявки" xfId="57950"/>
    <cellStyle name="Обычный 6 9 2 2 4" xfId="50875"/>
    <cellStyle name="Обычный 6 9 2 2_заявки" xfId="50876"/>
    <cellStyle name="Обычный 6 9 2 3" xfId="50877"/>
    <cellStyle name="Обычный 6 9 2 3 2" xfId="50878"/>
    <cellStyle name="Обычный 6 9 2 3 2 2" xfId="50879"/>
    <cellStyle name="Обычный 6 9 2 3 2_заявки" xfId="57951"/>
    <cellStyle name="Обычный 6 9 2 3 3" xfId="50880"/>
    <cellStyle name="Обычный 6 9 2 3_заявки" xfId="50881"/>
    <cellStyle name="Обычный 6 9 2 4" xfId="50882"/>
    <cellStyle name="Обычный 6 9 2 4 2" xfId="50883"/>
    <cellStyle name="Обычный 6 9 2 4_заявки" xfId="57952"/>
    <cellStyle name="Обычный 6 9 2 5" xfId="50884"/>
    <cellStyle name="Обычный 6 9 2_заявки" xfId="50885"/>
    <cellStyle name="Обычный 6 9 3" xfId="50886"/>
    <cellStyle name="Обычный 6 9 3 2" xfId="50887"/>
    <cellStyle name="Обычный 6 9 3 2 2" xfId="50888"/>
    <cellStyle name="Обычный 6 9 3 2 2 2" xfId="50889"/>
    <cellStyle name="Обычный 6 9 3 2 2 2 2" xfId="50890"/>
    <cellStyle name="Обычный 6 9 3 2 2 2_заявки" xfId="57953"/>
    <cellStyle name="Обычный 6 9 3 2 2 3" xfId="50891"/>
    <cellStyle name="Обычный 6 9 3 2 2_заявки" xfId="50892"/>
    <cellStyle name="Обычный 6 9 3 2 3" xfId="50893"/>
    <cellStyle name="Обычный 6 9 3 2 3 2" xfId="50894"/>
    <cellStyle name="Обычный 6 9 3 2 3_заявки" xfId="57954"/>
    <cellStyle name="Обычный 6 9 3 2 4" xfId="50895"/>
    <cellStyle name="Обычный 6 9 3 2_заявки" xfId="50896"/>
    <cellStyle name="Обычный 6 9 3 3" xfId="50897"/>
    <cellStyle name="Обычный 6 9 3 3 2" xfId="50898"/>
    <cellStyle name="Обычный 6 9 3 3 2 2" xfId="50899"/>
    <cellStyle name="Обычный 6 9 3 3 2_заявки" xfId="57955"/>
    <cellStyle name="Обычный 6 9 3 3 3" xfId="50900"/>
    <cellStyle name="Обычный 6 9 3 3_заявки" xfId="50901"/>
    <cellStyle name="Обычный 6 9 3 4" xfId="50902"/>
    <cellStyle name="Обычный 6 9 3 4 2" xfId="50903"/>
    <cellStyle name="Обычный 6 9 3 4_заявки" xfId="57956"/>
    <cellStyle name="Обычный 6 9 3 5" xfId="50904"/>
    <cellStyle name="Обычный 6 9 3_заявки" xfId="50905"/>
    <cellStyle name="Обычный 6 9 4" xfId="50906"/>
    <cellStyle name="Обычный 6 9 4 2" xfId="50907"/>
    <cellStyle name="Обычный 6 9 4 2 2" xfId="50908"/>
    <cellStyle name="Обычный 6 9 4 2 2 2" xfId="50909"/>
    <cellStyle name="Обычный 6 9 4 2 2 2 2" xfId="50910"/>
    <cellStyle name="Обычный 6 9 4 2 2 2_заявки" xfId="57957"/>
    <cellStyle name="Обычный 6 9 4 2 2 3" xfId="50911"/>
    <cellStyle name="Обычный 6 9 4 2 2_заявки" xfId="50912"/>
    <cellStyle name="Обычный 6 9 4 2 3" xfId="50913"/>
    <cellStyle name="Обычный 6 9 4 2 3 2" xfId="50914"/>
    <cellStyle name="Обычный 6 9 4 2 3_заявки" xfId="57958"/>
    <cellStyle name="Обычный 6 9 4 2 4" xfId="50915"/>
    <cellStyle name="Обычный 6 9 4 2_заявки" xfId="50916"/>
    <cellStyle name="Обычный 6 9 4 3" xfId="50917"/>
    <cellStyle name="Обычный 6 9 4 3 2" xfId="50918"/>
    <cellStyle name="Обычный 6 9 4 3 2 2" xfId="50919"/>
    <cellStyle name="Обычный 6 9 4 3 2_заявки" xfId="57959"/>
    <cellStyle name="Обычный 6 9 4 3 3" xfId="50920"/>
    <cellStyle name="Обычный 6 9 4 3_заявки" xfId="50921"/>
    <cellStyle name="Обычный 6 9 4 4" xfId="50922"/>
    <cellStyle name="Обычный 6 9 4 4 2" xfId="50923"/>
    <cellStyle name="Обычный 6 9 4 4_заявки" xfId="57960"/>
    <cellStyle name="Обычный 6 9 4 5" xfId="50924"/>
    <cellStyle name="Обычный 6 9 4_заявки" xfId="50925"/>
    <cellStyle name="Обычный 6 9 5" xfId="50926"/>
    <cellStyle name="Обычный 6 9 5 2" xfId="50927"/>
    <cellStyle name="Обычный 6 9 5 2 2" xfId="50928"/>
    <cellStyle name="Обычный 6 9 5 2 2 2" xfId="50929"/>
    <cellStyle name="Обычный 6 9 5 2 2_заявки" xfId="57961"/>
    <cellStyle name="Обычный 6 9 5 2 3" xfId="50930"/>
    <cellStyle name="Обычный 6 9 5 2_заявки" xfId="50931"/>
    <cellStyle name="Обычный 6 9 5 3" xfId="50932"/>
    <cellStyle name="Обычный 6 9 5 3 2" xfId="50933"/>
    <cellStyle name="Обычный 6 9 5 3_заявки" xfId="57962"/>
    <cellStyle name="Обычный 6 9 5 4" xfId="50934"/>
    <cellStyle name="Обычный 6 9 5_заявки" xfId="50935"/>
    <cellStyle name="Обычный 6 9 6" xfId="50936"/>
    <cellStyle name="Обычный 6 9 6 2" xfId="50937"/>
    <cellStyle name="Обычный 6 9 6 2 2" xfId="50938"/>
    <cellStyle name="Обычный 6 9 6 2_заявки" xfId="57963"/>
    <cellStyle name="Обычный 6 9 6 3" xfId="50939"/>
    <cellStyle name="Обычный 6 9 6_заявки" xfId="50940"/>
    <cellStyle name="Обычный 6 9 7" xfId="50941"/>
    <cellStyle name="Обычный 6 9 7 2" xfId="50942"/>
    <cellStyle name="Обычный 6 9 7_заявки" xfId="57964"/>
    <cellStyle name="Обычный 6 9 8" xfId="50943"/>
    <cellStyle name="Обычный 6 9_заявки" xfId="50944"/>
    <cellStyle name="Обычный 6_заявки" xfId="50945"/>
    <cellStyle name="Обычный 7" xfId="57"/>
    <cellStyle name="Обычный 7 10" xfId="50946"/>
    <cellStyle name="Обычный 7 10 2" xfId="50947"/>
    <cellStyle name="Обычный 7 10 2 2" xfId="50948"/>
    <cellStyle name="Обычный 7 10 2 2 2" xfId="50949"/>
    <cellStyle name="Обычный 7 10 2 2 2 2" xfId="50950"/>
    <cellStyle name="Обычный 7 10 2 2 2 2 2" xfId="50951"/>
    <cellStyle name="Обычный 7 10 2 2 2 2_заявки" xfId="57965"/>
    <cellStyle name="Обычный 7 10 2 2 2 3" xfId="50952"/>
    <cellStyle name="Обычный 7 10 2 2 2_заявки" xfId="50953"/>
    <cellStyle name="Обычный 7 10 2 2 3" xfId="50954"/>
    <cellStyle name="Обычный 7 10 2 2 3 2" xfId="50955"/>
    <cellStyle name="Обычный 7 10 2 2 3_заявки" xfId="57966"/>
    <cellStyle name="Обычный 7 10 2 2 4" xfId="50956"/>
    <cellStyle name="Обычный 7 10 2 2_заявки" xfId="50957"/>
    <cellStyle name="Обычный 7 10 2 3" xfId="50958"/>
    <cellStyle name="Обычный 7 10 2 3 2" xfId="50959"/>
    <cellStyle name="Обычный 7 10 2 3 2 2" xfId="50960"/>
    <cellStyle name="Обычный 7 10 2 3 2_заявки" xfId="57967"/>
    <cellStyle name="Обычный 7 10 2 3 3" xfId="50961"/>
    <cellStyle name="Обычный 7 10 2 3_заявки" xfId="50962"/>
    <cellStyle name="Обычный 7 10 2 4" xfId="50963"/>
    <cellStyle name="Обычный 7 10 2 4 2" xfId="50964"/>
    <cellStyle name="Обычный 7 10 2 4_заявки" xfId="57968"/>
    <cellStyle name="Обычный 7 10 2 5" xfId="50965"/>
    <cellStyle name="Обычный 7 10 2_заявки" xfId="50966"/>
    <cellStyle name="Обычный 7 10 3" xfId="50967"/>
    <cellStyle name="Обычный 7 10 3 2" xfId="50968"/>
    <cellStyle name="Обычный 7 10 3 2 2" xfId="50969"/>
    <cellStyle name="Обычный 7 10 3 2 2 2" xfId="50970"/>
    <cellStyle name="Обычный 7 10 3 2 2 2 2" xfId="50971"/>
    <cellStyle name="Обычный 7 10 3 2 2 2_заявки" xfId="57969"/>
    <cellStyle name="Обычный 7 10 3 2 2 3" xfId="50972"/>
    <cellStyle name="Обычный 7 10 3 2 2_заявки" xfId="50973"/>
    <cellStyle name="Обычный 7 10 3 2 3" xfId="50974"/>
    <cellStyle name="Обычный 7 10 3 2 3 2" xfId="50975"/>
    <cellStyle name="Обычный 7 10 3 2 3_заявки" xfId="57970"/>
    <cellStyle name="Обычный 7 10 3 2 4" xfId="50976"/>
    <cellStyle name="Обычный 7 10 3 2_заявки" xfId="50977"/>
    <cellStyle name="Обычный 7 10 3 3" xfId="50978"/>
    <cellStyle name="Обычный 7 10 3 3 2" xfId="50979"/>
    <cellStyle name="Обычный 7 10 3 3 2 2" xfId="50980"/>
    <cellStyle name="Обычный 7 10 3 3 2_заявки" xfId="57971"/>
    <cellStyle name="Обычный 7 10 3 3 3" xfId="50981"/>
    <cellStyle name="Обычный 7 10 3 3_заявки" xfId="50982"/>
    <cellStyle name="Обычный 7 10 3 4" xfId="50983"/>
    <cellStyle name="Обычный 7 10 3 4 2" xfId="50984"/>
    <cellStyle name="Обычный 7 10 3 4_заявки" xfId="57972"/>
    <cellStyle name="Обычный 7 10 3 5" xfId="50985"/>
    <cellStyle name="Обычный 7 10 3_заявки" xfId="50986"/>
    <cellStyle name="Обычный 7 10 4" xfId="50987"/>
    <cellStyle name="Обычный 7 10 4 2" xfId="50988"/>
    <cellStyle name="Обычный 7 10 4 2 2" xfId="50989"/>
    <cellStyle name="Обычный 7 10 4 2 2 2" xfId="50990"/>
    <cellStyle name="Обычный 7 10 4 2 2 2 2" xfId="50991"/>
    <cellStyle name="Обычный 7 10 4 2 2 2_заявки" xfId="57973"/>
    <cellStyle name="Обычный 7 10 4 2 2 3" xfId="50992"/>
    <cellStyle name="Обычный 7 10 4 2 2_заявки" xfId="50993"/>
    <cellStyle name="Обычный 7 10 4 2 3" xfId="50994"/>
    <cellStyle name="Обычный 7 10 4 2 3 2" xfId="50995"/>
    <cellStyle name="Обычный 7 10 4 2 3_заявки" xfId="57974"/>
    <cellStyle name="Обычный 7 10 4 2 4" xfId="50996"/>
    <cellStyle name="Обычный 7 10 4 2_заявки" xfId="50997"/>
    <cellStyle name="Обычный 7 10 4 3" xfId="50998"/>
    <cellStyle name="Обычный 7 10 4 3 2" xfId="50999"/>
    <cellStyle name="Обычный 7 10 4 3 2 2" xfId="51000"/>
    <cellStyle name="Обычный 7 10 4 3 2_заявки" xfId="57975"/>
    <cellStyle name="Обычный 7 10 4 3 3" xfId="51001"/>
    <cellStyle name="Обычный 7 10 4 3_заявки" xfId="51002"/>
    <cellStyle name="Обычный 7 10 4 4" xfId="51003"/>
    <cellStyle name="Обычный 7 10 4 4 2" xfId="51004"/>
    <cellStyle name="Обычный 7 10 4 4_заявки" xfId="57976"/>
    <cellStyle name="Обычный 7 10 4 5" xfId="51005"/>
    <cellStyle name="Обычный 7 10 4_заявки" xfId="51006"/>
    <cellStyle name="Обычный 7 10 5" xfId="51007"/>
    <cellStyle name="Обычный 7 10 5 2" xfId="51008"/>
    <cellStyle name="Обычный 7 10 5 2 2" xfId="51009"/>
    <cellStyle name="Обычный 7 10 5 2 2 2" xfId="51010"/>
    <cellStyle name="Обычный 7 10 5 2 2_заявки" xfId="57977"/>
    <cellStyle name="Обычный 7 10 5 2 3" xfId="51011"/>
    <cellStyle name="Обычный 7 10 5 2_заявки" xfId="51012"/>
    <cellStyle name="Обычный 7 10 5 3" xfId="51013"/>
    <cellStyle name="Обычный 7 10 5 3 2" xfId="51014"/>
    <cellStyle name="Обычный 7 10 5 3_заявки" xfId="57978"/>
    <cellStyle name="Обычный 7 10 5 4" xfId="51015"/>
    <cellStyle name="Обычный 7 10 5_заявки" xfId="51016"/>
    <cellStyle name="Обычный 7 10 6" xfId="51017"/>
    <cellStyle name="Обычный 7 10 6 2" xfId="51018"/>
    <cellStyle name="Обычный 7 10 6 2 2" xfId="51019"/>
    <cellStyle name="Обычный 7 10 6 2_заявки" xfId="57979"/>
    <cellStyle name="Обычный 7 10 6 3" xfId="51020"/>
    <cellStyle name="Обычный 7 10 6_заявки" xfId="51021"/>
    <cellStyle name="Обычный 7 10 7" xfId="51022"/>
    <cellStyle name="Обычный 7 10 7 2" xfId="51023"/>
    <cellStyle name="Обычный 7 10 7_заявки" xfId="57980"/>
    <cellStyle name="Обычный 7 10 8" xfId="51024"/>
    <cellStyle name="Обычный 7 10_заявки" xfId="51025"/>
    <cellStyle name="Обычный 7 11" xfId="51026"/>
    <cellStyle name="Обычный 7 11 2" xfId="51027"/>
    <cellStyle name="Обычный 7 11 2 2" xfId="51028"/>
    <cellStyle name="Обычный 7 11 2 2 2" xfId="51029"/>
    <cellStyle name="Обычный 7 11 2 2 2 2" xfId="51030"/>
    <cellStyle name="Обычный 7 11 2 2 2 2 2" xfId="51031"/>
    <cellStyle name="Обычный 7 11 2 2 2 2_заявки" xfId="57981"/>
    <cellStyle name="Обычный 7 11 2 2 2 3" xfId="51032"/>
    <cellStyle name="Обычный 7 11 2 2 2_заявки" xfId="51033"/>
    <cellStyle name="Обычный 7 11 2 2 3" xfId="51034"/>
    <cellStyle name="Обычный 7 11 2 2 3 2" xfId="51035"/>
    <cellStyle name="Обычный 7 11 2 2 3_заявки" xfId="57982"/>
    <cellStyle name="Обычный 7 11 2 2 4" xfId="51036"/>
    <cellStyle name="Обычный 7 11 2 2_заявки" xfId="51037"/>
    <cellStyle name="Обычный 7 11 2 3" xfId="51038"/>
    <cellStyle name="Обычный 7 11 2 3 2" xfId="51039"/>
    <cellStyle name="Обычный 7 11 2 3 2 2" xfId="51040"/>
    <cellStyle name="Обычный 7 11 2 3 2_заявки" xfId="57983"/>
    <cellStyle name="Обычный 7 11 2 3 3" xfId="51041"/>
    <cellStyle name="Обычный 7 11 2 3_заявки" xfId="51042"/>
    <cellStyle name="Обычный 7 11 2 4" xfId="51043"/>
    <cellStyle name="Обычный 7 11 2 4 2" xfId="51044"/>
    <cellStyle name="Обычный 7 11 2 4_заявки" xfId="57984"/>
    <cellStyle name="Обычный 7 11 2 5" xfId="51045"/>
    <cellStyle name="Обычный 7 11 2_заявки" xfId="51046"/>
    <cellStyle name="Обычный 7 11 3" xfId="51047"/>
    <cellStyle name="Обычный 7 11 3 2" xfId="51048"/>
    <cellStyle name="Обычный 7 11 3 2 2" xfId="51049"/>
    <cellStyle name="Обычный 7 11 3 2 2 2" xfId="51050"/>
    <cellStyle name="Обычный 7 11 3 2 2 2 2" xfId="51051"/>
    <cellStyle name="Обычный 7 11 3 2 2 2_заявки" xfId="57985"/>
    <cellStyle name="Обычный 7 11 3 2 2 3" xfId="51052"/>
    <cellStyle name="Обычный 7 11 3 2 2_заявки" xfId="51053"/>
    <cellStyle name="Обычный 7 11 3 2 3" xfId="51054"/>
    <cellStyle name="Обычный 7 11 3 2 3 2" xfId="51055"/>
    <cellStyle name="Обычный 7 11 3 2 3_заявки" xfId="57986"/>
    <cellStyle name="Обычный 7 11 3 2 4" xfId="51056"/>
    <cellStyle name="Обычный 7 11 3 2_заявки" xfId="51057"/>
    <cellStyle name="Обычный 7 11 3 3" xfId="51058"/>
    <cellStyle name="Обычный 7 11 3 3 2" xfId="51059"/>
    <cellStyle name="Обычный 7 11 3 3 2 2" xfId="51060"/>
    <cellStyle name="Обычный 7 11 3 3 2_заявки" xfId="57987"/>
    <cellStyle name="Обычный 7 11 3 3 3" xfId="51061"/>
    <cellStyle name="Обычный 7 11 3 3_заявки" xfId="51062"/>
    <cellStyle name="Обычный 7 11 3 4" xfId="51063"/>
    <cellStyle name="Обычный 7 11 3 4 2" xfId="51064"/>
    <cellStyle name="Обычный 7 11 3 4_заявки" xfId="57988"/>
    <cellStyle name="Обычный 7 11 3 5" xfId="51065"/>
    <cellStyle name="Обычный 7 11 3_заявки" xfId="51066"/>
    <cellStyle name="Обычный 7 11 4" xfId="51067"/>
    <cellStyle name="Обычный 7 11 4 2" xfId="51068"/>
    <cellStyle name="Обычный 7 11 4 2 2" xfId="51069"/>
    <cellStyle name="Обычный 7 11 4 2 2 2" xfId="51070"/>
    <cellStyle name="Обычный 7 11 4 2 2 2 2" xfId="51071"/>
    <cellStyle name="Обычный 7 11 4 2 2 2_заявки" xfId="57989"/>
    <cellStyle name="Обычный 7 11 4 2 2 3" xfId="51072"/>
    <cellStyle name="Обычный 7 11 4 2 2_заявки" xfId="51073"/>
    <cellStyle name="Обычный 7 11 4 2 3" xfId="51074"/>
    <cellStyle name="Обычный 7 11 4 2 3 2" xfId="51075"/>
    <cellStyle name="Обычный 7 11 4 2 3_заявки" xfId="57990"/>
    <cellStyle name="Обычный 7 11 4 2 4" xfId="51076"/>
    <cellStyle name="Обычный 7 11 4 2_заявки" xfId="51077"/>
    <cellStyle name="Обычный 7 11 4 3" xfId="51078"/>
    <cellStyle name="Обычный 7 11 4 3 2" xfId="51079"/>
    <cellStyle name="Обычный 7 11 4 3 2 2" xfId="51080"/>
    <cellStyle name="Обычный 7 11 4 3 2_заявки" xfId="57991"/>
    <cellStyle name="Обычный 7 11 4 3 3" xfId="51081"/>
    <cellStyle name="Обычный 7 11 4 3_заявки" xfId="51082"/>
    <cellStyle name="Обычный 7 11 4 4" xfId="51083"/>
    <cellStyle name="Обычный 7 11 4 4 2" xfId="51084"/>
    <cellStyle name="Обычный 7 11 4 4_заявки" xfId="57992"/>
    <cellStyle name="Обычный 7 11 4 5" xfId="51085"/>
    <cellStyle name="Обычный 7 11 4_заявки" xfId="51086"/>
    <cellStyle name="Обычный 7 11 5" xfId="51087"/>
    <cellStyle name="Обычный 7 11 5 2" xfId="51088"/>
    <cellStyle name="Обычный 7 11 5 2 2" xfId="51089"/>
    <cellStyle name="Обычный 7 11 5 2 2 2" xfId="51090"/>
    <cellStyle name="Обычный 7 11 5 2 2_заявки" xfId="57993"/>
    <cellStyle name="Обычный 7 11 5 2 3" xfId="51091"/>
    <cellStyle name="Обычный 7 11 5 2_заявки" xfId="51092"/>
    <cellStyle name="Обычный 7 11 5 3" xfId="51093"/>
    <cellStyle name="Обычный 7 11 5 3 2" xfId="51094"/>
    <cellStyle name="Обычный 7 11 5 3_заявки" xfId="57994"/>
    <cellStyle name="Обычный 7 11 5 4" xfId="51095"/>
    <cellStyle name="Обычный 7 11 5_заявки" xfId="51096"/>
    <cellStyle name="Обычный 7 11 6" xfId="51097"/>
    <cellStyle name="Обычный 7 11 6 2" xfId="51098"/>
    <cellStyle name="Обычный 7 11 6 2 2" xfId="51099"/>
    <cellStyle name="Обычный 7 11 6 2_заявки" xfId="57995"/>
    <cellStyle name="Обычный 7 11 6 3" xfId="51100"/>
    <cellStyle name="Обычный 7 11 6_заявки" xfId="51101"/>
    <cellStyle name="Обычный 7 11 7" xfId="51102"/>
    <cellStyle name="Обычный 7 11 7 2" xfId="51103"/>
    <cellStyle name="Обычный 7 11 7_заявки" xfId="57996"/>
    <cellStyle name="Обычный 7 11 8" xfId="51104"/>
    <cellStyle name="Обычный 7 11_заявки" xfId="51105"/>
    <cellStyle name="Обычный 7 12" xfId="51106"/>
    <cellStyle name="Обычный 7 12 2" xfId="51107"/>
    <cellStyle name="Обычный 7 12 2 2" xfId="51108"/>
    <cellStyle name="Обычный 7 12 2 2 2" xfId="51109"/>
    <cellStyle name="Обычный 7 12 2 2 2 2" xfId="51110"/>
    <cellStyle name="Обычный 7 12 2 2 2 2 2" xfId="51111"/>
    <cellStyle name="Обычный 7 12 2 2 2 2_заявки" xfId="57997"/>
    <cellStyle name="Обычный 7 12 2 2 2 3" xfId="51112"/>
    <cellStyle name="Обычный 7 12 2 2 2_заявки" xfId="51113"/>
    <cellStyle name="Обычный 7 12 2 2 3" xfId="51114"/>
    <cellStyle name="Обычный 7 12 2 2 3 2" xfId="51115"/>
    <cellStyle name="Обычный 7 12 2 2 3_заявки" xfId="57998"/>
    <cellStyle name="Обычный 7 12 2 2 4" xfId="51116"/>
    <cellStyle name="Обычный 7 12 2 2_заявки" xfId="51117"/>
    <cellStyle name="Обычный 7 12 2 3" xfId="51118"/>
    <cellStyle name="Обычный 7 12 2 3 2" xfId="51119"/>
    <cellStyle name="Обычный 7 12 2 3 2 2" xfId="51120"/>
    <cellStyle name="Обычный 7 12 2 3 2_заявки" xfId="57999"/>
    <cellStyle name="Обычный 7 12 2 3 3" xfId="51121"/>
    <cellStyle name="Обычный 7 12 2 3_заявки" xfId="51122"/>
    <cellStyle name="Обычный 7 12 2 4" xfId="51123"/>
    <cellStyle name="Обычный 7 12 2 4 2" xfId="51124"/>
    <cellStyle name="Обычный 7 12 2 4_заявки" xfId="58000"/>
    <cellStyle name="Обычный 7 12 2 5" xfId="51125"/>
    <cellStyle name="Обычный 7 12 2_заявки" xfId="51126"/>
    <cellStyle name="Обычный 7 12 3" xfId="51127"/>
    <cellStyle name="Обычный 7 12 3 2" xfId="51128"/>
    <cellStyle name="Обычный 7 12 3 2 2" xfId="51129"/>
    <cellStyle name="Обычный 7 12 3 2 2 2" xfId="51130"/>
    <cellStyle name="Обычный 7 12 3 2 2 2 2" xfId="51131"/>
    <cellStyle name="Обычный 7 12 3 2 2 2_заявки" xfId="58001"/>
    <cellStyle name="Обычный 7 12 3 2 2 3" xfId="51132"/>
    <cellStyle name="Обычный 7 12 3 2 2_заявки" xfId="51133"/>
    <cellStyle name="Обычный 7 12 3 2 3" xfId="51134"/>
    <cellStyle name="Обычный 7 12 3 2 3 2" xfId="51135"/>
    <cellStyle name="Обычный 7 12 3 2 3_заявки" xfId="58002"/>
    <cellStyle name="Обычный 7 12 3 2 4" xfId="51136"/>
    <cellStyle name="Обычный 7 12 3 2_заявки" xfId="51137"/>
    <cellStyle name="Обычный 7 12 3 3" xfId="51138"/>
    <cellStyle name="Обычный 7 12 3 3 2" xfId="51139"/>
    <cellStyle name="Обычный 7 12 3 3 2 2" xfId="51140"/>
    <cellStyle name="Обычный 7 12 3 3 2_заявки" xfId="58003"/>
    <cellStyle name="Обычный 7 12 3 3 3" xfId="51141"/>
    <cellStyle name="Обычный 7 12 3 3_заявки" xfId="51142"/>
    <cellStyle name="Обычный 7 12 3 4" xfId="51143"/>
    <cellStyle name="Обычный 7 12 3 4 2" xfId="51144"/>
    <cellStyle name="Обычный 7 12 3 4_заявки" xfId="58004"/>
    <cellStyle name="Обычный 7 12 3 5" xfId="51145"/>
    <cellStyle name="Обычный 7 12 3_заявки" xfId="51146"/>
    <cellStyle name="Обычный 7 12 4" xfId="51147"/>
    <cellStyle name="Обычный 7 12 4 2" xfId="51148"/>
    <cellStyle name="Обычный 7 12 4 2 2" xfId="51149"/>
    <cellStyle name="Обычный 7 12 4 2 2 2" xfId="51150"/>
    <cellStyle name="Обычный 7 12 4 2 2_заявки" xfId="58005"/>
    <cellStyle name="Обычный 7 12 4 2 3" xfId="51151"/>
    <cellStyle name="Обычный 7 12 4 2_заявки" xfId="51152"/>
    <cellStyle name="Обычный 7 12 4 3" xfId="51153"/>
    <cellStyle name="Обычный 7 12 4 3 2" xfId="51154"/>
    <cellStyle name="Обычный 7 12 4 3_заявки" xfId="58006"/>
    <cellStyle name="Обычный 7 12 4 4" xfId="51155"/>
    <cellStyle name="Обычный 7 12 4_заявки" xfId="51156"/>
    <cellStyle name="Обычный 7 12 5" xfId="51157"/>
    <cellStyle name="Обычный 7 12 5 2" xfId="51158"/>
    <cellStyle name="Обычный 7 12 5 2 2" xfId="51159"/>
    <cellStyle name="Обычный 7 12 5 2_заявки" xfId="58007"/>
    <cellStyle name="Обычный 7 12 5 3" xfId="51160"/>
    <cellStyle name="Обычный 7 12 5_заявки" xfId="51161"/>
    <cellStyle name="Обычный 7 12 6" xfId="51162"/>
    <cellStyle name="Обычный 7 12 6 2" xfId="51163"/>
    <cellStyle name="Обычный 7 12 6_заявки" xfId="58008"/>
    <cellStyle name="Обычный 7 12 7" xfId="51164"/>
    <cellStyle name="Обычный 7 12_заявки" xfId="51165"/>
    <cellStyle name="Обычный 7 13" xfId="51166"/>
    <cellStyle name="Обычный 7 13 2" xfId="51167"/>
    <cellStyle name="Обычный 7 13 2 2" xfId="51168"/>
    <cellStyle name="Обычный 7 13 2 2 2" xfId="51169"/>
    <cellStyle name="Обычный 7 13 2 2 2 2" xfId="51170"/>
    <cellStyle name="Обычный 7 13 2 2 2 2 2" xfId="51171"/>
    <cellStyle name="Обычный 7 13 2 2 2 2_заявки" xfId="58009"/>
    <cellStyle name="Обычный 7 13 2 2 2 3" xfId="51172"/>
    <cellStyle name="Обычный 7 13 2 2 2_заявки" xfId="51173"/>
    <cellStyle name="Обычный 7 13 2 2 3" xfId="51174"/>
    <cellStyle name="Обычный 7 13 2 2 3 2" xfId="51175"/>
    <cellStyle name="Обычный 7 13 2 2 3_заявки" xfId="58010"/>
    <cellStyle name="Обычный 7 13 2 2 4" xfId="51176"/>
    <cellStyle name="Обычный 7 13 2 2_заявки" xfId="51177"/>
    <cellStyle name="Обычный 7 13 2 3" xfId="51178"/>
    <cellStyle name="Обычный 7 13 2 3 2" xfId="51179"/>
    <cellStyle name="Обычный 7 13 2 3 2 2" xfId="51180"/>
    <cellStyle name="Обычный 7 13 2 3 2_заявки" xfId="58011"/>
    <cellStyle name="Обычный 7 13 2 3 3" xfId="51181"/>
    <cellStyle name="Обычный 7 13 2 3_заявки" xfId="51182"/>
    <cellStyle name="Обычный 7 13 2 4" xfId="51183"/>
    <cellStyle name="Обычный 7 13 2 4 2" xfId="51184"/>
    <cellStyle name="Обычный 7 13 2 4_заявки" xfId="58012"/>
    <cellStyle name="Обычный 7 13 2 5" xfId="51185"/>
    <cellStyle name="Обычный 7 13 2_заявки" xfId="51186"/>
    <cellStyle name="Обычный 7 13 3" xfId="51187"/>
    <cellStyle name="Обычный 7 13 3 2" xfId="51188"/>
    <cellStyle name="Обычный 7 13 3 2 2" xfId="51189"/>
    <cellStyle name="Обычный 7 13 3 2 2 2" xfId="51190"/>
    <cellStyle name="Обычный 7 13 3 2 2 2 2" xfId="51191"/>
    <cellStyle name="Обычный 7 13 3 2 2 2_заявки" xfId="58013"/>
    <cellStyle name="Обычный 7 13 3 2 2 3" xfId="51192"/>
    <cellStyle name="Обычный 7 13 3 2 2_заявки" xfId="51193"/>
    <cellStyle name="Обычный 7 13 3 2 3" xfId="51194"/>
    <cellStyle name="Обычный 7 13 3 2 3 2" xfId="51195"/>
    <cellStyle name="Обычный 7 13 3 2 3_заявки" xfId="58014"/>
    <cellStyle name="Обычный 7 13 3 2 4" xfId="51196"/>
    <cellStyle name="Обычный 7 13 3 2_заявки" xfId="51197"/>
    <cellStyle name="Обычный 7 13 3 3" xfId="51198"/>
    <cellStyle name="Обычный 7 13 3 3 2" xfId="51199"/>
    <cellStyle name="Обычный 7 13 3 3 2 2" xfId="51200"/>
    <cellStyle name="Обычный 7 13 3 3 2_заявки" xfId="58015"/>
    <cellStyle name="Обычный 7 13 3 3 3" xfId="51201"/>
    <cellStyle name="Обычный 7 13 3 3_заявки" xfId="51202"/>
    <cellStyle name="Обычный 7 13 3 4" xfId="51203"/>
    <cellStyle name="Обычный 7 13 3 4 2" xfId="51204"/>
    <cellStyle name="Обычный 7 13 3 4_заявки" xfId="58016"/>
    <cellStyle name="Обычный 7 13 3 5" xfId="51205"/>
    <cellStyle name="Обычный 7 13 3_заявки" xfId="51206"/>
    <cellStyle name="Обычный 7 13 4" xfId="51207"/>
    <cellStyle name="Обычный 7 13 4 2" xfId="51208"/>
    <cellStyle name="Обычный 7 13 4 2 2" xfId="51209"/>
    <cellStyle name="Обычный 7 13 4 2 2 2" xfId="51210"/>
    <cellStyle name="Обычный 7 13 4 2 2_заявки" xfId="58017"/>
    <cellStyle name="Обычный 7 13 4 2 3" xfId="51211"/>
    <cellStyle name="Обычный 7 13 4 2_заявки" xfId="51212"/>
    <cellStyle name="Обычный 7 13 4 3" xfId="51213"/>
    <cellStyle name="Обычный 7 13 4 3 2" xfId="51214"/>
    <cellStyle name="Обычный 7 13 4 3_заявки" xfId="58018"/>
    <cellStyle name="Обычный 7 13 4 4" xfId="51215"/>
    <cellStyle name="Обычный 7 13 4_заявки" xfId="51216"/>
    <cellStyle name="Обычный 7 13 5" xfId="51217"/>
    <cellStyle name="Обычный 7 13 5 2" xfId="51218"/>
    <cellStyle name="Обычный 7 13 5 2 2" xfId="51219"/>
    <cellStyle name="Обычный 7 13 5 2_заявки" xfId="58019"/>
    <cellStyle name="Обычный 7 13 5 3" xfId="51220"/>
    <cellStyle name="Обычный 7 13 5_заявки" xfId="51221"/>
    <cellStyle name="Обычный 7 13 6" xfId="51222"/>
    <cellStyle name="Обычный 7 13 6 2" xfId="51223"/>
    <cellStyle name="Обычный 7 13 6_заявки" xfId="58020"/>
    <cellStyle name="Обычный 7 13 7" xfId="51224"/>
    <cellStyle name="Обычный 7 13_заявки" xfId="51225"/>
    <cellStyle name="Обычный 7 14" xfId="51226"/>
    <cellStyle name="Обычный 7 14 2" xfId="51227"/>
    <cellStyle name="Обычный 7 14 2 2" xfId="51228"/>
    <cellStyle name="Обычный 7 14 2 2 2" xfId="51229"/>
    <cellStyle name="Обычный 7 14 2 2 2 2" xfId="51230"/>
    <cellStyle name="Обычный 7 14 2 2 2 2 2" xfId="51231"/>
    <cellStyle name="Обычный 7 14 2 2 2 2_заявки" xfId="58021"/>
    <cellStyle name="Обычный 7 14 2 2 2 3" xfId="51232"/>
    <cellStyle name="Обычный 7 14 2 2 2_заявки" xfId="51233"/>
    <cellStyle name="Обычный 7 14 2 2 3" xfId="51234"/>
    <cellStyle name="Обычный 7 14 2 2 3 2" xfId="51235"/>
    <cellStyle name="Обычный 7 14 2 2 3_заявки" xfId="58022"/>
    <cellStyle name="Обычный 7 14 2 2 4" xfId="51236"/>
    <cellStyle name="Обычный 7 14 2 2_заявки" xfId="51237"/>
    <cellStyle name="Обычный 7 14 2 3" xfId="51238"/>
    <cellStyle name="Обычный 7 14 2 3 2" xfId="51239"/>
    <cellStyle name="Обычный 7 14 2 3 2 2" xfId="51240"/>
    <cellStyle name="Обычный 7 14 2 3 2_заявки" xfId="58023"/>
    <cellStyle name="Обычный 7 14 2 3 3" xfId="51241"/>
    <cellStyle name="Обычный 7 14 2 3_заявки" xfId="51242"/>
    <cellStyle name="Обычный 7 14 2 4" xfId="51243"/>
    <cellStyle name="Обычный 7 14 2 4 2" xfId="51244"/>
    <cellStyle name="Обычный 7 14 2 4_заявки" xfId="58024"/>
    <cellStyle name="Обычный 7 14 2 5" xfId="51245"/>
    <cellStyle name="Обычный 7 14 2_заявки" xfId="51246"/>
    <cellStyle name="Обычный 7 14 3" xfId="51247"/>
    <cellStyle name="Обычный 7 14 3 2" xfId="51248"/>
    <cellStyle name="Обычный 7 14 3 2 2" xfId="51249"/>
    <cellStyle name="Обычный 7 14 3 2 2 2" xfId="51250"/>
    <cellStyle name="Обычный 7 14 3 2 2 2 2" xfId="51251"/>
    <cellStyle name="Обычный 7 14 3 2 2 2_заявки" xfId="58025"/>
    <cellStyle name="Обычный 7 14 3 2 2 3" xfId="51252"/>
    <cellStyle name="Обычный 7 14 3 2 2_заявки" xfId="51253"/>
    <cellStyle name="Обычный 7 14 3 2 3" xfId="51254"/>
    <cellStyle name="Обычный 7 14 3 2 3 2" xfId="51255"/>
    <cellStyle name="Обычный 7 14 3 2 3_заявки" xfId="58026"/>
    <cellStyle name="Обычный 7 14 3 2 4" xfId="51256"/>
    <cellStyle name="Обычный 7 14 3 2_заявки" xfId="51257"/>
    <cellStyle name="Обычный 7 14 3 3" xfId="51258"/>
    <cellStyle name="Обычный 7 14 3 3 2" xfId="51259"/>
    <cellStyle name="Обычный 7 14 3 3 2 2" xfId="51260"/>
    <cellStyle name="Обычный 7 14 3 3 2_заявки" xfId="58027"/>
    <cellStyle name="Обычный 7 14 3 3 3" xfId="51261"/>
    <cellStyle name="Обычный 7 14 3 3_заявки" xfId="51262"/>
    <cellStyle name="Обычный 7 14 3 4" xfId="51263"/>
    <cellStyle name="Обычный 7 14 3 4 2" xfId="51264"/>
    <cellStyle name="Обычный 7 14 3 4_заявки" xfId="58028"/>
    <cellStyle name="Обычный 7 14 3 5" xfId="51265"/>
    <cellStyle name="Обычный 7 14 3_заявки" xfId="51266"/>
    <cellStyle name="Обычный 7 14 4" xfId="51267"/>
    <cellStyle name="Обычный 7 14 4 2" xfId="51268"/>
    <cellStyle name="Обычный 7 14 4 2 2" xfId="51269"/>
    <cellStyle name="Обычный 7 14 4 2 2 2" xfId="51270"/>
    <cellStyle name="Обычный 7 14 4 2 2_заявки" xfId="58029"/>
    <cellStyle name="Обычный 7 14 4 2 3" xfId="51271"/>
    <cellStyle name="Обычный 7 14 4 2_заявки" xfId="51272"/>
    <cellStyle name="Обычный 7 14 4 3" xfId="51273"/>
    <cellStyle name="Обычный 7 14 4 3 2" xfId="51274"/>
    <cellStyle name="Обычный 7 14 4 3_заявки" xfId="58030"/>
    <cellStyle name="Обычный 7 14 4 4" xfId="51275"/>
    <cellStyle name="Обычный 7 14 4_заявки" xfId="51276"/>
    <cellStyle name="Обычный 7 14 5" xfId="51277"/>
    <cellStyle name="Обычный 7 14 5 2" xfId="51278"/>
    <cellStyle name="Обычный 7 14 5 2 2" xfId="51279"/>
    <cellStyle name="Обычный 7 14 5 2_заявки" xfId="58031"/>
    <cellStyle name="Обычный 7 14 5 3" xfId="51280"/>
    <cellStyle name="Обычный 7 14 5_заявки" xfId="51281"/>
    <cellStyle name="Обычный 7 14 6" xfId="51282"/>
    <cellStyle name="Обычный 7 14 6 2" xfId="51283"/>
    <cellStyle name="Обычный 7 14 6_заявки" xfId="58032"/>
    <cellStyle name="Обычный 7 14 7" xfId="51284"/>
    <cellStyle name="Обычный 7 14_заявки" xfId="51285"/>
    <cellStyle name="Обычный 7 15" xfId="51286"/>
    <cellStyle name="Обычный 7 15 2" xfId="51287"/>
    <cellStyle name="Обычный 7 15 2 2" xfId="51288"/>
    <cellStyle name="Обычный 7 15 2 2 2" xfId="51289"/>
    <cellStyle name="Обычный 7 15 2 2 2 2" xfId="51290"/>
    <cellStyle name="Обычный 7 15 2 2 2 2 2" xfId="51291"/>
    <cellStyle name="Обычный 7 15 2 2 2 2_заявки" xfId="58033"/>
    <cellStyle name="Обычный 7 15 2 2 2 3" xfId="51292"/>
    <cellStyle name="Обычный 7 15 2 2 2_заявки" xfId="51293"/>
    <cellStyle name="Обычный 7 15 2 2 3" xfId="51294"/>
    <cellStyle name="Обычный 7 15 2 2 3 2" xfId="51295"/>
    <cellStyle name="Обычный 7 15 2 2 3_заявки" xfId="58034"/>
    <cellStyle name="Обычный 7 15 2 2 4" xfId="51296"/>
    <cellStyle name="Обычный 7 15 2 2_заявки" xfId="51297"/>
    <cellStyle name="Обычный 7 15 2 3" xfId="51298"/>
    <cellStyle name="Обычный 7 15 2 3 2" xfId="51299"/>
    <cellStyle name="Обычный 7 15 2 3 2 2" xfId="51300"/>
    <cellStyle name="Обычный 7 15 2 3 2_заявки" xfId="58035"/>
    <cellStyle name="Обычный 7 15 2 3 3" xfId="51301"/>
    <cellStyle name="Обычный 7 15 2 3_заявки" xfId="51302"/>
    <cellStyle name="Обычный 7 15 2 4" xfId="51303"/>
    <cellStyle name="Обычный 7 15 2 4 2" xfId="51304"/>
    <cellStyle name="Обычный 7 15 2 4_заявки" xfId="58036"/>
    <cellStyle name="Обычный 7 15 2 5" xfId="51305"/>
    <cellStyle name="Обычный 7 15 2_заявки" xfId="51306"/>
    <cellStyle name="Обычный 7 15 3" xfId="51307"/>
    <cellStyle name="Обычный 7 15 3 2" xfId="51308"/>
    <cellStyle name="Обычный 7 15 3 2 2" xfId="51309"/>
    <cellStyle name="Обычный 7 15 3 2 2 2" xfId="51310"/>
    <cellStyle name="Обычный 7 15 3 2 2 2 2" xfId="51311"/>
    <cellStyle name="Обычный 7 15 3 2 2 2_заявки" xfId="58037"/>
    <cellStyle name="Обычный 7 15 3 2 2 3" xfId="51312"/>
    <cellStyle name="Обычный 7 15 3 2 2_заявки" xfId="51313"/>
    <cellStyle name="Обычный 7 15 3 2 3" xfId="51314"/>
    <cellStyle name="Обычный 7 15 3 2 3 2" xfId="51315"/>
    <cellStyle name="Обычный 7 15 3 2 3_заявки" xfId="58038"/>
    <cellStyle name="Обычный 7 15 3 2 4" xfId="51316"/>
    <cellStyle name="Обычный 7 15 3 2_заявки" xfId="51317"/>
    <cellStyle name="Обычный 7 15 3 3" xfId="51318"/>
    <cellStyle name="Обычный 7 15 3 3 2" xfId="51319"/>
    <cellStyle name="Обычный 7 15 3 3 2 2" xfId="51320"/>
    <cellStyle name="Обычный 7 15 3 3 2_заявки" xfId="58039"/>
    <cellStyle name="Обычный 7 15 3 3 3" xfId="51321"/>
    <cellStyle name="Обычный 7 15 3 3_заявки" xfId="51322"/>
    <cellStyle name="Обычный 7 15 3 4" xfId="51323"/>
    <cellStyle name="Обычный 7 15 3 4 2" xfId="51324"/>
    <cellStyle name="Обычный 7 15 3 4_заявки" xfId="58040"/>
    <cellStyle name="Обычный 7 15 3 5" xfId="51325"/>
    <cellStyle name="Обычный 7 15 3_заявки" xfId="51326"/>
    <cellStyle name="Обычный 7 15 4" xfId="51327"/>
    <cellStyle name="Обычный 7 15 4 2" xfId="51328"/>
    <cellStyle name="Обычный 7 15 4 2 2" xfId="51329"/>
    <cellStyle name="Обычный 7 15 4 2 2 2" xfId="51330"/>
    <cellStyle name="Обычный 7 15 4 2 2_заявки" xfId="58041"/>
    <cellStyle name="Обычный 7 15 4 2 3" xfId="51331"/>
    <cellStyle name="Обычный 7 15 4 2_заявки" xfId="51332"/>
    <cellStyle name="Обычный 7 15 4 3" xfId="51333"/>
    <cellStyle name="Обычный 7 15 4 3 2" xfId="51334"/>
    <cellStyle name="Обычный 7 15 4 3_заявки" xfId="58042"/>
    <cellStyle name="Обычный 7 15 4 4" xfId="51335"/>
    <cellStyle name="Обычный 7 15 4_заявки" xfId="51336"/>
    <cellStyle name="Обычный 7 15 5" xfId="51337"/>
    <cellStyle name="Обычный 7 15 5 2" xfId="51338"/>
    <cellStyle name="Обычный 7 15 5 2 2" xfId="51339"/>
    <cellStyle name="Обычный 7 15 5 2_заявки" xfId="58043"/>
    <cellStyle name="Обычный 7 15 5 3" xfId="51340"/>
    <cellStyle name="Обычный 7 15 5_заявки" xfId="51341"/>
    <cellStyle name="Обычный 7 15 6" xfId="51342"/>
    <cellStyle name="Обычный 7 15 6 2" xfId="51343"/>
    <cellStyle name="Обычный 7 15 6_заявки" xfId="58044"/>
    <cellStyle name="Обычный 7 15 7" xfId="51344"/>
    <cellStyle name="Обычный 7 15_заявки" xfId="51345"/>
    <cellStyle name="Обычный 7 16" xfId="51346"/>
    <cellStyle name="Обычный 7 16 2" xfId="51347"/>
    <cellStyle name="Обычный 7 16 2 2" xfId="51348"/>
    <cellStyle name="Обычный 7 16 2 2 2" xfId="51349"/>
    <cellStyle name="Обычный 7 16 2 2 2 2" xfId="51350"/>
    <cellStyle name="Обычный 7 16 2 2 2 2 2" xfId="51351"/>
    <cellStyle name="Обычный 7 16 2 2 2 2_заявки" xfId="58045"/>
    <cellStyle name="Обычный 7 16 2 2 2 3" xfId="51352"/>
    <cellStyle name="Обычный 7 16 2 2 2_заявки" xfId="51353"/>
    <cellStyle name="Обычный 7 16 2 2 3" xfId="51354"/>
    <cellStyle name="Обычный 7 16 2 2 3 2" xfId="51355"/>
    <cellStyle name="Обычный 7 16 2 2 3_заявки" xfId="58046"/>
    <cellStyle name="Обычный 7 16 2 2 4" xfId="51356"/>
    <cellStyle name="Обычный 7 16 2 2_заявки" xfId="51357"/>
    <cellStyle name="Обычный 7 16 2 3" xfId="51358"/>
    <cellStyle name="Обычный 7 16 2 3 2" xfId="51359"/>
    <cellStyle name="Обычный 7 16 2 3 2 2" xfId="51360"/>
    <cellStyle name="Обычный 7 16 2 3 2_заявки" xfId="58047"/>
    <cellStyle name="Обычный 7 16 2 3 3" xfId="51361"/>
    <cellStyle name="Обычный 7 16 2 3_заявки" xfId="51362"/>
    <cellStyle name="Обычный 7 16 2 4" xfId="51363"/>
    <cellStyle name="Обычный 7 16 2 4 2" xfId="51364"/>
    <cellStyle name="Обычный 7 16 2 4_заявки" xfId="58048"/>
    <cellStyle name="Обычный 7 16 2 5" xfId="51365"/>
    <cellStyle name="Обычный 7 16 2_заявки" xfId="51366"/>
    <cellStyle name="Обычный 7 16 3" xfId="51367"/>
    <cellStyle name="Обычный 7 16 3 2" xfId="51368"/>
    <cellStyle name="Обычный 7 16 3 2 2" xfId="51369"/>
    <cellStyle name="Обычный 7 16 3 2 2 2" xfId="51370"/>
    <cellStyle name="Обычный 7 16 3 2 2 2 2" xfId="51371"/>
    <cellStyle name="Обычный 7 16 3 2 2 2_заявки" xfId="58049"/>
    <cellStyle name="Обычный 7 16 3 2 2 3" xfId="51372"/>
    <cellStyle name="Обычный 7 16 3 2 2_заявки" xfId="51373"/>
    <cellStyle name="Обычный 7 16 3 2 3" xfId="51374"/>
    <cellStyle name="Обычный 7 16 3 2 3 2" xfId="51375"/>
    <cellStyle name="Обычный 7 16 3 2 3_заявки" xfId="58050"/>
    <cellStyle name="Обычный 7 16 3 2 4" xfId="51376"/>
    <cellStyle name="Обычный 7 16 3 2_заявки" xfId="51377"/>
    <cellStyle name="Обычный 7 16 3 3" xfId="51378"/>
    <cellStyle name="Обычный 7 16 3 3 2" xfId="51379"/>
    <cellStyle name="Обычный 7 16 3 3 2 2" xfId="51380"/>
    <cellStyle name="Обычный 7 16 3 3 2_заявки" xfId="58051"/>
    <cellStyle name="Обычный 7 16 3 3 3" xfId="51381"/>
    <cellStyle name="Обычный 7 16 3 3_заявки" xfId="51382"/>
    <cellStyle name="Обычный 7 16 3 4" xfId="51383"/>
    <cellStyle name="Обычный 7 16 3 4 2" xfId="51384"/>
    <cellStyle name="Обычный 7 16 3 4_заявки" xfId="58052"/>
    <cellStyle name="Обычный 7 16 3 5" xfId="51385"/>
    <cellStyle name="Обычный 7 16 3_заявки" xfId="51386"/>
    <cellStyle name="Обычный 7 16 4" xfId="51387"/>
    <cellStyle name="Обычный 7 16 4 2" xfId="51388"/>
    <cellStyle name="Обычный 7 16 4 2 2" xfId="51389"/>
    <cellStyle name="Обычный 7 16 4 2 2 2" xfId="51390"/>
    <cellStyle name="Обычный 7 16 4 2 2_заявки" xfId="58053"/>
    <cellStyle name="Обычный 7 16 4 2 3" xfId="51391"/>
    <cellStyle name="Обычный 7 16 4 2_заявки" xfId="51392"/>
    <cellStyle name="Обычный 7 16 4 3" xfId="51393"/>
    <cellStyle name="Обычный 7 16 4 3 2" xfId="51394"/>
    <cellStyle name="Обычный 7 16 4 3_заявки" xfId="58054"/>
    <cellStyle name="Обычный 7 16 4 4" xfId="51395"/>
    <cellStyle name="Обычный 7 16 4_заявки" xfId="51396"/>
    <cellStyle name="Обычный 7 16 5" xfId="51397"/>
    <cellStyle name="Обычный 7 16 5 2" xfId="51398"/>
    <cellStyle name="Обычный 7 16 5 2 2" xfId="51399"/>
    <cellStyle name="Обычный 7 16 5 2_заявки" xfId="58055"/>
    <cellStyle name="Обычный 7 16 5 3" xfId="51400"/>
    <cellStyle name="Обычный 7 16 5_заявки" xfId="51401"/>
    <cellStyle name="Обычный 7 16 6" xfId="51402"/>
    <cellStyle name="Обычный 7 16 6 2" xfId="51403"/>
    <cellStyle name="Обычный 7 16 6_заявки" xfId="58056"/>
    <cellStyle name="Обычный 7 16 7" xfId="51404"/>
    <cellStyle name="Обычный 7 16_заявки" xfId="51405"/>
    <cellStyle name="Обычный 7 17" xfId="51406"/>
    <cellStyle name="Обычный 7 17 2" xfId="51407"/>
    <cellStyle name="Обычный 7 17 2 2" xfId="51408"/>
    <cellStyle name="Обычный 7 17 2 2 2" xfId="51409"/>
    <cellStyle name="Обычный 7 17 2 2 2 2" xfId="51410"/>
    <cellStyle name="Обычный 7 17 2 2 2 2 2" xfId="51411"/>
    <cellStyle name="Обычный 7 17 2 2 2 2_заявки" xfId="58057"/>
    <cellStyle name="Обычный 7 17 2 2 2 3" xfId="51412"/>
    <cellStyle name="Обычный 7 17 2 2 2_заявки" xfId="51413"/>
    <cellStyle name="Обычный 7 17 2 2 3" xfId="51414"/>
    <cellStyle name="Обычный 7 17 2 2 3 2" xfId="51415"/>
    <cellStyle name="Обычный 7 17 2 2 3_заявки" xfId="58058"/>
    <cellStyle name="Обычный 7 17 2 2 4" xfId="51416"/>
    <cellStyle name="Обычный 7 17 2 2_заявки" xfId="51417"/>
    <cellStyle name="Обычный 7 17 2 3" xfId="51418"/>
    <cellStyle name="Обычный 7 17 2 3 2" xfId="51419"/>
    <cellStyle name="Обычный 7 17 2 3 2 2" xfId="51420"/>
    <cellStyle name="Обычный 7 17 2 3 2_заявки" xfId="58059"/>
    <cellStyle name="Обычный 7 17 2 3 3" xfId="51421"/>
    <cellStyle name="Обычный 7 17 2 3_заявки" xfId="51422"/>
    <cellStyle name="Обычный 7 17 2 4" xfId="51423"/>
    <cellStyle name="Обычный 7 17 2 4 2" xfId="51424"/>
    <cellStyle name="Обычный 7 17 2 4_заявки" xfId="58060"/>
    <cellStyle name="Обычный 7 17 2 5" xfId="51425"/>
    <cellStyle name="Обычный 7 17 2_заявки" xfId="51426"/>
    <cellStyle name="Обычный 7 17 3" xfId="51427"/>
    <cellStyle name="Обычный 7 17 3 2" xfId="51428"/>
    <cellStyle name="Обычный 7 17 3 2 2" xfId="51429"/>
    <cellStyle name="Обычный 7 17 3 2 2 2" xfId="51430"/>
    <cellStyle name="Обычный 7 17 3 2 2 2 2" xfId="51431"/>
    <cellStyle name="Обычный 7 17 3 2 2 2_заявки" xfId="58061"/>
    <cellStyle name="Обычный 7 17 3 2 2 3" xfId="51432"/>
    <cellStyle name="Обычный 7 17 3 2 2_заявки" xfId="51433"/>
    <cellStyle name="Обычный 7 17 3 2 3" xfId="51434"/>
    <cellStyle name="Обычный 7 17 3 2 3 2" xfId="51435"/>
    <cellStyle name="Обычный 7 17 3 2 3_заявки" xfId="58062"/>
    <cellStyle name="Обычный 7 17 3 2 4" xfId="51436"/>
    <cellStyle name="Обычный 7 17 3 2_заявки" xfId="51437"/>
    <cellStyle name="Обычный 7 17 3 3" xfId="51438"/>
    <cellStyle name="Обычный 7 17 3 3 2" xfId="51439"/>
    <cellStyle name="Обычный 7 17 3 3 2 2" xfId="51440"/>
    <cellStyle name="Обычный 7 17 3 3 2_заявки" xfId="58063"/>
    <cellStyle name="Обычный 7 17 3 3 3" xfId="51441"/>
    <cellStyle name="Обычный 7 17 3 3_заявки" xfId="51442"/>
    <cellStyle name="Обычный 7 17 3 4" xfId="51443"/>
    <cellStyle name="Обычный 7 17 3 4 2" xfId="51444"/>
    <cellStyle name="Обычный 7 17 3 4_заявки" xfId="58064"/>
    <cellStyle name="Обычный 7 17 3 5" xfId="51445"/>
    <cellStyle name="Обычный 7 17 3_заявки" xfId="51446"/>
    <cellStyle name="Обычный 7 17 4" xfId="51447"/>
    <cellStyle name="Обычный 7 17 4 2" xfId="51448"/>
    <cellStyle name="Обычный 7 17 4 2 2" xfId="51449"/>
    <cellStyle name="Обычный 7 17 4 2 2 2" xfId="51450"/>
    <cellStyle name="Обычный 7 17 4 2 2_заявки" xfId="58065"/>
    <cellStyle name="Обычный 7 17 4 2 3" xfId="51451"/>
    <cellStyle name="Обычный 7 17 4 2_заявки" xfId="51452"/>
    <cellStyle name="Обычный 7 17 4 3" xfId="51453"/>
    <cellStyle name="Обычный 7 17 4 3 2" xfId="51454"/>
    <cellStyle name="Обычный 7 17 4 3_заявки" xfId="58066"/>
    <cellStyle name="Обычный 7 17 4 4" xfId="51455"/>
    <cellStyle name="Обычный 7 17 4_заявки" xfId="51456"/>
    <cellStyle name="Обычный 7 17 5" xfId="51457"/>
    <cellStyle name="Обычный 7 17 5 2" xfId="51458"/>
    <cellStyle name="Обычный 7 17 5 2 2" xfId="51459"/>
    <cellStyle name="Обычный 7 17 5 2_заявки" xfId="58067"/>
    <cellStyle name="Обычный 7 17 5 3" xfId="51460"/>
    <cellStyle name="Обычный 7 17 5_заявки" xfId="51461"/>
    <cellStyle name="Обычный 7 17 6" xfId="51462"/>
    <cellStyle name="Обычный 7 17 6 2" xfId="51463"/>
    <cellStyle name="Обычный 7 17 6_заявки" xfId="58068"/>
    <cellStyle name="Обычный 7 17 7" xfId="51464"/>
    <cellStyle name="Обычный 7 17_заявки" xfId="51465"/>
    <cellStyle name="Обычный 7 18" xfId="51466"/>
    <cellStyle name="Обычный 7 18 2" xfId="51467"/>
    <cellStyle name="Обычный 7 18 2 2" xfId="51468"/>
    <cellStyle name="Обычный 7 18 2 2 2" xfId="51469"/>
    <cellStyle name="Обычный 7 18 2 2 2 2" xfId="51470"/>
    <cellStyle name="Обычный 7 18 2 2 2_заявки" xfId="58069"/>
    <cellStyle name="Обычный 7 18 2 2 3" xfId="51471"/>
    <cellStyle name="Обычный 7 18 2 2_заявки" xfId="51472"/>
    <cellStyle name="Обычный 7 18 2 3" xfId="51473"/>
    <cellStyle name="Обычный 7 18 2 3 2" xfId="51474"/>
    <cellStyle name="Обычный 7 18 2 3_заявки" xfId="58070"/>
    <cellStyle name="Обычный 7 18 2 4" xfId="51475"/>
    <cellStyle name="Обычный 7 18 2_заявки" xfId="51476"/>
    <cellStyle name="Обычный 7 18 3" xfId="51477"/>
    <cellStyle name="Обычный 7 18 3 2" xfId="51478"/>
    <cellStyle name="Обычный 7 18 3 2 2" xfId="51479"/>
    <cellStyle name="Обычный 7 18 3 2_заявки" xfId="58071"/>
    <cellStyle name="Обычный 7 18 3 3" xfId="51480"/>
    <cellStyle name="Обычный 7 18 3_заявки" xfId="51481"/>
    <cellStyle name="Обычный 7 18 4" xfId="51482"/>
    <cellStyle name="Обычный 7 18 4 2" xfId="51483"/>
    <cellStyle name="Обычный 7 18 4_заявки" xfId="58072"/>
    <cellStyle name="Обычный 7 18 5" xfId="51484"/>
    <cellStyle name="Обычный 7 18_заявки" xfId="51485"/>
    <cellStyle name="Обычный 7 19" xfId="51486"/>
    <cellStyle name="Обычный 7 19 2" xfId="51487"/>
    <cellStyle name="Обычный 7 19 2 2" xfId="51488"/>
    <cellStyle name="Обычный 7 19 2 2 2" xfId="51489"/>
    <cellStyle name="Обычный 7 19 2 2 2 2" xfId="51490"/>
    <cellStyle name="Обычный 7 19 2 2 2_заявки" xfId="58073"/>
    <cellStyle name="Обычный 7 19 2 2 3" xfId="51491"/>
    <cellStyle name="Обычный 7 19 2 2_заявки" xfId="51492"/>
    <cellStyle name="Обычный 7 19 2 3" xfId="51493"/>
    <cellStyle name="Обычный 7 19 2 3 2" xfId="51494"/>
    <cellStyle name="Обычный 7 19 2 3_заявки" xfId="58074"/>
    <cellStyle name="Обычный 7 19 2 4" xfId="51495"/>
    <cellStyle name="Обычный 7 19 2_заявки" xfId="51496"/>
    <cellStyle name="Обычный 7 19 3" xfId="51497"/>
    <cellStyle name="Обычный 7 19 3 2" xfId="51498"/>
    <cellStyle name="Обычный 7 19 3 2 2" xfId="51499"/>
    <cellStyle name="Обычный 7 19 3 2_заявки" xfId="58075"/>
    <cellStyle name="Обычный 7 19 3 3" xfId="51500"/>
    <cellStyle name="Обычный 7 19 3_заявки" xfId="51501"/>
    <cellStyle name="Обычный 7 19 4" xfId="51502"/>
    <cellStyle name="Обычный 7 19 4 2" xfId="51503"/>
    <cellStyle name="Обычный 7 19 4_заявки" xfId="58076"/>
    <cellStyle name="Обычный 7 19 5" xfId="51504"/>
    <cellStyle name="Обычный 7 19_заявки" xfId="51505"/>
    <cellStyle name="Обычный 7 2" xfId="58"/>
    <cellStyle name="Обычный 7 2 10" xfId="51506"/>
    <cellStyle name="Обычный 7 2 10 2" xfId="51507"/>
    <cellStyle name="Обычный 7 2 10 2 2" xfId="51508"/>
    <cellStyle name="Обычный 7 2 10 2 2 2" xfId="51509"/>
    <cellStyle name="Обычный 7 2 10 2 2_заявки" xfId="58077"/>
    <cellStyle name="Обычный 7 2 10 2 3" xfId="51510"/>
    <cellStyle name="Обычный 7 2 10 2_заявки" xfId="51511"/>
    <cellStyle name="Обычный 7 2 10 3" xfId="51512"/>
    <cellStyle name="Обычный 7 2 10 3 2" xfId="51513"/>
    <cellStyle name="Обычный 7 2 10 3_заявки" xfId="58078"/>
    <cellStyle name="Обычный 7 2 10 4" xfId="51514"/>
    <cellStyle name="Обычный 7 2 10_заявки" xfId="51515"/>
    <cellStyle name="Обычный 7 2 11" xfId="51516"/>
    <cellStyle name="Обычный 7 2 11 2" xfId="51517"/>
    <cellStyle name="Обычный 7 2 11 2 2" xfId="51518"/>
    <cellStyle name="Обычный 7 2 11 2_заявки" xfId="58079"/>
    <cellStyle name="Обычный 7 2 11 3" xfId="51519"/>
    <cellStyle name="Обычный 7 2 11_заявки" xfId="51520"/>
    <cellStyle name="Обычный 7 2 12" xfId="51521"/>
    <cellStyle name="Обычный 7 2 12 2" xfId="51522"/>
    <cellStyle name="Обычный 7 2 12_заявки" xfId="58080"/>
    <cellStyle name="Обычный 7 2 13" xfId="51523"/>
    <cellStyle name="Обычный 7 2 2" xfId="59"/>
    <cellStyle name="Обычный 7 2 2 10" xfId="51524"/>
    <cellStyle name="Обычный 7 2 2 10 2" xfId="51525"/>
    <cellStyle name="Обычный 7 2 2 10_заявки" xfId="58081"/>
    <cellStyle name="Обычный 7 2 2 11" xfId="51526"/>
    <cellStyle name="Обычный 7 2 2 2" xfId="60"/>
    <cellStyle name="Обычный 7 2 2 2 2" xfId="51527"/>
    <cellStyle name="Обычный 7 2 2 2 2 2" xfId="51528"/>
    <cellStyle name="Обычный 7 2 2 2 2 2 2" xfId="51529"/>
    <cellStyle name="Обычный 7 2 2 2 2 2 2 2" xfId="51530"/>
    <cellStyle name="Обычный 7 2 2 2 2 2 2_заявки" xfId="58082"/>
    <cellStyle name="Обычный 7 2 2 2 2 2 3" xfId="51531"/>
    <cellStyle name="Обычный 7 2 2 2 2 2_заявки" xfId="51532"/>
    <cellStyle name="Обычный 7 2 2 2 2 3" xfId="51533"/>
    <cellStyle name="Обычный 7 2 2 2 2 3 2" xfId="51534"/>
    <cellStyle name="Обычный 7 2 2 2 2 3_заявки" xfId="58083"/>
    <cellStyle name="Обычный 7 2 2 2 2 4" xfId="51535"/>
    <cellStyle name="Обычный 7 2 2 2 2_заявки" xfId="51536"/>
    <cellStyle name="Обычный 7 2 2 2 3" xfId="51537"/>
    <cellStyle name="Обычный 7 2 2 2 3 2" xfId="51538"/>
    <cellStyle name="Обычный 7 2 2 2 3 2 2" xfId="51539"/>
    <cellStyle name="Обычный 7 2 2 2 3 2 2 2" xfId="51540"/>
    <cellStyle name="Обычный 7 2 2 2 3 2 2_заявки" xfId="58084"/>
    <cellStyle name="Обычный 7 2 2 2 3 2 3" xfId="51541"/>
    <cellStyle name="Обычный 7 2 2 2 3 2_заявки" xfId="51542"/>
    <cellStyle name="Обычный 7 2 2 2 3 3" xfId="51543"/>
    <cellStyle name="Обычный 7 2 2 2 3 3 2" xfId="51544"/>
    <cellStyle name="Обычный 7 2 2 2 3 3_заявки" xfId="58085"/>
    <cellStyle name="Обычный 7 2 2 2 3 4" xfId="51545"/>
    <cellStyle name="Обычный 7 2 2 2 3_заявки" xfId="51546"/>
    <cellStyle name="Обычный 7 2 2 2 4" xfId="51547"/>
    <cellStyle name="Обычный 7 2 2 2 4 2" xfId="51548"/>
    <cellStyle name="Обычный 7 2 2 2 4 2 2" xfId="51549"/>
    <cellStyle name="Обычный 7 2 2 2 4 2 2 2" xfId="51550"/>
    <cellStyle name="Обычный 7 2 2 2 4 2 2_заявки" xfId="58086"/>
    <cellStyle name="Обычный 7 2 2 2 4 2 3" xfId="51551"/>
    <cellStyle name="Обычный 7 2 2 2 4 2_заявки" xfId="51552"/>
    <cellStyle name="Обычный 7 2 2 2 4 3" xfId="51553"/>
    <cellStyle name="Обычный 7 2 2 2 4 3 2" xfId="51554"/>
    <cellStyle name="Обычный 7 2 2 2 4 3_заявки" xfId="58087"/>
    <cellStyle name="Обычный 7 2 2 2 4 4" xfId="51555"/>
    <cellStyle name="Обычный 7 2 2 2 4_заявки" xfId="51556"/>
    <cellStyle name="Обычный 7 2 2 2 5" xfId="51557"/>
    <cellStyle name="Обычный 7 2 2 2 5 2" xfId="51558"/>
    <cellStyle name="Обычный 7 2 2 2 5 2 2" xfId="51559"/>
    <cellStyle name="Обычный 7 2 2 2 5 2 2 2" xfId="51560"/>
    <cellStyle name="Обычный 7 2 2 2 5 2 2_заявки" xfId="58088"/>
    <cellStyle name="Обычный 7 2 2 2 5 2 3" xfId="51561"/>
    <cellStyle name="Обычный 7 2 2 2 5 2_заявки" xfId="51562"/>
    <cellStyle name="Обычный 7 2 2 2 5 3" xfId="51563"/>
    <cellStyle name="Обычный 7 2 2 2 5 3 2" xfId="51564"/>
    <cellStyle name="Обычный 7 2 2 2 5 3_заявки" xfId="58089"/>
    <cellStyle name="Обычный 7 2 2 2 5 4" xfId="51565"/>
    <cellStyle name="Обычный 7 2 2 2 5_заявки" xfId="51566"/>
    <cellStyle name="Обычный 7 2 2 2 6" xfId="51567"/>
    <cellStyle name="Обычный 7 2 2 2 6 2" xfId="51568"/>
    <cellStyle name="Обычный 7 2 2 2 6 2 2" xfId="51569"/>
    <cellStyle name="Обычный 7 2 2 2 6 2_заявки" xfId="58090"/>
    <cellStyle name="Обычный 7 2 2 2 6 3" xfId="51570"/>
    <cellStyle name="Обычный 7 2 2 2 6_заявки" xfId="51571"/>
    <cellStyle name="Обычный 7 2 2 2 7" xfId="51572"/>
    <cellStyle name="Обычный 7 2 2 2 7 2" xfId="51573"/>
    <cellStyle name="Обычный 7 2 2 2 7_заявки" xfId="58091"/>
    <cellStyle name="Обычный 7 2 2 2 8" xfId="51574"/>
    <cellStyle name="Обычный 7 2 2 2_заявки" xfId="51575"/>
    <cellStyle name="Обычный 7 2 2 3" xfId="61"/>
    <cellStyle name="Обычный 7 2 2 3 2" xfId="51576"/>
    <cellStyle name="Обычный 7 2 2 3 2 2" xfId="51577"/>
    <cellStyle name="Обычный 7 2 2 3 2 2 2" xfId="51578"/>
    <cellStyle name="Обычный 7 2 2 3 2 2 2 2" xfId="51579"/>
    <cellStyle name="Обычный 7 2 2 3 2 2 2_заявки" xfId="58092"/>
    <cellStyle name="Обычный 7 2 2 3 2 2 3" xfId="51580"/>
    <cellStyle name="Обычный 7 2 2 3 2 2_заявки" xfId="51581"/>
    <cellStyle name="Обычный 7 2 2 3 2 3" xfId="51582"/>
    <cellStyle name="Обычный 7 2 2 3 2 3 2" xfId="51583"/>
    <cellStyle name="Обычный 7 2 2 3 2 3_заявки" xfId="58093"/>
    <cellStyle name="Обычный 7 2 2 3 2 4" xfId="51584"/>
    <cellStyle name="Обычный 7 2 2 3 2_заявки" xfId="51585"/>
    <cellStyle name="Обычный 7 2 2 3 3" xfId="51586"/>
    <cellStyle name="Обычный 7 2 2 3 3 2" xfId="51587"/>
    <cellStyle name="Обычный 7 2 2 3 3 2 2" xfId="51588"/>
    <cellStyle name="Обычный 7 2 2 3 3 2 2 2" xfId="51589"/>
    <cellStyle name="Обычный 7 2 2 3 3 2 2_заявки" xfId="58094"/>
    <cellStyle name="Обычный 7 2 2 3 3 2 3" xfId="51590"/>
    <cellStyle name="Обычный 7 2 2 3 3 2_заявки" xfId="51591"/>
    <cellStyle name="Обычный 7 2 2 3 3 3" xfId="51592"/>
    <cellStyle name="Обычный 7 2 2 3 3 3 2" xfId="51593"/>
    <cellStyle name="Обычный 7 2 2 3 3 3_заявки" xfId="58095"/>
    <cellStyle name="Обычный 7 2 2 3 3 4" xfId="51594"/>
    <cellStyle name="Обычный 7 2 2 3 3_заявки" xfId="51595"/>
    <cellStyle name="Обычный 7 2 2 3 4" xfId="51596"/>
    <cellStyle name="Обычный 7 2 2 3 4 2" xfId="51597"/>
    <cellStyle name="Обычный 7 2 2 3 4 2 2" xfId="51598"/>
    <cellStyle name="Обычный 7 2 2 3 4 2 2 2" xfId="51599"/>
    <cellStyle name="Обычный 7 2 2 3 4 2 2_заявки" xfId="58096"/>
    <cellStyle name="Обычный 7 2 2 3 4 2 3" xfId="51600"/>
    <cellStyle name="Обычный 7 2 2 3 4 2_заявки" xfId="51601"/>
    <cellStyle name="Обычный 7 2 2 3 4 3" xfId="51602"/>
    <cellStyle name="Обычный 7 2 2 3 4 3 2" xfId="51603"/>
    <cellStyle name="Обычный 7 2 2 3 4 3_заявки" xfId="58097"/>
    <cellStyle name="Обычный 7 2 2 3 4 4" xfId="51604"/>
    <cellStyle name="Обычный 7 2 2 3 4_заявки" xfId="51605"/>
    <cellStyle name="Обычный 7 2 2 3 5" xfId="51606"/>
    <cellStyle name="Обычный 7 2 2 3 5 2" xfId="51607"/>
    <cellStyle name="Обычный 7 2 2 3 5 2 2" xfId="51608"/>
    <cellStyle name="Обычный 7 2 2 3 5 2 2 2" xfId="51609"/>
    <cellStyle name="Обычный 7 2 2 3 5 2 2_заявки" xfId="58098"/>
    <cellStyle name="Обычный 7 2 2 3 5 2 3" xfId="51610"/>
    <cellStyle name="Обычный 7 2 2 3 5 2_заявки" xfId="51611"/>
    <cellStyle name="Обычный 7 2 2 3 5 3" xfId="51612"/>
    <cellStyle name="Обычный 7 2 2 3 5 3 2" xfId="51613"/>
    <cellStyle name="Обычный 7 2 2 3 5 3_заявки" xfId="58099"/>
    <cellStyle name="Обычный 7 2 2 3 5 4" xfId="51614"/>
    <cellStyle name="Обычный 7 2 2 3 5_заявки" xfId="51615"/>
    <cellStyle name="Обычный 7 2 2 3 6" xfId="51616"/>
    <cellStyle name="Обычный 7 2 2 3 6 2" xfId="51617"/>
    <cellStyle name="Обычный 7 2 2 3 6 2 2" xfId="51618"/>
    <cellStyle name="Обычный 7 2 2 3 6 2_заявки" xfId="58100"/>
    <cellStyle name="Обычный 7 2 2 3 6 3" xfId="51619"/>
    <cellStyle name="Обычный 7 2 2 3 6_заявки" xfId="51620"/>
    <cellStyle name="Обычный 7 2 2 3 7" xfId="51621"/>
    <cellStyle name="Обычный 7 2 2 3 7 2" xfId="51622"/>
    <cellStyle name="Обычный 7 2 2 3 7_заявки" xfId="58101"/>
    <cellStyle name="Обычный 7 2 2 3 8" xfId="51623"/>
    <cellStyle name="Обычный 7 2 2 3_заявки" xfId="51624"/>
    <cellStyle name="Обычный 7 2 2 4" xfId="62"/>
    <cellStyle name="Обычный 7 2 2 4 2" xfId="51625"/>
    <cellStyle name="Обычный 7 2 2 4 2 2" xfId="51626"/>
    <cellStyle name="Обычный 7 2 2 4 2 2 2" xfId="51627"/>
    <cellStyle name="Обычный 7 2 2 4 2 2 2 2" xfId="51628"/>
    <cellStyle name="Обычный 7 2 2 4 2 2 2_заявки" xfId="58102"/>
    <cellStyle name="Обычный 7 2 2 4 2 2 3" xfId="51629"/>
    <cellStyle name="Обычный 7 2 2 4 2 2_заявки" xfId="51630"/>
    <cellStyle name="Обычный 7 2 2 4 2 3" xfId="51631"/>
    <cellStyle name="Обычный 7 2 2 4 2 3 2" xfId="51632"/>
    <cellStyle name="Обычный 7 2 2 4 2 3_заявки" xfId="58103"/>
    <cellStyle name="Обычный 7 2 2 4 2 4" xfId="51633"/>
    <cellStyle name="Обычный 7 2 2 4 2_заявки" xfId="51634"/>
    <cellStyle name="Обычный 7 2 2 4 3" xfId="51635"/>
    <cellStyle name="Обычный 7 2 2 4 3 2" xfId="51636"/>
    <cellStyle name="Обычный 7 2 2 4 3 2 2" xfId="51637"/>
    <cellStyle name="Обычный 7 2 2 4 3 2 2 2" xfId="51638"/>
    <cellStyle name="Обычный 7 2 2 4 3 2 2_заявки" xfId="58104"/>
    <cellStyle name="Обычный 7 2 2 4 3 2 3" xfId="51639"/>
    <cellStyle name="Обычный 7 2 2 4 3 2_заявки" xfId="51640"/>
    <cellStyle name="Обычный 7 2 2 4 3 3" xfId="51641"/>
    <cellStyle name="Обычный 7 2 2 4 3 3 2" xfId="51642"/>
    <cellStyle name="Обычный 7 2 2 4 3 3_заявки" xfId="58105"/>
    <cellStyle name="Обычный 7 2 2 4 3 4" xfId="51643"/>
    <cellStyle name="Обычный 7 2 2 4 3_заявки" xfId="51644"/>
    <cellStyle name="Обычный 7 2 2 4 4" xfId="51645"/>
    <cellStyle name="Обычный 7 2 2 4 4 2" xfId="51646"/>
    <cellStyle name="Обычный 7 2 2 4 4 2 2" xfId="51647"/>
    <cellStyle name="Обычный 7 2 2 4 4 2 2 2" xfId="51648"/>
    <cellStyle name="Обычный 7 2 2 4 4 2 2_заявки" xfId="58106"/>
    <cellStyle name="Обычный 7 2 2 4 4 2 3" xfId="51649"/>
    <cellStyle name="Обычный 7 2 2 4 4 2_заявки" xfId="51650"/>
    <cellStyle name="Обычный 7 2 2 4 4 3" xfId="51651"/>
    <cellStyle name="Обычный 7 2 2 4 4 3 2" xfId="51652"/>
    <cellStyle name="Обычный 7 2 2 4 4 3_заявки" xfId="58107"/>
    <cellStyle name="Обычный 7 2 2 4 4 4" xfId="51653"/>
    <cellStyle name="Обычный 7 2 2 4 4_заявки" xfId="51654"/>
    <cellStyle name="Обычный 7 2 2 4 5" xfId="51655"/>
    <cellStyle name="Обычный 7 2 2 4 5 2" xfId="51656"/>
    <cellStyle name="Обычный 7 2 2 4 5 2 2" xfId="51657"/>
    <cellStyle name="Обычный 7 2 2 4 5 2 2 2" xfId="51658"/>
    <cellStyle name="Обычный 7 2 2 4 5 2 2_заявки" xfId="58108"/>
    <cellStyle name="Обычный 7 2 2 4 5 2 3" xfId="51659"/>
    <cellStyle name="Обычный 7 2 2 4 5 2_заявки" xfId="51660"/>
    <cellStyle name="Обычный 7 2 2 4 5 3" xfId="51661"/>
    <cellStyle name="Обычный 7 2 2 4 5 3 2" xfId="51662"/>
    <cellStyle name="Обычный 7 2 2 4 5 3_заявки" xfId="58109"/>
    <cellStyle name="Обычный 7 2 2 4 5 4" xfId="51663"/>
    <cellStyle name="Обычный 7 2 2 4 5_заявки" xfId="51664"/>
    <cellStyle name="Обычный 7 2 2 4 6" xfId="51665"/>
    <cellStyle name="Обычный 7 2 2 4 6 2" xfId="51666"/>
    <cellStyle name="Обычный 7 2 2 4 6 2 2" xfId="51667"/>
    <cellStyle name="Обычный 7 2 2 4 6 2_заявки" xfId="58110"/>
    <cellStyle name="Обычный 7 2 2 4 6 3" xfId="51668"/>
    <cellStyle name="Обычный 7 2 2 4 6_заявки" xfId="51669"/>
    <cellStyle name="Обычный 7 2 2 4 7" xfId="51670"/>
    <cellStyle name="Обычный 7 2 2 4 7 2" xfId="51671"/>
    <cellStyle name="Обычный 7 2 2 4 7_заявки" xfId="58111"/>
    <cellStyle name="Обычный 7 2 2 4 8" xfId="51672"/>
    <cellStyle name="Обычный 7 2 2 4_заявки" xfId="51673"/>
    <cellStyle name="Обычный 7 2 2 5" xfId="51674"/>
    <cellStyle name="Обычный 7 2 2 5 2" xfId="51675"/>
    <cellStyle name="Обычный 7 2 2 5 2 2" xfId="51676"/>
    <cellStyle name="Обычный 7 2 2 5 2 2 2" xfId="51677"/>
    <cellStyle name="Обычный 7 2 2 5 2 2_заявки" xfId="58112"/>
    <cellStyle name="Обычный 7 2 2 5 2 3" xfId="51678"/>
    <cellStyle name="Обычный 7 2 2 5 2_заявки" xfId="51679"/>
    <cellStyle name="Обычный 7 2 2 5 3" xfId="51680"/>
    <cellStyle name="Обычный 7 2 2 5 3 2" xfId="51681"/>
    <cellStyle name="Обычный 7 2 2 5 3_заявки" xfId="58113"/>
    <cellStyle name="Обычный 7 2 2 5 4" xfId="51682"/>
    <cellStyle name="Обычный 7 2 2 5_заявки" xfId="51683"/>
    <cellStyle name="Обычный 7 2 2 6" xfId="51684"/>
    <cellStyle name="Обычный 7 2 2 6 2" xfId="51685"/>
    <cellStyle name="Обычный 7 2 2 6 2 2" xfId="51686"/>
    <cellStyle name="Обычный 7 2 2 6 2 2 2" xfId="51687"/>
    <cellStyle name="Обычный 7 2 2 6 2 2_заявки" xfId="58114"/>
    <cellStyle name="Обычный 7 2 2 6 2 3" xfId="51688"/>
    <cellStyle name="Обычный 7 2 2 6 2_заявки" xfId="51689"/>
    <cellStyle name="Обычный 7 2 2 6 3" xfId="51690"/>
    <cellStyle name="Обычный 7 2 2 6 3 2" xfId="51691"/>
    <cellStyle name="Обычный 7 2 2 6 3_заявки" xfId="58115"/>
    <cellStyle name="Обычный 7 2 2 6 4" xfId="51692"/>
    <cellStyle name="Обычный 7 2 2 6_заявки" xfId="51693"/>
    <cellStyle name="Обычный 7 2 2 7" xfId="51694"/>
    <cellStyle name="Обычный 7 2 2 7 2" xfId="51695"/>
    <cellStyle name="Обычный 7 2 2 7 2 2" xfId="51696"/>
    <cellStyle name="Обычный 7 2 2 7 2 2 2" xfId="51697"/>
    <cellStyle name="Обычный 7 2 2 7 2 2_заявки" xfId="58116"/>
    <cellStyle name="Обычный 7 2 2 7 2 3" xfId="51698"/>
    <cellStyle name="Обычный 7 2 2 7 2_заявки" xfId="51699"/>
    <cellStyle name="Обычный 7 2 2 7 3" xfId="51700"/>
    <cellStyle name="Обычный 7 2 2 7 3 2" xfId="51701"/>
    <cellStyle name="Обычный 7 2 2 7 3_заявки" xfId="58117"/>
    <cellStyle name="Обычный 7 2 2 7 4" xfId="51702"/>
    <cellStyle name="Обычный 7 2 2 7_заявки" xfId="51703"/>
    <cellStyle name="Обычный 7 2 2 8" xfId="51704"/>
    <cellStyle name="Обычный 7 2 2 8 2" xfId="51705"/>
    <cellStyle name="Обычный 7 2 2 8 2 2" xfId="51706"/>
    <cellStyle name="Обычный 7 2 2 8 2 2 2" xfId="51707"/>
    <cellStyle name="Обычный 7 2 2 8 2 2_заявки" xfId="58118"/>
    <cellStyle name="Обычный 7 2 2 8 2 3" xfId="51708"/>
    <cellStyle name="Обычный 7 2 2 8 2_заявки" xfId="51709"/>
    <cellStyle name="Обычный 7 2 2 8 3" xfId="51710"/>
    <cellStyle name="Обычный 7 2 2 8 3 2" xfId="51711"/>
    <cellStyle name="Обычный 7 2 2 8 3_заявки" xfId="58119"/>
    <cellStyle name="Обычный 7 2 2 8 4" xfId="51712"/>
    <cellStyle name="Обычный 7 2 2 8_заявки" xfId="51713"/>
    <cellStyle name="Обычный 7 2 2 9" xfId="51714"/>
    <cellStyle name="Обычный 7 2 2 9 2" xfId="51715"/>
    <cellStyle name="Обычный 7 2 2 9 2 2" xfId="51716"/>
    <cellStyle name="Обычный 7 2 2 9 2_заявки" xfId="58120"/>
    <cellStyle name="Обычный 7 2 2 9 3" xfId="51717"/>
    <cellStyle name="Обычный 7 2 2 9_заявки" xfId="51718"/>
    <cellStyle name="Обычный 7 2 2_заявки" xfId="51719"/>
    <cellStyle name="Обычный 7 2 3" xfId="63"/>
    <cellStyle name="Обычный 7 2 3 2" xfId="51720"/>
    <cellStyle name="Обычный 7 2 3 2 2" xfId="51721"/>
    <cellStyle name="Обычный 7 2 3 2 2 2" xfId="51722"/>
    <cellStyle name="Обычный 7 2 3 2 2 2 2" xfId="51723"/>
    <cellStyle name="Обычный 7 2 3 2 2 2_заявки" xfId="58121"/>
    <cellStyle name="Обычный 7 2 3 2 2 3" xfId="51724"/>
    <cellStyle name="Обычный 7 2 3 2 2_заявки" xfId="51725"/>
    <cellStyle name="Обычный 7 2 3 2 3" xfId="51726"/>
    <cellStyle name="Обычный 7 2 3 2 3 2" xfId="51727"/>
    <cellStyle name="Обычный 7 2 3 2 3_заявки" xfId="58122"/>
    <cellStyle name="Обычный 7 2 3 2 4" xfId="51728"/>
    <cellStyle name="Обычный 7 2 3 2_заявки" xfId="51729"/>
    <cellStyle name="Обычный 7 2 3 3" xfId="51730"/>
    <cellStyle name="Обычный 7 2 3 3 2" xfId="51731"/>
    <cellStyle name="Обычный 7 2 3 3 2 2" xfId="51732"/>
    <cellStyle name="Обычный 7 2 3 3 2 2 2" xfId="51733"/>
    <cellStyle name="Обычный 7 2 3 3 2 2_заявки" xfId="58123"/>
    <cellStyle name="Обычный 7 2 3 3 2 3" xfId="51734"/>
    <cellStyle name="Обычный 7 2 3 3 2_заявки" xfId="51735"/>
    <cellStyle name="Обычный 7 2 3 3 3" xfId="51736"/>
    <cellStyle name="Обычный 7 2 3 3 3 2" xfId="51737"/>
    <cellStyle name="Обычный 7 2 3 3 3_заявки" xfId="58124"/>
    <cellStyle name="Обычный 7 2 3 3 4" xfId="51738"/>
    <cellStyle name="Обычный 7 2 3 3_заявки" xfId="51739"/>
    <cellStyle name="Обычный 7 2 3 4" xfId="51740"/>
    <cellStyle name="Обычный 7 2 3 4 2" xfId="51741"/>
    <cellStyle name="Обычный 7 2 3 4 2 2" xfId="51742"/>
    <cellStyle name="Обычный 7 2 3 4 2 2 2" xfId="51743"/>
    <cellStyle name="Обычный 7 2 3 4 2 2_заявки" xfId="58125"/>
    <cellStyle name="Обычный 7 2 3 4 2 3" xfId="51744"/>
    <cellStyle name="Обычный 7 2 3 4 2_заявки" xfId="51745"/>
    <cellStyle name="Обычный 7 2 3 4 3" xfId="51746"/>
    <cellStyle name="Обычный 7 2 3 4 3 2" xfId="51747"/>
    <cellStyle name="Обычный 7 2 3 4 3_заявки" xfId="58126"/>
    <cellStyle name="Обычный 7 2 3 4 4" xfId="51748"/>
    <cellStyle name="Обычный 7 2 3 4_заявки" xfId="51749"/>
    <cellStyle name="Обычный 7 2 3 5" xfId="51750"/>
    <cellStyle name="Обычный 7 2 3 5 2" xfId="51751"/>
    <cellStyle name="Обычный 7 2 3 5 2 2" xfId="51752"/>
    <cellStyle name="Обычный 7 2 3 5 2 2 2" xfId="51753"/>
    <cellStyle name="Обычный 7 2 3 5 2 2_заявки" xfId="58127"/>
    <cellStyle name="Обычный 7 2 3 5 2 3" xfId="51754"/>
    <cellStyle name="Обычный 7 2 3 5 2_заявки" xfId="51755"/>
    <cellStyle name="Обычный 7 2 3 5 3" xfId="51756"/>
    <cellStyle name="Обычный 7 2 3 5 3 2" xfId="51757"/>
    <cellStyle name="Обычный 7 2 3 5 3_заявки" xfId="58128"/>
    <cellStyle name="Обычный 7 2 3 5 4" xfId="51758"/>
    <cellStyle name="Обычный 7 2 3 5_заявки" xfId="51759"/>
    <cellStyle name="Обычный 7 2 3 6" xfId="51760"/>
    <cellStyle name="Обычный 7 2 3 6 2" xfId="51761"/>
    <cellStyle name="Обычный 7 2 3 6 2 2" xfId="51762"/>
    <cellStyle name="Обычный 7 2 3 6 2_заявки" xfId="58129"/>
    <cellStyle name="Обычный 7 2 3 6 3" xfId="51763"/>
    <cellStyle name="Обычный 7 2 3 6_заявки" xfId="51764"/>
    <cellStyle name="Обычный 7 2 3 7" xfId="51765"/>
    <cellStyle name="Обычный 7 2 3 7 2" xfId="51766"/>
    <cellStyle name="Обычный 7 2 3 7_заявки" xfId="58130"/>
    <cellStyle name="Обычный 7 2 3 8" xfId="51767"/>
    <cellStyle name="Обычный 7 2 3_заявки" xfId="51768"/>
    <cellStyle name="Обычный 7 2 4" xfId="64"/>
    <cellStyle name="Обычный 7 2 4 2" xfId="51769"/>
    <cellStyle name="Обычный 7 2 4 2 2" xfId="51770"/>
    <cellStyle name="Обычный 7 2 4 2 2 2" xfId="51771"/>
    <cellStyle name="Обычный 7 2 4 2 2 2 2" xfId="51772"/>
    <cellStyle name="Обычный 7 2 4 2 2 2_заявки" xfId="58131"/>
    <cellStyle name="Обычный 7 2 4 2 2 3" xfId="51773"/>
    <cellStyle name="Обычный 7 2 4 2 2_заявки" xfId="51774"/>
    <cellStyle name="Обычный 7 2 4 2 3" xfId="51775"/>
    <cellStyle name="Обычный 7 2 4 2 3 2" xfId="51776"/>
    <cellStyle name="Обычный 7 2 4 2 3_заявки" xfId="58132"/>
    <cellStyle name="Обычный 7 2 4 2 4" xfId="51777"/>
    <cellStyle name="Обычный 7 2 4 2_заявки" xfId="51778"/>
    <cellStyle name="Обычный 7 2 4 3" xfId="51779"/>
    <cellStyle name="Обычный 7 2 4 3 2" xfId="51780"/>
    <cellStyle name="Обычный 7 2 4 3 2 2" xfId="51781"/>
    <cellStyle name="Обычный 7 2 4 3 2 2 2" xfId="51782"/>
    <cellStyle name="Обычный 7 2 4 3 2 2_заявки" xfId="58133"/>
    <cellStyle name="Обычный 7 2 4 3 2 3" xfId="51783"/>
    <cellStyle name="Обычный 7 2 4 3 2_заявки" xfId="51784"/>
    <cellStyle name="Обычный 7 2 4 3 3" xfId="51785"/>
    <cellStyle name="Обычный 7 2 4 3 3 2" xfId="51786"/>
    <cellStyle name="Обычный 7 2 4 3 3_заявки" xfId="58134"/>
    <cellStyle name="Обычный 7 2 4 3 4" xfId="51787"/>
    <cellStyle name="Обычный 7 2 4 3_заявки" xfId="51788"/>
    <cellStyle name="Обычный 7 2 4 4" xfId="51789"/>
    <cellStyle name="Обычный 7 2 4 4 2" xfId="51790"/>
    <cellStyle name="Обычный 7 2 4 4 2 2" xfId="51791"/>
    <cellStyle name="Обычный 7 2 4 4 2 2 2" xfId="51792"/>
    <cellStyle name="Обычный 7 2 4 4 2 2_заявки" xfId="58135"/>
    <cellStyle name="Обычный 7 2 4 4 2 3" xfId="51793"/>
    <cellStyle name="Обычный 7 2 4 4 2_заявки" xfId="51794"/>
    <cellStyle name="Обычный 7 2 4 4 3" xfId="51795"/>
    <cellStyle name="Обычный 7 2 4 4 3 2" xfId="51796"/>
    <cellStyle name="Обычный 7 2 4 4 3_заявки" xfId="58136"/>
    <cellStyle name="Обычный 7 2 4 4 4" xfId="51797"/>
    <cellStyle name="Обычный 7 2 4 4_заявки" xfId="51798"/>
    <cellStyle name="Обычный 7 2 4 5" xfId="51799"/>
    <cellStyle name="Обычный 7 2 4 5 2" xfId="51800"/>
    <cellStyle name="Обычный 7 2 4 5 2 2" xfId="51801"/>
    <cellStyle name="Обычный 7 2 4 5 2 2 2" xfId="51802"/>
    <cellStyle name="Обычный 7 2 4 5 2 2_заявки" xfId="58137"/>
    <cellStyle name="Обычный 7 2 4 5 2 3" xfId="51803"/>
    <cellStyle name="Обычный 7 2 4 5 2_заявки" xfId="51804"/>
    <cellStyle name="Обычный 7 2 4 5 3" xfId="51805"/>
    <cellStyle name="Обычный 7 2 4 5 3 2" xfId="51806"/>
    <cellStyle name="Обычный 7 2 4 5 3_заявки" xfId="58138"/>
    <cellStyle name="Обычный 7 2 4 5 4" xfId="51807"/>
    <cellStyle name="Обычный 7 2 4 5_заявки" xfId="51808"/>
    <cellStyle name="Обычный 7 2 4 6" xfId="51809"/>
    <cellStyle name="Обычный 7 2 4 6 2" xfId="51810"/>
    <cellStyle name="Обычный 7 2 4 6 2 2" xfId="51811"/>
    <cellStyle name="Обычный 7 2 4 6 2_заявки" xfId="58139"/>
    <cellStyle name="Обычный 7 2 4 6 3" xfId="51812"/>
    <cellStyle name="Обычный 7 2 4 6_заявки" xfId="51813"/>
    <cellStyle name="Обычный 7 2 4 7" xfId="51814"/>
    <cellStyle name="Обычный 7 2 4 7 2" xfId="51815"/>
    <cellStyle name="Обычный 7 2 4 7_заявки" xfId="58140"/>
    <cellStyle name="Обычный 7 2 4 8" xfId="51816"/>
    <cellStyle name="Обычный 7 2 4_заявки" xfId="51817"/>
    <cellStyle name="Обычный 7 2 5" xfId="65"/>
    <cellStyle name="Обычный 7 2 5 2" xfId="51818"/>
    <cellStyle name="Обычный 7 2 5 2 2" xfId="51819"/>
    <cellStyle name="Обычный 7 2 5 2 2 2" xfId="51820"/>
    <cellStyle name="Обычный 7 2 5 2 2 2 2" xfId="51821"/>
    <cellStyle name="Обычный 7 2 5 2 2 2_заявки" xfId="58141"/>
    <cellStyle name="Обычный 7 2 5 2 2 3" xfId="51822"/>
    <cellStyle name="Обычный 7 2 5 2 2_заявки" xfId="51823"/>
    <cellStyle name="Обычный 7 2 5 2 3" xfId="51824"/>
    <cellStyle name="Обычный 7 2 5 2 3 2" xfId="51825"/>
    <cellStyle name="Обычный 7 2 5 2 3_заявки" xfId="58142"/>
    <cellStyle name="Обычный 7 2 5 2 4" xfId="51826"/>
    <cellStyle name="Обычный 7 2 5 2_заявки" xfId="51827"/>
    <cellStyle name="Обычный 7 2 5 3" xfId="51828"/>
    <cellStyle name="Обычный 7 2 5 3 2" xfId="51829"/>
    <cellStyle name="Обычный 7 2 5 3 2 2" xfId="51830"/>
    <cellStyle name="Обычный 7 2 5 3 2 2 2" xfId="51831"/>
    <cellStyle name="Обычный 7 2 5 3 2 2_заявки" xfId="58143"/>
    <cellStyle name="Обычный 7 2 5 3 2 3" xfId="51832"/>
    <cellStyle name="Обычный 7 2 5 3 2_заявки" xfId="51833"/>
    <cellStyle name="Обычный 7 2 5 3 3" xfId="51834"/>
    <cellStyle name="Обычный 7 2 5 3 3 2" xfId="51835"/>
    <cellStyle name="Обычный 7 2 5 3 3_заявки" xfId="58144"/>
    <cellStyle name="Обычный 7 2 5 3 4" xfId="51836"/>
    <cellStyle name="Обычный 7 2 5 3_заявки" xfId="51837"/>
    <cellStyle name="Обычный 7 2 5 4" xfId="51838"/>
    <cellStyle name="Обычный 7 2 5 4 2" xfId="51839"/>
    <cellStyle name="Обычный 7 2 5 4 2 2" xfId="51840"/>
    <cellStyle name="Обычный 7 2 5 4 2 2 2" xfId="51841"/>
    <cellStyle name="Обычный 7 2 5 4 2 2_заявки" xfId="58145"/>
    <cellStyle name="Обычный 7 2 5 4 2 3" xfId="51842"/>
    <cellStyle name="Обычный 7 2 5 4 2_заявки" xfId="51843"/>
    <cellStyle name="Обычный 7 2 5 4 3" xfId="51844"/>
    <cellStyle name="Обычный 7 2 5 4 3 2" xfId="51845"/>
    <cellStyle name="Обычный 7 2 5 4 3_заявки" xfId="58146"/>
    <cellStyle name="Обычный 7 2 5 4 4" xfId="51846"/>
    <cellStyle name="Обычный 7 2 5 4_заявки" xfId="51847"/>
    <cellStyle name="Обычный 7 2 5 5" xfId="51848"/>
    <cellStyle name="Обычный 7 2 5 5 2" xfId="51849"/>
    <cellStyle name="Обычный 7 2 5 5 2 2" xfId="51850"/>
    <cellStyle name="Обычный 7 2 5 5 2 2 2" xfId="51851"/>
    <cellStyle name="Обычный 7 2 5 5 2 2_заявки" xfId="58147"/>
    <cellStyle name="Обычный 7 2 5 5 2 3" xfId="51852"/>
    <cellStyle name="Обычный 7 2 5 5 2_заявки" xfId="51853"/>
    <cellStyle name="Обычный 7 2 5 5 3" xfId="51854"/>
    <cellStyle name="Обычный 7 2 5 5 3 2" xfId="51855"/>
    <cellStyle name="Обычный 7 2 5 5 3_заявки" xfId="58148"/>
    <cellStyle name="Обычный 7 2 5 5 4" xfId="51856"/>
    <cellStyle name="Обычный 7 2 5 5_заявки" xfId="51857"/>
    <cellStyle name="Обычный 7 2 5 6" xfId="51858"/>
    <cellStyle name="Обычный 7 2 5 6 2" xfId="51859"/>
    <cellStyle name="Обычный 7 2 5 6 2 2" xfId="51860"/>
    <cellStyle name="Обычный 7 2 5 6 2_заявки" xfId="58149"/>
    <cellStyle name="Обычный 7 2 5 6 3" xfId="51861"/>
    <cellStyle name="Обычный 7 2 5 6_заявки" xfId="51862"/>
    <cellStyle name="Обычный 7 2 5 7" xfId="51863"/>
    <cellStyle name="Обычный 7 2 5 7 2" xfId="51864"/>
    <cellStyle name="Обычный 7 2 5 7_заявки" xfId="58150"/>
    <cellStyle name="Обычный 7 2 5 8" xfId="51865"/>
    <cellStyle name="Обычный 7 2 5_заявки" xfId="51866"/>
    <cellStyle name="Обычный 7 2 6" xfId="51867"/>
    <cellStyle name="Обычный 7 2 6 2" xfId="51868"/>
    <cellStyle name="Обычный 7 2 6 2 2" xfId="51869"/>
    <cellStyle name="Обычный 7 2 6 2 2 2" xfId="51870"/>
    <cellStyle name="Обычный 7 2 6 2 2 2 2" xfId="51871"/>
    <cellStyle name="Обычный 7 2 6 2 2 2_заявки" xfId="58151"/>
    <cellStyle name="Обычный 7 2 6 2 2 3" xfId="51872"/>
    <cellStyle name="Обычный 7 2 6 2 2_заявки" xfId="51873"/>
    <cellStyle name="Обычный 7 2 6 2 3" xfId="51874"/>
    <cellStyle name="Обычный 7 2 6 2 3 2" xfId="51875"/>
    <cellStyle name="Обычный 7 2 6 2 3_заявки" xfId="58152"/>
    <cellStyle name="Обычный 7 2 6 2 4" xfId="51876"/>
    <cellStyle name="Обычный 7 2 6 2_заявки" xfId="51877"/>
    <cellStyle name="Обычный 7 2 6 3" xfId="51878"/>
    <cellStyle name="Обычный 7 2 6 3 2" xfId="51879"/>
    <cellStyle name="Обычный 7 2 6 3 2 2" xfId="51880"/>
    <cellStyle name="Обычный 7 2 6 3 2_заявки" xfId="58153"/>
    <cellStyle name="Обычный 7 2 6 3 3" xfId="51881"/>
    <cellStyle name="Обычный 7 2 6 3_заявки" xfId="51882"/>
    <cellStyle name="Обычный 7 2 6 4" xfId="51883"/>
    <cellStyle name="Обычный 7 2 6 4 2" xfId="51884"/>
    <cellStyle name="Обычный 7 2 6 4_заявки" xfId="58154"/>
    <cellStyle name="Обычный 7 2 6 5" xfId="51885"/>
    <cellStyle name="Обычный 7 2 6_заявки" xfId="51886"/>
    <cellStyle name="Обычный 7 2 7" xfId="51887"/>
    <cellStyle name="Обычный 7 2 7 2" xfId="51888"/>
    <cellStyle name="Обычный 7 2 7 2 2" xfId="51889"/>
    <cellStyle name="Обычный 7 2 7 2 2 2" xfId="51890"/>
    <cellStyle name="Обычный 7 2 7 2 2 2 2" xfId="51891"/>
    <cellStyle name="Обычный 7 2 7 2 2 2_заявки" xfId="58155"/>
    <cellStyle name="Обычный 7 2 7 2 2 3" xfId="51892"/>
    <cellStyle name="Обычный 7 2 7 2 2_заявки" xfId="51893"/>
    <cellStyle name="Обычный 7 2 7 2 3" xfId="51894"/>
    <cellStyle name="Обычный 7 2 7 2 3 2" xfId="51895"/>
    <cellStyle name="Обычный 7 2 7 2 3_заявки" xfId="58156"/>
    <cellStyle name="Обычный 7 2 7 2 4" xfId="51896"/>
    <cellStyle name="Обычный 7 2 7 2_заявки" xfId="51897"/>
    <cellStyle name="Обычный 7 2 7 3" xfId="51898"/>
    <cellStyle name="Обычный 7 2 7 3 2" xfId="51899"/>
    <cellStyle name="Обычный 7 2 7 3 2 2" xfId="51900"/>
    <cellStyle name="Обычный 7 2 7 3 2_заявки" xfId="58157"/>
    <cellStyle name="Обычный 7 2 7 3 3" xfId="51901"/>
    <cellStyle name="Обычный 7 2 7 3_заявки" xfId="51902"/>
    <cellStyle name="Обычный 7 2 7 4" xfId="51903"/>
    <cellStyle name="Обычный 7 2 7 4 2" xfId="51904"/>
    <cellStyle name="Обычный 7 2 7 4_заявки" xfId="58158"/>
    <cellStyle name="Обычный 7 2 7 5" xfId="51905"/>
    <cellStyle name="Обычный 7 2 7_заявки" xfId="51906"/>
    <cellStyle name="Обычный 7 2 8" xfId="51907"/>
    <cellStyle name="Обычный 7 2 8 2" xfId="51908"/>
    <cellStyle name="Обычный 7 2 8 2 2" xfId="51909"/>
    <cellStyle name="Обычный 7 2 8 2 2 2" xfId="51910"/>
    <cellStyle name="Обычный 7 2 8 2 2 2 2" xfId="51911"/>
    <cellStyle name="Обычный 7 2 8 2 2 2_заявки" xfId="58159"/>
    <cellStyle name="Обычный 7 2 8 2 2 3" xfId="51912"/>
    <cellStyle name="Обычный 7 2 8 2 2_заявки" xfId="51913"/>
    <cellStyle name="Обычный 7 2 8 2 3" xfId="51914"/>
    <cellStyle name="Обычный 7 2 8 2 3 2" xfId="51915"/>
    <cellStyle name="Обычный 7 2 8 2 3_заявки" xfId="58160"/>
    <cellStyle name="Обычный 7 2 8 2 4" xfId="51916"/>
    <cellStyle name="Обычный 7 2 8 2_заявки" xfId="51917"/>
    <cellStyle name="Обычный 7 2 8 3" xfId="51918"/>
    <cellStyle name="Обычный 7 2 8 3 2" xfId="51919"/>
    <cellStyle name="Обычный 7 2 8 3 2 2" xfId="51920"/>
    <cellStyle name="Обычный 7 2 8 3 2_заявки" xfId="58161"/>
    <cellStyle name="Обычный 7 2 8 3 3" xfId="51921"/>
    <cellStyle name="Обычный 7 2 8 3_заявки" xfId="51922"/>
    <cellStyle name="Обычный 7 2 8 4" xfId="51923"/>
    <cellStyle name="Обычный 7 2 8 4 2" xfId="51924"/>
    <cellStyle name="Обычный 7 2 8 4_заявки" xfId="58162"/>
    <cellStyle name="Обычный 7 2 8 5" xfId="51925"/>
    <cellStyle name="Обычный 7 2 8_заявки" xfId="51926"/>
    <cellStyle name="Обычный 7 2 9" xfId="51927"/>
    <cellStyle name="Обычный 7 2 9 2" xfId="51928"/>
    <cellStyle name="Обычный 7 2 9 2 2" xfId="51929"/>
    <cellStyle name="Обычный 7 2 9 2 2 2" xfId="51930"/>
    <cellStyle name="Обычный 7 2 9 2 2 2 2" xfId="51931"/>
    <cellStyle name="Обычный 7 2 9 2 2 2_заявки" xfId="58163"/>
    <cellStyle name="Обычный 7 2 9 2 2 3" xfId="51932"/>
    <cellStyle name="Обычный 7 2 9 2 2_заявки" xfId="51933"/>
    <cellStyle name="Обычный 7 2 9 2 3" xfId="51934"/>
    <cellStyle name="Обычный 7 2 9 2 3 2" xfId="51935"/>
    <cellStyle name="Обычный 7 2 9 2 3_заявки" xfId="58164"/>
    <cellStyle name="Обычный 7 2 9 2 4" xfId="51936"/>
    <cellStyle name="Обычный 7 2 9 2_заявки" xfId="51937"/>
    <cellStyle name="Обычный 7 2 9 3" xfId="51938"/>
    <cellStyle name="Обычный 7 2 9 3 2" xfId="51939"/>
    <cellStyle name="Обычный 7 2 9 3 2 2" xfId="51940"/>
    <cellStyle name="Обычный 7 2 9 3 2_заявки" xfId="58165"/>
    <cellStyle name="Обычный 7 2 9 3 3" xfId="51941"/>
    <cellStyle name="Обычный 7 2 9 3_заявки" xfId="51942"/>
    <cellStyle name="Обычный 7 2 9 4" xfId="51943"/>
    <cellStyle name="Обычный 7 2 9 4 2" xfId="51944"/>
    <cellStyle name="Обычный 7 2 9 4_заявки" xfId="58166"/>
    <cellStyle name="Обычный 7 2 9 5" xfId="51945"/>
    <cellStyle name="Обычный 7 2 9_заявки" xfId="51946"/>
    <cellStyle name="Обычный 7 2_заявки" xfId="51947"/>
    <cellStyle name="Обычный 7 20" xfId="51948"/>
    <cellStyle name="Обычный 7 20 2" xfId="51949"/>
    <cellStyle name="Обычный 7 20 2 2" xfId="51950"/>
    <cellStyle name="Обычный 7 20 2 2 2" xfId="51951"/>
    <cellStyle name="Обычный 7 20 2 2 2 2" xfId="51952"/>
    <cellStyle name="Обычный 7 20 2 2 2_заявки" xfId="58167"/>
    <cellStyle name="Обычный 7 20 2 2 3" xfId="51953"/>
    <cellStyle name="Обычный 7 20 2 2_заявки" xfId="51954"/>
    <cellStyle name="Обычный 7 20 2 3" xfId="51955"/>
    <cellStyle name="Обычный 7 20 2 3 2" xfId="51956"/>
    <cellStyle name="Обычный 7 20 2 3_заявки" xfId="58168"/>
    <cellStyle name="Обычный 7 20 2 4" xfId="51957"/>
    <cellStyle name="Обычный 7 20 2_заявки" xfId="51958"/>
    <cellStyle name="Обычный 7 20 3" xfId="51959"/>
    <cellStyle name="Обычный 7 20 3 2" xfId="51960"/>
    <cellStyle name="Обычный 7 20 3 2 2" xfId="51961"/>
    <cellStyle name="Обычный 7 20 3 2_заявки" xfId="58169"/>
    <cellStyle name="Обычный 7 20 3 3" xfId="51962"/>
    <cellStyle name="Обычный 7 20 3_заявки" xfId="51963"/>
    <cellStyle name="Обычный 7 20 4" xfId="51964"/>
    <cellStyle name="Обычный 7 20 4 2" xfId="51965"/>
    <cellStyle name="Обычный 7 20 4_заявки" xfId="58170"/>
    <cellStyle name="Обычный 7 20 5" xfId="51966"/>
    <cellStyle name="Обычный 7 20_заявки" xfId="51967"/>
    <cellStyle name="Обычный 7 21" xfId="51968"/>
    <cellStyle name="Обычный 7 21 2" xfId="51969"/>
    <cellStyle name="Обычный 7 21 2 2" xfId="51970"/>
    <cellStyle name="Обычный 7 21 2 2 2" xfId="51971"/>
    <cellStyle name="Обычный 7 21 2 2_заявки" xfId="58171"/>
    <cellStyle name="Обычный 7 21 2 3" xfId="51972"/>
    <cellStyle name="Обычный 7 21 2_заявки" xfId="51973"/>
    <cellStyle name="Обычный 7 21 3" xfId="51974"/>
    <cellStyle name="Обычный 7 21 3 2" xfId="51975"/>
    <cellStyle name="Обычный 7 21 3_заявки" xfId="58172"/>
    <cellStyle name="Обычный 7 21 4" xfId="51976"/>
    <cellStyle name="Обычный 7 21_заявки" xfId="51977"/>
    <cellStyle name="Обычный 7 22" xfId="51978"/>
    <cellStyle name="Обычный 7 22 2" xfId="51979"/>
    <cellStyle name="Обычный 7 22 2 2" xfId="51980"/>
    <cellStyle name="Обычный 7 22 2_заявки" xfId="58173"/>
    <cellStyle name="Обычный 7 22 3" xfId="51981"/>
    <cellStyle name="Обычный 7 22_заявки" xfId="51982"/>
    <cellStyle name="Обычный 7 23" xfId="51983"/>
    <cellStyle name="Обычный 7 23 2" xfId="51984"/>
    <cellStyle name="Обычный 7 23_заявки" xfId="58174"/>
    <cellStyle name="Обычный 7 24" xfId="51985"/>
    <cellStyle name="Обычный 7 3" xfId="66"/>
    <cellStyle name="Обычный 7 3 10" xfId="51986"/>
    <cellStyle name="Обычный 7 3 10 2" xfId="51987"/>
    <cellStyle name="Обычный 7 3 10_заявки" xfId="58175"/>
    <cellStyle name="Обычный 7 3 11" xfId="51988"/>
    <cellStyle name="Обычный 7 3 2" xfId="67"/>
    <cellStyle name="Обычный 7 3 2 2" xfId="51989"/>
    <cellStyle name="Обычный 7 3 2 2 2" xfId="51990"/>
    <cellStyle name="Обычный 7 3 2 2 2 2" xfId="51991"/>
    <cellStyle name="Обычный 7 3 2 2 2 2 2" xfId="51992"/>
    <cellStyle name="Обычный 7 3 2 2 2 2_заявки" xfId="58176"/>
    <cellStyle name="Обычный 7 3 2 2 2 3" xfId="51993"/>
    <cellStyle name="Обычный 7 3 2 2 2_заявки" xfId="51994"/>
    <cellStyle name="Обычный 7 3 2 2 3" xfId="51995"/>
    <cellStyle name="Обычный 7 3 2 2 3 2" xfId="51996"/>
    <cellStyle name="Обычный 7 3 2 2 3_заявки" xfId="58177"/>
    <cellStyle name="Обычный 7 3 2 2 4" xfId="51997"/>
    <cellStyle name="Обычный 7 3 2 2_заявки" xfId="51998"/>
    <cellStyle name="Обычный 7 3 2 3" xfId="51999"/>
    <cellStyle name="Обычный 7 3 2 3 2" xfId="52000"/>
    <cellStyle name="Обычный 7 3 2 3 2 2" xfId="52001"/>
    <cellStyle name="Обычный 7 3 2 3 2 2 2" xfId="52002"/>
    <cellStyle name="Обычный 7 3 2 3 2 2_заявки" xfId="58178"/>
    <cellStyle name="Обычный 7 3 2 3 2 3" xfId="52003"/>
    <cellStyle name="Обычный 7 3 2 3 2_заявки" xfId="52004"/>
    <cellStyle name="Обычный 7 3 2 3 3" xfId="52005"/>
    <cellStyle name="Обычный 7 3 2 3 3 2" xfId="52006"/>
    <cellStyle name="Обычный 7 3 2 3 3_заявки" xfId="58179"/>
    <cellStyle name="Обычный 7 3 2 3 4" xfId="52007"/>
    <cellStyle name="Обычный 7 3 2 3_заявки" xfId="52008"/>
    <cellStyle name="Обычный 7 3 2 4" xfId="52009"/>
    <cellStyle name="Обычный 7 3 2 4 2" xfId="52010"/>
    <cellStyle name="Обычный 7 3 2 4 2 2" xfId="52011"/>
    <cellStyle name="Обычный 7 3 2 4 2 2 2" xfId="52012"/>
    <cellStyle name="Обычный 7 3 2 4 2 2_заявки" xfId="58180"/>
    <cellStyle name="Обычный 7 3 2 4 2 3" xfId="52013"/>
    <cellStyle name="Обычный 7 3 2 4 2_заявки" xfId="52014"/>
    <cellStyle name="Обычный 7 3 2 4 3" xfId="52015"/>
    <cellStyle name="Обычный 7 3 2 4 3 2" xfId="52016"/>
    <cellStyle name="Обычный 7 3 2 4 3_заявки" xfId="58181"/>
    <cellStyle name="Обычный 7 3 2 4 4" xfId="52017"/>
    <cellStyle name="Обычный 7 3 2 4_заявки" xfId="52018"/>
    <cellStyle name="Обычный 7 3 2 5" xfId="52019"/>
    <cellStyle name="Обычный 7 3 2 5 2" xfId="52020"/>
    <cellStyle name="Обычный 7 3 2 5 2 2" xfId="52021"/>
    <cellStyle name="Обычный 7 3 2 5 2 2 2" xfId="52022"/>
    <cellStyle name="Обычный 7 3 2 5 2 2_заявки" xfId="58182"/>
    <cellStyle name="Обычный 7 3 2 5 2 3" xfId="52023"/>
    <cellStyle name="Обычный 7 3 2 5 2_заявки" xfId="52024"/>
    <cellStyle name="Обычный 7 3 2 5 3" xfId="52025"/>
    <cellStyle name="Обычный 7 3 2 5 3 2" xfId="52026"/>
    <cellStyle name="Обычный 7 3 2 5 3_заявки" xfId="58183"/>
    <cellStyle name="Обычный 7 3 2 5 4" xfId="52027"/>
    <cellStyle name="Обычный 7 3 2 5_заявки" xfId="52028"/>
    <cellStyle name="Обычный 7 3 2 6" xfId="52029"/>
    <cellStyle name="Обычный 7 3 2 6 2" xfId="52030"/>
    <cellStyle name="Обычный 7 3 2 6 2 2" xfId="52031"/>
    <cellStyle name="Обычный 7 3 2 6 2_заявки" xfId="58184"/>
    <cellStyle name="Обычный 7 3 2 6 3" xfId="52032"/>
    <cellStyle name="Обычный 7 3 2 6_заявки" xfId="52033"/>
    <cellStyle name="Обычный 7 3 2 7" xfId="52034"/>
    <cellStyle name="Обычный 7 3 2 7 2" xfId="52035"/>
    <cellStyle name="Обычный 7 3 2 7_заявки" xfId="58185"/>
    <cellStyle name="Обычный 7 3 2 8" xfId="52036"/>
    <cellStyle name="Обычный 7 3 2_заявки" xfId="52037"/>
    <cellStyle name="Обычный 7 3 3" xfId="68"/>
    <cellStyle name="Обычный 7 3 3 2" xfId="52038"/>
    <cellStyle name="Обычный 7 3 3 2 2" xfId="52039"/>
    <cellStyle name="Обычный 7 3 3 2 2 2" xfId="52040"/>
    <cellStyle name="Обычный 7 3 3 2 2 2 2" xfId="52041"/>
    <cellStyle name="Обычный 7 3 3 2 2 2_заявки" xfId="58186"/>
    <cellStyle name="Обычный 7 3 3 2 2 3" xfId="52042"/>
    <cellStyle name="Обычный 7 3 3 2 2_заявки" xfId="52043"/>
    <cellStyle name="Обычный 7 3 3 2 3" xfId="52044"/>
    <cellStyle name="Обычный 7 3 3 2 3 2" xfId="52045"/>
    <cellStyle name="Обычный 7 3 3 2 3_заявки" xfId="58187"/>
    <cellStyle name="Обычный 7 3 3 2 4" xfId="52046"/>
    <cellStyle name="Обычный 7 3 3 2_заявки" xfId="52047"/>
    <cellStyle name="Обычный 7 3 3 3" xfId="52048"/>
    <cellStyle name="Обычный 7 3 3 3 2" xfId="52049"/>
    <cellStyle name="Обычный 7 3 3 3 2 2" xfId="52050"/>
    <cellStyle name="Обычный 7 3 3 3 2 2 2" xfId="52051"/>
    <cellStyle name="Обычный 7 3 3 3 2 2_заявки" xfId="58188"/>
    <cellStyle name="Обычный 7 3 3 3 2 3" xfId="52052"/>
    <cellStyle name="Обычный 7 3 3 3 2_заявки" xfId="52053"/>
    <cellStyle name="Обычный 7 3 3 3 3" xfId="52054"/>
    <cellStyle name="Обычный 7 3 3 3 3 2" xfId="52055"/>
    <cellStyle name="Обычный 7 3 3 3 3_заявки" xfId="58189"/>
    <cellStyle name="Обычный 7 3 3 3 4" xfId="52056"/>
    <cellStyle name="Обычный 7 3 3 3_заявки" xfId="52057"/>
    <cellStyle name="Обычный 7 3 3 4" xfId="52058"/>
    <cellStyle name="Обычный 7 3 3 4 2" xfId="52059"/>
    <cellStyle name="Обычный 7 3 3 4 2 2" xfId="52060"/>
    <cellStyle name="Обычный 7 3 3 4 2 2 2" xfId="52061"/>
    <cellStyle name="Обычный 7 3 3 4 2 2_заявки" xfId="58190"/>
    <cellStyle name="Обычный 7 3 3 4 2 3" xfId="52062"/>
    <cellStyle name="Обычный 7 3 3 4 2_заявки" xfId="52063"/>
    <cellStyle name="Обычный 7 3 3 4 3" xfId="52064"/>
    <cellStyle name="Обычный 7 3 3 4 3 2" xfId="52065"/>
    <cellStyle name="Обычный 7 3 3 4 3_заявки" xfId="58191"/>
    <cellStyle name="Обычный 7 3 3 4 4" xfId="52066"/>
    <cellStyle name="Обычный 7 3 3 4_заявки" xfId="52067"/>
    <cellStyle name="Обычный 7 3 3 5" xfId="52068"/>
    <cellStyle name="Обычный 7 3 3 5 2" xfId="52069"/>
    <cellStyle name="Обычный 7 3 3 5 2 2" xfId="52070"/>
    <cellStyle name="Обычный 7 3 3 5 2 2 2" xfId="52071"/>
    <cellStyle name="Обычный 7 3 3 5 2 2_заявки" xfId="58192"/>
    <cellStyle name="Обычный 7 3 3 5 2 3" xfId="52072"/>
    <cellStyle name="Обычный 7 3 3 5 2_заявки" xfId="52073"/>
    <cellStyle name="Обычный 7 3 3 5 3" xfId="52074"/>
    <cellStyle name="Обычный 7 3 3 5 3 2" xfId="52075"/>
    <cellStyle name="Обычный 7 3 3 5 3_заявки" xfId="58193"/>
    <cellStyle name="Обычный 7 3 3 5 4" xfId="52076"/>
    <cellStyle name="Обычный 7 3 3 5_заявки" xfId="52077"/>
    <cellStyle name="Обычный 7 3 3 6" xfId="52078"/>
    <cellStyle name="Обычный 7 3 3 6 2" xfId="52079"/>
    <cellStyle name="Обычный 7 3 3 6 2 2" xfId="52080"/>
    <cellStyle name="Обычный 7 3 3 6 2_заявки" xfId="58194"/>
    <cellStyle name="Обычный 7 3 3 6 3" xfId="52081"/>
    <cellStyle name="Обычный 7 3 3 6_заявки" xfId="52082"/>
    <cellStyle name="Обычный 7 3 3 7" xfId="52083"/>
    <cellStyle name="Обычный 7 3 3 7 2" xfId="52084"/>
    <cellStyle name="Обычный 7 3 3 7_заявки" xfId="58195"/>
    <cellStyle name="Обычный 7 3 3 8" xfId="52085"/>
    <cellStyle name="Обычный 7 3 3_заявки" xfId="52086"/>
    <cellStyle name="Обычный 7 3 4" xfId="69"/>
    <cellStyle name="Обычный 7 3 4 2" xfId="52087"/>
    <cellStyle name="Обычный 7 3 4 2 2" xfId="52088"/>
    <cellStyle name="Обычный 7 3 4 2 2 2" xfId="52089"/>
    <cellStyle name="Обычный 7 3 4 2 2 2 2" xfId="52090"/>
    <cellStyle name="Обычный 7 3 4 2 2 2_заявки" xfId="58196"/>
    <cellStyle name="Обычный 7 3 4 2 2 3" xfId="52091"/>
    <cellStyle name="Обычный 7 3 4 2 2_заявки" xfId="52092"/>
    <cellStyle name="Обычный 7 3 4 2 3" xfId="52093"/>
    <cellStyle name="Обычный 7 3 4 2 3 2" xfId="52094"/>
    <cellStyle name="Обычный 7 3 4 2 3_заявки" xfId="58197"/>
    <cellStyle name="Обычный 7 3 4 2 4" xfId="52095"/>
    <cellStyle name="Обычный 7 3 4 2_заявки" xfId="52096"/>
    <cellStyle name="Обычный 7 3 4 3" xfId="52097"/>
    <cellStyle name="Обычный 7 3 4 3 2" xfId="52098"/>
    <cellStyle name="Обычный 7 3 4 3 2 2" xfId="52099"/>
    <cellStyle name="Обычный 7 3 4 3 2 2 2" xfId="52100"/>
    <cellStyle name="Обычный 7 3 4 3 2 2_заявки" xfId="58198"/>
    <cellStyle name="Обычный 7 3 4 3 2 3" xfId="52101"/>
    <cellStyle name="Обычный 7 3 4 3 2_заявки" xfId="52102"/>
    <cellStyle name="Обычный 7 3 4 3 3" xfId="52103"/>
    <cellStyle name="Обычный 7 3 4 3 3 2" xfId="52104"/>
    <cellStyle name="Обычный 7 3 4 3 3_заявки" xfId="58199"/>
    <cellStyle name="Обычный 7 3 4 3 4" xfId="52105"/>
    <cellStyle name="Обычный 7 3 4 3_заявки" xfId="52106"/>
    <cellStyle name="Обычный 7 3 4 4" xfId="52107"/>
    <cellStyle name="Обычный 7 3 4 4 2" xfId="52108"/>
    <cellStyle name="Обычный 7 3 4 4 2 2" xfId="52109"/>
    <cellStyle name="Обычный 7 3 4 4 2 2 2" xfId="52110"/>
    <cellStyle name="Обычный 7 3 4 4 2 2_заявки" xfId="58200"/>
    <cellStyle name="Обычный 7 3 4 4 2 3" xfId="52111"/>
    <cellStyle name="Обычный 7 3 4 4 2_заявки" xfId="52112"/>
    <cellStyle name="Обычный 7 3 4 4 3" xfId="52113"/>
    <cellStyle name="Обычный 7 3 4 4 3 2" xfId="52114"/>
    <cellStyle name="Обычный 7 3 4 4 3_заявки" xfId="58201"/>
    <cellStyle name="Обычный 7 3 4 4 4" xfId="52115"/>
    <cellStyle name="Обычный 7 3 4 4_заявки" xfId="52116"/>
    <cellStyle name="Обычный 7 3 4 5" xfId="52117"/>
    <cellStyle name="Обычный 7 3 4 5 2" xfId="52118"/>
    <cellStyle name="Обычный 7 3 4 5 2 2" xfId="52119"/>
    <cellStyle name="Обычный 7 3 4 5 2 2 2" xfId="52120"/>
    <cellStyle name="Обычный 7 3 4 5 2 2_заявки" xfId="58202"/>
    <cellStyle name="Обычный 7 3 4 5 2 3" xfId="52121"/>
    <cellStyle name="Обычный 7 3 4 5 2_заявки" xfId="52122"/>
    <cellStyle name="Обычный 7 3 4 5 3" xfId="52123"/>
    <cellStyle name="Обычный 7 3 4 5 3 2" xfId="52124"/>
    <cellStyle name="Обычный 7 3 4 5 3_заявки" xfId="58203"/>
    <cellStyle name="Обычный 7 3 4 5 4" xfId="52125"/>
    <cellStyle name="Обычный 7 3 4 5_заявки" xfId="52126"/>
    <cellStyle name="Обычный 7 3 4 6" xfId="52127"/>
    <cellStyle name="Обычный 7 3 4 6 2" xfId="52128"/>
    <cellStyle name="Обычный 7 3 4 6 2 2" xfId="52129"/>
    <cellStyle name="Обычный 7 3 4 6 2_заявки" xfId="58204"/>
    <cellStyle name="Обычный 7 3 4 6 3" xfId="52130"/>
    <cellStyle name="Обычный 7 3 4 6_заявки" xfId="52131"/>
    <cellStyle name="Обычный 7 3 4 7" xfId="52132"/>
    <cellStyle name="Обычный 7 3 4 7 2" xfId="52133"/>
    <cellStyle name="Обычный 7 3 4 7_заявки" xfId="58205"/>
    <cellStyle name="Обычный 7 3 4 8" xfId="52134"/>
    <cellStyle name="Обычный 7 3 4_заявки" xfId="52135"/>
    <cellStyle name="Обычный 7 3 5" xfId="52136"/>
    <cellStyle name="Обычный 7 3 5 2" xfId="52137"/>
    <cellStyle name="Обычный 7 3 5 2 2" xfId="52138"/>
    <cellStyle name="Обычный 7 3 5 2 2 2" xfId="52139"/>
    <cellStyle name="Обычный 7 3 5 2 2 2 2" xfId="52140"/>
    <cellStyle name="Обычный 7 3 5 2 2 2_заявки" xfId="58206"/>
    <cellStyle name="Обычный 7 3 5 2 2 3" xfId="52141"/>
    <cellStyle name="Обычный 7 3 5 2 2_заявки" xfId="52142"/>
    <cellStyle name="Обычный 7 3 5 2 3" xfId="52143"/>
    <cellStyle name="Обычный 7 3 5 2 3 2" xfId="52144"/>
    <cellStyle name="Обычный 7 3 5 2 3_заявки" xfId="58207"/>
    <cellStyle name="Обычный 7 3 5 2 4" xfId="52145"/>
    <cellStyle name="Обычный 7 3 5 2_заявки" xfId="52146"/>
    <cellStyle name="Обычный 7 3 5 3" xfId="52147"/>
    <cellStyle name="Обычный 7 3 5 3 2" xfId="52148"/>
    <cellStyle name="Обычный 7 3 5 3 2 2" xfId="52149"/>
    <cellStyle name="Обычный 7 3 5 3 2_заявки" xfId="58208"/>
    <cellStyle name="Обычный 7 3 5 3 3" xfId="52150"/>
    <cellStyle name="Обычный 7 3 5 3_заявки" xfId="52151"/>
    <cellStyle name="Обычный 7 3 5 4" xfId="52152"/>
    <cellStyle name="Обычный 7 3 5 4 2" xfId="52153"/>
    <cellStyle name="Обычный 7 3 5 4_заявки" xfId="58209"/>
    <cellStyle name="Обычный 7 3 5 5" xfId="52154"/>
    <cellStyle name="Обычный 7 3 5_заявки" xfId="52155"/>
    <cellStyle name="Обычный 7 3 6" xfId="52156"/>
    <cellStyle name="Обычный 7 3 6 2" xfId="52157"/>
    <cellStyle name="Обычный 7 3 6 2 2" xfId="52158"/>
    <cellStyle name="Обычный 7 3 6 2 2 2" xfId="52159"/>
    <cellStyle name="Обычный 7 3 6 2 2 2 2" xfId="52160"/>
    <cellStyle name="Обычный 7 3 6 2 2 2_заявки" xfId="58210"/>
    <cellStyle name="Обычный 7 3 6 2 2 3" xfId="52161"/>
    <cellStyle name="Обычный 7 3 6 2 2_заявки" xfId="52162"/>
    <cellStyle name="Обычный 7 3 6 2 3" xfId="52163"/>
    <cellStyle name="Обычный 7 3 6 2 3 2" xfId="52164"/>
    <cellStyle name="Обычный 7 3 6 2 3_заявки" xfId="58211"/>
    <cellStyle name="Обычный 7 3 6 2 4" xfId="52165"/>
    <cellStyle name="Обычный 7 3 6 2_заявки" xfId="52166"/>
    <cellStyle name="Обычный 7 3 6 3" xfId="52167"/>
    <cellStyle name="Обычный 7 3 6 3 2" xfId="52168"/>
    <cellStyle name="Обычный 7 3 6 3 2 2" xfId="52169"/>
    <cellStyle name="Обычный 7 3 6 3 2_заявки" xfId="58212"/>
    <cellStyle name="Обычный 7 3 6 3 3" xfId="52170"/>
    <cellStyle name="Обычный 7 3 6 3_заявки" xfId="52171"/>
    <cellStyle name="Обычный 7 3 6 4" xfId="52172"/>
    <cellStyle name="Обычный 7 3 6 4 2" xfId="52173"/>
    <cellStyle name="Обычный 7 3 6 4_заявки" xfId="58213"/>
    <cellStyle name="Обычный 7 3 6 5" xfId="52174"/>
    <cellStyle name="Обычный 7 3 6_заявки" xfId="52175"/>
    <cellStyle name="Обычный 7 3 7" xfId="52176"/>
    <cellStyle name="Обычный 7 3 7 2" xfId="52177"/>
    <cellStyle name="Обычный 7 3 7 2 2" xfId="52178"/>
    <cellStyle name="Обычный 7 3 7 2 2 2" xfId="52179"/>
    <cellStyle name="Обычный 7 3 7 2 2 2 2" xfId="52180"/>
    <cellStyle name="Обычный 7 3 7 2 2 2_заявки" xfId="58214"/>
    <cellStyle name="Обычный 7 3 7 2 2 3" xfId="52181"/>
    <cellStyle name="Обычный 7 3 7 2 2_заявки" xfId="52182"/>
    <cellStyle name="Обычный 7 3 7 2 3" xfId="52183"/>
    <cellStyle name="Обычный 7 3 7 2 3 2" xfId="52184"/>
    <cellStyle name="Обычный 7 3 7 2 3_заявки" xfId="58215"/>
    <cellStyle name="Обычный 7 3 7 2 4" xfId="52185"/>
    <cellStyle name="Обычный 7 3 7 2_заявки" xfId="52186"/>
    <cellStyle name="Обычный 7 3 7 3" xfId="52187"/>
    <cellStyle name="Обычный 7 3 7 3 2" xfId="52188"/>
    <cellStyle name="Обычный 7 3 7 3 2 2" xfId="52189"/>
    <cellStyle name="Обычный 7 3 7 3 2_заявки" xfId="58216"/>
    <cellStyle name="Обычный 7 3 7 3 3" xfId="52190"/>
    <cellStyle name="Обычный 7 3 7 3_заявки" xfId="52191"/>
    <cellStyle name="Обычный 7 3 7 4" xfId="52192"/>
    <cellStyle name="Обычный 7 3 7 4 2" xfId="52193"/>
    <cellStyle name="Обычный 7 3 7 4_заявки" xfId="58217"/>
    <cellStyle name="Обычный 7 3 7 5" xfId="52194"/>
    <cellStyle name="Обычный 7 3 7_заявки" xfId="52195"/>
    <cellStyle name="Обычный 7 3 8" xfId="52196"/>
    <cellStyle name="Обычный 7 3 8 2" xfId="52197"/>
    <cellStyle name="Обычный 7 3 8 2 2" xfId="52198"/>
    <cellStyle name="Обычный 7 3 8 2 2 2" xfId="52199"/>
    <cellStyle name="Обычный 7 3 8 2 2_заявки" xfId="58218"/>
    <cellStyle name="Обычный 7 3 8 2 3" xfId="52200"/>
    <cellStyle name="Обычный 7 3 8 2_заявки" xfId="52201"/>
    <cellStyle name="Обычный 7 3 8 3" xfId="52202"/>
    <cellStyle name="Обычный 7 3 8 3 2" xfId="52203"/>
    <cellStyle name="Обычный 7 3 8 3_заявки" xfId="58219"/>
    <cellStyle name="Обычный 7 3 8 4" xfId="52204"/>
    <cellStyle name="Обычный 7 3 8_заявки" xfId="52205"/>
    <cellStyle name="Обычный 7 3 9" xfId="52206"/>
    <cellStyle name="Обычный 7 3 9 2" xfId="52207"/>
    <cellStyle name="Обычный 7 3 9 2 2" xfId="52208"/>
    <cellStyle name="Обычный 7 3 9 2_заявки" xfId="58220"/>
    <cellStyle name="Обычный 7 3 9 3" xfId="52209"/>
    <cellStyle name="Обычный 7 3 9_заявки" xfId="52210"/>
    <cellStyle name="Обычный 7 3_заявки" xfId="52211"/>
    <cellStyle name="Обычный 7 4" xfId="70"/>
    <cellStyle name="Обычный 7 4 10" xfId="52212"/>
    <cellStyle name="Обычный 7 4 10 2" xfId="52213"/>
    <cellStyle name="Обычный 7 4 10_заявки" xfId="58221"/>
    <cellStyle name="Обычный 7 4 11" xfId="52214"/>
    <cellStyle name="Обычный 7 4 2" xfId="52215"/>
    <cellStyle name="Обычный 7 4 2 2" xfId="52216"/>
    <cellStyle name="Обычный 7 4 2 2 2" xfId="52217"/>
    <cellStyle name="Обычный 7 4 2 2 2 2" xfId="52218"/>
    <cellStyle name="Обычный 7 4 2 2 2 2 2" xfId="52219"/>
    <cellStyle name="Обычный 7 4 2 2 2 2_заявки" xfId="58222"/>
    <cellStyle name="Обычный 7 4 2 2 2 3" xfId="52220"/>
    <cellStyle name="Обычный 7 4 2 2 2_заявки" xfId="52221"/>
    <cellStyle name="Обычный 7 4 2 2 3" xfId="52222"/>
    <cellStyle name="Обычный 7 4 2 2 3 2" xfId="52223"/>
    <cellStyle name="Обычный 7 4 2 2 3_заявки" xfId="58223"/>
    <cellStyle name="Обычный 7 4 2 2 4" xfId="52224"/>
    <cellStyle name="Обычный 7 4 2 2_заявки" xfId="52225"/>
    <cellStyle name="Обычный 7 4 2 3" xfId="52226"/>
    <cellStyle name="Обычный 7 4 2 3 2" xfId="52227"/>
    <cellStyle name="Обычный 7 4 2 3 2 2" xfId="52228"/>
    <cellStyle name="Обычный 7 4 2 3 2_заявки" xfId="58224"/>
    <cellStyle name="Обычный 7 4 2 3 3" xfId="52229"/>
    <cellStyle name="Обычный 7 4 2 3_заявки" xfId="52230"/>
    <cellStyle name="Обычный 7 4 2 4" xfId="52231"/>
    <cellStyle name="Обычный 7 4 2 4 2" xfId="52232"/>
    <cellStyle name="Обычный 7 4 2 4_заявки" xfId="58225"/>
    <cellStyle name="Обычный 7 4 2 5" xfId="52233"/>
    <cellStyle name="Обычный 7 4 2_заявки" xfId="52234"/>
    <cellStyle name="Обычный 7 4 3" xfId="52235"/>
    <cellStyle name="Обычный 7 4 3 2" xfId="52236"/>
    <cellStyle name="Обычный 7 4 3 2 2" xfId="52237"/>
    <cellStyle name="Обычный 7 4 3 2 2 2" xfId="52238"/>
    <cellStyle name="Обычный 7 4 3 2 2 2 2" xfId="52239"/>
    <cellStyle name="Обычный 7 4 3 2 2 2_заявки" xfId="58226"/>
    <cellStyle name="Обычный 7 4 3 2 2 3" xfId="52240"/>
    <cellStyle name="Обычный 7 4 3 2 2_заявки" xfId="52241"/>
    <cellStyle name="Обычный 7 4 3 2 3" xfId="52242"/>
    <cellStyle name="Обычный 7 4 3 2 3 2" xfId="52243"/>
    <cellStyle name="Обычный 7 4 3 2 3_заявки" xfId="58227"/>
    <cellStyle name="Обычный 7 4 3 2 4" xfId="52244"/>
    <cellStyle name="Обычный 7 4 3 2_заявки" xfId="52245"/>
    <cellStyle name="Обычный 7 4 3 3" xfId="52246"/>
    <cellStyle name="Обычный 7 4 3 3 2" xfId="52247"/>
    <cellStyle name="Обычный 7 4 3 3 2 2" xfId="52248"/>
    <cellStyle name="Обычный 7 4 3 3 2_заявки" xfId="58228"/>
    <cellStyle name="Обычный 7 4 3 3 3" xfId="52249"/>
    <cellStyle name="Обычный 7 4 3 3_заявки" xfId="52250"/>
    <cellStyle name="Обычный 7 4 3 4" xfId="52251"/>
    <cellStyle name="Обычный 7 4 3 4 2" xfId="52252"/>
    <cellStyle name="Обычный 7 4 3 4_заявки" xfId="58229"/>
    <cellStyle name="Обычный 7 4 3 5" xfId="52253"/>
    <cellStyle name="Обычный 7 4 3_заявки" xfId="52254"/>
    <cellStyle name="Обычный 7 4 4" xfId="52255"/>
    <cellStyle name="Обычный 7 4 4 2" xfId="52256"/>
    <cellStyle name="Обычный 7 4 4 2 2" xfId="52257"/>
    <cellStyle name="Обычный 7 4 4 2 2 2" xfId="52258"/>
    <cellStyle name="Обычный 7 4 4 2 2 2 2" xfId="52259"/>
    <cellStyle name="Обычный 7 4 4 2 2 2_заявки" xfId="58230"/>
    <cellStyle name="Обычный 7 4 4 2 2 3" xfId="52260"/>
    <cellStyle name="Обычный 7 4 4 2 2_заявки" xfId="52261"/>
    <cellStyle name="Обычный 7 4 4 2 3" xfId="52262"/>
    <cellStyle name="Обычный 7 4 4 2 3 2" xfId="52263"/>
    <cellStyle name="Обычный 7 4 4 2 3_заявки" xfId="58231"/>
    <cellStyle name="Обычный 7 4 4 2 4" xfId="52264"/>
    <cellStyle name="Обычный 7 4 4 2_заявки" xfId="52265"/>
    <cellStyle name="Обычный 7 4 4 3" xfId="52266"/>
    <cellStyle name="Обычный 7 4 4 3 2" xfId="52267"/>
    <cellStyle name="Обычный 7 4 4 3 2 2" xfId="52268"/>
    <cellStyle name="Обычный 7 4 4 3 2_заявки" xfId="58232"/>
    <cellStyle name="Обычный 7 4 4 3 3" xfId="52269"/>
    <cellStyle name="Обычный 7 4 4 3_заявки" xfId="52270"/>
    <cellStyle name="Обычный 7 4 4 4" xfId="52271"/>
    <cellStyle name="Обычный 7 4 4 4 2" xfId="52272"/>
    <cellStyle name="Обычный 7 4 4 4_заявки" xfId="58233"/>
    <cellStyle name="Обычный 7 4 4 5" xfId="52273"/>
    <cellStyle name="Обычный 7 4 4_заявки" xfId="52274"/>
    <cellStyle name="Обычный 7 4 5" xfId="52275"/>
    <cellStyle name="Обычный 7 4 5 2" xfId="52276"/>
    <cellStyle name="Обычный 7 4 5 2 2" xfId="52277"/>
    <cellStyle name="Обычный 7 4 5 2 2 2" xfId="52278"/>
    <cellStyle name="Обычный 7 4 5 2 2 2 2" xfId="52279"/>
    <cellStyle name="Обычный 7 4 5 2 2 2_заявки" xfId="58234"/>
    <cellStyle name="Обычный 7 4 5 2 2 3" xfId="52280"/>
    <cellStyle name="Обычный 7 4 5 2 2_заявки" xfId="52281"/>
    <cellStyle name="Обычный 7 4 5 2 3" xfId="52282"/>
    <cellStyle name="Обычный 7 4 5 2 3 2" xfId="52283"/>
    <cellStyle name="Обычный 7 4 5 2 3_заявки" xfId="58235"/>
    <cellStyle name="Обычный 7 4 5 2 4" xfId="52284"/>
    <cellStyle name="Обычный 7 4 5 2_заявки" xfId="52285"/>
    <cellStyle name="Обычный 7 4 5 3" xfId="52286"/>
    <cellStyle name="Обычный 7 4 5 3 2" xfId="52287"/>
    <cellStyle name="Обычный 7 4 5 3 2 2" xfId="52288"/>
    <cellStyle name="Обычный 7 4 5 3 2_заявки" xfId="58236"/>
    <cellStyle name="Обычный 7 4 5 3 3" xfId="52289"/>
    <cellStyle name="Обычный 7 4 5 3_заявки" xfId="52290"/>
    <cellStyle name="Обычный 7 4 5 4" xfId="52291"/>
    <cellStyle name="Обычный 7 4 5 4 2" xfId="52292"/>
    <cellStyle name="Обычный 7 4 5 4_заявки" xfId="58237"/>
    <cellStyle name="Обычный 7 4 5 5" xfId="52293"/>
    <cellStyle name="Обычный 7 4 5_заявки" xfId="52294"/>
    <cellStyle name="Обычный 7 4 6" xfId="52295"/>
    <cellStyle name="Обычный 7 4 6 2" xfId="52296"/>
    <cellStyle name="Обычный 7 4 6 2 2" xfId="52297"/>
    <cellStyle name="Обычный 7 4 6 2 2 2" xfId="52298"/>
    <cellStyle name="Обычный 7 4 6 2 2 2 2" xfId="52299"/>
    <cellStyle name="Обычный 7 4 6 2 2 2_заявки" xfId="58238"/>
    <cellStyle name="Обычный 7 4 6 2 2 3" xfId="52300"/>
    <cellStyle name="Обычный 7 4 6 2 2_заявки" xfId="52301"/>
    <cellStyle name="Обычный 7 4 6 2 3" xfId="52302"/>
    <cellStyle name="Обычный 7 4 6 2 3 2" xfId="52303"/>
    <cellStyle name="Обычный 7 4 6 2 3_заявки" xfId="58239"/>
    <cellStyle name="Обычный 7 4 6 2 4" xfId="52304"/>
    <cellStyle name="Обычный 7 4 6 2_заявки" xfId="52305"/>
    <cellStyle name="Обычный 7 4 6 3" xfId="52306"/>
    <cellStyle name="Обычный 7 4 6 3 2" xfId="52307"/>
    <cellStyle name="Обычный 7 4 6 3 2 2" xfId="52308"/>
    <cellStyle name="Обычный 7 4 6 3 2_заявки" xfId="58240"/>
    <cellStyle name="Обычный 7 4 6 3 3" xfId="52309"/>
    <cellStyle name="Обычный 7 4 6 3_заявки" xfId="52310"/>
    <cellStyle name="Обычный 7 4 6 4" xfId="52311"/>
    <cellStyle name="Обычный 7 4 6 4 2" xfId="52312"/>
    <cellStyle name="Обычный 7 4 6 4_заявки" xfId="58241"/>
    <cellStyle name="Обычный 7 4 6 5" xfId="52313"/>
    <cellStyle name="Обычный 7 4 6_заявки" xfId="52314"/>
    <cellStyle name="Обычный 7 4 7" xfId="52315"/>
    <cellStyle name="Обычный 7 4 7 2" xfId="52316"/>
    <cellStyle name="Обычный 7 4 7 2 2" xfId="52317"/>
    <cellStyle name="Обычный 7 4 7 2 2 2" xfId="52318"/>
    <cellStyle name="Обычный 7 4 7 2 2 2 2" xfId="52319"/>
    <cellStyle name="Обычный 7 4 7 2 2 2_заявки" xfId="58242"/>
    <cellStyle name="Обычный 7 4 7 2 2 3" xfId="52320"/>
    <cellStyle name="Обычный 7 4 7 2 2_заявки" xfId="52321"/>
    <cellStyle name="Обычный 7 4 7 2 3" xfId="52322"/>
    <cellStyle name="Обычный 7 4 7 2 3 2" xfId="52323"/>
    <cellStyle name="Обычный 7 4 7 2 3_заявки" xfId="58243"/>
    <cellStyle name="Обычный 7 4 7 2 4" xfId="52324"/>
    <cellStyle name="Обычный 7 4 7 2_заявки" xfId="52325"/>
    <cellStyle name="Обычный 7 4 7 3" xfId="52326"/>
    <cellStyle name="Обычный 7 4 7 3 2" xfId="52327"/>
    <cellStyle name="Обычный 7 4 7 3 2 2" xfId="52328"/>
    <cellStyle name="Обычный 7 4 7 3 2_заявки" xfId="58244"/>
    <cellStyle name="Обычный 7 4 7 3 3" xfId="52329"/>
    <cellStyle name="Обычный 7 4 7 3_заявки" xfId="52330"/>
    <cellStyle name="Обычный 7 4 7 4" xfId="52331"/>
    <cellStyle name="Обычный 7 4 7 4 2" xfId="52332"/>
    <cellStyle name="Обычный 7 4 7 4_заявки" xfId="58245"/>
    <cellStyle name="Обычный 7 4 7 5" xfId="52333"/>
    <cellStyle name="Обычный 7 4 7_заявки" xfId="52334"/>
    <cellStyle name="Обычный 7 4 8" xfId="52335"/>
    <cellStyle name="Обычный 7 4 8 2" xfId="52336"/>
    <cellStyle name="Обычный 7 4 8 2 2" xfId="52337"/>
    <cellStyle name="Обычный 7 4 8 2 2 2" xfId="52338"/>
    <cellStyle name="Обычный 7 4 8 2 2_заявки" xfId="58246"/>
    <cellStyle name="Обычный 7 4 8 2 3" xfId="52339"/>
    <cellStyle name="Обычный 7 4 8 2_заявки" xfId="52340"/>
    <cellStyle name="Обычный 7 4 8 3" xfId="52341"/>
    <cellStyle name="Обычный 7 4 8 3 2" xfId="52342"/>
    <cellStyle name="Обычный 7 4 8 3_заявки" xfId="58247"/>
    <cellStyle name="Обычный 7 4 8 4" xfId="52343"/>
    <cellStyle name="Обычный 7 4 8_заявки" xfId="52344"/>
    <cellStyle name="Обычный 7 4 9" xfId="52345"/>
    <cellStyle name="Обычный 7 4 9 2" xfId="52346"/>
    <cellStyle name="Обычный 7 4 9 2 2" xfId="52347"/>
    <cellStyle name="Обычный 7 4 9 2_заявки" xfId="58248"/>
    <cellStyle name="Обычный 7 4 9 3" xfId="52348"/>
    <cellStyle name="Обычный 7 4 9_заявки" xfId="52349"/>
    <cellStyle name="Обычный 7 4_заявки" xfId="52350"/>
    <cellStyle name="Обычный 7 5" xfId="71"/>
    <cellStyle name="Обычный 7 5 10" xfId="52351"/>
    <cellStyle name="Обычный 7 5 2" xfId="52352"/>
    <cellStyle name="Обычный 7 5 2 2" xfId="52353"/>
    <cellStyle name="Обычный 7 5 2 2 2" xfId="52354"/>
    <cellStyle name="Обычный 7 5 2 2 2 2" xfId="52355"/>
    <cellStyle name="Обычный 7 5 2 2 2 2 2" xfId="52356"/>
    <cellStyle name="Обычный 7 5 2 2 2 2_заявки" xfId="58249"/>
    <cellStyle name="Обычный 7 5 2 2 2 3" xfId="52357"/>
    <cellStyle name="Обычный 7 5 2 2 2_заявки" xfId="52358"/>
    <cellStyle name="Обычный 7 5 2 2 3" xfId="52359"/>
    <cellStyle name="Обычный 7 5 2 2 3 2" xfId="52360"/>
    <cellStyle name="Обычный 7 5 2 2 3_заявки" xfId="58250"/>
    <cellStyle name="Обычный 7 5 2 2 4" xfId="52361"/>
    <cellStyle name="Обычный 7 5 2 2_заявки" xfId="52362"/>
    <cellStyle name="Обычный 7 5 2 3" xfId="52363"/>
    <cellStyle name="Обычный 7 5 2 3 2" xfId="52364"/>
    <cellStyle name="Обычный 7 5 2 3 2 2" xfId="52365"/>
    <cellStyle name="Обычный 7 5 2 3 2_заявки" xfId="58251"/>
    <cellStyle name="Обычный 7 5 2 3 3" xfId="52366"/>
    <cellStyle name="Обычный 7 5 2 3_заявки" xfId="52367"/>
    <cellStyle name="Обычный 7 5 2 4" xfId="52368"/>
    <cellStyle name="Обычный 7 5 2 4 2" xfId="52369"/>
    <cellStyle name="Обычный 7 5 2 4_заявки" xfId="58252"/>
    <cellStyle name="Обычный 7 5 2 5" xfId="52370"/>
    <cellStyle name="Обычный 7 5 2_заявки" xfId="52371"/>
    <cellStyle name="Обычный 7 5 3" xfId="52372"/>
    <cellStyle name="Обычный 7 5 3 2" xfId="52373"/>
    <cellStyle name="Обычный 7 5 3 2 2" xfId="52374"/>
    <cellStyle name="Обычный 7 5 3 2 2 2" xfId="52375"/>
    <cellStyle name="Обычный 7 5 3 2 2 2 2" xfId="52376"/>
    <cellStyle name="Обычный 7 5 3 2 2 2_заявки" xfId="58253"/>
    <cellStyle name="Обычный 7 5 3 2 2 3" xfId="52377"/>
    <cellStyle name="Обычный 7 5 3 2 2_заявки" xfId="52378"/>
    <cellStyle name="Обычный 7 5 3 2 3" xfId="52379"/>
    <cellStyle name="Обычный 7 5 3 2 3 2" xfId="52380"/>
    <cellStyle name="Обычный 7 5 3 2 3_заявки" xfId="58254"/>
    <cellStyle name="Обычный 7 5 3 2 4" xfId="52381"/>
    <cellStyle name="Обычный 7 5 3 2_заявки" xfId="52382"/>
    <cellStyle name="Обычный 7 5 3 3" xfId="52383"/>
    <cellStyle name="Обычный 7 5 3 3 2" xfId="52384"/>
    <cellStyle name="Обычный 7 5 3 3 2 2" xfId="52385"/>
    <cellStyle name="Обычный 7 5 3 3 2_заявки" xfId="58255"/>
    <cellStyle name="Обычный 7 5 3 3 3" xfId="52386"/>
    <cellStyle name="Обычный 7 5 3 3_заявки" xfId="52387"/>
    <cellStyle name="Обычный 7 5 3 4" xfId="52388"/>
    <cellStyle name="Обычный 7 5 3 4 2" xfId="52389"/>
    <cellStyle name="Обычный 7 5 3 4_заявки" xfId="58256"/>
    <cellStyle name="Обычный 7 5 3 5" xfId="52390"/>
    <cellStyle name="Обычный 7 5 3_заявки" xfId="52391"/>
    <cellStyle name="Обычный 7 5 4" xfId="52392"/>
    <cellStyle name="Обычный 7 5 4 2" xfId="52393"/>
    <cellStyle name="Обычный 7 5 4 2 2" xfId="52394"/>
    <cellStyle name="Обычный 7 5 4 2 2 2" xfId="52395"/>
    <cellStyle name="Обычный 7 5 4 2 2 2 2" xfId="52396"/>
    <cellStyle name="Обычный 7 5 4 2 2 2_заявки" xfId="58257"/>
    <cellStyle name="Обычный 7 5 4 2 2 3" xfId="52397"/>
    <cellStyle name="Обычный 7 5 4 2 2_заявки" xfId="52398"/>
    <cellStyle name="Обычный 7 5 4 2 3" xfId="52399"/>
    <cellStyle name="Обычный 7 5 4 2 3 2" xfId="52400"/>
    <cellStyle name="Обычный 7 5 4 2 3_заявки" xfId="58258"/>
    <cellStyle name="Обычный 7 5 4 2 4" xfId="52401"/>
    <cellStyle name="Обычный 7 5 4 2_заявки" xfId="52402"/>
    <cellStyle name="Обычный 7 5 4 3" xfId="52403"/>
    <cellStyle name="Обычный 7 5 4 3 2" xfId="52404"/>
    <cellStyle name="Обычный 7 5 4 3 2 2" xfId="52405"/>
    <cellStyle name="Обычный 7 5 4 3 2_заявки" xfId="58259"/>
    <cellStyle name="Обычный 7 5 4 3 3" xfId="52406"/>
    <cellStyle name="Обычный 7 5 4 3_заявки" xfId="52407"/>
    <cellStyle name="Обычный 7 5 4 4" xfId="52408"/>
    <cellStyle name="Обычный 7 5 4 4 2" xfId="52409"/>
    <cellStyle name="Обычный 7 5 4 4_заявки" xfId="58260"/>
    <cellStyle name="Обычный 7 5 4 5" xfId="52410"/>
    <cellStyle name="Обычный 7 5 4_заявки" xfId="52411"/>
    <cellStyle name="Обычный 7 5 5" xfId="52412"/>
    <cellStyle name="Обычный 7 5 5 2" xfId="52413"/>
    <cellStyle name="Обычный 7 5 5 2 2" xfId="52414"/>
    <cellStyle name="Обычный 7 5 5 2 2 2" xfId="52415"/>
    <cellStyle name="Обычный 7 5 5 2 2 2 2" xfId="52416"/>
    <cellStyle name="Обычный 7 5 5 2 2 2_заявки" xfId="58261"/>
    <cellStyle name="Обычный 7 5 5 2 2 3" xfId="52417"/>
    <cellStyle name="Обычный 7 5 5 2 2_заявки" xfId="52418"/>
    <cellStyle name="Обычный 7 5 5 2 3" xfId="52419"/>
    <cellStyle name="Обычный 7 5 5 2 3 2" xfId="52420"/>
    <cellStyle name="Обычный 7 5 5 2 3_заявки" xfId="58262"/>
    <cellStyle name="Обычный 7 5 5 2 4" xfId="52421"/>
    <cellStyle name="Обычный 7 5 5 2_заявки" xfId="52422"/>
    <cellStyle name="Обычный 7 5 5 3" xfId="52423"/>
    <cellStyle name="Обычный 7 5 5 3 2" xfId="52424"/>
    <cellStyle name="Обычный 7 5 5 3 2 2" xfId="52425"/>
    <cellStyle name="Обычный 7 5 5 3 2_заявки" xfId="58263"/>
    <cellStyle name="Обычный 7 5 5 3 3" xfId="52426"/>
    <cellStyle name="Обычный 7 5 5 3_заявки" xfId="52427"/>
    <cellStyle name="Обычный 7 5 5 4" xfId="52428"/>
    <cellStyle name="Обычный 7 5 5 4 2" xfId="52429"/>
    <cellStyle name="Обычный 7 5 5 4_заявки" xfId="58264"/>
    <cellStyle name="Обычный 7 5 5 5" xfId="52430"/>
    <cellStyle name="Обычный 7 5 5_заявки" xfId="52431"/>
    <cellStyle name="Обычный 7 5 6" xfId="52432"/>
    <cellStyle name="Обычный 7 5 6 2" xfId="52433"/>
    <cellStyle name="Обычный 7 5 6 2 2" xfId="52434"/>
    <cellStyle name="Обычный 7 5 6 2 2 2" xfId="52435"/>
    <cellStyle name="Обычный 7 5 6 2 2 2 2" xfId="52436"/>
    <cellStyle name="Обычный 7 5 6 2 2 2_заявки" xfId="58265"/>
    <cellStyle name="Обычный 7 5 6 2 2 3" xfId="52437"/>
    <cellStyle name="Обычный 7 5 6 2 2_заявки" xfId="52438"/>
    <cellStyle name="Обычный 7 5 6 2 3" xfId="52439"/>
    <cellStyle name="Обычный 7 5 6 2 3 2" xfId="52440"/>
    <cellStyle name="Обычный 7 5 6 2 3_заявки" xfId="58266"/>
    <cellStyle name="Обычный 7 5 6 2 4" xfId="52441"/>
    <cellStyle name="Обычный 7 5 6 2_заявки" xfId="52442"/>
    <cellStyle name="Обычный 7 5 6 3" xfId="52443"/>
    <cellStyle name="Обычный 7 5 6 3 2" xfId="52444"/>
    <cellStyle name="Обычный 7 5 6 3 2 2" xfId="52445"/>
    <cellStyle name="Обычный 7 5 6 3 2_заявки" xfId="58267"/>
    <cellStyle name="Обычный 7 5 6 3 3" xfId="52446"/>
    <cellStyle name="Обычный 7 5 6 3_заявки" xfId="52447"/>
    <cellStyle name="Обычный 7 5 6 4" xfId="52448"/>
    <cellStyle name="Обычный 7 5 6 4 2" xfId="52449"/>
    <cellStyle name="Обычный 7 5 6 4_заявки" xfId="58268"/>
    <cellStyle name="Обычный 7 5 6 5" xfId="52450"/>
    <cellStyle name="Обычный 7 5 6_заявки" xfId="52451"/>
    <cellStyle name="Обычный 7 5 7" xfId="52452"/>
    <cellStyle name="Обычный 7 5 7 2" xfId="52453"/>
    <cellStyle name="Обычный 7 5 7 2 2" xfId="52454"/>
    <cellStyle name="Обычный 7 5 7 2 2 2" xfId="52455"/>
    <cellStyle name="Обычный 7 5 7 2 2_заявки" xfId="58269"/>
    <cellStyle name="Обычный 7 5 7 2 3" xfId="52456"/>
    <cellStyle name="Обычный 7 5 7 2_заявки" xfId="52457"/>
    <cellStyle name="Обычный 7 5 7 3" xfId="52458"/>
    <cellStyle name="Обычный 7 5 7 3 2" xfId="52459"/>
    <cellStyle name="Обычный 7 5 7 3_заявки" xfId="58270"/>
    <cellStyle name="Обычный 7 5 7 4" xfId="52460"/>
    <cellStyle name="Обычный 7 5 7_заявки" xfId="52461"/>
    <cellStyle name="Обычный 7 5 8" xfId="52462"/>
    <cellStyle name="Обычный 7 5 8 2" xfId="52463"/>
    <cellStyle name="Обычный 7 5 8 2 2" xfId="52464"/>
    <cellStyle name="Обычный 7 5 8 2_заявки" xfId="58271"/>
    <cellStyle name="Обычный 7 5 8 3" xfId="52465"/>
    <cellStyle name="Обычный 7 5 8_заявки" xfId="52466"/>
    <cellStyle name="Обычный 7 5 9" xfId="52467"/>
    <cellStyle name="Обычный 7 5 9 2" xfId="52468"/>
    <cellStyle name="Обычный 7 5 9_заявки" xfId="58272"/>
    <cellStyle name="Обычный 7 5_заявки" xfId="52469"/>
    <cellStyle name="Обычный 7 6" xfId="72"/>
    <cellStyle name="Обычный 7 6 10" xfId="52470"/>
    <cellStyle name="Обычный 7 6 2" xfId="52471"/>
    <cellStyle name="Обычный 7 6 2 2" xfId="52472"/>
    <cellStyle name="Обычный 7 6 2 2 2" xfId="52473"/>
    <cellStyle name="Обычный 7 6 2 2 2 2" xfId="52474"/>
    <cellStyle name="Обычный 7 6 2 2 2 2 2" xfId="52475"/>
    <cellStyle name="Обычный 7 6 2 2 2 2_заявки" xfId="58273"/>
    <cellStyle name="Обычный 7 6 2 2 2 3" xfId="52476"/>
    <cellStyle name="Обычный 7 6 2 2 2_заявки" xfId="52477"/>
    <cellStyle name="Обычный 7 6 2 2 3" xfId="52478"/>
    <cellStyle name="Обычный 7 6 2 2 3 2" xfId="52479"/>
    <cellStyle name="Обычный 7 6 2 2 3_заявки" xfId="58274"/>
    <cellStyle name="Обычный 7 6 2 2 4" xfId="52480"/>
    <cellStyle name="Обычный 7 6 2 2_заявки" xfId="52481"/>
    <cellStyle name="Обычный 7 6 2 3" xfId="52482"/>
    <cellStyle name="Обычный 7 6 2 3 2" xfId="52483"/>
    <cellStyle name="Обычный 7 6 2 3 2 2" xfId="52484"/>
    <cellStyle name="Обычный 7 6 2 3 2_заявки" xfId="58275"/>
    <cellStyle name="Обычный 7 6 2 3 3" xfId="52485"/>
    <cellStyle name="Обычный 7 6 2 3_заявки" xfId="52486"/>
    <cellStyle name="Обычный 7 6 2 4" xfId="52487"/>
    <cellStyle name="Обычный 7 6 2 4 2" xfId="52488"/>
    <cellStyle name="Обычный 7 6 2 4_заявки" xfId="58276"/>
    <cellStyle name="Обычный 7 6 2 5" xfId="52489"/>
    <cellStyle name="Обычный 7 6 2_заявки" xfId="52490"/>
    <cellStyle name="Обычный 7 6 3" xfId="52491"/>
    <cellStyle name="Обычный 7 6 3 2" xfId="52492"/>
    <cellStyle name="Обычный 7 6 3 2 2" xfId="52493"/>
    <cellStyle name="Обычный 7 6 3 2 2 2" xfId="52494"/>
    <cellStyle name="Обычный 7 6 3 2 2 2 2" xfId="52495"/>
    <cellStyle name="Обычный 7 6 3 2 2 2_заявки" xfId="58277"/>
    <cellStyle name="Обычный 7 6 3 2 2 3" xfId="52496"/>
    <cellStyle name="Обычный 7 6 3 2 2_заявки" xfId="52497"/>
    <cellStyle name="Обычный 7 6 3 2 3" xfId="52498"/>
    <cellStyle name="Обычный 7 6 3 2 3 2" xfId="52499"/>
    <cellStyle name="Обычный 7 6 3 2 3_заявки" xfId="58278"/>
    <cellStyle name="Обычный 7 6 3 2 4" xfId="52500"/>
    <cellStyle name="Обычный 7 6 3 2_заявки" xfId="52501"/>
    <cellStyle name="Обычный 7 6 3 3" xfId="52502"/>
    <cellStyle name="Обычный 7 6 3 3 2" xfId="52503"/>
    <cellStyle name="Обычный 7 6 3 3 2 2" xfId="52504"/>
    <cellStyle name="Обычный 7 6 3 3 2_заявки" xfId="58279"/>
    <cellStyle name="Обычный 7 6 3 3 3" xfId="52505"/>
    <cellStyle name="Обычный 7 6 3 3_заявки" xfId="52506"/>
    <cellStyle name="Обычный 7 6 3 4" xfId="52507"/>
    <cellStyle name="Обычный 7 6 3 4 2" xfId="52508"/>
    <cellStyle name="Обычный 7 6 3 4_заявки" xfId="58280"/>
    <cellStyle name="Обычный 7 6 3 5" xfId="52509"/>
    <cellStyle name="Обычный 7 6 3_заявки" xfId="52510"/>
    <cellStyle name="Обычный 7 6 4" xfId="52511"/>
    <cellStyle name="Обычный 7 6 4 2" xfId="52512"/>
    <cellStyle name="Обычный 7 6 4 2 2" xfId="52513"/>
    <cellStyle name="Обычный 7 6 4 2 2 2" xfId="52514"/>
    <cellStyle name="Обычный 7 6 4 2 2 2 2" xfId="52515"/>
    <cellStyle name="Обычный 7 6 4 2 2 2_заявки" xfId="58281"/>
    <cellStyle name="Обычный 7 6 4 2 2 3" xfId="52516"/>
    <cellStyle name="Обычный 7 6 4 2 2_заявки" xfId="52517"/>
    <cellStyle name="Обычный 7 6 4 2 3" xfId="52518"/>
    <cellStyle name="Обычный 7 6 4 2 3 2" xfId="52519"/>
    <cellStyle name="Обычный 7 6 4 2 3_заявки" xfId="58282"/>
    <cellStyle name="Обычный 7 6 4 2 4" xfId="52520"/>
    <cellStyle name="Обычный 7 6 4 2_заявки" xfId="52521"/>
    <cellStyle name="Обычный 7 6 4 3" xfId="52522"/>
    <cellStyle name="Обычный 7 6 4 3 2" xfId="52523"/>
    <cellStyle name="Обычный 7 6 4 3 2 2" xfId="52524"/>
    <cellStyle name="Обычный 7 6 4 3 2_заявки" xfId="58283"/>
    <cellStyle name="Обычный 7 6 4 3 3" xfId="52525"/>
    <cellStyle name="Обычный 7 6 4 3_заявки" xfId="52526"/>
    <cellStyle name="Обычный 7 6 4 4" xfId="52527"/>
    <cellStyle name="Обычный 7 6 4 4 2" xfId="52528"/>
    <cellStyle name="Обычный 7 6 4 4_заявки" xfId="58284"/>
    <cellStyle name="Обычный 7 6 4 5" xfId="52529"/>
    <cellStyle name="Обычный 7 6 4_заявки" xfId="52530"/>
    <cellStyle name="Обычный 7 6 5" xfId="52531"/>
    <cellStyle name="Обычный 7 6 5 2" xfId="52532"/>
    <cellStyle name="Обычный 7 6 5 2 2" xfId="52533"/>
    <cellStyle name="Обычный 7 6 5 2 2 2" xfId="52534"/>
    <cellStyle name="Обычный 7 6 5 2 2 2 2" xfId="52535"/>
    <cellStyle name="Обычный 7 6 5 2 2 2_заявки" xfId="58285"/>
    <cellStyle name="Обычный 7 6 5 2 2 3" xfId="52536"/>
    <cellStyle name="Обычный 7 6 5 2 2_заявки" xfId="52537"/>
    <cellStyle name="Обычный 7 6 5 2 3" xfId="52538"/>
    <cellStyle name="Обычный 7 6 5 2 3 2" xfId="52539"/>
    <cellStyle name="Обычный 7 6 5 2 3_заявки" xfId="58286"/>
    <cellStyle name="Обычный 7 6 5 2 4" xfId="52540"/>
    <cellStyle name="Обычный 7 6 5 2_заявки" xfId="52541"/>
    <cellStyle name="Обычный 7 6 5 3" xfId="52542"/>
    <cellStyle name="Обычный 7 6 5 3 2" xfId="52543"/>
    <cellStyle name="Обычный 7 6 5 3 2 2" xfId="52544"/>
    <cellStyle name="Обычный 7 6 5 3 2_заявки" xfId="58287"/>
    <cellStyle name="Обычный 7 6 5 3 3" xfId="52545"/>
    <cellStyle name="Обычный 7 6 5 3_заявки" xfId="52546"/>
    <cellStyle name="Обычный 7 6 5 4" xfId="52547"/>
    <cellStyle name="Обычный 7 6 5 4 2" xfId="52548"/>
    <cellStyle name="Обычный 7 6 5 4_заявки" xfId="58288"/>
    <cellStyle name="Обычный 7 6 5 5" xfId="52549"/>
    <cellStyle name="Обычный 7 6 5_заявки" xfId="52550"/>
    <cellStyle name="Обычный 7 6 6" xfId="52551"/>
    <cellStyle name="Обычный 7 6 6 2" xfId="52552"/>
    <cellStyle name="Обычный 7 6 6 2 2" xfId="52553"/>
    <cellStyle name="Обычный 7 6 6 2 2 2" xfId="52554"/>
    <cellStyle name="Обычный 7 6 6 2 2 2 2" xfId="52555"/>
    <cellStyle name="Обычный 7 6 6 2 2 2_заявки" xfId="58289"/>
    <cellStyle name="Обычный 7 6 6 2 2 3" xfId="52556"/>
    <cellStyle name="Обычный 7 6 6 2 2_заявки" xfId="52557"/>
    <cellStyle name="Обычный 7 6 6 2 3" xfId="52558"/>
    <cellStyle name="Обычный 7 6 6 2 3 2" xfId="52559"/>
    <cellStyle name="Обычный 7 6 6 2 3_заявки" xfId="58290"/>
    <cellStyle name="Обычный 7 6 6 2 4" xfId="52560"/>
    <cellStyle name="Обычный 7 6 6 2_заявки" xfId="52561"/>
    <cellStyle name="Обычный 7 6 6 3" xfId="52562"/>
    <cellStyle name="Обычный 7 6 6 3 2" xfId="52563"/>
    <cellStyle name="Обычный 7 6 6 3 2 2" xfId="52564"/>
    <cellStyle name="Обычный 7 6 6 3 2_заявки" xfId="58291"/>
    <cellStyle name="Обычный 7 6 6 3 3" xfId="52565"/>
    <cellStyle name="Обычный 7 6 6 3_заявки" xfId="52566"/>
    <cellStyle name="Обычный 7 6 6 4" xfId="52567"/>
    <cellStyle name="Обычный 7 6 6 4 2" xfId="52568"/>
    <cellStyle name="Обычный 7 6 6 4_заявки" xfId="58292"/>
    <cellStyle name="Обычный 7 6 6 5" xfId="52569"/>
    <cellStyle name="Обычный 7 6 6_заявки" xfId="52570"/>
    <cellStyle name="Обычный 7 6 7" xfId="52571"/>
    <cellStyle name="Обычный 7 6 7 2" xfId="52572"/>
    <cellStyle name="Обычный 7 6 7 2 2" xfId="52573"/>
    <cellStyle name="Обычный 7 6 7 2 2 2" xfId="52574"/>
    <cellStyle name="Обычный 7 6 7 2 2_заявки" xfId="58293"/>
    <cellStyle name="Обычный 7 6 7 2 3" xfId="52575"/>
    <cellStyle name="Обычный 7 6 7 2_заявки" xfId="52576"/>
    <cellStyle name="Обычный 7 6 7 3" xfId="52577"/>
    <cellStyle name="Обычный 7 6 7 3 2" xfId="52578"/>
    <cellStyle name="Обычный 7 6 7 3_заявки" xfId="58294"/>
    <cellStyle name="Обычный 7 6 7 4" xfId="52579"/>
    <cellStyle name="Обычный 7 6 7_заявки" xfId="52580"/>
    <cellStyle name="Обычный 7 6 8" xfId="52581"/>
    <cellStyle name="Обычный 7 6 8 2" xfId="52582"/>
    <cellStyle name="Обычный 7 6 8 2 2" xfId="52583"/>
    <cellStyle name="Обычный 7 6 8 2_заявки" xfId="58295"/>
    <cellStyle name="Обычный 7 6 8 3" xfId="52584"/>
    <cellStyle name="Обычный 7 6 8_заявки" xfId="52585"/>
    <cellStyle name="Обычный 7 6 9" xfId="52586"/>
    <cellStyle name="Обычный 7 6 9 2" xfId="52587"/>
    <cellStyle name="Обычный 7 6 9_заявки" xfId="58296"/>
    <cellStyle name="Обычный 7 6_заявки" xfId="52588"/>
    <cellStyle name="Обычный 7 7" xfId="52589"/>
    <cellStyle name="Обычный 7 7 2" xfId="52590"/>
    <cellStyle name="Обычный 7 7 2 2" xfId="52591"/>
    <cellStyle name="Обычный 7 7 2 2 2" xfId="52592"/>
    <cellStyle name="Обычный 7 7 2 2 2 2" xfId="52593"/>
    <cellStyle name="Обычный 7 7 2 2 2 2 2" xfId="52594"/>
    <cellStyle name="Обычный 7 7 2 2 2 2_заявки" xfId="58297"/>
    <cellStyle name="Обычный 7 7 2 2 2 3" xfId="52595"/>
    <cellStyle name="Обычный 7 7 2 2 2_заявки" xfId="52596"/>
    <cellStyle name="Обычный 7 7 2 2 3" xfId="52597"/>
    <cellStyle name="Обычный 7 7 2 2 3 2" xfId="52598"/>
    <cellStyle name="Обычный 7 7 2 2 3_заявки" xfId="58298"/>
    <cellStyle name="Обычный 7 7 2 2 4" xfId="52599"/>
    <cellStyle name="Обычный 7 7 2 2_заявки" xfId="52600"/>
    <cellStyle name="Обычный 7 7 2 3" xfId="52601"/>
    <cellStyle name="Обычный 7 7 2 3 2" xfId="52602"/>
    <cellStyle name="Обычный 7 7 2 3 2 2" xfId="52603"/>
    <cellStyle name="Обычный 7 7 2 3 2_заявки" xfId="58299"/>
    <cellStyle name="Обычный 7 7 2 3 3" xfId="52604"/>
    <cellStyle name="Обычный 7 7 2 3_заявки" xfId="52605"/>
    <cellStyle name="Обычный 7 7 2 4" xfId="52606"/>
    <cellStyle name="Обычный 7 7 2 4 2" xfId="52607"/>
    <cellStyle name="Обычный 7 7 2 4_заявки" xfId="58300"/>
    <cellStyle name="Обычный 7 7 2 5" xfId="52608"/>
    <cellStyle name="Обычный 7 7 2_заявки" xfId="52609"/>
    <cellStyle name="Обычный 7 7 3" xfId="52610"/>
    <cellStyle name="Обычный 7 7 3 2" xfId="52611"/>
    <cellStyle name="Обычный 7 7 3 2 2" xfId="52612"/>
    <cellStyle name="Обычный 7 7 3 2 2 2" xfId="52613"/>
    <cellStyle name="Обычный 7 7 3 2 2 2 2" xfId="52614"/>
    <cellStyle name="Обычный 7 7 3 2 2 2_заявки" xfId="58301"/>
    <cellStyle name="Обычный 7 7 3 2 2 3" xfId="52615"/>
    <cellStyle name="Обычный 7 7 3 2 2_заявки" xfId="52616"/>
    <cellStyle name="Обычный 7 7 3 2 3" xfId="52617"/>
    <cellStyle name="Обычный 7 7 3 2 3 2" xfId="52618"/>
    <cellStyle name="Обычный 7 7 3 2 3_заявки" xfId="58302"/>
    <cellStyle name="Обычный 7 7 3 2 4" xfId="52619"/>
    <cellStyle name="Обычный 7 7 3 2_заявки" xfId="52620"/>
    <cellStyle name="Обычный 7 7 3 3" xfId="52621"/>
    <cellStyle name="Обычный 7 7 3 3 2" xfId="52622"/>
    <cellStyle name="Обычный 7 7 3 3 2 2" xfId="52623"/>
    <cellStyle name="Обычный 7 7 3 3 2_заявки" xfId="58303"/>
    <cellStyle name="Обычный 7 7 3 3 3" xfId="52624"/>
    <cellStyle name="Обычный 7 7 3 3_заявки" xfId="52625"/>
    <cellStyle name="Обычный 7 7 3 4" xfId="52626"/>
    <cellStyle name="Обычный 7 7 3 4 2" xfId="52627"/>
    <cellStyle name="Обычный 7 7 3 4_заявки" xfId="58304"/>
    <cellStyle name="Обычный 7 7 3 5" xfId="52628"/>
    <cellStyle name="Обычный 7 7 3_заявки" xfId="52629"/>
    <cellStyle name="Обычный 7 7 4" xfId="52630"/>
    <cellStyle name="Обычный 7 7 4 2" xfId="52631"/>
    <cellStyle name="Обычный 7 7 4 2 2" xfId="52632"/>
    <cellStyle name="Обычный 7 7 4 2 2 2" xfId="52633"/>
    <cellStyle name="Обычный 7 7 4 2 2 2 2" xfId="52634"/>
    <cellStyle name="Обычный 7 7 4 2 2 2_заявки" xfId="58305"/>
    <cellStyle name="Обычный 7 7 4 2 2 3" xfId="52635"/>
    <cellStyle name="Обычный 7 7 4 2 2_заявки" xfId="52636"/>
    <cellStyle name="Обычный 7 7 4 2 3" xfId="52637"/>
    <cellStyle name="Обычный 7 7 4 2 3 2" xfId="52638"/>
    <cellStyle name="Обычный 7 7 4 2 3_заявки" xfId="58306"/>
    <cellStyle name="Обычный 7 7 4 2 4" xfId="52639"/>
    <cellStyle name="Обычный 7 7 4 2_заявки" xfId="52640"/>
    <cellStyle name="Обычный 7 7 4 3" xfId="52641"/>
    <cellStyle name="Обычный 7 7 4 3 2" xfId="52642"/>
    <cellStyle name="Обычный 7 7 4 3 2 2" xfId="52643"/>
    <cellStyle name="Обычный 7 7 4 3 2_заявки" xfId="58307"/>
    <cellStyle name="Обычный 7 7 4 3 3" xfId="52644"/>
    <cellStyle name="Обычный 7 7 4 3_заявки" xfId="52645"/>
    <cellStyle name="Обычный 7 7 4 4" xfId="52646"/>
    <cellStyle name="Обычный 7 7 4 4 2" xfId="52647"/>
    <cellStyle name="Обычный 7 7 4 4_заявки" xfId="58308"/>
    <cellStyle name="Обычный 7 7 4 5" xfId="52648"/>
    <cellStyle name="Обычный 7 7 4_заявки" xfId="52649"/>
    <cellStyle name="Обычный 7 7 5" xfId="52650"/>
    <cellStyle name="Обычный 7 7 5 2" xfId="52651"/>
    <cellStyle name="Обычный 7 7 5 2 2" xfId="52652"/>
    <cellStyle name="Обычный 7 7 5 2 2 2" xfId="52653"/>
    <cellStyle name="Обычный 7 7 5 2 2 2 2" xfId="52654"/>
    <cellStyle name="Обычный 7 7 5 2 2 2_заявки" xfId="58309"/>
    <cellStyle name="Обычный 7 7 5 2 2 3" xfId="52655"/>
    <cellStyle name="Обычный 7 7 5 2 2_заявки" xfId="52656"/>
    <cellStyle name="Обычный 7 7 5 2 3" xfId="52657"/>
    <cellStyle name="Обычный 7 7 5 2 3 2" xfId="52658"/>
    <cellStyle name="Обычный 7 7 5 2 3_заявки" xfId="58310"/>
    <cellStyle name="Обычный 7 7 5 2 4" xfId="52659"/>
    <cellStyle name="Обычный 7 7 5 2_заявки" xfId="52660"/>
    <cellStyle name="Обычный 7 7 5 3" xfId="52661"/>
    <cellStyle name="Обычный 7 7 5 3 2" xfId="52662"/>
    <cellStyle name="Обычный 7 7 5 3 2 2" xfId="52663"/>
    <cellStyle name="Обычный 7 7 5 3 2_заявки" xfId="58311"/>
    <cellStyle name="Обычный 7 7 5 3 3" xfId="52664"/>
    <cellStyle name="Обычный 7 7 5 3_заявки" xfId="52665"/>
    <cellStyle name="Обычный 7 7 5 4" xfId="52666"/>
    <cellStyle name="Обычный 7 7 5 4 2" xfId="52667"/>
    <cellStyle name="Обычный 7 7 5 4_заявки" xfId="58312"/>
    <cellStyle name="Обычный 7 7 5 5" xfId="52668"/>
    <cellStyle name="Обычный 7 7 5_заявки" xfId="52669"/>
    <cellStyle name="Обычный 7 7 6" xfId="52670"/>
    <cellStyle name="Обычный 7 7 6 2" xfId="52671"/>
    <cellStyle name="Обычный 7 7 6 2 2" xfId="52672"/>
    <cellStyle name="Обычный 7 7 6 2 2 2" xfId="52673"/>
    <cellStyle name="Обычный 7 7 6 2 2_заявки" xfId="58313"/>
    <cellStyle name="Обычный 7 7 6 2 3" xfId="52674"/>
    <cellStyle name="Обычный 7 7 6 2_заявки" xfId="52675"/>
    <cellStyle name="Обычный 7 7 6 3" xfId="52676"/>
    <cellStyle name="Обычный 7 7 6 3 2" xfId="52677"/>
    <cellStyle name="Обычный 7 7 6 3_заявки" xfId="58314"/>
    <cellStyle name="Обычный 7 7 6 4" xfId="52678"/>
    <cellStyle name="Обычный 7 7 6_заявки" xfId="52679"/>
    <cellStyle name="Обычный 7 7 7" xfId="52680"/>
    <cellStyle name="Обычный 7 7 7 2" xfId="52681"/>
    <cellStyle name="Обычный 7 7 7 2 2" xfId="52682"/>
    <cellStyle name="Обычный 7 7 7 2_заявки" xfId="58315"/>
    <cellStyle name="Обычный 7 7 7 3" xfId="52683"/>
    <cellStyle name="Обычный 7 7 7_заявки" xfId="52684"/>
    <cellStyle name="Обычный 7 7 8" xfId="52685"/>
    <cellStyle name="Обычный 7 7 8 2" xfId="52686"/>
    <cellStyle name="Обычный 7 7 8_заявки" xfId="58316"/>
    <cellStyle name="Обычный 7 7 9" xfId="52687"/>
    <cellStyle name="Обычный 7 7_заявки" xfId="52688"/>
    <cellStyle name="Обычный 7 8" xfId="52689"/>
    <cellStyle name="Обычный 7 8 2" xfId="52690"/>
    <cellStyle name="Обычный 7 8 2 2" xfId="52691"/>
    <cellStyle name="Обычный 7 8 2 2 2" xfId="52692"/>
    <cellStyle name="Обычный 7 8 2 2 2 2" xfId="52693"/>
    <cellStyle name="Обычный 7 8 2 2 2 2 2" xfId="52694"/>
    <cellStyle name="Обычный 7 8 2 2 2 2_заявки" xfId="58317"/>
    <cellStyle name="Обычный 7 8 2 2 2 3" xfId="52695"/>
    <cellStyle name="Обычный 7 8 2 2 2_заявки" xfId="52696"/>
    <cellStyle name="Обычный 7 8 2 2 3" xfId="52697"/>
    <cellStyle name="Обычный 7 8 2 2 3 2" xfId="52698"/>
    <cellStyle name="Обычный 7 8 2 2 3_заявки" xfId="58318"/>
    <cellStyle name="Обычный 7 8 2 2 4" xfId="52699"/>
    <cellStyle name="Обычный 7 8 2 2_заявки" xfId="52700"/>
    <cellStyle name="Обычный 7 8 2 3" xfId="52701"/>
    <cellStyle name="Обычный 7 8 2 3 2" xfId="52702"/>
    <cellStyle name="Обычный 7 8 2 3 2 2" xfId="52703"/>
    <cellStyle name="Обычный 7 8 2 3 2_заявки" xfId="58319"/>
    <cellStyle name="Обычный 7 8 2 3 3" xfId="52704"/>
    <cellStyle name="Обычный 7 8 2 3_заявки" xfId="52705"/>
    <cellStyle name="Обычный 7 8 2 4" xfId="52706"/>
    <cellStyle name="Обычный 7 8 2 4 2" xfId="52707"/>
    <cellStyle name="Обычный 7 8 2 4_заявки" xfId="58320"/>
    <cellStyle name="Обычный 7 8 2 5" xfId="52708"/>
    <cellStyle name="Обычный 7 8 2_заявки" xfId="52709"/>
    <cellStyle name="Обычный 7 8 3" xfId="52710"/>
    <cellStyle name="Обычный 7 8 3 2" xfId="52711"/>
    <cellStyle name="Обычный 7 8 3 2 2" xfId="52712"/>
    <cellStyle name="Обычный 7 8 3 2 2 2" xfId="52713"/>
    <cellStyle name="Обычный 7 8 3 2 2 2 2" xfId="52714"/>
    <cellStyle name="Обычный 7 8 3 2 2 2_заявки" xfId="58321"/>
    <cellStyle name="Обычный 7 8 3 2 2 3" xfId="52715"/>
    <cellStyle name="Обычный 7 8 3 2 2_заявки" xfId="52716"/>
    <cellStyle name="Обычный 7 8 3 2 3" xfId="52717"/>
    <cellStyle name="Обычный 7 8 3 2 3 2" xfId="52718"/>
    <cellStyle name="Обычный 7 8 3 2 3_заявки" xfId="58322"/>
    <cellStyle name="Обычный 7 8 3 2 4" xfId="52719"/>
    <cellStyle name="Обычный 7 8 3 2_заявки" xfId="52720"/>
    <cellStyle name="Обычный 7 8 3 3" xfId="52721"/>
    <cellStyle name="Обычный 7 8 3 3 2" xfId="52722"/>
    <cellStyle name="Обычный 7 8 3 3 2 2" xfId="52723"/>
    <cellStyle name="Обычный 7 8 3 3 2_заявки" xfId="58323"/>
    <cellStyle name="Обычный 7 8 3 3 3" xfId="52724"/>
    <cellStyle name="Обычный 7 8 3 3_заявки" xfId="52725"/>
    <cellStyle name="Обычный 7 8 3 4" xfId="52726"/>
    <cellStyle name="Обычный 7 8 3 4 2" xfId="52727"/>
    <cellStyle name="Обычный 7 8 3 4_заявки" xfId="58324"/>
    <cellStyle name="Обычный 7 8 3 5" xfId="52728"/>
    <cellStyle name="Обычный 7 8 3_заявки" xfId="52729"/>
    <cellStyle name="Обычный 7 8 4" xfId="52730"/>
    <cellStyle name="Обычный 7 8 4 2" xfId="52731"/>
    <cellStyle name="Обычный 7 8 4 2 2" xfId="52732"/>
    <cellStyle name="Обычный 7 8 4 2 2 2" xfId="52733"/>
    <cellStyle name="Обычный 7 8 4 2 2 2 2" xfId="52734"/>
    <cellStyle name="Обычный 7 8 4 2 2 2_заявки" xfId="58325"/>
    <cellStyle name="Обычный 7 8 4 2 2 3" xfId="52735"/>
    <cellStyle name="Обычный 7 8 4 2 2_заявки" xfId="52736"/>
    <cellStyle name="Обычный 7 8 4 2 3" xfId="52737"/>
    <cellStyle name="Обычный 7 8 4 2 3 2" xfId="52738"/>
    <cellStyle name="Обычный 7 8 4 2 3_заявки" xfId="58326"/>
    <cellStyle name="Обычный 7 8 4 2 4" xfId="52739"/>
    <cellStyle name="Обычный 7 8 4 2_заявки" xfId="52740"/>
    <cellStyle name="Обычный 7 8 4 3" xfId="52741"/>
    <cellStyle name="Обычный 7 8 4 3 2" xfId="52742"/>
    <cellStyle name="Обычный 7 8 4 3 2 2" xfId="52743"/>
    <cellStyle name="Обычный 7 8 4 3 2_заявки" xfId="58327"/>
    <cellStyle name="Обычный 7 8 4 3 3" xfId="52744"/>
    <cellStyle name="Обычный 7 8 4 3_заявки" xfId="52745"/>
    <cellStyle name="Обычный 7 8 4 4" xfId="52746"/>
    <cellStyle name="Обычный 7 8 4 4 2" xfId="52747"/>
    <cellStyle name="Обычный 7 8 4 4_заявки" xfId="58328"/>
    <cellStyle name="Обычный 7 8 4 5" xfId="52748"/>
    <cellStyle name="Обычный 7 8 4_заявки" xfId="52749"/>
    <cellStyle name="Обычный 7 8 5" xfId="52750"/>
    <cellStyle name="Обычный 7 8 5 2" xfId="52751"/>
    <cellStyle name="Обычный 7 8 5 2 2" xfId="52752"/>
    <cellStyle name="Обычный 7 8 5 2 2 2" xfId="52753"/>
    <cellStyle name="Обычный 7 8 5 2 2_заявки" xfId="58329"/>
    <cellStyle name="Обычный 7 8 5 2 3" xfId="52754"/>
    <cellStyle name="Обычный 7 8 5 2_заявки" xfId="52755"/>
    <cellStyle name="Обычный 7 8 5 3" xfId="52756"/>
    <cellStyle name="Обычный 7 8 5 3 2" xfId="52757"/>
    <cellStyle name="Обычный 7 8 5 3_заявки" xfId="58330"/>
    <cellStyle name="Обычный 7 8 5 4" xfId="52758"/>
    <cellStyle name="Обычный 7 8 5_заявки" xfId="52759"/>
    <cellStyle name="Обычный 7 8 6" xfId="52760"/>
    <cellStyle name="Обычный 7 8 6 2" xfId="52761"/>
    <cellStyle name="Обычный 7 8 6 2 2" xfId="52762"/>
    <cellStyle name="Обычный 7 8 6 2_заявки" xfId="58331"/>
    <cellStyle name="Обычный 7 8 6 3" xfId="52763"/>
    <cellStyle name="Обычный 7 8 6_заявки" xfId="52764"/>
    <cellStyle name="Обычный 7 8 7" xfId="52765"/>
    <cellStyle name="Обычный 7 8 7 2" xfId="52766"/>
    <cellStyle name="Обычный 7 8 7_заявки" xfId="58332"/>
    <cellStyle name="Обычный 7 8 8" xfId="52767"/>
    <cellStyle name="Обычный 7 8_заявки" xfId="52768"/>
    <cellStyle name="Обычный 7 9" xfId="52769"/>
    <cellStyle name="Обычный 7 9 2" xfId="52770"/>
    <cellStyle name="Обычный 7 9 2 2" xfId="52771"/>
    <cellStyle name="Обычный 7 9 2 2 2" xfId="52772"/>
    <cellStyle name="Обычный 7 9 2 2 2 2" xfId="52773"/>
    <cellStyle name="Обычный 7 9 2 2 2 2 2" xfId="52774"/>
    <cellStyle name="Обычный 7 9 2 2 2 2_заявки" xfId="58333"/>
    <cellStyle name="Обычный 7 9 2 2 2 3" xfId="52775"/>
    <cellStyle name="Обычный 7 9 2 2 2_заявки" xfId="52776"/>
    <cellStyle name="Обычный 7 9 2 2 3" xfId="52777"/>
    <cellStyle name="Обычный 7 9 2 2 3 2" xfId="52778"/>
    <cellStyle name="Обычный 7 9 2 2 3_заявки" xfId="58334"/>
    <cellStyle name="Обычный 7 9 2 2 4" xfId="52779"/>
    <cellStyle name="Обычный 7 9 2 2_заявки" xfId="52780"/>
    <cellStyle name="Обычный 7 9 2 3" xfId="52781"/>
    <cellStyle name="Обычный 7 9 2 3 2" xfId="52782"/>
    <cellStyle name="Обычный 7 9 2 3 2 2" xfId="52783"/>
    <cellStyle name="Обычный 7 9 2 3 2_заявки" xfId="58335"/>
    <cellStyle name="Обычный 7 9 2 3 3" xfId="52784"/>
    <cellStyle name="Обычный 7 9 2 3_заявки" xfId="52785"/>
    <cellStyle name="Обычный 7 9 2 4" xfId="52786"/>
    <cellStyle name="Обычный 7 9 2 4 2" xfId="52787"/>
    <cellStyle name="Обычный 7 9 2 4_заявки" xfId="58336"/>
    <cellStyle name="Обычный 7 9 2 5" xfId="52788"/>
    <cellStyle name="Обычный 7 9 2_заявки" xfId="52789"/>
    <cellStyle name="Обычный 7 9 3" xfId="52790"/>
    <cellStyle name="Обычный 7 9 3 2" xfId="52791"/>
    <cellStyle name="Обычный 7 9 3 2 2" xfId="52792"/>
    <cellStyle name="Обычный 7 9 3 2 2 2" xfId="52793"/>
    <cellStyle name="Обычный 7 9 3 2 2 2 2" xfId="52794"/>
    <cellStyle name="Обычный 7 9 3 2 2 2_заявки" xfId="58337"/>
    <cellStyle name="Обычный 7 9 3 2 2 3" xfId="52795"/>
    <cellStyle name="Обычный 7 9 3 2 2_заявки" xfId="52796"/>
    <cellStyle name="Обычный 7 9 3 2 3" xfId="52797"/>
    <cellStyle name="Обычный 7 9 3 2 3 2" xfId="52798"/>
    <cellStyle name="Обычный 7 9 3 2 3_заявки" xfId="58338"/>
    <cellStyle name="Обычный 7 9 3 2 4" xfId="52799"/>
    <cellStyle name="Обычный 7 9 3 2_заявки" xfId="52800"/>
    <cellStyle name="Обычный 7 9 3 3" xfId="52801"/>
    <cellStyle name="Обычный 7 9 3 3 2" xfId="52802"/>
    <cellStyle name="Обычный 7 9 3 3 2 2" xfId="52803"/>
    <cellStyle name="Обычный 7 9 3 3 2_заявки" xfId="58339"/>
    <cellStyle name="Обычный 7 9 3 3 3" xfId="52804"/>
    <cellStyle name="Обычный 7 9 3 3_заявки" xfId="52805"/>
    <cellStyle name="Обычный 7 9 3 4" xfId="52806"/>
    <cellStyle name="Обычный 7 9 3 4 2" xfId="52807"/>
    <cellStyle name="Обычный 7 9 3 4_заявки" xfId="58340"/>
    <cellStyle name="Обычный 7 9 3 5" xfId="52808"/>
    <cellStyle name="Обычный 7 9 3_заявки" xfId="52809"/>
    <cellStyle name="Обычный 7 9 4" xfId="52810"/>
    <cellStyle name="Обычный 7 9 4 2" xfId="52811"/>
    <cellStyle name="Обычный 7 9 4 2 2" xfId="52812"/>
    <cellStyle name="Обычный 7 9 4 2 2 2" xfId="52813"/>
    <cellStyle name="Обычный 7 9 4 2 2 2 2" xfId="52814"/>
    <cellStyle name="Обычный 7 9 4 2 2 2_заявки" xfId="58341"/>
    <cellStyle name="Обычный 7 9 4 2 2 3" xfId="52815"/>
    <cellStyle name="Обычный 7 9 4 2 2_заявки" xfId="52816"/>
    <cellStyle name="Обычный 7 9 4 2 3" xfId="52817"/>
    <cellStyle name="Обычный 7 9 4 2 3 2" xfId="52818"/>
    <cellStyle name="Обычный 7 9 4 2 3_заявки" xfId="58342"/>
    <cellStyle name="Обычный 7 9 4 2 4" xfId="52819"/>
    <cellStyle name="Обычный 7 9 4 2_заявки" xfId="52820"/>
    <cellStyle name="Обычный 7 9 4 3" xfId="52821"/>
    <cellStyle name="Обычный 7 9 4 3 2" xfId="52822"/>
    <cellStyle name="Обычный 7 9 4 3 2 2" xfId="52823"/>
    <cellStyle name="Обычный 7 9 4 3 2_заявки" xfId="58343"/>
    <cellStyle name="Обычный 7 9 4 3 3" xfId="52824"/>
    <cellStyle name="Обычный 7 9 4 3_заявки" xfId="52825"/>
    <cellStyle name="Обычный 7 9 4 4" xfId="52826"/>
    <cellStyle name="Обычный 7 9 4 4 2" xfId="52827"/>
    <cellStyle name="Обычный 7 9 4 4_заявки" xfId="58344"/>
    <cellStyle name="Обычный 7 9 4 5" xfId="52828"/>
    <cellStyle name="Обычный 7 9 4_заявки" xfId="52829"/>
    <cellStyle name="Обычный 7 9 5" xfId="52830"/>
    <cellStyle name="Обычный 7 9 5 2" xfId="52831"/>
    <cellStyle name="Обычный 7 9 5 2 2" xfId="52832"/>
    <cellStyle name="Обычный 7 9 5 2 2 2" xfId="52833"/>
    <cellStyle name="Обычный 7 9 5 2 2_заявки" xfId="58345"/>
    <cellStyle name="Обычный 7 9 5 2 3" xfId="52834"/>
    <cellStyle name="Обычный 7 9 5 2_заявки" xfId="52835"/>
    <cellStyle name="Обычный 7 9 5 3" xfId="52836"/>
    <cellStyle name="Обычный 7 9 5 3 2" xfId="52837"/>
    <cellStyle name="Обычный 7 9 5 3_заявки" xfId="58346"/>
    <cellStyle name="Обычный 7 9 5 4" xfId="52838"/>
    <cellStyle name="Обычный 7 9 5_заявки" xfId="52839"/>
    <cellStyle name="Обычный 7 9 6" xfId="52840"/>
    <cellStyle name="Обычный 7 9 6 2" xfId="52841"/>
    <cellStyle name="Обычный 7 9 6 2 2" xfId="52842"/>
    <cellStyle name="Обычный 7 9 6 2_заявки" xfId="58347"/>
    <cellStyle name="Обычный 7 9 6 3" xfId="52843"/>
    <cellStyle name="Обычный 7 9 6_заявки" xfId="52844"/>
    <cellStyle name="Обычный 7 9 7" xfId="52845"/>
    <cellStyle name="Обычный 7 9 7 2" xfId="52846"/>
    <cellStyle name="Обычный 7 9 7_заявки" xfId="58348"/>
    <cellStyle name="Обычный 7 9 8" xfId="52847"/>
    <cellStyle name="Обычный 7 9_заявки" xfId="52848"/>
    <cellStyle name="Обычный 7_заявки" xfId="52849"/>
    <cellStyle name="Обычный 8" xfId="73"/>
    <cellStyle name="Обычный 8 10" xfId="52850"/>
    <cellStyle name="Обычный 8 10 2" xfId="52851"/>
    <cellStyle name="Обычный 8 10 2 2" xfId="52852"/>
    <cellStyle name="Обычный 8 10 2 2 2" xfId="52853"/>
    <cellStyle name="Обычный 8 10 2 2 2 2" xfId="52854"/>
    <cellStyle name="Обычный 8 10 2 2 2 2 2" xfId="52855"/>
    <cellStyle name="Обычный 8 10 2 2 2 2_заявки" xfId="58349"/>
    <cellStyle name="Обычный 8 10 2 2 2 3" xfId="52856"/>
    <cellStyle name="Обычный 8 10 2 2 2_заявки" xfId="52857"/>
    <cellStyle name="Обычный 8 10 2 2 3" xfId="52858"/>
    <cellStyle name="Обычный 8 10 2 2 3 2" xfId="52859"/>
    <cellStyle name="Обычный 8 10 2 2 3_заявки" xfId="58350"/>
    <cellStyle name="Обычный 8 10 2 2 4" xfId="52860"/>
    <cellStyle name="Обычный 8 10 2 2_заявки" xfId="52861"/>
    <cellStyle name="Обычный 8 10 2 3" xfId="52862"/>
    <cellStyle name="Обычный 8 10 2 3 2" xfId="52863"/>
    <cellStyle name="Обычный 8 10 2 3 2 2" xfId="52864"/>
    <cellStyle name="Обычный 8 10 2 3 2_заявки" xfId="58351"/>
    <cellStyle name="Обычный 8 10 2 3 3" xfId="52865"/>
    <cellStyle name="Обычный 8 10 2 3_заявки" xfId="52866"/>
    <cellStyle name="Обычный 8 10 2 4" xfId="52867"/>
    <cellStyle name="Обычный 8 10 2 4 2" xfId="52868"/>
    <cellStyle name="Обычный 8 10 2 4_заявки" xfId="58352"/>
    <cellStyle name="Обычный 8 10 2 5" xfId="52869"/>
    <cellStyle name="Обычный 8 10 2_заявки" xfId="52870"/>
    <cellStyle name="Обычный 8 10 3" xfId="52871"/>
    <cellStyle name="Обычный 8 10 3 2" xfId="52872"/>
    <cellStyle name="Обычный 8 10 3 2 2" xfId="52873"/>
    <cellStyle name="Обычный 8 10 3 2 2 2" xfId="52874"/>
    <cellStyle name="Обычный 8 10 3 2 2 2 2" xfId="52875"/>
    <cellStyle name="Обычный 8 10 3 2 2 2_заявки" xfId="58353"/>
    <cellStyle name="Обычный 8 10 3 2 2 3" xfId="52876"/>
    <cellStyle name="Обычный 8 10 3 2 2_заявки" xfId="52877"/>
    <cellStyle name="Обычный 8 10 3 2 3" xfId="52878"/>
    <cellStyle name="Обычный 8 10 3 2 3 2" xfId="52879"/>
    <cellStyle name="Обычный 8 10 3 2 3_заявки" xfId="58354"/>
    <cellStyle name="Обычный 8 10 3 2 4" xfId="52880"/>
    <cellStyle name="Обычный 8 10 3 2_заявки" xfId="52881"/>
    <cellStyle name="Обычный 8 10 3 3" xfId="52882"/>
    <cellStyle name="Обычный 8 10 3 3 2" xfId="52883"/>
    <cellStyle name="Обычный 8 10 3 3 2 2" xfId="52884"/>
    <cellStyle name="Обычный 8 10 3 3 2_заявки" xfId="58355"/>
    <cellStyle name="Обычный 8 10 3 3 3" xfId="52885"/>
    <cellStyle name="Обычный 8 10 3 3_заявки" xfId="52886"/>
    <cellStyle name="Обычный 8 10 3 4" xfId="52887"/>
    <cellStyle name="Обычный 8 10 3 4 2" xfId="52888"/>
    <cellStyle name="Обычный 8 10 3 4_заявки" xfId="58356"/>
    <cellStyle name="Обычный 8 10 3 5" xfId="52889"/>
    <cellStyle name="Обычный 8 10 3_заявки" xfId="52890"/>
    <cellStyle name="Обычный 8 10 4" xfId="52891"/>
    <cellStyle name="Обычный 8 10 4 2" xfId="52892"/>
    <cellStyle name="Обычный 8 10 4 2 2" xfId="52893"/>
    <cellStyle name="Обычный 8 10 4 2 2 2" xfId="52894"/>
    <cellStyle name="Обычный 8 10 4 2 2 2 2" xfId="52895"/>
    <cellStyle name="Обычный 8 10 4 2 2 2_заявки" xfId="58357"/>
    <cellStyle name="Обычный 8 10 4 2 2 3" xfId="52896"/>
    <cellStyle name="Обычный 8 10 4 2 2_заявки" xfId="52897"/>
    <cellStyle name="Обычный 8 10 4 2 3" xfId="52898"/>
    <cellStyle name="Обычный 8 10 4 2 3 2" xfId="52899"/>
    <cellStyle name="Обычный 8 10 4 2 3_заявки" xfId="58358"/>
    <cellStyle name="Обычный 8 10 4 2 4" xfId="52900"/>
    <cellStyle name="Обычный 8 10 4 2_заявки" xfId="52901"/>
    <cellStyle name="Обычный 8 10 4 3" xfId="52902"/>
    <cellStyle name="Обычный 8 10 4 3 2" xfId="52903"/>
    <cellStyle name="Обычный 8 10 4 3 2 2" xfId="52904"/>
    <cellStyle name="Обычный 8 10 4 3 2_заявки" xfId="58359"/>
    <cellStyle name="Обычный 8 10 4 3 3" xfId="52905"/>
    <cellStyle name="Обычный 8 10 4 3_заявки" xfId="52906"/>
    <cellStyle name="Обычный 8 10 4 4" xfId="52907"/>
    <cellStyle name="Обычный 8 10 4 4 2" xfId="52908"/>
    <cellStyle name="Обычный 8 10 4 4_заявки" xfId="58360"/>
    <cellStyle name="Обычный 8 10 4 5" xfId="52909"/>
    <cellStyle name="Обычный 8 10 4_заявки" xfId="52910"/>
    <cellStyle name="Обычный 8 10 5" xfId="52911"/>
    <cellStyle name="Обычный 8 10 5 2" xfId="52912"/>
    <cellStyle name="Обычный 8 10 5 2 2" xfId="52913"/>
    <cellStyle name="Обычный 8 10 5 2 2 2" xfId="52914"/>
    <cellStyle name="Обычный 8 10 5 2 2_заявки" xfId="58361"/>
    <cellStyle name="Обычный 8 10 5 2 3" xfId="52915"/>
    <cellStyle name="Обычный 8 10 5 2_заявки" xfId="52916"/>
    <cellStyle name="Обычный 8 10 5 3" xfId="52917"/>
    <cellStyle name="Обычный 8 10 5 3 2" xfId="52918"/>
    <cellStyle name="Обычный 8 10 5 3_заявки" xfId="58362"/>
    <cellStyle name="Обычный 8 10 5 4" xfId="52919"/>
    <cellStyle name="Обычный 8 10 5_заявки" xfId="52920"/>
    <cellStyle name="Обычный 8 10 6" xfId="52921"/>
    <cellStyle name="Обычный 8 10 6 2" xfId="52922"/>
    <cellStyle name="Обычный 8 10 6 2 2" xfId="52923"/>
    <cellStyle name="Обычный 8 10 6 2_заявки" xfId="58363"/>
    <cellStyle name="Обычный 8 10 6 3" xfId="52924"/>
    <cellStyle name="Обычный 8 10 6_заявки" xfId="52925"/>
    <cellStyle name="Обычный 8 10 7" xfId="52926"/>
    <cellStyle name="Обычный 8 10 7 2" xfId="52927"/>
    <cellStyle name="Обычный 8 10 7_заявки" xfId="58364"/>
    <cellStyle name="Обычный 8 10 8" xfId="52928"/>
    <cellStyle name="Обычный 8 10_заявки" xfId="52929"/>
    <cellStyle name="Обычный 8 11" xfId="52930"/>
    <cellStyle name="Обычный 8 11 2" xfId="52931"/>
    <cellStyle name="Обычный 8 11 2 2" xfId="52932"/>
    <cellStyle name="Обычный 8 11 2 2 2" xfId="52933"/>
    <cellStyle name="Обычный 8 11 2 2 2 2" xfId="52934"/>
    <cellStyle name="Обычный 8 11 2 2 2 2 2" xfId="52935"/>
    <cellStyle name="Обычный 8 11 2 2 2 2_заявки" xfId="58365"/>
    <cellStyle name="Обычный 8 11 2 2 2 3" xfId="52936"/>
    <cellStyle name="Обычный 8 11 2 2 2_заявки" xfId="52937"/>
    <cellStyle name="Обычный 8 11 2 2 3" xfId="52938"/>
    <cellStyle name="Обычный 8 11 2 2 3 2" xfId="52939"/>
    <cellStyle name="Обычный 8 11 2 2 3_заявки" xfId="58366"/>
    <cellStyle name="Обычный 8 11 2 2 4" xfId="52940"/>
    <cellStyle name="Обычный 8 11 2 2_заявки" xfId="52941"/>
    <cellStyle name="Обычный 8 11 2 3" xfId="52942"/>
    <cellStyle name="Обычный 8 11 2 3 2" xfId="52943"/>
    <cellStyle name="Обычный 8 11 2 3 2 2" xfId="52944"/>
    <cellStyle name="Обычный 8 11 2 3 2_заявки" xfId="58367"/>
    <cellStyle name="Обычный 8 11 2 3 3" xfId="52945"/>
    <cellStyle name="Обычный 8 11 2 3_заявки" xfId="52946"/>
    <cellStyle name="Обычный 8 11 2 4" xfId="52947"/>
    <cellStyle name="Обычный 8 11 2 4 2" xfId="52948"/>
    <cellStyle name="Обычный 8 11 2 4_заявки" xfId="58368"/>
    <cellStyle name="Обычный 8 11 2 5" xfId="52949"/>
    <cellStyle name="Обычный 8 11 2_заявки" xfId="52950"/>
    <cellStyle name="Обычный 8 11 3" xfId="52951"/>
    <cellStyle name="Обычный 8 11 3 2" xfId="52952"/>
    <cellStyle name="Обычный 8 11 3 2 2" xfId="52953"/>
    <cellStyle name="Обычный 8 11 3 2 2 2" xfId="52954"/>
    <cellStyle name="Обычный 8 11 3 2 2 2 2" xfId="52955"/>
    <cellStyle name="Обычный 8 11 3 2 2 2_заявки" xfId="58369"/>
    <cellStyle name="Обычный 8 11 3 2 2 3" xfId="52956"/>
    <cellStyle name="Обычный 8 11 3 2 2_заявки" xfId="52957"/>
    <cellStyle name="Обычный 8 11 3 2 3" xfId="52958"/>
    <cellStyle name="Обычный 8 11 3 2 3 2" xfId="52959"/>
    <cellStyle name="Обычный 8 11 3 2 3_заявки" xfId="58370"/>
    <cellStyle name="Обычный 8 11 3 2 4" xfId="52960"/>
    <cellStyle name="Обычный 8 11 3 2_заявки" xfId="52961"/>
    <cellStyle name="Обычный 8 11 3 3" xfId="52962"/>
    <cellStyle name="Обычный 8 11 3 3 2" xfId="52963"/>
    <cellStyle name="Обычный 8 11 3 3 2 2" xfId="52964"/>
    <cellStyle name="Обычный 8 11 3 3 2_заявки" xfId="58371"/>
    <cellStyle name="Обычный 8 11 3 3 3" xfId="52965"/>
    <cellStyle name="Обычный 8 11 3 3_заявки" xfId="52966"/>
    <cellStyle name="Обычный 8 11 3 4" xfId="52967"/>
    <cellStyle name="Обычный 8 11 3 4 2" xfId="52968"/>
    <cellStyle name="Обычный 8 11 3 4_заявки" xfId="58372"/>
    <cellStyle name="Обычный 8 11 3 5" xfId="52969"/>
    <cellStyle name="Обычный 8 11 3_заявки" xfId="52970"/>
    <cellStyle name="Обычный 8 11 4" xfId="52971"/>
    <cellStyle name="Обычный 8 11 4 2" xfId="52972"/>
    <cellStyle name="Обычный 8 11 4 2 2" xfId="52973"/>
    <cellStyle name="Обычный 8 11 4 2 2 2" xfId="52974"/>
    <cellStyle name="Обычный 8 11 4 2 2 2 2" xfId="52975"/>
    <cellStyle name="Обычный 8 11 4 2 2 2_заявки" xfId="58373"/>
    <cellStyle name="Обычный 8 11 4 2 2 3" xfId="52976"/>
    <cellStyle name="Обычный 8 11 4 2 2_заявки" xfId="52977"/>
    <cellStyle name="Обычный 8 11 4 2 3" xfId="52978"/>
    <cellStyle name="Обычный 8 11 4 2 3 2" xfId="52979"/>
    <cellStyle name="Обычный 8 11 4 2 3_заявки" xfId="58374"/>
    <cellStyle name="Обычный 8 11 4 2 4" xfId="52980"/>
    <cellStyle name="Обычный 8 11 4 2_заявки" xfId="52981"/>
    <cellStyle name="Обычный 8 11 4 3" xfId="52982"/>
    <cellStyle name="Обычный 8 11 4 3 2" xfId="52983"/>
    <cellStyle name="Обычный 8 11 4 3 2 2" xfId="52984"/>
    <cellStyle name="Обычный 8 11 4 3 2_заявки" xfId="58375"/>
    <cellStyle name="Обычный 8 11 4 3 3" xfId="52985"/>
    <cellStyle name="Обычный 8 11 4 3_заявки" xfId="52986"/>
    <cellStyle name="Обычный 8 11 4 4" xfId="52987"/>
    <cellStyle name="Обычный 8 11 4 4 2" xfId="52988"/>
    <cellStyle name="Обычный 8 11 4 4_заявки" xfId="58376"/>
    <cellStyle name="Обычный 8 11 4 5" xfId="52989"/>
    <cellStyle name="Обычный 8 11 4_заявки" xfId="52990"/>
    <cellStyle name="Обычный 8 11 5" xfId="52991"/>
    <cellStyle name="Обычный 8 11 5 2" xfId="52992"/>
    <cellStyle name="Обычный 8 11 5 2 2" xfId="52993"/>
    <cellStyle name="Обычный 8 11 5 2 2 2" xfId="52994"/>
    <cellStyle name="Обычный 8 11 5 2 2_заявки" xfId="58377"/>
    <cellStyle name="Обычный 8 11 5 2 3" xfId="52995"/>
    <cellStyle name="Обычный 8 11 5 2_заявки" xfId="52996"/>
    <cellStyle name="Обычный 8 11 5 3" xfId="52997"/>
    <cellStyle name="Обычный 8 11 5 3 2" xfId="52998"/>
    <cellStyle name="Обычный 8 11 5 3_заявки" xfId="58378"/>
    <cellStyle name="Обычный 8 11 5 4" xfId="52999"/>
    <cellStyle name="Обычный 8 11 5_заявки" xfId="53000"/>
    <cellStyle name="Обычный 8 11 6" xfId="53001"/>
    <cellStyle name="Обычный 8 11 6 2" xfId="53002"/>
    <cellStyle name="Обычный 8 11 6 2 2" xfId="53003"/>
    <cellStyle name="Обычный 8 11 6 2_заявки" xfId="58379"/>
    <cellStyle name="Обычный 8 11 6 3" xfId="53004"/>
    <cellStyle name="Обычный 8 11 6_заявки" xfId="53005"/>
    <cellStyle name="Обычный 8 11 7" xfId="53006"/>
    <cellStyle name="Обычный 8 11 7 2" xfId="53007"/>
    <cellStyle name="Обычный 8 11 7_заявки" xfId="58380"/>
    <cellStyle name="Обычный 8 11 8" xfId="53008"/>
    <cellStyle name="Обычный 8 11_заявки" xfId="53009"/>
    <cellStyle name="Обычный 8 12" xfId="53010"/>
    <cellStyle name="Обычный 8 12 2" xfId="53011"/>
    <cellStyle name="Обычный 8 12 2 2" xfId="53012"/>
    <cellStyle name="Обычный 8 12 2 2 2" xfId="53013"/>
    <cellStyle name="Обычный 8 12 2 2 2 2" xfId="53014"/>
    <cellStyle name="Обычный 8 12 2 2 2 2 2" xfId="53015"/>
    <cellStyle name="Обычный 8 12 2 2 2 2_заявки" xfId="58381"/>
    <cellStyle name="Обычный 8 12 2 2 2 3" xfId="53016"/>
    <cellStyle name="Обычный 8 12 2 2 2_заявки" xfId="53017"/>
    <cellStyle name="Обычный 8 12 2 2 3" xfId="53018"/>
    <cellStyle name="Обычный 8 12 2 2 3 2" xfId="53019"/>
    <cellStyle name="Обычный 8 12 2 2 3_заявки" xfId="58382"/>
    <cellStyle name="Обычный 8 12 2 2 4" xfId="53020"/>
    <cellStyle name="Обычный 8 12 2 2_заявки" xfId="53021"/>
    <cellStyle name="Обычный 8 12 2 3" xfId="53022"/>
    <cellStyle name="Обычный 8 12 2 3 2" xfId="53023"/>
    <cellStyle name="Обычный 8 12 2 3 2 2" xfId="53024"/>
    <cellStyle name="Обычный 8 12 2 3 2_заявки" xfId="58383"/>
    <cellStyle name="Обычный 8 12 2 3 3" xfId="53025"/>
    <cellStyle name="Обычный 8 12 2 3_заявки" xfId="53026"/>
    <cellStyle name="Обычный 8 12 2 4" xfId="53027"/>
    <cellStyle name="Обычный 8 12 2 4 2" xfId="53028"/>
    <cellStyle name="Обычный 8 12 2 4_заявки" xfId="58384"/>
    <cellStyle name="Обычный 8 12 2 5" xfId="53029"/>
    <cellStyle name="Обычный 8 12 2_заявки" xfId="53030"/>
    <cellStyle name="Обычный 8 12 3" xfId="53031"/>
    <cellStyle name="Обычный 8 12 3 2" xfId="53032"/>
    <cellStyle name="Обычный 8 12 3 2 2" xfId="53033"/>
    <cellStyle name="Обычный 8 12 3 2 2 2" xfId="53034"/>
    <cellStyle name="Обычный 8 12 3 2 2 2 2" xfId="53035"/>
    <cellStyle name="Обычный 8 12 3 2 2 2_заявки" xfId="58385"/>
    <cellStyle name="Обычный 8 12 3 2 2 3" xfId="53036"/>
    <cellStyle name="Обычный 8 12 3 2 2_заявки" xfId="53037"/>
    <cellStyle name="Обычный 8 12 3 2 3" xfId="53038"/>
    <cellStyle name="Обычный 8 12 3 2 3 2" xfId="53039"/>
    <cellStyle name="Обычный 8 12 3 2 3_заявки" xfId="58386"/>
    <cellStyle name="Обычный 8 12 3 2 4" xfId="53040"/>
    <cellStyle name="Обычный 8 12 3 2_заявки" xfId="53041"/>
    <cellStyle name="Обычный 8 12 3 3" xfId="53042"/>
    <cellStyle name="Обычный 8 12 3 3 2" xfId="53043"/>
    <cellStyle name="Обычный 8 12 3 3 2 2" xfId="53044"/>
    <cellStyle name="Обычный 8 12 3 3 2_заявки" xfId="58387"/>
    <cellStyle name="Обычный 8 12 3 3 3" xfId="53045"/>
    <cellStyle name="Обычный 8 12 3 3_заявки" xfId="53046"/>
    <cellStyle name="Обычный 8 12 3 4" xfId="53047"/>
    <cellStyle name="Обычный 8 12 3 4 2" xfId="53048"/>
    <cellStyle name="Обычный 8 12 3 4_заявки" xfId="58388"/>
    <cellStyle name="Обычный 8 12 3 5" xfId="53049"/>
    <cellStyle name="Обычный 8 12 3_заявки" xfId="53050"/>
    <cellStyle name="Обычный 8 12 4" xfId="53051"/>
    <cellStyle name="Обычный 8 12 4 2" xfId="53052"/>
    <cellStyle name="Обычный 8 12 4 2 2" xfId="53053"/>
    <cellStyle name="Обычный 8 12 4 2 2 2" xfId="53054"/>
    <cellStyle name="Обычный 8 12 4 2 2_заявки" xfId="58389"/>
    <cellStyle name="Обычный 8 12 4 2 3" xfId="53055"/>
    <cellStyle name="Обычный 8 12 4 2_заявки" xfId="53056"/>
    <cellStyle name="Обычный 8 12 4 3" xfId="53057"/>
    <cellStyle name="Обычный 8 12 4 3 2" xfId="53058"/>
    <cellStyle name="Обычный 8 12 4 3_заявки" xfId="58390"/>
    <cellStyle name="Обычный 8 12 4 4" xfId="53059"/>
    <cellStyle name="Обычный 8 12 4_заявки" xfId="53060"/>
    <cellStyle name="Обычный 8 12 5" xfId="53061"/>
    <cellStyle name="Обычный 8 12 5 2" xfId="53062"/>
    <cellStyle name="Обычный 8 12 5 2 2" xfId="53063"/>
    <cellStyle name="Обычный 8 12 5 2_заявки" xfId="58391"/>
    <cellStyle name="Обычный 8 12 5 3" xfId="53064"/>
    <cellStyle name="Обычный 8 12 5_заявки" xfId="53065"/>
    <cellStyle name="Обычный 8 12 6" xfId="53066"/>
    <cellStyle name="Обычный 8 12 6 2" xfId="53067"/>
    <cellStyle name="Обычный 8 12 6_заявки" xfId="58392"/>
    <cellStyle name="Обычный 8 12 7" xfId="53068"/>
    <cellStyle name="Обычный 8 12_заявки" xfId="53069"/>
    <cellStyle name="Обычный 8 13" xfId="53070"/>
    <cellStyle name="Обычный 8 13 2" xfId="53071"/>
    <cellStyle name="Обычный 8 13 2 2" xfId="53072"/>
    <cellStyle name="Обычный 8 13 2 2 2" xfId="53073"/>
    <cellStyle name="Обычный 8 13 2 2 2 2" xfId="53074"/>
    <cellStyle name="Обычный 8 13 2 2 2 2 2" xfId="53075"/>
    <cellStyle name="Обычный 8 13 2 2 2 2_заявки" xfId="58393"/>
    <cellStyle name="Обычный 8 13 2 2 2 3" xfId="53076"/>
    <cellStyle name="Обычный 8 13 2 2 2_заявки" xfId="53077"/>
    <cellStyle name="Обычный 8 13 2 2 3" xfId="53078"/>
    <cellStyle name="Обычный 8 13 2 2 3 2" xfId="53079"/>
    <cellStyle name="Обычный 8 13 2 2 3_заявки" xfId="58394"/>
    <cellStyle name="Обычный 8 13 2 2 4" xfId="53080"/>
    <cellStyle name="Обычный 8 13 2 2_заявки" xfId="53081"/>
    <cellStyle name="Обычный 8 13 2 3" xfId="53082"/>
    <cellStyle name="Обычный 8 13 2 3 2" xfId="53083"/>
    <cellStyle name="Обычный 8 13 2 3 2 2" xfId="53084"/>
    <cellStyle name="Обычный 8 13 2 3 2_заявки" xfId="58395"/>
    <cellStyle name="Обычный 8 13 2 3 3" xfId="53085"/>
    <cellStyle name="Обычный 8 13 2 3_заявки" xfId="53086"/>
    <cellStyle name="Обычный 8 13 2 4" xfId="53087"/>
    <cellStyle name="Обычный 8 13 2 4 2" xfId="53088"/>
    <cellStyle name="Обычный 8 13 2 4_заявки" xfId="58396"/>
    <cellStyle name="Обычный 8 13 2 5" xfId="53089"/>
    <cellStyle name="Обычный 8 13 2_заявки" xfId="53090"/>
    <cellStyle name="Обычный 8 13 3" xfId="53091"/>
    <cellStyle name="Обычный 8 13 3 2" xfId="53092"/>
    <cellStyle name="Обычный 8 13 3 2 2" xfId="53093"/>
    <cellStyle name="Обычный 8 13 3 2 2 2" xfId="53094"/>
    <cellStyle name="Обычный 8 13 3 2 2 2 2" xfId="53095"/>
    <cellStyle name="Обычный 8 13 3 2 2 2_заявки" xfId="58397"/>
    <cellStyle name="Обычный 8 13 3 2 2 3" xfId="53096"/>
    <cellStyle name="Обычный 8 13 3 2 2_заявки" xfId="53097"/>
    <cellStyle name="Обычный 8 13 3 2 3" xfId="53098"/>
    <cellStyle name="Обычный 8 13 3 2 3 2" xfId="53099"/>
    <cellStyle name="Обычный 8 13 3 2 3_заявки" xfId="58398"/>
    <cellStyle name="Обычный 8 13 3 2 4" xfId="53100"/>
    <cellStyle name="Обычный 8 13 3 2_заявки" xfId="53101"/>
    <cellStyle name="Обычный 8 13 3 3" xfId="53102"/>
    <cellStyle name="Обычный 8 13 3 3 2" xfId="53103"/>
    <cellStyle name="Обычный 8 13 3 3 2 2" xfId="53104"/>
    <cellStyle name="Обычный 8 13 3 3 2_заявки" xfId="58399"/>
    <cellStyle name="Обычный 8 13 3 3 3" xfId="53105"/>
    <cellStyle name="Обычный 8 13 3 3_заявки" xfId="53106"/>
    <cellStyle name="Обычный 8 13 3 4" xfId="53107"/>
    <cellStyle name="Обычный 8 13 3 4 2" xfId="53108"/>
    <cellStyle name="Обычный 8 13 3 4_заявки" xfId="58400"/>
    <cellStyle name="Обычный 8 13 3 5" xfId="53109"/>
    <cellStyle name="Обычный 8 13 3_заявки" xfId="53110"/>
    <cellStyle name="Обычный 8 13 4" xfId="53111"/>
    <cellStyle name="Обычный 8 13 4 2" xfId="53112"/>
    <cellStyle name="Обычный 8 13 4 2 2" xfId="53113"/>
    <cellStyle name="Обычный 8 13 4 2 2 2" xfId="53114"/>
    <cellStyle name="Обычный 8 13 4 2 2_заявки" xfId="58401"/>
    <cellStyle name="Обычный 8 13 4 2 3" xfId="53115"/>
    <cellStyle name="Обычный 8 13 4 2_заявки" xfId="53116"/>
    <cellStyle name="Обычный 8 13 4 3" xfId="53117"/>
    <cellStyle name="Обычный 8 13 4 3 2" xfId="53118"/>
    <cellStyle name="Обычный 8 13 4 3_заявки" xfId="58402"/>
    <cellStyle name="Обычный 8 13 4 4" xfId="53119"/>
    <cellStyle name="Обычный 8 13 4_заявки" xfId="53120"/>
    <cellStyle name="Обычный 8 13 5" xfId="53121"/>
    <cellStyle name="Обычный 8 13 5 2" xfId="53122"/>
    <cellStyle name="Обычный 8 13 5 2 2" xfId="53123"/>
    <cellStyle name="Обычный 8 13 5 2_заявки" xfId="58403"/>
    <cellStyle name="Обычный 8 13 5 3" xfId="53124"/>
    <cellStyle name="Обычный 8 13 5_заявки" xfId="53125"/>
    <cellStyle name="Обычный 8 13 6" xfId="53126"/>
    <cellStyle name="Обычный 8 13 6 2" xfId="53127"/>
    <cellStyle name="Обычный 8 13 6_заявки" xfId="58404"/>
    <cellStyle name="Обычный 8 13 7" xfId="53128"/>
    <cellStyle name="Обычный 8 13_заявки" xfId="53129"/>
    <cellStyle name="Обычный 8 14" xfId="53130"/>
    <cellStyle name="Обычный 8 14 2" xfId="53131"/>
    <cellStyle name="Обычный 8 14 2 2" xfId="53132"/>
    <cellStyle name="Обычный 8 14 2 2 2" xfId="53133"/>
    <cellStyle name="Обычный 8 14 2 2 2 2" xfId="53134"/>
    <cellStyle name="Обычный 8 14 2 2 2 2 2" xfId="53135"/>
    <cellStyle name="Обычный 8 14 2 2 2 2_заявки" xfId="58405"/>
    <cellStyle name="Обычный 8 14 2 2 2 3" xfId="53136"/>
    <cellStyle name="Обычный 8 14 2 2 2_заявки" xfId="53137"/>
    <cellStyle name="Обычный 8 14 2 2 3" xfId="53138"/>
    <cellStyle name="Обычный 8 14 2 2 3 2" xfId="53139"/>
    <cellStyle name="Обычный 8 14 2 2 3_заявки" xfId="58406"/>
    <cellStyle name="Обычный 8 14 2 2 4" xfId="53140"/>
    <cellStyle name="Обычный 8 14 2 2_заявки" xfId="53141"/>
    <cellStyle name="Обычный 8 14 2 3" xfId="53142"/>
    <cellStyle name="Обычный 8 14 2 3 2" xfId="53143"/>
    <cellStyle name="Обычный 8 14 2 3 2 2" xfId="53144"/>
    <cellStyle name="Обычный 8 14 2 3 2_заявки" xfId="58407"/>
    <cellStyle name="Обычный 8 14 2 3 3" xfId="53145"/>
    <cellStyle name="Обычный 8 14 2 3_заявки" xfId="53146"/>
    <cellStyle name="Обычный 8 14 2 4" xfId="53147"/>
    <cellStyle name="Обычный 8 14 2 4 2" xfId="53148"/>
    <cellStyle name="Обычный 8 14 2 4_заявки" xfId="58408"/>
    <cellStyle name="Обычный 8 14 2 5" xfId="53149"/>
    <cellStyle name="Обычный 8 14 2_заявки" xfId="53150"/>
    <cellStyle name="Обычный 8 14 3" xfId="53151"/>
    <cellStyle name="Обычный 8 14 3 2" xfId="53152"/>
    <cellStyle name="Обычный 8 14 3 2 2" xfId="53153"/>
    <cellStyle name="Обычный 8 14 3 2 2 2" xfId="53154"/>
    <cellStyle name="Обычный 8 14 3 2 2 2 2" xfId="53155"/>
    <cellStyle name="Обычный 8 14 3 2 2 2_заявки" xfId="58409"/>
    <cellStyle name="Обычный 8 14 3 2 2 3" xfId="53156"/>
    <cellStyle name="Обычный 8 14 3 2 2_заявки" xfId="53157"/>
    <cellStyle name="Обычный 8 14 3 2 3" xfId="53158"/>
    <cellStyle name="Обычный 8 14 3 2 3 2" xfId="53159"/>
    <cellStyle name="Обычный 8 14 3 2 3_заявки" xfId="58410"/>
    <cellStyle name="Обычный 8 14 3 2 4" xfId="53160"/>
    <cellStyle name="Обычный 8 14 3 2_заявки" xfId="53161"/>
    <cellStyle name="Обычный 8 14 3 3" xfId="53162"/>
    <cellStyle name="Обычный 8 14 3 3 2" xfId="53163"/>
    <cellStyle name="Обычный 8 14 3 3 2 2" xfId="53164"/>
    <cellStyle name="Обычный 8 14 3 3 2_заявки" xfId="58411"/>
    <cellStyle name="Обычный 8 14 3 3 3" xfId="53165"/>
    <cellStyle name="Обычный 8 14 3 3_заявки" xfId="53166"/>
    <cellStyle name="Обычный 8 14 3 4" xfId="53167"/>
    <cellStyle name="Обычный 8 14 3 4 2" xfId="53168"/>
    <cellStyle name="Обычный 8 14 3 4_заявки" xfId="58412"/>
    <cellStyle name="Обычный 8 14 3 5" xfId="53169"/>
    <cellStyle name="Обычный 8 14 3_заявки" xfId="53170"/>
    <cellStyle name="Обычный 8 14 4" xfId="53171"/>
    <cellStyle name="Обычный 8 14 4 2" xfId="53172"/>
    <cellStyle name="Обычный 8 14 4 2 2" xfId="53173"/>
    <cellStyle name="Обычный 8 14 4 2 2 2" xfId="53174"/>
    <cellStyle name="Обычный 8 14 4 2 2_заявки" xfId="58413"/>
    <cellStyle name="Обычный 8 14 4 2 3" xfId="53175"/>
    <cellStyle name="Обычный 8 14 4 2_заявки" xfId="53176"/>
    <cellStyle name="Обычный 8 14 4 3" xfId="53177"/>
    <cellStyle name="Обычный 8 14 4 3 2" xfId="53178"/>
    <cellStyle name="Обычный 8 14 4 3_заявки" xfId="58414"/>
    <cellStyle name="Обычный 8 14 4 4" xfId="53179"/>
    <cellStyle name="Обычный 8 14 4_заявки" xfId="53180"/>
    <cellStyle name="Обычный 8 14 5" xfId="53181"/>
    <cellStyle name="Обычный 8 14 5 2" xfId="53182"/>
    <cellStyle name="Обычный 8 14 5 2 2" xfId="53183"/>
    <cellStyle name="Обычный 8 14 5 2_заявки" xfId="58415"/>
    <cellStyle name="Обычный 8 14 5 3" xfId="53184"/>
    <cellStyle name="Обычный 8 14 5_заявки" xfId="53185"/>
    <cellStyle name="Обычный 8 14 6" xfId="53186"/>
    <cellStyle name="Обычный 8 14 6 2" xfId="53187"/>
    <cellStyle name="Обычный 8 14 6_заявки" xfId="58416"/>
    <cellStyle name="Обычный 8 14 7" xfId="53188"/>
    <cellStyle name="Обычный 8 14_заявки" xfId="53189"/>
    <cellStyle name="Обычный 8 15" xfId="53190"/>
    <cellStyle name="Обычный 8 15 2" xfId="53191"/>
    <cellStyle name="Обычный 8 15 2 2" xfId="53192"/>
    <cellStyle name="Обычный 8 15 2 2 2" xfId="53193"/>
    <cellStyle name="Обычный 8 15 2 2 2 2" xfId="53194"/>
    <cellStyle name="Обычный 8 15 2 2 2 2 2" xfId="53195"/>
    <cellStyle name="Обычный 8 15 2 2 2 2_заявки" xfId="58417"/>
    <cellStyle name="Обычный 8 15 2 2 2 3" xfId="53196"/>
    <cellStyle name="Обычный 8 15 2 2 2_заявки" xfId="53197"/>
    <cellStyle name="Обычный 8 15 2 2 3" xfId="53198"/>
    <cellStyle name="Обычный 8 15 2 2 3 2" xfId="53199"/>
    <cellStyle name="Обычный 8 15 2 2 3_заявки" xfId="58418"/>
    <cellStyle name="Обычный 8 15 2 2 4" xfId="53200"/>
    <cellStyle name="Обычный 8 15 2 2_заявки" xfId="53201"/>
    <cellStyle name="Обычный 8 15 2 3" xfId="53202"/>
    <cellStyle name="Обычный 8 15 2 3 2" xfId="53203"/>
    <cellStyle name="Обычный 8 15 2 3 2 2" xfId="53204"/>
    <cellStyle name="Обычный 8 15 2 3 2_заявки" xfId="58419"/>
    <cellStyle name="Обычный 8 15 2 3 3" xfId="53205"/>
    <cellStyle name="Обычный 8 15 2 3_заявки" xfId="53206"/>
    <cellStyle name="Обычный 8 15 2 4" xfId="53207"/>
    <cellStyle name="Обычный 8 15 2 4 2" xfId="53208"/>
    <cellStyle name="Обычный 8 15 2 4_заявки" xfId="58420"/>
    <cellStyle name="Обычный 8 15 2 5" xfId="53209"/>
    <cellStyle name="Обычный 8 15 2_заявки" xfId="53210"/>
    <cellStyle name="Обычный 8 15 3" xfId="53211"/>
    <cellStyle name="Обычный 8 15 3 2" xfId="53212"/>
    <cellStyle name="Обычный 8 15 3 2 2" xfId="53213"/>
    <cellStyle name="Обычный 8 15 3 2 2 2" xfId="53214"/>
    <cellStyle name="Обычный 8 15 3 2 2 2 2" xfId="53215"/>
    <cellStyle name="Обычный 8 15 3 2 2 2_заявки" xfId="58421"/>
    <cellStyle name="Обычный 8 15 3 2 2 3" xfId="53216"/>
    <cellStyle name="Обычный 8 15 3 2 2_заявки" xfId="53217"/>
    <cellStyle name="Обычный 8 15 3 2 3" xfId="53218"/>
    <cellStyle name="Обычный 8 15 3 2 3 2" xfId="53219"/>
    <cellStyle name="Обычный 8 15 3 2 3_заявки" xfId="58422"/>
    <cellStyle name="Обычный 8 15 3 2 4" xfId="53220"/>
    <cellStyle name="Обычный 8 15 3 2_заявки" xfId="53221"/>
    <cellStyle name="Обычный 8 15 3 3" xfId="53222"/>
    <cellStyle name="Обычный 8 15 3 3 2" xfId="53223"/>
    <cellStyle name="Обычный 8 15 3 3 2 2" xfId="53224"/>
    <cellStyle name="Обычный 8 15 3 3 2_заявки" xfId="58423"/>
    <cellStyle name="Обычный 8 15 3 3 3" xfId="53225"/>
    <cellStyle name="Обычный 8 15 3 3_заявки" xfId="53226"/>
    <cellStyle name="Обычный 8 15 3 4" xfId="53227"/>
    <cellStyle name="Обычный 8 15 3 4 2" xfId="53228"/>
    <cellStyle name="Обычный 8 15 3 4_заявки" xfId="58424"/>
    <cellStyle name="Обычный 8 15 3 5" xfId="53229"/>
    <cellStyle name="Обычный 8 15 3_заявки" xfId="53230"/>
    <cellStyle name="Обычный 8 15 4" xfId="53231"/>
    <cellStyle name="Обычный 8 15 4 2" xfId="53232"/>
    <cellStyle name="Обычный 8 15 4 2 2" xfId="53233"/>
    <cellStyle name="Обычный 8 15 4 2 2 2" xfId="53234"/>
    <cellStyle name="Обычный 8 15 4 2 2_заявки" xfId="58425"/>
    <cellStyle name="Обычный 8 15 4 2 3" xfId="53235"/>
    <cellStyle name="Обычный 8 15 4 2_заявки" xfId="53236"/>
    <cellStyle name="Обычный 8 15 4 3" xfId="53237"/>
    <cellStyle name="Обычный 8 15 4 3 2" xfId="53238"/>
    <cellStyle name="Обычный 8 15 4 3_заявки" xfId="58426"/>
    <cellStyle name="Обычный 8 15 4 4" xfId="53239"/>
    <cellStyle name="Обычный 8 15 4_заявки" xfId="53240"/>
    <cellStyle name="Обычный 8 15 5" xfId="53241"/>
    <cellStyle name="Обычный 8 15 5 2" xfId="53242"/>
    <cellStyle name="Обычный 8 15 5 2 2" xfId="53243"/>
    <cellStyle name="Обычный 8 15 5 2_заявки" xfId="58427"/>
    <cellStyle name="Обычный 8 15 5 3" xfId="53244"/>
    <cellStyle name="Обычный 8 15 5_заявки" xfId="53245"/>
    <cellStyle name="Обычный 8 15 6" xfId="53246"/>
    <cellStyle name="Обычный 8 15 6 2" xfId="53247"/>
    <cellStyle name="Обычный 8 15 6_заявки" xfId="58428"/>
    <cellStyle name="Обычный 8 15 7" xfId="53248"/>
    <cellStyle name="Обычный 8 15_заявки" xfId="53249"/>
    <cellStyle name="Обычный 8 16" xfId="53250"/>
    <cellStyle name="Обычный 8 16 2" xfId="53251"/>
    <cellStyle name="Обычный 8 16 2 2" xfId="53252"/>
    <cellStyle name="Обычный 8 16 2 2 2" xfId="53253"/>
    <cellStyle name="Обычный 8 16 2 2 2 2" xfId="53254"/>
    <cellStyle name="Обычный 8 16 2 2 2 2 2" xfId="53255"/>
    <cellStyle name="Обычный 8 16 2 2 2 2_заявки" xfId="58429"/>
    <cellStyle name="Обычный 8 16 2 2 2 3" xfId="53256"/>
    <cellStyle name="Обычный 8 16 2 2 2_заявки" xfId="53257"/>
    <cellStyle name="Обычный 8 16 2 2 3" xfId="53258"/>
    <cellStyle name="Обычный 8 16 2 2 3 2" xfId="53259"/>
    <cellStyle name="Обычный 8 16 2 2 3_заявки" xfId="58430"/>
    <cellStyle name="Обычный 8 16 2 2 4" xfId="53260"/>
    <cellStyle name="Обычный 8 16 2 2_заявки" xfId="53261"/>
    <cellStyle name="Обычный 8 16 2 3" xfId="53262"/>
    <cellStyle name="Обычный 8 16 2 3 2" xfId="53263"/>
    <cellStyle name="Обычный 8 16 2 3 2 2" xfId="53264"/>
    <cellStyle name="Обычный 8 16 2 3 2_заявки" xfId="58431"/>
    <cellStyle name="Обычный 8 16 2 3 3" xfId="53265"/>
    <cellStyle name="Обычный 8 16 2 3_заявки" xfId="53266"/>
    <cellStyle name="Обычный 8 16 2 4" xfId="53267"/>
    <cellStyle name="Обычный 8 16 2 4 2" xfId="53268"/>
    <cellStyle name="Обычный 8 16 2 4_заявки" xfId="58432"/>
    <cellStyle name="Обычный 8 16 2 5" xfId="53269"/>
    <cellStyle name="Обычный 8 16 2_заявки" xfId="53270"/>
    <cellStyle name="Обычный 8 16 3" xfId="53271"/>
    <cellStyle name="Обычный 8 16 3 2" xfId="53272"/>
    <cellStyle name="Обычный 8 16 3 2 2" xfId="53273"/>
    <cellStyle name="Обычный 8 16 3 2 2 2" xfId="53274"/>
    <cellStyle name="Обычный 8 16 3 2 2 2 2" xfId="53275"/>
    <cellStyle name="Обычный 8 16 3 2 2 2_заявки" xfId="58433"/>
    <cellStyle name="Обычный 8 16 3 2 2 3" xfId="53276"/>
    <cellStyle name="Обычный 8 16 3 2 2_заявки" xfId="53277"/>
    <cellStyle name="Обычный 8 16 3 2 3" xfId="53278"/>
    <cellStyle name="Обычный 8 16 3 2 3 2" xfId="53279"/>
    <cellStyle name="Обычный 8 16 3 2 3_заявки" xfId="58434"/>
    <cellStyle name="Обычный 8 16 3 2 4" xfId="53280"/>
    <cellStyle name="Обычный 8 16 3 2_заявки" xfId="53281"/>
    <cellStyle name="Обычный 8 16 3 3" xfId="53282"/>
    <cellStyle name="Обычный 8 16 3 3 2" xfId="53283"/>
    <cellStyle name="Обычный 8 16 3 3 2 2" xfId="53284"/>
    <cellStyle name="Обычный 8 16 3 3 2_заявки" xfId="58435"/>
    <cellStyle name="Обычный 8 16 3 3 3" xfId="53285"/>
    <cellStyle name="Обычный 8 16 3 3_заявки" xfId="53286"/>
    <cellStyle name="Обычный 8 16 3 4" xfId="53287"/>
    <cellStyle name="Обычный 8 16 3 4 2" xfId="53288"/>
    <cellStyle name="Обычный 8 16 3 4_заявки" xfId="58436"/>
    <cellStyle name="Обычный 8 16 3 5" xfId="53289"/>
    <cellStyle name="Обычный 8 16 3_заявки" xfId="53290"/>
    <cellStyle name="Обычный 8 16 4" xfId="53291"/>
    <cellStyle name="Обычный 8 16 4 2" xfId="53292"/>
    <cellStyle name="Обычный 8 16 4 2 2" xfId="53293"/>
    <cellStyle name="Обычный 8 16 4 2 2 2" xfId="53294"/>
    <cellStyle name="Обычный 8 16 4 2 2_заявки" xfId="58437"/>
    <cellStyle name="Обычный 8 16 4 2 3" xfId="53295"/>
    <cellStyle name="Обычный 8 16 4 2_заявки" xfId="53296"/>
    <cellStyle name="Обычный 8 16 4 3" xfId="53297"/>
    <cellStyle name="Обычный 8 16 4 3 2" xfId="53298"/>
    <cellStyle name="Обычный 8 16 4 3_заявки" xfId="58438"/>
    <cellStyle name="Обычный 8 16 4 4" xfId="53299"/>
    <cellStyle name="Обычный 8 16 4_заявки" xfId="53300"/>
    <cellStyle name="Обычный 8 16 5" xfId="53301"/>
    <cellStyle name="Обычный 8 16 5 2" xfId="53302"/>
    <cellStyle name="Обычный 8 16 5 2 2" xfId="53303"/>
    <cellStyle name="Обычный 8 16 5 2_заявки" xfId="58439"/>
    <cellStyle name="Обычный 8 16 5 3" xfId="53304"/>
    <cellStyle name="Обычный 8 16 5_заявки" xfId="53305"/>
    <cellStyle name="Обычный 8 16 6" xfId="53306"/>
    <cellStyle name="Обычный 8 16 6 2" xfId="53307"/>
    <cellStyle name="Обычный 8 16 6_заявки" xfId="58440"/>
    <cellStyle name="Обычный 8 16 7" xfId="53308"/>
    <cellStyle name="Обычный 8 16_заявки" xfId="53309"/>
    <cellStyle name="Обычный 8 17" xfId="53310"/>
    <cellStyle name="Обычный 8 17 2" xfId="53311"/>
    <cellStyle name="Обычный 8 17 2 2" xfId="53312"/>
    <cellStyle name="Обычный 8 17 2 2 2" xfId="53313"/>
    <cellStyle name="Обычный 8 17 2 2 2 2" xfId="53314"/>
    <cellStyle name="Обычный 8 17 2 2 2 2 2" xfId="53315"/>
    <cellStyle name="Обычный 8 17 2 2 2 2_заявки" xfId="58441"/>
    <cellStyle name="Обычный 8 17 2 2 2 3" xfId="53316"/>
    <cellStyle name="Обычный 8 17 2 2 2_заявки" xfId="53317"/>
    <cellStyle name="Обычный 8 17 2 2 3" xfId="53318"/>
    <cellStyle name="Обычный 8 17 2 2 3 2" xfId="53319"/>
    <cellStyle name="Обычный 8 17 2 2 3_заявки" xfId="58442"/>
    <cellStyle name="Обычный 8 17 2 2 4" xfId="53320"/>
    <cellStyle name="Обычный 8 17 2 2_заявки" xfId="53321"/>
    <cellStyle name="Обычный 8 17 2 3" xfId="53322"/>
    <cellStyle name="Обычный 8 17 2 3 2" xfId="53323"/>
    <cellStyle name="Обычный 8 17 2 3 2 2" xfId="53324"/>
    <cellStyle name="Обычный 8 17 2 3 2_заявки" xfId="58443"/>
    <cellStyle name="Обычный 8 17 2 3 3" xfId="53325"/>
    <cellStyle name="Обычный 8 17 2 3_заявки" xfId="53326"/>
    <cellStyle name="Обычный 8 17 2 4" xfId="53327"/>
    <cellStyle name="Обычный 8 17 2 4 2" xfId="53328"/>
    <cellStyle name="Обычный 8 17 2 4_заявки" xfId="58444"/>
    <cellStyle name="Обычный 8 17 2 5" xfId="53329"/>
    <cellStyle name="Обычный 8 17 2_заявки" xfId="53330"/>
    <cellStyle name="Обычный 8 17 3" xfId="53331"/>
    <cellStyle name="Обычный 8 17 3 2" xfId="53332"/>
    <cellStyle name="Обычный 8 17 3 2 2" xfId="53333"/>
    <cellStyle name="Обычный 8 17 3 2 2 2" xfId="53334"/>
    <cellStyle name="Обычный 8 17 3 2 2 2 2" xfId="53335"/>
    <cellStyle name="Обычный 8 17 3 2 2 2_заявки" xfId="58445"/>
    <cellStyle name="Обычный 8 17 3 2 2 3" xfId="53336"/>
    <cellStyle name="Обычный 8 17 3 2 2_заявки" xfId="53337"/>
    <cellStyle name="Обычный 8 17 3 2 3" xfId="53338"/>
    <cellStyle name="Обычный 8 17 3 2 3 2" xfId="53339"/>
    <cellStyle name="Обычный 8 17 3 2 3_заявки" xfId="58446"/>
    <cellStyle name="Обычный 8 17 3 2 4" xfId="53340"/>
    <cellStyle name="Обычный 8 17 3 2_заявки" xfId="53341"/>
    <cellStyle name="Обычный 8 17 3 3" xfId="53342"/>
    <cellStyle name="Обычный 8 17 3 3 2" xfId="53343"/>
    <cellStyle name="Обычный 8 17 3 3 2 2" xfId="53344"/>
    <cellStyle name="Обычный 8 17 3 3 2_заявки" xfId="58447"/>
    <cellStyle name="Обычный 8 17 3 3 3" xfId="53345"/>
    <cellStyle name="Обычный 8 17 3 3_заявки" xfId="53346"/>
    <cellStyle name="Обычный 8 17 3 4" xfId="53347"/>
    <cellStyle name="Обычный 8 17 3 4 2" xfId="53348"/>
    <cellStyle name="Обычный 8 17 3 4_заявки" xfId="58448"/>
    <cellStyle name="Обычный 8 17 3 5" xfId="53349"/>
    <cellStyle name="Обычный 8 17 3_заявки" xfId="53350"/>
    <cellStyle name="Обычный 8 17 4" xfId="53351"/>
    <cellStyle name="Обычный 8 17 4 2" xfId="53352"/>
    <cellStyle name="Обычный 8 17 4 2 2" xfId="53353"/>
    <cellStyle name="Обычный 8 17 4 2 2 2" xfId="53354"/>
    <cellStyle name="Обычный 8 17 4 2 2_заявки" xfId="58449"/>
    <cellStyle name="Обычный 8 17 4 2 3" xfId="53355"/>
    <cellStyle name="Обычный 8 17 4 2_заявки" xfId="53356"/>
    <cellStyle name="Обычный 8 17 4 3" xfId="53357"/>
    <cellStyle name="Обычный 8 17 4 3 2" xfId="53358"/>
    <cellStyle name="Обычный 8 17 4 3_заявки" xfId="58450"/>
    <cellStyle name="Обычный 8 17 4 4" xfId="53359"/>
    <cellStyle name="Обычный 8 17 4_заявки" xfId="53360"/>
    <cellStyle name="Обычный 8 17 5" xfId="53361"/>
    <cellStyle name="Обычный 8 17 5 2" xfId="53362"/>
    <cellStyle name="Обычный 8 17 5 2 2" xfId="53363"/>
    <cellStyle name="Обычный 8 17 5 2_заявки" xfId="58451"/>
    <cellStyle name="Обычный 8 17 5 3" xfId="53364"/>
    <cellStyle name="Обычный 8 17 5_заявки" xfId="53365"/>
    <cellStyle name="Обычный 8 17 6" xfId="53366"/>
    <cellStyle name="Обычный 8 17 6 2" xfId="53367"/>
    <cellStyle name="Обычный 8 17 6_заявки" xfId="58452"/>
    <cellStyle name="Обычный 8 17 7" xfId="53368"/>
    <cellStyle name="Обычный 8 17_заявки" xfId="53369"/>
    <cellStyle name="Обычный 8 18" xfId="53370"/>
    <cellStyle name="Обычный 8 18 2" xfId="53371"/>
    <cellStyle name="Обычный 8 18 2 2" xfId="53372"/>
    <cellStyle name="Обычный 8 18 2 2 2" xfId="53373"/>
    <cellStyle name="Обычный 8 18 2 2 2 2" xfId="53374"/>
    <cellStyle name="Обычный 8 18 2 2 2_заявки" xfId="58453"/>
    <cellStyle name="Обычный 8 18 2 2 3" xfId="53375"/>
    <cellStyle name="Обычный 8 18 2 2_заявки" xfId="53376"/>
    <cellStyle name="Обычный 8 18 2 3" xfId="53377"/>
    <cellStyle name="Обычный 8 18 2 3 2" xfId="53378"/>
    <cellStyle name="Обычный 8 18 2 3_заявки" xfId="58454"/>
    <cellStyle name="Обычный 8 18 2 4" xfId="53379"/>
    <cellStyle name="Обычный 8 18 2_заявки" xfId="53380"/>
    <cellStyle name="Обычный 8 18 3" xfId="53381"/>
    <cellStyle name="Обычный 8 18 3 2" xfId="53382"/>
    <cellStyle name="Обычный 8 18 3 2 2" xfId="53383"/>
    <cellStyle name="Обычный 8 18 3 2_заявки" xfId="58455"/>
    <cellStyle name="Обычный 8 18 3 3" xfId="53384"/>
    <cellStyle name="Обычный 8 18 3_заявки" xfId="53385"/>
    <cellStyle name="Обычный 8 18 4" xfId="53386"/>
    <cellStyle name="Обычный 8 18 4 2" xfId="53387"/>
    <cellStyle name="Обычный 8 18 4_заявки" xfId="58456"/>
    <cellStyle name="Обычный 8 18 5" xfId="53388"/>
    <cellStyle name="Обычный 8 18_заявки" xfId="53389"/>
    <cellStyle name="Обычный 8 19" xfId="53390"/>
    <cellStyle name="Обычный 8 19 2" xfId="53391"/>
    <cellStyle name="Обычный 8 19 2 2" xfId="53392"/>
    <cellStyle name="Обычный 8 19 2 2 2" xfId="53393"/>
    <cellStyle name="Обычный 8 19 2 2 2 2" xfId="53394"/>
    <cellStyle name="Обычный 8 19 2 2 2_заявки" xfId="58457"/>
    <cellStyle name="Обычный 8 19 2 2 3" xfId="53395"/>
    <cellStyle name="Обычный 8 19 2 2_заявки" xfId="53396"/>
    <cellStyle name="Обычный 8 19 2 3" xfId="53397"/>
    <cellStyle name="Обычный 8 19 2 3 2" xfId="53398"/>
    <cellStyle name="Обычный 8 19 2 3_заявки" xfId="58458"/>
    <cellStyle name="Обычный 8 19 2 4" xfId="53399"/>
    <cellStyle name="Обычный 8 19 2_заявки" xfId="53400"/>
    <cellStyle name="Обычный 8 19 3" xfId="53401"/>
    <cellStyle name="Обычный 8 19 3 2" xfId="53402"/>
    <cellStyle name="Обычный 8 19 3 2 2" xfId="53403"/>
    <cellStyle name="Обычный 8 19 3 2_заявки" xfId="58459"/>
    <cellStyle name="Обычный 8 19 3 3" xfId="53404"/>
    <cellStyle name="Обычный 8 19 3_заявки" xfId="53405"/>
    <cellStyle name="Обычный 8 19 4" xfId="53406"/>
    <cellStyle name="Обычный 8 19 4 2" xfId="53407"/>
    <cellStyle name="Обычный 8 19 4_заявки" xfId="58460"/>
    <cellStyle name="Обычный 8 19 5" xfId="53408"/>
    <cellStyle name="Обычный 8 19_заявки" xfId="53409"/>
    <cellStyle name="Обычный 8 2" xfId="53410"/>
    <cellStyle name="Обычный 8 2 10" xfId="53411"/>
    <cellStyle name="Обычный 8 2 10 2" xfId="53412"/>
    <cellStyle name="Обычный 8 2 10 2 2" xfId="53413"/>
    <cellStyle name="Обычный 8 2 10 2 2 2" xfId="53414"/>
    <cellStyle name="Обычный 8 2 10 2 2_заявки" xfId="58461"/>
    <cellStyle name="Обычный 8 2 10 2 3" xfId="53415"/>
    <cellStyle name="Обычный 8 2 10 2_заявки" xfId="53416"/>
    <cellStyle name="Обычный 8 2 10 3" xfId="53417"/>
    <cellStyle name="Обычный 8 2 10 3 2" xfId="53418"/>
    <cellStyle name="Обычный 8 2 10 3_заявки" xfId="58462"/>
    <cellStyle name="Обычный 8 2 10 4" xfId="53419"/>
    <cellStyle name="Обычный 8 2 10_заявки" xfId="53420"/>
    <cellStyle name="Обычный 8 2 11" xfId="53421"/>
    <cellStyle name="Обычный 8 2 11 2" xfId="53422"/>
    <cellStyle name="Обычный 8 2 11 2 2" xfId="53423"/>
    <cellStyle name="Обычный 8 2 11 2_заявки" xfId="58463"/>
    <cellStyle name="Обычный 8 2 11 3" xfId="53424"/>
    <cellStyle name="Обычный 8 2 11_заявки" xfId="53425"/>
    <cellStyle name="Обычный 8 2 12" xfId="53426"/>
    <cellStyle name="Обычный 8 2 12 2" xfId="53427"/>
    <cellStyle name="Обычный 8 2 12_заявки" xfId="58464"/>
    <cellStyle name="Обычный 8 2 13" xfId="53428"/>
    <cellStyle name="Обычный 8 2 2" xfId="53429"/>
    <cellStyle name="Обычный 8 2 2 2" xfId="53430"/>
    <cellStyle name="Обычный 8 2 2 2 2" xfId="53431"/>
    <cellStyle name="Обычный 8 2 2 2 2 2" xfId="53432"/>
    <cellStyle name="Обычный 8 2 2 2 2 2 2" xfId="53433"/>
    <cellStyle name="Обычный 8 2 2 2 2 2_заявки" xfId="58465"/>
    <cellStyle name="Обычный 8 2 2 2 2 3" xfId="53434"/>
    <cellStyle name="Обычный 8 2 2 2 2_заявки" xfId="53435"/>
    <cellStyle name="Обычный 8 2 2 2 3" xfId="53436"/>
    <cellStyle name="Обычный 8 2 2 2 3 2" xfId="53437"/>
    <cellStyle name="Обычный 8 2 2 2 3_заявки" xfId="58466"/>
    <cellStyle name="Обычный 8 2 2 2 4" xfId="53438"/>
    <cellStyle name="Обычный 8 2 2 2_заявки" xfId="53439"/>
    <cellStyle name="Обычный 8 2 2 3" xfId="53440"/>
    <cellStyle name="Обычный 8 2 2 3 2" xfId="53441"/>
    <cellStyle name="Обычный 8 2 2 3 2 2" xfId="53442"/>
    <cellStyle name="Обычный 8 2 2 3 2_заявки" xfId="58467"/>
    <cellStyle name="Обычный 8 2 2 3 3" xfId="53443"/>
    <cellStyle name="Обычный 8 2 2 3_заявки" xfId="53444"/>
    <cellStyle name="Обычный 8 2 2 4" xfId="53445"/>
    <cellStyle name="Обычный 8 2 2 4 2" xfId="53446"/>
    <cellStyle name="Обычный 8 2 2 4_заявки" xfId="58468"/>
    <cellStyle name="Обычный 8 2 2 5" xfId="53447"/>
    <cellStyle name="Обычный 8 2 2_заявки" xfId="53448"/>
    <cellStyle name="Обычный 8 2 3" xfId="53449"/>
    <cellStyle name="Обычный 8 2 3 2" xfId="53450"/>
    <cellStyle name="Обычный 8 2 3 2 2" xfId="53451"/>
    <cellStyle name="Обычный 8 2 3 2 2 2" xfId="53452"/>
    <cellStyle name="Обычный 8 2 3 2 2 2 2" xfId="53453"/>
    <cellStyle name="Обычный 8 2 3 2 2 2_заявки" xfId="58469"/>
    <cellStyle name="Обычный 8 2 3 2 2 3" xfId="53454"/>
    <cellStyle name="Обычный 8 2 3 2 2_заявки" xfId="53455"/>
    <cellStyle name="Обычный 8 2 3 2 3" xfId="53456"/>
    <cellStyle name="Обычный 8 2 3 2 3 2" xfId="53457"/>
    <cellStyle name="Обычный 8 2 3 2 3_заявки" xfId="58470"/>
    <cellStyle name="Обычный 8 2 3 2 4" xfId="53458"/>
    <cellStyle name="Обычный 8 2 3 2_заявки" xfId="53459"/>
    <cellStyle name="Обычный 8 2 3 3" xfId="53460"/>
    <cellStyle name="Обычный 8 2 3 3 2" xfId="53461"/>
    <cellStyle name="Обычный 8 2 3 3 2 2" xfId="53462"/>
    <cellStyle name="Обычный 8 2 3 3 2_заявки" xfId="58471"/>
    <cellStyle name="Обычный 8 2 3 3 3" xfId="53463"/>
    <cellStyle name="Обычный 8 2 3 3_заявки" xfId="53464"/>
    <cellStyle name="Обычный 8 2 3 4" xfId="53465"/>
    <cellStyle name="Обычный 8 2 3 4 2" xfId="53466"/>
    <cellStyle name="Обычный 8 2 3 4_заявки" xfId="58472"/>
    <cellStyle name="Обычный 8 2 3 5" xfId="53467"/>
    <cellStyle name="Обычный 8 2 3_заявки" xfId="53468"/>
    <cellStyle name="Обычный 8 2 4" xfId="53469"/>
    <cellStyle name="Обычный 8 2 4 2" xfId="53470"/>
    <cellStyle name="Обычный 8 2 4 2 2" xfId="53471"/>
    <cellStyle name="Обычный 8 2 4 2 2 2" xfId="53472"/>
    <cellStyle name="Обычный 8 2 4 2 2 2 2" xfId="53473"/>
    <cellStyle name="Обычный 8 2 4 2 2 2_заявки" xfId="58473"/>
    <cellStyle name="Обычный 8 2 4 2 2 3" xfId="53474"/>
    <cellStyle name="Обычный 8 2 4 2 2_заявки" xfId="53475"/>
    <cellStyle name="Обычный 8 2 4 2 3" xfId="53476"/>
    <cellStyle name="Обычный 8 2 4 2 3 2" xfId="53477"/>
    <cellStyle name="Обычный 8 2 4 2 3_заявки" xfId="58474"/>
    <cellStyle name="Обычный 8 2 4 2 4" xfId="53478"/>
    <cellStyle name="Обычный 8 2 4 2_заявки" xfId="53479"/>
    <cellStyle name="Обычный 8 2 4 3" xfId="53480"/>
    <cellStyle name="Обычный 8 2 4 3 2" xfId="53481"/>
    <cellStyle name="Обычный 8 2 4 3 2 2" xfId="53482"/>
    <cellStyle name="Обычный 8 2 4 3 2_заявки" xfId="58475"/>
    <cellStyle name="Обычный 8 2 4 3 3" xfId="53483"/>
    <cellStyle name="Обычный 8 2 4 3_заявки" xfId="53484"/>
    <cellStyle name="Обычный 8 2 4 4" xfId="53485"/>
    <cellStyle name="Обычный 8 2 4 4 2" xfId="53486"/>
    <cellStyle name="Обычный 8 2 4 4_заявки" xfId="58476"/>
    <cellStyle name="Обычный 8 2 4 5" xfId="53487"/>
    <cellStyle name="Обычный 8 2 4_заявки" xfId="53488"/>
    <cellStyle name="Обычный 8 2 5" xfId="53489"/>
    <cellStyle name="Обычный 8 2 5 2" xfId="53490"/>
    <cellStyle name="Обычный 8 2 5 2 2" xfId="53491"/>
    <cellStyle name="Обычный 8 2 5 2 2 2" xfId="53492"/>
    <cellStyle name="Обычный 8 2 5 2 2 2 2" xfId="53493"/>
    <cellStyle name="Обычный 8 2 5 2 2 2_заявки" xfId="58477"/>
    <cellStyle name="Обычный 8 2 5 2 2 3" xfId="53494"/>
    <cellStyle name="Обычный 8 2 5 2 2_заявки" xfId="53495"/>
    <cellStyle name="Обычный 8 2 5 2 3" xfId="53496"/>
    <cellStyle name="Обычный 8 2 5 2 3 2" xfId="53497"/>
    <cellStyle name="Обычный 8 2 5 2 3_заявки" xfId="58478"/>
    <cellStyle name="Обычный 8 2 5 2 4" xfId="53498"/>
    <cellStyle name="Обычный 8 2 5 2_заявки" xfId="53499"/>
    <cellStyle name="Обычный 8 2 5 3" xfId="53500"/>
    <cellStyle name="Обычный 8 2 5 3 2" xfId="53501"/>
    <cellStyle name="Обычный 8 2 5 3 2 2" xfId="53502"/>
    <cellStyle name="Обычный 8 2 5 3 2_заявки" xfId="58479"/>
    <cellStyle name="Обычный 8 2 5 3 3" xfId="53503"/>
    <cellStyle name="Обычный 8 2 5 3_заявки" xfId="53504"/>
    <cellStyle name="Обычный 8 2 5 4" xfId="53505"/>
    <cellStyle name="Обычный 8 2 5 4 2" xfId="53506"/>
    <cellStyle name="Обычный 8 2 5 4_заявки" xfId="58480"/>
    <cellStyle name="Обычный 8 2 5 5" xfId="53507"/>
    <cellStyle name="Обычный 8 2 5_заявки" xfId="53508"/>
    <cellStyle name="Обычный 8 2 6" xfId="53509"/>
    <cellStyle name="Обычный 8 2 6 2" xfId="53510"/>
    <cellStyle name="Обычный 8 2 6 2 2" xfId="53511"/>
    <cellStyle name="Обычный 8 2 6 2 2 2" xfId="53512"/>
    <cellStyle name="Обычный 8 2 6 2 2 2 2" xfId="53513"/>
    <cellStyle name="Обычный 8 2 6 2 2 2_заявки" xfId="58481"/>
    <cellStyle name="Обычный 8 2 6 2 2 3" xfId="53514"/>
    <cellStyle name="Обычный 8 2 6 2 2_заявки" xfId="53515"/>
    <cellStyle name="Обычный 8 2 6 2 3" xfId="53516"/>
    <cellStyle name="Обычный 8 2 6 2 3 2" xfId="53517"/>
    <cellStyle name="Обычный 8 2 6 2 3_заявки" xfId="58482"/>
    <cellStyle name="Обычный 8 2 6 2 4" xfId="53518"/>
    <cellStyle name="Обычный 8 2 6 2_заявки" xfId="53519"/>
    <cellStyle name="Обычный 8 2 6 3" xfId="53520"/>
    <cellStyle name="Обычный 8 2 6 3 2" xfId="53521"/>
    <cellStyle name="Обычный 8 2 6 3 2 2" xfId="53522"/>
    <cellStyle name="Обычный 8 2 6 3 2_заявки" xfId="58483"/>
    <cellStyle name="Обычный 8 2 6 3 3" xfId="53523"/>
    <cellStyle name="Обычный 8 2 6 3_заявки" xfId="53524"/>
    <cellStyle name="Обычный 8 2 6 4" xfId="53525"/>
    <cellStyle name="Обычный 8 2 6 4 2" xfId="53526"/>
    <cellStyle name="Обычный 8 2 6 4_заявки" xfId="58484"/>
    <cellStyle name="Обычный 8 2 6 5" xfId="53527"/>
    <cellStyle name="Обычный 8 2 6_заявки" xfId="53528"/>
    <cellStyle name="Обычный 8 2 7" xfId="53529"/>
    <cellStyle name="Обычный 8 2 7 2" xfId="53530"/>
    <cellStyle name="Обычный 8 2 7 2 2" xfId="53531"/>
    <cellStyle name="Обычный 8 2 7 2 2 2" xfId="53532"/>
    <cellStyle name="Обычный 8 2 7 2 2 2 2" xfId="53533"/>
    <cellStyle name="Обычный 8 2 7 2 2 2_заявки" xfId="58485"/>
    <cellStyle name="Обычный 8 2 7 2 2 3" xfId="53534"/>
    <cellStyle name="Обычный 8 2 7 2 2_заявки" xfId="53535"/>
    <cellStyle name="Обычный 8 2 7 2 3" xfId="53536"/>
    <cellStyle name="Обычный 8 2 7 2 3 2" xfId="53537"/>
    <cellStyle name="Обычный 8 2 7 2 3_заявки" xfId="58486"/>
    <cellStyle name="Обычный 8 2 7 2 4" xfId="53538"/>
    <cellStyle name="Обычный 8 2 7 2_заявки" xfId="53539"/>
    <cellStyle name="Обычный 8 2 7 3" xfId="53540"/>
    <cellStyle name="Обычный 8 2 7 3 2" xfId="53541"/>
    <cellStyle name="Обычный 8 2 7 3 2 2" xfId="53542"/>
    <cellStyle name="Обычный 8 2 7 3 2_заявки" xfId="58487"/>
    <cellStyle name="Обычный 8 2 7 3 3" xfId="53543"/>
    <cellStyle name="Обычный 8 2 7 3_заявки" xfId="53544"/>
    <cellStyle name="Обычный 8 2 7 4" xfId="53545"/>
    <cellStyle name="Обычный 8 2 7 4 2" xfId="53546"/>
    <cellStyle name="Обычный 8 2 7 4_заявки" xfId="58488"/>
    <cellStyle name="Обычный 8 2 7 5" xfId="53547"/>
    <cellStyle name="Обычный 8 2 7_заявки" xfId="53548"/>
    <cellStyle name="Обычный 8 2 8" xfId="53549"/>
    <cellStyle name="Обычный 8 2 8 2" xfId="53550"/>
    <cellStyle name="Обычный 8 2 8 2 2" xfId="53551"/>
    <cellStyle name="Обычный 8 2 8 2 2 2" xfId="53552"/>
    <cellStyle name="Обычный 8 2 8 2 2 2 2" xfId="53553"/>
    <cellStyle name="Обычный 8 2 8 2 2 2_заявки" xfId="58489"/>
    <cellStyle name="Обычный 8 2 8 2 2 3" xfId="53554"/>
    <cellStyle name="Обычный 8 2 8 2 2_заявки" xfId="53555"/>
    <cellStyle name="Обычный 8 2 8 2 3" xfId="53556"/>
    <cellStyle name="Обычный 8 2 8 2 3 2" xfId="53557"/>
    <cellStyle name="Обычный 8 2 8 2 3_заявки" xfId="58490"/>
    <cellStyle name="Обычный 8 2 8 2 4" xfId="53558"/>
    <cellStyle name="Обычный 8 2 8 2_заявки" xfId="53559"/>
    <cellStyle name="Обычный 8 2 8 3" xfId="53560"/>
    <cellStyle name="Обычный 8 2 8 3 2" xfId="53561"/>
    <cellStyle name="Обычный 8 2 8 3 2 2" xfId="53562"/>
    <cellStyle name="Обычный 8 2 8 3 2_заявки" xfId="58491"/>
    <cellStyle name="Обычный 8 2 8 3 3" xfId="53563"/>
    <cellStyle name="Обычный 8 2 8 3_заявки" xfId="53564"/>
    <cellStyle name="Обычный 8 2 8 4" xfId="53565"/>
    <cellStyle name="Обычный 8 2 8 4 2" xfId="53566"/>
    <cellStyle name="Обычный 8 2 8 4_заявки" xfId="58492"/>
    <cellStyle name="Обычный 8 2 8 5" xfId="53567"/>
    <cellStyle name="Обычный 8 2 8_заявки" xfId="53568"/>
    <cellStyle name="Обычный 8 2 9" xfId="53569"/>
    <cellStyle name="Обычный 8 2 9 2" xfId="53570"/>
    <cellStyle name="Обычный 8 2 9 2 2" xfId="53571"/>
    <cellStyle name="Обычный 8 2 9 2 2 2" xfId="53572"/>
    <cellStyle name="Обычный 8 2 9 2 2 2 2" xfId="53573"/>
    <cellStyle name="Обычный 8 2 9 2 2 2_заявки" xfId="58493"/>
    <cellStyle name="Обычный 8 2 9 2 2 3" xfId="53574"/>
    <cellStyle name="Обычный 8 2 9 2 2_заявки" xfId="53575"/>
    <cellStyle name="Обычный 8 2 9 2 3" xfId="53576"/>
    <cellStyle name="Обычный 8 2 9 2 3 2" xfId="53577"/>
    <cellStyle name="Обычный 8 2 9 2 3_заявки" xfId="58494"/>
    <cellStyle name="Обычный 8 2 9 2 4" xfId="53578"/>
    <cellStyle name="Обычный 8 2 9 2_заявки" xfId="53579"/>
    <cellStyle name="Обычный 8 2 9 3" xfId="53580"/>
    <cellStyle name="Обычный 8 2 9 3 2" xfId="53581"/>
    <cellStyle name="Обычный 8 2 9 3 2 2" xfId="53582"/>
    <cellStyle name="Обычный 8 2 9 3 2_заявки" xfId="58495"/>
    <cellStyle name="Обычный 8 2 9 3 3" xfId="53583"/>
    <cellStyle name="Обычный 8 2 9 3_заявки" xfId="53584"/>
    <cellStyle name="Обычный 8 2 9 4" xfId="53585"/>
    <cellStyle name="Обычный 8 2 9 4 2" xfId="53586"/>
    <cellStyle name="Обычный 8 2 9 4_заявки" xfId="58496"/>
    <cellStyle name="Обычный 8 2 9 5" xfId="53587"/>
    <cellStyle name="Обычный 8 2 9_заявки" xfId="53588"/>
    <cellStyle name="Обычный 8 2_заявки" xfId="53589"/>
    <cellStyle name="Обычный 8 20" xfId="53590"/>
    <cellStyle name="Обычный 8 20 2" xfId="53591"/>
    <cellStyle name="Обычный 8 20 2 2" xfId="53592"/>
    <cellStyle name="Обычный 8 20 2 2 2" xfId="53593"/>
    <cellStyle name="Обычный 8 20 2 2 2 2" xfId="53594"/>
    <cellStyle name="Обычный 8 20 2 2 2_заявки" xfId="58497"/>
    <cellStyle name="Обычный 8 20 2 2 3" xfId="53595"/>
    <cellStyle name="Обычный 8 20 2 2_заявки" xfId="53596"/>
    <cellStyle name="Обычный 8 20 2 3" xfId="53597"/>
    <cellStyle name="Обычный 8 20 2 3 2" xfId="53598"/>
    <cellStyle name="Обычный 8 20 2 3_заявки" xfId="58498"/>
    <cellStyle name="Обычный 8 20 2 4" xfId="53599"/>
    <cellStyle name="Обычный 8 20 2_заявки" xfId="53600"/>
    <cellStyle name="Обычный 8 20 3" xfId="53601"/>
    <cellStyle name="Обычный 8 20 3 2" xfId="53602"/>
    <cellStyle name="Обычный 8 20 3 2 2" xfId="53603"/>
    <cellStyle name="Обычный 8 20 3 2_заявки" xfId="58499"/>
    <cellStyle name="Обычный 8 20 3 3" xfId="53604"/>
    <cellStyle name="Обычный 8 20 3_заявки" xfId="53605"/>
    <cellStyle name="Обычный 8 20 4" xfId="53606"/>
    <cellStyle name="Обычный 8 20 4 2" xfId="53607"/>
    <cellStyle name="Обычный 8 20 4_заявки" xfId="58500"/>
    <cellStyle name="Обычный 8 20 5" xfId="53608"/>
    <cellStyle name="Обычный 8 20_заявки" xfId="53609"/>
    <cellStyle name="Обычный 8 21" xfId="53610"/>
    <cellStyle name="Обычный 8 21 2" xfId="53611"/>
    <cellStyle name="Обычный 8 21 2 2" xfId="53612"/>
    <cellStyle name="Обычный 8 21 2 2 2" xfId="53613"/>
    <cellStyle name="Обычный 8 21 2 2_заявки" xfId="58501"/>
    <cellStyle name="Обычный 8 21 2 3" xfId="53614"/>
    <cellStyle name="Обычный 8 21 2_заявки" xfId="53615"/>
    <cellStyle name="Обычный 8 21 3" xfId="53616"/>
    <cellStyle name="Обычный 8 21 3 2" xfId="53617"/>
    <cellStyle name="Обычный 8 21 3_заявки" xfId="58502"/>
    <cellStyle name="Обычный 8 21 4" xfId="53618"/>
    <cellStyle name="Обычный 8 21_заявки" xfId="53619"/>
    <cellStyle name="Обычный 8 22" xfId="53620"/>
    <cellStyle name="Обычный 8 22 2" xfId="53621"/>
    <cellStyle name="Обычный 8 22_заявки" xfId="58503"/>
    <cellStyle name="Обычный 8 23" xfId="53622"/>
    <cellStyle name="Обычный 8 23 2" xfId="53623"/>
    <cellStyle name="Обычный 8 23_заявки" xfId="58504"/>
    <cellStyle name="Обычный 8 24" xfId="53624"/>
    <cellStyle name="Обычный 8 25" xfId="58505"/>
    <cellStyle name="Обычный 8 25 2" xfId="59242"/>
    <cellStyle name="Обычный 8 25_заявки" xfId="59243"/>
    <cellStyle name="Обычный 8 26" xfId="59244"/>
    <cellStyle name="Обычный 8 27" xfId="59245"/>
    <cellStyle name="Обычный 8 3" xfId="53625"/>
    <cellStyle name="Обычный 8 3 10" xfId="53626"/>
    <cellStyle name="Обычный 8 3 10 2" xfId="53627"/>
    <cellStyle name="Обычный 8 3 10_заявки" xfId="58506"/>
    <cellStyle name="Обычный 8 3 11" xfId="53628"/>
    <cellStyle name="Обычный 8 3 2" xfId="53629"/>
    <cellStyle name="Обычный 8 3 2 2" xfId="53630"/>
    <cellStyle name="Обычный 8 3 2 2 2" xfId="53631"/>
    <cellStyle name="Обычный 8 3 2 2 2 2" xfId="53632"/>
    <cellStyle name="Обычный 8 3 2 2 2 2 2" xfId="53633"/>
    <cellStyle name="Обычный 8 3 2 2 2 2_заявки" xfId="58507"/>
    <cellStyle name="Обычный 8 3 2 2 2 3" xfId="53634"/>
    <cellStyle name="Обычный 8 3 2 2 2_заявки" xfId="53635"/>
    <cellStyle name="Обычный 8 3 2 2 3" xfId="53636"/>
    <cellStyle name="Обычный 8 3 2 2 3 2" xfId="53637"/>
    <cellStyle name="Обычный 8 3 2 2 3_заявки" xfId="58508"/>
    <cellStyle name="Обычный 8 3 2 2 4" xfId="53638"/>
    <cellStyle name="Обычный 8 3 2 2_заявки" xfId="53639"/>
    <cellStyle name="Обычный 8 3 2 3" xfId="53640"/>
    <cellStyle name="Обычный 8 3 2 3 2" xfId="53641"/>
    <cellStyle name="Обычный 8 3 2 3 2 2" xfId="53642"/>
    <cellStyle name="Обычный 8 3 2 3 2_заявки" xfId="58509"/>
    <cellStyle name="Обычный 8 3 2 3 3" xfId="53643"/>
    <cellStyle name="Обычный 8 3 2 3_заявки" xfId="53644"/>
    <cellStyle name="Обычный 8 3 2 4" xfId="53645"/>
    <cellStyle name="Обычный 8 3 2 4 2" xfId="53646"/>
    <cellStyle name="Обычный 8 3 2 4_заявки" xfId="58510"/>
    <cellStyle name="Обычный 8 3 2 5" xfId="53647"/>
    <cellStyle name="Обычный 8 3 2_заявки" xfId="53648"/>
    <cellStyle name="Обычный 8 3 3" xfId="53649"/>
    <cellStyle name="Обычный 8 3 3 2" xfId="53650"/>
    <cellStyle name="Обычный 8 3 3 2 2" xfId="53651"/>
    <cellStyle name="Обычный 8 3 3 2 2 2" xfId="53652"/>
    <cellStyle name="Обычный 8 3 3 2 2 2 2" xfId="53653"/>
    <cellStyle name="Обычный 8 3 3 2 2 2_заявки" xfId="58511"/>
    <cellStyle name="Обычный 8 3 3 2 2 3" xfId="53654"/>
    <cellStyle name="Обычный 8 3 3 2 2_заявки" xfId="53655"/>
    <cellStyle name="Обычный 8 3 3 2 3" xfId="53656"/>
    <cellStyle name="Обычный 8 3 3 2 3 2" xfId="53657"/>
    <cellStyle name="Обычный 8 3 3 2 3_заявки" xfId="58512"/>
    <cellStyle name="Обычный 8 3 3 2 4" xfId="53658"/>
    <cellStyle name="Обычный 8 3 3 2_заявки" xfId="53659"/>
    <cellStyle name="Обычный 8 3 3 3" xfId="53660"/>
    <cellStyle name="Обычный 8 3 3 3 2" xfId="53661"/>
    <cellStyle name="Обычный 8 3 3 3 2 2" xfId="53662"/>
    <cellStyle name="Обычный 8 3 3 3 2_заявки" xfId="58513"/>
    <cellStyle name="Обычный 8 3 3 3 3" xfId="53663"/>
    <cellStyle name="Обычный 8 3 3 3_заявки" xfId="53664"/>
    <cellStyle name="Обычный 8 3 3 4" xfId="53665"/>
    <cellStyle name="Обычный 8 3 3 4 2" xfId="53666"/>
    <cellStyle name="Обычный 8 3 3 4_заявки" xfId="58514"/>
    <cellStyle name="Обычный 8 3 3 5" xfId="53667"/>
    <cellStyle name="Обычный 8 3 3_заявки" xfId="53668"/>
    <cellStyle name="Обычный 8 3 4" xfId="53669"/>
    <cellStyle name="Обычный 8 3 4 2" xfId="53670"/>
    <cellStyle name="Обычный 8 3 4 2 2" xfId="53671"/>
    <cellStyle name="Обычный 8 3 4 2 2 2" xfId="53672"/>
    <cellStyle name="Обычный 8 3 4 2 2 2 2" xfId="53673"/>
    <cellStyle name="Обычный 8 3 4 2 2 2_заявки" xfId="58515"/>
    <cellStyle name="Обычный 8 3 4 2 2 3" xfId="53674"/>
    <cellStyle name="Обычный 8 3 4 2 2_заявки" xfId="53675"/>
    <cellStyle name="Обычный 8 3 4 2 3" xfId="53676"/>
    <cellStyle name="Обычный 8 3 4 2 3 2" xfId="53677"/>
    <cellStyle name="Обычный 8 3 4 2 3_заявки" xfId="58516"/>
    <cellStyle name="Обычный 8 3 4 2 4" xfId="53678"/>
    <cellStyle name="Обычный 8 3 4 2_заявки" xfId="53679"/>
    <cellStyle name="Обычный 8 3 4 3" xfId="53680"/>
    <cellStyle name="Обычный 8 3 4 3 2" xfId="53681"/>
    <cellStyle name="Обычный 8 3 4 3 2 2" xfId="53682"/>
    <cellStyle name="Обычный 8 3 4 3 2_заявки" xfId="58517"/>
    <cellStyle name="Обычный 8 3 4 3 3" xfId="53683"/>
    <cellStyle name="Обычный 8 3 4 3_заявки" xfId="53684"/>
    <cellStyle name="Обычный 8 3 4 4" xfId="53685"/>
    <cellStyle name="Обычный 8 3 4 4 2" xfId="53686"/>
    <cellStyle name="Обычный 8 3 4 4_заявки" xfId="58518"/>
    <cellStyle name="Обычный 8 3 4 5" xfId="53687"/>
    <cellStyle name="Обычный 8 3 4_заявки" xfId="53688"/>
    <cellStyle name="Обычный 8 3 5" xfId="53689"/>
    <cellStyle name="Обычный 8 3 5 2" xfId="53690"/>
    <cellStyle name="Обычный 8 3 5 2 2" xfId="53691"/>
    <cellStyle name="Обычный 8 3 5 2 2 2" xfId="53692"/>
    <cellStyle name="Обычный 8 3 5 2 2 2 2" xfId="53693"/>
    <cellStyle name="Обычный 8 3 5 2 2 2_заявки" xfId="58519"/>
    <cellStyle name="Обычный 8 3 5 2 2 3" xfId="53694"/>
    <cellStyle name="Обычный 8 3 5 2 2_заявки" xfId="53695"/>
    <cellStyle name="Обычный 8 3 5 2 3" xfId="53696"/>
    <cellStyle name="Обычный 8 3 5 2 3 2" xfId="53697"/>
    <cellStyle name="Обычный 8 3 5 2 3_заявки" xfId="58520"/>
    <cellStyle name="Обычный 8 3 5 2 4" xfId="53698"/>
    <cellStyle name="Обычный 8 3 5 2_заявки" xfId="53699"/>
    <cellStyle name="Обычный 8 3 5 3" xfId="53700"/>
    <cellStyle name="Обычный 8 3 5 3 2" xfId="53701"/>
    <cellStyle name="Обычный 8 3 5 3 2 2" xfId="53702"/>
    <cellStyle name="Обычный 8 3 5 3 2_заявки" xfId="58521"/>
    <cellStyle name="Обычный 8 3 5 3 3" xfId="53703"/>
    <cellStyle name="Обычный 8 3 5 3_заявки" xfId="53704"/>
    <cellStyle name="Обычный 8 3 5 4" xfId="53705"/>
    <cellStyle name="Обычный 8 3 5 4 2" xfId="53706"/>
    <cellStyle name="Обычный 8 3 5 4_заявки" xfId="58522"/>
    <cellStyle name="Обычный 8 3 5 5" xfId="53707"/>
    <cellStyle name="Обычный 8 3 5_заявки" xfId="53708"/>
    <cellStyle name="Обычный 8 3 6" xfId="53709"/>
    <cellStyle name="Обычный 8 3 6 2" xfId="53710"/>
    <cellStyle name="Обычный 8 3 6 2 2" xfId="53711"/>
    <cellStyle name="Обычный 8 3 6 2 2 2" xfId="53712"/>
    <cellStyle name="Обычный 8 3 6 2 2 2 2" xfId="53713"/>
    <cellStyle name="Обычный 8 3 6 2 2 2_заявки" xfId="58523"/>
    <cellStyle name="Обычный 8 3 6 2 2 3" xfId="53714"/>
    <cellStyle name="Обычный 8 3 6 2 2_заявки" xfId="53715"/>
    <cellStyle name="Обычный 8 3 6 2 3" xfId="53716"/>
    <cellStyle name="Обычный 8 3 6 2 3 2" xfId="53717"/>
    <cellStyle name="Обычный 8 3 6 2 3_заявки" xfId="58524"/>
    <cellStyle name="Обычный 8 3 6 2 4" xfId="53718"/>
    <cellStyle name="Обычный 8 3 6 2_заявки" xfId="53719"/>
    <cellStyle name="Обычный 8 3 6 3" xfId="53720"/>
    <cellStyle name="Обычный 8 3 6 3 2" xfId="53721"/>
    <cellStyle name="Обычный 8 3 6 3 2 2" xfId="53722"/>
    <cellStyle name="Обычный 8 3 6 3 2_заявки" xfId="58525"/>
    <cellStyle name="Обычный 8 3 6 3 3" xfId="53723"/>
    <cellStyle name="Обычный 8 3 6 3_заявки" xfId="53724"/>
    <cellStyle name="Обычный 8 3 6 4" xfId="53725"/>
    <cellStyle name="Обычный 8 3 6 4 2" xfId="53726"/>
    <cellStyle name="Обычный 8 3 6 4_заявки" xfId="58526"/>
    <cellStyle name="Обычный 8 3 6 5" xfId="53727"/>
    <cellStyle name="Обычный 8 3 6_заявки" xfId="53728"/>
    <cellStyle name="Обычный 8 3 7" xfId="53729"/>
    <cellStyle name="Обычный 8 3 7 2" xfId="53730"/>
    <cellStyle name="Обычный 8 3 7 2 2" xfId="53731"/>
    <cellStyle name="Обычный 8 3 7 2 2 2" xfId="53732"/>
    <cellStyle name="Обычный 8 3 7 2 2 2 2" xfId="53733"/>
    <cellStyle name="Обычный 8 3 7 2 2 2_заявки" xfId="58527"/>
    <cellStyle name="Обычный 8 3 7 2 2 3" xfId="53734"/>
    <cellStyle name="Обычный 8 3 7 2 2_заявки" xfId="53735"/>
    <cellStyle name="Обычный 8 3 7 2 3" xfId="53736"/>
    <cellStyle name="Обычный 8 3 7 2 3 2" xfId="53737"/>
    <cellStyle name="Обычный 8 3 7 2 3_заявки" xfId="58528"/>
    <cellStyle name="Обычный 8 3 7 2 4" xfId="53738"/>
    <cellStyle name="Обычный 8 3 7 2_заявки" xfId="53739"/>
    <cellStyle name="Обычный 8 3 7 3" xfId="53740"/>
    <cellStyle name="Обычный 8 3 7 3 2" xfId="53741"/>
    <cellStyle name="Обычный 8 3 7 3 2 2" xfId="53742"/>
    <cellStyle name="Обычный 8 3 7 3 2_заявки" xfId="58529"/>
    <cellStyle name="Обычный 8 3 7 3 3" xfId="53743"/>
    <cellStyle name="Обычный 8 3 7 3_заявки" xfId="53744"/>
    <cellStyle name="Обычный 8 3 7 4" xfId="53745"/>
    <cellStyle name="Обычный 8 3 7 4 2" xfId="53746"/>
    <cellStyle name="Обычный 8 3 7 4_заявки" xfId="58530"/>
    <cellStyle name="Обычный 8 3 7 5" xfId="53747"/>
    <cellStyle name="Обычный 8 3 7_заявки" xfId="53748"/>
    <cellStyle name="Обычный 8 3 8" xfId="53749"/>
    <cellStyle name="Обычный 8 3 8 2" xfId="53750"/>
    <cellStyle name="Обычный 8 3 8 2 2" xfId="53751"/>
    <cellStyle name="Обычный 8 3 8 2 2 2" xfId="53752"/>
    <cellStyle name="Обычный 8 3 8 2 2_заявки" xfId="58531"/>
    <cellStyle name="Обычный 8 3 8 2 3" xfId="53753"/>
    <cellStyle name="Обычный 8 3 8 2_заявки" xfId="53754"/>
    <cellStyle name="Обычный 8 3 8 3" xfId="53755"/>
    <cellStyle name="Обычный 8 3 8 3 2" xfId="53756"/>
    <cellStyle name="Обычный 8 3 8 3_заявки" xfId="58532"/>
    <cellStyle name="Обычный 8 3 8 4" xfId="53757"/>
    <cellStyle name="Обычный 8 3 8_заявки" xfId="53758"/>
    <cellStyle name="Обычный 8 3 9" xfId="53759"/>
    <cellStyle name="Обычный 8 3 9 2" xfId="53760"/>
    <cellStyle name="Обычный 8 3 9 2 2" xfId="53761"/>
    <cellStyle name="Обычный 8 3 9 2_заявки" xfId="58533"/>
    <cellStyle name="Обычный 8 3 9 3" xfId="53762"/>
    <cellStyle name="Обычный 8 3 9_заявки" xfId="53763"/>
    <cellStyle name="Обычный 8 3_заявки" xfId="53764"/>
    <cellStyle name="Обычный 8 4" xfId="53765"/>
    <cellStyle name="Обычный 8 4 10" xfId="53766"/>
    <cellStyle name="Обычный 8 4 10 2" xfId="53767"/>
    <cellStyle name="Обычный 8 4 10_заявки" xfId="58534"/>
    <cellStyle name="Обычный 8 4 11" xfId="53768"/>
    <cellStyle name="Обычный 8 4 2" xfId="53769"/>
    <cellStyle name="Обычный 8 4 2 2" xfId="53770"/>
    <cellStyle name="Обычный 8 4 2 2 2" xfId="53771"/>
    <cellStyle name="Обычный 8 4 2 2 2 2" xfId="53772"/>
    <cellStyle name="Обычный 8 4 2 2 2 2 2" xfId="53773"/>
    <cellStyle name="Обычный 8 4 2 2 2 2_заявки" xfId="58535"/>
    <cellStyle name="Обычный 8 4 2 2 2 3" xfId="53774"/>
    <cellStyle name="Обычный 8 4 2 2 2_заявки" xfId="53775"/>
    <cellStyle name="Обычный 8 4 2 2 3" xfId="53776"/>
    <cellStyle name="Обычный 8 4 2 2 3 2" xfId="53777"/>
    <cellStyle name="Обычный 8 4 2 2 3_заявки" xfId="58536"/>
    <cellStyle name="Обычный 8 4 2 2 4" xfId="53778"/>
    <cellStyle name="Обычный 8 4 2 2_заявки" xfId="53779"/>
    <cellStyle name="Обычный 8 4 2 3" xfId="53780"/>
    <cellStyle name="Обычный 8 4 2 3 2" xfId="53781"/>
    <cellStyle name="Обычный 8 4 2 3 2 2" xfId="53782"/>
    <cellStyle name="Обычный 8 4 2 3 2_заявки" xfId="58537"/>
    <cellStyle name="Обычный 8 4 2 3 3" xfId="53783"/>
    <cellStyle name="Обычный 8 4 2 3_заявки" xfId="53784"/>
    <cellStyle name="Обычный 8 4 2 4" xfId="53785"/>
    <cellStyle name="Обычный 8 4 2 4 2" xfId="53786"/>
    <cellStyle name="Обычный 8 4 2 4_заявки" xfId="58538"/>
    <cellStyle name="Обычный 8 4 2 5" xfId="53787"/>
    <cellStyle name="Обычный 8 4 2_заявки" xfId="53788"/>
    <cellStyle name="Обычный 8 4 3" xfId="53789"/>
    <cellStyle name="Обычный 8 4 3 2" xfId="53790"/>
    <cellStyle name="Обычный 8 4 3 2 2" xfId="53791"/>
    <cellStyle name="Обычный 8 4 3 2 2 2" xfId="53792"/>
    <cellStyle name="Обычный 8 4 3 2 2 2 2" xfId="53793"/>
    <cellStyle name="Обычный 8 4 3 2 2 2_заявки" xfId="58539"/>
    <cellStyle name="Обычный 8 4 3 2 2 3" xfId="53794"/>
    <cellStyle name="Обычный 8 4 3 2 2_заявки" xfId="53795"/>
    <cellStyle name="Обычный 8 4 3 2 3" xfId="53796"/>
    <cellStyle name="Обычный 8 4 3 2 3 2" xfId="53797"/>
    <cellStyle name="Обычный 8 4 3 2 3_заявки" xfId="58540"/>
    <cellStyle name="Обычный 8 4 3 2 4" xfId="53798"/>
    <cellStyle name="Обычный 8 4 3 2_заявки" xfId="53799"/>
    <cellStyle name="Обычный 8 4 3 3" xfId="53800"/>
    <cellStyle name="Обычный 8 4 3 3 2" xfId="53801"/>
    <cellStyle name="Обычный 8 4 3 3 2 2" xfId="53802"/>
    <cellStyle name="Обычный 8 4 3 3 2_заявки" xfId="58541"/>
    <cellStyle name="Обычный 8 4 3 3 3" xfId="53803"/>
    <cellStyle name="Обычный 8 4 3 3_заявки" xfId="53804"/>
    <cellStyle name="Обычный 8 4 3 4" xfId="53805"/>
    <cellStyle name="Обычный 8 4 3 4 2" xfId="53806"/>
    <cellStyle name="Обычный 8 4 3 4_заявки" xfId="58542"/>
    <cellStyle name="Обычный 8 4 3 5" xfId="53807"/>
    <cellStyle name="Обычный 8 4 3_заявки" xfId="53808"/>
    <cellStyle name="Обычный 8 4 4" xfId="53809"/>
    <cellStyle name="Обычный 8 4 4 2" xfId="53810"/>
    <cellStyle name="Обычный 8 4 4 2 2" xfId="53811"/>
    <cellStyle name="Обычный 8 4 4 2 2 2" xfId="53812"/>
    <cellStyle name="Обычный 8 4 4 2 2 2 2" xfId="53813"/>
    <cellStyle name="Обычный 8 4 4 2 2 2_заявки" xfId="58543"/>
    <cellStyle name="Обычный 8 4 4 2 2 3" xfId="53814"/>
    <cellStyle name="Обычный 8 4 4 2 2_заявки" xfId="53815"/>
    <cellStyle name="Обычный 8 4 4 2 3" xfId="53816"/>
    <cellStyle name="Обычный 8 4 4 2 3 2" xfId="53817"/>
    <cellStyle name="Обычный 8 4 4 2 3_заявки" xfId="58544"/>
    <cellStyle name="Обычный 8 4 4 2 4" xfId="53818"/>
    <cellStyle name="Обычный 8 4 4 2_заявки" xfId="53819"/>
    <cellStyle name="Обычный 8 4 4 3" xfId="53820"/>
    <cellStyle name="Обычный 8 4 4 3 2" xfId="53821"/>
    <cellStyle name="Обычный 8 4 4 3 2 2" xfId="53822"/>
    <cellStyle name="Обычный 8 4 4 3 2_заявки" xfId="58545"/>
    <cellStyle name="Обычный 8 4 4 3 3" xfId="53823"/>
    <cellStyle name="Обычный 8 4 4 3_заявки" xfId="53824"/>
    <cellStyle name="Обычный 8 4 4 4" xfId="53825"/>
    <cellStyle name="Обычный 8 4 4 4 2" xfId="53826"/>
    <cellStyle name="Обычный 8 4 4 4_заявки" xfId="58546"/>
    <cellStyle name="Обычный 8 4 4 5" xfId="53827"/>
    <cellStyle name="Обычный 8 4 4_заявки" xfId="53828"/>
    <cellStyle name="Обычный 8 4 5" xfId="53829"/>
    <cellStyle name="Обычный 8 4 5 2" xfId="53830"/>
    <cellStyle name="Обычный 8 4 5 2 2" xfId="53831"/>
    <cellStyle name="Обычный 8 4 5 2 2 2" xfId="53832"/>
    <cellStyle name="Обычный 8 4 5 2 2 2 2" xfId="53833"/>
    <cellStyle name="Обычный 8 4 5 2 2 2_заявки" xfId="58547"/>
    <cellStyle name="Обычный 8 4 5 2 2 3" xfId="53834"/>
    <cellStyle name="Обычный 8 4 5 2 2_заявки" xfId="53835"/>
    <cellStyle name="Обычный 8 4 5 2 3" xfId="53836"/>
    <cellStyle name="Обычный 8 4 5 2 3 2" xfId="53837"/>
    <cellStyle name="Обычный 8 4 5 2 3_заявки" xfId="58548"/>
    <cellStyle name="Обычный 8 4 5 2 4" xfId="53838"/>
    <cellStyle name="Обычный 8 4 5 2_заявки" xfId="53839"/>
    <cellStyle name="Обычный 8 4 5 3" xfId="53840"/>
    <cellStyle name="Обычный 8 4 5 3 2" xfId="53841"/>
    <cellStyle name="Обычный 8 4 5 3 2 2" xfId="53842"/>
    <cellStyle name="Обычный 8 4 5 3 2_заявки" xfId="58549"/>
    <cellStyle name="Обычный 8 4 5 3 3" xfId="53843"/>
    <cellStyle name="Обычный 8 4 5 3_заявки" xfId="53844"/>
    <cellStyle name="Обычный 8 4 5 4" xfId="53845"/>
    <cellStyle name="Обычный 8 4 5 4 2" xfId="53846"/>
    <cellStyle name="Обычный 8 4 5 4_заявки" xfId="58550"/>
    <cellStyle name="Обычный 8 4 5 5" xfId="53847"/>
    <cellStyle name="Обычный 8 4 5_заявки" xfId="53848"/>
    <cellStyle name="Обычный 8 4 6" xfId="53849"/>
    <cellStyle name="Обычный 8 4 6 2" xfId="53850"/>
    <cellStyle name="Обычный 8 4 6 2 2" xfId="53851"/>
    <cellStyle name="Обычный 8 4 6 2 2 2" xfId="53852"/>
    <cellStyle name="Обычный 8 4 6 2 2 2 2" xfId="53853"/>
    <cellStyle name="Обычный 8 4 6 2 2 2_заявки" xfId="58551"/>
    <cellStyle name="Обычный 8 4 6 2 2 3" xfId="53854"/>
    <cellStyle name="Обычный 8 4 6 2 2_заявки" xfId="53855"/>
    <cellStyle name="Обычный 8 4 6 2 3" xfId="53856"/>
    <cellStyle name="Обычный 8 4 6 2 3 2" xfId="53857"/>
    <cellStyle name="Обычный 8 4 6 2 3_заявки" xfId="58552"/>
    <cellStyle name="Обычный 8 4 6 2 4" xfId="53858"/>
    <cellStyle name="Обычный 8 4 6 2_заявки" xfId="53859"/>
    <cellStyle name="Обычный 8 4 6 3" xfId="53860"/>
    <cellStyle name="Обычный 8 4 6 3 2" xfId="53861"/>
    <cellStyle name="Обычный 8 4 6 3 2 2" xfId="53862"/>
    <cellStyle name="Обычный 8 4 6 3 2_заявки" xfId="58553"/>
    <cellStyle name="Обычный 8 4 6 3 3" xfId="53863"/>
    <cellStyle name="Обычный 8 4 6 3_заявки" xfId="53864"/>
    <cellStyle name="Обычный 8 4 6 4" xfId="53865"/>
    <cellStyle name="Обычный 8 4 6 4 2" xfId="53866"/>
    <cellStyle name="Обычный 8 4 6 4_заявки" xfId="58554"/>
    <cellStyle name="Обычный 8 4 6 5" xfId="53867"/>
    <cellStyle name="Обычный 8 4 6_заявки" xfId="53868"/>
    <cellStyle name="Обычный 8 4 7" xfId="53869"/>
    <cellStyle name="Обычный 8 4 7 2" xfId="53870"/>
    <cellStyle name="Обычный 8 4 7 2 2" xfId="53871"/>
    <cellStyle name="Обычный 8 4 7 2 2 2" xfId="53872"/>
    <cellStyle name="Обычный 8 4 7 2 2 2 2" xfId="53873"/>
    <cellStyle name="Обычный 8 4 7 2 2 2_заявки" xfId="58555"/>
    <cellStyle name="Обычный 8 4 7 2 2 3" xfId="53874"/>
    <cellStyle name="Обычный 8 4 7 2 2_заявки" xfId="53875"/>
    <cellStyle name="Обычный 8 4 7 2 3" xfId="53876"/>
    <cellStyle name="Обычный 8 4 7 2 3 2" xfId="53877"/>
    <cellStyle name="Обычный 8 4 7 2 3_заявки" xfId="58556"/>
    <cellStyle name="Обычный 8 4 7 2 4" xfId="53878"/>
    <cellStyle name="Обычный 8 4 7 2_заявки" xfId="53879"/>
    <cellStyle name="Обычный 8 4 7 3" xfId="53880"/>
    <cellStyle name="Обычный 8 4 7 3 2" xfId="53881"/>
    <cellStyle name="Обычный 8 4 7 3 2 2" xfId="53882"/>
    <cellStyle name="Обычный 8 4 7 3 2_заявки" xfId="58557"/>
    <cellStyle name="Обычный 8 4 7 3 3" xfId="53883"/>
    <cellStyle name="Обычный 8 4 7 3_заявки" xfId="53884"/>
    <cellStyle name="Обычный 8 4 7 4" xfId="53885"/>
    <cellStyle name="Обычный 8 4 7 4 2" xfId="53886"/>
    <cellStyle name="Обычный 8 4 7 4_заявки" xfId="58558"/>
    <cellStyle name="Обычный 8 4 7 5" xfId="53887"/>
    <cellStyle name="Обычный 8 4 7_заявки" xfId="53888"/>
    <cellStyle name="Обычный 8 4 8" xfId="53889"/>
    <cellStyle name="Обычный 8 4 8 2" xfId="53890"/>
    <cellStyle name="Обычный 8 4 8 2 2" xfId="53891"/>
    <cellStyle name="Обычный 8 4 8 2 2 2" xfId="53892"/>
    <cellStyle name="Обычный 8 4 8 2 2_заявки" xfId="58559"/>
    <cellStyle name="Обычный 8 4 8 2 3" xfId="53893"/>
    <cellStyle name="Обычный 8 4 8 2_заявки" xfId="53894"/>
    <cellStyle name="Обычный 8 4 8 3" xfId="53895"/>
    <cellStyle name="Обычный 8 4 8 3 2" xfId="53896"/>
    <cellStyle name="Обычный 8 4 8 3_заявки" xfId="58560"/>
    <cellStyle name="Обычный 8 4 8 4" xfId="53897"/>
    <cellStyle name="Обычный 8 4 8_заявки" xfId="53898"/>
    <cellStyle name="Обычный 8 4 9" xfId="53899"/>
    <cellStyle name="Обычный 8 4 9 2" xfId="53900"/>
    <cellStyle name="Обычный 8 4 9 2 2" xfId="53901"/>
    <cellStyle name="Обычный 8 4 9 2_заявки" xfId="58561"/>
    <cellStyle name="Обычный 8 4 9 3" xfId="53902"/>
    <cellStyle name="Обычный 8 4 9_заявки" xfId="53903"/>
    <cellStyle name="Обычный 8 4_заявки" xfId="53904"/>
    <cellStyle name="Обычный 8 5" xfId="53905"/>
    <cellStyle name="Обычный 8 5 10" xfId="53906"/>
    <cellStyle name="Обычный 8 5 2" xfId="53907"/>
    <cellStyle name="Обычный 8 5 2 2" xfId="53908"/>
    <cellStyle name="Обычный 8 5 2 2 2" xfId="53909"/>
    <cellStyle name="Обычный 8 5 2 2 2 2" xfId="53910"/>
    <cellStyle name="Обычный 8 5 2 2 2 2 2" xfId="53911"/>
    <cellStyle name="Обычный 8 5 2 2 2 2_заявки" xfId="58562"/>
    <cellStyle name="Обычный 8 5 2 2 2 3" xfId="53912"/>
    <cellStyle name="Обычный 8 5 2 2 2_заявки" xfId="53913"/>
    <cellStyle name="Обычный 8 5 2 2 3" xfId="53914"/>
    <cellStyle name="Обычный 8 5 2 2 3 2" xfId="53915"/>
    <cellStyle name="Обычный 8 5 2 2 3_заявки" xfId="58563"/>
    <cellStyle name="Обычный 8 5 2 2 4" xfId="53916"/>
    <cellStyle name="Обычный 8 5 2 2_заявки" xfId="53917"/>
    <cellStyle name="Обычный 8 5 2 3" xfId="53918"/>
    <cellStyle name="Обычный 8 5 2 3 2" xfId="53919"/>
    <cellStyle name="Обычный 8 5 2 3 2 2" xfId="53920"/>
    <cellStyle name="Обычный 8 5 2 3 2_заявки" xfId="58564"/>
    <cellStyle name="Обычный 8 5 2 3 3" xfId="53921"/>
    <cellStyle name="Обычный 8 5 2 3_заявки" xfId="53922"/>
    <cellStyle name="Обычный 8 5 2 4" xfId="53923"/>
    <cellStyle name="Обычный 8 5 2 4 2" xfId="53924"/>
    <cellStyle name="Обычный 8 5 2 4_заявки" xfId="58565"/>
    <cellStyle name="Обычный 8 5 2 5" xfId="53925"/>
    <cellStyle name="Обычный 8 5 2_заявки" xfId="53926"/>
    <cellStyle name="Обычный 8 5 3" xfId="53927"/>
    <cellStyle name="Обычный 8 5 3 2" xfId="53928"/>
    <cellStyle name="Обычный 8 5 3 2 2" xfId="53929"/>
    <cellStyle name="Обычный 8 5 3 2 2 2" xfId="53930"/>
    <cellStyle name="Обычный 8 5 3 2 2 2 2" xfId="53931"/>
    <cellStyle name="Обычный 8 5 3 2 2 2_заявки" xfId="58566"/>
    <cellStyle name="Обычный 8 5 3 2 2 3" xfId="53932"/>
    <cellStyle name="Обычный 8 5 3 2 2_заявки" xfId="53933"/>
    <cellStyle name="Обычный 8 5 3 2 3" xfId="53934"/>
    <cellStyle name="Обычный 8 5 3 2 3 2" xfId="53935"/>
    <cellStyle name="Обычный 8 5 3 2 3_заявки" xfId="58567"/>
    <cellStyle name="Обычный 8 5 3 2 4" xfId="53936"/>
    <cellStyle name="Обычный 8 5 3 2_заявки" xfId="53937"/>
    <cellStyle name="Обычный 8 5 3 3" xfId="53938"/>
    <cellStyle name="Обычный 8 5 3 3 2" xfId="53939"/>
    <cellStyle name="Обычный 8 5 3 3 2 2" xfId="53940"/>
    <cellStyle name="Обычный 8 5 3 3 2_заявки" xfId="58568"/>
    <cellStyle name="Обычный 8 5 3 3 3" xfId="53941"/>
    <cellStyle name="Обычный 8 5 3 3_заявки" xfId="53942"/>
    <cellStyle name="Обычный 8 5 3 4" xfId="53943"/>
    <cellStyle name="Обычный 8 5 3 4 2" xfId="53944"/>
    <cellStyle name="Обычный 8 5 3 4_заявки" xfId="58569"/>
    <cellStyle name="Обычный 8 5 3 5" xfId="53945"/>
    <cellStyle name="Обычный 8 5 3_заявки" xfId="53946"/>
    <cellStyle name="Обычный 8 5 4" xfId="53947"/>
    <cellStyle name="Обычный 8 5 4 2" xfId="53948"/>
    <cellStyle name="Обычный 8 5 4 2 2" xfId="53949"/>
    <cellStyle name="Обычный 8 5 4 2 2 2" xfId="53950"/>
    <cellStyle name="Обычный 8 5 4 2 2 2 2" xfId="53951"/>
    <cellStyle name="Обычный 8 5 4 2 2 2_заявки" xfId="58570"/>
    <cellStyle name="Обычный 8 5 4 2 2 3" xfId="53952"/>
    <cellStyle name="Обычный 8 5 4 2 2_заявки" xfId="53953"/>
    <cellStyle name="Обычный 8 5 4 2 3" xfId="53954"/>
    <cellStyle name="Обычный 8 5 4 2 3 2" xfId="53955"/>
    <cellStyle name="Обычный 8 5 4 2 3_заявки" xfId="58571"/>
    <cellStyle name="Обычный 8 5 4 2 4" xfId="53956"/>
    <cellStyle name="Обычный 8 5 4 2_заявки" xfId="53957"/>
    <cellStyle name="Обычный 8 5 4 3" xfId="53958"/>
    <cellStyle name="Обычный 8 5 4 3 2" xfId="53959"/>
    <cellStyle name="Обычный 8 5 4 3 2 2" xfId="53960"/>
    <cellStyle name="Обычный 8 5 4 3 2_заявки" xfId="58572"/>
    <cellStyle name="Обычный 8 5 4 3 3" xfId="53961"/>
    <cellStyle name="Обычный 8 5 4 3_заявки" xfId="53962"/>
    <cellStyle name="Обычный 8 5 4 4" xfId="53963"/>
    <cellStyle name="Обычный 8 5 4 4 2" xfId="53964"/>
    <cellStyle name="Обычный 8 5 4 4_заявки" xfId="58573"/>
    <cellStyle name="Обычный 8 5 4 5" xfId="53965"/>
    <cellStyle name="Обычный 8 5 4_заявки" xfId="53966"/>
    <cellStyle name="Обычный 8 5 5" xfId="53967"/>
    <cellStyle name="Обычный 8 5 5 2" xfId="53968"/>
    <cellStyle name="Обычный 8 5 5 2 2" xfId="53969"/>
    <cellStyle name="Обычный 8 5 5 2 2 2" xfId="53970"/>
    <cellStyle name="Обычный 8 5 5 2 2 2 2" xfId="53971"/>
    <cellStyle name="Обычный 8 5 5 2 2 2_заявки" xfId="58574"/>
    <cellStyle name="Обычный 8 5 5 2 2 3" xfId="53972"/>
    <cellStyle name="Обычный 8 5 5 2 2_заявки" xfId="53973"/>
    <cellStyle name="Обычный 8 5 5 2 3" xfId="53974"/>
    <cellStyle name="Обычный 8 5 5 2 3 2" xfId="53975"/>
    <cellStyle name="Обычный 8 5 5 2 3_заявки" xfId="58575"/>
    <cellStyle name="Обычный 8 5 5 2 4" xfId="53976"/>
    <cellStyle name="Обычный 8 5 5 2_заявки" xfId="53977"/>
    <cellStyle name="Обычный 8 5 5 3" xfId="53978"/>
    <cellStyle name="Обычный 8 5 5 3 2" xfId="53979"/>
    <cellStyle name="Обычный 8 5 5 3 2 2" xfId="53980"/>
    <cellStyle name="Обычный 8 5 5 3 2_заявки" xfId="58576"/>
    <cellStyle name="Обычный 8 5 5 3 3" xfId="53981"/>
    <cellStyle name="Обычный 8 5 5 3_заявки" xfId="53982"/>
    <cellStyle name="Обычный 8 5 5 4" xfId="53983"/>
    <cellStyle name="Обычный 8 5 5 4 2" xfId="53984"/>
    <cellStyle name="Обычный 8 5 5 4_заявки" xfId="58577"/>
    <cellStyle name="Обычный 8 5 5 5" xfId="53985"/>
    <cellStyle name="Обычный 8 5 5_заявки" xfId="53986"/>
    <cellStyle name="Обычный 8 5 6" xfId="53987"/>
    <cellStyle name="Обычный 8 5 6 2" xfId="53988"/>
    <cellStyle name="Обычный 8 5 6 2 2" xfId="53989"/>
    <cellStyle name="Обычный 8 5 6 2 2 2" xfId="53990"/>
    <cellStyle name="Обычный 8 5 6 2 2 2 2" xfId="53991"/>
    <cellStyle name="Обычный 8 5 6 2 2 2_заявки" xfId="58578"/>
    <cellStyle name="Обычный 8 5 6 2 2 3" xfId="53992"/>
    <cellStyle name="Обычный 8 5 6 2 2_заявки" xfId="53993"/>
    <cellStyle name="Обычный 8 5 6 2 3" xfId="53994"/>
    <cellStyle name="Обычный 8 5 6 2 3 2" xfId="53995"/>
    <cellStyle name="Обычный 8 5 6 2 3_заявки" xfId="58579"/>
    <cellStyle name="Обычный 8 5 6 2 4" xfId="53996"/>
    <cellStyle name="Обычный 8 5 6 2_заявки" xfId="53997"/>
    <cellStyle name="Обычный 8 5 6 3" xfId="53998"/>
    <cellStyle name="Обычный 8 5 6 3 2" xfId="53999"/>
    <cellStyle name="Обычный 8 5 6 3 2 2" xfId="54000"/>
    <cellStyle name="Обычный 8 5 6 3 2_заявки" xfId="58580"/>
    <cellStyle name="Обычный 8 5 6 3 3" xfId="54001"/>
    <cellStyle name="Обычный 8 5 6 3_заявки" xfId="54002"/>
    <cellStyle name="Обычный 8 5 6 4" xfId="54003"/>
    <cellStyle name="Обычный 8 5 6 4 2" xfId="54004"/>
    <cellStyle name="Обычный 8 5 6 4_заявки" xfId="58581"/>
    <cellStyle name="Обычный 8 5 6 5" xfId="54005"/>
    <cellStyle name="Обычный 8 5 6_заявки" xfId="54006"/>
    <cellStyle name="Обычный 8 5 7" xfId="54007"/>
    <cellStyle name="Обычный 8 5 7 2" xfId="54008"/>
    <cellStyle name="Обычный 8 5 7 2 2" xfId="54009"/>
    <cellStyle name="Обычный 8 5 7 2 2 2" xfId="54010"/>
    <cellStyle name="Обычный 8 5 7 2 2_заявки" xfId="58582"/>
    <cellStyle name="Обычный 8 5 7 2 3" xfId="54011"/>
    <cellStyle name="Обычный 8 5 7 2_заявки" xfId="54012"/>
    <cellStyle name="Обычный 8 5 7 3" xfId="54013"/>
    <cellStyle name="Обычный 8 5 7 3 2" xfId="54014"/>
    <cellStyle name="Обычный 8 5 7 3_заявки" xfId="58583"/>
    <cellStyle name="Обычный 8 5 7 4" xfId="54015"/>
    <cellStyle name="Обычный 8 5 7_заявки" xfId="54016"/>
    <cellStyle name="Обычный 8 5 8" xfId="54017"/>
    <cellStyle name="Обычный 8 5 8 2" xfId="54018"/>
    <cellStyle name="Обычный 8 5 8 2 2" xfId="54019"/>
    <cellStyle name="Обычный 8 5 8 2_заявки" xfId="58584"/>
    <cellStyle name="Обычный 8 5 8 3" xfId="54020"/>
    <cellStyle name="Обычный 8 5 8_заявки" xfId="54021"/>
    <cellStyle name="Обычный 8 5 9" xfId="54022"/>
    <cellStyle name="Обычный 8 5 9 2" xfId="54023"/>
    <cellStyle name="Обычный 8 5 9_заявки" xfId="58585"/>
    <cellStyle name="Обычный 8 5_заявки" xfId="54024"/>
    <cellStyle name="Обычный 8 6" xfId="54025"/>
    <cellStyle name="Обычный 8 6 10" xfId="54026"/>
    <cellStyle name="Обычный 8 6 2" xfId="54027"/>
    <cellStyle name="Обычный 8 6 2 2" xfId="54028"/>
    <cellStyle name="Обычный 8 6 2 2 2" xfId="54029"/>
    <cellStyle name="Обычный 8 6 2 2 2 2" xfId="54030"/>
    <cellStyle name="Обычный 8 6 2 2 2 2 2" xfId="54031"/>
    <cellStyle name="Обычный 8 6 2 2 2 2_заявки" xfId="58586"/>
    <cellStyle name="Обычный 8 6 2 2 2 3" xfId="54032"/>
    <cellStyle name="Обычный 8 6 2 2 2_заявки" xfId="54033"/>
    <cellStyle name="Обычный 8 6 2 2 3" xfId="54034"/>
    <cellStyle name="Обычный 8 6 2 2 3 2" xfId="54035"/>
    <cellStyle name="Обычный 8 6 2 2 3_заявки" xfId="58587"/>
    <cellStyle name="Обычный 8 6 2 2 4" xfId="54036"/>
    <cellStyle name="Обычный 8 6 2 2_заявки" xfId="54037"/>
    <cellStyle name="Обычный 8 6 2 3" xfId="54038"/>
    <cellStyle name="Обычный 8 6 2 3 2" xfId="54039"/>
    <cellStyle name="Обычный 8 6 2 3 2 2" xfId="54040"/>
    <cellStyle name="Обычный 8 6 2 3 2_заявки" xfId="58588"/>
    <cellStyle name="Обычный 8 6 2 3 3" xfId="54041"/>
    <cellStyle name="Обычный 8 6 2 3_заявки" xfId="54042"/>
    <cellStyle name="Обычный 8 6 2 4" xfId="54043"/>
    <cellStyle name="Обычный 8 6 2 4 2" xfId="54044"/>
    <cellStyle name="Обычный 8 6 2 4_заявки" xfId="58589"/>
    <cellStyle name="Обычный 8 6 2 5" xfId="54045"/>
    <cellStyle name="Обычный 8 6 2_заявки" xfId="54046"/>
    <cellStyle name="Обычный 8 6 3" xfId="54047"/>
    <cellStyle name="Обычный 8 6 3 2" xfId="54048"/>
    <cellStyle name="Обычный 8 6 3 2 2" xfId="54049"/>
    <cellStyle name="Обычный 8 6 3 2 2 2" xfId="54050"/>
    <cellStyle name="Обычный 8 6 3 2 2 2 2" xfId="54051"/>
    <cellStyle name="Обычный 8 6 3 2 2 2_заявки" xfId="58590"/>
    <cellStyle name="Обычный 8 6 3 2 2 3" xfId="54052"/>
    <cellStyle name="Обычный 8 6 3 2 2_заявки" xfId="54053"/>
    <cellStyle name="Обычный 8 6 3 2 3" xfId="54054"/>
    <cellStyle name="Обычный 8 6 3 2 3 2" xfId="54055"/>
    <cellStyle name="Обычный 8 6 3 2 3_заявки" xfId="58591"/>
    <cellStyle name="Обычный 8 6 3 2 4" xfId="54056"/>
    <cellStyle name="Обычный 8 6 3 2_заявки" xfId="54057"/>
    <cellStyle name="Обычный 8 6 3 3" xfId="54058"/>
    <cellStyle name="Обычный 8 6 3 3 2" xfId="54059"/>
    <cellStyle name="Обычный 8 6 3 3 2 2" xfId="54060"/>
    <cellStyle name="Обычный 8 6 3 3 2_заявки" xfId="58592"/>
    <cellStyle name="Обычный 8 6 3 3 3" xfId="54061"/>
    <cellStyle name="Обычный 8 6 3 3_заявки" xfId="54062"/>
    <cellStyle name="Обычный 8 6 3 4" xfId="54063"/>
    <cellStyle name="Обычный 8 6 3 4 2" xfId="54064"/>
    <cellStyle name="Обычный 8 6 3 4_заявки" xfId="58593"/>
    <cellStyle name="Обычный 8 6 3 5" xfId="54065"/>
    <cellStyle name="Обычный 8 6 3_заявки" xfId="54066"/>
    <cellStyle name="Обычный 8 6 4" xfId="54067"/>
    <cellStyle name="Обычный 8 6 4 2" xfId="54068"/>
    <cellStyle name="Обычный 8 6 4 2 2" xfId="54069"/>
    <cellStyle name="Обычный 8 6 4 2 2 2" xfId="54070"/>
    <cellStyle name="Обычный 8 6 4 2 2 2 2" xfId="54071"/>
    <cellStyle name="Обычный 8 6 4 2 2 2_заявки" xfId="58594"/>
    <cellStyle name="Обычный 8 6 4 2 2 3" xfId="54072"/>
    <cellStyle name="Обычный 8 6 4 2 2_заявки" xfId="54073"/>
    <cellStyle name="Обычный 8 6 4 2 3" xfId="54074"/>
    <cellStyle name="Обычный 8 6 4 2 3 2" xfId="54075"/>
    <cellStyle name="Обычный 8 6 4 2 3_заявки" xfId="58595"/>
    <cellStyle name="Обычный 8 6 4 2 4" xfId="54076"/>
    <cellStyle name="Обычный 8 6 4 2_заявки" xfId="54077"/>
    <cellStyle name="Обычный 8 6 4 3" xfId="54078"/>
    <cellStyle name="Обычный 8 6 4 3 2" xfId="54079"/>
    <cellStyle name="Обычный 8 6 4 3 2 2" xfId="54080"/>
    <cellStyle name="Обычный 8 6 4 3 2_заявки" xfId="58596"/>
    <cellStyle name="Обычный 8 6 4 3 3" xfId="54081"/>
    <cellStyle name="Обычный 8 6 4 3_заявки" xfId="54082"/>
    <cellStyle name="Обычный 8 6 4 4" xfId="54083"/>
    <cellStyle name="Обычный 8 6 4 4 2" xfId="54084"/>
    <cellStyle name="Обычный 8 6 4 4_заявки" xfId="58597"/>
    <cellStyle name="Обычный 8 6 4 5" xfId="54085"/>
    <cellStyle name="Обычный 8 6 4_заявки" xfId="54086"/>
    <cellStyle name="Обычный 8 6 5" xfId="54087"/>
    <cellStyle name="Обычный 8 6 5 2" xfId="54088"/>
    <cellStyle name="Обычный 8 6 5 2 2" xfId="54089"/>
    <cellStyle name="Обычный 8 6 5 2 2 2" xfId="54090"/>
    <cellStyle name="Обычный 8 6 5 2 2 2 2" xfId="54091"/>
    <cellStyle name="Обычный 8 6 5 2 2 2_заявки" xfId="58598"/>
    <cellStyle name="Обычный 8 6 5 2 2 3" xfId="54092"/>
    <cellStyle name="Обычный 8 6 5 2 2_заявки" xfId="54093"/>
    <cellStyle name="Обычный 8 6 5 2 3" xfId="54094"/>
    <cellStyle name="Обычный 8 6 5 2 3 2" xfId="54095"/>
    <cellStyle name="Обычный 8 6 5 2 3_заявки" xfId="58599"/>
    <cellStyle name="Обычный 8 6 5 2 4" xfId="54096"/>
    <cellStyle name="Обычный 8 6 5 2_заявки" xfId="54097"/>
    <cellStyle name="Обычный 8 6 5 3" xfId="54098"/>
    <cellStyle name="Обычный 8 6 5 3 2" xfId="54099"/>
    <cellStyle name="Обычный 8 6 5 3 2 2" xfId="54100"/>
    <cellStyle name="Обычный 8 6 5 3 2_заявки" xfId="58600"/>
    <cellStyle name="Обычный 8 6 5 3 3" xfId="54101"/>
    <cellStyle name="Обычный 8 6 5 3_заявки" xfId="54102"/>
    <cellStyle name="Обычный 8 6 5 4" xfId="54103"/>
    <cellStyle name="Обычный 8 6 5 4 2" xfId="54104"/>
    <cellStyle name="Обычный 8 6 5 4_заявки" xfId="58601"/>
    <cellStyle name="Обычный 8 6 5 5" xfId="54105"/>
    <cellStyle name="Обычный 8 6 5_заявки" xfId="54106"/>
    <cellStyle name="Обычный 8 6 6" xfId="54107"/>
    <cellStyle name="Обычный 8 6 6 2" xfId="54108"/>
    <cellStyle name="Обычный 8 6 6 2 2" xfId="54109"/>
    <cellStyle name="Обычный 8 6 6 2 2 2" xfId="54110"/>
    <cellStyle name="Обычный 8 6 6 2 2 2 2" xfId="54111"/>
    <cellStyle name="Обычный 8 6 6 2 2 2_заявки" xfId="58602"/>
    <cellStyle name="Обычный 8 6 6 2 2 3" xfId="54112"/>
    <cellStyle name="Обычный 8 6 6 2 2_заявки" xfId="54113"/>
    <cellStyle name="Обычный 8 6 6 2 3" xfId="54114"/>
    <cellStyle name="Обычный 8 6 6 2 3 2" xfId="54115"/>
    <cellStyle name="Обычный 8 6 6 2 3_заявки" xfId="58603"/>
    <cellStyle name="Обычный 8 6 6 2 4" xfId="54116"/>
    <cellStyle name="Обычный 8 6 6 2_заявки" xfId="54117"/>
    <cellStyle name="Обычный 8 6 6 3" xfId="54118"/>
    <cellStyle name="Обычный 8 6 6 3 2" xfId="54119"/>
    <cellStyle name="Обычный 8 6 6 3 2 2" xfId="54120"/>
    <cellStyle name="Обычный 8 6 6 3 2_заявки" xfId="58604"/>
    <cellStyle name="Обычный 8 6 6 3 3" xfId="54121"/>
    <cellStyle name="Обычный 8 6 6 3_заявки" xfId="54122"/>
    <cellStyle name="Обычный 8 6 6 4" xfId="54123"/>
    <cellStyle name="Обычный 8 6 6 4 2" xfId="54124"/>
    <cellStyle name="Обычный 8 6 6 4_заявки" xfId="58605"/>
    <cellStyle name="Обычный 8 6 6 5" xfId="54125"/>
    <cellStyle name="Обычный 8 6 6_заявки" xfId="54126"/>
    <cellStyle name="Обычный 8 6 7" xfId="54127"/>
    <cellStyle name="Обычный 8 6 7 2" xfId="54128"/>
    <cellStyle name="Обычный 8 6 7 2 2" xfId="54129"/>
    <cellStyle name="Обычный 8 6 7 2 2 2" xfId="54130"/>
    <cellStyle name="Обычный 8 6 7 2 2_заявки" xfId="58606"/>
    <cellStyle name="Обычный 8 6 7 2 3" xfId="54131"/>
    <cellStyle name="Обычный 8 6 7 2_заявки" xfId="54132"/>
    <cellStyle name="Обычный 8 6 7 3" xfId="54133"/>
    <cellStyle name="Обычный 8 6 7 3 2" xfId="54134"/>
    <cellStyle name="Обычный 8 6 7 3_заявки" xfId="58607"/>
    <cellStyle name="Обычный 8 6 7 4" xfId="54135"/>
    <cellStyle name="Обычный 8 6 7_заявки" xfId="54136"/>
    <cellStyle name="Обычный 8 6 8" xfId="54137"/>
    <cellStyle name="Обычный 8 6 8 2" xfId="54138"/>
    <cellStyle name="Обычный 8 6 8 2 2" xfId="54139"/>
    <cellStyle name="Обычный 8 6 8 2_заявки" xfId="58608"/>
    <cellStyle name="Обычный 8 6 8 3" xfId="54140"/>
    <cellStyle name="Обычный 8 6 8_заявки" xfId="54141"/>
    <cellStyle name="Обычный 8 6 9" xfId="54142"/>
    <cellStyle name="Обычный 8 6 9 2" xfId="54143"/>
    <cellStyle name="Обычный 8 6 9_заявки" xfId="58609"/>
    <cellStyle name="Обычный 8 6_заявки" xfId="54144"/>
    <cellStyle name="Обычный 8 7" xfId="54145"/>
    <cellStyle name="Обычный 8 7 2" xfId="54146"/>
    <cellStyle name="Обычный 8 7 2 2" xfId="54147"/>
    <cellStyle name="Обычный 8 7 2 2 2" xfId="54148"/>
    <cellStyle name="Обычный 8 7 2 2 2 2" xfId="54149"/>
    <cellStyle name="Обычный 8 7 2 2 2 2 2" xfId="54150"/>
    <cellStyle name="Обычный 8 7 2 2 2 2_заявки" xfId="58610"/>
    <cellStyle name="Обычный 8 7 2 2 2 3" xfId="54151"/>
    <cellStyle name="Обычный 8 7 2 2 2_заявки" xfId="54152"/>
    <cellStyle name="Обычный 8 7 2 2 3" xfId="54153"/>
    <cellStyle name="Обычный 8 7 2 2 3 2" xfId="54154"/>
    <cellStyle name="Обычный 8 7 2 2 3_заявки" xfId="58611"/>
    <cellStyle name="Обычный 8 7 2 2 4" xfId="54155"/>
    <cellStyle name="Обычный 8 7 2 2_заявки" xfId="54156"/>
    <cellStyle name="Обычный 8 7 2 3" xfId="54157"/>
    <cellStyle name="Обычный 8 7 2 3 2" xfId="54158"/>
    <cellStyle name="Обычный 8 7 2 3 2 2" xfId="54159"/>
    <cellStyle name="Обычный 8 7 2 3 2_заявки" xfId="58612"/>
    <cellStyle name="Обычный 8 7 2 3 3" xfId="54160"/>
    <cellStyle name="Обычный 8 7 2 3_заявки" xfId="54161"/>
    <cellStyle name="Обычный 8 7 2 4" xfId="54162"/>
    <cellStyle name="Обычный 8 7 2 4 2" xfId="54163"/>
    <cellStyle name="Обычный 8 7 2 4_заявки" xfId="58613"/>
    <cellStyle name="Обычный 8 7 2 5" xfId="54164"/>
    <cellStyle name="Обычный 8 7 2_заявки" xfId="54165"/>
    <cellStyle name="Обычный 8 7 3" xfId="54166"/>
    <cellStyle name="Обычный 8 7 3 2" xfId="54167"/>
    <cellStyle name="Обычный 8 7 3 2 2" xfId="54168"/>
    <cellStyle name="Обычный 8 7 3 2 2 2" xfId="54169"/>
    <cellStyle name="Обычный 8 7 3 2 2 2 2" xfId="54170"/>
    <cellStyle name="Обычный 8 7 3 2 2 2_заявки" xfId="58614"/>
    <cellStyle name="Обычный 8 7 3 2 2 3" xfId="54171"/>
    <cellStyle name="Обычный 8 7 3 2 2_заявки" xfId="54172"/>
    <cellStyle name="Обычный 8 7 3 2 3" xfId="54173"/>
    <cellStyle name="Обычный 8 7 3 2 3 2" xfId="54174"/>
    <cellStyle name="Обычный 8 7 3 2 3_заявки" xfId="58615"/>
    <cellStyle name="Обычный 8 7 3 2 4" xfId="54175"/>
    <cellStyle name="Обычный 8 7 3 2_заявки" xfId="54176"/>
    <cellStyle name="Обычный 8 7 3 3" xfId="54177"/>
    <cellStyle name="Обычный 8 7 3 3 2" xfId="54178"/>
    <cellStyle name="Обычный 8 7 3 3 2 2" xfId="54179"/>
    <cellStyle name="Обычный 8 7 3 3 2_заявки" xfId="58616"/>
    <cellStyle name="Обычный 8 7 3 3 3" xfId="54180"/>
    <cellStyle name="Обычный 8 7 3 3_заявки" xfId="54181"/>
    <cellStyle name="Обычный 8 7 3 4" xfId="54182"/>
    <cellStyle name="Обычный 8 7 3 4 2" xfId="54183"/>
    <cellStyle name="Обычный 8 7 3 4_заявки" xfId="58617"/>
    <cellStyle name="Обычный 8 7 3 5" xfId="54184"/>
    <cellStyle name="Обычный 8 7 3_заявки" xfId="54185"/>
    <cellStyle name="Обычный 8 7 4" xfId="54186"/>
    <cellStyle name="Обычный 8 7 4 2" xfId="54187"/>
    <cellStyle name="Обычный 8 7 4 2 2" xfId="54188"/>
    <cellStyle name="Обычный 8 7 4 2 2 2" xfId="54189"/>
    <cellStyle name="Обычный 8 7 4 2 2 2 2" xfId="54190"/>
    <cellStyle name="Обычный 8 7 4 2 2 2_заявки" xfId="58618"/>
    <cellStyle name="Обычный 8 7 4 2 2 3" xfId="54191"/>
    <cellStyle name="Обычный 8 7 4 2 2_заявки" xfId="54192"/>
    <cellStyle name="Обычный 8 7 4 2 3" xfId="54193"/>
    <cellStyle name="Обычный 8 7 4 2 3 2" xfId="54194"/>
    <cellStyle name="Обычный 8 7 4 2 3_заявки" xfId="58619"/>
    <cellStyle name="Обычный 8 7 4 2 4" xfId="54195"/>
    <cellStyle name="Обычный 8 7 4 2_заявки" xfId="54196"/>
    <cellStyle name="Обычный 8 7 4 3" xfId="54197"/>
    <cellStyle name="Обычный 8 7 4 3 2" xfId="54198"/>
    <cellStyle name="Обычный 8 7 4 3 2 2" xfId="54199"/>
    <cellStyle name="Обычный 8 7 4 3 2_заявки" xfId="58620"/>
    <cellStyle name="Обычный 8 7 4 3 3" xfId="54200"/>
    <cellStyle name="Обычный 8 7 4 3_заявки" xfId="54201"/>
    <cellStyle name="Обычный 8 7 4 4" xfId="54202"/>
    <cellStyle name="Обычный 8 7 4 4 2" xfId="54203"/>
    <cellStyle name="Обычный 8 7 4 4_заявки" xfId="58621"/>
    <cellStyle name="Обычный 8 7 4 5" xfId="54204"/>
    <cellStyle name="Обычный 8 7 4_заявки" xfId="54205"/>
    <cellStyle name="Обычный 8 7 5" xfId="54206"/>
    <cellStyle name="Обычный 8 7 5 2" xfId="54207"/>
    <cellStyle name="Обычный 8 7 5 2 2" xfId="54208"/>
    <cellStyle name="Обычный 8 7 5 2 2 2" xfId="54209"/>
    <cellStyle name="Обычный 8 7 5 2 2 2 2" xfId="54210"/>
    <cellStyle name="Обычный 8 7 5 2 2 2_заявки" xfId="58622"/>
    <cellStyle name="Обычный 8 7 5 2 2 3" xfId="54211"/>
    <cellStyle name="Обычный 8 7 5 2 2_заявки" xfId="54212"/>
    <cellStyle name="Обычный 8 7 5 2 3" xfId="54213"/>
    <cellStyle name="Обычный 8 7 5 2 3 2" xfId="54214"/>
    <cellStyle name="Обычный 8 7 5 2 3_заявки" xfId="58623"/>
    <cellStyle name="Обычный 8 7 5 2 4" xfId="54215"/>
    <cellStyle name="Обычный 8 7 5 2_заявки" xfId="54216"/>
    <cellStyle name="Обычный 8 7 5 3" xfId="54217"/>
    <cellStyle name="Обычный 8 7 5 3 2" xfId="54218"/>
    <cellStyle name="Обычный 8 7 5 3 2 2" xfId="54219"/>
    <cellStyle name="Обычный 8 7 5 3 2_заявки" xfId="58624"/>
    <cellStyle name="Обычный 8 7 5 3 3" xfId="54220"/>
    <cellStyle name="Обычный 8 7 5 3_заявки" xfId="54221"/>
    <cellStyle name="Обычный 8 7 5 4" xfId="54222"/>
    <cellStyle name="Обычный 8 7 5 4 2" xfId="54223"/>
    <cellStyle name="Обычный 8 7 5 4_заявки" xfId="58625"/>
    <cellStyle name="Обычный 8 7 5 5" xfId="54224"/>
    <cellStyle name="Обычный 8 7 5_заявки" xfId="54225"/>
    <cellStyle name="Обычный 8 7 6" xfId="54226"/>
    <cellStyle name="Обычный 8 7 6 2" xfId="54227"/>
    <cellStyle name="Обычный 8 7 6 2 2" xfId="54228"/>
    <cellStyle name="Обычный 8 7 6 2 2 2" xfId="54229"/>
    <cellStyle name="Обычный 8 7 6 2 2_заявки" xfId="58626"/>
    <cellStyle name="Обычный 8 7 6 2 3" xfId="54230"/>
    <cellStyle name="Обычный 8 7 6 2_заявки" xfId="54231"/>
    <cellStyle name="Обычный 8 7 6 3" xfId="54232"/>
    <cellStyle name="Обычный 8 7 6 3 2" xfId="54233"/>
    <cellStyle name="Обычный 8 7 6 3_заявки" xfId="58627"/>
    <cellStyle name="Обычный 8 7 6 4" xfId="54234"/>
    <cellStyle name="Обычный 8 7 6_заявки" xfId="54235"/>
    <cellStyle name="Обычный 8 7 7" xfId="54236"/>
    <cellStyle name="Обычный 8 7 7 2" xfId="54237"/>
    <cellStyle name="Обычный 8 7 7 2 2" xfId="54238"/>
    <cellStyle name="Обычный 8 7 7 2_заявки" xfId="58628"/>
    <cellStyle name="Обычный 8 7 7 3" xfId="54239"/>
    <cellStyle name="Обычный 8 7 7_заявки" xfId="54240"/>
    <cellStyle name="Обычный 8 7 8" xfId="54241"/>
    <cellStyle name="Обычный 8 7 8 2" xfId="54242"/>
    <cellStyle name="Обычный 8 7 8_заявки" xfId="58629"/>
    <cellStyle name="Обычный 8 7 9" xfId="54243"/>
    <cellStyle name="Обычный 8 7_заявки" xfId="54244"/>
    <cellStyle name="Обычный 8 8" xfId="54245"/>
    <cellStyle name="Обычный 8 8 2" xfId="54246"/>
    <cellStyle name="Обычный 8 8 2 2" xfId="54247"/>
    <cellStyle name="Обычный 8 8 2 2 2" xfId="54248"/>
    <cellStyle name="Обычный 8 8 2 2 2 2" xfId="54249"/>
    <cellStyle name="Обычный 8 8 2 2 2 2 2" xfId="54250"/>
    <cellStyle name="Обычный 8 8 2 2 2 2_заявки" xfId="58630"/>
    <cellStyle name="Обычный 8 8 2 2 2 3" xfId="54251"/>
    <cellStyle name="Обычный 8 8 2 2 2_заявки" xfId="54252"/>
    <cellStyle name="Обычный 8 8 2 2 3" xfId="54253"/>
    <cellStyle name="Обычный 8 8 2 2 3 2" xfId="54254"/>
    <cellStyle name="Обычный 8 8 2 2 3_заявки" xfId="58631"/>
    <cellStyle name="Обычный 8 8 2 2 4" xfId="54255"/>
    <cellStyle name="Обычный 8 8 2 2_заявки" xfId="54256"/>
    <cellStyle name="Обычный 8 8 2 3" xfId="54257"/>
    <cellStyle name="Обычный 8 8 2 3 2" xfId="54258"/>
    <cellStyle name="Обычный 8 8 2 3 2 2" xfId="54259"/>
    <cellStyle name="Обычный 8 8 2 3 2_заявки" xfId="58632"/>
    <cellStyle name="Обычный 8 8 2 3 3" xfId="54260"/>
    <cellStyle name="Обычный 8 8 2 3_заявки" xfId="54261"/>
    <cellStyle name="Обычный 8 8 2 4" xfId="54262"/>
    <cellStyle name="Обычный 8 8 2 4 2" xfId="54263"/>
    <cellStyle name="Обычный 8 8 2 4_заявки" xfId="58633"/>
    <cellStyle name="Обычный 8 8 2 5" xfId="54264"/>
    <cellStyle name="Обычный 8 8 2_заявки" xfId="54265"/>
    <cellStyle name="Обычный 8 8 3" xfId="54266"/>
    <cellStyle name="Обычный 8 8 3 2" xfId="54267"/>
    <cellStyle name="Обычный 8 8 3 2 2" xfId="54268"/>
    <cellStyle name="Обычный 8 8 3 2 2 2" xfId="54269"/>
    <cellStyle name="Обычный 8 8 3 2 2 2 2" xfId="54270"/>
    <cellStyle name="Обычный 8 8 3 2 2 2_заявки" xfId="58634"/>
    <cellStyle name="Обычный 8 8 3 2 2 3" xfId="54271"/>
    <cellStyle name="Обычный 8 8 3 2 2_заявки" xfId="54272"/>
    <cellStyle name="Обычный 8 8 3 2 3" xfId="54273"/>
    <cellStyle name="Обычный 8 8 3 2 3 2" xfId="54274"/>
    <cellStyle name="Обычный 8 8 3 2 3_заявки" xfId="58635"/>
    <cellStyle name="Обычный 8 8 3 2 4" xfId="54275"/>
    <cellStyle name="Обычный 8 8 3 2_заявки" xfId="54276"/>
    <cellStyle name="Обычный 8 8 3 3" xfId="54277"/>
    <cellStyle name="Обычный 8 8 3 3 2" xfId="54278"/>
    <cellStyle name="Обычный 8 8 3 3 2 2" xfId="54279"/>
    <cellStyle name="Обычный 8 8 3 3 2_заявки" xfId="58636"/>
    <cellStyle name="Обычный 8 8 3 3 3" xfId="54280"/>
    <cellStyle name="Обычный 8 8 3 3_заявки" xfId="54281"/>
    <cellStyle name="Обычный 8 8 3 4" xfId="54282"/>
    <cellStyle name="Обычный 8 8 3 4 2" xfId="54283"/>
    <cellStyle name="Обычный 8 8 3 4_заявки" xfId="58637"/>
    <cellStyle name="Обычный 8 8 3 5" xfId="54284"/>
    <cellStyle name="Обычный 8 8 3_заявки" xfId="54285"/>
    <cellStyle name="Обычный 8 8 4" xfId="54286"/>
    <cellStyle name="Обычный 8 8 4 2" xfId="54287"/>
    <cellStyle name="Обычный 8 8 4 2 2" xfId="54288"/>
    <cellStyle name="Обычный 8 8 4 2 2 2" xfId="54289"/>
    <cellStyle name="Обычный 8 8 4 2 2 2 2" xfId="54290"/>
    <cellStyle name="Обычный 8 8 4 2 2 2_заявки" xfId="58638"/>
    <cellStyle name="Обычный 8 8 4 2 2 3" xfId="54291"/>
    <cellStyle name="Обычный 8 8 4 2 2_заявки" xfId="54292"/>
    <cellStyle name="Обычный 8 8 4 2 3" xfId="54293"/>
    <cellStyle name="Обычный 8 8 4 2 3 2" xfId="54294"/>
    <cellStyle name="Обычный 8 8 4 2 3_заявки" xfId="58639"/>
    <cellStyle name="Обычный 8 8 4 2 4" xfId="54295"/>
    <cellStyle name="Обычный 8 8 4 2_заявки" xfId="54296"/>
    <cellStyle name="Обычный 8 8 4 3" xfId="54297"/>
    <cellStyle name="Обычный 8 8 4 3 2" xfId="54298"/>
    <cellStyle name="Обычный 8 8 4 3 2 2" xfId="54299"/>
    <cellStyle name="Обычный 8 8 4 3 2_заявки" xfId="58640"/>
    <cellStyle name="Обычный 8 8 4 3 3" xfId="54300"/>
    <cellStyle name="Обычный 8 8 4 3_заявки" xfId="54301"/>
    <cellStyle name="Обычный 8 8 4 4" xfId="54302"/>
    <cellStyle name="Обычный 8 8 4 4 2" xfId="54303"/>
    <cellStyle name="Обычный 8 8 4 4_заявки" xfId="58641"/>
    <cellStyle name="Обычный 8 8 4 5" xfId="54304"/>
    <cellStyle name="Обычный 8 8 4_заявки" xfId="54305"/>
    <cellStyle name="Обычный 8 8 5" xfId="54306"/>
    <cellStyle name="Обычный 8 8 5 2" xfId="54307"/>
    <cellStyle name="Обычный 8 8 5 2 2" xfId="54308"/>
    <cellStyle name="Обычный 8 8 5 2 2 2" xfId="54309"/>
    <cellStyle name="Обычный 8 8 5 2 2_заявки" xfId="58642"/>
    <cellStyle name="Обычный 8 8 5 2 3" xfId="54310"/>
    <cellStyle name="Обычный 8 8 5 2_заявки" xfId="54311"/>
    <cellStyle name="Обычный 8 8 5 3" xfId="54312"/>
    <cellStyle name="Обычный 8 8 5 3 2" xfId="54313"/>
    <cellStyle name="Обычный 8 8 5 3_заявки" xfId="58643"/>
    <cellStyle name="Обычный 8 8 5 4" xfId="54314"/>
    <cellStyle name="Обычный 8 8 5_заявки" xfId="54315"/>
    <cellStyle name="Обычный 8 8 6" xfId="54316"/>
    <cellStyle name="Обычный 8 8 6 2" xfId="54317"/>
    <cellStyle name="Обычный 8 8 6 2 2" xfId="54318"/>
    <cellStyle name="Обычный 8 8 6 2_заявки" xfId="58644"/>
    <cellStyle name="Обычный 8 8 6 3" xfId="54319"/>
    <cellStyle name="Обычный 8 8 6_заявки" xfId="54320"/>
    <cellStyle name="Обычный 8 8 7" xfId="54321"/>
    <cellStyle name="Обычный 8 8 7 2" xfId="54322"/>
    <cellStyle name="Обычный 8 8 7_заявки" xfId="58645"/>
    <cellStyle name="Обычный 8 8 8" xfId="54323"/>
    <cellStyle name="Обычный 8 8_заявки" xfId="54324"/>
    <cellStyle name="Обычный 8 9" xfId="54325"/>
    <cellStyle name="Обычный 8 9 2" xfId="54326"/>
    <cellStyle name="Обычный 8 9 2 2" xfId="54327"/>
    <cellStyle name="Обычный 8 9 2 2 2" xfId="54328"/>
    <cellStyle name="Обычный 8 9 2 2 2 2" xfId="54329"/>
    <cellStyle name="Обычный 8 9 2 2 2 2 2" xfId="54330"/>
    <cellStyle name="Обычный 8 9 2 2 2 2_заявки" xfId="58646"/>
    <cellStyle name="Обычный 8 9 2 2 2 3" xfId="54331"/>
    <cellStyle name="Обычный 8 9 2 2 2_заявки" xfId="54332"/>
    <cellStyle name="Обычный 8 9 2 2 3" xfId="54333"/>
    <cellStyle name="Обычный 8 9 2 2 3 2" xfId="54334"/>
    <cellStyle name="Обычный 8 9 2 2 3_заявки" xfId="58647"/>
    <cellStyle name="Обычный 8 9 2 2 4" xfId="54335"/>
    <cellStyle name="Обычный 8 9 2 2_заявки" xfId="54336"/>
    <cellStyle name="Обычный 8 9 2 3" xfId="54337"/>
    <cellStyle name="Обычный 8 9 2 3 2" xfId="54338"/>
    <cellStyle name="Обычный 8 9 2 3 2 2" xfId="54339"/>
    <cellStyle name="Обычный 8 9 2 3 2_заявки" xfId="58648"/>
    <cellStyle name="Обычный 8 9 2 3 3" xfId="54340"/>
    <cellStyle name="Обычный 8 9 2 3_заявки" xfId="54341"/>
    <cellStyle name="Обычный 8 9 2 4" xfId="54342"/>
    <cellStyle name="Обычный 8 9 2 4 2" xfId="54343"/>
    <cellStyle name="Обычный 8 9 2 4_заявки" xfId="58649"/>
    <cellStyle name="Обычный 8 9 2 5" xfId="54344"/>
    <cellStyle name="Обычный 8 9 2_заявки" xfId="54345"/>
    <cellStyle name="Обычный 8 9 3" xfId="54346"/>
    <cellStyle name="Обычный 8 9 3 2" xfId="54347"/>
    <cellStyle name="Обычный 8 9 3 2 2" xfId="54348"/>
    <cellStyle name="Обычный 8 9 3 2 2 2" xfId="54349"/>
    <cellStyle name="Обычный 8 9 3 2 2 2 2" xfId="54350"/>
    <cellStyle name="Обычный 8 9 3 2 2 2_заявки" xfId="58650"/>
    <cellStyle name="Обычный 8 9 3 2 2 3" xfId="54351"/>
    <cellStyle name="Обычный 8 9 3 2 2_заявки" xfId="54352"/>
    <cellStyle name="Обычный 8 9 3 2 3" xfId="54353"/>
    <cellStyle name="Обычный 8 9 3 2 3 2" xfId="54354"/>
    <cellStyle name="Обычный 8 9 3 2 3_заявки" xfId="58651"/>
    <cellStyle name="Обычный 8 9 3 2 4" xfId="54355"/>
    <cellStyle name="Обычный 8 9 3 2_заявки" xfId="54356"/>
    <cellStyle name="Обычный 8 9 3 3" xfId="54357"/>
    <cellStyle name="Обычный 8 9 3 3 2" xfId="54358"/>
    <cellStyle name="Обычный 8 9 3 3 2 2" xfId="54359"/>
    <cellStyle name="Обычный 8 9 3 3 2_заявки" xfId="58652"/>
    <cellStyle name="Обычный 8 9 3 3 3" xfId="54360"/>
    <cellStyle name="Обычный 8 9 3 3_заявки" xfId="54361"/>
    <cellStyle name="Обычный 8 9 3 4" xfId="54362"/>
    <cellStyle name="Обычный 8 9 3 4 2" xfId="54363"/>
    <cellStyle name="Обычный 8 9 3 4_заявки" xfId="58653"/>
    <cellStyle name="Обычный 8 9 3 5" xfId="54364"/>
    <cellStyle name="Обычный 8 9 3_заявки" xfId="54365"/>
    <cellStyle name="Обычный 8 9 4" xfId="54366"/>
    <cellStyle name="Обычный 8 9 4 2" xfId="54367"/>
    <cellStyle name="Обычный 8 9 4 2 2" xfId="54368"/>
    <cellStyle name="Обычный 8 9 4 2 2 2" xfId="54369"/>
    <cellStyle name="Обычный 8 9 4 2 2 2 2" xfId="54370"/>
    <cellStyle name="Обычный 8 9 4 2 2 2_заявки" xfId="58654"/>
    <cellStyle name="Обычный 8 9 4 2 2 3" xfId="54371"/>
    <cellStyle name="Обычный 8 9 4 2 2_заявки" xfId="54372"/>
    <cellStyle name="Обычный 8 9 4 2 3" xfId="54373"/>
    <cellStyle name="Обычный 8 9 4 2 3 2" xfId="54374"/>
    <cellStyle name="Обычный 8 9 4 2 3_заявки" xfId="58655"/>
    <cellStyle name="Обычный 8 9 4 2 4" xfId="54375"/>
    <cellStyle name="Обычный 8 9 4 2_заявки" xfId="54376"/>
    <cellStyle name="Обычный 8 9 4 3" xfId="54377"/>
    <cellStyle name="Обычный 8 9 4 3 2" xfId="54378"/>
    <cellStyle name="Обычный 8 9 4 3 2 2" xfId="54379"/>
    <cellStyle name="Обычный 8 9 4 3 2_заявки" xfId="58656"/>
    <cellStyle name="Обычный 8 9 4 3 3" xfId="54380"/>
    <cellStyle name="Обычный 8 9 4 3_заявки" xfId="54381"/>
    <cellStyle name="Обычный 8 9 4 4" xfId="54382"/>
    <cellStyle name="Обычный 8 9 4 4 2" xfId="54383"/>
    <cellStyle name="Обычный 8 9 4 4_заявки" xfId="58657"/>
    <cellStyle name="Обычный 8 9 4 5" xfId="54384"/>
    <cellStyle name="Обычный 8 9 4_заявки" xfId="54385"/>
    <cellStyle name="Обычный 8 9 5" xfId="54386"/>
    <cellStyle name="Обычный 8 9 5 2" xfId="54387"/>
    <cellStyle name="Обычный 8 9 5 2 2" xfId="54388"/>
    <cellStyle name="Обычный 8 9 5 2 2 2" xfId="54389"/>
    <cellStyle name="Обычный 8 9 5 2 2_заявки" xfId="58658"/>
    <cellStyle name="Обычный 8 9 5 2 3" xfId="54390"/>
    <cellStyle name="Обычный 8 9 5 2_заявки" xfId="54391"/>
    <cellStyle name="Обычный 8 9 5 3" xfId="54392"/>
    <cellStyle name="Обычный 8 9 5 3 2" xfId="54393"/>
    <cellStyle name="Обычный 8 9 5 3_заявки" xfId="58659"/>
    <cellStyle name="Обычный 8 9 5 4" xfId="54394"/>
    <cellStyle name="Обычный 8 9 5_заявки" xfId="54395"/>
    <cellStyle name="Обычный 8 9 6" xfId="54396"/>
    <cellStyle name="Обычный 8 9 6 2" xfId="54397"/>
    <cellStyle name="Обычный 8 9 6 2 2" xfId="54398"/>
    <cellStyle name="Обычный 8 9 6 2_заявки" xfId="58660"/>
    <cellStyle name="Обычный 8 9 6 3" xfId="54399"/>
    <cellStyle name="Обычный 8 9 6_заявки" xfId="54400"/>
    <cellStyle name="Обычный 8 9 7" xfId="54401"/>
    <cellStyle name="Обычный 8 9 7 2" xfId="54402"/>
    <cellStyle name="Обычный 8 9 7_заявки" xfId="58661"/>
    <cellStyle name="Обычный 8 9 8" xfId="54403"/>
    <cellStyle name="Обычный 8 9_заявки" xfId="54404"/>
    <cellStyle name="Обычный 8_для файла" xfId="54405"/>
    <cellStyle name="Обычный 9" xfId="74"/>
    <cellStyle name="Обычный 9 10" xfId="54406"/>
    <cellStyle name="Обычный 9 10 2" xfId="54407"/>
    <cellStyle name="Обычный 9 10 2 2" xfId="54408"/>
    <cellStyle name="Обычный 9 10 2 2 2" xfId="54409"/>
    <cellStyle name="Обычный 9 10 2 2 2 2" xfId="54410"/>
    <cellStyle name="Обычный 9 10 2 2 2 2 2" xfId="54411"/>
    <cellStyle name="Обычный 9 10 2 2 2 2_заявки" xfId="58662"/>
    <cellStyle name="Обычный 9 10 2 2 2 3" xfId="54412"/>
    <cellStyle name="Обычный 9 10 2 2 2_заявки" xfId="54413"/>
    <cellStyle name="Обычный 9 10 2 2 3" xfId="54414"/>
    <cellStyle name="Обычный 9 10 2 2 3 2" xfId="54415"/>
    <cellStyle name="Обычный 9 10 2 2 3_заявки" xfId="58663"/>
    <cellStyle name="Обычный 9 10 2 2 4" xfId="54416"/>
    <cellStyle name="Обычный 9 10 2 2_заявки" xfId="54417"/>
    <cellStyle name="Обычный 9 10 2 3" xfId="54418"/>
    <cellStyle name="Обычный 9 10 2 3 2" xfId="54419"/>
    <cellStyle name="Обычный 9 10 2 3 2 2" xfId="54420"/>
    <cellStyle name="Обычный 9 10 2 3 2_заявки" xfId="58664"/>
    <cellStyle name="Обычный 9 10 2 3 3" xfId="54421"/>
    <cellStyle name="Обычный 9 10 2 3_заявки" xfId="54422"/>
    <cellStyle name="Обычный 9 10 2 4" xfId="54423"/>
    <cellStyle name="Обычный 9 10 2 4 2" xfId="54424"/>
    <cellStyle name="Обычный 9 10 2 4_заявки" xfId="58665"/>
    <cellStyle name="Обычный 9 10 2 5" xfId="54425"/>
    <cellStyle name="Обычный 9 10 2_заявки" xfId="54426"/>
    <cellStyle name="Обычный 9 10 3" xfId="54427"/>
    <cellStyle name="Обычный 9 10 3 2" xfId="54428"/>
    <cellStyle name="Обычный 9 10 3 2 2" xfId="54429"/>
    <cellStyle name="Обычный 9 10 3 2 2 2" xfId="54430"/>
    <cellStyle name="Обычный 9 10 3 2 2 2 2" xfId="54431"/>
    <cellStyle name="Обычный 9 10 3 2 2 2_заявки" xfId="58666"/>
    <cellStyle name="Обычный 9 10 3 2 2 3" xfId="54432"/>
    <cellStyle name="Обычный 9 10 3 2 2_заявки" xfId="54433"/>
    <cellStyle name="Обычный 9 10 3 2 3" xfId="54434"/>
    <cellStyle name="Обычный 9 10 3 2 3 2" xfId="54435"/>
    <cellStyle name="Обычный 9 10 3 2 3_заявки" xfId="58667"/>
    <cellStyle name="Обычный 9 10 3 2 4" xfId="54436"/>
    <cellStyle name="Обычный 9 10 3 2_заявки" xfId="54437"/>
    <cellStyle name="Обычный 9 10 3 3" xfId="54438"/>
    <cellStyle name="Обычный 9 10 3 3 2" xfId="54439"/>
    <cellStyle name="Обычный 9 10 3 3 2 2" xfId="54440"/>
    <cellStyle name="Обычный 9 10 3 3 2_заявки" xfId="58668"/>
    <cellStyle name="Обычный 9 10 3 3 3" xfId="54441"/>
    <cellStyle name="Обычный 9 10 3 3_заявки" xfId="54442"/>
    <cellStyle name="Обычный 9 10 3 4" xfId="54443"/>
    <cellStyle name="Обычный 9 10 3 4 2" xfId="54444"/>
    <cellStyle name="Обычный 9 10 3 4_заявки" xfId="58669"/>
    <cellStyle name="Обычный 9 10 3 5" xfId="54445"/>
    <cellStyle name="Обычный 9 10 3_заявки" xfId="54446"/>
    <cellStyle name="Обычный 9 10 4" xfId="54447"/>
    <cellStyle name="Обычный 9 10 4 2" xfId="54448"/>
    <cellStyle name="Обычный 9 10 4 2 2" xfId="54449"/>
    <cellStyle name="Обычный 9 10 4 2 2 2" xfId="54450"/>
    <cellStyle name="Обычный 9 10 4 2 2 2 2" xfId="54451"/>
    <cellStyle name="Обычный 9 10 4 2 2 2_заявки" xfId="58670"/>
    <cellStyle name="Обычный 9 10 4 2 2 3" xfId="54452"/>
    <cellStyle name="Обычный 9 10 4 2 2_заявки" xfId="54453"/>
    <cellStyle name="Обычный 9 10 4 2 3" xfId="54454"/>
    <cellStyle name="Обычный 9 10 4 2 3 2" xfId="54455"/>
    <cellStyle name="Обычный 9 10 4 2 3_заявки" xfId="58671"/>
    <cellStyle name="Обычный 9 10 4 2 4" xfId="54456"/>
    <cellStyle name="Обычный 9 10 4 2_заявки" xfId="54457"/>
    <cellStyle name="Обычный 9 10 4 3" xfId="54458"/>
    <cellStyle name="Обычный 9 10 4 3 2" xfId="54459"/>
    <cellStyle name="Обычный 9 10 4 3 2 2" xfId="54460"/>
    <cellStyle name="Обычный 9 10 4 3 2_заявки" xfId="58672"/>
    <cellStyle name="Обычный 9 10 4 3 3" xfId="54461"/>
    <cellStyle name="Обычный 9 10 4 3_заявки" xfId="54462"/>
    <cellStyle name="Обычный 9 10 4 4" xfId="54463"/>
    <cellStyle name="Обычный 9 10 4 4 2" xfId="54464"/>
    <cellStyle name="Обычный 9 10 4 4_заявки" xfId="58673"/>
    <cellStyle name="Обычный 9 10 4 5" xfId="54465"/>
    <cellStyle name="Обычный 9 10 4_заявки" xfId="54466"/>
    <cellStyle name="Обычный 9 10 5" xfId="54467"/>
    <cellStyle name="Обычный 9 10 5 2" xfId="54468"/>
    <cellStyle name="Обычный 9 10 5 2 2" xfId="54469"/>
    <cellStyle name="Обычный 9 10 5 2 2 2" xfId="54470"/>
    <cellStyle name="Обычный 9 10 5 2 2_заявки" xfId="58674"/>
    <cellStyle name="Обычный 9 10 5 2 3" xfId="54471"/>
    <cellStyle name="Обычный 9 10 5 2_заявки" xfId="54472"/>
    <cellStyle name="Обычный 9 10 5 3" xfId="54473"/>
    <cellStyle name="Обычный 9 10 5 3 2" xfId="54474"/>
    <cellStyle name="Обычный 9 10 5 3_заявки" xfId="58675"/>
    <cellStyle name="Обычный 9 10 5 4" xfId="54475"/>
    <cellStyle name="Обычный 9 10 5_заявки" xfId="54476"/>
    <cellStyle name="Обычный 9 10 6" xfId="54477"/>
    <cellStyle name="Обычный 9 10 6 2" xfId="54478"/>
    <cellStyle name="Обычный 9 10 6 2 2" xfId="54479"/>
    <cellStyle name="Обычный 9 10 6 2_заявки" xfId="58676"/>
    <cellStyle name="Обычный 9 10 6 3" xfId="54480"/>
    <cellStyle name="Обычный 9 10 6_заявки" xfId="54481"/>
    <cellStyle name="Обычный 9 10 7" xfId="54482"/>
    <cellStyle name="Обычный 9 10 7 2" xfId="54483"/>
    <cellStyle name="Обычный 9 10 7_заявки" xfId="58677"/>
    <cellStyle name="Обычный 9 10 8" xfId="54484"/>
    <cellStyle name="Обычный 9 10_заявки" xfId="54485"/>
    <cellStyle name="Обычный 9 11" xfId="54486"/>
    <cellStyle name="Обычный 9 11 2" xfId="54487"/>
    <cellStyle name="Обычный 9 11 2 2" xfId="54488"/>
    <cellStyle name="Обычный 9 11 2 2 2" xfId="54489"/>
    <cellStyle name="Обычный 9 11 2 2 2 2" xfId="54490"/>
    <cellStyle name="Обычный 9 11 2 2 2 2 2" xfId="54491"/>
    <cellStyle name="Обычный 9 11 2 2 2 2_заявки" xfId="58678"/>
    <cellStyle name="Обычный 9 11 2 2 2 3" xfId="54492"/>
    <cellStyle name="Обычный 9 11 2 2 2_заявки" xfId="54493"/>
    <cellStyle name="Обычный 9 11 2 2 3" xfId="54494"/>
    <cellStyle name="Обычный 9 11 2 2 3 2" xfId="54495"/>
    <cellStyle name="Обычный 9 11 2 2 3_заявки" xfId="58679"/>
    <cellStyle name="Обычный 9 11 2 2 4" xfId="54496"/>
    <cellStyle name="Обычный 9 11 2 2_заявки" xfId="54497"/>
    <cellStyle name="Обычный 9 11 2 3" xfId="54498"/>
    <cellStyle name="Обычный 9 11 2 3 2" xfId="54499"/>
    <cellStyle name="Обычный 9 11 2 3 2 2" xfId="54500"/>
    <cellStyle name="Обычный 9 11 2 3 2_заявки" xfId="58680"/>
    <cellStyle name="Обычный 9 11 2 3 3" xfId="54501"/>
    <cellStyle name="Обычный 9 11 2 3_заявки" xfId="54502"/>
    <cellStyle name="Обычный 9 11 2 4" xfId="54503"/>
    <cellStyle name="Обычный 9 11 2 4 2" xfId="54504"/>
    <cellStyle name="Обычный 9 11 2 4_заявки" xfId="58681"/>
    <cellStyle name="Обычный 9 11 2 5" xfId="54505"/>
    <cellStyle name="Обычный 9 11 2_заявки" xfId="54506"/>
    <cellStyle name="Обычный 9 11 3" xfId="54507"/>
    <cellStyle name="Обычный 9 11 3 2" xfId="54508"/>
    <cellStyle name="Обычный 9 11 3 2 2" xfId="54509"/>
    <cellStyle name="Обычный 9 11 3 2 2 2" xfId="54510"/>
    <cellStyle name="Обычный 9 11 3 2 2 2 2" xfId="54511"/>
    <cellStyle name="Обычный 9 11 3 2 2 2_заявки" xfId="58682"/>
    <cellStyle name="Обычный 9 11 3 2 2 3" xfId="54512"/>
    <cellStyle name="Обычный 9 11 3 2 2_заявки" xfId="54513"/>
    <cellStyle name="Обычный 9 11 3 2 3" xfId="54514"/>
    <cellStyle name="Обычный 9 11 3 2 3 2" xfId="54515"/>
    <cellStyle name="Обычный 9 11 3 2 3_заявки" xfId="58683"/>
    <cellStyle name="Обычный 9 11 3 2 4" xfId="54516"/>
    <cellStyle name="Обычный 9 11 3 2_заявки" xfId="54517"/>
    <cellStyle name="Обычный 9 11 3 3" xfId="54518"/>
    <cellStyle name="Обычный 9 11 3 3 2" xfId="54519"/>
    <cellStyle name="Обычный 9 11 3 3 2 2" xfId="54520"/>
    <cellStyle name="Обычный 9 11 3 3 2_заявки" xfId="58684"/>
    <cellStyle name="Обычный 9 11 3 3 3" xfId="54521"/>
    <cellStyle name="Обычный 9 11 3 3_заявки" xfId="54522"/>
    <cellStyle name="Обычный 9 11 3 4" xfId="54523"/>
    <cellStyle name="Обычный 9 11 3 4 2" xfId="54524"/>
    <cellStyle name="Обычный 9 11 3 4_заявки" xfId="58685"/>
    <cellStyle name="Обычный 9 11 3 5" xfId="54525"/>
    <cellStyle name="Обычный 9 11 3_заявки" xfId="54526"/>
    <cellStyle name="Обычный 9 11 4" xfId="54527"/>
    <cellStyle name="Обычный 9 11 4 2" xfId="54528"/>
    <cellStyle name="Обычный 9 11 4 2 2" xfId="54529"/>
    <cellStyle name="Обычный 9 11 4 2 2 2" xfId="54530"/>
    <cellStyle name="Обычный 9 11 4 2 2 2 2" xfId="54531"/>
    <cellStyle name="Обычный 9 11 4 2 2 2_заявки" xfId="58686"/>
    <cellStyle name="Обычный 9 11 4 2 2 3" xfId="54532"/>
    <cellStyle name="Обычный 9 11 4 2 2_заявки" xfId="54533"/>
    <cellStyle name="Обычный 9 11 4 2 3" xfId="54534"/>
    <cellStyle name="Обычный 9 11 4 2 3 2" xfId="54535"/>
    <cellStyle name="Обычный 9 11 4 2 3_заявки" xfId="58687"/>
    <cellStyle name="Обычный 9 11 4 2 4" xfId="54536"/>
    <cellStyle name="Обычный 9 11 4 2_заявки" xfId="54537"/>
    <cellStyle name="Обычный 9 11 4 3" xfId="54538"/>
    <cellStyle name="Обычный 9 11 4 3 2" xfId="54539"/>
    <cellStyle name="Обычный 9 11 4 3 2 2" xfId="54540"/>
    <cellStyle name="Обычный 9 11 4 3 2_заявки" xfId="58688"/>
    <cellStyle name="Обычный 9 11 4 3 3" xfId="54541"/>
    <cellStyle name="Обычный 9 11 4 3_заявки" xfId="54542"/>
    <cellStyle name="Обычный 9 11 4 4" xfId="54543"/>
    <cellStyle name="Обычный 9 11 4 4 2" xfId="54544"/>
    <cellStyle name="Обычный 9 11 4 4_заявки" xfId="58689"/>
    <cellStyle name="Обычный 9 11 4 5" xfId="54545"/>
    <cellStyle name="Обычный 9 11 4_заявки" xfId="54546"/>
    <cellStyle name="Обычный 9 11 5" xfId="54547"/>
    <cellStyle name="Обычный 9 11 5 2" xfId="54548"/>
    <cellStyle name="Обычный 9 11 5 2 2" xfId="54549"/>
    <cellStyle name="Обычный 9 11 5 2 2 2" xfId="54550"/>
    <cellStyle name="Обычный 9 11 5 2 2_заявки" xfId="58690"/>
    <cellStyle name="Обычный 9 11 5 2 3" xfId="54551"/>
    <cellStyle name="Обычный 9 11 5 2_заявки" xfId="54552"/>
    <cellStyle name="Обычный 9 11 5 3" xfId="54553"/>
    <cellStyle name="Обычный 9 11 5 3 2" xfId="54554"/>
    <cellStyle name="Обычный 9 11 5 3_заявки" xfId="58691"/>
    <cellStyle name="Обычный 9 11 5 4" xfId="54555"/>
    <cellStyle name="Обычный 9 11 5_заявки" xfId="54556"/>
    <cellStyle name="Обычный 9 11 6" xfId="54557"/>
    <cellStyle name="Обычный 9 11 6 2" xfId="54558"/>
    <cellStyle name="Обычный 9 11 6 2 2" xfId="54559"/>
    <cellStyle name="Обычный 9 11 6 2_заявки" xfId="58692"/>
    <cellStyle name="Обычный 9 11 6 3" xfId="54560"/>
    <cellStyle name="Обычный 9 11 6_заявки" xfId="54561"/>
    <cellStyle name="Обычный 9 11 7" xfId="54562"/>
    <cellStyle name="Обычный 9 11 7 2" xfId="54563"/>
    <cellStyle name="Обычный 9 11 7_заявки" xfId="58693"/>
    <cellStyle name="Обычный 9 11 8" xfId="54564"/>
    <cellStyle name="Обычный 9 11_заявки" xfId="54565"/>
    <cellStyle name="Обычный 9 12" xfId="54566"/>
    <cellStyle name="Обычный 9 12 2" xfId="54567"/>
    <cellStyle name="Обычный 9 12 2 2" xfId="54568"/>
    <cellStyle name="Обычный 9 12 2 2 2" xfId="54569"/>
    <cellStyle name="Обычный 9 12 2 2 2 2" xfId="54570"/>
    <cellStyle name="Обычный 9 12 2 2 2 2 2" xfId="54571"/>
    <cellStyle name="Обычный 9 12 2 2 2 2_заявки" xfId="58694"/>
    <cellStyle name="Обычный 9 12 2 2 2 3" xfId="54572"/>
    <cellStyle name="Обычный 9 12 2 2 2_заявки" xfId="54573"/>
    <cellStyle name="Обычный 9 12 2 2 3" xfId="54574"/>
    <cellStyle name="Обычный 9 12 2 2 3 2" xfId="54575"/>
    <cellStyle name="Обычный 9 12 2 2 3_заявки" xfId="58695"/>
    <cellStyle name="Обычный 9 12 2 2 4" xfId="54576"/>
    <cellStyle name="Обычный 9 12 2 2_заявки" xfId="54577"/>
    <cellStyle name="Обычный 9 12 2 3" xfId="54578"/>
    <cellStyle name="Обычный 9 12 2 3 2" xfId="54579"/>
    <cellStyle name="Обычный 9 12 2 3 2 2" xfId="54580"/>
    <cellStyle name="Обычный 9 12 2 3 2_заявки" xfId="58696"/>
    <cellStyle name="Обычный 9 12 2 3 3" xfId="54581"/>
    <cellStyle name="Обычный 9 12 2 3_заявки" xfId="54582"/>
    <cellStyle name="Обычный 9 12 2 4" xfId="54583"/>
    <cellStyle name="Обычный 9 12 2 4 2" xfId="54584"/>
    <cellStyle name="Обычный 9 12 2 4_заявки" xfId="58697"/>
    <cellStyle name="Обычный 9 12 2 5" xfId="54585"/>
    <cellStyle name="Обычный 9 12 2_заявки" xfId="54586"/>
    <cellStyle name="Обычный 9 12 3" xfId="54587"/>
    <cellStyle name="Обычный 9 12 3 2" xfId="54588"/>
    <cellStyle name="Обычный 9 12 3 2 2" xfId="54589"/>
    <cellStyle name="Обычный 9 12 3 2 2 2" xfId="54590"/>
    <cellStyle name="Обычный 9 12 3 2 2 2 2" xfId="54591"/>
    <cellStyle name="Обычный 9 12 3 2 2 2_заявки" xfId="58698"/>
    <cellStyle name="Обычный 9 12 3 2 2 3" xfId="54592"/>
    <cellStyle name="Обычный 9 12 3 2 2_заявки" xfId="54593"/>
    <cellStyle name="Обычный 9 12 3 2 3" xfId="54594"/>
    <cellStyle name="Обычный 9 12 3 2 3 2" xfId="54595"/>
    <cellStyle name="Обычный 9 12 3 2 3_заявки" xfId="58699"/>
    <cellStyle name="Обычный 9 12 3 2 4" xfId="54596"/>
    <cellStyle name="Обычный 9 12 3 2_заявки" xfId="54597"/>
    <cellStyle name="Обычный 9 12 3 3" xfId="54598"/>
    <cellStyle name="Обычный 9 12 3 3 2" xfId="54599"/>
    <cellStyle name="Обычный 9 12 3 3 2 2" xfId="54600"/>
    <cellStyle name="Обычный 9 12 3 3 2_заявки" xfId="58700"/>
    <cellStyle name="Обычный 9 12 3 3 3" xfId="54601"/>
    <cellStyle name="Обычный 9 12 3 3_заявки" xfId="54602"/>
    <cellStyle name="Обычный 9 12 3 4" xfId="54603"/>
    <cellStyle name="Обычный 9 12 3 4 2" xfId="54604"/>
    <cellStyle name="Обычный 9 12 3 4_заявки" xfId="58701"/>
    <cellStyle name="Обычный 9 12 3 5" xfId="54605"/>
    <cellStyle name="Обычный 9 12 3_заявки" xfId="54606"/>
    <cellStyle name="Обычный 9 12 4" xfId="54607"/>
    <cellStyle name="Обычный 9 12 4 2" xfId="54608"/>
    <cellStyle name="Обычный 9 12 4 2 2" xfId="54609"/>
    <cellStyle name="Обычный 9 12 4 2 2 2" xfId="54610"/>
    <cellStyle name="Обычный 9 12 4 2 2_заявки" xfId="58702"/>
    <cellStyle name="Обычный 9 12 4 2 3" xfId="54611"/>
    <cellStyle name="Обычный 9 12 4 2_заявки" xfId="54612"/>
    <cellStyle name="Обычный 9 12 4 3" xfId="54613"/>
    <cellStyle name="Обычный 9 12 4 3 2" xfId="54614"/>
    <cellStyle name="Обычный 9 12 4 3_заявки" xfId="58703"/>
    <cellStyle name="Обычный 9 12 4 4" xfId="54615"/>
    <cellStyle name="Обычный 9 12 4_заявки" xfId="54616"/>
    <cellStyle name="Обычный 9 12 5" xfId="54617"/>
    <cellStyle name="Обычный 9 12 5 2" xfId="54618"/>
    <cellStyle name="Обычный 9 12 5 2 2" xfId="54619"/>
    <cellStyle name="Обычный 9 12 5 2_заявки" xfId="58704"/>
    <cellStyle name="Обычный 9 12 5 3" xfId="54620"/>
    <cellStyle name="Обычный 9 12 5_заявки" xfId="54621"/>
    <cellStyle name="Обычный 9 12 6" xfId="54622"/>
    <cellStyle name="Обычный 9 12 6 2" xfId="54623"/>
    <cellStyle name="Обычный 9 12 6_заявки" xfId="58705"/>
    <cellStyle name="Обычный 9 12 7" xfId="54624"/>
    <cellStyle name="Обычный 9 12_заявки" xfId="54625"/>
    <cellStyle name="Обычный 9 13" xfId="54626"/>
    <cellStyle name="Обычный 9 13 2" xfId="54627"/>
    <cellStyle name="Обычный 9 13 2 2" xfId="54628"/>
    <cellStyle name="Обычный 9 13 2 2 2" xfId="54629"/>
    <cellStyle name="Обычный 9 13 2 2 2 2" xfId="54630"/>
    <cellStyle name="Обычный 9 13 2 2 2 2 2" xfId="54631"/>
    <cellStyle name="Обычный 9 13 2 2 2 2_заявки" xfId="58706"/>
    <cellStyle name="Обычный 9 13 2 2 2 3" xfId="54632"/>
    <cellStyle name="Обычный 9 13 2 2 2_заявки" xfId="54633"/>
    <cellStyle name="Обычный 9 13 2 2 3" xfId="54634"/>
    <cellStyle name="Обычный 9 13 2 2 3 2" xfId="54635"/>
    <cellStyle name="Обычный 9 13 2 2 3_заявки" xfId="58707"/>
    <cellStyle name="Обычный 9 13 2 2 4" xfId="54636"/>
    <cellStyle name="Обычный 9 13 2 2_заявки" xfId="54637"/>
    <cellStyle name="Обычный 9 13 2 3" xfId="54638"/>
    <cellStyle name="Обычный 9 13 2 3 2" xfId="54639"/>
    <cellStyle name="Обычный 9 13 2 3 2 2" xfId="54640"/>
    <cellStyle name="Обычный 9 13 2 3 2_заявки" xfId="58708"/>
    <cellStyle name="Обычный 9 13 2 3 3" xfId="54641"/>
    <cellStyle name="Обычный 9 13 2 3_заявки" xfId="54642"/>
    <cellStyle name="Обычный 9 13 2 4" xfId="54643"/>
    <cellStyle name="Обычный 9 13 2 4 2" xfId="54644"/>
    <cellStyle name="Обычный 9 13 2 4_заявки" xfId="58709"/>
    <cellStyle name="Обычный 9 13 2 5" xfId="54645"/>
    <cellStyle name="Обычный 9 13 2_заявки" xfId="54646"/>
    <cellStyle name="Обычный 9 13 3" xfId="54647"/>
    <cellStyle name="Обычный 9 13 3 2" xfId="54648"/>
    <cellStyle name="Обычный 9 13 3 2 2" xfId="54649"/>
    <cellStyle name="Обычный 9 13 3 2 2 2" xfId="54650"/>
    <cellStyle name="Обычный 9 13 3 2 2 2 2" xfId="54651"/>
    <cellStyle name="Обычный 9 13 3 2 2 2_заявки" xfId="58710"/>
    <cellStyle name="Обычный 9 13 3 2 2 3" xfId="54652"/>
    <cellStyle name="Обычный 9 13 3 2 2_заявки" xfId="54653"/>
    <cellStyle name="Обычный 9 13 3 2 3" xfId="54654"/>
    <cellStyle name="Обычный 9 13 3 2 3 2" xfId="54655"/>
    <cellStyle name="Обычный 9 13 3 2 3_заявки" xfId="58711"/>
    <cellStyle name="Обычный 9 13 3 2 4" xfId="54656"/>
    <cellStyle name="Обычный 9 13 3 2_заявки" xfId="54657"/>
    <cellStyle name="Обычный 9 13 3 3" xfId="54658"/>
    <cellStyle name="Обычный 9 13 3 3 2" xfId="54659"/>
    <cellStyle name="Обычный 9 13 3 3 2 2" xfId="54660"/>
    <cellStyle name="Обычный 9 13 3 3 2_заявки" xfId="58712"/>
    <cellStyle name="Обычный 9 13 3 3 3" xfId="54661"/>
    <cellStyle name="Обычный 9 13 3 3_заявки" xfId="54662"/>
    <cellStyle name="Обычный 9 13 3 4" xfId="54663"/>
    <cellStyle name="Обычный 9 13 3 4 2" xfId="54664"/>
    <cellStyle name="Обычный 9 13 3 4_заявки" xfId="58713"/>
    <cellStyle name="Обычный 9 13 3 5" xfId="54665"/>
    <cellStyle name="Обычный 9 13 3_заявки" xfId="54666"/>
    <cellStyle name="Обычный 9 13 4" xfId="54667"/>
    <cellStyle name="Обычный 9 13 4 2" xfId="54668"/>
    <cellStyle name="Обычный 9 13 4 2 2" xfId="54669"/>
    <cellStyle name="Обычный 9 13 4 2 2 2" xfId="54670"/>
    <cellStyle name="Обычный 9 13 4 2 2_заявки" xfId="58714"/>
    <cellStyle name="Обычный 9 13 4 2 3" xfId="54671"/>
    <cellStyle name="Обычный 9 13 4 2_заявки" xfId="54672"/>
    <cellStyle name="Обычный 9 13 4 3" xfId="54673"/>
    <cellStyle name="Обычный 9 13 4 3 2" xfId="54674"/>
    <cellStyle name="Обычный 9 13 4 3_заявки" xfId="58715"/>
    <cellStyle name="Обычный 9 13 4 4" xfId="54675"/>
    <cellStyle name="Обычный 9 13 4_заявки" xfId="54676"/>
    <cellStyle name="Обычный 9 13 5" xfId="54677"/>
    <cellStyle name="Обычный 9 13 5 2" xfId="54678"/>
    <cellStyle name="Обычный 9 13 5 2 2" xfId="54679"/>
    <cellStyle name="Обычный 9 13 5 2_заявки" xfId="58716"/>
    <cellStyle name="Обычный 9 13 5 3" xfId="54680"/>
    <cellStyle name="Обычный 9 13 5_заявки" xfId="54681"/>
    <cellStyle name="Обычный 9 13 6" xfId="54682"/>
    <cellStyle name="Обычный 9 13 6 2" xfId="54683"/>
    <cellStyle name="Обычный 9 13 6_заявки" xfId="58717"/>
    <cellStyle name="Обычный 9 13 7" xfId="54684"/>
    <cellStyle name="Обычный 9 13_заявки" xfId="54685"/>
    <cellStyle name="Обычный 9 14" xfId="54686"/>
    <cellStyle name="Обычный 9 14 2" xfId="54687"/>
    <cellStyle name="Обычный 9 14 2 2" xfId="54688"/>
    <cellStyle name="Обычный 9 14 2 2 2" xfId="54689"/>
    <cellStyle name="Обычный 9 14 2 2 2 2" xfId="54690"/>
    <cellStyle name="Обычный 9 14 2 2 2 2 2" xfId="54691"/>
    <cellStyle name="Обычный 9 14 2 2 2 2_заявки" xfId="58718"/>
    <cellStyle name="Обычный 9 14 2 2 2 3" xfId="54692"/>
    <cellStyle name="Обычный 9 14 2 2 2_заявки" xfId="54693"/>
    <cellStyle name="Обычный 9 14 2 2 3" xfId="54694"/>
    <cellStyle name="Обычный 9 14 2 2 3 2" xfId="54695"/>
    <cellStyle name="Обычный 9 14 2 2 3_заявки" xfId="58719"/>
    <cellStyle name="Обычный 9 14 2 2 4" xfId="54696"/>
    <cellStyle name="Обычный 9 14 2 2_заявки" xfId="54697"/>
    <cellStyle name="Обычный 9 14 2 3" xfId="54698"/>
    <cellStyle name="Обычный 9 14 2 3 2" xfId="54699"/>
    <cellStyle name="Обычный 9 14 2 3 2 2" xfId="54700"/>
    <cellStyle name="Обычный 9 14 2 3 2_заявки" xfId="58720"/>
    <cellStyle name="Обычный 9 14 2 3 3" xfId="54701"/>
    <cellStyle name="Обычный 9 14 2 3_заявки" xfId="54702"/>
    <cellStyle name="Обычный 9 14 2 4" xfId="54703"/>
    <cellStyle name="Обычный 9 14 2 4 2" xfId="54704"/>
    <cellStyle name="Обычный 9 14 2 4_заявки" xfId="58721"/>
    <cellStyle name="Обычный 9 14 2 5" xfId="54705"/>
    <cellStyle name="Обычный 9 14 2_заявки" xfId="54706"/>
    <cellStyle name="Обычный 9 14 3" xfId="54707"/>
    <cellStyle name="Обычный 9 14 3 2" xfId="54708"/>
    <cellStyle name="Обычный 9 14 3 2 2" xfId="54709"/>
    <cellStyle name="Обычный 9 14 3 2 2 2" xfId="54710"/>
    <cellStyle name="Обычный 9 14 3 2 2 2 2" xfId="54711"/>
    <cellStyle name="Обычный 9 14 3 2 2 2_заявки" xfId="58722"/>
    <cellStyle name="Обычный 9 14 3 2 2 3" xfId="54712"/>
    <cellStyle name="Обычный 9 14 3 2 2_заявки" xfId="54713"/>
    <cellStyle name="Обычный 9 14 3 2 3" xfId="54714"/>
    <cellStyle name="Обычный 9 14 3 2 3 2" xfId="54715"/>
    <cellStyle name="Обычный 9 14 3 2 3_заявки" xfId="58723"/>
    <cellStyle name="Обычный 9 14 3 2 4" xfId="54716"/>
    <cellStyle name="Обычный 9 14 3 2_заявки" xfId="54717"/>
    <cellStyle name="Обычный 9 14 3 3" xfId="54718"/>
    <cellStyle name="Обычный 9 14 3 3 2" xfId="54719"/>
    <cellStyle name="Обычный 9 14 3 3 2 2" xfId="54720"/>
    <cellStyle name="Обычный 9 14 3 3 2_заявки" xfId="58724"/>
    <cellStyle name="Обычный 9 14 3 3 3" xfId="54721"/>
    <cellStyle name="Обычный 9 14 3 3_заявки" xfId="54722"/>
    <cellStyle name="Обычный 9 14 3 4" xfId="54723"/>
    <cellStyle name="Обычный 9 14 3 4 2" xfId="54724"/>
    <cellStyle name="Обычный 9 14 3 4_заявки" xfId="58725"/>
    <cellStyle name="Обычный 9 14 3 5" xfId="54725"/>
    <cellStyle name="Обычный 9 14 3_заявки" xfId="54726"/>
    <cellStyle name="Обычный 9 14 4" xfId="54727"/>
    <cellStyle name="Обычный 9 14 4 2" xfId="54728"/>
    <cellStyle name="Обычный 9 14 4 2 2" xfId="54729"/>
    <cellStyle name="Обычный 9 14 4 2 2 2" xfId="54730"/>
    <cellStyle name="Обычный 9 14 4 2 2_заявки" xfId="58726"/>
    <cellStyle name="Обычный 9 14 4 2 3" xfId="54731"/>
    <cellStyle name="Обычный 9 14 4 2_заявки" xfId="54732"/>
    <cellStyle name="Обычный 9 14 4 3" xfId="54733"/>
    <cellStyle name="Обычный 9 14 4 3 2" xfId="54734"/>
    <cellStyle name="Обычный 9 14 4 3_заявки" xfId="58727"/>
    <cellStyle name="Обычный 9 14 4 4" xfId="54735"/>
    <cellStyle name="Обычный 9 14 4_заявки" xfId="54736"/>
    <cellStyle name="Обычный 9 14 5" xfId="54737"/>
    <cellStyle name="Обычный 9 14 5 2" xfId="54738"/>
    <cellStyle name="Обычный 9 14 5 2 2" xfId="54739"/>
    <cellStyle name="Обычный 9 14 5 2_заявки" xfId="58728"/>
    <cellStyle name="Обычный 9 14 5 3" xfId="54740"/>
    <cellStyle name="Обычный 9 14 5_заявки" xfId="54741"/>
    <cellStyle name="Обычный 9 14 6" xfId="54742"/>
    <cellStyle name="Обычный 9 14 6 2" xfId="54743"/>
    <cellStyle name="Обычный 9 14 6_заявки" xfId="58729"/>
    <cellStyle name="Обычный 9 14 7" xfId="54744"/>
    <cellStyle name="Обычный 9 14_заявки" xfId="54745"/>
    <cellStyle name="Обычный 9 15" xfId="54746"/>
    <cellStyle name="Обычный 9 15 2" xfId="54747"/>
    <cellStyle name="Обычный 9 15 2 2" xfId="54748"/>
    <cellStyle name="Обычный 9 15 2 2 2" xfId="54749"/>
    <cellStyle name="Обычный 9 15 2 2 2 2" xfId="54750"/>
    <cellStyle name="Обычный 9 15 2 2 2 2 2" xfId="54751"/>
    <cellStyle name="Обычный 9 15 2 2 2 2_заявки" xfId="58730"/>
    <cellStyle name="Обычный 9 15 2 2 2 3" xfId="54752"/>
    <cellStyle name="Обычный 9 15 2 2 2_заявки" xfId="54753"/>
    <cellStyle name="Обычный 9 15 2 2 3" xfId="54754"/>
    <cellStyle name="Обычный 9 15 2 2 3 2" xfId="54755"/>
    <cellStyle name="Обычный 9 15 2 2 3_заявки" xfId="58731"/>
    <cellStyle name="Обычный 9 15 2 2 4" xfId="54756"/>
    <cellStyle name="Обычный 9 15 2 2_заявки" xfId="54757"/>
    <cellStyle name="Обычный 9 15 2 3" xfId="54758"/>
    <cellStyle name="Обычный 9 15 2 3 2" xfId="54759"/>
    <cellStyle name="Обычный 9 15 2 3 2 2" xfId="54760"/>
    <cellStyle name="Обычный 9 15 2 3 2_заявки" xfId="58732"/>
    <cellStyle name="Обычный 9 15 2 3 3" xfId="54761"/>
    <cellStyle name="Обычный 9 15 2 3_заявки" xfId="54762"/>
    <cellStyle name="Обычный 9 15 2 4" xfId="54763"/>
    <cellStyle name="Обычный 9 15 2 4 2" xfId="54764"/>
    <cellStyle name="Обычный 9 15 2 4_заявки" xfId="58733"/>
    <cellStyle name="Обычный 9 15 2 5" xfId="54765"/>
    <cellStyle name="Обычный 9 15 2_заявки" xfId="54766"/>
    <cellStyle name="Обычный 9 15 3" xfId="54767"/>
    <cellStyle name="Обычный 9 15 3 2" xfId="54768"/>
    <cellStyle name="Обычный 9 15 3 2 2" xfId="54769"/>
    <cellStyle name="Обычный 9 15 3 2 2 2" xfId="54770"/>
    <cellStyle name="Обычный 9 15 3 2 2 2 2" xfId="54771"/>
    <cellStyle name="Обычный 9 15 3 2 2 2_заявки" xfId="58734"/>
    <cellStyle name="Обычный 9 15 3 2 2 3" xfId="54772"/>
    <cellStyle name="Обычный 9 15 3 2 2_заявки" xfId="54773"/>
    <cellStyle name="Обычный 9 15 3 2 3" xfId="54774"/>
    <cellStyle name="Обычный 9 15 3 2 3 2" xfId="54775"/>
    <cellStyle name="Обычный 9 15 3 2 3_заявки" xfId="58735"/>
    <cellStyle name="Обычный 9 15 3 2 4" xfId="54776"/>
    <cellStyle name="Обычный 9 15 3 2_заявки" xfId="54777"/>
    <cellStyle name="Обычный 9 15 3 3" xfId="54778"/>
    <cellStyle name="Обычный 9 15 3 3 2" xfId="54779"/>
    <cellStyle name="Обычный 9 15 3 3 2 2" xfId="54780"/>
    <cellStyle name="Обычный 9 15 3 3 2_заявки" xfId="58736"/>
    <cellStyle name="Обычный 9 15 3 3 3" xfId="54781"/>
    <cellStyle name="Обычный 9 15 3 3_заявки" xfId="54782"/>
    <cellStyle name="Обычный 9 15 3 4" xfId="54783"/>
    <cellStyle name="Обычный 9 15 3 4 2" xfId="54784"/>
    <cellStyle name="Обычный 9 15 3 4_заявки" xfId="58737"/>
    <cellStyle name="Обычный 9 15 3 5" xfId="54785"/>
    <cellStyle name="Обычный 9 15 3_заявки" xfId="54786"/>
    <cellStyle name="Обычный 9 15 4" xfId="54787"/>
    <cellStyle name="Обычный 9 15 4 2" xfId="54788"/>
    <cellStyle name="Обычный 9 15 4 2 2" xfId="54789"/>
    <cellStyle name="Обычный 9 15 4 2 2 2" xfId="54790"/>
    <cellStyle name="Обычный 9 15 4 2 2_заявки" xfId="58738"/>
    <cellStyle name="Обычный 9 15 4 2 3" xfId="54791"/>
    <cellStyle name="Обычный 9 15 4 2_заявки" xfId="54792"/>
    <cellStyle name="Обычный 9 15 4 3" xfId="54793"/>
    <cellStyle name="Обычный 9 15 4 3 2" xfId="54794"/>
    <cellStyle name="Обычный 9 15 4 3_заявки" xfId="58739"/>
    <cellStyle name="Обычный 9 15 4 4" xfId="54795"/>
    <cellStyle name="Обычный 9 15 4_заявки" xfId="54796"/>
    <cellStyle name="Обычный 9 15 5" xfId="54797"/>
    <cellStyle name="Обычный 9 15 5 2" xfId="54798"/>
    <cellStyle name="Обычный 9 15 5 2 2" xfId="54799"/>
    <cellStyle name="Обычный 9 15 5 2_заявки" xfId="58740"/>
    <cellStyle name="Обычный 9 15 5 3" xfId="54800"/>
    <cellStyle name="Обычный 9 15 5_заявки" xfId="54801"/>
    <cellStyle name="Обычный 9 15 6" xfId="54802"/>
    <cellStyle name="Обычный 9 15 6 2" xfId="54803"/>
    <cellStyle name="Обычный 9 15 6_заявки" xfId="58741"/>
    <cellStyle name="Обычный 9 15 7" xfId="54804"/>
    <cellStyle name="Обычный 9 15_заявки" xfId="54805"/>
    <cellStyle name="Обычный 9 16" xfId="54806"/>
    <cellStyle name="Обычный 9 16 2" xfId="54807"/>
    <cellStyle name="Обычный 9 16 2 2" xfId="54808"/>
    <cellStyle name="Обычный 9 16 2 2 2" xfId="54809"/>
    <cellStyle name="Обычный 9 16 2 2 2 2" xfId="54810"/>
    <cellStyle name="Обычный 9 16 2 2 2 2 2" xfId="54811"/>
    <cellStyle name="Обычный 9 16 2 2 2 2_заявки" xfId="58742"/>
    <cellStyle name="Обычный 9 16 2 2 2 3" xfId="54812"/>
    <cellStyle name="Обычный 9 16 2 2 2_заявки" xfId="54813"/>
    <cellStyle name="Обычный 9 16 2 2 3" xfId="54814"/>
    <cellStyle name="Обычный 9 16 2 2 3 2" xfId="54815"/>
    <cellStyle name="Обычный 9 16 2 2 3_заявки" xfId="58743"/>
    <cellStyle name="Обычный 9 16 2 2 4" xfId="54816"/>
    <cellStyle name="Обычный 9 16 2 2_заявки" xfId="54817"/>
    <cellStyle name="Обычный 9 16 2 3" xfId="54818"/>
    <cellStyle name="Обычный 9 16 2 3 2" xfId="54819"/>
    <cellStyle name="Обычный 9 16 2 3 2 2" xfId="54820"/>
    <cellStyle name="Обычный 9 16 2 3 2_заявки" xfId="58744"/>
    <cellStyle name="Обычный 9 16 2 3 3" xfId="54821"/>
    <cellStyle name="Обычный 9 16 2 3_заявки" xfId="54822"/>
    <cellStyle name="Обычный 9 16 2 4" xfId="54823"/>
    <cellStyle name="Обычный 9 16 2 4 2" xfId="54824"/>
    <cellStyle name="Обычный 9 16 2 4_заявки" xfId="58745"/>
    <cellStyle name="Обычный 9 16 2 5" xfId="54825"/>
    <cellStyle name="Обычный 9 16 2_заявки" xfId="54826"/>
    <cellStyle name="Обычный 9 16 3" xfId="54827"/>
    <cellStyle name="Обычный 9 16 3 2" xfId="54828"/>
    <cellStyle name="Обычный 9 16 3 2 2" xfId="54829"/>
    <cellStyle name="Обычный 9 16 3 2 2 2" xfId="54830"/>
    <cellStyle name="Обычный 9 16 3 2 2 2 2" xfId="54831"/>
    <cellStyle name="Обычный 9 16 3 2 2 2_заявки" xfId="58746"/>
    <cellStyle name="Обычный 9 16 3 2 2 3" xfId="54832"/>
    <cellStyle name="Обычный 9 16 3 2 2_заявки" xfId="54833"/>
    <cellStyle name="Обычный 9 16 3 2 3" xfId="54834"/>
    <cellStyle name="Обычный 9 16 3 2 3 2" xfId="54835"/>
    <cellStyle name="Обычный 9 16 3 2 3_заявки" xfId="58747"/>
    <cellStyle name="Обычный 9 16 3 2 4" xfId="54836"/>
    <cellStyle name="Обычный 9 16 3 2_заявки" xfId="54837"/>
    <cellStyle name="Обычный 9 16 3 3" xfId="54838"/>
    <cellStyle name="Обычный 9 16 3 3 2" xfId="54839"/>
    <cellStyle name="Обычный 9 16 3 3 2 2" xfId="54840"/>
    <cellStyle name="Обычный 9 16 3 3 2_заявки" xfId="58748"/>
    <cellStyle name="Обычный 9 16 3 3 3" xfId="54841"/>
    <cellStyle name="Обычный 9 16 3 3_заявки" xfId="54842"/>
    <cellStyle name="Обычный 9 16 3 4" xfId="54843"/>
    <cellStyle name="Обычный 9 16 3 4 2" xfId="54844"/>
    <cellStyle name="Обычный 9 16 3 4_заявки" xfId="58749"/>
    <cellStyle name="Обычный 9 16 3 5" xfId="54845"/>
    <cellStyle name="Обычный 9 16 3_заявки" xfId="54846"/>
    <cellStyle name="Обычный 9 16 4" xfId="54847"/>
    <cellStyle name="Обычный 9 16 4 2" xfId="54848"/>
    <cellStyle name="Обычный 9 16 4 2 2" xfId="54849"/>
    <cellStyle name="Обычный 9 16 4 2 2 2" xfId="54850"/>
    <cellStyle name="Обычный 9 16 4 2 2_заявки" xfId="58750"/>
    <cellStyle name="Обычный 9 16 4 2 3" xfId="54851"/>
    <cellStyle name="Обычный 9 16 4 2_заявки" xfId="54852"/>
    <cellStyle name="Обычный 9 16 4 3" xfId="54853"/>
    <cellStyle name="Обычный 9 16 4 3 2" xfId="54854"/>
    <cellStyle name="Обычный 9 16 4 3_заявки" xfId="58751"/>
    <cellStyle name="Обычный 9 16 4 4" xfId="54855"/>
    <cellStyle name="Обычный 9 16 4_заявки" xfId="54856"/>
    <cellStyle name="Обычный 9 16 5" xfId="54857"/>
    <cellStyle name="Обычный 9 16 5 2" xfId="54858"/>
    <cellStyle name="Обычный 9 16 5 2 2" xfId="54859"/>
    <cellStyle name="Обычный 9 16 5 2_заявки" xfId="58752"/>
    <cellStyle name="Обычный 9 16 5 3" xfId="54860"/>
    <cellStyle name="Обычный 9 16 5_заявки" xfId="54861"/>
    <cellStyle name="Обычный 9 16 6" xfId="54862"/>
    <cellStyle name="Обычный 9 16 6 2" xfId="54863"/>
    <cellStyle name="Обычный 9 16 6_заявки" xfId="58753"/>
    <cellStyle name="Обычный 9 16 7" xfId="54864"/>
    <cellStyle name="Обычный 9 16_заявки" xfId="54865"/>
    <cellStyle name="Обычный 9 17" xfId="54866"/>
    <cellStyle name="Обычный 9 17 2" xfId="54867"/>
    <cellStyle name="Обычный 9 17 2 2" xfId="54868"/>
    <cellStyle name="Обычный 9 17 2 2 2" xfId="54869"/>
    <cellStyle name="Обычный 9 17 2 2 2 2" xfId="54870"/>
    <cellStyle name="Обычный 9 17 2 2 2 2 2" xfId="54871"/>
    <cellStyle name="Обычный 9 17 2 2 2 2_заявки" xfId="58754"/>
    <cellStyle name="Обычный 9 17 2 2 2 3" xfId="54872"/>
    <cellStyle name="Обычный 9 17 2 2 2_заявки" xfId="54873"/>
    <cellStyle name="Обычный 9 17 2 2 3" xfId="54874"/>
    <cellStyle name="Обычный 9 17 2 2 3 2" xfId="54875"/>
    <cellStyle name="Обычный 9 17 2 2 3_заявки" xfId="58755"/>
    <cellStyle name="Обычный 9 17 2 2 4" xfId="54876"/>
    <cellStyle name="Обычный 9 17 2 2_заявки" xfId="54877"/>
    <cellStyle name="Обычный 9 17 2 3" xfId="54878"/>
    <cellStyle name="Обычный 9 17 2 3 2" xfId="54879"/>
    <cellStyle name="Обычный 9 17 2 3 2 2" xfId="54880"/>
    <cellStyle name="Обычный 9 17 2 3 2_заявки" xfId="58756"/>
    <cellStyle name="Обычный 9 17 2 3 3" xfId="54881"/>
    <cellStyle name="Обычный 9 17 2 3_заявки" xfId="54882"/>
    <cellStyle name="Обычный 9 17 2 4" xfId="54883"/>
    <cellStyle name="Обычный 9 17 2 4 2" xfId="54884"/>
    <cellStyle name="Обычный 9 17 2 4_заявки" xfId="58757"/>
    <cellStyle name="Обычный 9 17 2 5" xfId="54885"/>
    <cellStyle name="Обычный 9 17 2_заявки" xfId="54886"/>
    <cellStyle name="Обычный 9 17 3" xfId="54887"/>
    <cellStyle name="Обычный 9 17 3 2" xfId="54888"/>
    <cellStyle name="Обычный 9 17 3 2 2" xfId="54889"/>
    <cellStyle name="Обычный 9 17 3 2 2 2" xfId="54890"/>
    <cellStyle name="Обычный 9 17 3 2 2 2 2" xfId="54891"/>
    <cellStyle name="Обычный 9 17 3 2 2 2_заявки" xfId="58758"/>
    <cellStyle name="Обычный 9 17 3 2 2 3" xfId="54892"/>
    <cellStyle name="Обычный 9 17 3 2 2_заявки" xfId="54893"/>
    <cellStyle name="Обычный 9 17 3 2 3" xfId="54894"/>
    <cellStyle name="Обычный 9 17 3 2 3 2" xfId="54895"/>
    <cellStyle name="Обычный 9 17 3 2 3_заявки" xfId="58759"/>
    <cellStyle name="Обычный 9 17 3 2 4" xfId="54896"/>
    <cellStyle name="Обычный 9 17 3 2_заявки" xfId="54897"/>
    <cellStyle name="Обычный 9 17 3 3" xfId="54898"/>
    <cellStyle name="Обычный 9 17 3 3 2" xfId="54899"/>
    <cellStyle name="Обычный 9 17 3 3 2 2" xfId="54900"/>
    <cellStyle name="Обычный 9 17 3 3 2_заявки" xfId="58760"/>
    <cellStyle name="Обычный 9 17 3 3 3" xfId="54901"/>
    <cellStyle name="Обычный 9 17 3 3_заявки" xfId="54902"/>
    <cellStyle name="Обычный 9 17 3 4" xfId="54903"/>
    <cellStyle name="Обычный 9 17 3 4 2" xfId="54904"/>
    <cellStyle name="Обычный 9 17 3 4_заявки" xfId="58761"/>
    <cellStyle name="Обычный 9 17 3 5" xfId="54905"/>
    <cellStyle name="Обычный 9 17 3_заявки" xfId="54906"/>
    <cellStyle name="Обычный 9 17 4" xfId="54907"/>
    <cellStyle name="Обычный 9 17 4 2" xfId="54908"/>
    <cellStyle name="Обычный 9 17 4 2 2" xfId="54909"/>
    <cellStyle name="Обычный 9 17 4 2 2 2" xfId="54910"/>
    <cellStyle name="Обычный 9 17 4 2 2_заявки" xfId="58762"/>
    <cellStyle name="Обычный 9 17 4 2 3" xfId="54911"/>
    <cellStyle name="Обычный 9 17 4 2_заявки" xfId="54912"/>
    <cellStyle name="Обычный 9 17 4 3" xfId="54913"/>
    <cellStyle name="Обычный 9 17 4 3 2" xfId="54914"/>
    <cellStyle name="Обычный 9 17 4 3_заявки" xfId="58763"/>
    <cellStyle name="Обычный 9 17 4 4" xfId="54915"/>
    <cellStyle name="Обычный 9 17 4_заявки" xfId="54916"/>
    <cellStyle name="Обычный 9 17 5" xfId="54917"/>
    <cellStyle name="Обычный 9 17 5 2" xfId="54918"/>
    <cellStyle name="Обычный 9 17 5 2 2" xfId="54919"/>
    <cellStyle name="Обычный 9 17 5 2_заявки" xfId="58764"/>
    <cellStyle name="Обычный 9 17 5 3" xfId="54920"/>
    <cellStyle name="Обычный 9 17 5_заявки" xfId="54921"/>
    <cellStyle name="Обычный 9 17 6" xfId="54922"/>
    <cellStyle name="Обычный 9 17 6 2" xfId="54923"/>
    <cellStyle name="Обычный 9 17 6_заявки" xfId="58765"/>
    <cellStyle name="Обычный 9 17 7" xfId="54924"/>
    <cellStyle name="Обычный 9 17_заявки" xfId="54925"/>
    <cellStyle name="Обычный 9 18" xfId="54926"/>
    <cellStyle name="Обычный 9 18 2" xfId="54927"/>
    <cellStyle name="Обычный 9 18 2 2" xfId="54928"/>
    <cellStyle name="Обычный 9 18 2 2 2" xfId="54929"/>
    <cellStyle name="Обычный 9 18 2 2 2 2" xfId="54930"/>
    <cellStyle name="Обычный 9 18 2 2 2_заявки" xfId="58766"/>
    <cellStyle name="Обычный 9 18 2 2 3" xfId="54931"/>
    <cellStyle name="Обычный 9 18 2 2_заявки" xfId="54932"/>
    <cellStyle name="Обычный 9 18 2 3" xfId="54933"/>
    <cellStyle name="Обычный 9 18 2 3 2" xfId="54934"/>
    <cellStyle name="Обычный 9 18 2 3_заявки" xfId="58767"/>
    <cellStyle name="Обычный 9 18 2 4" xfId="54935"/>
    <cellStyle name="Обычный 9 18 2_заявки" xfId="54936"/>
    <cellStyle name="Обычный 9 18 3" xfId="54937"/>
    <cellStyle name="Обычный 9 18 3 2" xfId="54938"/>
    <cellStyle name="Обычный 9 18 3 2 2" xfId="54939"/>
    <cellStyle name="Обычный 9 18 3 2_заявки" xfId="58768"/>
    <cellStyle name="Обычный 9 18 3 3" xfId="54940"/>
    <cellStyle name="Обычный 9 18 3_заявки" xfId="54941"/>
    <cellStyle name="Обычный 9 18 4" xfId="54942"/>
    <cellStyle name="Обычный 9 18 4 2" xfId="54943"/>
    <cellStyle name="Обычный 9 18 4_заявки" xfId="58769"/>
    <cellStyle name="Обычный 9 18 5" xfId="54944"/>
    <cellStyle name="Обычный 9 18_заявки" xfId="54945"/>
    <cellStyle name="Обычный 9 19" xfId="54946"/>
    <cellStyle name="Обычный 9 19 2" xfId="54947"/>
    <cellStyle name="Обычный 9 19 2 2" xfId="54948"/>
    <cellStyle name="Обычный 9 19 2 2 2" xfId="54949"/>
    <cellStyle name="Обычный 9 19 2 2 2 2" xfId="54950"/>
    <cellStyle name="Обычный 9 19 2 2 2_заявки" xfId="58770"/>
    <cellStyle name="Обычный 9 19 2 2 3" xfId="54951"/>
    <cellStyle name="Обычный 9 19 2 2_заявки" xfId="54952"/>
    <cellStyle name="Обычный 9 19 2 3" xfId="54953"/>
    <cellStyle name="Обычный 9 19 2 3 2" xfId="54954"/>
    <cellStyle name="Обычный 9 19 2 3_заявки" xfId="58771"/>
    <cellStyle name="Обычный 9 19 2 4" xfId="54955"/>
    <cellStyle name="Обычный 9 19 2_заявки" xfId="54956"/>
    <cellStyle name="Обычный 9 19 3" xfId="54957"/>
    <cellStyle name="Обычный 9 19 3 2" xfId="54958"/>
    <cellStyle name="Обычный 9 19 3 2 2" xfId="54959"/>
    <cellStyle name="Обычный 9 19 3 2_заявки" xfId="58772"/>
    <cellStyle name="Обычный 9 19 3 3" xfId="54960"/>
    <cellStyle name="Обычный 9 19 3_заявки" xfId="54961"/>
    <cellStyle name="Обычный 9 19 4" xfId="54962"/>
    <cellStyle name="Обычный 9 19 4 2" xfId="54963"/>
    <cellStyle name="Обычный 9 19 4_заявки" xfId="58773"/>
    <cellStyle name="Обычный 9 19 5" xfId="54964"/>
    <cellStyle name="Обычный 9 19_заявки" xfId="54965"/>
    <cellStyle name="Обычный 9 2" xfId="54966"/>
    <cellStyle name="Обычный 9 2 10" xfId="54967"/>
    <cellStyle name="Обычный 9 2 10 2" xfId="54968"/>
    <cellStyle name="Обычный 9 2 10 2 2" xfId="54969"/>
    <cellStyle name="Обычный 9 2 10 2_заявки" xfId="58774"/>
    <cellStyle name="Обычный 9 2 10 3" xfId="54970"/>
    <cellStyle name="Обычный 9 2 10_заявки" xfId="54971"/>
    <cellStyle name="Обычный 9 2 11" xfId="54972"/>
    <cellStyle name="Обычный 9 2 11 2" xfId="54973"/>
    <cellStyle name="Обычный 9 2 11_заявки" xfId="58775"/>
    <cellStyle name="Обычный 9 2 12" xfId="54974"/>
    <cellStyle name="Обычный 9 2 2" xfId="54975"/>
    <cellStyle name="Обычный 9 2 2 2" xfId="54976"/>
    <cellStyle name="Обычный 9 2 2 2 2" xfId="54977"/>
    <cellStyle name="Обычный 9 2 2 2 2 2" xfId="54978"/>
    <cellStyle name="Обычный 9 2 2 2 2 2 2" xfId="54979"/>
    <cellStyle name="Обычный 9 2 2 2 2 2_заявки" xfId="58776"/>
    <cellStyle name="Обычный 9 2 2 2 2 3" xfId="54980"/>
    <cellStyle name="Обычный 9 2 2 2 2_заявки" xfId="54981"/>
    <cellStyle name="Обычный 9 2 2 2 3" xfId="54982"/>
    <cellStyle name="Обычный 9 2 2 2 3 2" xfId="54983"/>
    <cellStyle name="Обычный 9 2 2 2 3_заявки" xfId="58777"/>
    <cellStyle name="Обычный 9 2 2 2 4" xfId="54984"/>
    <cellStyle name="Обычный 9 2 2 2_заявки" xfId="54985"/>
    <cellStyle name="Обычный 9 2 2 3" xfId="54986"/>
    <cellStyle name="Обычный 9 2 2 3 2" xfId="54987"/>
    <cellStyle name="Обычный 9 2 2 3 2 2" xfId="54988"/>
    <cellStyle name="Обычный 9 2 2 3 2_заявки" xfId="58778"/>
    <cellStyle name="Обычный 9 2 2 3 3" xfId="54989"/>
    <cellStyle name="Обычный 9 2 2 3_заявки" xfId="54990"/>
    <cellStyle name="Обычный 9 2 2 4" xfId="54991"/>
    <cellStyle name="Обычный 9 2 2 4 2" xfId="54992"/>
    <cellStyle name="Обычный 9 2 2 4_заявки" xfId="58779"/>
    <cellStyle name="Обычный 9 2 2 5" xfId="54993"/>
    <cellStyle name="Обычный 9 2 2_заявки" xfId="54994"/>
    <cellStyle name="Обычный 9 2 3" xfId="54995"/>
    <cellStyle name="Обычный 9 2 3 2" xfId="54996"/>
    <cellStyle name="Обычный 9 2 3 2 2" xfId="54997"/>
    <cellStyle name="Обычный 9 2 3 2 2 2" xfId="54998"/>
    <cellStyle name="Обычный 9 2 3 2 2 2 2" xfId="54999"/>
    <cellStyle name="Обычный 9 2 3 2 2 2_заявки" xfId="58780"/>
    <cellStyle name="Обычный 9 2 3 2 2 3" xfId="55000"/>
    <cellStyle name="Обычный 9 2 3 2 2_заявки" xfId="55001"/>
    <cellStyle name="Обычный 9 2 3 2 3" xfId="55002"/>
    <cellStyle name="Обычный 9 2 3 2 3 2" xfId="55003"/>
    <cellStyle name="Обычный 9 2 3 2 3_заявки" xfId="58781"/>
    <cellStyle name="Обычный 9 2 3 2 4" xfId="55004"/>
    <cellStyle name="Обычный 9 2 3 2_заявки" xfId="55005"/>
    <cellStyle name="Обычный 9 2 3 3" xfId="55006"/>
    <cellStyle name="Обычный 9 2 3 3 2" xfId="55007"/>
    <cellStyle name="Обычный 9 2 3 3 2 2" xfId="55008"/>
    <cellStyle name="Обычный 9 2 3 3 2_заявки" xfId="58782"/>
    <cellStyle name="Обычный 9 2 3 3 3" xfId="55009"/>
    <cellStyle name="Обычный 9 2 3 3_заявки" xfId="55010"/>
    <cellStyle name="Обычный 9 2 3 4" xfId="55011"/>
    <cellStyle name="Обычный 9 2 3 4 2" xfId="55012"/>
    <cellStyle name="Обычный 9 2 3 4_заявки" xfId="58783"/>
    <cellStyle name="Обычный 9 2 3 5" xfId="55013"/>
    <cellStyle name="Обычный 9 2 3_заявки" xfId="55014"/>
    <cellStyle name="Обычный 9 2 4" xfId="55015"/>
    <cellStyle name="Обычный 9 2 4 2" xfId="55016"/>
    <cellStyle name="Обычный 9 2 4 2 2" xfId="55017"/>
    <cellStyle name="Обычный 9 2 4 2 2 2" xfId="55018"/>
    <cellStyle name="Обычный 9 2 4 2 2 2 2" xfId="55019"/>
    <cellStyle name="Обычный 9 2 4 2 2 2_заявки" xfId="58784"/>
    <cellStyle name="Обычный 9 2 4 2 2 3" xfId="55020"/>
    <cellStyle name="Обычный 9 2 4 2 2_заявки" xfId="55021"/>
    <cellStyle name="Обычный 9 2 4 2 3" xfId="55022"/>
    <cellStyle name="Обычный 9 2 4 2 3 2" xfId="55023"/>
    <cellStyle name="Обычный 9 2 4 2 3_заявки" xfId="58785"/>
    <cellStyle name="Обычный 9 2 4 2 4" xfId="55024"/>
    <cellStyle name="Обычный 9 2 4 2_заявки" xfId="55025"/>
    <cellStyle name="Обычный 9 2 4 3" xfId="55026"/>
    <cellStyle name="Обычный 9 2 4 3 2" xfId="55027"/>
    <cellStyle name="Обычный 9 2 4 3 2 2" xfId="55028"/>
    <cellStyle name="Обычный 9 2 4 3 2_заявки" xfId="58786"/>
    <cellStyle name="Обычный 9 2 4 3 3" xfId="55029"/>
    <cellStyle name="Обычный 9 2 4 3_заявки" xfId="55030"/>
    <cellStyle name="Обычный 9 2 4 4" xfId="55031"/>
    <cellStyle name="Обычный 9 2 4 4 2" xfId="55032"/>
    <cellStyle name="Обычный 9 2 4 4_заявки" xfId="58787"/>
    <cellStyle name="Обычный 9 2 4 5" xfId="55033"/>
    <cellStyle name="Обычный 9 2 4_заявки" xfId="55034"/>
    <cellStyle name="Обычный 9 2 5" xfId="55035"/>
    <cellStyle name="Обычный 9 2 5 2" xfId="55036"/>
    <cellStyle name="Обычный 9 2 5 2 2" xfId="55037"/>
    <cellStyle name="Обычный 9 2 5 2 2 2" xfId="55038"/>
    <cellStyle name="Обычный 9 2 5 2 2 2 2" xfId="55039"/>
    <cellStyle name="Обычный 9 2 5 2 2 2_заявки" xfId="58788"/>
    <cellStyle name="Обычный 9 2 5 2 2 3" xfId="55040"/>
    <cellStyle name="Обычный 9 2 5 2 2_заявки" xfId="55041"/>
    <cellStyle name="Обычный 9 2 5 2 3" xfId="55042"/>
    <cellStyle name="Обычный 9 2 5 2 3 2" xfId="55043"/>
    <cellStyle name="Обычный 9 2 5 2 3_заявки" xfId="58789"/>
    <cellStyle name="Обычный 9 2 5 2 4" xfId="55044"/>
    <cellStyle name="Обычный 9 2 5 2_заявки" xfId="55045"/>
    <cellStyle name="Обычный 9 2 5 3" xfId="55046"/>
    <cellStyle name="Обычный 9 2 5 3 2" xfId="55047"/>
    <cellStyle name="Обычный 9 2 5 3 2 2" xfId="55048"/>
    <cellStyle name="Обычный 9 2 5 3 2_заявки" xfId="58790"/>
    <cellStyle name="Обычный 9 2 5 3 3" xfId="55049"/>
    <cellStyle name="Обычный 9 2 5 3_заявки" xfId="55050"/>
    <cellStyle name="Обычный 9 2 5 4" xfId="55051"/>
    <cellStyle name="Обычный 9 2 5 4 2" xfId="55052"/>
    <cellStyle name="Обычный 9 2 5 4_заявки" xfId="58791"/>
    <cellStyle name="Обычный 9 2 5 5" xfId="55053"/>
    <cellStyle name="Обычный 9 2 5_заявки" xfId="55054"/>
    <cellStyle name="Обычный 9 2 6" xfId="55055"/>
    <cellStyle name="Обычный 9 2 6 2" xfId="55056"/>
    <cellStyle name="Обычный 9 2 6 2 2" xfId="55057"/>
    <cellStyle name="Обычный 9 2 6 2 2 2" xfId="55058"/>
    <cellStyle name="Обычный 9 2 6 2 2 2 2" xfId="55059"/>
    <cellStyle name="Обычный 9 2 6 2 2 2_заявки" xfId="58792"/>
    <cellStyle name="Обычный 9 2 6 2 2 3" xfId="55060"/>
    <cellStyle name="Обычный 9 2 6 2 2_заявки" xfId="55061"/>
    <cellStyle name="Обычный 9 2 6 2 3" xfId="55062"/>
    <cellStyle name="Обычный 9 2 6 2 3 2" xfId="55063"/>
    <cellStyle name="Обычный 9 2 6 2 3_заявки" xfId="58793"/>
    <cellStyle name="Обычный 9 2 6 2 4" xfId="55064"/>
    <cellStyle name="Обычный 9 2 6 2_заявки" xfId="55065"/>
    <cellStyle name="Обычный 9 2 6 3" xfId="55066"/>
    <cellStyle name="Обычный 9 2 6 3 2" xfId="55067"/>
    <cellStyle name="Обычный 9 2 6 3 2 2" xfId="55068"/>
    <cellStyle name="Обычный 9 2 6 3 2_заявки" xfId="58794"/>
    <cellStyle name="Обычный 9 2 6 3 3" xfId="55069"/>
    <cellStyle name="Обычный 9 2 6 3_заявки" xfId="55070"/>
    <cellStyle name="Обычный 9 2 6 4" xfId="55071"/>
    <cellStyle name="Обычный 9 2 6 4 2" xfId="55072"/>
    <cellStyle name="Обычный 9 2 6 4_заявки" xfId="58795"/>
    <cellStyle name="Обычный 9 2 6 5" xfId="55073"/>
    <cellStyle name="Обычный 9 2 6_заявки" xfId="55074"/>
    <cellStyle name="Обычный 9 2 7" xfId="55075"/>
    <cellStyle name="Обычный 9 2 7 2" xfId="55076"/>
    <cellStyle name="Обычный 9 2 7 2 2" xfId="55077"/>
    <cellStyle name="Обычный 9 2 7 2 2 2" xfId="55078"/>
    <cellStyle name="Обычный 9 2 7 2 2 2 2" xfId="55079"/>
    <cellStyle name="Обычный 9 2 7 2 2 2_заявки" xfId="58796"/>
    <cellStyle name="Обычный 9 2 7 2 2 3" xfId="55080"/>
    <cellStyle name="Обычный 9 2 7 2 2_заявки" xfId="55081"/>
    <cellStyle name="Обычный 9 2 7 2 3" xfId="55082"/>
    <cellStyle name="Обычный 9 2 7 2 3 2" xfId="55083"/>
    <cellStyle name="Обычный 9 2 7 2 3_заявки" xfId="58797"/>
    <cellStyle name="Обычный 9 2 7 2 4" xfId="55084"/>
    <cellStyle name="Обычный 9 2 7 2_заявки" xfId="55085"/>
    <cellStyle name="Обычный 9 2 7 3" xfId="55086"/>
    <cellStyle name="Обычный 9 2 7 3 2" xfId="55087"/>
    <cellStyle name="Обычный 9 2 7 3 2 2" xfId="55088"/>
    <cellStyle name="Обычный 9 2 7 3 2_заявки" xfId="58798"/>
    <cellStyle name="Обычный 9 2 7 3 3" xfId="55089"/>
    <cellStyle name="Обычный 9 2 7 3_заявки" xfId="55090"/>
    <cellStyle name="Обычный 9 2 7 4" xfId="55091"/>
    <cellStyle name="Обычный 9 2 7 4 2" xfId="55092"/>
    <cellStyle name="Обычный 9 2 7 4_заявки" xfId="58799"/>
    <cellStyle name="Обычный 9 2 7 5" xfId="55093"/>
    <cellStyle name="Обычный 9 2 7_заявки" xfId="55094"/>
    <cellStyle name="Обычный 9 2 8" xfId="55095"/>
    <cellStyle name="Обычный 9 2 8 2" xfId="55096"/>
    <cellStyle name="Обычный 9 2 8 2 2" xfId="55097"/>
    <cellStyle name="Обычный 9 2 8 2 2 2" xfId="55098"/>
    <cellStyle name="Обычный 9 2 8 2 2 2 2" xfId="55099"/>
    <cellStyle name="Обычный 9 2 8 2 2 2_заявки" xfId="58800"/>
    <cellStyle name="Обычный 9 2 8 2 2 3" xfId="55100"/>
    <cellStyle name="Обычный 9 2 8 2 2_заявки" xfId="55101"/>
    <cellStyle name="Обычный 9 2 8 2 3" xfId="55102"/>
    <cellStyle name="Обычный 9 2 8 2 3 2" xfId="55103"/>
    <cellStyle name="Обычный 9 2 8 2 3_заявки" xfId="58801"/>
    <cellStyle name="Обычный 9 2 8 2 4" xfId="55104"/>
    <cellStyle name="Обычный 9 2 8 2_заявки" xfId="55105"/>
    <cellStyle name="Обычный 9 2 8 3" xfId="55106"/>
    <cellStyle name="Обычный 9 2 8 3 2" xfId="55107"/>
    <cellStyle name="Обычный 9 2 8 3 2 2" xfId="55108"/>
    <cellStyle name="Обычный 9 2 8 3 2_заявки" xfId="58802"/>
    <cellStyle name="Обычный 9 2 8 3 3" xfId="55109"/>
    <cellStyle name="Обычный 9 2 8 3_заявки" xfId="55110"/>
    <cellStyle name="Обычный 9 2 8 4" xfId="55111"/>
    <cellStyle name="Обычный 9 2 8 4 2" xfId="55112"/>
    <cellStyle name="Обычный 9 2 8 4_заявки" xfId="58803"/>
    <cellStyle name="Обычный 9 2 8 5" xfId="55113"/>
    <cellStyle name="Обычный 9 2 8_заявки" xfId="55114"/>
    <cellStyle name="Обычный 9 2 9" xfId="55115"/>
    <cellStyle name="Обычный 9 2 9 2" xfId="55116"/>
    <cellStyle name="Обычный 9 2 9 2 2" xfId="55117"/>
    <cellStyle name="Обычный 9 2 9 2 2 2" xfId="55118"/>
    <cellStyle name="Обычный 9 2 9 2 2_заявки" xfId="58804"/>
    <cellStyle name="Обычный 9 2 9 2 3" xfId="55119"/>
    <cellStyle name="Обычный 9 2 9 2_заявки" xfId="55120"/>
    <cellStyle name="Обычный 9 2 9 3" xfId="55121"/>
    <cellStyle name="Обычный 9 2 9 3 2" xfId="55122"/>
    <cellStyle name="Обычный 9 2 9 3_заявки" xfId="58805"/>
    <cellStyle name="Обычный 9 2 9 4" xfId="55123"/>
    <cellStyle name="Обычный 9 2 9_заявки" xfId="55124"/>
    <cellStyle name="Обычный 9 2_заявки" xfId="55125"/>
    <cellStyle name="Обычный 9 20" xfId="55126"/>
    <cellStyle name="Обычный 9 20 2" xfId="55127"/>
    <cellStyle name="Обычный 9 20 2 2" xfId="55128"/>
    <cellStyle name="Обычный 9 20 2 2 2" xfId="55129"/>
    <cellStyle name="Обычный 9 20 2 2 2 2" xfId="55130"/>
    <cellStyle name="Обычный 9 20 2 2 2_заявки" xfId="58806"/>
    <cellStyle name="Обычный 9 20 2 2 3" xfId="55131"/>
    <cellStyle name="Обычный 9 20 2 2_заявки" xfId="55132"/>
    <cellStyle name="Обычный 9 20 2 3" xfId="55133"/>
    <cellStyle name="Обычный 9 20 2 3 2" xfId="55134"/>
    <cellStyle name="Обычный 9 20 2 3_заявки" xfId="58807"/>
    <cellStyle name="Обычный 9 20 2 4" xfId="55135"/>
    <cellStyle name="Обычный 9 20 2_заявки" xfId="55136"/>
    <cellStyle name="Обычный 9 20 3" xfId="55137"/>
    <cellStyle name="Обычный 9 20 3 2" xfId="55138"/>
    <cellStyle name="Обычный 9 20 3 2 2" xfId="55139"/>
    <cellStyle name="Обычный 9 20 3 2_заявки" xfId="58808"/>
    <cellStyle name="Обычный 9 20 3 3" xfId="55140"/>
    <cellStyle name="Обычный 9 20 3_заявки" xfId="55141"/>
    <cellStyle name="Обычный 9 20 4" xfId="55142"/>
    <cellStyle name="Обычный 9 20 4 2" xfId="55143"/>
    <cellStyle name="Обычный 9 20 4_заявки" xfId="58809"/>
    <cellStyle name="Обычный 9 20 5" xfId="55144"/>
    <cellStyle name="Обычный 9 20_заявки" xfId="55145"/>
    <cellStyle name="Обычный 9 21" xfId="55146"/>
    <cellStyle name="Обычный 9 21 2" xfId="55147"/>
    <cellStyle name="Обычный 9 21 2 2" xfId="55148"/>
    <cellStyle name="Обычный 9 21 2 2 2" xfId="55149"/>
    <cellStyle name="Обычный 9 21 2 2_заявки" xfId="58810"/>
    <cellStyle name="Обычный 9 21 2 3" xfId="55150"/>
    <cellStyle name="Обычный 9 21 2_заявки" xfId="55151"/>
    <cellStyle name="Обычный 9 21 3" xfId="55152"/>
    <cellStyle name="Обычный 9 21 3 2" xfId="55153"/>
    <cellStyle name="Обычный 9 21 3_заявки" xfId="58811"/>
    <cellStyle name="Обычный 9 21 4" xfId="55154"/>
    <cellStyle name="Обычный 9 21_заявки" xfId="55155"/>
    <cellStyle name="Обычный 9 22" xfId="55156"/>
    <cellStyle name="Обычный 9 22 2" xfId="55157"/>
    <cellStyle name="Обычный 9 22_заявки" xfId="58812"/>
    <cellStyle name="Обычный 9 23" xfId="55158"/>
    <cellStyle name="Обычный 9 23 2" xfId="55159"/>
    <cellStyle name="Обычный 9 23_заявки" xfId="58813"/>
    <cellStyle name="Обычный 9 24" xfId="55160"/>
    <cellStyle name="Обычный 9 25" xfId="58814"/>
    <cellStyle name="Обычный 9 25 2" xfId="59246"/>
    <cellStyle name="Обычный 9 25_заявки" xfId="59247"/>
    <cellStyle name="Обычный 9 26" xfId="59248"/>
    <cellStyle name="Обычный 9 27" xfId="59249"/>
    <cellStyle name="Обычный 9 3" xfId="55161"/>
    <cellStyle name="Обычный 9 3 10" xfId="55162"/>
    <cellStyle name="Обычный 9 3 10 2" xfId="55163"/>
    <cellStyle name="Обычный 9 3 10_заявки" xfId="58815"/>
    <cellStyle name="Обычный 9 3 11" xfId="55164"/>
    <cellStyle name="Обычный 9 3 2" xfId="55165"/>
    <cellStyle name="Обычный 9 3 2 2" xfId="55166"/>
    <cellStyle name="Обычный 9 3 2 2 2" xfId="55167"/>
    <cellStyle name="Обычный 9 3 2 2 2 2" xfId="55168"/>
    <cellStyle name="Обычный 9 3 2 2 2 2 2" xfId="55169"/>
    <cellStyle name="Обычный 9 3 2 2 2 2_заявки" xfId="58816"/>
    <cellStyle name="Обычный 9 3 2 2 2 3" xfId="55170"/>
    <cellStyle name="Обычный 9 3 2 2 2_заявки" xfId="55171"/>
    <cellStyle name="Обычный 9 3 2 2 3" xfId="55172"/>
    <cellStyle name="Обычный 9 3 2 2 3 2" xfId="55173"/>
    <cellStyle name="Обычный 9 3 2 2 3_заявки" xfId="58817"/>
    <cellStyle name="Обычный 9 3 2 2 4" xfId="55174"/>
    <cellStyle name="Обычный 9 3 2 2_заявки" xfId="55175"/>
    <cellStyle name="Обычный 9 3 2 3" xfId="55176"/>
    <cellStyle name="Обычный 9 3 2 3 2" xfId="55177"/>
    <cellStyle name="Обычный 9 3 2 3 2 2" xfId="55178"/>
    <cellStyle name="Обычный 9 3 2 3 2_заявки" xfId="58818"/>
    <cellStyle name="Обычный 9 3 2 3 3" xfId="55179"/>
    <cellStyle name="Обычный 9 3 2 3_заявки" xfId="55180"/>
    <cellStyle name="Обычный 9 3 2 4" xfId="55181"/>
    <cellStyle name="Обычный 9 3 2 4 2" xfId="55182"/>
    <cellStyle name="Обычный 9 3 2 4_заявки" xfId="58819"/>
    <cellStyle name="Обычный 9 3 2 5" xfId="55183"/>
    <cellStyle name="Обычный 9 3 2_заявки" xfId="55184"/>
    <cellStyle name="Обычный 9 3 3" xfId="55185"/>
    <cellStyle name="Обычный 9 3 3 2" xfId="55186"/>
    <cellStyle name="Обычный 9 3 3 2 2" xfId="55187"/>
    <cellStyle name="Обычный 9 3 3 2 2 2" xfId="55188"/>
    <cellStyle name="Обычный 9 3 3 2 2 2 2" xfId="55189"/>
    <cellStyle name="Обычный 9 3 3 2 2 2_заявки" xfId="58820"/>
    <cellStyle name="Обычный 9 3 3 2 2 3" xfId="55190"/>
    <cellStyle name="Обычный 9 3 3 2 2_заявки" xfId="55191"/>
    <cellStyle name="Обычный 9 3 3 2 3" xfId="55192"/>
    <cellStyle name="Обычный 9 3 3 2 3 2" xfId="55193"/>
    <cellStyle name="Обычный 9 3 3 2 3_заявки" xfId="58821"/>
    <cellStyle name="Обычный 9 3 3 2 4" xfId="55194"/>
    <cellStyle name="Обычный 9 3 3 2_заявки" xfId="55195"/>
    <cellStyle name="Обычный 9 3 3 3" xfId="55196"/>
    <cellStyle name="Обычный 9 3 3 3 2" xfId="55197"/>
    <cellStyle name="Обычный 9 3 3 3 2 2" xfId="55198"/>
    <cellStyle name="Обычный 9 3 3 3 2_заявки" xfId="58822"/>
    <cellStyle name="Обычный 9 3 3 3 3" xfId="55199"/>
    <cellStyle name="Обычный 9 3 3 3_заявки" xfId="55200"/>
    <cellStyle name="Обычный 9 3 3 4" xfId="55201"/>
    <cellStyle name="Обычный 9 3 3 4 2" xfId="55202"/>
    <cellStyle name="Обычный 9 3 3 4_заявки" xfId="58823"/>
    <cellStyle name="Обычный 9 3 3 5" xfId="55203"/>
    <cellStyle name="Обычный 9 3 3_заявки" xfId="55204"/>
    <cellStyle name="Обычный 9 3 4" xfId="55205"/>
    <cellStyle name="Обычный 9 3 4 2" xfId="55206"/>
    <cellStyle name="Обычный 9 3 4 2 2" xfId="55207"/>
    <cellStyle name="Обычный 9 3 4 2 2 2" xfId="55208"/>
    <cellStyle name="Обычный 9 3 4 2 2 2 2" xfId="55209"/>
    <cellStyle name="Обычный 9 3 4 2 2 2_заявки" xfId="58824"/>
    <cellStyle name="Обычный 9 3 4 2 2 3" xfId="55210"/>
    <cellStyle name="Обычный 9 3 4 2 2_заявки" xfId="55211"/>
    <cellStyle name="Обычный 9 3 4 2 3" xfId="55212"/>
    <cellStyle name="Обычный 9 3 4 2 3 2" xfId="55213"/>
    <cellStyle name="Обычный 9 3 4 2 3_заявки" xfId="58825"/>
    <cellStyle name="Обычный 9 3 4 2 4" xfId="55214"/>
    <cellStyle name="Обычный 9 3 4 2_заявки" xfId="55215"/>
    <cellStyle name="Обычный 9 3 4 3" xfId="55216"/>
    <cellStyle name="Обычный 9 3 4 3 2" xfId="55217"/>
    <cellStyle name="Обычный 9 3 4 3 2 2" xfId="55218"/>
    <cellStyle name="Обычный 9 3 4 3 2_заявки" xfId="58826"/>
    <cellStyle name="Обычный 9 3 4 3 3" xfId="55219"/>
    <cellStyle name="Обычный 9 3 4 3_заявки" xfId="55220"/>
    <cellStyle name="Обычный 9 3 4 4" xfId="55221"/>
    <cellStyle name="Обычный 9 3 4 4 2" xfId="55222"/>
    <cellStyle name="Обычный 9 3 4 4_заявки" xfId="58827"/>
    <cellStyle name="Обычный 9 3 4 5" xfId="55223"/>
    <cellStyle name="Обычный 9 3 4_заявки" xfId="55224"/>
    <cellStyle name="Обычный 9 3 5" xfId="55225"/>
    <cellStyle name="Обычный 9 3 5 2" xfId="55226"/>
    <cellStyle name="Обычный 9 3 5 2 2" xfId="55227"/>
    <cellStyle name="Обычный 9 3 5 2 2 2" xfId="55228"/>
    <cellStyle name="Обычный 9 3 5 2 2 2 2" xfId="55229"/>
    <cellStyle name="Обычный 9 3 5 2 2 2_заявки" xfId="58828"/>
    <cellStyle name="Обычный 9 3 5 2 2 3" xfId="55230"/>
    <cellStyle name="Обычный 9 3 5 2 2_заявки" xfId="55231"/>
    <cellStyle name="Обычный 9 3 5 2 3" xfId="55232"/>
    <cellStyle name="Обычный 9 3 5 2 3 2" xfId="55233"/>
    <cellStyle name="Обычный 9 3 5 2 3_заявки" xfId="58829"/>
    <cellStyle name="Обычный 9 3 5 2 4" xfId="55234"/>
    <cellStyle name="Обычный 9 3 5 2_заявки" xfId="55235"/>
    <cellStyle name="Обычный 9 3 5 3" xfId="55236"/>
    <cellStyle name="Обычный 9 3 5 3 2" xfId="55237"/>
    <cellStyle name="Обычный 9 3 5 3 2 2" xfId="55238"/>
    <cellStyle name="Обычный 9 3 5 3 2_заявки" xfId="58830"/>
    <cellStyle name="Обычный 9 3 5 3 3" xfId="55239"/>
    <cellStyle name="Обычный 9 3 5 3_заявки" xfId="55240"/>
    <cellStyle name="Обычный 9 3 5 4" xfId="55241"/>
    <cellStyle name="Обычный 9 3 5 4 2" xfId="55242"/>
    <cellStyle name="Обычный 9 3 5 4_заявки" xfId="58831"/>
    <cellStyle name="Обычный 9 3 5 5" xfId="55243"/>
    <cellStyle name="Обычный 9 3 5_заявки" xfId="55244"/>
    <cellStyle name="Обычный 9 3 6" xfId="55245"/>
    <cellStyle name="Обычный 9 3 6 2" xfId="55246"/>
    <cellStyle name="Обычный 9 3 6 2 2" xfId="55247"/>
    <cellStyle name="Обычный 9 3 6 2 2 2" xfId="55248"/>
    <cellStyle name="Обычный 9 3 6 2 2 2 2" xfId="55249"/>
    <cellStyle name="Обычный 9 3 6 2 2 2_заявки" xfId="58832"/>
    <cellStyle name="Обычный 9 3 6 2 2 3" xfId="55250"/>
    <cellStyle name="Обычный 9 3 6 2 2_заявки" xfId="55251"/>
    <cellStyle name="Обычный 9 3 6 2 3" xfId="55252"/>
    <cellStyle name="Обычный 9 3 6 2 3 2" xfId="55253"/>
    <cellStyle name="Обычный 9 3 6 2 3_заявки" xfId="58833"/>
    <cellStyle name="Обычный 9 3 6 2 4" xfId="55254"/>
    <cellStyle name="Обычный 9 3 6 2_заявки" xfId="55255"/>
    <cellStyle name="Обычный 9 3 6 3" xfId="55256"/>
    <cellStyle name="Обычный 9 3 6 3 2" xfId="55257"/>
    <cellStyle name="Обычный 9 3 6 3 2 2" xfId="55258"/>
    <cellStyle name="Обычный 9 3 6 3 2_заявки" xfId="58834"/>
    <cellStyle name="Обычный 9 3 6 3 3" xfId="55259"/>
    <cellStyle name="Обычный 9 3 6 3_заявки" xfId="55260"/>
    <cellStyle name="Обычный 9 3 6 4" xfId="55261"/>
    <cellStyle name="Обычный 9 3 6 4 2" xfId="55262"/>
    <cellStyle name="Обычный 9 3 6 4_заявки" xfId="58835"/>
    <cellStyle name="Обычный 9 3 6 5" xfId="55263"/>
    <cellStyle name="Обычный 9 3 6_заявки" xfId="55264"/>
    <cellStyle name="Обычный 9 3 7" xfId="55265"/>
    <cellStyle name="Обычный 9 3 7 2" xfId="55266"/>
    <cellStyle name="Обычный 9 3 7 2 2" xfId="55267"/>
    <cellStyle name="Обычный 9 3 7 2 2 2" xfId="55268"/>
    <cellStyle name="Обычный 9 3 7 2 2 2 2" xfId="55269"/>
    <cellStyle name="Обычный 9 3 7 2 2 2_заявки" xfId="58836"/>
    <cellStyle name="Обычный 9 3 7 2 2 3" xfId="55270"/>
    <cellStyle name="Обычный 9 3 7 2 2_заявки" xfId="55271"/>
    <cellStyle name="Обычный 9 3 7 2 3" xfId="55272"/>
    <cellStyle name="Обычный 9 3 7 2 3 2" xfId="55273"/>
    <cellStyle name="Обычный 9 3 7 2 3_заявки" xfId="58837"/>
    <cellStyle name="Обычный 9 3 7 2 4" xfId="55274"/>
    <cellStyle name="Обычный 9 3 7 2_заявки" xfId="55275"/>
    <cellStyle name="Обычный 9 3 7 3" xfId="55276"/>
    <cellStyle name="Обычный 9 3 7 3 2" xfId="55277"/>
    <cellStyle name="Обычный 9 3 7 3 2 2" xfId="55278"/>
    <cellStyle name="Обычный 9 3 7 3 2_заявки" xfId="58838"/>
    <cellStyle name="Обычный 9 3 7 3 3" xfId="55279"/>
    <cellStyle name="Обычный 9 3 7 3_заявки" xfId="55280"/>
    <cellStyle name="Обычный 9 3 7 4" xfId="55281"/>
    <cellStyle name="Обычный 9 3 7 4 2" xfId="55282"/>
    <cellStyle name="Обычный 9 3 7 4_заявки" xfId="58839"/>
    <cellStyle name="Обычный 9 3 7 5" xfId="55283"/>
    <cellStyle name="Обычный 9 3 7_заявки" xfId="55284"/>
    <cellStyle name="Обычный 9 3 8" xfId="55285"/>
    <cellStyle name="Обычный 9 3 8 2" xfId="55286"/>
    <cellStyle name="Обычный 9 3 8 2 2" xfId="55287"/>
    <cellStyle name="Обычный 9 3 8 2 2 2" xfId="55288"/>
    <cellStyle name="Обычный 9 3 8 2 2_заявки" xfId="58840"/>
    <cellStyle name="Обычный 9 3 8 2 3" xfId="55289"/>
    <cellStyle name="Обычный 9 3 8 2_заявки" xfId="55290"/>
    <cellStyle name="Обычный 9 3 8 3" xfId="55291"/>
    <cellStyle name="Обычный 9 3 8 3 2" xfId="55292"/>
    <cellStyle name="Обычный 9 3 8 3_заявки" xfId="58841"/>
    <cellStyle name="Обычный 9 3 8 4" xfId="55293"/>
    <cellStyle name="Обычный 9 3 8_заявки" xfId="55294"/>
    <cellStyle name="Обычный 9 3 9" xfId="55295"/>
    <cellStyle name="Обычный 9 3 9 2" xfId="55296"/>
    <cellStyle name="Обычный 9 3 9 2 2" xfId="55297"/>
    <cellStyle name="Обычный 9 3 9 2_заявки" xfId="58842"/>
    <cellStyle name="Обычный 9 3 9 3" xfId="55298"/>
    <cellStyle name="Обычный 9 3 9_заявки" xfId="55299"/>
    <cellStyle name="Обычный 9 3_заявки" xfId="55300"/>
    <cellStyle name="Обычный 9 4" xfId="55301"/>
    <cellStyle name="Обычный 9 4 10" xfId="55302"/>
    <cellStyle name="Обычный 9 4 2" xfId="55303"/>
    <cellStyle name="Обычный 9 4 2 2" xfId="55304"/>
    <cellStyle name="Обычный 9 4 2 2 2" xfId="55305"/>
    <cellStyle name="Обычный 9 4 2 2 2 2" xfId="55306"/>
    <cellStyle name="Обычный 9 4 2 2 2 2 2" xfId="55307"/>
    <cellStyle name="Обычный 9 4 2 2 2 2_заявки" xfId="58843"/>
    <cellStyle name="Обычный 9 4 2 2 2 3" xfId="55308"/>
    <cellStyle name="Обычный 9 4 2 2 2_заявки" xfId="55309"/>
    <cellStyle name="Обычный 9 4 2 2 3" xfId="55310"/>
    <cellStyle name="Обычный 9 4 2 2 3 2" xfId="55311"/>
    <cellStyle name="Обычный 9 4 2 2 3_заявки" xfId="58844"/>
    <cellStyle name="Обычный 9 4 2 2 4" xfId="55312"/>
    <cellStyle name="Обычный 9 4 2 2_заявки" xfId="55313"/>
    <cellStyle name="Обычный 9 4 2 3" xfId="55314"/>
    <cellStyle name="Обычный 9 4 2 3 2" xfId="55315"/>
    <cellStyle name="Обычный 9 4 2 3 2 2" xfId="55316"/>
    <cellStyle name="Обычный 9 4 2 3 2_заявки" xfId="58845"/>
    <cellStyle name="Обычный 9 4 2 3 3" xfId="55317"/>
    <cellStyle name="Обычный 9 4 2 3_заявки" xfId="55318"/>
    <cellStyle name="Обычный 9 4 2 4" xfId="55319"/>
    <cellStyle name="Обычный 9 4 2 4 2" xfId="55320"/>
    <cellStyle name="Обычный 9 4 2 4_заявки" xfId="58846"/>
    <cellStyle name="Обычный 9 4 2 5" xfId="55321"/>
    <cellStyle name="Обычный 9 4 2_заявки" xfId="55322"/>
    <cellStyle name="Обычный 9 4 3" xfId="55323"/>
    <cellStyle name="Обычный 9 4 3 2" xfId="55324"/>
    <cellStyle name="Обычный 9 4 3 2 2" xfId="55325"/>
    <cellStyle name="Обычный 9 4 3 2 2 2" xfId="55326"/>
    <cellStyle name="Обычный 9 4 3 2 2 2 2" xfId="55327"/>
    <cellStyle name="Обычный 9 4 3 2 2 2_заявки" xfId="58847"/>
    <cellStyle name="Обычный 9 4 3 2 2 3" xfId="55328"/>
    <cellStyle name="Обычный 9 4 3 2 2_заявки" xfId="55329"/>
    <cellStyle name="Обычный 9 4 3 2 3" xfId="55330"/>
    <cellStyle name="Обычный 9 4 3 2 3 2" xfId="55331"/>
    <cellStyle name="Обычный 9 4 3 2 3_заявки" xfId="58848"/>
    <cellStyle name="Обычный 9 4 3 2 4" xfId="55332"/>
    <cellStyle name="Обычный 9 4 3 2_заявки" xfId="55333"/>
    <cellStyle name="Обычный 9 4 3 3" xfId="55334"/>
    <cellStyle name="Обычный 9 4 3 3 2" xfId="55335"/>
    <cellStyle name="Обычный 9 4 3 3 2 2" xfId="55336"/>
    <cellStyle name="Обычный 9 4 3 3 2_заявки" xfId="58849"/>
    <cellStyle name="Обычный 9 4 3 3 3" xfId="55337"/>
    <cellStyle name="Обычный 9 4 3 3_заявки" xfId="55338"/>
    <cellStyle name="Обычный 9 4 3 4" xfId="55339"/>
    <cellStyle name="Обычный 9 4 3 4 2" xfId="55340"/>
    <cellStyle name="Обычный 9 4 3 4_заявки" xfId="58850"/>
    <cellStyle name="Обычный 9 4 3 5" xfId="55341"/>
    <cellStyle name="Обычный 9 4 3_заявки" xfId="55342"/>
    <cellStyle name="Обычный 9 4 4" xfId="55343"/>
    <cellStyle name="Обычный 9 4 4 2" xfId="55344"/>
    <cellStyle name="Обычный 9 4 4 2 2" xfId="55345"/>
    <cellStyle name="Обычный 9 4 4 2 2 2" xfId="55346"/>
    <cellStyle name="Обычный 9 4 4 2 2 2 2" xfId="55347"/>
    <cellStyle name="Обычный 9 4 4 2 2 2_заявки" xfId="58851"/>
    <cellStyle name="Обычный 9 4 4 2 2 3" xfId="55348"/>
    <cellStyle name="Обычный 9 4 4 2 2_заявки" xfId="55349"/>
    <cellStyle name="Обычный 9 4 4 2 3" xfId="55350"/>
    <cellStyle name="Обычный 9 4 4 2 3 2" xfId="55351"/>
    <cellStyle name="Обычный 9 4 4 2 3_заявки" xfId="58852"/>
    <cellStyle name="Обычный 9 4 4 2 4" xfId="55352"/>
    <cellStyle name="Обычный 9 4 4 2_заявки" xfId="55353"/>
    <cellStyle name="Обычный 9 4 4 3" xfId="55354"/>
    <cellStyle name="Обычный 9 4 4 3 2" xfId="55355"/>
    <cellStyle name="Обычный 9 4 4 3 2 2" xfId="55356"/>
    <cellStyle name="Обычный 9 4 4 3 2_заявки" xfId="58853"/>
    <cellStyle name="Обычный 9 4 4 3 3" xfId="55357"/>
    <cellStyle name="Обычный 9 4 4 3_заявки" xfId="55358"/>
    <cellStyle name="Обычный 9 4 4 4" xfId="55359"/>
    <cellStyle name="Обычный 9 4 4 4 2" xfId="55360"/>
    <cellStyle name="Обычный 9 4 4 4_заявки" xfId="58854"/>
    <cellStyle name="Обычный 9 4 4 5" xfId="55361"/>
    <cellStyle name="Обычный 9 4 4_заявки" xfId="55362"/>
    <cellStyle name="Обычный 9 4 5" xfId="55363"/>
    <cellStyle name="Обычный 9 4 5 2" xfId="55364"/>
    <cellStyle name="Обычный 9 4 5 2 2" xfId="55365"/>
    <cellStyle name="Обычный 9 4 5 2 2 2" xfId="55366"/>
    <cellStyle name="Обычный 9 4 5 2 2 2 2" xfId="55367"/>
    <cellStyle name="Обычный 9 4 5 2 2 2_заявки" xfId="58855"/>
    <cellStyle name="Обычный 9 4 5 2 2 3" xfId="55368"/>
    <cellStyle name="Обычный 9 4 5 2 2_заявки" xfId="55369"/>
    <cellStyle name="Обычный 9 4 5 2 3" xfId="55370"/>
    <cellStyle name="Обычный 9 4 5 2 3 2" xfId="55371"/>
    <cellStyle name="Обычный 9 4 5 2 3_заявки" xfId="58856"/>
    <cellStyle name="Обычный 9 4 5 2 4" xfId="55372"/>
    <cellStyle name="Обычный 9 4 5 2_заявки" xfId="55373"/>
    <cellStyle name="Обычный 9 4 5 3" xfId="55374"/>
    <cellStyle name="Обычный 9 4 5 3 2" xfId="55375"/>
    <cellStyle name="Обычный 9 4 5 3 2 2" xfId="55376"/>
    <cellStyle name="Обычный 9 4 5 3 2_заявки" xfId="58857"/>
    <cellStyle name="Обычный 9 4 5 3 3" xfId="55377"/>
    <cellStyle name="Обычный 9 4 5 3_заявки" xfId="55378"/>
    <cellStyle name="Обычный 9 4 5 4" xfId="55379"/>
    <cellStyle name="Обычный 9 4 5 4 2" xfId="55380"/>
    <cellStyle name="Обычный 9 4 5 4_заявки" xfId="58858"/>
    <cellStyle name="Обычный 9 4 5 5" xfId="55381"/>
    <cellStyle name="Обычный 9 4 5_заявки" xfId="55382"/>
    <cellStyle name="Обычный 9 4 6" xfId="55383"/>
    <cellStyle name="Обычный 9 4 6 2" xfId="55384"/>
    <cellStyle name="Обычный 9 4 6 2 2" xfId="55385"/>
    <cellStyle name="Обычный 9 4 6 2 2 2" xfId="55386"/>
    <cellStyle name="Обычный 9 4 6 2 2 2 2" xfId="55387"/>
    <cellStyle name="Обычный 9 4 6 2 2 2_заявки" xfId="58859"/>
    <cellStyle name="Обычный 9 4 6 2 2 3" xfId="55388"/>
    <cellStyle name="Обычный 9 4 6 2 2_заявки" xfId="55389"/>
    <cellStyle name="Обычный 9 4 6 2 3" xfId="55390"/>
    <cellStyle name="Обычный 9 4 6 2 3 2" xfId="55391"/>
    <cellStyle name="Обычный 9 4 6 2 3_заявки" xfId="58860"/>
    <cellStyle name="Обычный 9 4 6 2 4" xfId="55392"/>
    <cellStyle name="Обычный 9 4 6 2_заявки" xfId="55393"/>
    <cellStyle name="Обычный 9 4 6 3" xfId="55394"/>
    <cellStyle name="Обычный 9 4 6 3 2" xfId="55395"/>
    <cellStyle name="Обычный 9 4 6 3 2 2" xfId="55396"/>
    <cellStyle name="Обычный 9 4 6 3 2_заявки" xfId="58861"/>
    <cellStyle name="Обычный 9 4 6 3 3" xfId="55397"/>
    <cellStyle name="Обычный 9 4 6 3_заявки" xfId="55398"/>
    <cellStyle name="Обычный 9 4 6 4" xfId="55399"/>
    <cellStyle name="Обычный 9 4 6 4 2" xfId="55400"/>
    <cellStyle name="Обычный 9 4 6 4_заявки" xfId="58862"/>
    <cellStyle name="Обычный 9 4 6 5" xfId="55401"/>
    <cellStyle name="Обычный 9 4 6_заявки" xfId="55402"/>
    <cellStyle name="Обычный 9 4 7" xfId="55403"/>
    <cellStyle name="Обычный 9 4 7 2" xfId="55404"/>
    <cellStyle name="Обычный 9 4 7 2 2" xfId="55405"/>
    <cellStyle name="Обычный 9 4 7 2 2 2" xfId="55406"/>
    <cellStyle name="Обычный 9 4 7 2 2_заявки" xfId="58863"/>
    <cellStyle name="Обычный 9 4 7 2 3" xfId="55407"/>
    <cellStyle name="Обычный 9 4 7 2_заявки" xfId="55408"/>
    <cellStyle name="Обычный 9 4 7 3" xfId="55409"/>
    <cellStyle name="Обычный 9 4 7 3 2" xfId="55410"/>
    <cellStyle name="Обычный 9 4 7 3_заявки" xfId="58864"/>
    <cellStyle name="Обычный 9 4 7 4" xfId="55411"/>
    <cellStyle name="Обычный 9 4 7_заявки" xfId="55412"/>
    <cellStyle name="Обычный 9 4 8" xfId="55413"/>
    <cellStyle name="Обычный 9 4 8 2" xfId="55414"/>
    <cellStyle name="Обычный 9 4 8 2 2" xfId="55415"/>
    <cellStyle name="Обычный 9 4 8 2_заявки" xfId="58865"/>
    <cellStyle name="Обычный 9 4 8 3" xfId="55416"/>
    <cellStyle name="Обычный 9 4 8_заявки" xfId="55417"/>
    <cellStyle name="Обычный 9 4 9" xfId="55418"/>
    <cellStyle name="Обычный 9 4 9 2" xfId="55419"/>
    <cellStyle name="Обычный 9 4 9_заявки" xfId="58866"/>
    <cellStyle name="Обычный 9 4_заявки" xfId="55420"/>
    <cellStyle name="Обычный 9 5" xfId="55421"/>
    <cellStyle name="Обычный 9 5 10" xfId="55422"/>
    <cellStyle name="Обычный 9 5 2" xfId="55423"/>
    <cellStyle name="Обычный 9 5 2 2" xfId="55424"/>
    <cellStyle name="Обычный 9 5 2 2 2" xfId="55425"/>
    <cellStyle name="Обычный 9 5 2 2 2 2" xfId="55426"/>
    <cellStyle name="Обычный 9 5 2 2 2 2 2" xfId="55427"/>
    <cellStyle name="Обычный 9 5 2 2 2 2_заявки" xfId="58867"/>
    <cellStyle name="Обычный 9 5 2 2 2 3" xfId="55428"/>
    <cellStyle name="Обычный 9 5 2 2 2_заявки" xfId="55429"/>
    <cellStyle name="Обычный 9 5 2 2 3" xfId="55430"/>
    <cellStyle name="Обычный 9 5 2 2 3 2" xfId="55431"/>
    <cellStyle name="Обычный 9 5 2 2 3_заявки" xfId="58868"/>
    <cellStyle name="Обычный 9 5 2 2 4" xfId="55432"/>
    <cellStyle name="Обычный 9 5 2 2_заявки" xfId="55433"/>
    <cellStyle name="Обычный 9 5 2 3" xfId="55434"/>
    <cellStyle name="Обычный 9 5 2 3 2" xfId="55435"/>
    <cellStyle name="Обычный 9 5 2 3 2 2" xfId="55436"/>
    <cellStyle name="Обычный 9 5 2 3 2_заявки" xfId="58869"/>
    <cellStyle name="Обычный 9 5 2 3 3" xfId="55437"/>
    <cellStyle name="Обычный 9 5 2 3_заявки" xfId="55438"/>
    <cellStyle name="Обычный 9 5 2 4" xfId="55439"/>
    <cellStyle name="Обычный 9 5 2 4 2" xfId="55440"/>
    <cellStyle name="Обычный 9 5 2 4_заявки" xfId="58870"/>
    <cellStyle name="Обычный 9 5 2 5" xfId="55441"/>
    <cellStyle name="Обычный 9 5 2_заявки" xfId="55442"/>
    <cellStyle name="Обычный 9 5 3" xfId="55443"/>
    <cellStyle name="Обычный 9 5 3 2" xfId="55444"/>
    <cellStyle name="Обычный 9 5 3 2 2" xfId="55445"/>
    <cellStyle name="Обычный 9 5 3 2 2 2" xfId="55446"/>
    <cellStyle name="Обычный 9 5 3 2 2 2 2" xfId="55447"/>
    <cellStyle name="Обычный 9 5 3 2 2 2_заявки" xfId="58871"/>
    <cellStyle name="Обычный 9 5 3 2 2 3" xfId="55448"/>
    <cellStyle name="Обычный 9 5 3 2 2_заявки" xfId="55449"/>
    <cellStyle name="Обычный 9 5 3 2 3" xfId="55450"/>
    <cellStyle name="Обычный 9 5 3 2 3 2" xfId="55451"/>
    <cellStyle name="Обычный 9 5 3 2 3_заявки" xfId="58872"/>
    <cellStyle name="Обычный 9 5 3 2 4" xfId="55452"/>
    <cellStyle name="Обычный 9 5 3 2_заявки" xfId="55453"/>
    <cellStyle name="Обычный 9 5 3 3" xfId="55454"/>
    <cellStyle name="Обычный 9 5 3 3 2" xfId="55455"/>
    <cellStyle name="Обычный 9 5 3 3 2 2" xfId="55456"/>
    <cellStyle name="Обычный 9 5 3 3 2_заявки" xfId="58873"/>
    <cellStyle name="Обычный 9 5 3 3 3" xfId="55457"/>
    <cellStyle name="Обычный 9 5 3 3_заявки" xfId="55458"/>
    <cellStyle name="Обычный 9 5 3 4" xfId="55459"/>
    <cellStyle name="Обычный 9 5 3 4 2" xfId="55460"/>
    <cellStyle name="Обычный 9 5 3 4_заявки" xfId="58874"/>
    <cellStyle name="Обычный 9 5 3 5" xfId="55461"/>
    <cellStyle name="Обычный 9 5 3_заявки" xfId="55462"/>
    <cellStyle name="Обычный 9 5 4" xfId="55463"/>
    <cellStyle name="Обычный 9 5 4 2" xfId="55464"/>
    <cellStyle name="Обычный 9 5 4 2 2" xfId="55465"/>
    <cellStyle name="Обычный 9 5 4 2 2 2" xfId="55466"/>
    <cellStyle name="Обычный 9 5 4 2 2 2 2" xfId="55467"/>
    <cellStyle name="Обычный 9 5 4 2 2 2_заявки" xfId="58875"/>
    <cellStyle name="Обычный 9 5 4 2 2 3" xfId="55468"/>
    <cellStyle name="Обычный 9 5 4 2 2_заявки" xfId="55469"/>
    <cellStyle name="Обычный 9 5 4 2 3" xfId="55470"/>
    <cellStyle name="Обычный 9 5 4 2 3 2" xfId="55471"/>
    <cellStyle name="Обычный 9 5 4 2 3_заявки" xfId="58876"/>
    <cellStyle name="Обычный 9 5 4 2 4" xfId="55472"/>
    <cellStyle name="Обычный 9 5 4 2_заявки" xfId="55473"/>
    <cellStyle name="Обычный 9 5 4 3" xfId="55474"/>
    <cellStyle name="Обычный 9 5 4 3 2" xfId="55475"/>
    <cellStyle name="Обычный 9 5 4 3 2 2" xfId="55476"/>
    <cellStyle name="Обычный 9 5 4 3 2_заявки" xfId="58877"/>
    <cellStyle name="Обычный 9 5 4 3 3" xfId="55477"/>
    <cellStyle name="Обычный 9 5 4 3_заявки" xfId="55478"/>
    <cellStyle name="Обычный 9 5 4 4" xfId="55479"/>
    <cellStyle name="Обычный 9 5 4 4 2" xfId="55480"/>
    <cellStyle name="Обычный 9 5 4 4_заявки" xfId="58878"/>
    <cellStyle name="Обычный 9 5 4 5" xfId="55481"/>
    <cellStyle name="Обычный 9 5 4_заявки" xfId="55482"/>
    <cellStyle name="Обычный 9 5 5" xfId="55483"/>
    <cellStyle name="Обычный 9 5 5 2" xfId="55484"/>
    <cellStyle name="Обычный 9 5 5 2 2" xfId="55485"/>
    <cellStyle name="Обычный 9 5 5 2 2 2" xfId="55486"/>
    <cellStyle name="Обычный 9 5 5 2 2 2 2" xfId="55487"/>
    <cellStyle name="Обычный 9 5 5 2 2 2_заявки" xfId="58879"/>
    <cellStyle name="Обычный 9 5 5 2 2 3" xfId="55488"/>
    <cellStyle name="Обычный 9 5 5 2 2_заявки" xfId="55489"/>
    <cellStyle name="Обычный 9 5 5 2 3" xfId="55490"/>
    <cellStyle name="Обычный 9 5 5 2 3 2" xfId="55491"/>
    <cellStyle name="Обычный 9 5 5 2 3_заявки" xfId="58880"/>
    <cellStyle name="Обычный 9 5 5 2 4" xfId="55492"/>
    <cellStyle name="Обычный 9 5 5 2_заявки" xfId="55493"/>
    <cellStyle name="Обычный 9 5 5 3" xfId="55494"/>
    <cellStyle name="Обычный 9 5 5 3 2" xfId="55495"/>
    <cellStyle name="Обычный 9 5 5 3 2 2" xfId="55496"/>
    <cellStyle name="Обычный 9 5 5 3 2_заявки" xfId="58881"/>
    <cellStyle name="Обычный 9 5 5 3 3" xfId="55497"/>
    <cellStyle name="Обычный 9 5 5 3_заявки" xfId="55498"/>
    <cellStyle name="Обычный 9 5 5 4" xfId="55499"/>
    <cellStyle name="Обычный 9 5 5 4 2" xfId="55500"/>
    <cellStyle name="Обычный 9 5 5 4_заявки" xfId="58882"/>
    <cellStyle name="Обычный 9 5 5 5" xfId="55501"/>
    <cellStyle name="Обычный 9 5 5_заявки" xfId="55502"/>
    <cellStyle name="Обычный 9 5 6" xfId="55503"/>
    <cellStyle name="Обычный 9 5 6 2" xfId="55504"/>
    <cellStyle name="Обычный 9 5 6 2 2" xfId="55505"/>
    <cellStyle name="Обычный 9 5 6 2 2 2" xfId="55506"/>
    <cellStyle name="Обычный 9 5 6 2 2 2 2" xfId="55507"/>
    <cellStyle name="Обычный 9 5 6 2 2 2_заявки" xfId="58883"/>
    <cellStyle name="Обычный 9 5 6 2 2 3" xfId="55508"/>
    <cellStyle name="Обычный 9 5 6 2 2_заявки" xfId="55509"/>
    <cellStyle name="Обычный 9 5 6 2 3" xfId="55510"/>
    <cellStyle name="Обычный 9 5 6 2 3 2" xfId="55511"/>
    <cellStyle name="Обычный 9 5 6 2 3_заявки" xfId="58884"/>
    <cellStyle name="Обычный 9 5 6 2 4" xfId="55512"/>
    <cellStyle name="Обычный 9 5 6 2_заявки" xfId="55513"/>
    <cellStyle name="Обычный 9 5 6 3" xfId="55514"/>
    <cellStyle name="Обычный 9 5 6 3 2" xfId="55515"/>
    <cellStyle name="Обычный 9 5 6 3 2 2" xfId="55516"/>
    <cellStyle name="Обычный 9 5 6 3 2_заявки" xfId="58885"/>
    <cellStyle name="Обычный 9 5 6 3 3" xfId="55517"/>
    <cellStyle name="Обычный 9 5 6 3_заявки" xfId="55518"/>
    <cellStyle name="Обычный 9 5 6 4" xfId="55519"/>
    <cellStyle name="Обычный 9 5 6 4 2" xfId="55520"/>
    <cellStyle name="Обычный 9 5 6 4_заявки" xfId="58886"/>
    <cellStyle name="Обычный 9 5 6 5" xfId="55521"/>
    <cellStyle name="Обычный 9 5 6_заявки" xfId="55522"/>
    <cellStyle name="Обычный 9 5 7" xfId="55523"/>
    <cellStyle name="Обычный 9 5 7 2" xfId="55524"/>
    <cellStyle name="Обычный 9 5 7 2 2" xfId="55525"/>
    <cellStyle name="Обычный 9 5 7 2 2 2" xfId="55526"/>
    <cellStyle name="Обычный 9 5 7 2 2_заявки" xfId="58887"/>
    <cellStyle name="Обычный 9 5 7 2 3" xfId="55527"/>
    <cellStyle name="Обычный 9 5 7 2_заявки" xfId="55528"/>
    <cellStyle name="Обычный 9 5 7 3" xfId="55529"/>
    <cellStyle name="Обычный 9 5 7 3 2" xfId="55530"/>
    <cellStyle name="Обычный 9 5 7 3_заявки" xfId="58888"/>
    <cellStyle name="Обычный 9 5 7 4" xfId="55531"/>
    <cellStyle name="Обычный 9 5 7_заявки" xfId="55532"/>
    <cellStyle name="Обычный 9 5 8" xfId="55533"/>
    <cellStyle name="Обычный 9 5 8 2" xfId="55534"/>
    <cellStyle name="Обычный 9 5 8 2 2" xfId="55535"/>
    <cellStyle name="Обычный 9 5 8 2_заявки" xfId="58889"/>
    <cellStyle name="Обычный 9 5 8 3" xfId="55536"/>
    <cellStyle name="Обычный 9 5 8_заявки" xfId="55537"/>
    <cellStyle name="Обычный 9 5 9" xfId="55538"/>
    <cellStyle name="Обычный 9 5 9 2" xfId="55539"/>
    <cellStyle name="Обычный 9 5 9_заявки" xfId="58890"/>
    <cellStyle name="Обычный 9 5_заявки" xfId="55540"/>
    <cellStyle name="Обычный 9 6" xfId="55541"/>
    <cellStyle name="Обычный 9 6 10" xfId="55542"/>
    <cellStyle name="Обычный 9 6 2" xfId="55543"/>
    <cellStyle name="Обычный 9 6 2 2" xfId="55544"/>
    <cellStyle name="Обычный 9 6 2 2 2" xfId="55545"/>
    <cellStyle name="Обычный 9 6 2 2 2 2" xfId="55546"/>
    <cellStyle name="Обычный 9 6 2 2 2 2 2" xfId="55547"/>
    <cellStyle name="Обычный 9 6 2 2 2 2_заявки" xfId="58891"/>
    <cellStyle name="Обычный 9 6 2 2 2 3" xfId="55548"/>
    <cellStyle name="Обычный 9 6 2 2 2_заявки" xfId="55549"/>
    <cellStyle name="Обычный 9 6 2 2 3" xfId="55550"/>
    <cellStyle name="Обычный 9 6 2 2 3 2" xfId="55551"/>
    <cellStyle name="Обычный 9 6 2 2 3_заявки" xfId="58892"/>
    <cellStyle name="Обычный 9 6 2 2 4" xfId="55552"/>
    <cellStyle name="Обычный 9 6 2 2_заявки" xfId="55553"/>
    <cellStyle name="Обычный 9 6 2 3" xfId="55554"/>
    <cellStyle name="Обычный 9 6 2 3 2" xfId="55555"/>
    <cellStyle name="Обычный 9 6 2 3 2 2" xfId="55556"/>
    <cellStyle name="Обычный 9 6 2 3 2_заявки" xfId="58893"/>
    <cellStyle name="Обычный 9 6 2 3 3" xfId="55557"/>
    <cellStyle name="Обычный 9 6 2 3_заявки" xfId="55558"/>
    <cellStyle name="Обычный 9 6 2 4" xfId="55559"/>
    <cellStyle name="Обычный 9 6 2 4 2" xfId="55560"/>
    <cellStyle name="Обычный 9 6 2 4_заявки" xfId="58894"/>
    <cellStyle name="Обычный 9 6 2 5" xfId="55561"/>
    <cellStyle name="Обычный 9 6 2_заявки" xfId="55562"/>
    <cellStyle name="Обычный 9 6 3" xfId="55563"/>
    <cellStyle name="Обычный 9 6 3 2" xfId="55564"/>
    <cellStyle name="Обычный 9 6 3 2 2" xfId="55565"/>
    <cellStyle name="Обычный 9 6 3 2 2 2" xfId="55566"/>
    <cellStyle name="Обычный 9 6 3 2 2 2 2" xfId="55567"/>
    <cellStyle name="Обычный 9 6 3 2 2 2_заявки" xfId="58895"/>
    <cellStyle name="Обычный 9 6 3 2 2 3" xfId="55568"/>
    <cellStyle name="Обычный 9 6 3 2 2_заявки" xfId="55569"/>
    <cellStyle name="Обычный 9 6 3 2 3" xfId="55570"/>
    <cellStyle name="Обычный 9 6 3 2 3 2" xfId="55571"/>
    <cellStyle name="Обычный 9 6 3 2 3_заявки" xfId="58896"/>
    <cellStyle name="Обычный 9 6 3 2 4" xfId="55572"/>
    <cellStyle name="Обычный 9 6 3 2_заявки" xfId="55573"/>
    <cellStyle name="Обычный 9 6 3 3" xfId="55574"/>
    <cellStyle name="Обычный 9 6 3 3 2" xfId="55575"/>
    <cellStyle name="Обычный 9 6 3 3 2 2" xfId="55576"/>
    <cellStyle name="Обычный 9 6 3 3 2_заявки" xfId="58897"/>
    <cellStyle name="Обычный 9 6 3 3 3" xfId="55577"/>
    <cellStyle name="Обычный 9 6 3 3_заявки" xfId="55578"/>
    <cellStyle name="Обычный 9 6 3 4" xfId="55579"/>
    <cellStyle name="Обычный 9 6 3 4 2" xfId="55580"/>
    <cellStyle name="Обычный 9 6 3 4_заявки" xfId="58898"/>
    <cellStyle name="Обычный 9 6 3 5" xfId="55581"/>
    <cellStyle name="Обычный 9 6 3_заявки" xfId="55582"/>
    <cellStyle name="Обычный 9 6 4" xfId="55583"/>
    <cellStyle name="Обычный 9 6 4 2" xfId="55584"/>
    <cellStyle name="Обычный 9 6 4 2 2" xfId="55585"/>
    <cellStyle name="Обычный 9 6 4 2 2 2" xfId="55586"/>
    <cellStyle name="Обычный 9 6 4 2 2 2 2" xfId="55587"/>
    <cellStyle name="Обычный 9 6 4 2 2 2_заявки" xfId="58899"/>
    <cellStyle name="Обычный 9 6 4 2 2 3" xfId="55588"/>
    <cellStyle name="Обычный 9 6 4 2 2_заявки" xfId="55589"/>
    <cellStyle name="Обычный 9 6 4 2 3" xfId="55590"/>
    <cellStyle name="Обычный 9 6 4 2 3 2" xfId="55591"/>
    <cellStyle name="Обычный 9 6 4 2 3_заявки" xfId="58900"/>
    <cellStyle name="Обычный 9 6 4 2 4" xfId="55592"/>
    <cellStyle name="Обычный 9 6 4 2_заявки" xfId="55593"/>
    <cellStyle name="Обычный 9 6 4 3" xfId="55594"/>
    <cellStyle name="Обычный 9 6 4 3 2" xfId="55595"/>
    <cellStyle name="Обычный 9 6 4 3 2 2" xfId="55596"/>
    <cellStyle name="Обычный 9 6 4 3 2_заявки" xfId="58901"/>
    <cellStyle name="Обычный 9 6 4 3 3" xfId="55597"/>
    <cellStyle name="Обычный 9 6 4 3_заявки" xfId="55598"/>
    <cellStyle name="Обычный 9 6 4 4" xfId="55599"/>
    <cellStyle name="Обычный 9 6 4 4 2" xfId="55600"/>
    <cellStyle name="Обычный 9 6 4 4_заявки" xfId="58902"/>
    <cellStyle name="Обычный 9 6 4 5" xfId="55601"/>
    <cellStyle name="Обычный 9 6 4_заявки" xfId="55602"/>
    <cellStyle name="Обычный 9 6 5" xfId="55603"/>
    <cellStyle name="Обычный 9 6 5 2" xfId="55604"/>
    <cellStyle name="Обычный 9 6 5 2 2" xfId="55605"/>
    <cellStyle name="Обычный 9 6 5 2 2 2" xfId="55606"/>
    <cellStyle name="Обычный 9 6 5 2 2 2 2" xfId="55607"/>
    <cellStyle name="Обычный 9 6 5 2 2 2_заявки" xfId="58903"/>
    <cellStyle name="Обычный 9 6 5 2 2 3" xfId="55608"/>
    <cellStyle name="Обычный 9 6 5 2 2_заявки" xfId="55609"/>
    <cellStyle name="Обычный 9 6 5 2 3" xfId="55610"/>
    <cellStyle name="Обычный 9 6 5 2 3 2" xfId="55611"/>
    <cellStyle name="Обычный 9 6 5 2 3_заявки" xfId="58904"/>
    <cellStyle name="Обычный 9 6 5 2 4" xfId="55612"/>
    <cellStyle name="Обычный 9 6 5 2_заявки" xfId="55613"/>
    <cellStyle name="Обычный 9 6 5 3" xfId="55614"/>
    <cellStyle name="Обычный 9 6 5 3 2" xfId="55615"/>
    <cellStyle name="Обычный 9 6 5 3 2 2" xfId="55616"/>
    <cellStyle name="Обычный 9 6 5 3 2_заявки" xfId="58905"/>
    <cellStyle name="Обычный 9 6 5 3 3" xfId="55617"/>
    <cellStyle name="Обычный 9 6 5 3_заявки" xfId="55618"/>
    <cellStyle name="Обычный 9 6 5 4" xfId="55619"/>
    <cellStyle name="Обычный 9 6 5 4 2" xfId="55620"/>
    <cellStyle name="Обычный 9 6 5 4_заявки" xfId="58906"/>
    <cellStyle name="Обычный 9 6 5 5" xfId="55621"/>
    <cellStyle name="Обычный 9 6 5_заявки" xfId="55622"/>
    <cellStyle name="Обычный 9 6 6" xfId="55623"/>
    <cellStyle name="Обычный 9 6 6 2" xfId="55624"/>
    <cellStyle name="Обычный 9 6 6 2 2" xfId="55625"/>
    <cellStyle name="Обычный 9 6 6 2 2 2" xfId="55626"/>
    <cellStyle name="Обычный 9 6 6 2 2 2 2" xfId="55627"/>
    <cellStyle name="Обычный 9 6 6 2 2 2_заявки" xfId="58907"/>
    <cellStyle name="Обычный 9 6 6 2 2 3" xfId="55628"/>
    <cellStyle name="Обычный 9 6 6 2 2_заявки" xfId="55629"/>
    <cellStyle name="Обычный 9 6 6 2 3" xfId="55630"/>
    <cellStyle name="Обычный 9 6 6 2 3 2" xfId="55631"/>
    <cellStyle name="Обычный 9 6 6 2 3_заявки" xfId="58908"/>
    <cellStyle name="Обычный 9 6 6 2 4" xfId="55632"/>
    <cellStyle name="Обычный 9 6 6 2_заявки" xfId="55633"/>
    <cellStyle name="Обычный 9 6 6 3" xfId="55634"/>
    <cellStyle name="Обычный 9 6 6 3 2" xfId="55635"/>
    <cellStyle name="Обычный 9 6 6 3 2 2" xfId="55636"/>
    <cellStyle name="Обычный 9 6 6 3 2_заявки" xfId="58909"/>
    <cellStyle name="Обычный 9 6 6 3 3" xfId="55637"/>
    <cellStyle name="Обычный 9 6 6 3_заявки" xfId="55638"/>
    <cellStyle name="Обычный 9 6 6 4" xfId="55639"/>
    <cellStyle name="Обычный 9 6 6 4 2" xfId="55640"/>
    <cellStyle name="Обычный 9 6 6 4_заявки" xfId="58910"/>
    <cellStyle name="Обычный 9 6 6 5" xfId="55641"/>
    <cellStyle name="Обычный 9 6 6_заявки" xfId="55642"/>
    <cellStyle name="Обычный 9 6 7" xfId="55643"/>
    <cellStyle name="Обычный 9 6 7 2" xfId="55644"/>
    <cellStyle name="Обычный 9 6 7 2 2" xfId="55645"/>
    <cellStyle name="Обычный 9 6 7 2 2 2" xfId="55646"/>
    <cellStyle name="Обычный 9 6 7 2 2_заявки" xfId="58911"/>
    <cellStyle name="Обычный 9 6 7 2 3" xfId="55647"/>
    <cellStyle name="Обычный 9 6 7 2_заявки" xfId="55648"/>
    <cellStyle name="Обычный 9 6 7 3" xfId="55649"/>
    <cellStyle name="Обычный 9 6 7 3 2" xfId="55650"/>
    <cellStyle name="Обычный 9 6 7 3_заявки" xfId="58912"/>
    <cellStyle name="Обычный 9 6 7 4" xfId="55651"/>
    <cellStyle name="Обычный 9 6 7_заявки" xfId="55652"/>
    <cellStyle name="Обычный 9 6 8" xfId="55653"/>
    <cellStyle name="Обычный 9 6 8 2" xfId="55654"/>
    <cellStyle name="Обычный 9 6 8 2 2" xfId="55655"/>
    <cellStyle name="Обычный 9 6 8 2_заявки" xfId="58913"/>
    <cellStyle name="Обычный 9 6 8 3" xfId="55656"/>
    <cellStyle name="Обычный 9 6 8_заявки" xfId="55657"/>
    <cellStyle name="Обычный 9 6 9" xfId="55658"/>
    <cellStyle name="Обычный 9 6 9 2" xfId="55659"/>
    <cellStyle name="Обычный 9 6 9_заявки" xfId="58914"/>
    <cellStyle name="Обычный 9 6_заявки" xfId="55660"/>
    <cellStyle name="Обычный 9 7" xfId="55661"/>
    <cellStyle name="Обычный 9 7 2" xfId="55662"/>
    <cellStyle name="Обычный 9 7 2 2" xfId="55663"/>
    <cellStyle name="Обычный 9 7 2 2 2" xfId="55664"/>
    <cellStyle name="Обычный 9 7 2 2 2 2" xfId="55665"/>
    <cellStyle name="Обычный 9 7 2 2 2 2 2" xfId="55666"/>
    <cellStyle name="Обычный 9 7 2 2 2 2_заявки" xfId="58915"/>
    <cellStyle name="Обычный 9 7 2 2 2 3" xfId="55667"/>
    <cellStyle name="Обычный 9 7 2 2 2_заявки" xfId="55668"/>
    <cellStyle name="Обычный 9 7 2 2 3" xfId="55669"/>
    <cellStyle name="Обычный 9 7 2 2 3 2" xfId="55670"/>
    <cellStyle name="Обычный 9 7 2 2 3_заявки" xfId="58916"/>
    <cellStyle name="Обычный 9 7 2 2 4" xfId="55671"/>
    <cellStyle name="Обычный 9 7 2 2_заявки" xfId="55672"/>
    <cellStyle name="Обычный 9 7 2 3" xfId="55673"/>
    <cellStyle name="Обычный 9 7 2 3 2" xfId="55674"/>
    <cellStyle name="Обычный 9 7 2 3 2 2" xfId="55675"/>
    <cellStyle name="Обычный 9 7 2 3 2_заявки" xfId="58917"/>
    <cellStyle name="Обычный 9 7 2 3 3" xfId="55676"/>
    <cellStyle name="Обычный 9 7 2 3_заявки" xfId="55677"/>
    <cellStyle name="Обычный 9 7 2 4" xfId="55678"/>
    <cellStyle name="Обычный 9 7 2 4 2" xfId="55679"/>
    <cellStyle name="Обычный 9 7 2 4_заявки" xfId="58918"/>
    <cellStyle name="Обычный 9 7 2 5" xfId="55680"/>
    <cellStyle name="Обычный 9 7 2_заявки" xfId="55681"/>
    <cellStyle name="Обычный 9 7 3" xfId="55682"/>
    <cellStyle name="Обычный 9 7 3 2" xfId="55683"/>
    <cellStyle name="Обычный 9 7 3 2 2" xfId="55684"/>
    <cellStyle name="Обычный 9 7 3 2 2 2" xfId="55685"/>
    <cellStyle name="Обычный 9 7 3 2 2 2 2" xfId="55686"/>
    <cellStyle name="Обычный 9 7 3 2 2 2_заявки" xfId="58919"/>
    <cellStyle name="Обычный 9 7 3 2 2 3" xfId="55687"/>
    <cellStyle name="Обычный 9 7 3 2 2_заявки" xfId="55688"/>
    <cellStyle name="Обычный 9 7 3 2 3" xfId="55689"/>
    <cellStyle name="Обычный 9 7 3 2 3 2" xfId="55690"/>
    <cellStyle name="Обычный 9 7 3 2 3_заявки" xfId="58920"/>
    <cellStyle name="Обычный 9 7 3 2 4" xfId="55691"/>
    <cellStyle name="Обычный 9 7 3 2_заявки" xfId="55692"/>
    <cellStyle name="Обычный 9 7 3 3" xfId="55693"/>
    <cellStyle name="Обычный 9 7 3 3 2" xfId="55694"/>
    <cellStyle name="Обычный 9 7 3 3 2 2" xfId="55695"/>
    <cellStyle name="Обычный 9 7 3 3 2_заявки" xfId="58921"/>
    <cellStyle name="Обычный 9 7 3 3 3" xfId="55696"/>
    <cellStyle name="Обычный 9 7 3 3_заявки" xfId="55697"/>
    <cellStyle name="Обычный 9 7 3 4" xfId="55698"/>
    <cellStyle name="Обычный 9 7 3 4 2" xfId="55699"/>
    <cellStyle name="Обычный 9 7 3 4_заявки" xfId="58922"/>
    <cellStyle name="Обычный 9 7 3 5" xfId="55700"/>
    <cellStyle name="Обычный 9 7 3_заявки" xfId="55701"/>
    <cellStyle name="Обычный 9 7 4" xfId="55702"/>
    <cellStyle name="Обычный 9 7 4 2" xfId="55703"/>
    <cellStyle name="Обычный 9 7 4 2 2" xfId="55704"/>
    <cellStyle name="Обычный 9 7 4 2 2 2" xfId="55705"/>
    <cellStyle name="Обычный 9 7 4 2 2 2 2" xfId="55706"/>
    <cellStyle name="Обычный 9 7 4 2 2 2_заявки" xfId="58923"/>
    <cellStyle name="Обычный 9 7 4 2 2 3" xfId="55707"/>
    <cellStyle name="Обычный 9 7 4 2 2_заявки" xfId="55708"/>
    <cellStyle name="Обычный 9 7 4 2 3" xfId="55709"/>
    <cellStyle name="Обычный 9 7 4 2 3 2" xfId="55710"/>
    <cellStyle name="Обычный 9 7 4 2 3_заявки" xfId="58924"/>
    <cellStyle name="Обычный 9 7 4 2 4" xfId="55711"/>
    <cellStyle name="Обычный 9 7 4 2_заявки" xfId="55712"/>
    <cellStyle name="Обычный 9 7 4 3" xfId="55713"/>
    <cellStyle name="Обычный 9 7 4 3 2" xfId="55714"/>
    <cellStyle name="Обычный 9 7 4 3 2 2" xfId="55715"/>
    <cellStyle name="Обычный 9 7 4 3 2_заявки" xfId="58925"/>
    <cellStyle name="Обычный 9 7 4 3 3" xfId="55716"/>
    <cellStyle name="Обычный 9 7 4 3_заявки" xfId="55717"/>
    <cellStyle name="Обычный 9 7 4 4" xfId="55718"/>
    <cellStyle name="Обычный 9 7 4 4 2" xfId="55719"/>
    <cellStyle name="Обычный 9 7 4 4_заявки" xfId="58926"/>
    <cellStyle name="Обычный 9 7 4 5" xfId="55720"/>
    <cellStyle name="Обычный 9 7 4_заявки" xfId="55721"/>
    <cellStyle name="Обычный 9 7 5" xfId="55722"/>
    <cellStyle name="Обычный 9 7 5 2" xfId="55723"/>
    <cellStyle name="Обычный 9 7 5 2 2" xfId="55724"/>
    <cellStyle name="Обычный 9 7 5 2 2 2" xfId="55725"/>
    <cellStyle name="Обычный 9 7 5 2 2 2 2" xfId="55726"/>
    <cellStyle name="Обычный 9 7 5 2 2 2_заявки" xfId="58927"/>
    <cellStyle name="Обычный 9 7 5 2 2 3" xfId="55727"/>
    <cellStyle name="Обычный 9 7 5 2 2_заявки" xfId="55728"/>
    <cellStyle name="Обычный 9 7 5 2 3" xfId="55729"/>
    <cellStyle name="Обычный 9 7 5 2 3 2" xfId="55730"/>
    <cellStyle name="Обычный 9 7 5 2 3_заявки" xfId="58928"/>
    <cellStyle name="Обычный 9 7 5 2 4" xfId="55731"/>
    <cellStyle name="Обычный 9 7 5 2_заявки" xfId="55732"/>
    <cellStyle name="Обычный 9 7 5 3" xfId="55733"/>
    <cellStyle name="Обычный 9 7 5 3 2" xfId="55734"/>
    <cellStyle name="Обычный 9 7 5 3 2 2" xfId="55735"/>
    <cellStyle name="Обычный 9 7 5 3 2_заявки" xfId="58929"/>
    <cellStyle name="Обычный 9 7 5 3 3" xfId="55736"/>
    <cellStyle name="Обычный 9 7 5 3_заявки" xfId="55737"/>
    <cellStyle name="Обычный 9 7 5 4" xfId="55738"/>
    <cellStyle name="Обычный 9 7 5 4 2" xfId="55739"/>
    <cellStyle name="Обычный 9 7 5 4_заявки" xfId="58930"/>
    <cellStyle name="Обычный 9 7 5 5" xfId="55740"/>
    <cellStyle name="Обычный 9 7 5_заявки" xfId="55741"/>
    <cellStyle name="Обычный 9 7 6" xfId="55742"/>
    <cellStyle name="Обычный 9 7 6 2" xfId="55743"/>
    <cellStyle name="Обычный 9 7 6 2 2" xfId="55744"/>
    <cellStyle name="Обычный 9 7 6 2 2 2" xfId="55745"/>
    <cellStyle name="Обычный 9 7 6 2 2_заявки" xfId="58931"/>
    <cellStyle name="Обычный 9 7 6 2 3" xfId="55746"/>
    <cellStyle name="Обычный 9 7 6 2_заявки" xfId="55747"/>
    <cellStyle name="Обычный 9 7 6 3" xfId="55748"/>
    <cellStyle name="Обычный 9 7 6 3 2" xfId="55749"/>
    <cellStyle name="Обычный 9 7 6 3_заявки" xfId="58932"/>
    <cellStyle name="Обычный 9 7 6 4" xfId="55750"/>
    <cellStyle name="Обычный 9 7 6_заявки" xfId="55751"/>
    <cellStyle name="Обычный 9 7 7" xfId="55752"/>
    <cellStyle name="Обычный 9 7 7 2" xfId="55753"/>
    <cellStyle name="Обычный 9 7 7 2 2" xfId="55754"/>
    <cellStyle name="Обычный 9 7 7 2_заявки" xfId="58933"/>
    <cellStyle name="Обычный 9 7 7 3" xfId="55755"/>
    <cellStyle name="Обычный 9 7 7_заявки" xfId="55756"/>
    <cellStyle name="Обычный 9 7 8" xfId="55757"/>
    <cellStyle name="Обычный 9 7 8 2" xfId="55758"/>
    <cellStyle name="Обычный 9 7 8_заявки" xfId="58934"/>
    <cellStyle name="Обычный 9 7 9" xfId="55759"/>
    <cellStyle name="Обычный 9 7_заявки" xfId="55760"/>
    <cellStyle name="Обычный 9 8" xfId="55761"/>
    <cellStyle name="Обычный 9 8 2" xfId="55762"/>
    <cellStyle name="Обычный 9 8 2 2" xfId="55763"/>
    <cellStyle name="Обычный 9 8 2 2 2" xfId="55764"/>
    <cellStyle name="Обычный 9 8 2 2 2 2" xfId="55765"/>
    <cellStyle name="Обычный 9 8 2 2 2 2 2" xfId="55766"/>
    <cellStyle name="Обычный 9 8 2 2 2 2_заявки" xfId="58935"/>
    <cellStyle name="Обычный 9 8 2 2 2 3" xfId="55767"/>
    <cellStyle name="Обычный 9 8 2 2 2_заявки" xfId="55768"/>
    <cellStyle name="Обычный 9 8 2 2 3" xfId="55769"/>
    <cellStyle name="Обычный 9 8 2 2 3 2" xfId="55770"/>
    <cellStyle name="Обычный 9 8 2 2 3_заявки" xfId="58936"/>
    <cellStyle name="Обычный 9 8 2 2 4" xfId="55771"/>
    <cellStyle name="Обычный 9 8 2 2_заявки" xfId="55772"/>
    <cellStyle name="Обычный 9 8 2 3" xfId="55773"/>
    <cellStyle name="Обычный 9 8 2 3 2" xfId="55774"/>
    <cellStyle name="Обычный 9 8 2 3 2 2" xfId="55775"/>
    <cellStyle name="Обычный 9 8 2 3 2_заявки" xfId="58937"/>
    <cellStyle name="Обычный 9 8 2 3 3" xfId="55776"/>
    <cellStyle name="Обычный 9 8 2 3_заявки" xfId="55777"/>
    <cellStyle name="Обычный 9 8 2 4" xfId="55778"/>
    <cellStyle name="Обычный 9 8 2 4 2" xfId="55779"/>
    <cellStyle name="Обычный 9 8 2 4_заявки" xfId="58938"/>
    <cellStyle name="Обычный 9 8 2 5" xfId="55780"/>
    <cellStyle name="Обычный 9 8 2_заявки" xfId="55781"/>
    <cellStyle name="Обычный 9 8 3" xfId="55782"/>
    <cellStyle name="Обычный 9 8 3 2" xfId="55783"/>
    <cellStyle name="Обычный 9 8 3 2 2" xfId="55784"/>
    <cellStyle name="Обычный 9 8 3 2 2 2" xfId="55785"/>
    <cellStyle name="Обычный 9 8 3 2 2 2 2" xfId="55786"/>
    <cellStyle name="Обычный 9 8 3 2 2 2_заявки" xfId="58939"/>
    <cellStyle name="Обычный 9 8 3 2 2 3" xfId="55787"/>
    <cellStyle name="Обычный 9 8 3 2 2_заявки" xfId="55788"/>
    <cellStyle name="Обычный 9 8 3 2 3" xfId="55789"/>
    <cellStyle name="Обычный 9 8 3 2 3 2" xfId="55790"/>
    <cellStyle name="Обычный 9 8 3 2 3_заявки" xfId="58940"/>
    <cellStyle name="Обычный 9 8 3 2 4" xfId="55791"/>
    <cellStyle name="Обычный 9 8 3 2_заявки" xfId="55792"/>
    <cellStyle name="Обычный 9 8 3 3" xfId="55793"/>
    <cellStyle name="Обычный 9 8 3 3 2" xfId="55794"/>
    <cellStyle name="Обычный 9 8 3 3 2 2" xfId="55795"/>
    <cellStyle name="Обычный 9 8 3 3 2_заявки" xfId="58941"/>
    <cellStyle name="Обычный 9 8 3 3 3" xfId="55796"/>
    <cellStyle name="Обычный 9 8 3 3_заявки" xfId="55797"/>
    <cellStyle name="Обычный 9 8 3 4" xfId="55798"/>
    <cellStyle name="Обычный 9 8 3 4 2" xfId="55799"/>
    <cellStyle name="Обычный 9 8 3 4_заявки" xfId="58942"/>
    <cellStyle name="Обычный 9 8 3 5" xfId="55800"/>
    <cellStyle name="Обычный 9 8 3_заявки" xfId="55801"/>
    <cellStyle name="Обычный 9 8 4" xfId="55802"/>
    <cellStyle name="Обычный 9 8 4 2" xfId="55803"/>
    <cellStyle name="Обычный 9 8 4 2 2" xfId="55804"/>
    <cellStyle name="Обычный 9 8 4 2 2 2" xfId="55805"/>
    <cellStyle name="Обычный 9 8 4 2 2 2 2" xfId="55806"/>
    <cellStyle name="Обычный 9 8 4 2 2 2_заявки" xfId="58943"/>
    <cellStyle name="Обычный 9 8 4 2 2 3" xfId="55807"/>
    <cellStyle name="Обычный 9 8 4 2 2_заявки" xfId="55808"/>
    <cellStyle name="Обычный 9 8 4 2 3" xfId="55809"/>
    <cellStyle name="Обычный 9 8 4 2 3 2" xfId="55810"/>
    <cellStyle name="Обычный 9 8 4 2 3_заявки" xfId="58944"/>
    <cellStyle name="Обычный 9 8 4 2 4" xfId="55811"/>
    <cellStyle name="Обычный 9 8 4 2_заявки" xfId="55812"/>
    <cellStyle name="Обычный 9 8 4 3" xfId="55813"/>
    <cellStyle name="Обычный 9 8 4 3 2" xfId="55814"/>
    <cellStyle name="Обычный 9 8 4 3 2 2" xfId="55815"/>
    <cellStyle name="Обычный 9 8 4 3 2_заявки" xfId="58945"/>
    <cellStyle name="Обычный 9 8 4 3 3" xfId="55816"/>
    <cellStyle name="Обычный 9 8 4 3_заявки" xfId="55817"/>
    <cellStyle name="Обычный 9 8 4 4" xfId="55818"/>
    <cellStyle name="Обычный 9 8 4 4 2" xfId="55819"/>
    <cellStyle name="Обычный 9 8 4 4_заявки" xfId="58946"/>
    <cellStyle name="Обычный 9 8 4 5" xfId="55820"/>
    <cellStyle name="Обычный 9 8 4_заявки" xfId="55821"/>
    <cellStyle name="Обычный 9 8 5" xfId="55822"/>
    <cellStyle name="Обычный 9 8 5 2" xfId="55823"/>
    <cellStyle name="Обычный 9 8 5 2 2" xfId="55824"/>
    <cellStyle name="Обычный 9 8 5 2 2 2" xfId="55825"/>
    <cellStyle name="Обычный 9 8 5 2 2_заявки" xfId="58947"/>
    <cellStyle name="Обычный 9 8 5 2 3" xfId="55826"/>
    <cellStyle name="Обычный 9 8 5 2_заявки" xfId="55827"/>
    <cellStyle name="Обычный 9 8 5 3" xfId="55828"/>
    <cellStyle name="Обычный 9 8 5 3 2" xfId="55829"/>
    <cellStyle name="Обычный 9 8 5 3_заявки" xfId="58948"/>
    <cellStyle name="Обычный 9 8 5 4" xfId="55830"/>
    <cellStyle name="Обычный 9 8 5_заявки" xfId="55831"/>
    <cellStyle name="Обычный 9 8 6" xfId="55832"/>
    <cellStyle name="Обычный 9 8 6 2" xfId="55833"/>
    <cellStyle name="Обычный 9 8 6 2 2" xfId="55834"/>
    <cellStyle name="Обычный 9 8 6 2_заявки" xfId="58949"/>
    <cellStyle name="Обычный 9 8 6 3" xfId="55835"/>
    <cellStyle name="Обычный 9 8 6_заявки" xfId="55836"/>
    <cellStyle name="Обычный 9 8 7" xfId="55837"/>
    <cellStyle name="Обычный 9 8 7 2" xfId="55838"/>
    <cellStyle name="Обычный 9 8 7_заявки" xfId="58950"/>
    <cellStyle name="Обычный 9 8 8" xfId="55839"/>
    <cellStyle name="Обычный 9 8_заявки" xfId="55840"/>
    <cellStyle name="Обычный 9 9" xfId="55841"/>
    <cellStyle name="Обычный 9 9 2" xfId="55842"/>
    <cellStyle name="Обычный 9 9 2 2" xfId="55843"/>
    <cellStyle name="Обычный 9 9 2 2 2" xfId="55844"/>
    <cellStyle name="Обычный 9 9 2 2 2 2" xfId="55845"/>
    <cellStyle name="Обычный 9 9 2 2 2 2 2" xfId="55846"/>
    <cellStyle name="Обычный 9 9 2 2 2 2_заявки" xfId="58951"/>
    <cellStyle name="Обычный 9 9 2 2 2 3" xfId="55847"/>
    <cellStyle name="Обычный 9 9 2 2 2_заявки" xfId="55848"/>
    <cellStyle name="Обычный 9 9 2 2 3" xfId="55849"/>
    <cellStyle name="Обычный 9 9 2 2 3 2" xfId="55850"/>
    <cellStyle name="Обычный 9 9 2 2 3_заявки" xfId="58952"/>
    <cellStyle name="Обычный 9 9 2 2 4" xfId="55851"/>
    <cellStyle name="Обычный 9 9 2 2_заявки" xfId="55852"/>
    <cellStyle name="Обычный 9 9 2 3" xfId="55853"/>
    <cellStyle name="Обычный 9 9 2 3 2" xfId="55854"/>
    <cellStyle name="Обычный 9 9 2 3 2 2" xfId="55855"/>
    <cellStyle name="Обычный 9 9 2 3 2_заявки" xfId="58953"/>
    <cellStyle name="Обычный 9 9 2 3 3" xfId="55856"/>
    <cellStyle name="Обычный 9 9 2 3_заявки" xfId="55857"/>
    <cellStyle name="Обычный 9 9 2 4" xfId="55858"/>
    <cellStyle name="Обычный 9 9 2 4 2" xfId="55859"/>
    <cellStyle name="Обычный 9 9 2 4_заявки" xfId="58954"/>
    <cellStyle name="Обычный 9 9 2 5" xfId="55860"/>
    <cellStyle name="Обычный 9 9 2_заявки" xfId="55861"/>
    <cellStyle name="Обычный 9 9 3" xfId="55862"/>
    <cellStyle name="Обычный 9 9 3 2" xfId="55863"/>
    <cellStyle name="Обычный 9 9 3 2 2" xfId="55864"/>
    <cellStyle name="Обычный 9 9 3 2 2 2" xfId="55865"/>
    <cellStyle name="Обычный 9 9 3 2 2 2 2" xfId="55866"/>
    <cellStyle name="Обычный 9 9 3 2 2 2_заявки" xfId="58955"/>
    <cellStyle name="Обычный 9 9 3 2 2 3" xfId="55867"/>
    <cellStyle name="Обычный 9 9 3 2 2_заявки" xfId="55868"/>
    <cellStyle name="Обычный 9 9 3 2 3" xfId="55869"/>
    <cellStyle name="Обычный 9 9 3 2 3 2" xfId="55870"/>
    <cellStyle name="Обычный 9 9 3 2 3_заявки" xfId="58956"/>
    <cellStyle name="Обычный 9 9 3 2 4" xfId="55871"/>
    <cellStyle name="Обычный 9 9 3 2_заявки" xfId="55872"/>
    <cellStyle name="Обычный 9 9 3 3" xfId="55873"/>
    <cellStyle name="Обычный 9 9 3 3 2" xfId="55874"/>
    <cellStyle name="Обычный 9 9 3 3 2 2" xfId="55875"/>
    <cellStyle name="Обычный 9 9 3 3 2_заявки" xfId="58957"/>
    <cellStyle name="Обычный 9 9 3 3 3" xfId="55876"/>
    <cellStyle name="Обычный 9 9 3 3_заявки" xfId="55877"/>
    <cellStyle name="Обычный 9 9 3 4" xfId="55878"/>
    <cellStyle name="Обычный 9 9 3 4 2" xfId="55879"/>
    <cellStyle name="Обычный 9 9 3 4_заявки" xfId="58958"/>
    <cellStyle name="Обычный 9 9 3 5" xfId="55880"/>
    <cellStyle name="Обычный 9 9 3_заявки" xfId="55881"/>
    <cellStyle name="Обычный 9 9 4" xfId="55882"/>
    <cellStyle name="Обычный 9 9 4 2" xfId="55883"/>
    <cellStyle name="Обычный 9 9 4 2 2" xfId="55884"/>
    <cellStyle name="Обычный 9 9 4 2 2 2" xfId="55885"/>
    <cellStyle name="Обычный 9 9 4 2 2 2 2" xfId="55886"/>
    <cellStyle name="Обычный 9 9 4 2 2 2_заявки" xfId="58959"/>
    <cellStyle name="Обычный 9 9 4 2 2 3" xfId="55887"/>
    <cellStyle name="Обычный 9 9 4 2 2_заявки" xfId="55888"/>
    <cellStyle name="Обычный 9 9 4 2 3" xfId="55889"/>
    <cellStyle name="Обычный 9 9 4 2 3 2" xfId="55890"/>
    <cellStyle name="Обычный 9 9 4 2 3_заявки" xfId="58960"/>
    <cellStyle name="Обычный 9 9 4 2 4" xfId="55891"/>
    <cellStyle name="Обычный 9 9 4 2_заявки" xfId="55892"/>
    <cellStyle name="Обычный 9 9 4 3" xfId="55893"/>
    <cellStyle name="Обычный 9 9 4 3 2" xfId="55894"/>
    <cellStyle name="Обычный 9 9 4 3 2 2" xfId="55895"/>
    <cellStyle name="Обычный 9 9 4 3 2_заявки" xfId="58961"/>
    <cellStyle name="Обычный 9 9 4 3 3" xfId="55896"/>
    <cellStyle name="Обычный 9 9 4 3_заявки" xfId="55897"/>
    <cellStyle name="Обычный 9 9 4 4" xfId="55898"/>
    <cellStyle name="Обычный 9 9 4 4 2" xfId="55899"/>
    <cellStyle name="Обычный 9 9 4 4_заявки" xfId="58962"/>
    <cellStyle name="Обычный 9 9 4 5" xfId="55900"/>
    <cellStyle name="Обычный 9 9 4_заявки" xfId="55901"/>
    <cellStyle name="Обычный 9 9 5" xfId="55902"/>
    <cellStyle name="Обычный 9 9 5 2" xfId="55903"/>
    <cellStyle name="Обычный 9 9 5 2 2" xfId="55904"/>
    <cellStyle name="Обычный 9 9 5 2 2 2" xfId="55905"/>
    <cellStyle name="Обычный 9 9 5 2 2_заявки" xfId="58963"/>
    <cellStyle name="Обычный 9 9 5 2 3" xfId="55906"/>
    <cellStyle name="Обычный 9 9 5 2_заявки" xfId="55907"/>
    <cellStyle name="Обычный 9 9 5 3" xfId="55908"/>
    <cellStyle name="Обычный 9 9 5 3 2" xfId="55909"/>
    <cellStyle name="Обычный 9 9 5 3_заявки" xfId="58964"/>
    <cellStyle name="Обычный 9 9 5 4" xfId="55910"/>
    <cellStyle name="Обычный 9 9 5_заявки" xfId="55911"/>
    <cellStyle name="Обычный 9 9 6" xfId="55912"/>
    <cellStyle name="Обычный 9 9 6 2" xfId="55913"/>
    <cellStyle name="Обычный 9 9 6 2 2" xfId="55914"/>
    <cellStyle name="Обычный 9 9 6 2_заявки" xfId="58965"/>
    <cellStyle name="Обычный 9 9 6 3" xfId="55915"/>
    <cellStyle name="Обычный 9 9 6_заявки" xfId="55916"/>
    <cellStyle name="Обычный 9 9 7" xfId="55917"/>
    <cellStyle name="Обычный 9 9 7 2" xfId="55918"/>
    <cellStyle name="Обычный 9 9 7_заявки" xfId="58966"/>
    <cellStyle name="Обычный 9 9 8" xfId="55919"/>
    <cellStyle name="Обычный 9 9_заявки" xfId="55920"/>
    <cellStyle name="Обычный 9_для файла" xfId="55921"/>
    <cellStyle name="Обычный_планирование суточное" xfId="59158"/>
    <cellStyle name="Обычный_файл остатки" xfId="56733"/>
    <cellStyle name="Плохой" xfId="59160" builtinId="27"/>
    <cellStyle name="Процентный 2" xfId="75"/>
    <cellStyle name="Процентный 2 2" xfId="55922"/>
    <cellStyle name="Процентный 2 2 2" xfId="76"/>
    <cellStyle name="Процентный 2 2 2 2" xfId="55923"/>
    <cellStyle name="Процентный 2 2 2_00" xfId="59250"/>
    <cellStyle name="Процентный 2 2 3" xfId="55924"/>
    <cellStyle name="Процентный 2 2_заявки" xfId="55925"/>
    <cellStyle name="Процентный 2 3" xfId="55926"/>
    <cellStyle name="Процентный 2 4" xfId="58967"/>
    <cellStyle name="Процентный 2 4 2" xfId="59251"/>
    <cellStyle name="Процентный 2 4_заявки" xfId="59252"/>
    <cellStyle name="Процентный 2 5" xfId="59253"/>
    <cellStyle name="Процентный 2 6" xfId="59254"/>
    <cellStyle name="Процентный 2_заявки" xfId="55927"/>
    <cellStyle name="Процентный 3" xfId="55928"/>
    <cellStyle name="Процентный 3 2" xfId="77"/>
    <cellStyle name="Процентный 3 2 2" xfId="55929"/>
    <cellStyle name="Процентный 3 2_заявки" xfId="58968"/>
    <cellStyle name="Процентный 3 3" xfId="55930"/>
    <cellStyle name="Процентный 3_заявки" xfId="55931"/>
    <cellStyle name="Процентный 4" xfId="55932"/>
    <cellStyle name="Процентный 4 2" xfId="55933"/>
    <cellStyle name="Процентный 4_заявки" xfId="58969"/>
    <cellStyle name="Процентный 5" xfId="55934"/>
    <cellStyle name="Процентный 5 2" xfId="55935"/>
    <cellStyle name="Процентный 5 2 2" xfId="55936"/>
    <cellStyle name="Процентный 5 2_заявки" xfId="58970"/>
    <cellStyle name="Процентный 5 3" xfId="55937"/>
    <cellStyle name="Процентный 5_заявки" xfId="55938"/>
    <cellStyle name="Процентный 6" xfId="55939"/>
    <cellStyle name="Процентный 6 2" xfId="55940"/>
    <cellStyle name="Процентный 6 2 2" xfId="55941"/>
    <cellStyle name="Процентный 6 2_заявки" xfId="58971"/>
    <cellStyle name="Процентный 6 3" xfId="55942"/>
    <cellStyle name="Процентный 6_заявки" xfId="55943"/>
    <cellStyle name="Процентный 7" xfId="55944"/>
    <cellStyle name="Процентный 7 2" xfId="55945"/>
    <cellStyle name="Процентный 7 2 2" xfId="55946"/>
    <cellStyle name="Процентный 7 2_заявки" xfId="58972"/>
    <cellStyle name="Процентный 7 3" xfId="55947"/>
    <cellStyle name="Процентный 7_заявки" xfId="55948"/>
    <cellStyle name="Процентный 8" xfId="55949"/>
    <cellStyle name="Процентный 8 2" xfId="55950"/>
    <cellStyle name="Процентный 8 2 2" xfId="55951"/>
    <cellStyle name="Процентный 8 2_заявки" xfId="58973"/>
    <cellStyle name="Процентный 8 3" xfId="55952"/>
    <cellStyle name="Процентный 8_заявки" xfId="55953"/>
    <cellStyle name="Финансовый 10" xfId="58974"/>
    <cellStyle name="Финансовый 10 2" xfId="59255"/>
    <cellStyle name="Финансовый 10_заявки" xfId="59256"/>
    <cellStyle name="Финансовый 11" xfId="58975"/>
    <cellStyle name="Финансовый 11 2" xfId="59257"/>
    <cellStyle name="Финансовый 11_заявки" xfId="59258"/>
    <cellStyle name="Финансовый 12" xfId="59259"/>
    <cellStyle name="Финансовый 13" xfId="59260"/>
    <cellStyle name="Финансовый 14" xfId="59383"/>
    <cellStyle name="Финансовый 15" xfId="59384"/>
    <cellStyle name="Финансовый 16" xfId="59385"/>
    <cellStyle name="Финансовый 17" xfId="59386"/>
    <cellStyle name="Финансовый 2" xfId="78"/>
    <cellStyle name="Финансовый 2 10" xfId="55954"/>
    <cellStyle name="Финансовый 2 10 2" xfId="55955"/>
    <cellStyle name="Финансовый 2 10 2 2" xfId="55956"/>
    <cellStyle name="Финансовый 2 10 2 2 2" xfId="55957"/>
    <cellStyle name="Финансовый 2 10 2 2_заявки" xfId="58976"/>
    <cellStyle name="Финансовый 2 10 2 3" xfId="55958"/>
    <cellStyle name="Финансовый 2 10 2_заявки" xfId="55959"/>
    <cellStyle name="Финансовый 2 10 3" xfId="55960"/>
    <cellStyle name="Финансовый 2 10 3 2" xfId="55961"/>
    <cellStyle name="Финансовый 2 10 3_заявки" xfId="58977"/>
    <cellStyle name="Финансовый 2 10 4" xfId="55962"/>
    <cellStyle name="Финансовый 2 10_заявки" xfId="55963"/>
    <cellStyle name="Финансовый 2 11" xfId="55964"/>
    <cellStyle name="Финансовый 2 11 2" xfId="55965"/>
    <cellStyle name="Финансовый 2 11 2 2" xfId="55966"/>
    <cellStyle name="Финансовый 2 11 2_заявки" xfId="58978"/>
    <cellStyle name="Финансовый 2 11 3" xfId="55967"/>
    <cellStyle name="Финансовый 2 11_заявки" xfId="55968"/>
    <cellStyle name="Финансовый 2 12" xfId="55969"/>
    <cellStyle name="Финансовый 2 12 2" xfId="55970"/>
    <cellStyle name="Финансовый 2 12_заявки" xfId="58979"/>
    <cellStyle name="Финансовый 2 13" xfId="55971"/>
    <cellStyle name="Финансовый 2 14" xfId="58980"/>
    <cellStyle name="Финансовый 2 14 2" xfId="59261"/>
    <cellStyle name="Финансовый 2 14_заявки" xfId="59262"/>
    <cellStyle name="Финансовый 2 15" xfId="59263"/>
    <cellStyle name="Финансовый 2 16" xfId="59264"/>
    <cellStyle name="Финансовый 2 2" xfId="79"/>
    <cellStyle name="Финансовый 2 2 10" xfId="55972"/>
    <cellStyle name="Финансовый 2 2 10 2" xfId="55973"/>
    <cellStyle name="Финансовый 2 2 10 2 2" xfId="55974"/>
    <cellStyle name="Финансовый 2 2 10 2_заявки" xfId="58981"/>
    <cellStyle name="Финансовый 2 2 10 3" xfId="55975"/>
    <cellStyle name="Финансовый 2 2 10_заявки" xfId="55976"/>
    <cellStyle name="Финансовый 2 2 11" xfId="55977"/>
    <cellStyle name="Финансовый 2 2 11 2" xfId="55978"/>
    <cellStyle name="Финансовый 2 2 11_заявки" xfId="58982"/>
    <cellStyle name="Финансовый 2 2 12" xfId="55979"/>
    <cellStyle name="Финансовый 2 2 13" xfId="58983"/>
    <cellStyle name="Финансовый 2 2 13 2" xfId="59265"/>
    <cellStyle name="Финансовый 2 2 13_заявки" xfId="59266"/>
    <cellStyle name="Финансовый 2 2 14" xfId="59267"/>
    <cellStyle name="Финансовый 2 2 15" xfId="59268"/>
    <cellStyle name="Финансовый 2 2 2" xfId="80"/>
    <cellStyle name="Финансовый 2 2 2 10" xfId="55980"/>
    <cellStyle name="Финансовый 2 2 2 10 2" xfId="55981"/>
    <cellStyle name="Финансовый 2 2 2 10_заявки" xfId="58984"/>
    <cellStyle name="Финансовый 2 2 2 11" xfId="55982"/>
    <cellStyle name="Финансовый 2 2 2 2" xfId="81"/>
    <cellStyle name="Финансовый 2 2 2 2 2" xfId="98"/>
    <cellStyle name="Финансовый 2 2 2 2 2 2" xfId="132"/>
    <cellStyle name="Финансовый 2 2 2 2 2 2 2" xfId="55983"/>
    <cellStyle name="Финансовый 2 2 2 2 2 2 2 2" xfId="55984"/>
    <cellStyle name="Финансовый 2 2 2 2 2 2 2_заявки" xfId="58985"/>
    <cellStyle name="Финансовый 2 2 2 2 2 2 3" xfId="55985"/>
    <cellStyle name="Финансовый 2 2 2 2 2 2_заявки" xfId="55986"/>
    <cellStyle name="Финансовый 2 2 2 2 2 3" xfId="55987"/>
    <cellStyle name="Финансовый 2 2 2 2 2 3 2" xfId="55988"/>
    <cellStyle name="Финансовый 2 2 2 2 2 3_заявки" xfId="58986"/>
    <cellStyle name="Финансовый 2 2 2 2 2 4" xfId="55989"/>
    <cellStyle name="Финансовый 2 2 2 2 2_заявки" xfId="55990"/>
    <cellStyle name="Финансовый 2 2 2 2 3" xfId="116"/>
    <cellStyle name="Финансовый 2 2 2 2 3 2" xfId="55991"/>
    <cellStyle name="Финансовый 2 2 2 2 3 2 2" xfId="55992"/>
    <cellStyle name="Финансовый 2 2 2 2 3 2 2 2" xfId="55993"/>
    <cellStyle name="Финансовый 2 2 2 2 3 2 2_заявки" xfId="58987"/>
    <cellStyle name="Финансовый 2 2 2 2 3 2 3" xfId="55994"/>
    <cellStyle name="Финансовый 2 2 2 2 3 2_заявки" xfId="55995"/>
    <cellStyle name="Финансовый 2 2 2 2 3 3" xfId="55996"/>
    <cellStyle name="Финансовый 2 2 2 2 3 3 2" xfId="55997"/>
    <cellStyle name="Финансовый 2 2 2 2 3 3_заявки" xfId="58988"/>
    <cellStyle name="Финансовый 2 2 2 2 3 4" xfId="55998"/>
    <cellStyle name="Финансовый 2 2 2 2 3_заявки" xfId="55999"/>
    <cellStyle name="Финансовый 2 2 2 2 4" xfId="56000"/>
    <cellStyle name="Финансовый 2 2 2 2 4 2" xfId="56001"/>
    <cellStyle name="Финансовый 2 2 2 2 4 2 2" xfId="56002"/>
    <cellStyle name="Финансовый 2 2 2 2 4 2 2 2" xfId="56003"/>
    <cellStyle name="Финансовый 2 2 2 2 4 2 2_заявки" xfId="58989"/>
    <cellStyle name="Финансовый 2 2 2 2 4 2 3" xfId="56004"/>
    <cellStyle name="Финансовый 2 2 2 2 4 2_заявки" xfId="56005"/>
    <cellStyle name="Финансовый 2 2 2 2 4 3" xfId="56006"/>
    <cellStyle name="Финансовый 2 2 2 2 4 3 2" xfId="56007"/>
    <cellStyle name="Финансовый 2 2 2 2 4 3_заявки" xfId="58990"/>
    <cellStyle name="Финансовый 2 2 2 2 4 4" xfId="56008"/>
    <cellStyle name="Финансовый 2 2 2 2 4_заявки" xfId="56009"/>
    <cellStyle name="Финансовый 2 2 2 2 5" xfId="56010"/>
    <cellStyle name="Финансовый 2 2 2 2 5 2" xfId="56011"/>
    <cellStyle name="Финансовый 2 2 2 2 5 2 2" xfId="56012"/>
    <cellStyle name="Финансовый 2 2 2 2 5 2 2 2" xfId="56013"/>
    <cellStyle name="Финансовый 2 2 2 2 5 2 2_заявки" xfId="58991"/>
    <cellStyle name="Финансовый 2 2 2 2 5 2 3" xfId="56014"/>
    <cellStyle name="Финансовый 2 2 2 2 5 2_заявки" xfId="56015"/>
    <cellStyle name="Финансовый 2 2 2 2 5 3" xfId="56016"/>
    <cellStyle name="Финансовый 2 2 2 2 5 3 2" xfId="56017"/>
    <cellStyle name="Финансовый 2 2 2 2 5 3_заявки" xfId="58992"/>
    <cellStyle name="Финансовый 2 2 2 2 5 4" xfId="56018"/>
    <cellStyle name="Финансовый 2 2 2 2 5_заявки" xfId="56019"/>
    <cellStyle name="Финансовый 2 2 2 2 6" xfId="56020"/>
    <cellStyle name="Финансовый 2 2 2 2 6 2" xfId="56021"/>
    <cellStyle name="Финансовый 2 2 2 2 6 2 2" xfId="56022"/>
    <cellStyle name="Финансовый 2 2 2 2 6 2_заявки" xfId="58993"/>
    <cellStyle name="Финансовый 2 2 2 2 6 3" xfId="56023"/>
    <cellStyle name="Финансовый 2 2 2 2 6_заявки" xfId="56024"/>
    <cellStyle name="Финансовый 2 2 2 2 7" xfId="56025"/>
    <cellStyle name="Финансовый 2 2 2 2 7 2" xfId="56026"/>
    <cellStyle name="Финансовый 2 2 2 2 7_заявки" xfId="58994"/>
    <cellStyle name="Финансовый 2 2 2 2 8" xfId="56027"/>
    <cellStyle name="Финансовый 2 2 2 2_заявки" xfId="56028"/>
    <cellStyle name="Финансовый 2 2 2 3" xfId="82"/>
    <cellStyle name="Финансовый 2 2 2 3 2" xfId="99"/>
    <cellStyle name="Финансовый 2 2 2 3 2 2" xfId="133"/>
    <cellStyle name="Финансовый 2 2 2 3 2 2 2" xfId="56029"/>
    <cellStyle name="Финансовый 2 2 2 3 2 2 2 2" xfId="56030"/>
    <cellStyle name="Финансовый 2 2 2 3 2 2 2_заявки" xfId="58995"/>
    <cellStyle name="Финансовый 2 2 2 3 2 2 3" xfId="56031"/>
    <cellStyle name="Финансовый 2 2 2 3 2 2_заявки" xfId="56032"/>
    <cellStyle name="Финансовый 2 2 2 3 2 3" xfId="56033"/>
    <cellStyle name="Финансовый 2 2 2 3 2 3 2" xfId="56034"/>
    <cellStyle name="Финансовый 2 2 2 3 2 3_заявки" xfId="58996"/>
    <cellStyle name="Финансовый 2 2 2 3 2 4" xfId="56035"/>
    <cellStyle name="Финансовый 2 2 2 3 2_заявки" xfId="56036"/>
    <cellStyle name="Финансовый 2 2 2 3 3" xfId="117"/>
    <cellStyle name="Финансовый 2 2 2 3 3 2" xfId="56037"/>
    <cellStyle name="Финансовый 2 2 2 3 3 2 2" xfId="56038"/>
    <cellStyle name="Финансовый 2 2 2 3 3 2 2 2" xfId="56039"/>
    <cellStyle name="Финансовый 2 2 2 3 3 2 2_заявки" xfId="58997"/>
    <cellStyle name="Финансовый 2 2 2 3 3 2 3" xfId="56040"/>
    <cellStyle name="Финансовый 2 2 2 3 3 2_заявки" xfId="56041"/>
    <cellStyle name="Финансовый 2 2 2 3 3 3" xfId="56042"/>
    <cellStyle name="Финансовый 2 2 2 3 3 3 2" xfId="56043"/>
    <cellStyle name="Финансовый 2 2 2 3 3 3_заявки" xfId="58998"/>
    <cellStyle name="Финансовый 2 2 2 3 3 4" xfId="56044"/>
    <cellStyle name="Финансовый 2 2 2 3 3_заявки" xfId="56045"/>
    <cellStyle name="Финансовый 2 2 2 3 4" xfId="56046"/>
    <cellStyle name="Финансовый 2 2 2 3 4 2" xfId="56047"/>
    <cellStyle name="Финансовый 2 2 2 3 4 2 2" xfId="56048"/>
    <cellStyle name="Финансовый 2 2 2 3 4 2 2 2" xfId="56049"/>
    <cellStyle name="Финансовый 2 2 2 3 4 2 2_заявки" xfId="58999"/>
    <cellStyle name="Финансовый 2 2 2 3 4 2 3" xfId="56050"/>
    <cellStyle name="Финансовый 2 2 2 3 4 2_заявки" xfId="56051"/>
    <cellStyle name="Финансовый 2 2 2 3 4 3" xfId="56052"/>
    <cellStyle name="Финансовый 2 2 2 3 4 3 2" xfId="56053"/>
    <cellStyle name="Финансовый 2 2 2 3 4 3_заявки" xfId="59000"/>
    <cellStyle name="Финансовый 2 2 2 3 4 4" xfId="56054"/>
    <cellStyle name="Финансовый 2 2 2 3 4_заявки" xfId="56055"/>
    <cellStyle name="Финансовый 2 2 2 3 5" xfId="56056"/>
    <cellStyle name="Финансовый 2 2 2 3 5 2" xfId="56057"/>
    <cellStyle name="Финансовый 2 2 2 3 5 2 2" xfId="56058"/>
    <cellStyle name="Финансовый 2 2 2 3 5 2 2 2" xfId="56059"/>
    <cellStyle name="Финансовый 2 2 2 3 5 2 2_заявки" xfId="59001"/>
    <cellStyle name="Финансовый 2 2 2 3 5 2 3" xfId="56060"/>
    <cellStyle name="Финансовый 2 2 2 3 5 2_заявки" xfId="56061"/>
    <cellStyle name="Финансовый 2 2 2 3 5 3" xfId="56062"/>
    <cellStyle name="Финансовый 2 2 2 3 5 3 2" xfId="56063"/>
    <cellStyle name="Финансовый 2 2 2 3 5 3_заявки" xfId="59002"/>
    <cellStyle name="Финансовый 2 2 2 3 5 4" xfId="56064"/>
    <cellStyle name="Финансовый 2 2 2 3 5_заявки" xfId="56065"/>
    <cellStyle name="Финансовый 2 2 2 3 6" xfId="56066"/>
    <cellStyle name="Финансовый 2 2 2 3 6 2" xfId="56067"/>
    <cellStyle name="Финансовый 2 2 2 3 6 2 2" xfId="56068"/>
    <cellStyle name="Финансовый 2 2 2 3 6 2_заявки" xfId="59003"/>
    <cellStyle name="Финансовый 2 2 2 3 6 3" xfId="56069"/>
    <cellStyle name="Финансовый 2 2 2 3 6_заявки" xfId="56070"/>
    <cellStyle name="Финансовый 2 2 2 3 7" xfId="56071"/>
    <cellStyle name="Финансовый 2 2 2 3 7 2" xfId="56072"/>
    <cellStyle name="Финансовый 2 2 2 3 7_заявки" xfId="59004"/>
    <cellStyle name="Финансовый 2 2 2 3 8" xfId="56073"/>
    <cellStyle name="Финансовый 2 2 2 3_заявки" xfId="56074"/>
    <cellStyle name="Финансовый 2 2 2 4" xfId="83"/>
    <cellStyle name="Финансовый 2 2 2 4 2" xfId="100"/>
    <cellStyle name="Финансовый 2 2 2 4 2 2" xfId="134"/>
    <cellStyle name="Финансовый 2 2 2 4 2 2 2" xfId="56075"/>
    <cellStyle name="Финансовый 2 2 2 4 2 2 2 2" xfId="56076"/>
    <cellStyle name="Финансовый 2 2 2 4 2 2 2_заявки" xfId="59005"/>
    <cellStyle name="Финансовый 2 2 2 4 2 2 3" xfId="56077"/>
    <cellStyle name="Финансовый 2 2 2 4 2 2_заявки" xfId="56078"/>
    <cellStyle name="Финансовый 2 2 2 4 2 3" xfId="56079"/>
    <cellStyle name="Финансовый 2 2 2 4 2 3 2" xfId="56080"/>
    <cellStyle name="Финансовый 2 2 2 4 2 3_заявки" xfId="59006"/>
    <cellStyle name="Финансовый 2 2 2 4 2 4" xfId="56081"/>
    <cellStyle name="Финансовый 2 2 2 4 2_заявки" xfId="56082"/>
    <cellStyle name="Финансовый 2 2 2 4 3" xfId="118"/>
    <cellStyle name="Финансовый 2 2 2 4 3 2" xfId="56083"/>
    <cellStyle name="Финансовый 2 2 2 4 3 2 2" xfId="56084"/>
    <cellStyle name="Финансовый 2 2 2 4 3 2 2 2" xfId="56085"/>
    <cellStyle name="Финансовый 2 2 2 4 3 2 2_заявки" xfId="59007"/>
    <cellStyle name="Финансовый 2 2 2 4 3 2 3" xfId="56086"/>
    <cellStyle name="Финансовый 2 2 2 4 3 2_заявки" xfId="56087"/>
    <cellStyle name="Финансовый 2 2 2 4 3 3" xfId="56088"/>
    <cellStyle name="Финансовый 2 2 2 4 3 3 2" xfId="56089"/>
    <cellStyle name="Финансовый 2 2 2 4 3 3_заявки" xfId="59008"/>
    <cellStyle name="Финансовый 2 2 2 4 3 4" xfId="56090"/>
    <cellStyle name="Финансовый 2 2 2 4 3_заявки" xfId="56091"/>
    <cellStyle name="Финансовый 2 2 2 4 4" xfId="56092"/>
    <cellStyle name="Финансовый 2 2 2 4 4 2" xfId="56093"/>
    <cellStyle name="Финансовый 2 2 2 4 4 2 2" xfId="56094"/>
    <cellStyle name="Финансовый 2 2 2 4 4 2 2 2" xfId="56095"/>
    <cellStyle name="Финансовый 2 2 2 4 4 2 2_заявки" xfId="59009"/>
    <cellStyle name="Финансовый 2 2 2 4 4 2 3" xfId="56096"/>
    <cellStyle name="Финансовый 2 2 2 4 4 2_заявки" xfId="56097"/>
    <cellStyle name="Финансовый 2 2 2 4 4 3" xfId="56098"/>
    <cellStyle name="Финансовый 2 2 2 4 4 3 2" xfId="56099"/>
    <cellStyle name="Финансовый 2 2 2 4 4 3_заявки" xfId="59010"/>
    <cellStyle name="Финансовый 2 2 2 4 4 4" xfId="56100"/>
    <cellStyle name="Финансовый 2 2 2 4 4_заявки" xfId="56101"/>
    <cellStyle name="Финансовый 2 2 2 4 5" xfId="56102"/>
    <cellStyle name="Финансовый 2 2 2 4 5 2" xfId="56103"/>
    <cellStyle name="Финансовый 2 2 2 4 5 2 2" xfId="56104"/>
    <cellStyle name="Финансовый 2 2 2 4 5 2 2 2" xfId="56105"/>
    <cellStyle name="Финансовый 2 2 2 4 5 2 2_заявки" xfId="59011"/>
    <cellStyle name="Финансовый 2 2 2 4 5 2 3" xfId="56106"/>
    <cellStyle name="Финансовый 2 2 2 4 5 2_заявки" xfId="56107"/>
    <cellStyle name="Финансовый 2 2 2 4 5 3" xfId="56108"/>
    <cellStyle name="Финансовый 2 2 2 4 5 3 2" xfId="56109"/>
    <cellStyle name="Финансовый 2 2 2 4 5 3_заявки" xfId="59012"/>
    <cellStyle name="Финансовый 2 2 2 4 5 4" xfId="56110"/>
    <cellStyle name="Финансовый 2 2 2 4 5_заявки" xfId="56111"/>
    <cellStyle name="Финансовый 2 2 2 4 6" xfId="56112"/>
    <cellStyle name="Финансовый 2 2 2 4 6 2" xfId="56113"/>
    <cellStyle name="Финансовый 2 2 2 4 6 2 2" xfId="56114"/>
    <cellStyle name="Финансовый 2 2 2 4 6 2_заявки" xfId="59013"/>
    <cellStyle name="Финансовый 2 2 2 4 6 3" xfId="56115"/>
    <cellStyle name="Финансовый 2 2 2 4 6_заявки" xfId="56116"/>
    <cellStyle name="Финансовый 2 2 2 4 7" xfId="56117"/>
    <cellStyle name="Финансовый 2 2 2 4 7 2" xfId="56118"/>
    <cellStyle name="Финансовый 2 2 2 4 7_заявки" xfId="59014"/>
    <cellStyle name="Финансовый 2 2 2 4 8" xfId="56119"/>
    <cellStyle name="Финансовый 2 2 2 4_заявки" xfId="56120"/>
    <cellStyle name="Финансовый 2 2 2 5" xfId="97"/>
    <cellStyle name="Финансовый 2 2 2 5 2" xfId="131"/>
    <cellStyle name="Финансовый 2 2 2 5 2 2" xfId="56121"/>
    <cellStyle name="Финансовый 2 2 2 5 2 2 2" xfId="56122"/>
    <cellStyle name="Финансовый 2 2 2 5 2 2_заявки" xfId="59015"/>
    <cellStyle name="Финансовый 2 2 2 5 2 3" xfId="56123"/>
    <cellStyle name="Финансовый 2 2 2 5 2_заявки" xfId="56124"/>
    <cellStyle name="Финансовый 2 2 2 5 3" xfId="56125"/>
    <cellStyle name="Финансовый 2 2 2 5 3 2" xfId="56126"/>
    <cellStyle name="Финансовый 2 2 2 5 3_заявки" xfId="59016"/>
    <cellStyle name="Финансовый 2 2 2 5 4" xfId="56127"/>
    <cellStyle name="Финансовый 2 2 2 5_заявки" xfId="56128"/>
    <cellStyle name="Финансовый 2 2 2 6" xfId="115"/>
    <cellStyle name="Финансовый 2 2 2 6 2" xfId="56129"/>
    <cellStyle name="Финансовый 2 2 2 6 2 2" xfId="56130"/>
    <cellStyle name="Финансовый 2 2 2 6 2 2 2" xfId="56131"/>
    <cellStyle name="Финансовый 2 2 2 6 2 2_заявки" xfId="59017"/>
    <cellStyle name="Финансовый 2 2 2 6 2 3" xfId="56132"/>
    <cellStyle name="Финансовый 2 2 2 6 2_заявки" xfId="56133"/>
    <cellStyle name="Финансовый 2 2 2 6 3" xfId="56134"/>
    <cellStyle name="Финансовый 2 2 2 6 3 2" xfId="56135"/>
    <cellStyle name="Финансовый 2 2 2 6 3_заявки" xfId="59018"/>
    <cellStyle name="Финансовый 2 2 2 6 4" xfId="56136"/>
    <cellStyle name="Финансовый 2 2 2 6_заявки" xfId="56137"/>
    <cellStyle name="Финансовый 2 2 2 7" xfId="56138"/>
    <cellStyle name="Финансовый 2 2 2 7 2" xfId="56139"/>
    <cellStyle name="Финансовый 2 2 2 7 2 2" xfId="56140"/>
    <cellStyle name="Финансовый 2 2 2 7 2 2 2" xfId="56141"/>
    <cellStyle name="Финансовый 2 2 2 7 2 2_заявки" xfId="59019"/>
    <cellStyle name="Финансовый 2 2 2 7 2 3" xfId="56142"/>
    <cellStyle name="Финансовый 2 2 2 7 2_заявки" xfId="56143"/>
    <cellStyle name="Финансовый 2 2 2 7 3" xfId="56144"/>
    <cellStyle name="Финансовый 2 2 2 7 3 2" xfId="56145"/>
    <cellStyle name="Финансовый 2 2 2 7 3_заявки" xfId="59020"/>
    <cellStyle name="Финансовый 2 2 2 7 4" xfId="56146"/>
    <cellStyle name="Финансовый 2 2 2 7_заявки" xfId="56147"/>
    <cellStyle name="Финансовый 2 2 2 8" xfId="56148"/>
    <cellStyle name="Финансовый 2 2 2 8 2" xfId="56149"/>
    <cellStyle name="Финансовый 2 2 2 8 2 2" xfId="56150"/>
    <cellStyle name="Финансовый 2 2 2 8 2 2 2" xfId="56151"/>
    <cellStyle name="Финансовый 2 2 2 8 2 2_заявки" xfId="59021"/>
    <cellStyle name="Финансовый 2 2 2 8 2 3" xfId="56152"/>
    <cellStyle name="Финансовый 2 2 2 8 2_заявки" xfId="56153"/>
    <cellStyle name="Финансовый 2 2 2 8 3" xfId="56154"/>
    <cellStyle name="Финансовый 2 2 2 8 3 2" xfId="56155"/>
    <cellStyle name="Финансовый 2 2 2 8 3_заявки" xfId="59022"/>
    <cellStyle name="Финансовый 2 2 2 8 4" xfId="56156"/>
    <cellStyle name="Финансовый 2 2 2 8_заявки" xfId="56157"/>
    <cellStyle name="Финансовый 2 2 2 9" xfId="56158"/>
    <cellStyle name="Финансовый 2 2 2 9 2" xfId="56159"/>
    <cellStyle name="Финансовый 2 2 2 9 2 2" xfId="56160"/>
    <cellStyle name="Финансовый 2 2 2 9 2_заявки" xfId="59023"/>
    <cellStyle name="Финансовый 2 2 2 9 3" xfId="56161"/>
    <cellStyle name="Финансовый 2 2 2 9_заявки" xfId="56162"/>
    <cellStyle name="Финансовый 2 2 2_заявки" xfId="56163"/>
    <cellStyle name="Финансовый 2 2 3" xfId="84"/>
    <cellStyle name="Финансовый 2 2 3 2" xfId="101"/>
    <cellStyle name="Финансовый 2 2 3 2 2" xfId="135"/>
    <cellStyle name="Финансовый 2 2 3 2 2 2" xfId="56164"/>
    <cellStyle name="Финансовый 2 2 3 2 2 2 2" xfId="56165"/>
    <cellStyle name="Финансовый 2 2 3 2 2 2_заявки" xfId="59024"/>
    <cellStyle name="Финансовый 2 2 3 2 2 3" xfId="56166"/>
    <cellStyle name="Финансовый 2 2 3 2 2_заявки" xfId="56167"/>
    <cellStyle name="Финансовый 2 2 3 2 3" xfId="56168"/>
    <cellStyle name="Финансовый 2 2 3 2 3 2" xfId="56169"/>
    <cellStyle name="Финансовый 2 2 3 2 3_заявки" xfId="59025"/>
    <cellStyle name="Финансовый 2 2 3 2 4" xfId="56170"/>
    <cellStyle name="Финансовый 2 2 3 2_заявки" xfId="56171"/>
    <cellStyle name="Финансовый 2 2 3 3" xfId="119"/>
    <cellStyle name="Финансовый 2 2 3 3 2" xfId="56172"/>
    <cellStyle name="Финансовый 2 2 3 3 2 2" xfId="56173"/>
    <cellStyle name="Финансовый 2 2 3 3 2 2 2" xfId="56174"/>
    <cellStyle name="Финансовый 2 2 3 3 2 2_заявки" xfId="59026"/>
    <cellStyle name="Финансовый 2 2 3 3 2 3" xfId="56175"/>
    <cellStyle name="Финансовый 2 2 3 3 2_заявки" xfId="56176"/>
    <cellStyle name="Финансовый 2 2 3 3 3" xfId="56177"/>
    <cellStyle name="Финансовый 2 2 3 3 3 2" xfId="56178"/>
    <cellStyle name="Финансовый 2 2 3 3 3_заявки" xfId="59027"/>
    <cellStyle name="Финансовый 2 2 3 3 4" xfId="56179"/>
    <cellStyle name="Финансовый 2 2 3 3_заявки" xfId="56180"/>
    <cellStyle name="Финансовый 2 2 3 4" xfId="56181"/>
    <cellStyle name="Финансовый 2 2 3 4 2" xfId="56182"/>
    <cellStyle name="Финансовый 2 2 3 4 2 2" xfId="56183"/>
    <cellStyle name="Финансовый 2 2 3 4 2 2 2" xfId="56184"/>
    <cellStyle name="Финансовый 2 2 3 4 2 2_заявки" xfId="59028"/>
    <cellStyle name="Финансовый 2 2 3 4 2 3" xfId="56185"/>
    <cellStyle name="Финансовый 2 2 3 4 2_заявки" xfId="56186"/>
    <cellStyle name="Финансовый 2 2 3 4 3" xfId="56187"/>
    <cellStyle name="Финансовый 2 2 3 4 3 2" xfId="56188"/>
    <cellStyle name="Финансовый 2 2 3 4 3_заявки" xfId="59029"/>
    <cellStyle name="Финансовый 2 2 3 4 4" xfId="56189"/>
    <cellStyle name="Финансовый 2 2 3 4_заявки" xfId="56190"/>
    <cellStyle name="Финансовый 2 2 3 5" xfId="56191"/>
    <cellStyle name="Финансовый 2 2 3 5 2" xfId="56192"/>
    <cellStyle name="Финансовый 2 2 3 5 2 2" xfId="56193"/>
    <cellStyle name="Финансовый 2 2 3 5 2 2 2" xfId="56194"/>
    <cellStyle name="Финансовый 2 2 3 5 2 2_заявки" xfId="59030"/>
    <cellStyle name="Финансовый 2 2 3 5 2 3" xfId="56195"/>
    <cellStyle name="Финансовый 2 2 3 5 2_заявки" xfId="56196"/>
    <cellStyle name="Финансовый 2 2 3 5 3" xfId="56197"/>
    <cellStyle name="Финансовый 2 2 3 5 3 2" xfId="56198"/>
    <cellStyle name="Финансовый 2 2 3 5 3_заявки" xfId="59031"/>
    <cellStyle name="Финансовый 2 2 3 5 4" xfId="56199"/>
    <cellStyle name="Финансовый 2 2 3 5_заявки" xfId="56200"/>
    <cellStyle name="Финансовый 2 2 3 6" xfId="56201"/>
    <cellStyle name="Финансовый 2 2 3 6 2" xfId="56202"/>
    <cellStyle name="Финансовый 2 2 3 6 2 2" xfId="56203"/>
    <cellStyle name="Финансовый 2 2 3 6 2_заявки" xfId="59032"/>
    <cellStyle name="Финансовый 2 2 3 6 3" xfId="56204"/>
    <cellStyle name="Финансовый 2 2 3 6_заявки" xfId="56205"/>
    <cellStyle name="Финансовый 2 2 3 7" xfId="56206"/>
    <cellStyle name="Финансовый 2 2 3 7 2" xfId="56207"/>
    <cellStyle name="Финансовый 2 2 3 7_заявки" xfId="59033"/>
    <cellStyle name="Финансовый 2 2 3 8" xfId="56208"/>
    <cellStyle name="Финансовый 2 2 3_заявки" xfId="56209"/>
    <cellStyle name="Финансовый 2 2 4" xfId="85"/>
    <cellStyle name="Финансовый 2 2 4 2" xfId="102"/>
    <cellStyle name="Финансовый 2 2 4 2 2" xfId="136"/>
    <cellStyle name="Финансовый 2 2 4 2 2 2" xfId="56210"/>
    <cellStyle name="Финансовый 2 2 4 2 2 2 2" xfId="56211"/>
    <cellStyle name="Финансовый 2 2 4 2 2 2_заявки" xfId="59034"/>
    <cellStyle name="Финансовый 2 2 4 2 2 3" xfId="56212"/>
    <cellStyle name="Финансовый 2 2 4 2 2_заявки" xfId="56213"/>
    <cellStyle name="Финансовый 2 2 4 2 3" xfId="56214"/>
    <cellStyle name="Финансовый 2 2 4 2 3 2" xfId="56215"/>
    <cellStyle name="Финансовый 2 2 4 2 3_заявки" xfId="59035"/>
    <cellStyle name="Финансовый 2 2 4 2 4" xfId="56216"/>
    <cellStyle name="Финансовый 2 2 4 2_заявки" xfId="56217"/>
    <cellStyle name="Финансовый 2 2 4 3" xfId="120"/>
    <cellStyle name="Финансовый 2 2 4 3 2" xfId="56218"/>
    <cellStyle name="Финансовый 2 2 4 3 2 2" xfId="56219"/>
    <cellStyle name="Финансовый 2 2 4 3 2 2 2" xfId="56220"/>
    <cellStyle name="Финансовый 2 2 4 3 2 2_заявки" xfId="59036"/>
    <cellStyle name="Финансовый 2 2 4 3 2 3" xfId="56221"/>
    <cellStyle name="Финансовый 2 2 4 3 2_заявки" xfId="56222"/>
    <cellStyle name="Финансовый 2 2 4 3 3" xfId="56223"/>
    <cellStyle name="Финансовый 2 2 4 3 3 2" xfId="56224"/>
    <cellStyle name="Финансовый 2 2 4 3 3_заявки" xfId="59037"/>
    <cellStyle name="Финансовый 2 2 4 3 4" xfId="56225"/>
    <cellStyle name="Финансовый 2 2 4 3_заявки" xfId="56226"/>
    <cellStyle name="Финансовый 2 2 4 4" xfId="56227"/>
    <cellStyle name="Финансовый 2 2 4 4 2" xfId="56228"/>
    <cellStyle name="Финансовый 2 2 4 4 2 2" xfId="56229"/>
    <cellStyle name="Финансовый 2 2 4 4 2 2 2" xfId="56230"/>
    <cellStyle name="Финансовый 2 2 4 4 2 2_заявки" xfId="59038"/>
    <cellStyle name="Финансовый 2 2 4 4 2 3" xfId="56231"/>
    <cellStyle name="Финансовый 2 2 4 4 2_заявки" xfId="56232"/>
    <cellStyle name="Финансовый 2 2 4 4 3" xfId="56233"/>
    <cellStyle name="Финансовый 2 2 4 4 3 2" xfId="56234"/>
    <cellStyle name="Финансовый 2 2 4 4 3_заявки" xfId="59039"/>
    <cellStyle name="Финансовый 2 2 4 4 4" xfId="56235"/>
    <cellStyle name="Финансовый 2 2 4 4_заявки" xfId="56236"/>
    <cellStyle name="Финансовый 2 2 4 5" xfId="56237"/>
    <cellStyle name="Финансовый 2 2 4 5 2" xfId="56238"/>
    <cellStyle name="Финансовый 2 2 4 5 2 2" xfId="56239"/>
    <cellStyle name="Финансовый 2 2 4 5 2 2 2" xfId="56240"/>
    <cellStyle name="Финансовый 2 2 4 5 2 2_заявки" xfId="59040"/>
    <cellStyle name="Финансовый 2 2 4 5 2 3" xfId="56241"/>
    <cellStyle name="Финансовый 2 2 4 5 2_заявки" xfId="56242"/>
    <cellStyle name="Финансовый 2 2 4 5 3" xfId="56243"/>
    <cellStyle name="Финансовый 2 2 4 5 3 2" xfId="56244"/>
    <cellStyle name="Финансовый 2 2 4 5 3_заявки" xfId="59041"/>
    <cellStyle name="Финансовый 2 2 4 5 4" xfId="56245"/>
    <cellStyle name="Финансовый 2 2 4 5_заявки" xfId="56246"/>
    <cellStyle name="Финансовый 2 2 4 6" xfId="56247"/>
    <cellStyle name="Финансовый 2 2 4 6 2" xfId="56248"/>
    <cellStyle name="Финансовый 2 2 4 6 2 2" xfId="56249"/>
    <cellStyle name="Финансовый 2 2 4 6 2_заявки" xfId="59042"/>
    <cellStyle name="Финансовый 2 2 4 6 3" xfId="56250"/>
    <cellStyle name="Финансовый 2 2 4 6_заявки" xfId="56251"/>
    <cellStyle name="Финансовый 2 2 4 7" xfId="56252"/>
    <cellStyle name="Финансовый 2 2 4 7 2" xfId="56253"/>
    <cellStyle name="Финансовый 2 2 4 7_заявки" xfId="59043"/>
    <cellStyle name="Финансовый 2 2 4 8" xfId="56254"/>
    <cellStyle name="Финансовый 2 2 4_заявки" xfId="56255"/>
    <cellStyle name="Финансовый 2 2 5" xfId="86"/>
    <cellStyle name="Финансовый 2 2 5 2" xfId="103"/>
    <cellStyle name="Финансовый 2 2 5 2 2" xfId="137"/>
    <cellStyle name="Финансовый 2 2 5 2 2 2" xfId="56256"/>
    <cellStyle name="Финансовый 2 2 5 2 2 2 2" xfId="56257"/>
    <cellStyle name="Финансовый 2 2 5 2 2 2_заявки" xfId="59044"/>
    <cellStyle name="Финансовый 2 2 5 2 2 3" xfId="56258"/>
    <cellStyle name="Финансовый 2 2 5 2 2_заявки" xfId="56259"/>
    <cellStyle name="Финансовый 2 2 5 2 3" xfId="56260"/>
    <cellStyle name="Финансовый 2 2 5 2 3 2" xfId="56261"/>
    <cellStyle name="Финансовый 2 2 5 2 3_заявки" xfId="59045"/>
    <cellStyle name="Финансовый 2 2 5 2 4" xfId="56262"/>
    <cellStyle name="Финансовый 2 2 5 2_заявки" xfId="56263"/>
    <cellStyle name="Финансовый 2 2 5 3" xfId="121"/>
    <cellStyle name="Финансовый 2 2 5 3 2" xfId="56264"/>
    <cellStyle name="Финансовый 2 2 5 3 2 2" xfId="56265"/>
    <cellStyle name="Финансовый 2 2 5 3 2 2 2" xfId="56266"/>
    <cellStyle name="Финансовый 2 2 5 3 2 2_заявки" xfId="59046"/>
    <cellStyle name="Финансовый 2 2 5 3 2 3" xfId="56267"/>
    <cellStyle name="Финансовый 2 2 5 3 2_заявки" xfId="56268"/>
    <cellStyle name="Финансовый 2 2 5 3 3" xfId="56269"/>
    <cellStyle name="Финансовый 2 2 5 3 3 2" xfId="56270"/>
    <cellStyle name="Финансовый 2 2 5 3 3_заявки" xfId="59047"/>
    <cellStyle name="Финансовый 2 2 5 3 4" xfId="56271"/>
    <cellStyle name="Финансовый 2 2 5 3_заявки" xfId="56272"/>
    <cellStyle name="Финансовый 2 2 5 4" xfId="56273"/>
    <cellStyle name="Финансовый 2 2 5 4 2" xfId="56274"/>
    <cellStyle name="Финансовый 2 2 5 4 2 2" xfId="56275"/>
    <cellStyle name="Финансовый 2 2 5 4 2 2 2" xfId="56276"/>
    <cellStyle name="Финансовый 2 2 5 4 2 2_заявки" xfId="59048"/>
    <cellStyle name="Финансовый 2 2 5 4 2 3" xfId="56277"/>
    <cellStyle name="Финансовый 2 2 5 4 2_заявки" xfId="56278"/>
    <cellStyle name="Финансовый 2 2 5 4 3" xfId="56279"/>
    <cellStyle name="Финансовый 2 2 5 4 3 2" xfId="56280"/>
    <cellStyle name="Финансовый 2 2 5 4 3_заявки" xfId="59049"/>
    <cellStyle name="Финансовый 2 2 5 4 4" xfId="56281"/>
    <cellStyle name="Финансовый 2 2 5 4_заявки" xfId="56282"/>
    <cellStyle name="Финансовый 2 2 5 5" xfId="56283"/>
    <cellStyle name="Финансовый 2 2 5 5 2" xfId="56284"/>
    <cellStyle name="Финансовый 2 2 5 5 2 2" xfId="56285"/>
    <cellStyle name="Финансовый 2 2 5 5 2 2 2" xfId="56286"/>
    <cellStyle name="Финансовый 2 2 5 5 2 2_заявки" xfId="59050"/>
    <cellStyle name="Финансовый 2 2 5 5 2 3" xfId="56287"/>
    <cellStyle name="Финансовый 2 2 5 5 2_заявки" xfId="56288"/>
    <cellStyle name="Финансовый 2 2 5 5 3" xfId="56289"/>
    <cellStyle name="Финансовый 2 2 5 5 3 2" xfId="56290"/>
    <cellStyle name="Финансовый 2 2 5 5 3_заявки" xfId="59051"/>
    <cellStyle name="Финансовый 2 2 5 5 4" xfId="56291"/>
    <cellStyle name="Финансовый 2 2 5 5_заявки" xfId="56292"/>
    <cellStyle name="Финансовый 2 2 5 6" xfId="56293"/>
    <cellStyle name="Финансовый 2 2 5 6 2" xfId="56294"/>
    <cellStyle name="Финансовый 2 2 5 6 2 2" xfId="56295"/>
    <cellStyle name="Финансовый 2 2 5 6 2_заявки" xfId="59052"/>
    <cellStyle name="Финансовый 2 2 5 6 3" xfId="56296"/>
    <cellStyle name="Финансовый 2 2 5 6_заявки" xfId="56297"/>
    <cellStyle name="Финансовый 2 2 5 7" xfId="56298"/>
    <cellStyle name="Финансовый 2 2 5 7 2" xfId="56299"/>
    <cellStyle name="Финансовый 2 2 5 7_заявки" xfId="59053"/>
    <cellStyle name="Финансовый 2 2 5 8" xfId="56300"/>
    <cellStyle name="Финансовый 2 2 5_заявки" xfId="56301"/>
    <cellStyle name="Финансовый 2 2 6" xfId="96"/>
    <cellStyle name="Финансовый 2 2 6 2" xfId="130"/>
    <cellStyle name="Финансовый 2 2 6 2 2" xfId="56302"/>
    <cellStyle name="Финансовый 2 2 6 2 2 2" xfId="56303"/>
    <cellStyle name="Финансовый 2 2 6 2 2_заявки" xfId="59054"/>
    <cellStyle name="Финансовый 2 2 6 2 3" xfId="56304"/>
    <cellStyle name="Финансовый 2 2 6 2_заявки" xfId="56305"/>
    <cellStyle name="Финансовый 2 2 6 3" xfId="56306"/>
    <cellStyle name="Финансовый 2 2 6 3 2" xfId="56307"/>
    <cellStyle name="Финансовый 2 2 6 3_заявки" xfId="59055"/>
    <cellStyle name="Финансовый 2 2 6 4" xfId="56308"/>
    <cellStyle name="Финансовый 2 2 6_заявки" xfId="56309"/>
    <cellStyle name="Финансовый 2 2 7" xfId="114"/>
    <cellStyle name="Финансовый 2 2 7 2" xfId="56310"/>
    <cellStyle name="Финансовый 2 2 7 2 2" xfId="56311"/>
    <cellStyle name="Финансовый 2 2 7 2 2 2" xfId="56312"/>
    <cellStyle name="Финансовый 2 2 7 2 2_заявки" xfId="59056"/>
    <cellStyle name="Финансовый 2 2 7 2 3" xfId="56313"/>
    <cellStyle name="Финансовый 2 2 7 2_заявки" xfId="56314"/>
    <cellStyle name="Финансовый 2 2 7 3" xfId="56315"/>
    <cellStyle name="Финансовый 2 2 7 3 2" xfId="56316"/>
    <cellStyle name="Финансовый 2 2 7 3_заявки" xfId="59057"/>
    <cellStyle name="Финансовый 2 2 7 4" xfId="56317"/>
    <cellStyle name="Финансовый 2 2 7_заявки" xfId="56318"/>
    <cellStyle name="Финансовый 2 2 8" xfId="56319"/>
    <cellStyle name="Финансовый 2 2 8 2" xfId="56320"/>
    <cellStyle name="Финансовый 2 2 8 2 2" xfId="56321"/>
    <cellStyle name="Финансовый 2 2 8 2 2 2" xfId="56322"/>
    <cellStyle name="Финансовый 2 2 8 2 2_заявки" xfId="59058"/>
    <cellStyle name="Финансовый 2 2 8 2 3" xfId="56323"/>
    <cellStyle name="Финансовый 2 2 8 2_заявки" xfId="56324"/>
    <cellStyle name="Финансовый 2 2 8 3" xfId="56325"/>
    <cellStyle name="Финансовый 2 2 8 3 2" xfId="56326"/>
    <cellStyle name="Финансовый 2 2 8 3_заявки" xfId="59059"/>
    <cellStyle name="Финансовый 2 2 8 4" xfId="56327"/>
    <cellStyle name="Финансовый 2 2 8_заявки" xfId="56328"/>
    <cellStyle name="Финансовый 2 2 9" xfId="56329"/>
    <cellStyle name="Финансовый 2 2 9 2" xfId="56330"/>
    <cellStyle name="Финансовый 2 2 9 2 2" xfId="56331"/>
    <cellStyle name="Финансовый 2 2 9 2 2 2" xfId="56332"/>
    <cellStyle name="Финансовый 2 2 9 2 2_заявки" xfId="59060"/>
    <cellStyle name="Финансовый 2 2 9 2 3" xfId="56333"/>
    <cellStyle name="Финансовый 2 2 9 2_заявки" xfId="56334"/>
    <cellStyle name="Финансовый 2 2 9 3" xfId="56335"/>
    <cellStyle name="Финансовый 2 2 9 3 2" xfId="56336"/>
    <cellStyle name="Финансовый 2 2 9 3_заявки" xfId="59061"/>
    <cellStyle name="Финансовый 2 2 9 4" xfId="56337"/>
    <cellStyle name="Финансовый 2 2 9_заявки" xfId="56338"/>
    <cellStyle name="Финансовый 2 2_заявки" xfId="56339"/>
    <cellStyle name="Финансовый 2 3" xfId="87"/>
    <cellStyle name="Финансовый 2 3 10" xfId="56340"/>
    <cellStyle name="Финансовый 2 3 10 2" xfId="56341"/>
    <cellStyle name="Финансовый 2 3 10_заявки" xfId="59062"/>
    <cellStyle name="Финансовый 2 3 11" xfId="56342"/>
    <cellStyle name="Финансовый 2 3 2" xfId="88"/>
    <cellStyle name="Финансовый 2 3 2 2" xfId="105"/>
    <cellStyle name="Финансовый 2 3 2 2 2" xfId="139"/>
    <cellStyle name="Финансовый 2 3 2 2 2 2" xfId="56343"/>
    <cellStyle name="Финансовый 2 3 2 2 2 2 2" xfId="56344"/>
    <cellStyle name="Финансовый 2 3 2 2 2 2_заявки" xfId="59063"/>
    <cellStyle name="Финансовый 2 3 2 2 2 3" xfId="56345"/>
    <cellStyle name="Финансовый 2 3 2 2 2_заявки" xfId="56346"/>
    <cellStyle name="Финансовый 2 3 2 2 3" xfId="56347"/>
    <cellStyle name="Финансовый 2 3 2 2 3 2" xfId="56348"/>
    <cellStyle name="Финансовый 2 3 2 2 3_заявки" xfId="59064"/>
    <cellStyle name="Финансовый 2 3 2 2 4" xfId="56349"/>
    <cellStyle name="Финансовый 2 3 2 2_заявки" xfId="56350"/>
    <cellStyle name="Финансовый 2 3 2 3" xfId="123"/>
    <cellStyle name="Финансовый 2 3 2 3 2" xfId="56351"/>
    <cellStyle name="Финансовый 2 3 2 3 2 2" xfId="56352"/>
    <cellStyle name="Финансовый 2 3 2 3 2 2 2" xfId="56353"/>
    <cellStyle name="Финансовый 2 3 2 3 2 2_заявки" xfId="59065"/>
    <cellStyle name="Финансовый 2 3 2 3 2 3" xfId="56354"/>
    <cellStyle name="Финансовый 2 3 2 3 2_заявки" xfId="56355"/>
    <cellStyle name="Финансовый 2 3 2 3 3" xfId="56356"/>
    <cellStyle name="Финансовый 2 3 2 3 3 2" xfId="56357"/>
    <cellStyle name="Финансовый 2 3 2 3 3_заявки" xfId="59066"/>
    <cellStyle name="Финансовый 2 3 2 3 4" xfId="56358"/>
    <cellStyle name="Финансовый 2 3 2 3_заявки" xfId="56359"/>
    <cellStyle name="Финансовый 2 3 2 4" xfId="56360"/>
    <cellStyle name="Финансовый 2 3 2 4 2" xfId="56361"/>
    <cellStyle name="Финансовый 2 3 2 4 2 2" xfId="56362"/>
    <cellStyle name="Финансовый 2 3 2 4 2 2 2" xfId="56363"/>
    <cellStyle name="Финансовый 2 3 2 4 2 2_заявки" xfId="59067"/>
    <cellStyle name="Финансовый 2 3 2 4 2 3" xfId="56364"/>
    <cellStyle name="Финансовый 2 3 2 4 2_заявки" xfId="56365"/>
    <cellStyle name="Финансовый 2 3 2 4 3" xfId="56366"/>
    <cellStyle name="Финансовый 2 3 2 4 3 2" xfId="56367"/>
    <cellStyle name="Финансовый 2 3 2 4 3_заявки" xfId="59068"/>
    <cellStyle name="Финансовый 2 3 2 4 4" xfId="56368"/>
    <cellStyle name="Финансовый 2 3 2 4_заявки" xfId="56369"/>
    <cellStyle name="Финансовый 2 3 2 5" xfId="56370"/>
    <cellStyle name="Финансовый 2 3 2 5 2" xfId="56371"/>
    <cellStyle name="Финансовый 2 3 2 5 2 2" xfId="56372"/>
    <cellStyle name="Финансовый 2 3 2 5 2 2 2" xfId="56373"/>
    <cellStyle name="Финансовый 2 3 2 5 2 2_заявки" xfId="59069"/>
    <cellStyle name="Финансовый 2 3 2 5 2 3" xfId="56374"/>
    <cellStyle name="Финансовый 2 3 2 5 2_заявки" xfId="56375"/>
    <cellStyle name="Финансовый 2 3 2 5 3" xfId="56376"/>
    <cellStyle name="Финансовый 2 3 2 5 3 2" xfId="56377"/>
    <cellStyle name="Финансовый 2 3 2 5 3_заявки" xfId="59070"/>
    <cellStyle name="Финансовый 2 3 2 5 4" xfId="56378"/>
    <cellStyle name="Финансовый 2 3 2 5_заявки" xfId="56379"/>
    <cellStyle name="Финансовый 2 3 2 6" xfId="56380"/>
    <cellStyle name="Финансовый 2 3 2 6 2" xfId="56381"/>
    <cellStyle name="Финансовый 2 3 2 6 2 2" xfId="56382"/>
    <cellStyle name="Финансовый 2 3 2 6 2_заявки" xfId="59071"/>
    <cellStyle name="Финансовый 2 3 2 6 3" xfId="56383"/>
    <cellStyle name="Финансовый 2 3 2 6_заявки" xfId="56384"/>
    <cellStyle name="Финансовый 2 3 2 7" xfId="56385"/>
    <cellStyle name="Финансовый 2 3 2 7 2" xfId="56386"/>
    <cellStyle name="Финансовый 2 3 2 7_заявки" xfId="59072"/>
    <cellStyle name="Финансовый 2 3 2 8" xfId="56387"/>
    <cellStyle name="Финансовый 2 3 2_заявки" xfId="56388"/>
    <cellStyle name="Финансовый 2 3 3" xfId="89"/>
    <cellStyle name="Финансовый 2 3 3 2" xfId="106"/>
    <cellStyle name="Финансовый 2 3 3 2 2" xfId="140"/>
    <cellStyle name="Финансовый 2 3 3 2 2 2" xfId="56389"/>
    <cellStyle name="Финансовый 2 3 3 2 2 2 2" xfId="56390"/>
    <cellStyle name="Финансовый 2 3 3 2 2 2_заявки" xfId="59073"/>
    <cellStyle name="Финансовый 2 3 3 2 2 3" xfId="56391"/>
    <cellStyle name="Финансовый 2 3 3 2 2_заявки" xfId="56392"/>
    <cellStyle name="Финансовый 2 3 3 2 3" xfId="56393"/>
    <cellStyle name="Финансовый 2 3 3 2 3 2" xfId="56394"/>
    <cellStyle name="Финансовый 2 3 3 2 3_заявки" xfId="59074"/>
    <cellStyle name="Финансовый 2 3 3 2 4" xfId="56395"/>
    <cellStyle name="Финансовый 2 3 3 2_заявки" xfId="56396"/>
    <cellStyle name="Финансовый 2 3 3 3" xfId="124"/>
    <cellStyle name="Финансовый 2 3 3 3 2" xfId="56397"/>
    <cellStyle name="Финансовый 2 3 3 3 2 2" xfId="56398"/>
    <cellStyle name="Финансовый 2 3 3 3 2 2 2" xfId="56399"/>
    <cellStyle name="Финансовый 2 3 3 3 2 2_заявки" xfId="59075"/>
    <cellStyle name="Финансовый 2 3 3 3 2 3" xfId="56400"/>
    <cellStyle name="Финансовый 2 3 3 3 2_заявки" xfId="56401"/>
    <cellStyle name="Финансовый 2 3 3 3 3" xfId="56402"/>
    <cellStyle name="Финансовый 2 3 3 3 3 2" xfId="56403"/>
    <cellStyle name="Финансовый 2 3 3 3 3_заявки" xfId="59076"/>
    <cellStyle name="Финансовый 2 3 3 3 4" xfId="56404"/>
    <cellStyle name="Финансовый 2 3 3 3_заявки" xfId="56405"/>
    <cellStyle name="Финансовый 2 3 3 4" xfId="56406"/>
    <cellStyle name="Финансовый 2 3 3 4 2" xfId="56407"/>
    <cellStyle name="Финансовый 2 3 3 4 2 2" xfId="56408"/>
    <cellStyle name="Финансовый 2 3 3 4 2 2 2" xfId="56409"/>
    <cellStyle name="Финансовый 2 3 3 4 2 2_заявки" xfId="59077"/>
    <cellStyle name="Финансовый 2 3 3 4 2 3" xfId="56410"/>
    <cellStyle name="Финансовый 2 3 3 4 2_заявки" xfId="56411"/>
    <cellStyle name="Финансовый 2 3 3 4 3" xfId="56412"/>
    <cellStyle name="Финансовый 2 3 3 4 3 2" xfId="56413"/>
    <cellStyle name="Финансовый 2 3 3 4 3_заявки" xfId="59078"/>
    <cellStyle name="Финансовый 2 3 3 4 4" xfId="56414"/>
    <cellStyle name="Финансовый 2 3 3 4_заявки" xfId="56415"/>
    <cellStyle name="Финансовый 2 3 3 5" xfId="56416"/>
    <cellStyle name="Финансовый 2 3 3 5 2" xfId="56417"/>
    <cellStyle name="Финансовый 2 3 3 5 2 2" xfId="56418"/>
    <cellStyle name="Финансовый 2 3 3 5 2 2 2" xfId="56419"/>
    <cellStyle name="Финансовый 2 3 3 5 2 2_заявки" xfId="59079"/>
    <cellStyle name="Финансовый 2 3 3 5 2 3" xfId="56420"/>
    <cellStyle name="Финансовый 2 3 3 5 2_заявки" xfId="56421"/>
    <cellStyle name="Финансовый 2 3 3 5 3" xfId="56422"/>
    <cellStyle name="Финансовый 2 3 3 5 3 2" xfId="56423"/>
    <cellStyle name="Финансовый 2 3 3 5 3_заявки" xfId="59080"/>
    <cellStyle name="Финансовый 2 3 3 5 4" xfId="56424"/>
    <cellStyle name="Финансовый 2 3 3 5_заявки" xfId="56425"/>
    <cellStyle name="Финансовый 2 3 3 6" xfId="56426"/>
    <cellStyle name="Финансовый 2 3 3 6 2" xfId="56427"/>
    <cellStyle name="Финансовый 2 3 3 6 2 2" xfId="56428"/>
    <cellStyle name="Финансовый 2 3 3 6 2_заявки" xfId="59081"/>
    <cellStyle name="Финансовый 2 3 3 6 3" xfId="56429"/>
    <cellStyle name="Финансовый 2 3 3 6_заявки" xfId="56430"/>
    <cellStyle name="Финансовый 2 3 3 7" xfId="56431"/>
    <cellStyle name="Финансовый 2 3 3 7 2" xfId="56432"/>
    <cellStyle name="Финансовый 2 3 3 7_заявки" xfId="59082"/>
    <cellStyle name="Финансовый 2 3 3 8" xfId="56433"/>
    <cellStyle name="Финансовый 2 3 3_заявки" xfId="56434"/>
    <cellStyle name="Финансовый 2 3 4" xfId="90"/>
    <cellStyle name="Финансовый 2 3 4 2" xfId="107"/>
    <cellStyle name="Финансовый 2 3 4 2 2" xfId="141"/>
    <cellStyle name="Финансовый 2 3 4 2 2 2" xfId="56435"/>
    <cellStyle name="Финансовый 2 3 4 2 2 2 2" xfId="56436"/>
    <cellStyle name="Финансовый 2 3 4 2 2 2_заявки" xfId="59083"/>
    <cellStyle name="Финансовый 2 3 4 2 2 3" xfId="56437"/>
    <cellStyle name="Финансовый 2 3 4 2 2_заявки" xfId="56438"/>
    <cellStyle name="Финансовый 2 3 4 2 3" xfId="56439"/>
    <cellStyle name="Финансовый 2 3 4 2 3 2" xfId="56440"/>
    <cellStyle name="Финансовый 2 3 4 2 3_заявки" xfId="59084"/>
    <cellStyle name="Финансовый 2 3 4 2 4" xfId="56441"/>
    <cellStyle name="Финансовый 2 3 4 2_заявки" xfId="56442"/>
    <cellStyle name="Финансовый 2 3 4 3" xfId="125"/>
    <cellStyle name="Финансовый 2 3 4 3 2" xfId="56443"/>
    <cellStyle name="Финансовый 2 3 4 3 2 2" xfId="56444"/>
    <cellStyle name="Финансовый 2 3 4 3 2 2 2" xfId="56445"/>
    <cellStyle name="Финансовый 2 3 4 3 2 2_заявки" xfId="59085"/>
    <cellStyle name="Финансовый 2 3 4 3 2 3" xfId="56446"/>
    <cellStyle name="Финансовый 2 3 4 3 2_заявки" xfId="56447"/>
    <cellStyle name="Финансовый 2 3 4 3 3" xfId="56448"/>
    <cellStyle name="Финансовый 2 3 4 3 3 2" xfId="56449"/>
    <cellStyle name="Финансовый 2 3 4 3 3_заявки" xfId="59086"/>
    <cellStyle name="Финансовый 2 3 4 3 4" xfId="56450"/>
    <cellStyle name="Финансовый 2 3 4 3_заявки" xfId="56451"/>
    <cellStyle name="Финансовый 2 3 4 4" xfId="56452"/>
    <cellStyle name="Финансовый 2 3 4 4 2" xfId="56453"/>
    <cellStyle name="Финансовый 2 3 4 4 2 2" xfId="56454"/>
    <cellStyle name="Финансовый 2 3 4 4 2 2 2" xfId="56455"/>
    <cellStyle name="Финансовый 2 3 4 4 2 2_заявки" xfId="59087"/>
    <cellStyle name="Финансовый 2 3 4 4 2 3" xfId="56456"/>
    <cellStyle name="Финансовый 2 3 4 4 2_заявки" xfId="56457"/>
    <cellStyle name="Финансовый 2 3 4 4 3" xfId="56458"/>
    <cellStyle name="Финансовый 2 3 4 4 3 2" xfId="56459"/>
    <cellStyle name="Финансовый 2 3 4 4 3_заявки" xfId="59088"/>
    <cellStyle name="Финансовый 2 3 4 4 4" xfId="56460"/>
    <cellStyle name="Финансовый 2 3 4 4_заявки" xfId="56461"/>
    <cellStyle name="Финансовый 2 3 4 5" xfId="56462"/>
    <cellStyle name="Финансовый 2 3 4 5 2" xfId="56463"/>
    <cellStyle name="Финансовый 2 3 4 5 2 2" xfId="56464"/>
    <cellStyle name="Финансовый 2 3 4 5 2 2 2" xfId="56465"/>
    <cellStyle name="Финансовый 2 3 4 5 2 2_заявки" xfId="59089"/>
    <cellStyle name="Финансовый 2 3 4 5 2 3" xfId="56466"/>
    <cellStyle name="Финансовый 2 3 4 5 2_заявки" xfId="56467"/>
    <cellStyle name="Финансовый 2 3 4 5 3" xfId="56468"/>
    <cellStyle name="Финансовый 2 3 4 5 3 2" xfId="56469"/>
    <cellStyle name="Финансовый 2 3 4 5 3_заявки" xfId="59090"/>
    <cellStyle name="Финансовый 2 3 4 5 4" xfId="56470"/>
    <cellStyle name="Финансовый 2 3 4 5_заявки" xfId="56471"/>
    <cellStyle name="Финансовый 2 3 4 6" xfId="56472"/>
    <cellStyle name="Финансовый 2 3 4 6 2" xfId="56473"/>
    <cellStyle name="Финансовый 2 3 4 6 2 2" xfId="56474"/>
    <cellStyle name="Финансовый 2 3 4 6 2_заявки" xfId="59091"/>
    <cellStyle name="Финансовый 2 3 4 6 3" xfId="56475"/>
    <cellStyle name="Финансовый 2 3 4 6_заявки" xfId="56476"/>
    <cellStyle name="Финансовый 2 3 4 7" xfId="56477"/>
    <cellStyle name="Финансовый 2 3 4 7 2" xfId="56478"/>
    <cellStyle name="Финансовый 2 3 4 7_заявки" xfId="59092"/>
    <cellStyle name="Финансовый 2 3 4 8" xfId="56479"/>
    <cellStyle name="Финансовый 2 3 4_заявки" xfId="56480"/>
    <cellStyle name="Финансовый 2 3 5" xfId="104"/>
    <cellStyle name="Финансовый 2 3 5 2" xfId="138"/>
    <cellStyle name="Финансовый 2 3 5 2 2" xfId="56481"/>
    <cellStyle name="Финансовый 2 3 5 2 2 2" xfId="56482"/>
    <cellStyle name="Финансовый 2 3 5 2 2_заявки" xfId="59093"/>
    <cellStyle name="Финансовый 2 3 5 2 3" xfId="56483"/>
    <cellStyle name="Финансовый 2 3 5 2_заявки" xfId="56484"/>
    <cellStyle name="Финансовый 2 3 5 3" xfId="56485"/>
    <cellStyle name="Финансовый 2 3 5 3 2" xfId="56486"/>
    <cellStyle name="Финансовый 2 3 5 3_заявки" xfId="59094"/>
    <cellStyle name="Финансовый 2 3 5 4" xfId="56487"/>
    <cellStyle name="Финансовый 2 3 5_заявки" xfId="56488"/>
    <cellStyle name="Финансовый 2 3 6" xfId="122"/>
    <cellStyle name="Финансовый 2 3 6 2" xfId="56489"/>
    <cellStyle name="Финансовый 2 3 6 2 2" xfId="56490"/>
    <cellStyle name="Финансовый 2 3 6 2 2 2" xfId="56491"/>
    <cellStyle name="Финансовый 2 3 6 2 2_заявки" xfId="59095"/>
    <cellStyle name="Финансовый 2 3 6 2 3" xfId="56492"/>
    <cellStyle name="Финансовый 2 3 6 2_заявки" xfId="56493"/>
    <cellStyle name="Финансовый 2 3 6 3" xfId="56494"/>
    <cellStyle name="Финансовый 2 3 6 3 2" xfId="56495"/>
    <cellStyle name="Финансовый 2 3 6 3_заявки" xfId="59096"/>
    <cellStyle name="Финансовый 2 3 6 4" xfId="56496"/>
    <cellStyle name="Финансовый 2 3 6_заявки" xfId="56497"/>
    <cellStyle name="Финансовый 2 3 7" xfId="56498"/>
    <cellStyle name="Финансовый 2 3 7 2" xfId="56499"/>
    <cellStyle name="Финансовый 2 3 7 2 2" xfId="56500"/>
    <cellStyle name="Финансовый 2 3 7 2 2 2" xfId="56501"/>
    <cellStyle name="Финансовый 2 3 7 2 2_заявки" xfId="59097"/>
    <cellStyle name="Финансовый 2 3 7 2 3" xfId="56502"/>
    <cellStyle name="Финансовый 2 3 7 2_заявки" xfId="56503"/>
    <cellStyle name="Финансовый 2 3 7 3" xfId="56504"/>
    <cellStyle name="Финансовый 2 3 7 3 2" xfId="56505"/>
    <cellStyle name="Финансовый 2 3 7 3_заявки" xfId="59098"/>
    <cellStyle name="Финансовый 2 3 7 4" xfId="56506"/>
    <cellStyle name="Финансовый 2 3 7_заявки" xfId="56507"/>
    <cellStyle name="Финансовый 2 3 8" xfId="56508"/>
    <cellStyle name="Финансовый 2 3 8 2" xfId="56509"/>
    <cellStyle name="Финансовый 2 3 8 2 2" xfId="56510"/>
    <cellStyle name="Финансовый 2 3 8 2 2 2" xfId="56511"/>
    <cellStyle name="Финансовый 2 3 8 2 2_заявки" xfId="59099"/>
    <cellStyle name="Финансовый 2 3 8 2 3" xfId="56512"/>
    <cellStyle name="Финансовый 2 3 8 2_заявки" xfId="56513"/>
    <cellStyle name="Финансовый 2 3 8 3" xfId="56514"/>
    <cellStyle name="Финансовый 2 3 8 3 2" xfId="56515"/>
    <cellStyle name="Финансовый 2 3 8 3_заявки" xfId="59100"/>
    <cellStyle name="Финансовый 2 3 8 4" xfId="56516"/>
    <cellStyle name="Финансовый 2 3 8_заявки" xfId="56517"/>
    <cellStyle name="Финансовый 2 3 9" xfId="56518"/>
    <cellStyle name="Финансовый 2 3 9 2" xfId="56519"/>
    <cellStyle name="Финансовый 2 3 9 2 2" xfId="56520"/>
    <cellStyle name="Финансовый 2 3 9 2_заявки" xfId="59101"/>
    <cellStyle name="Финансовый 2 3 9 3" xfId="56521"/>
    <cellStyle name="Финансовый 2 3 9_заявки" xfId="56522"/>
    <cellStyle name="Финансовый 2 3_заявки" xfId="56523"/>
    <cellStyle name="Финансовый 2 4" xfId="91"/>
    <cellStyle name="Финансовый 2 4 2" xfId="108"/>
    <cellStyle name="Финансовый 2 4 2 2" xfId="142"/>
    <cellStyle name="Финансовый 2 4 2 2 2" xfId="56524"/>
    <cellStyle name="Финансовый 2 4 2 2 2 2" xfId="56525"/>
    <cellStyle name="Финансовый 2 4 2 2 2_заявки" xfId="59102"/>
    <cellStyle name="Финансовый 2 4 2 2 3" xfId="56526"/>
    <cellStyle name="Финансовый 2 4 2 2_заявки" xfId="56527"/>
    <cellStyle name="Финансовый 2 4 2 3" xfId="56528"/>
    <cellStyle name="Финансовый 2 4 2 3 2" xfId="56529"/>
    <cellStyle name="Финансовый 2 4 2 3_заявки" xfId="59103"/>
    <cellStyle name="Финансовый 2 4 2 4" xfId="56530"/>
    <cellStyle name="Финансовый 2 4 2_заявки" xfId="56531"/>
    <cellStyle name="Финансовый 2 4 3" xfId="126"/>
    <cellStyle name="Финансовый 2 4 3 2" xfId="56532"/>
    <cellStyle name="Финансовый 2 4 3 2 2" xfId="56533"/>
    <cellStyle name="Финансовый 2 4 3 2 2 2" xfId="56534"/>
    <cellStyle name="Финансовый 2 4 3 2 2_заявки" xfId="59104"/>
    <cellStyle name="Финансовый 2 4 3 2 3" xfId="56535"/>
    <cellStyle name="Финансовый 2 4 3 2_заявки" xfId="56536"/>
    <cellStyle name="Финансовый 2 4 3 3" xfId="56537"/>
    <cellStyle name="Финансовый 2 4 3 3 2" xfId="56538"/>
    <cellStyle name="Финансовый 2 4 3 3_заявки" xfId="59105"/>
    <cellStyle name="Финансовый 2 4 3 4" xfId="56539"/>
    <cellStyle name="Финансовый 2 4 3_заявки" xfId="56540"/>
    <cellStyle name="Финансовый 2 4 4" xfId="56541"/>
    <cellStyle name="Финансовый 2 4 4 2" xfId="56542"/>
    <cellStyle name="Финансовый 2 4 4 2 2" xfId="56543"/>
    <cellStyle name="Финансовый 2 4 4 2 2 2" xfId="56544"/>
    <cellStyle name="Финансовый 2 4 4 2 2_заявки" xfId="59106"/>
    <cellStyle name="Финансовый 2 4 4 2 3" xfId="56545"/>
    <cellStyle name="Финансовый 2 4 4 2_заявки" xfId="56546"/>
    <cellStyle name="Финансовый 2 4 4 3" xfId="56547"/>
    <cellStyle name="Финансовый 2 4 4 3 2" xfId="56548"/>
    <cellStyle name="Финансовый 2 4 4 3_заявки" xfId="59107"/>
    <cellStyle name="Финансовый 2 4 4 4" xfId="56549"/>
    <cellStyle name="Финансовый 2 4 4_заявки" xfId="56550"/>
    <cellStyle name="Финансовый 2 4 5" xfId="56551"/>
    <cellStyle name="Финансовый 2 4 5 2" xfId="56552"/>
    <cellStyle name="Финансовый 2 4 5 2 2" xfId="56553"/>
    <cellStyle name="Финансовый 2 4 5 2 2 2" xfId="56554"/>
    <cellStyle name="Финансовый 2 4 5 2 2_заявки" xfId="59108"/>
    <cellStyle name="Финансовый 2 4 5 2 3" xfId="56555"/>
    <cellStyle name="Финансовый 2 4 5 2_заявки" xfId="56556"/>
    <cellStyle name="Финансовый 2 4 5 3" xfId="56557"/>
    <cellStyle name="Финансовый 2 4 5 3 2" xfId="56558"/>
    <cellStyle name="Финансовый 2 4 5 3_заявки" xfId="59109"/>
    <cellStyle name="Финансовый 2 4 5 4" xfId="56559"/>
    <cellStyle name="Финансовый 2 4 5_заявки" xfId="56560"/>
    <cellStyle name="Финансовый 2 4 6" xfId="56561"/>
    <cellStyle name="Финансовый 2 4 6 2" xfId="56562"/>
    <cellStyle name="Финансовый 2 4 6 2 2" xfId="56563"/>
    <cellStyle name="Финансовый 2 4 6 2_заявки" xfId="59110"/>
    <cellStyle name="Финансовый 2 4 6 3" xfId="56564"/>
    <cellStyle name="Финансовый 2 4 6_заявки" xfId="56565"/>
    <cellStyle name="Финансовый 2 4 7" xfId="56566"/>
    <cellStyle name="Финансовый 2 4 7 2" xfId="56567"/>
    <cellStyle name="Финансовый 2 4 7_заявки" xfId="59111"/>
    <cellStyle name="Финансовый 2 4 8" xfId="56568"/>
    <cellStyle name="Финансовый 2 4_заявки" xfId="56569"/>
    <cellStyle name="Финансовый 2 5" xfId="92"/>
    <cellStyle name="Финансовый 2 5 2" xfId="109"/>
    <cellStyle name="Финансовый 2 5 2 2" xfId="143"/>
    <cellStyle name="Финансовый 2 5 2 2 2" xfId="56570"/>
    <cellStyle name="Финансовый 2 5 2 2 2 2" xfId="56571"/>
    <cellStyle name="Финансовый 2 5 2 2 2_заявки" xfId="59112"/>
    <cellStyle name="Финансовый 2 5 2 2 3" xfId="56572"/>
    <cellStyle name="Финансовый 2 5 2 2_заявки" xfId="56573"/>
    <cellStyle name="Финансовый 2 5 2 3" xfId="56574"/>
    <cellStyle name="Финансовый 2 5 2 3 2" xfId="56575"/>
    <cellStyle name="Финансовый 2 5 2 3_заявки" xfId="59113"/>
    <cellStyle name="Финансовый 2 5 2 4" xfId="56576"/>
    <cellStyle name="Финансовый 2 5 2_заявки" xfId="56577"/>
    <cellStyle name="Финансовый 2 5 3" xfId="127"/>
    <cellStyle name="Финансовый 2 5 3 2" xfId="56578"/>
    <cellStyle name="Финансовый 2 5 3 2 2" xfId="56579"/>
    <cellStyle name="Финансовый 2 5 3 2 2 2" xfId="56580"/>
    <cellStyle name="Финансовый 2 5 3 2 2_заявки" xfId="59114"/>
    <cellStyle name="Финансовый 2 5 3 2 3" xfId="56581"/>
    <cellStyle name="Финансовый 2 5 3 2_заявки" xfId="56582"/>
    <cellStyle name="Финансовый 2 5 3 3" xfId="56583"/>
    <cellStyle name="Финансовый 2 5 3 3 2" xfId="56584"/>
    <cellStyle name="Финансовый 2 5 3 3_заявки" xfId="59115"/>
    <cellStyle name="Финансовый 2 5 3 4" xfId="56585"/>
    <cellStyle name="Финансовый 2 5 3_заявки" xfId="56586"/>
    <cellStyle name="Финансовый 2 5 4" xfId="56587"/>
    <cellStyle name="Финансовый 2 5 4 2" xfId="56588"/>
    <cellStyle name="Финансовый 2 5 4 2 2" xfId="56589"/>
    <cellStyle name="Финансовый 2 5 4 2 2 2" xfId="56590"/>
    <cellStyle name="Финансовый 2 5 4 2 2_заявки" xfId="59116"/>
    <cellStyle name="Финансовый 2 5 4 2 3" xfId="56591"/>
    <cellStyle name="Финансовый 2 5 4 2_заявки" xfId="56592"/>
    <cellStyle name="Финансовый 2 5 4 3" xfId="56593"/>
    <cellStyle name="Финансовый 2 5 4 3 2" xfId="56594"/>
    <cellStyle name="Финансовый 2 5 4 3_заявки" xfId="59117"/>
    <cellStyle name="Финансовый 2 5 4 4" xfId="56595"/>
    <cellStyle name="Финансовый 2 5 4_заявки" xfId="56596"/>
    <cellStyle name="Финансовый 2 5 5" xfId="56597"/>
    <cellStyle name="Финансовый 2 5 5 2" xfId="56598"/>
    <cellStyle name="Финансовый 2 5 5 2 2" xfId="56599"/>
    <cellStyle name="Финансовый 2 5 5 2 2 2" xfId="56600"/>
    <cellStyle name="Финансовый 2 5 5 2 2_заявки" xfId="59118"/>
    <cellStyle name="Финансовый 2 5 5 2 3" xfId="56601"/>
    <cellStyle name="Финансовый 2 5 5 2_заявки" xfId="56602"/>
    <cellStyle name="Финансовый 2 5 5 3" xfId="56603"/>
    <cellStyle name="Финансовый 2 5 5 3 2" xfId="56604"/>
    <cellStyle name="Финансовый 2 5 5 3_заявки" xfId="59119"/>
    <cellStyle name="Финансовый 2 5 5 4" xfId="56605"/>
    <cellStyle name="Финансовый 2 5 5_заявки" xfId="56606"/>
    <cellStyle name="Финансовый 2 5 6" xfId="56607"/>
    <cellStyle name="Финансовый 2 5 6 2" xfId="56608"/>
    <cellStyle name="Финансовый 2 5 6 2 2" xfId="56609"/>
    <cellStyle name="Финансовый 2 5 6 2_заявки" xfId="59120"/>
    <cellStyle name="Финансовый 2 5 6 3" xfId="56610"/>
    <cellStyle name="Финансовый 2 5 6_заявки" xfId="56611"/>
    <cellStyle name="Финансовый 2 5 7" xfId="56612"/>
    <cellStyle name="Финансовый 2 5 7 2" xfId="56613"/>
    <cellStyle name="Финансовый 2 5 7_заявки" xfId="59121"/>
    <cellStyle name="Финансовый 2 5 8" xfId="56614"/>
    <cellStyle name="Финансовый 2 5_заявки" xfId="56615"/>
    <cellStyle name="Финансовый 2 6" xfId="93"/>
    <cellStyle name="Финансовый 2 6 2" xfId="110"/>
    <cellStyle name="Финансовый 2 6 2 2" xfId="144"/>
    <cellStyle name="Финансовый 2 6 2 2 2" xfId="56616"/>
    <cellStyle name="Финансовый 2 6 2 2 2 2" xfId="56617"/>
    <cellStyle name="Финансовый 2 6 2 2 2_заявки" xfId="59122"/>
    <cellStyle name="Финансовый 2 6 2 2 3" xfId="56618"/>
    <cellStyle name="Финансовый 2 6 2 2_заявки" xfId="56619"/>
    <cellStyle name="Финансовый 2 6 2 3" xfId="56620"/>
    <cellStyle name="Финансовый 2 6 2 3 2" xfId="56621"/>
    <cellStyle name="Финансовый 2 6 2 3_заявки" xfId="59123"/>
    <cellStyle name="Финансовый 2 6 2 4" xfId="56622"/>
    <cellStyle name="Финансовый 2 6 2_заявки" xfId="56623"/>
    <cellStyle name="Финансовый 2 6 3" xfId="128"/>
    <cellStyle name="Финансовый 2 6 3 2" xfId="56624"/>
    <cellStyle name="Финансовый 2 6 3 2 2" xfId="56625"/>
    <cellStyle name="Финансовый 2 6 3 2 2 2" xfId="56626"/>
    <cellStyle name="Финансовый 2 6 3 2 2_заявки" xfId="59124"/>
    <cellStyle name="Финансовый 2 6 3 2 3" xfId="56627"/>
    <cellStyle name="Финансовый 2 6 3 2_заявки" xfId="56628"/>
    <cellStyle name="Финансовый 2 6 3 3" xfId="56629"/>
    <cellStyle name="Финансовый 2 6 3 3 2" xfId="56630"/>
    <cellStyle name="Финансовый 2 6 3 3_заявки" xfId="59125"/>
    <cellStyle name="Финансовый 2 6 3 4" xfId="56631"/>
    <cellStyle name="Финансовый 2 6 3_заявки" xfId="56632"/>
    <cellStyle name="Финансовый 2 6 4" xfId="56633"/>
    <cellStyle name="Финансовый 2 6 4 2" xfId="56634"/>
    <cellStyle name="Финансовый 2 6 4 2 2" xfId="56635"/>
    <cellStyle name="Финансовый 2 6 4 2 2 2" xfId="56636"/>
    <cellStyle name="Финансовый 2 6 4 2 2_заявки" xfId="59126"/>
    <cellStyle name="Финансовый 2 6 4 2 3" xfId="56637"/>
    <cellStyle name="Финансовый 2 6 4 2_заявки" xfId="56638"/>
    <cellStyle name="Финансовый 2 6 4 3" xfId="56639"/>
    <cellStyle name="Финансовый 2 6 4 3 2" xfId="56640"/>
    <cellStyle name="Финансовый 2 6 4 3_заявки" xfId="59127"/>
    <cellStyle name="Финансовый 2 6 4 4" xfId="56641"/>
    <cellStyle name="Финансовый 2 6 4_заявки" xfId="56642"/>
    <cellStyle name="Финансовый 2 6 5" xfId="56643"/>
    <cellStyle name="Финансовый 2 6 5 2" xfId="56644"/>
    <cellStyle name="Финансовый 2 6 5 2 2" xfId="56645"/>
    <cellStyle name="Финансовый 2 6 5 2 2 2" xfId="56646"/>
    <cellStyle name="Финансовый 2 6 5 2 2_заявки" xfId="59128"/>
    <cellStyle name="Финансовый 2 6 5 2 3" xfId="56647"/>
    <cellStyle name="Финансовый 2 6 5 2_заявки" xfId="56648"/>
    <cellStyle name="Финансовый 2 6 5 3" xfId="56649"/>
    <cellStyle name="Финансовый 2 6 5 3 2" xfId="56650"/>
    <cellStyle name="Финансовый 2 6 5 3_заявки" xfId="59129"/>
    <cellStyle name="Финансовый 2 6 5 4" xfId="56651"/>
    <cellStyle name="Финансовый 2 6 5_заявки" xfId="56652"/>
    <cellStyle name="Финансовый 2 6 6" xfId="56653"/>
    <cellStyle name="Финансовый 2 6 6 2" xfId="56654"/>
    <cellStyle name="Финансовый 2 6 6 2 2" xfId="56655"/>
    <cellStyle name="Финансовый 2 6 6 2_заявки" xfId="59130"/>
    <cellStyle name="Финансовый 2 6 6 3" xfId="56656"/>
    <cellStyle name="Финансовый 2 6 6_заявки" xfId="56657"/>
    <cellStyle name="Финансовый 2 6 7" xfId="56658"/>
    <cellStyle name="Финансовый 2 6 7 2" xfId="56659"/>
    <cellStyle name="Финансовый 2 6 7_заявки" xfId="59131"/>
    <cellStyle name="Финансовый 2 6 8" xfId="56660"/>
    <cellStyle name="Финансовый 2 6_заявки" xfId="56661"/>
    <cellStyle name="Финансовый 2 7" xfId="95"/>
    <cellStyle name="Финансовый 2 7 2" xfId="129"/>
    <cellStyle name="Финансовый 2 7 2 2" xfId="56662"/>
    <cellStyle name="Финансовый 2 7 2 2 2" xfId="56663"/>
    <cellStyle name="Финансовый 2 7 2 2_заявки" xfId="59132"/>
    <cellStyle name="Финансовый 2 7 2 3" xfId="56664"/>
    <cellStyle name="Финансовый 2 7 2_заявки" xfId="56665"/>
    <cellStyle name="Финансовый 2 7 3" xfId="56666"/>
    <cellStyle name="Финансовый 2 7 3 2" xfId="56667"/>
    <cellStyle name="Финансовый 2 7 3_заявки" xfId="59133"/>
    <cellStyle name="Финансовый 2 7 4" xfId="56668"/>
    <cellStyle name="Финансовый 2 7_заявки" xfId="56669"/>
    <cellStyle name="Финансовый 2 8" xfId="113"/>
    <cellStyle name="Финансовый 2 8 2" xfId="56670"/>
    <cellStyle name="Финансовый 2 8 2 2" xfId="56671"/>
    <cellStyle name="Финансовый 2 8 2 2 2" xfId="56672"/>
    <cellStyle name="Финансовый 2 8 2 2_заявки" xfId="59134"/>
    <cellStyle name="Финансовый 2 8 2 3" xfId="56673"/>
    <cellStyle name="Финансовый 2 8 2_заявки" xfId="56674"/>
    <cellStyle name="Финансовый 2 8 3" xfId="56675"/>
    <cellStyle name="Финансовый 2 8 3 2" xfId="56676"/>
    <cellStyle name="Финансовый 2 8 3_заявки" xfId="59135"/>
    <cellStyle name="Финансовый 2 8 4" xfId="56677"/>
    <cellStyle name="Финансовый 2 8_заявки" xfId="56678"/>
    <cellStyle name="Финансовый 2 9" xfId="56679"/>
    <cellStyle name="Финансовый 2 9 2" xfId="56680"/>
    <cellStyle name="Финансовый 2 9 2 2" xfId="56681"/>
    <cellStyle name="Финансовый 2 9 2 2 2" xfId="56682"/>
    <cellStyle name="Финансовый 2 9 2 2_заявки" xfId="59136"/>
    <cellStyle name="Финансовый 2 9 2 3" xfId="56683"/>
    <cellStyle name="Финансовый 2 9 2_заявки" xfId="56684"/>
    <cellStyle name="Финансовый 2 9 3" xfId="56685"/>
    <cellStyle name="Финансовый 2 9 3 2" xfId="56686"/>
    <cellStyle name="Финансовый 2 9 3_заявки" xfId="59137"/>
    <cellStyle name="Финансовый 2 9 4" xfId="56687"/>
    <cellStyle name="Финансовый 2 9_заявки" xfId="56688"/>
    <cellStyle name="Финансовый 2_заявки" xfId="56689"/>
    <cellStyle name="Финансовый 3" xfId="94"/>
    <cellStyle name="Финансовый 3 10" xfId="217"/>
    <cellStyle name="Финансовый 3 10 10" xfId="2485"/>
    <cellStyle name="Финансовый 3 10 10 2" xfId="9289"/>
    <cellStyle name="Финансовый 3 10 10 2 2" xfId="22897"/>
    <cellStyle name="Финансовый 3 10 10 2 3" xfId="36505"/>
    <cellStyle name="Финансовый 3 10 10 3" xfId="16093"/>
    <cellStyle name="Финансовый 3 10 10 4" xfId="29701"/>
    <cellStyle name="Финансовый 3 10 11" xfId="7021"/>
    <cellStyle name="Финансовый 3 10 11 2" xfId="20629"/>
    <cellStyle name="Финансовый 3 10 11 3" xfId="34237"/>
    <cellStyle name="Финансовый 3 10 12" xfId="13825"/>
    <cellStyle name="Финансовый 3 10 13" xfId="27433"/>
    <cellStyle name="Финансовый 3 10 2" xfId="298"/>
    <cellStyle name="Финансовый 3 10 2 10" xfId="7102"/>
    <cellStyle name="Финансовый 3 10 2 10 2" xfId="20710"/>
    <cellStyle name="Финансовый 3 10 2 10 3" xfId="34318"/>
    <cellStyle name="Финансовый 3 10 2 11" xfId="13906"/>
    <cellStyle name="Финансовый 3 10 2 12" xfId="27514"/>
    <cellStyle name="Финансовый 3 10 2 2" xfId="500"/>
    <cellStyle name="Финансовый 3 10 2 2 10" xfId="14108"/>
    <cellStyle name="Финансовый 3 10 2 2 11" xfId="27716"/>
    <cellStyle name="Финансовый 3 10 2 2 2" xfId="2012"/>
    <cellStyle name="Финансовый 3 10 2 2 2 2" xfId="6548"/>
    <cellStyle name="Финансовый 3 10 2 2 2 2 2" xfId="13352"/>
    <cellStyle name="Финансовый 3 10 2 2 2 2 2 2" xfId="26960"/>
    <cellStyle name="Финансовый 3 10 2 2 2 2 2 3" xfId="40568"/>
    <cellStyle name="Финансовый 3 10 2 2 2 2 3" xfId="20156"/>
    <cellStyle name="Финансовый 3 10 2 2 2 2 4" xfId="33764"/>
    <cellStyle name="Финансовый 3 10 2 2 2 3" xfId="4280"/>
    <cellStyle name="Финансовый 3 10 2 2 2 3 2" xfId="11084"/>
    <cellStyle name="Финансовый 3 10 2 2 2 3 2 2" xfId="24692"/>
    <cellStyle name="Финансовый 3 10 2 2 2 3 2 3" xfId="38300"/>
    <cellStyle name="Финансовый 3 10 2 2 2 3 3" xfId="17888"/>
    <cellStyle name="Финансовый 3 10 2 2 2 3 4" xfId="31496"/>
    <cellStyle name="Финансовый 3 10 2 2 2 4" xfId="8816"/>
    <cellStyle name="Финансовый 3 10 2 2 2 4 2" xfId="22424"/>
    <cellStyle name="Финансовый 3 10 2 2 2 4 3" xfId="36032"/>
    <cellStyle name="Финансовый 3 10 2 2 2 5" xfId="15620"/>
    <cellStyle name="Финансовый 3 10 2 2 2 6" xfId="29228"/>
    <cellStyle name="Финансовый 3 10 2 2 3" xfId="1634"/>
    <cellStyle name="Финансовый 3 10 2 2 3 2" xfId="6170"/>
    <cellStyle name="Финансовый 3 10 2 2 3 2 2" xfId="12974"/>
    <cellStyle name="Финансовый 3 10 2 2 3 2 2 2" xfId="26582"/>
    <cellStyle name="Финансовый 3 10 2 2 3 2 2 3" xfId="40190"/>
    <cellStyle name="Финансовый 3 10 2 2 3 2 3" xfId="19778"/>
    <cellStyle name="Финансовый 3 10 2 2 3 2 4" xfId="33386"/>
    <cellStyle name="Финансовый 3 10 2 2 3 3" xfId="3902"/>
    <cellStyle name="Финансовый 3 10 2 2 3 3 2" xfId="10706"/>
    <cellStyle name="Финансовый 3 10 2 2 3 3 2 2" xfId="24314"/>
    <cellStyle name="Финансовый 3 10 2 2 3 3 2 3" xfId="37922"/>
    <cellStyle name="Финансовый 3 10 2 2 3 3 3" xfId="17510"/>
    <cellStyle name="Финансовый 3 10 2 2 3 3 4" xfId="31118"/>
    <cellStyle name="Финансовый 3 10 2 2 3 4" xfId="8438"/>
    <cellStyle name="Финансовый 3 10 2 2 3 4 2" xfId="22046"/>
    <cellStyle name="Финансовый 3 10 2 2 3 4 3" xfId="35654"/>
    <cellStyle name="Финансовый 3 10 2 2 3 5" xfId="15242"/>
    <cellStyle name="Финансовый 3 10 2 2 3 6" xfId="28850"/>
    <cellStyle name="Финансовый 3 10 2 2 4" xfId="2390"/>
    <cellStyle name="Финансовый 3 10 2 2 4 2" xfId="6926"/>
    <cellStyle name="Финансовый 3 10 2 2 4 2 2" xfId="13730"/>
    <cellStyle name="Финансовый 3 10 2 2 4 2 2 2" xfId="27338"/>
    <cellStyle name="Финансовый 3 10 2 2 4 2 2 3" xfId="40946"/>
    <cellStyle name="Финансовый 3 10 2 2 4 2 3" xfId="20534"/>
    <cellStyle name="Финансовый 3 10 2 2 4 2 4" xfId="34142"/>
    <cellStyle name="Финансовый 3 10 2 2 4 3" xfId="4658"/>
    <cellStyle name="Финансовый 3 10 2 2 4 3 2" xfId="11462"/>
    <cellStyle name="Финансовый 3 10 2 2 4 3 2 2" xfId="25070"/>
    <cellStyle name="Финансовый 3 10 2 2 4 3 2 3" xfId="38678"/>
    <cellStyle name="Финансовый 3 10 2 2 4 3 3" xfId="18266"/>
    <cellStyle name="Финансовый 3 10 2 2 4 3 4" xfId="31874"/>
    <cellStyle name="Финансовый 3 10 2 2 4 4" xfId="9194"/>
    <cellStyle name="Финансовый 3 10 2 2 4 4 2" xfId="22802"/>
    <cellStyle name="Финансовый 3 10 2 2 4 4 3" xfId="36410"/>
    <cellStyle name="Финансовый 3 10 2 2 4 5" xfId="15998"/>
    <cellStyle name="Финансовый 3 10 2 2 4 6" xfId="29606"/>
    <cellStyle name="Финансовый 3 10 2 2 5" xfId="1256"/>
    <cellStyle name="Финансовый 3 10 2 2 5 2" xfId="5792"/>
    <cellStyle name="Финансовый 3 10 2 2 5 2 2" xfId="12596"/>
    <cellStyle name="Финансовый 3 10 2 2 5 2 2 2" xfId="26204"/>
    <cellStyle name="Финансовый 3 10 2 2 5 2 2 3" xfId="39812"/>
    <cellStyle name="Финансовый 3 10 2 2 5 2 3" xfId="19400"/>
    <cellStyle name="Финансовый 3 10 2 2 5 2 4" xfId="33008"/>
    <cellStyle name="Финансовый 3 10 2 2 5 3" xfId="3524"/>
    <cellStyle name="Финансовый 3 10 2 2 5 3 2" xfId="10328"/>
    <cellStyle name="Финансовый 3 10 2 2 5 3 2 2" xfId="23936"/>
    <cellStyle name="Финансовый 3 10 2 2 5 3 2 3" xfId="37544"/>
    <cellStyle name="Финансовый 3 10 2 2 5 3 3" xfId="17132"/>
    <cellStyle name="Финансовый 3 10 2 2 5 3 4" xfId="30740"/>
    <cellStyle name="Финансовый 3 10 2 2 5 4" xfId="8060"/>
    <cellStyle name="Финансовый 3 10 2 2 5 4 2" xfId="21668"/>
    <cellStyle name="Финансовый 3 10 2 2 5 4 3" xfId="35276"/>
    <cellStyle name="Финансовый 3 10 2 2 5 5" xfId="14864"/>
    <cellStyle name="Финансовый 3 10 2 2 5 6" xfId="28472"/>
    <cellStyle name="Финансовый 3 10 2 2 6" xfId="878"/>
    <cellStyle name="Финансовый 3 10 2 2 6 2" xfId="5414"/>
    <cellStyle name="Финансовый 3 10 2 2 6 2 2" xfId="12218"/>
    <cellStyle name="Финансовый 3 10 2 2 6 2 2 2" xfId="25826"/>
    <cellStyle name="Финансовый 3 10 2 2 6 2 2 3" xfId="39434"/>
    <cellStyle name="Финансовый 3 10 2 2 6 2 3" xfId="19022"/>
    <cellStyle name="Финансовый 3 10 2 2 6 2 4" xfId="32630"/>
    <cellStyle name="Финансовый 3 10 2 2 6 3" xfId="3146"/>
    <cellStyle name="Финансовый 3 10 2 2 6 3 2" xfId="9950"/>
    <cellStyle name="Финансовый 3 10 2 2 6 3 2 2" xfId="23558"/>
    <cellStyle name="Финансовый 3 10 2 2 6 3 2 3" xfId="37166"/>
    <cellStyle name="Финансовый 3 10 2 2 6 3 3" xfId="16754"/>
    <cellStyle name="Финансовый 3 10 2 2 6 3 4" xfId="30362"/>
    <cellStyle name="Финансовый 3 10 2 2 6 4" xfId="7682"/>
    <cellStyle name="Финансовый 3 10 2 2 6 4 2" xfId="21290"/>
    <cellStyle name="Финансовый 3 10 2 2 6 4 3" xfId="34898"/>
    <cellStyle name="Финансовый 3 10 2 2 6 5" xfId="14486"/>
    <cellStyle name="Финансовый 3 10 2 2 6 6" xfId="28094"/>
    <cellStyle name="Финансовый 3 10 2 2 7" xfId="5036"/>
    <cellStyle name="Финансовый 3 10 2 2 7 2" xfId="11840"/>
    <cellStyle name="Финансовый 3 10 2 2 7 2 2" xfId="25448"/>
    <cellStyle name="Финансовый 3 10 2 2 7 2 3" xfId="39056"/>
    <cellStyle name="Финансовый 3 10 2 2 7 3" xfId="18644"/>
    <cellStyle name="Финансовый 3 10 2 2 7 4" xfId="32252"/>
    <cellStyle name="Финансовый 3 10 2 2 8" xfId="2768"/>
    <cellStyle name="Финансовый 3 10 2 2 8 2" xfId="9572"/>
    <cellStyle name="Финансовый 3 10 2 2 8 2 2" xfId="23180"/>
    <cellStyle name="Финансовый 3 10 2 2 8 2 3" xfId="36788"/>
    <cellStyle name="Финансовый 3 10 2 2 8 3" xfId="16376"/>
    <cellStyle name="Финансовый 3 10 2 2 8 4" xfId="29984"/>
    <cellStyle name="Финансовый 3 10 2 2 9" xfId="7304"/>
    <cellStyle name="Финансовый 3 10 2 2 9 2" xfId="20912"/>
    <cellStyle name="Финансовый 3 10 2 2 9 3" xfId="34520"/>
    <cellStyle name="Финансовый 3 10 2 3" xfId="1810"/>
    <cellStyle name="Финансовый 3 10 2 3 2" xfId="6346"/>
    <cellStyle name="Финансовый 3 10 2 3 2 2" xfId="13150"/>
    <cellStyle name="Финансовый 3 10 2 3 2 2 2" xfId="26758"/>
    <cellStyle name="Финансовый 3 10 2 3 2 2 3" xfId="40366"/>
    <cellStyle name="Финансовый 3 10 2 3 2 3" xfId="19954"/>
    <cellStyle name="Финансовый 3 10 2 3 2 4" xfId="33562"/>
    <cellStyle name="Финансовый 3 10 2 3 3" xfId="4078"/>
    <cellStyle name="Финансовый 3 10 2 3 3 2" xfId="10882"/>
    <cellStyle name="Финансовый 3 10 2 3 3 2 2" xfId="24490"/>
    <cellStyle name="Финансовый 3 10 2 3 3 2 3" xfId="38098"/>
    <cellStyle name="Финансовый 3 10 2 3 3 3" xfId="17686"/>
    <cellStyle name="Финансовый 3 10 2 3 3 4" xfId="31294"/>
    <cellStyle name="Финансовый 3 10 2 3 4" xfId="8614"/>
    <cellStyle name="Финансовый 3 10 2 3 4 2" xfId="22222"/>
    <cellStyle name="Финансовый 3 10 2 3 4 3" xfId="35830"/>
    <cellStyle name="Финансовый 3 10 2 3 5" xfId="15418"/>
    <cellStyle name="Финансовый 3 10 2 3 6" xfId="29026"/>
    <cellStyle name="Финансовый 3 10 2 4" xfId="1432"/>
    <cellStyle name="Финансовый 3 10 2 4 2" xfId="5968"/>
    <cellStyle name="Финансовый 3 10 2 4 2 2" xfId="12772"/>
    <cellStyle name="Финансовый 3 10 2 4 2 2 2" xfId="26380"/>
    <cellStyle name="Финансовый 3 10 2 4 2 2 3" xfId="39988"/>
    <cellStyle name="Финансовый 3 10 2 4 2 3" xfId="19576"/>
    <cellStyle name="Финансовый 3 10 2 4 2 4" xfId="33184"/>
    <cellStyle name="Финансовый 3 10 2 4 3" xfId="3700"/>
    <cellStyle name="Финансовый 3 10 2 4 3 2" xfId="10504"/>
    <cellStyle name="Финансовый 3 10 2 4 3 2 2" xfId="24112"/>
    <cellStyle name="Финансовый 3 10 2 4 3 2 3" xfId="37720"/>
    <cellStyle name="Финансовый 3 10 2 4 3 3" xfId="17308"/>
    <cellStyle name="Финансовый 3 10 2 4 3 4" xfId="30916"/>
    <cellStyle name="Финансовый 3 10 2 4 4" xfId="8236"/>
    <cellStyle name="Финансовый 3 10 2 4 4 2" xfId="21844"/>
    <cellStyle name="Финансовый 3 10 2 4 4 3" xfId="35452"/>
    <cellStyle name="Финансовый 3 10 2 4 5" xfId="15040"/>
    <cellStyle name="Финансовый 3 10 2 4 6" xfId="28648"/>
    <cellStyle name="Финансовый 3 10 2 5" xfId="2188"/>
    <cellStyle name="Финансовый 3 10 2 5 2" xfId="6724"/>
    <cellStyle name="Финансовый 3 10 2 5 2 2" xfId="13528"/>
    <cellStyle name="Финансовый 3 10 2 5 2 2 2" xfId="27136"/>
    <cellStyle name="Финансовый 3 10 2 5 2 2 3" xfId="40744"/>
    <cellStyle name="Финансовый 3 10 2 5 2 3" xfId="20332"/>
    <cellStyle name="Финансовый 3 10 2 5 2 4" xfId="33940"/>
    <cellStyle name="Финансовый 3 10 2 5 3" xfId="4456"/>
    <cellStyle name="Финансовый 3 10 2 5 3 2" xfId="11260"/>
    <cellStyle name="Финансовый 3 10 2 5 3 2 2" xfId="24868"/>
    <cellStyle name="Финансовый 3 10 2 5 3 2 3" xfId="38476"/>
    <cellStyle name="Финансовый 3 10 2 5 3 3" xfId="18064"/>
    <cellStyle name="Финансовый 3 10 2 5 3 4" xfId="31672"/>
    <cellStyle name="Финансовый 3 10 2 5 4" xfId="8992"/>
    <cellStyle name="Финансовый 3 10 2 5 4 2" xfId="22600"/>
    <cellStyle name="Финансовый 3 10 2 5 4 3" xfId="36208"/>
    <cellStyle name="Финансовый 3 10 2 5 5" xfId="15796"/>
    <cellStyle name="Финансовый 3 10 2 5 6" xfId="29404"/>
    <cellStyle name="Финансовый 3 10 2 6" xfId="1054"/>
    <cellStyle name="Финансовый 3 10 2 6 2" xfId="5590"/>
    <cellStyle name="Финансовый 3 10 2 6 2 2" xfId="12394"/>
    <cellStyle name="Финансовый 3 10 2 6 2 2 2" xfId="26002"/>
    <cellStyle name="Финансовый 3 10 2 6 2 2 3" xfId="39610"/>
    <cellStyle name="Финансовый 3 10 2 6 2 3" xfId="19198"/>
    <cellStyle name="Финансовый 3 10 2 6 2 4" xfId="32806"/>
    <cellStyle name="Финансовый 3 10 2 6 3" xfId="3322"/>
    <cellStyle name="Финансовый 3 10 2 6 3 2" xfId="10126"/>
    <cellStyle name="Финансовый 3 10 2 6 3 2 2" xfId="23734"/>
    <cellStyle name="Финансовый 3 10 2 6 3 2 3" xfId="37342"/>
    <cellStyle name="Финансовый 3 10 2 6 3 3" xfId="16930"/>
    <cellStyle name="Финансовый 3 10 2 6 3 4" xfId="30538"/>
    <cellStyle name="Финансовый 3 10 2 6 4" xfId="7858"/>
    <cellStyle name="Финансовый 3 10 2 6 4 2" xfId="21466"/>
    <cellStyle name="Финансовый 3 10 2 6 4 3" xfId="35074"/>
    <cellStyle name="Финансовый 3 10 2 6 5" xfId="14662"/>
    <cellStyle name="Финансовый 3 10 2 6 6" xfId="28270"/>
    <cellStyle name="Финансовый 3 10 2 7" xfId="676"/>
    <cellStyle name="Финансовый 3 10 2 7 2" xfId="5212"/>
    <cellStyle name="Финансовый 3 10 2 7 2 2" xfId="12016"/>
    <cellStyle name="Финансовый 3 10 2 7 2 2 2" xfId="25624"/>
    <cellStyle name="Финансовый 3 10 2 7 2 2 3" xfId="39232"/>
    <cellStyle name="Финансовый 3 10 2 7 2 3" xfId="18820"/>
    <cellStyle name="Финансовый 3 10 2 7 2 4" xfId="32428"/>
    <cellStyle name="Финансовый 3 10 2 7 3" xfId="2944"/>
    <cellStyle name="Финансовый 3 10 2 7 3 2" xfId="9748"/>
    <cellStyle name="Финансовый 3 10 2 7 3 2 2" xfId="23356"/>
    <cellStyle name="Финансовый 3 10 2 7 3 2 3" xfId="36964"/>
    <cellStyle name="Финансовый 3 10 2 7 3 3" xfId="16552"/>
    <cellStyle name="Финансовый 3 10 2 7 3 4" xfId="30160"/>
    <cellStyle name="Финансовый 3 10 2 7 4" xfId="7480"/>
    <cellStyle name="Финансовый 3 10 2 7 4 2" xfId="21088"/>
    <cellStyle name="Финансовый 3 10 2 7 4 3" xfId="34696"/>
    <cellStyle name="Финансовый 3 10 2 7 5" xfId="14284"/>
    <cellStyle name="Финансовый 3 10 2 7 6" xfId="27892"/>
    <cellStyle name="Финансовый 3 10 2 8" xfId="4834"/>
    <cellStyle name="Финансовый 3 10 2 8 2" xfId="11638"/>
    <cellStyle name="Финансовый 3 10 2 8 2 2" xfId="25246"/>
    <cellStyle name="Финансовый 3 10 2 8 2 3" xfId="38854"/>
    <cellStyle name="Финансовый 3 10 2 8 3" xfId="18442"/>
    <cellStyle name="Финансовый 3 10 2 8 4" xfId="32050"/>
    <cellStyle name="Финансовый 3 10 2 9" xfId="2566"/>
    <cellStyle name="Финансовый 3 10 2 9 2" xfId="9370"/>
    <cellStyle name="Финансовый 3 10 2 9 2 2" xfId="22978"/>
    <cellStyle name="Финансовый 3 10 2 9 2 3" xfId="36586"/>
    <cellStyle name="Финансовый 3 10 2 9 3" xfId="16174"/>
    <cellStyle name="Финансовый 3 10 2 9 4" xfId="29782"/>
    <cellStyle name="Финансовый 3 10 3" xfId="419"/>
    <cellStyle name="Финансовый 3 10 3 10" xfId="14027"/>
    <cellStyle name="Финансовый 3 10 3 11" xfId="27635"/>
    <cellStyle name="Финансовый 3 10 3 2" xfId="1931"/>
    <cellStyle name="Финансовый 3 10 3 2 2" xfId="6467"/>
    <cellStyle name="Финансовый 3 10 3 2 2 2" xfId="13271"/>
    <cellStyle name="Финансовый 3 10 3 2 2 2 2" xfId="26879"/>
    <cellStyle name="Финансовый 3 10 3 2 2 2 3" xfId="40487"/>
    <cellStyle name="Финансовый 3 10 3 2 2 3" xfId="20075"/>
    <cellStyle name="Финансовый 3 10 3 2 2 4" xfId="33683"/>
    <cellStyle name="Финансовый 3 10 3 2 3" xfId="4199"/>
    <cellStyle name="Финансовый 3 10 3 2 3 2" xfId="11003"/>
    <cellStyle name="Финансовый 3 10 3 2 3 2 2" xfId="24611"/>
    <cellStyle name="Финансовый 3 10 3 2 3 2 3" xfId="38219"/>
    <cellStyle name="Финансовый 3 10 3 2 3 3" xfId="17807"/>
    <cellStyle name="Финансовый 3 10 3 2 3 4" xfId="31415"/>
    <cellStyle name="Финансовый 3 10 3 2 4" xfId="8735"/>
    <cellStyle name="Финансовый 3 10 3 2 4 2" xfId="22343"/>
    <cellStyle name="Финансовый 3 10 3 2 4 3" xfId="35951"/>
    <cellStyle name="Финансовый 3 10 3 2 5" xfId="15539"/>
    <cellStyle name="Финансовый 3 10 3 2 6" xfId="29147"/>
    <cellStyle name="Финансовый 3 10 3 3" xfId="1553"/>
    <cellStyle name="Финансовый 3 10 3 3 2" xfId="6089"/>
    <cellStyle name="Финансовый 3 10 3 3 2 2" xfId="12893"/>
    <cellStyle name="Финансовый 3 10 3 3 2 2 2" xfId="26501"/>
    <cellStyle name="Финансовый 3 10 3 3 2 2 3" xfId="40109"/>
    <cellStyle name="Финансовый 3 10 3 3 2 3" xfId="19697"/>
    <cellStyle name="Финансовый 3 10 3 3 2 4" xfId="33305"/>
    <cellStyle name="Финансовый 3 10 3 3 3" xfId="3821"/>
    <cellStyle name="Финансовый 3 10 3 3 3 2" xfId="10625"/>
    <cellStyle name="Финансовый 3 10 3 3 3 2 2" xfId="24233"/>
    <cellStyle name="Финансовый 3 10 3 3 3 2 3" xfId="37841"/>
    <cellStyle name="Финансовый 3 10 3 3 3 3" xfId="17429"/>
    <cellStyle name="Финансовый 3 10 3 3 3 4" xfId="31037"/>
    <cellStyle name="Финансовый 3 10 3 3 4" xfId="8357"/>
    <cellStyle name="Финансовый 3 10 3 3 4 2" xfId="21965"/>
    <cellStyle name="Финансовый 3 10 3 3 4 3" xfId="35573"/>
    <cellStyle name="Финансовый 3 10 3 3 5" xfId="15161"/>
    <cellStyle name="Финансовый 3 10 3 3 6" xfId="28769"/>
    <cellStyle name="Финансовый 3 10 3 4" xfId="2309"/>
    <cellStyle name="Финансовый 3 10 3 4 2" xfId="6845"/>
    <cellStyle name="Финансовый 3 10 3 4 2 2" xfId="13649"/>
    <cellStyle name="Финансовый 3 10 3 4 2 2 2" xfId="27257"/>
    <cellStyle name="Финансовый 3 10 3 4 2 2 3" xfId="40865"/>
    <cellStyle name="Финансовый 3 10 3 4 2 3" xfId="20453"/>
    <cellStyle name="Финансовый 3 10 3 4 2 4" xfId="34061"/>
    <cellStyle name="Финансовый 3 10 3 4 3" xfId="4577"/>
    <cellStyle name="Финансовый 3 10 3 4 3 2" xfId="11381"/>
    <cellStyle name="Финансовый 3 10 3 4 3 2 2" xfId="24989"/>
    <cellStyle name="Финансовый 3 10 3 4 3 2 3" xfId="38597"/>
    <cellStyle name="Финансовый 3 10 3 4 3 3" xfId="18185"/>
    <cellStyle name="Финансовый 3 10 3 4 3 4" xfId="31793"/>
    <cellStyle name="Финансовый 3 10 3 4 4" xfId="9113"/>
    <cellStyle name="Финансовый 3 10 3 4 4 2" xfId="22721"/>
    <cellStyle name="Финансовый 3 10 3 4 4 3" xfId="36329"/>
    <cellStyle name="Финансовый 3 10 3 4 5" xfId="15917"/>
    <cellStyle name="Финансовый 3 10 3 4 6" xfId="29525"/>
    <cellStyle name="Финансовый 3 10 3 5" xfId="1175"/>
    <cellStyle name="Финансовый 3 10 3 5 2" xfId="5711"/>
    <cellStyle name="Финансовый 3 10 3 5 2 2" xfId="12515"/>
    <cellStyle name="Финансовый 3 10 3 5 2 2 2" xfId="26123"/>
    <cellStyle name="Финансовый 3 10 3 5 2 2 3" xfId="39731"/>
    <cellStyle name="Финансовый 3 10 3 5 2 3" xfId="19319"/>
    <cellStyle name="Финансовый 3 10 3 5 2 4" xfId="32927"/>
    <cellStyle name="Финансовый 3 10 3 5 3" xfId="3443"/>
    <cellStyle name="Финансовый 3 10 3 5 3 2" xfId="10247"/>
    <cellStyle name="Финансовый 3 10 3 5 3 2 2" xfId="23855"/>
    <cellStyle name="Финансовый 3 10 3 5 3 2 3" xfId="37463"/>
    <cellStyle name="Финансовый 3 10 3 5 3 3" xfId="17051"/>
    <cellStyle name="Финансовый 3 10 3 5 3 4" xfId="30659"/>
    <cellStyle name="Финансовый 3 10 3 5 4" xfId="7979"/>
    <cellStyle name="Финансовый 3 10 3 5 4 2" xfId="21587"/>
    <cellStyle name="Финансовый 3 10 3 5 4 3" xfId="35195"/>
    <cellStyle name="Финансовый 3 10 3 5 5" xfId="14783"/>
    <cellStyle name="Финансовый 3 10 3 5 6" xfId="28391"/>
    <cellStyle name="Финансовый 3 10 3 6" xfId="797"/>
    <cellStyle name="Финансовый 3 10 3 6 2" xfId="5333"/>
    <cellStyle name="Финансовый 3 10 3 6 2 2" xfId="12137"/>
    <cellStyle name="Финансовый 3 10 3 6 2 2 2" xfId="25745"/>
    <cellStyle name="Финансовый 3 10 3 6 2 2 3" xfId="39353"/>
    <cellStyle name="Финансовый 3 10 3 6 2 3" xfId="18941"/>
    <cellStyle name="Финансовый 3 10 3 6 2 4" xfId="32549"/>
    <cellStyle name="Финансовый 3 10 3 6 3" xfId="3065"/>
    <cellStyle name="Финансовый 3 10 3 6 3 2" xfId="9869"/>
    <cellStyle name="Финансовый 3 10 3 6 3 2 2" xfId="23477"/>
    <cellStyle name="Финансовый 3 10 3 6 3 2 3" xfId="37085"/>
    <cellStyle name="Финансовый 3 10 3 6 3 3" xfId="16673"/>
    <cellStyle name="Финансовый 3 10 3 6 3 4" xfId="30281"/>
    <cellStyle name="Финансовый 3 10 3 6 4" xfId="7601"/>
    <cellStyle name="Финансовый 3 10 3 6 4 2" xfId="21209"/>
    <cellStyle name="Финансовый 3 10 3 6 4 3" xfId="34817"/>
    <cellStyle name="Финансовый 3 10 3 6 5" xfId="14405"/>
    <cellStyle name="Финансовый 3 10 3 6 6" xfId="28013"/>
    <cellStyle name="Финансовый 3 10 3 7" xfId="4955"/>
    <cellStyle name="Финансовый 3 10 3 7 2" xfId="11759"/>
    <cellStyle name="Финансовый 3 10 3 7 2 2" xfId="25367"/>
    <cellStyle name="Финансовый 3 10 3 7 2 3" xfId="38975"/>
    <cellStyle name="Финансовый 3 10 3 7 3" xfId="18563"/>
    <cellStyle name="Финансовый 3 10 3 7 4" xfId="32171"/>
    <cellStyle name="Финансовый 3 10 3 8" xfId="2687"/>
    <cellStyle name="Финансовый 3 10 3 8 2" xfId="9491"/>
    <cellStyle name="Финансовый 3 10 3 8 2 2" xfId="23099"/>
    <cellStyle name="Финансовый 3 10 3 8 2 3" xfId="36707"/>
    <cellStyle name="Финансовый 3 10 3 8 3" xfId="16295"/>
    <cellStyle name="Финансовый 3 10 3 8 4" xfId="29903"/>
    <cellStyle name="Финансовый 3 10 3 9" xfId="7223"/>
    <cellStyle name="Финансовый 3 10 3 9 2" xfId="20831"/>
    <cellStyle name="Финансовый 3 10 3 9 3" xfId="34439"/>
    <cellStyle name="Финансовый 3 10 4" xfId="1729"/>
    <cellStyle name="Финансовый 3 10 4 2" xfId="6265"/>
    <cellStyle name="Финансовый 3 10 4 2 2" xfId="13069"/>
    <cellStyle name="Финансовый 3 10 4 2 2 2" xfId="26677"/>
    <cellStyle name="Финансовый 3 10 4 2 2 3" xfId="40285"/>
    <cellStyle name="Финансовый 3 10 4 2 3" xfId="19873"/>
    <cellStyle name="Финансовый 3 10 4 2 4" xfId="33481"/>
    <cellStyle name="Финансовый 3 10 4 3" xfId="3997"/>
    <cellStyle name="Финансовый 3 10 4 3 2" xfId="10801"/>
    <cellStyle name="Финансовый 3 10 4 3 2 2" xfId="24409"/>
    <cellStyle name="Финансовый 3 10 4 3 2 3" xfId="38017"/>
    <cellStyle name="Финансовый 3 10 4 3 3" xfId="17605"/>
    <cellStyle name="Финансовый 3 10 4 3 4" xfId="31213"/>
    <cellStyle name="Финансовый 3 10 4 4" xfId="8533"/>
    <cellStyle name="Финансовый 3 10 4 4 2" xfId="22141"/>
    <cellStyle name="Финансовый 3 10 4 4 3" xfId="35749"/>
    <cellStyle name="Финансовый 3 10 4 5" xfId="15337"/>
    <cellStyle name="Финансовый 3 10 4 6" xfId="28945"/>
    <cellStyle name="Финансовый 3 10 5" xfId="1351"/>
    <cellStyle name="Финансовый 3 10 5 2" xfId="5887"/>
    <cellStyle name="Финансовый 3 10 5 2 2" xfId="12691"/>
    <cellStyle name="Финансовый 3 10 5 2 2 2" xfId="26299"/>
    <cellStyle name="Финансовый 3 10 5 2 2 3" xfId="39907"/>
    <cellStyle name="Финансовый 3 10 5 2 3" xfId="19495"/>
    <cellStyle name="Финансовый 3 10 5 2 4" xfId="33103"/>
    <cellStyle name="Финансовый 3 10 5 3" xfId="3619"/>
    <cellStyle name="Финансовый 3 10 5 3 2" xfId="10423"/>
    <cellStyle name="Финансовый 3 10 5 3 2 2" xfId="24031"/>
    <cellStyle name="Финансовый 3 10 5 3 2 3" xfId="37639"/>
    <cellStyle name="Финансовый 3 10 5 3 3" xfId="17227"/>
    <cellStyle name="Финансовый 3 10 5 3 4" xfId="30835"/>
    <cellStyle name="Финансовый 3 10 5 4" xfId="8155"/>
    <cellStyle name="Финансовый 3 10 5 4 2" xfId="21763"/>
    <cellStyle name="Финансовый 3 10 5 4 3" xfId="35371"/>
    <cellStyle name="Финансовый 3 10 5 5" xfId="14959"/>
    <cellStyle name="Финансовый 3 10 5 6" xfId="28567"/>
    <cellStyle name="Финансовый 3 10 6" xfId="2107"/>
    <cellStyle name="Финансовый 3 10 6 2" xfId="6643"/>
    <cellStyle name="Финансовый 3 10 6 2 2" xfId="13447"/>
    <cellStyle name="Финансовый 3 10 6 2 2 2" xfId="27055"/>
    <cellStyle name="Финансовый 3 10 6 2 2 3" xfId="40663"/>
    <cellStyle name="Финансовый 3 10 6 2 3" xfId="20251"/>
    <cellStyle name="Финансовый 3 10 6 2 4" xfId="33859"/>
    <cellStyle name="Финансовый 3 10 6 3" xfId="4375"/>
    <cellStyle name="Финансовый 3 10 6 3 2" xfId="11179"/>
    <cellStyle name="Финансовый 3 10 6 3 2 2" xfId="24787"/>
    <cellStyle name="Финансовый 3 10 6 3 2 3" xfId="38395"/>
    <cellStyle name="Финансовый 3 10 6 3 3" xfId="17983"/>
    <cellStyle name="Финансовый 3 10 6 3 4" xfId="31591"/>
    <cellStyle name="Финансовый 3 10 6 4" xfId="8911"/>
    <cellStyle name="Финансовый 3 10 6 4 2" xfId="22519"/>
    <cellStyle name="Финансовый 3 10 6 4 3" xfId="36127"/>
    <cellStyle name="Финансовый 3 10 6 5" xfId="15715"/>
    <cellStyle name="Финансовый 3 10 6 6" xfId="29323"/>
    <cellStyle name="Финансовый 3 10 7" xfId="973"/>
    <cellStyle name="Финансовый 3 10 7 2" xfId="5509"/>
    <cellStyle name="Финансовый 3 10 7 2 2" xfId="12313"/>
    <cellStyle name="Финансовый 3 10 7 2 2 2" xfId="25921"/>
    <cellStyle name="Финансовый 3 10 7 2 2 3" xfId="39529"/>
    <cellStyle name="Финансовый 3 10 7 2 3" xfId="19117"/>
    <cellStyle name="Финансовый 3 10 7 2 4" xfId="32725"/>
    <cellStyle name="Финансовый 3 10 7 3" xfId="3241"/>
    <cellStyle name="Финансовый 3 10 7 3 2" xfId="10045"/>
    <cellStyle name="Финансовый 3 10 7 3 2 2" xfId="23653"/>
    <cellStyle name="Финансовый 3 10 7 3 2 3" xfId="37261"/>
    <cellStyle name="Финансовый 3 10 7 3 3" xfId="16849"/>
    <cellStyle name="Финансовый 3 10 7 3 4" xfId="30457"/>
    <cellStyle name="Финансовый 3 10 7 4" xfId="7777"/>
    <cellStyle name="Финансовый 3 10 7 4 2" xfId="21385"/>
    <cellStyle name="Финансовый 3 10 7 4 3" xfId="34993"/>
    <cellStyle name="Финансовый 3 10 7 5" xfId="14581"/>
    <cellStyle name="Финансовый 3 10 7 6" xfId="28189"/>
    <cellStyle name="Финансовый 3 10 8" xfId="595"/>
    <cellStyle name="Финансовый 3 10 8 2" xfId="5131"/>
    <cellStyle name="Финансовый 3 10 8 2 2" xfId="11935"/>
    <cellStyle name="Финансовый 3 10 8 2 2 2" xfId="25543"/>
    <cellStyle name="Финансовый 3 10 8 2 2 3" xfId="39151"/>
    <cellStyle name="Финансовый 3 10 8 2 3" xfId="18739"/>
    <cellStyle name="Финансовый 3 10 8 2 4" xfId="32347"/>
    <cellStyle name="Финансовый 3 10 8 3" xfId="2863"/>
    <cellStyle name="Финансовый 3 10 8 3 2" xfId="9667"/>
    <cellStyle name="Финансовый 3 10 8 3 2 2" xfId="23275"/>
    <cellStyle name="Финансовый 3 10 8 3 2 3" xfId="36883"/>
    <cellStyle name="Финансовый 3 10 8 3 3" xfId="16471"/>
    <cellStyle name="Финансовый 3 10 8 3 4" xfId="30079"/>
    <cellStyle name="Финансовый 3 10 8 4" xfId="7399"/>
    <cellStyle name="Финансовый 3 10 8 4 2" xfId="21007"/>
    <cellStyle name="Финансовый 3 10 8 4 3" xfId="34615"/>
    <cellStyle name="Финансовый 3 10 8 5" xfId="14203"/>
    <cellStyle name="Финансовый 3 10 8 6" xfId="27811"/>
    <cellStyle name="Финансовый 3 10 9" xfId="4753"/>
    <cellStyle name="Финансовый 3 10 9 2" xfId="11557"/>
    <cellStyle name="Финансовый 3 10 9 2 2" xfId="25165"/>
    <cellStyle name="Финансовый 3 10 9 2 3" xfId="38773"/>
    <cellStyle name="Финансовый 3 10 9 3" xfId="18361"/>
    <cellStyle name="Финансовый 3 10 9 4" xfId="31969"/>
    <cellStyle name="Финансовый 3 11" xfId="223"/>
    <cellStyle name="Финансовый 3 11 10" xfId="7027"/>
    <cellStyle name="Финансовый 3 11 10 2" xfId="20635"/>
    <cellStyle name="Финансовый 3 11 10 3" xfId="34243"/>
    <cellStyle name="Финансовый 3 11 11" xfId="13831"/>
    <cellStyle name="Финансовый 3 11 12" xfId="27439"/>
    <cellStyle name="Финансовый 3 11 2" xfId="425"/>
    <cellStyle name="Финансовый 3 11 2 10" xfId="14033"/>
    <cellStyle name="Финансовый 3 11 2 11" xfId="27641"/>
    <cellStyle name="Финансовый 3 11 2 2" xfId="1937"/>
    <cellStyle name="Финансовый 3 11 2 2 2" xfId="6473"/>
    <cellStyle name="Финансовый 3 11 2 2 2 2" xfId="13277"/>
    <cellStyle name="Финансовый 3 11 2 2 2 2 2" xfId="26885"/>
    <cellStyle name="Финансовый 3 11 2 2 2 2 3" xfId="40493"/>
    <cellStyle name="Финансовый 3 11 2 2 2 3" xfId="20081"/>
    <cellStyle name="Финансовый 3 11 2 2 2 4" xfId="33689"/>
    <cellStyle name="Финансовый 3 11 2 2 3" xfId="4205"/>
    <cellStyle name="Финансовый 3 11 2 2 3 2" xfId="11009"/>
    <cellStyle name="Финансовый 3 11 2 2 3 2 2" xfId="24617"/>
    <cellStyle name="Финансовый 3 11 2 2 3 2 3" xfId="38225"/>
    <cellStyle name="Финансовый 3 11 2 2 3 3" xfId="17813"/>
    <cellStyle name="Финансовый 3 11 2 2 3 4" xfId="31421"/>
    <cellStyle name="Финансовый 3 11 2 2 4" xfId="8741"/>
    <cellStyle name="Финансовый 3 11 2 2 4 2" xfId="22349"/>
    <cellStyle name="Финансовый 3 11 2 2 4 3" xfId="35957"/>
    <cellStyle name="Финансовый 3 11 2 2 5" xfId="15545"/>
    <cellStyle name="Финансовый 3 11 2 2 6" xfId="29153"/>
    <cellStyle name="Финансовый 3 11 2 3" xfId="1559"/>
    <cellStyle name="Финансовый 3 11 2 3 2" xfId="6095"/>
    <cellStyle name="Финансовый 3 11 2 3 2 2" xfId="12899"/>
    <cellStyle name="Финансовый 3 11 2 3 2 2 2" xfId="26507"/>
    <cellStyle name="Финансовый 3 11 2 3 2 2 3" xfId="40115"/>
    <cellStyle name="Финансовый 3 11 2 3 2 3" xfId="19703"/>
    <cellStyle name="Финансовый 3 11 2 3 2 4" xfId="33311"/>
    <cellStyle name="Финансовый 3 11 2 3 3" xfId="3827"/>
    <cellStyle name="Финансовый 3 11 2 3 3 2" xfId="10631"/>
    <cellStyle name="Финансовый 3 11 2 3 3 2 2" xfId="24239"/>
    <cellStyle name="Финансовый 3 11 2 3 3 2 3" xfId="37847"/>
    <cellStyle name="Финансовый 3 11 2 3 3 3" xfId="17435"/>
    <cellStyle name="Финансовый 3 11 2 3 3 4" xfId="31043"/>
    <cellStyle name="Финансовый 3 11 2 3 4" xfId="8363"/>
    <cellStyle name="Финансовый 3 11 2 3 4 2" xfId="21971"/>
    <cellStyle name="Финансовый 3 11 2 3 4 3" xfId="35579"/>
    <cellStyle name="Финансовый 3 11 2 3 5" xfId="15167"/>
    <cellStyle name="Финансовый 3 11 2 3 6" xfId="28775"/>
    <cellStyle name="Финансовый 3 11 2 4" xfId="2315"/>
    <cellStyle name="Финансовый 3 11 2 4 2" xfId="6851"/>
    <cellStyle name="Финансовый 3 11 2 4 2 2" xfId="13655"/>
    <cellStyle name="Финансовый 3 11 2 4 2 2 2" xfId="27263"/>
    <cellStyle name="Финансовый 3 11 2 4 2 2 3" xfId="40871"/>
    <cellStyle name="Финансовый 3 11 2 4 2 3" xfId="20459"/>
    <cellStyle name="Финансовый 3 11 2 4 2 4" xfId="34067"/>
    <cellStyle name="Финансовый 3 11 2 4 3" xfId="4583"/>
    <cellStyle name="Финансовый 3 11 2 4 3 2" xfId="11387"/>
    <cellStyle name="Финансовый 3 11 2 4 3 2 2" xfId="24995"/>
    <cellStyle name="Финансовый 3 11 2 4 3 2 3" xfId="38603"/>
    <cellStyle name="Финансовый 3 11 2 4 3 3" xfId="18191"/>
    <cellStyle name="Финансовый 3 11 2 4 3 4" xfId="31799"/>
    <cellStyle name="Финансовый 3 11 2 4 4" xfId="9119"/>
    <cellStyle name="Финансовый 3 11 2 4 4 2" xfId="22727"/>
    <cellStyle name="Финансовый 3 11 2 4 4 3" xfId="36335"/>
    <cellStyle name="Финансовый 3 11 2 4 5" xfId="15923"/>
    <cellStyle name="Финансовый 3 11 2 4 6" xfId="29531"/>
    <cellStyle name="Финансовый 3 11 2 5" xfId="1181"/>
    <cellStyle name="Финансовый 3 11 2 5 2" xfId="5717"/>
    <cellStyle name="Финансовый 3 11 2 5 2 2" xfId="12521"/>
    <cellStyle name="Финансовый 3 11 2 5 2 2 2" xfId="26129"/>
    <cellStyle name="Финансовый 3 11 2 5 2 2 3" xfId="39737"/>
    <cellStyle name="Финансовый 3 11 2 5 2 3" xfId="19325"/>
    <cellStyle name="Финансовый 3 11 2 5 2 4" xfId="32933"/>
    <cellStyle name="Финансовый 3 11 2 5 3" xfId="3449"/>
    <cellStyle name="Финансовый 3 11 2 5 3 2" xfId="10253"/>
    <cellStyle name="Финансовый 3 11 2 5 3 2 2" xfId="23861"/>
    <cellStyle name="Финансовый 3 11 2 5 3 2 3" xfId="37469"/>
    <cellStyle name="Финансовый 3 11 2 5 3 3" xfId="17057"/>
    <cellStyle name="Финансовый 3 11 2 5 3 4" xfId="30665"/>
    <cellStyle name="Финансовый 3 11 2 5 4" xfId="7985"/>
    <cellStyle name="Финансовый 3 11 2 5 4 2" xfId="21593"/>
    <cellStyle name="Финансовый 3 11 2 5 4 3" xfId="35201"/>
    <cellStyle name="Финансовый 3 11 2 5 5" xfId="14789"/>
    <cellStyle name="Финансовый 3 11 2 5 6" xfId="28397"/>
    <cellStyle name="Финансовый 3 11 2 6" xfId="803"/>
    <cellStyle name="Финансовый 3 11 2 6 2" xfId="5339"/>
    <cellStyle name="Финансовый 3 11 2 6 2 2" xfId="12143"/>
    <cellStyle name="Финансовый 3 11 2 6 2 2 2" xfId="25751"/>
    <cellStyle name="Финансовый 3 11 2 6 2 2 3" xfId="39359"/>
    <cellStyle name="Финансовый 3 11 2 6 2 3" xfId="18947"/>
    <cellStyle name="Финансовый 3 11 2 6 2 4" xfId="32555"/>
    <cellStyle name="Финансовый 3 11 2 6 3" xfId="3071"/>
    <cellStyle name="Финансовый 3 11 2 6 3 2" xfId="9875"/>
    <cellStyle name="Финансовый 3 11 2 6 3 2 2" xfId="23483"/>
    <cellStyle name="Финансовый 3 11 2 6 3 2 3" xfId="37091"/>
    <cellStyle name="Финансовый 3 11 2 6 3 3" xfId="16679"/>
    <cellStyle name="Финансовый 3 11 2 6 3 4" xfId="30287"/>
    <cellStyle name="Финансовый 3 11 2 6 4" xfId="7607"/>
    <cellStyle name="Финансовый 3 11 2 6 4 2" xfId="21215"/>
    <cellStyle name="Финансовый 3 11 2 6 4 3" xfId="34823"/>
    <cellStyle name="Финансовый 3 11 2 6 5" xfId="14411"/>
    <cellStyle name="Финансовый 3 11 2 6 6" xfId="28019"/>
    <cellStyle name="Финансовый 3 11 2 7" xfId="4961"/>
    <cellStyle name="Финансовый 3 11 2 7 2" xfId="11765"/>
    <cellStyle name="Финансовый 3 11 2 7 2 2" xfId="25373"/>
    <cellStyle name="Финансовый 3 11 2 7 2 3" xfId="38981"/>
    <cellStyle name="Финансовый 3 11 2 7 3" xfId="18569"/>
    <cellStyle name="Финансовый 3 11 2 7 4" xfId="32177"/>
    <cellStyle name="Финансовый 3 11 2 8" xfId="2693"/>
    <cellStyle name="Финансовый 3 11 2 8 2" xfId="9497"/>
    <cellStyle name="Финансовый 3 11 2 8 2 2" xfId="23105"/>
    <cellStyle name="Финансовый 3 11 2 8 2 3" xfId="36713"/>
    <cellStyle name="Финансовый 3 11 2 8 3" xfId="16301"/>
    <cellStyle name="Финансовый 3 11 2 8 4" xfId="29909"/>
    <cellStyle name="Финансовый 3 11 2 9" xfId="7229"/>
    <cellStyle name="Финансовый 3 11 2 9 2" xfId="20837"/>
    <cellStyle name="Финансовый 3 11 2 9 3" xfId="34445"/>
    <cellStyle name="Финансовый 3 11 3" xfId="1735"/>
    <cellStyle name="Финансовый 3 11 3 2" xfId="6271"/>
    <cellStyle name="Финансовый 3 11 3 2 2" xfId="13075"/>
    <cellStyle name="Финансовый 3 11 3 2 2 2" xfId="26683"/>
    <cellStyle name="Финансовый 3 11 3 2 2 3" xfId="40291"/>
    <cellStyle name="Финансовый 3 11 3 2 3" xfId="19879"/>
    <cellStyle name="Финансовый 3 11 3 2 4" xfId="33487"/>
    <cellStyle name="Финансовый 3 11 3 3" xfId="4003"/>
    <cellStyle name="Финансовый 3 11 3 3 2" xfId="10807"/>
    <cellStyle name="Финансовый 3 11 3 3 2 2" xfId="24415"/>
    <cellStyle name="Финансовый 3 11 3 3 2 3" xfId="38023"/>
    <cellStyle name="Финансовый 3 11 3 3 3" xfId="17611"/>
    <cellStyle name="Финансовый 3 11 3 3 4" xfId="31219"/>
    <cellStyle name="Финансовый 3 11 3 4" xfId="8539"/>
    <cellStyle name="Финансовый 3 11 3 4 2" xfId="22147"/>
    <cellStyle name="Финансовый 3 11 3 4 3" xfId="35755"/>
    <cellStyle name="Финансовый 3 11 3 5" xfId="15343"/>
    <cellStyle name="Финансовый 3 11 3 6" xfId="28951"/>
    <cellStyle name="Финансовый 3 11 4" xfId="1357"/>
    <cellStyle name="Финансовый 3 11 4 2" xfId="5893"/>
    <cellStyle name="Финансовый 3 11 4 2 2" xfId="12697"/>
    <cellStyle name="Финансовый 3 11 4 2 2 2" xfId="26305"/>
    <cellStyle name="Финансовый 3 11 4 2 2 3" xfId="39913"/>
    <cellStyle name="Финансовый 3 11 4 2 3" xfId="19501"/>
    <cellStyle name="Финансовый 3 11 4 2 4" xfId="33109"/>
    <cellStyle name="Финансовый 3 11 4 3" xfId="3625"/>
    <cellStyle name="Финансовый 3 11 4 3 2" xfId="10429"/>
    <cellStyle name="Финансовый 3 11 4 3 2 2" xfId="24037"/>
    <cellStyle name="Финансовый 3 11 4 3 2 3" xfId="37645"/>
    <cellStyle name="Финансовый 3 11 4 3 3" xfId="17233"/>
    <cellStyle name="Финансовый 3 11 4 3 4" xfId="30841"/>
    <cellStyle name="Финансовый 3 11 4 4" xfId="8161"/>
    <cellStyle name="Финансовый 3 11 4 4 2" xfId="21769"/>
    <cellStyle name="Финансовый 3 11 4 4 3" xfId="35377"/>
    <cellStyle name="Финансовый 3 11 4 5" xfId="14965"/>
    <cellStyle name="Финансовый 3 11 4 6" xfId="28573"/>
    <cellStyle name="Финансовый 3 11 5" xfId="2113"/>
    <cellStyle name="Финансовый 3 11 5 2" xfId="6649"/>
    <cellStyle name="Финансовый 3 11 5 2 2" xfId="13453"/>
    <cellStyle name="Финансовый 3 11 5 2 2 2" xfId="27061"/>
    <cellStyle name="Финансовый 3 11 5 2 2 3" xfId="40669"/>
    <cellStyle name="Финансовый 3 11 5 2 3" xfId="20257"/>
    <cellStyle name="Финансовый 3 11 5 2 4" xfId="33865"/>
    <cellStyle name="Финансовый 3 11 5 3" xfId="4381"/>
    <cellStyle name="Финансовый 3 11 5 3 2" xfId="11185"/>
    <cellStyle name="Финансовый 3 11 5 3 2 2" xfId="24793"/>
    <cellStyle name="Финансовый 3 11 5 3 2 3" xfId="38401"/>
    <cellStyle name="Финансовый 3 11 5 3 3" xfId="17989"/>
    <cellStyle name="Финансовый 3 11 5 3 4" xfId="31597"/>
    <cellStyle name="Финансовый 3 11 5 4" xfId="8917"/>
    <cellStyle name="Финансовый 3 11 5 4 2" xfId="22525"/>
    <cellStyle name="Финансовый 3 11 5 4 3" xfId="36133"/>
    <cellStyle name="Финансовый 3 11 5 5" xfId="15721"/>
    <cellStyle name="Финансовый 3 11 5 6" xfId="29329"/>
    <cellStyle name="Финансовый 3 11 6" xfId="979"/>
    <cellStyle name="Финансовый 3 11 6 2" xfId="5515"/>
    <cellStyle name="Финансовый 3 11 6 2 2" xfId="12319"/>
    <cellStyle name="Финансовый 3 11 6 2 2 2" xfId="25927"/>
    <cellStyle name="Финансовый 3 11 6 2 2 3" xfId="39535"/>
    <cellStyle name="Финансовый 3 11 6 2 3" xfId="19123"/>
    <cellStyle name="Финансовый 3 11 6 2 4" xfId="32731"/>
    <cellStyle name="Финансовый 3 11 6 3" xfId="3247"/>
    <cellStyle name="Финансовый 3 11 6 3 2" xfId="10051"/>
    <cellStyle name="Финансовый 3 11 6 3 2 2" xfId="23659"/>
    <cellStyle name="Финансовый 3 11 6 3 2 3" xfId="37267"/>
    <cellStyle name="Финансовый 3 11 6 3 3" xfId="16855"/>
    <cellStyle name="Финансовый 3 11 6 3 4" xfId="30463"/>
    <cellStyle name="Финансовый 3 11 6 4" xfId="7783"/>
    <cellStyle name="Финансовый 3 11 6 4 2" xfId="21391"/>
    <cellStyle name="Финансовый 3 11 6 4 3" xfId="34999"/>
    <cellStyle name="Финансовый 3 11 6 5" xfId="14587"/>
    <cellStyle name="Финансовый 3 11 6 6" xfId="28195"/>
    <cellStyle name="Финансовый 3 11 7" xfId="601"/>
    <cellStyle name="Финансовый 3 11 7 2" xfId="5137"/>
    <cellStyle name="Финансовый 3 11 7 2 2" xfId="11941"/>
    <cellStyle name="Финансовый 3 11 7 2 2 2" xfId="25549"/>
    <cellStyle name="Финансовый 3 11 7 2 2 3" xfId="39157"/>
    <cellStyle name="Финансовый 3 11 7 2 3" xfId="18745"/>
    <cellStyle name="Финансовый 3 11 7 2 4" xfId="32353"/>
    <cellStyle name="Финансовый 3 11 7 3" xfId="2869"/>
    <cellStyle name="Финансовый 3 11 7 3 2" xfId="9673"/>
    <cellStyle name="Финансовый 3 11 7 3 2 2" xfId="23281"/>
    <cellStyle name="Финансовый 3 11 7 3 2 3" xfId="36889"/>
    <cellStyle name="Финансовый 3 11 7 3 3" xfId="16477"/>
    <cellStyle name="Финансовый 3 11 7 3 4" xfId="30085"/>
    <cellStyle name="Финансовый 3 11 7 4" xfId="7405"/>
    <cellStyle name="Финансовый 3 11 7 4 2" xfId="21013"/>
    <cellStyle name="Финансовый 3 11 7 4 3" xfId="34621"/>
    <cellStyle name="Финансовый 3 11 7 5" xfId="14209"/>
    <cellStyle name="Финансовый 3 11 7 6" xfId="27817"/>
    <cellStyle name="Финансовый 3 11 8" xfId="4759"/>
    <cellStyle name="Финансовый 3 11 8 2" xfId="11563"/>
    <cellStyle name="Финансовый 3 11 8 2 2" xfId="25171"/>
    <cellStyle name="Финансовый 3 11 8 2 3" xfId="38779"/>
    <cellStyle name="Финансовый 3 11 8 3" xfId="18367"/>
    <cellStyle name="Финансовый 3 11 8 4" xfId="31975"/>
    <cellStyle name="Финансовый 3 11 9" xfId="2491"/>
    <cellStyle name="Финансовый 3 11 9 2" xfId="9295"/>
    <cellStyle name="Финансовый 3 11 9 2 2" xfId="22903"/>
    <cellStyle name="Финансовый 3 11 9 2 3" xfId="36511"/>
    <cellStyle name="Финансовый 3 11 9 3" xfId="16099"/>
    <cellStyle name="Финансовый 3 11 9 4" xfId="29707"/>
    <cellStyle name="Финансовый 3 12" xfId="339"/>
    <cellStyle name="Финансовый 3 12 10" xfId="13947"/>
    <cellStyle name="Финансовый 3 12 11" xfId="27555"/>
    <cellStyle name="Финансовый 3 12 2" xfId="1851"/>
    <cellStyle name="Финансовый 3 12 2 2" xfId="6387"/>
    <cellStyle name="Финансовый 3 12 2 2 2" xfId="13191"/>
    <cellStyle name="Финансовый 3 12 2 2 2 2" xfId="26799"/>
    <cellStyle name="Финансовый 3 12 2 2 2 3" xfId="40407"/>
    <cellStyle name="Финансовый 3 12 2 2 3" xfId="19995"/>
    <cellStyle name="Финансовый 3 12 2 2 4" xfId="33603"/>
    <cellStyle name="Финансовый 3 12 2 3" xfId="4119"/>
    <cellStyle name="Финансовый 3 12 2 3 2" xfId="10923"/>
    <cellStyle name="Финансовый 3 12 2 3 2 2" xfId="24531"/>
    <cellStyle name="Финансовый 3 12 2 3 2 3" xfId="38139"/>
    <cellStyle name="Финансовый 3 12 2 3 3" xfId="17727"/>
    <cellStyle name="Финансовый 3 12 2 3 4" xfId="31335"/>
    <cellStyle name="Финансовый 3 12 2 4" xfId="8655"/>
    <cellStyle name="Финансовый 3 12 2 4 2" xfId="22263"/>
    <cellStyle name="Финансовый 3 12 2 4 3" xfId="35871"/>
    <cellStyle name="Финансовый 3 12 2 5" xfId="15459"/>
    <cellStyle name="Финансовый 3 12 2 6" xfId="29067"/>
    <cellStyle name="Финансовый 3 12 3" xfId="1473"/>
    <cellStyle name="Финансовый 3 12 3 2" xfId="6009"/>
    <cellStyle name="Финансовый 3 12 3 2 2" xfId="12813"/>
    <cellStyle name="Финансовый 3 12 3 2 2 2" xfId="26421"/>
    <cellStyle name="Финансовый 3 12 3 2 2 3" xfId="40029"/>
    <cellStyle name="Финансовый 3 12 3 2 3" xfId="19617"/>
    <cellStyle name="Финансовый 3 12 3 2 4" xfId="33225"/>
    <cellStyle name="Финансовый 3 12 3 3" xfId="3741"/>
    <cellStyle name="Финансовый 3 12 3 3 2" xfId="10545"/>
    <cellStyle name="Финансовый 3 12 3 3 2 2" xfId="24153"/>
    <cellStyle name="Финансовый 3 12 3 3 2 3" xfId="37761"/>
    <cellStyle name="Финансовый 3 12 3 3 3" xfId="17349"/>
    <cellStyle name="Финансовый 3 12 3 3 4" xfId="30957"/>
    <cellStyle name="Финансовый 3 12 3 4" xfId="8277"/>
    <cellStyle name="Финансовый 3 12 3 4 2" xfId="21885"/>
    <cellStyle name="Финансовый 3 12 3 4 3" xfId="35493"/>
    <cellStyle name="Финансовый 3 12 3 5" xfId="15081"/>
    <cellStyle name="Финансовый 3 12 3 6" xfId="28689"/>
    <cellStyle name="Финансовый 3 12 4" xfId="2229"/>
    <cellStyle name="Финансовый 3 12 4 2" xfId="6765"/>
    <cellStyle name="Финансовый 3 12 4 2 2" xfId="13569"/>
    <cellStyle name="Финансовый 3 12 4 2 2 2" xfId="27177"/>
    <cellStyle name="Финансовый 3 12 4 2 2 3" xfId="40785"/>
    <cellStyle name="Финансовый 3 12 4 2 3" xfId="20373"/>
    <cellStyle name="Финансовый 3 12 4 2 4" xfId="33981"/>
    <cellStyle name="Финансовый 3 12 4 3" xfId="4497"/>
    <cellStyle name="Финансовый 3 12 4 3 2" xfId="11301"/>
    <cellStyle name="Финансовый 3 12 4 3 2 2" xfId="24909"/>
    <cellStyle name="Финансовый 3 12 4 3 2 3" xfId="38517"/>
    <cellStyle name="Финансовый 3 12 4 3 3" xfId="18105"/>
    <cellStyle name="Финансовый 3 12 4 3 4" xfId="31713"/>
    <cellStyle name="Финансовый 3 12 4 4" xfId="9033"/>
    <cellStyle name="Финансовый 3 12 4 4 2" xfId="22641"/>
    <cellStyle name="Финансовый 3 12 4 4 3" xfId="36249"/>
    <cellStyle name="Финансовый 3 12 4 5" xfId="15837"/>
    <cellStyle name="Финансовый 3 12 4 6" xfId="29445"/>
    <cellStyle name="Финансовый 3 12 5" xfId="1095"/>
    <cellStyle name="Финансовый 3 12 5 2" xfId="5631"/>
    <cellStyle name="Финансовый 3 12 5 2 2" xfId="12435"/>
    <cellStyle name="Финансовый 3 12 5 2 2 2" xfId="26043"/>
    <cellStyle name="Финансовый 3 12 5 2 2 3" xfId="39651"/>
    <cellStyle name="Финансовый 3 12 5 2 3" xfId="19239"/>
    <cellStyle name="Финансовый 3 12 5 2 4" xfId="32847"/>
    <cellStyle name="Финансовый 3 12 5 3" xfId="3363"/>
    <cellStyle name="Финансовый 3 12 5 3 2" xfId="10167"/>
    <cellStyle name="Финансовый 3 12 5 3 2 2" xfId="23775"/>
    <cellStyle name="Финансовый 3 12 5 3 2 3" xfId="37383"/>
    <cellStyle name="Финансовый 3 12 5 3 3" xfId="16971"/>
    <cellStyle name="Финансовый 3 12 5 3 4" xfId="30579"/>
    <cellStyle name="Финансовый 3 12 5 4" xfId="7899"/>
    <cellStyle name="Финансовый 3 12 5 4 2" xfId="21507"/>
    <cellStyle name="Финансовый 3 12 5 4 3" xfId="35115"/>
    <cellStyle name="Финансовый 3 12 5 5" xfId="14703"/>
    <cellStyle name="Финансовый 3 12 5 6" xfId="28311"/>
    <cellStyle name="Финансовый 3 12 6" xfId="717"/>
    <cellStyle name="Финансовый 3 12 6 2" xfId="5253"/>
    <cellStyle name="Финансовый 3 12 6 2 2" xfId="12057"/>
    <cellStyle name="Финансовый 3 12 6 2 2 2" xfId="25665"/>
    <cellStyle name="Финансовый 3 12 6 2 2 3" xfId="39273"/>
    <cellStyle name="Финансовый 3 12 6 2 3" xfId="18861"/>
    <cellStyle name="Финансовый 3 12 6 2 4" xfId="32469"/>
    <cellStyle name="Финансовый 3 12 6 3" xfId="2985"/>
    <cellStyle name="Финансовый 3 12 6 3 2" xfId="9789"/>
    <cellStyle name="Финансовый 3 12 6 3 2 2" xfId="23397"/>
    <cellStyle name="Финансовый 3 12 6 3 2 3" xfId="37005"/>
    <cellStyle name="Финансовый 3 12 6 3 3" xfId="16593"/>
    <cellStyle name="Финансовый 3 12 6 3 4" xfId="30201"/>
    <cellStyle name="Финансовый 3 12 6 4" xfId="7521"/>
    <cellStyle name="Финансовый 3 12 6 4 2" xfId="21129"/>
    <cellStyle name="Финансовый 3 12 6 4 3" xfId="34737"/>
    <cellStyle name="Финансовый 3 12 6 5" xfId="14325"/>
    <cellStyle name="Финансовый 3 12 6 6" xfId="27933"/>
    <cellStyle name="Финансовый 3 12 7" xfId="4875"/>
    <cellStyle name="Финансовый 3 12 7 2" xfId="11679"/>
    <cellStyle name="Финансовый 3 12 7 2 2" xfId="25287"/>
    <cellStyle name="Финансовый 3 12 7 2 3" xfId="38895"/>
    <cellStyle name="Финансовый 3 12 7 3" xfId="18483"/>
    <cellStyle name="Финансовый 3 12 7 4" xfId="32091"/>
    <cellStyle name="Финансовый 3 12 8" xfId="2607"/>
    <cellStyle name="Финансовый 3 12 8 2" xfId="9411"/>
    <cellStyle name="Финансовый 3 12 8 2 2" xfId="23019"/>
    <cellStyle name="Финансовый 3 12 8 2 3" xfId="36627"/>
    <cellStyle name="Финансовый 3 12 8 3" xfId="16215"/>
    <cellStyle name="Финансовый 3 12 8 4" xfId="29823"/>
    <cellStyle name="Финансовый 3 12 9" xfId="7143"/>
    <cellStyle name="Финансовый 3 12 9 2" xfId="20751"/>
    <cellStyle name="Финансовый 3 12 9 3" xfId="34359"/>
    <cellStyle name="Финансовый 3 13" xfId="1654"/>
    <cellStyle name="Финансовый 3 13 2" xfId="6190"/>
    <cellStyle name="Финансовый 3 13 2 2" xfId="12994"/>
    <cellStyle name="Финансовый 3 13 2 2 2" xfId="26602"/>
    <cellStyle name="Финансовый 3 13 2 2 3" xfId="40210"/>
    <cellStyle name="Финансовый 3 13 2 3" xfId="19798"/>
    <cellStyle name="Финансовый 3 13 2 4" xfId="33406"/>
    <cellStyle name="Финансовый 3 13 3" xfId="3922"/>
    <cellStyle name="Финансовый 3 13 3 2" xfId="10726"/>
    <cellStyle name="Финансовый 3 13 3 2 2" xfId="24334"/>
    <cellStyle name="Финансовый 3 13 3 2 3" xfId="37942"/>
    <cellStyle name="Финансовый 3 13 3 3" xfId="17530"/>
    <cellStyle name="Финансовый 3 13 3 4" xfId="31138"/>
    <cellStyle name="Финансовый 3 13 4" xfId="8458"/>
    <cellStyle name="Финансовый 3 13 4 2" xfId="22066"/>
    <cellStyle name="Финансовый 3 13 4 3" xfId="35674"/>
    <cellStyle name="Финансовый 3 13 5" xfId="15262"/>
    <cellStyle name="Финансовый 3 13 6" xfId="28870"/>
    <cellStyle name="Финансовый 3 14" xfId="1276"/>
    <cellStyle name="Финансовый 3 14 2" xfId="5812"/>
    <cellStyle name="Финансовый 3 14 2 2" xfId="12616"/>
    <cellStyle name="Финансовый 3 14 2 2 2" xfId="26224"/>
    <cellStyle name="Финансовый 3 14 2 2 3" xfId="39832"/>
    <cellStyle name="Финансовый 3 14 2 3" xfId="19420"/>
    <cellStyle name="Финансовый 3 14 2 4" xfId="33028"/>
    <cellStyle name="Финансовый 3 14 3" xfId="3544"/>
    <cellStyle name="Финансовый 3 14 3 2" xfId="10348"/>
    <cellStyle name="Финансовый 3 14 3 2 2" xfId="23956"/>
    <cellStyle name="Финансовый 3 14 3 2 3" xfId="37564"/>
    <cellStyle name="Финансовый 3 14 3 3" xfId="17152"/>
    <cellStyle name="Финансовый 3 14 3 4" xfId="30760"/>
    <cellStyle name="Финансовый 3 14 4" xfId="8080"/>
    <cellStyle name="Финансовый 3 14 4 2" xfId="21688"/>
    <cellStyle name="Финансовый 3 14 4 3" xfId="35296"/>
    <cellStyle name="Финансовый 3 14 5" xfId="14884"/>
    <cellStyle name="Финансовый 3 14 6" xfId="28492"/>
    <cellStyle name="Финансовый 3 15" xfId="2032"/>
    <cellStyle name="Финансовый 3 15 2" xfId="6568"/>
    <cellStyle name="Финансовый 3 15 2 2" xfId="13372"/>
    <cellStyle name="Финансовый 3 15 2 2 2" xfId="26980"/>
    <cellStyle name="Финансовый 3 15 2 2 3" xfId="40588"/>
    <cellStyle name="Финансовый 3 15 2 3" xfId="20176"/>
    <cellStyle name="Финансовый 3 15 2 4" xfId="33784"/>
    <cellStyle name="Финансовый 3 15 3" xfId="4300"/>
    <cellStyle name="Финансовый 3 15 3 2" xfId="11104"/>
    <cellStyle name="Финансовый 3 15 3 2 2" xfId="24712"/>
    <cellStyle name="Финансовый 3 15 3 2 3" xfId="38320"/>
    <cellStyle name="Финансовый 3 15 3 3" xfId="17908"/>
    <cellStyle name="Финансовый 3 15 3 4" xfId="31516"/>
    <cellStyle name="Финансовый 3 15 4" xfId="8836"/>
    <cellStyle name="Финансовый 3 15 4 2" xfId="22444"/>
    <cellStyle name="Финансовый 3 15 4 3" xfId="36052"/>
    <cellStyle name="Финансовый 3 15 5" xfId="15640"/>
    <cellStyle name="Финансовый 3 15 6" xfId="29248"/>
    <cellStyle name="Финансовый 3 16" xfId="898"/>
    <cellStyle name="Финансовый 3 16 2" xfId="5434"/>
    <cellStyle name="Финансовый 3 16 2 2" xfId="12238"/>
    <cellStyle name="Финансовый 3 16 2 2 2" xfId="25846"/>
    <cellStyle name="Финансовый 3 16 2 2 3" xfId="39454"/>
    <cellStyle name="Финансовый 3 16 2 3" xfId="19042"/>
    <cellStyle name="Финансовый 3 16 2 4" xfId="32650"/>
    <cellStyle name="Финансовый 3 16 3" xfId="3166"/>
    <cellStyle name="Финансовый 3 16 3 2" xfId="9970"/>
    <cellStyle name="Финансовый 3 16 3 2 2" xfId="23578"/>
    <cellStyle name="Финансовый 3 16 3 2 3" xfId="37186"/>
    <cellStyle name="Финансовый 3 16 3 3" xfId="16774"/>
    <cellStyle name="Финансовый 3 16 3 4" xfId="30382"/>
    <cellStyle name="Финансовый 3 16 4" xfId="7702"/>
    <cellStyle name="Финансовый 3 16 4 2" xfId="21310"/>
    <cellStyle name="Финансовый 3 16 4 3" xfId="34918"/>
    <cellStyle name="Финансовый 3 16 5" xfId="14506"/>
    <cellStyle name="Финансовый 3 16 6" xfId="28114"/>
    <cellStyle name="Финансовый 3 17" xfId="520"/>
    <cellStyle name="Финансовый 3 17 2" xfId="5056"/>
    <cellStyle name="Финансовый 3 17 2 2" xfId="11860"/>
    <cellStyle name="Финансовый 3 17 2 2 2" xfId="25468"/>
    <cellStyle name="Финансовый 3 17 2 2 3" xfId="39076"/>
    <cellStyle name="Финансовый 3 17 2 3" xfId="18664"/>
    <cellStyle name="Финансовый 3 17 2 4" xfId="32272"/>
    <cellStyle name="Финансовый 3 17 3" xfId="2788"/>
    <cellStyle name="Финансовый 3 17 3 2" xfId="9592"/>
    <cellStyle name="Финансовый 3 17 3 2 2" xfId="23200"/>
    <cellStyle name="Финансовый 3 17 3 2 3" xfId="36808"/>
    <cellStyle name="Финансовый 3 17 3 3" xfId="16396"/>
    <cellStyle name="Финансовый 3 17 3 4" xfId="30004"/>
    <cellStyle name="Финансовый 3 17 4" xfId="7324"/>
    <cellStyle name="Финансовый 3 17 4 2" xfId="20932"/>
    <cellStyle name="Финансовый 3 17 4 3" xfId="34540"/>
    <cellStyle name="Финансовый 3 17 5" xfId="14128"/>
    <cellStyle name="Финансовый 3 17 6" xfId="27736"/>
    <cellStyle name="Финансовый 3 18" xfId="4678"/>
    <cellStyle name="Финансовый 3 18 2" xfId="11482"/>
    <cellStyle name="Финансовый 3 18 2 2" xfId="25090"/>
    <cellStyle name="Финансовый 3 18 2 3" xfId="38698"/>
    <cellStyle name="Финансовый 3 18 3" xfId="18286"/>
    <cellStyle name="Финансовый 3 18 4" xfId="31894"/>
    <cellStyle name="Финансовый 3 19" xfId="2410"/>
    <cellStyle name="Финансовый 3 19 2" xfId="9214"/>
    <cellStyle name="Финансовый 3 19 2 2" xfId="22822"/>
    <cellStyle name="Финансовый 3 19 2 3" xfId="36430"/>
    <cellStyle name="Финансовый 3 19 3" xfId="16018"/>
    <cellStyle name="Финансовый 3 19 4" xfId="29626"/>
    <cellStyle name="Финансовый 3 2" xfId="111"/>
    <cellStyle name="Финансовый 3 2 10" xfId="342"/>
    <cellStyle name="Финансовый 3 2 10 10" xfId="13950"/>
    <cellStyle name="Финансовый 3 2 10 11" xfId="27558"/>
    <cellStyle name="Финансовый 3 2 10 2" xfId="1854"/>
    <cellStyle name="Финансовый 3 2 10 2 2" xfId="6390"/>
    <cellStyle name="Финансовый 3 2 10 2 2 2" xfId="13194"/>
    <cellStyle name="Финансовый 3 2 10 2 2 2 2" xfId="26802"/>
    <cellStyle name="Финансовый 3 2 10 2 2 2 3" xfId="40410"/>
    <cellStyle name="Финансовый 3 2 10 2 2 3" xfId="19998"/>
    <cellStyle name="Финансовый 3 2 10 2 2 4" xfId="33606"/>
    <cellStyle name="Финансовый 3 2 10 2 3" xfId="4122"/>
    <cellStyle name="Финансовый 3 2 10 2 3 2" xfId="10926"/>
    <cellStyle name="Финансовый 3 2 10 2 3 2 2" xfId="24534"/>
    <cellStyle name="Финансовый 3 2 10 2 3 2 3" xfId="38142"/>
    <cellStyle name="Финансовый 3 2 10 2 3 3" xfId="17730"/>
    <cellStyle name="Финансовый 3 2 10 2 3 4" xfId="31338"/>
    <cellStyle name="Финансовый 3 2 10 2 4" xfId="8658"/>
    <cellStyle name="Финансовый 3 2 10 2 4 2" xfId="22266"/>
    <cellStyle name="Финансовый 3 2 10 2 4 3" xfId="35874"/>
    <cellStyle name="Финансовый 3 2 10 2 5" xfId="15462"/>
    <cellStyle name="Финансовый 3 2 10 2 6" xfId="29070"/>
    <cellStyle name="Финансовый 3 2 10 3" xfId="1476"/>
    <cellStyle name="Финансовый 3 2 10 3 2" xfId="6012"/>
    <cellStyle name="Финансовый 3 2 10 3 2 2" xfId="12816"/>
    <cellStyle name="Финансовый 3 2 10 3 2 2 2" xfId="26424"/>
    <cellStyle name="Финансовый 3 2 10 3 2 2 3" xfId="40032"/>
    <cellStyle name="Финансовый 3 2 10 3 2 3" xfId="19620"/>
    <cellStyle name="Финансовый 3 2 10 3 2 4" xfId="33228"/>
    <cellStyle name="Финансовый 3 2 10 3 3" xfId="3744"/>
    <cellStyle name="Финансовый 3 2 10 3 3 2" xfId="10548"/>
    <cellStyle name="Финансовый 3 2 10 3 3 2 2" xfId="24156"/>
    <cellStyle name="Финансовый 3 2 10 3 3 2 3" xfId="37764"/>
    <cellStyle name="Финансовый 3 2 10 3 3 3" xfId="17352"/>
    <cellStyle name="Финансовый 3 2 10 3 3 4" xfId="30960"/>
    <cellStyle name="Финансовый 3 2 10 3 4" xfId="8280"/>
    <cellStyle name="Финансовый 3 2 10 3 4 2" xfId="21888"/>
    <cellStyle name="Финансовый 3 2 10 3 4 3" xfId="35496"/>
    <cellStyle name="Финансовый 3 2 10 3 5" xfId="15084"/>
    <cellStyle name="Финансовый 3 2 10 3 6" xfId="28692"/>
    <cellStyle name="Финансовый 3 2 10 4" xfId="2232"/>
    <cellStyle name="Финансовый 3 2 10 4 2" xfId="6768"/>
    <cellStyle name="Финансовый 3 2 10 4 2 2" xfId="13572"/>
    <cellStyle name="Финансовый 3 2 10 4 2 2 2" xfId="27180"/>
    <cellStyle name="Финансовый 3 2 10 4 2 2 3" xfId="40788"/>
    <cellStyle name="Финансовый 3 2 10 4 2 3" xfId="20376"/>
    <cellStyle name="Финансовый 3 2 10 4 2 4" xfId="33984"/>
    <cellStyle name="Финансовый 3 2 10 4 3" xfId="4500"/>
    <cellStyle name="Финансовый 3 2 10 4 3 2" xfId="11304"/>
    <cellStyle name="Финансовый 3 2 10 4 3 2 2" xfId="24912"/>
    <cellStyle name="Финансовый 3 2 10 4 3 2 3" xfId="38520"/>
    <cellStyle name="Финансовый 3 2 10 4 3 3" xfId="18108"/>
    <cellStyle name="Финансовый 3 2 10 4 3 4" xfId="31716"/>
    <cellStyle name="Финансовый 3 2 10 4 4" xfId="9036"/>
    <cellStyle name="Финансовый 3 2 10 4 4 2" xfId="22644"/>
    <cellStyle name="Финансовый 3 2 10 4 4 3" xfId="36252"/>
    <cellStyle name="Финансовый 3 2 10 4 5" xfId="15840"/>
    <cellStyle name="Финансовый 3 2 10 4 6" xfId="29448"/>
    <cellStyle name="Финансовый 3 2 10 5" xfId="1098"/>
    <cellStyle name="Финансовый 3 2 10 5 2" xfId="5634"/>
    <cellStyle name="Финансовый 3 2 10 5 2 2" xfId="12438"/>
    <cellStyle name="Финансовый 3 2 10 5 2 2 2" xfId="26046"/>
    <cellStyle name="Финансовый 3 2 10 5 2 2 3" xfId="39654"/>
    <cellStyle name="Финансовый 3 2 10 5 2 3" xfId="19242"/>
    <cellStyle name="Финансовый 3 2 10 5 2 4" xfId="32850"/>
    <cellStyle name="Финансовый 3 2 10 5 3" xfId="3366"/>
    <cellStyle name="Финансовый 3 2 10 5 3 2" xfId="10170"/>
    <cellStyle name="Финансовый 3 2 10 5 3 2 2" xfId="23778"/>
    <cellStyle name="Финансовый 3 2 10 5 3 2 3" xfId="37386"/>
    <cellStyle name="Финансовый 3 2 10 5 3 3" xfId="16974"/>
    <cellStyle name="Финансовый 3 2 10 5 3 4" xfId="30582"/>
    <cellStyle name="Финансовый 3 2 10 5 4" xfId="7902"/>
    <cellStyle name="Финансовый 3 2 10 5 4 2" xfId="21510"/>
    <cellStyle name="Финансовый 3 2 10 5 4 3" xfId="35118"/>
    <cellStyle name="Финансовый 3 2 10 5 5" xfId="14706"/>
    <cellStyle name="Финансовый 3 2 10 5 6" xfId="28314"/>
    <cellStyle name="Финансовый 3 2 10 6" xfId="720"/>
    <cellStyle name="Финансовый 3 2 10 6 2" xfId="5256"/>
    <cellStyle name="Финансовый 3 2 10 6 2 2" xfId="12060"/>
    <cellStyle name="Финансовый 3 2 10 6 2 2 2" xfId="25668"/>
    <cellStyle name="Финансовый 3 2 10 6 2 2 3" xfId="39276"/>
    <cellStyle name="Финансовый 3 2 10 6 2 3" xfId="18864"/>
    <cellStyle name="Финансовый 3 2 10 6 2 4" xfId="32472"/>
    <cellStyle name="Финансовый 3 2 10 6 3" xfId="2988"/>
    <cellStyle name="Финансовый 3 2 10 6 3 2" xfId="9792"/>
    <cellStyle name="Финансовый 3 2 10 6 3 2 2" xfId="23400"/>
    <cellStyle name="Финансовый 3 2 10 6 3 2 3" xfId="37008"/>
    <cellStyle name="Финансовый 3 2 10 6 3 3" xfId="16596"/>
    <cellStyle name="Финансовый 3 2 10 6 3 4" xfId="30204"/>
    <cellStyle name="Финансовый 3 2 10 6 4" xfId="7524"/>
    <cellStyle name="Финансовый 3 2 10 6 4 2" xfId="21132"/>
    <cellStyle name="Финансовый 3 2 10 6 4 3" xfId="34740"/>
    <cellStyle name="Финансовый 3 2 10 6 5" xfId="14328"/>
    <cellStyle name="Финансовый 3 2 10 6 6" xfId="27936"/>
    <cellStyle name="Финансовый 3 2 10 7" xfId="4878"/>
    <cellStyle name="Финансовый 3 2 10 7 2" xfId="11682"/>
    <cellStyle name="Финансовый 3 2 10 7 2 2" xfId="25290"/>
    <cellStyle name="Финансовый 3 2 10 7 2 3" xfId="38898"/>
    <cellStyle name="Финансовый 3 2 10 7 3" xfId="18486"/>
    <cellStyle name="Финансовый 3 2 10 7 4" xfId="32094"/>
    <cellStyle name="Финансовый 3 2 10 8" xfId="2610"/>
    <cellStyle name="Финансовый 3 2 10 8 2" xfId="9414"/>
    <cellStyle name="Финансовый 3 2 10 8 2 2" xfId="23022"/>
    <cellStyle name="Финансовый 3 2 10 8 2 3" xfId="36630"/>
    <cellStyle name="Финансовый 3 2 10 8 3" xfId="16218"/>
    <cellStyle name="Финансовый 3 2 10 8 4" xfId="29826"/>
    <cellStyle name="Финансовый 3 2 10 9" xfId="7146"/>
    <cellStyle name="Финансовый 3 2 10 9 2" xfId="20754"/>
    <cellStyle name="Финансовый 3 2 10 9 3" xfId="34362"/>
    <cellStyle name="Финансовый 3 2 11" xfId="1655"/>
    <cellStyle name="Финансовый 3 2 11 2" xfId="6191"/>
    <cellStyle name="Финансовый 3 2 11 2 2" xfId="12995"/>
    <cellStyle name="Финансовый 3 2 11 2 2 2" xfId="26603"/>
    <cellStyle name="Финансовый 3 2 11 2 2 3" xfId="40211"/>
    <cellStyle name="Финансовый 3 2 11 2 3" xfId="19799"/>
    <cellStyle name="Финансовый 3 2 11 2 4" xfId="33407"/>
    <cellStyle name="Финансовый 3 2 11 3" xfId="3923"/>
    <cellStyle name="Финансовый 3 2 11 3 2" xfId="10727"/>
    <cellStyle name="Финансовый 3 2 11 3 2 2" xfId="24335"/>
    <cellStyle name="Финансовый 3 2 11 3 2 3" xfId="37943"/>
    <cellStyle name="Финансовый 3 2 11 3 3" xfId="17531"/>
    <cellStyle name="Финансовый 3 2 11 3 4" xfId="31139"/>
    <cellStyle name="Финансовый 3 2 11 4" xfId="8459"/>
    <cellStyle name="Финансовый 3 2 11 4 2" xfId="22067"/>
    <cellStyle name="Финансовый 3 2 11 4 3" xfId="35675"/>
    <cellStyle name="Финансовый 3 2 11 5" xfId="15263"/>
    <cellStyle name="Финансовый 3 2 11 6" xfId="28871"/>
    <cellStyle name="Финансовый 3 2 12" xfId="1277"/>
    <cellStyle name="Финансовый 3 2 12 2" xfId="5813"/>
    <cellStyle name="Финансовый 3 2 12 2 2" xfId="12617"/>
    <cellStyle name="Финансовый 3 2 12 2 2 2" xfId="26225"/>
    <cellStyle name="Финансовый 3 2 12 2 2 3" xfId="39833"/>
    <cellStyle name="Финансовый 3 2 12 2 3" xfId="19421"/>
    <cellStyle name="Финансовый 3 2 12 2 4" xfId="33029"/>
    <cellStyle name="Финансовый 3 2 12 3" xfId="3545"/>
    <cellStyle name="Финансовый 3 2 12 3 2" xfId="10349"/>
    <cellStyle name="Финансовый 3 2 12 3 2 2" xfId="23957"/>
    <cellStyle name="Финансовый 3 2 12 3 2 3" xfId="37565"/>
    <cellStyle name="Финансовый 3 2 12 3 3" xfId="17153"/>
    <cellStyle name="Финансовый 3 2 12 3 4" xfId="30761"/>
    <cellStyle name="Финансовый 3 2 12 4" xfId="8081"/>
    <cellStyle name="Финансовый 3 2 12 4 2" xfId="21689"/>
    <cellStyle name="Финансовый 3 2 12 4 3" xfId="35297"/>
    <cellStyle name="Финансовый 3 2 12 5" xfId="14885"/>
    <cellStyle name="Финансовый 3 2 12 6" xfId="28493"/>
    <cellStyle name="Финансовый 3 2 13" xfId="2033"/>
    <cellStyle name="Финансовый 3 2 13 2" xfId="6569"/>
    <cellStyle name="Финансовый 3 2 13 2 2" xfId="13373"/>
    <cellStyle name="Финансовый 3 2 13 2 2 2" xfId="26981"/>
    <cellStyle name="Финансовый 3 2 13 2 2 3" xfId="40589"/>
    <cellStyle name="Финансовый 3 2 13 2 3" xfId="20177"/>
    <cellStyle name="Финансовый 3 2 13 2 4" xfId="33785"/>
    <cellStyle name="Финансовый 3 2 13 3" xfId="4301"/>
    <cellStyle name="Финансовый 3 2 13 3 2" xfId="11105"/>
    <cellStyle name="Финансовый 3 2 13 3 2 2" xfId="24713"/>
    <cellStyle name="Финансовый 3 2 13 3 2 3" xfId="38321"/>
    <cellStyle name="Финансовый 3 2 13 3 3" xfId="17909"/>
    <cellStyle name="Финансовый 3 2 13 3 4" xfId="31517"/>
    <cellStyle name="Финансовый 3 2 13 4" xfId="8837"/>
    <cellStyle name="Финансовый 3 2 13 4 2" xfId="22445"/>
    <cellStyle name="Финансовый 3 2 13 4 3" xfId="36053"/>
    <cellStyle name="Финансовый 3 2 13 5" xfId="15641"/>
    <cellStyle name="Финансовый 3 2 13 6" xfId="29249"/>
    <cellStyle name="Финансовый 3 2 14" xfId="899"/>
    <cellStyle name="Финансовый 3 2 14 2" xfId="5435"/>
    <cellStyle name="Финансовый 3 2 14 2 2" xfId="12239"/>
    <cellStyle name="Финансовый 3 2 14 2 2 2" xfId="25847"/>
    <cellStyle name="Финансовый 3 2 14 2 2 3" xfId="39455"/>
    <cellStyle name="Финансовый 3 2 14 2 3" xfId="19043"/>
    <cellStyle name="Финансовый 3 2 14 2 4" xfId="32651"/>
    <cellStyle name="Финансовый 3 2 14 3" xfId="3167"/>
    <cellStyle name="Финансовый 3 2 14 3 2" xfId="9971"/>
    <cellStyle name="Финансовый 3 2 14 3 2 2" xfId="23579"/>
    <cellStyle name="Финансовый 3 2 14 3 2 3" xfId="37187"/>
    <cellStyle name="Финансовый 3 2 14 3 3" xfId="16775"/>
    <cellStyle name="Финансовый 3 2 14 3 4" xfId="30383"/>
    <cellStyle name="Финансовый 3 2 14 4" xfId="7703"/>
    <cellStyle name="Финансовый 3 2 14 4 2" xfId="21311"/>
    <cellStyle name="Финансовый 3 2 14 4 3" xfId="34919"/>
    <cellStyle name="Финансовый 3 2 14 5" xfId="14507"/>
    <cellStyle name="Финансовый 3 2 14 6" xfId="28115"/>
    <cellStyle name="Финансовый 3 2 15" xfId="521"/>
    <cellStyle name="Финансовый 3 2 15 2" xfId="5057"/>
    <cellStyle name="Финансовый 3 2 15 2 2" xfId="11861"/>
    <cellStyle name="Финансовый 3 2 15 2 2 2" xfId="25469"/>
    <cellStyle name="Финансовый 3 2 15 2 2 3" xfId="39077"/>
    <cellStyle name="Финансовый 3 2 15 2 3" xfId="18665"/>
    <cellStyle name="Финансовый 3 2 15 2 4" xfId="32273"/>
    <cellStyle name="Финансовый 3 2 15 3" xfId="2789"/>
    <cellStyle name="Финансовый 3 2 15 3 2" xfId="9593"/>
    <cellStyle name="Финансовый 3 2 15 3 2 2" xfId="23201"/>
    <cellStyle name="Финансовый 3 2 15 3 2 3" xfId="36809"/>
    <cellStyle name="Финансовый 3 2 15 3 3" xfId="16397"/>
    <cellStyle name="Финансовый 3 2 15 3 4" xfId="30005"/>
    <cellStyle name="Финансовый 3 2 15 4" xfId="7325"/>
    <cellStyle name="Финансовый 3 2 15 4 2" xfId="20933"/>
    <cellStyle name="Финансовый 3 2 15 4 3" xfId="34541"/>
    <cellStyle name="Финансовый 3 2 15 5" xfId="14129"/>
    <cellStyle name="Финансовый 3 2 15 6" xfId="27737"/>
    <cellStyle name="Финансовый 3 2 16" xfId="4679"/>
    <cellStyle name="Финансовый 3 2 16 2" xfId="11483"/>
    <cellStyle name="Финансовый 3 2 16 2 2" xfId="25091"/>
    <cellStyle name="Финансовый 3 2 16 2 3" xfId="38699"/>
    <cellStyle name="Финансовый 3 2 16 3" xfId="18287"/>
    <cellStyle name="Финансовый 3 2 16 4" xfId="31895"/>
    <cellStyle name="Финансовый 3 2 17" xfId="2411"/>
    <cellStyle name="Финансовый 3 2 17 2" xfId="9215"/>
    <cellStyle name="Финансовый 3 2 17 2 2" xfId="22823"/>
    <cellStyle name="Финансовый 3 2 17 2 3" xfId="36431"/>
    <cellStyle name="Финансовый 3 2 17 3" xfId="16019"/>
    <cellStyle name="Финансовый 3 2 17 4" xfId="29627"/>
    <cellStyle name="Финансовый 3 2 18" xfId="6947"/>
    <cellStyle name="Финансовый 3 2 18 2" xfId="20555"/>
    <cellStyle name="Финансовый 3 2 18 3" xfId="34163"/>
    <cellStyle name="Финансовый 3 2 19" xfId="13751"/>
    <cellStyle name="Финансовый 3 2 2" xfId="146"/>
    <cellStyle name="Финансовый 3 2 2 10" xfId="1658"/>
    <cellStyle name="Финансовый 3 2 2 10 2" xfId="6194"/>
    <cellStyle name="Финансовый 3 2 2 10 2 2" xfId="12998"/>
    <cellStyle name="Финансовый 3 2 2 10 2 2 2" xfId="26606"/>
    <cellStyle name="Финансовый 3 2 2 10 2 2 3" xfId="40214"/>
    <cellStyle name="Финансовый 3 2 2 10 2 3" xfId="19802"/>
    <cellStyle name="Финансовый 3 2 2 10 2 4" xfId="33410"/>
    <cellStyle name="Финансовый 3 2 2 10 3" xfId="3926"/>
    <cellStyle name="Финансовый 3 2 2 10 3 2" xfId="10730"/>
    <cellStyle name="Финансовый 3 2 2 10 3 2 2" xfId="24338"/>
    <cellStyle name="Финансовый 3 2 2 10 3 2 3" xfId="37946"/>
    <cellStyle name="Финансовый 3 2 2 10 3 3" xfId="17534"/>
    <cellStyle name="Финансовый 3 2 2 10 3 4" xfId="31142"/>
    <cellStyle name="Финансовый 3 2 2 10 4" xfId="8462"/>
    <cellStyle name="Финансовый 3 2 2 10 4 2" xfId="22070"/>
    <cellStyle name="Финансовый 3 2 2 10 4 3" xfId="35678"/>
    <cellStyle name="Финансовый 3 2 2 10 5" xfId="15266"/>
    <cellStyle name="Финансовый 3 2 2 10 6" xfId="28874"/>
    <cellStyle name="Финансовый 3 2 2 11" xfId="1280"/>
    <cellStyle name="Финансовый 3 2 2 11 2" xfId="5816"/>
    <cellStyle name="Финансовый 3 2 2 11 2 2" xfId="12620"/>
    <cellStyle name="Финансовый 3 2 2 11 2 2 2" xfId="26228"/>
    <cellStyle name="Финансовый 3 2 2 11 2 2 3" xfId="39836"/>
    <cellStyle name="Финансовый 3 2 2 11 2 3" xfId="19424"/>
    <cellStyle name="Финансовый 3 2 2 11 2 4" xfId="33032"/>
    <cellStyle name="Финансовый 3 2 2 11 3" xfId="3548"/>
    <cellStyle name="Финансовый 3 2 2 11 3 2" xfId="10352"/>
    <cellStyle name="Финансовый 3 2 2 11 3 2 2" xfId="23960"/>
    <cellStyle name="Финансовый 3 2 2 11 3 2 3" xfId="37568"/>
    <cellStyle name="Финансовый 3 2 2 11 3 3" xfId="17156"/>
    <cellStyle name="Финансовый 3 2 2 11 3 4" xfId="30764"/>
    <cellStyle name="Финансовый 3 2 2 11 4" xfId="8084"/>
    <cellStyle name="Финансовый 3 2 2 11 4 2" xfId="21692"/>
    <cellStyle name="Финансовый 3 2 2 11 4 3" xfId="35300"/>
    <cellStyle name="Финансовый 3 2 2 11 5" xfId="14888"/>
    <cellStyle name="Финансовый 3 2 2 11 6" xfId="28496"/>
    <cellStyle name="Финансовый 3 2 2 12" xfId="2036"/>
    <cellStyle name="Финансовый 3 2 2 12 2" xfId="6572"/>
    <cellStyle name="Финансовый 3 2 2 12 2 2" xfId="13376"/>
    <cellStyle name="Финансовый 3 2 2 12 2 2 2" xfId="26984"/>
    <cellStyle name="Финансовый 3 2 2 12 2 2 3" xfId="40592"/>
    <cellStyle name="Финансовый 3 2 2 12 2 3" xfId="20180"/>
    <cellStyle name="Финансовый 3 2 2 12 2 4" xfId="33788"/>
    <cellStyle name="Финансовый 3 2 2 12 3" xfId="4304"/>
    <cellStyle name="Финансовый 3 2 2 12 3 2" xfId="11108"/>
    <cellStyle name="Финансовый 3 2 2 12 3 2 2" xfId="24716"/>
    <cellStyle name="Финансовый 3 2 2 12 3 2 3" xfId="38324"/>
    <cellStyle name="Финансовый 3 2 2 12 3 3" xfId="17912"/>
    <cellStyle name="Финансовый 3 2 2 12 3 4" xfId="31520"/>
    <cellStyle name="Финансовый 3 2 2 12 4" xfId="8840"/>
    <cellStyle name="Финансовый 3 2 2 12 4 2" xfId="22448"/>
    <cellStyle name="Финансовый 3 2 2 12 4 3" xfId="36056"/>
    <cellStyle name="Финансовый 3 2 2 12 5" xfId="15644"/>
    <cellStyle name="Финансовый 3 2 2 12 6" xfId="29252"/>
    <cellStyle name="Финансовый 3 2 2 13" xfId="902"/>
    <cellStyle name="Финансовый 3 2 2 13 2" xfId="5438"/>
    <cellStyle name="Финансовый 3 2 2 13 2 2" xfId="12242"/>
    <cellStyle name="Финансовый 3 2 2 13 2 2 2" xfId="25850"/>
    <cellStyle name="Финансовый 3 2 2 13 2 2 3" xfId="39458"/>
    <cellStyle name="Финансовый 3 2 2 13 2 3" xfId="19046"/>
    <cellStyle name="Финансовый 3 2 2 13 2 4" xfId="32654"/>
    <cellStyle name="Финансовый 3 2 2 13 3" xfId="3170"/>
    <cellStyle name="Финансовый 3 2 2 13 3 2" xfId="9974"/>
    <cellStyle name="Финансовый 3 2 2 13 3 2 2" xfId="23582"/>
    <cellStyle name="Финансовый 3 2 2 13 3 2 3" xfId="37190"/>
    <cellStyle name="Финансовый 3 2 2 13 3 3" xfId="16778"/>
    <cellStyle name="Финансовый 3 2 2 13 3 4" xfId="30386"/>
    <cellStyle name="Финансовый 3 2 2 13 4" xfId="7706"/>
    <cellStyle name="Финансовый 3 2 2 13 4 2" xfId="21314"/>
    <cellStyle name="Финансовый 3 2 2 13 4 3" xfId="34922"/>
    <cellStyle name="Финансовый 3 2 2 13 5" xfId="14510"/>
    <cellStyle name="Финансовый 3 2 2 13 6" xfId="28118"/>
    <cellStyle name="Финансовый 3 2 2 14" xfId="524"/>
    <cellStyle name="Финансовый 3 2 2 14 2" xfId="5060"/>
    <cellStyle name="Финансовый 3 2 2 14 2 2" xfId="11864"/>
    <cellStyle name="Финансовый 3 2 2 14 2 2 2" xfId="25472"/>
    <cellStyle name="Финансовый 3 2 2 14 2 2 3" xfId="39080"/>
    <cellStyle name="Финансовый 3 2 2 14 2 3" xfId="18668"/>
    <cellStyle name="Финансовый 3 2 2 14 2 4" xfId="32276"/>
    <cellStyle name="Финансовый 3 2 2 14 3" xfId="2792"/>
    <cellStyle name="Финансовый 3 2 2 14 3 2" xfId="9596"/>
    <cellStyle name="Финансовый 3 2 2 14 3 2 2" xfId="23204"/>
    <cellStyle name="Финансовый 3 2 2 14 3 2 3" xfId="36812"/>
    <cellStyle name="Финансовый 3 2 2 14 3 3" xfId="16400"/>
    <cellStyle name="Финансовый 3 2 2 14 3 4" xfId="30008"/>
    <cellStyle name="Финансовый 3 2 2 14 4" xfId="7328"/>
    <cellStyle name="Финансовый 3 2 2 14 4 2" xfId="20936"/>
    <cellStyle name="Финансовый 3 2 2 14 4 3" xfId="34544"/>
    <cellStyle name="Финансовый 3 2 2 14 5" xfId="14132"/>
    <cellStyle name="Финансовый 3 2 2 14 6" xfId="27740"/>
    <cellStyle name="Финансовый 3 2 2 15" xfId="4682"/>
    <cellStyle name="Финансовый 3 2 2 15 2" xfId="11486"/>
    <cellStyle name="Финансовый 3 2 2 15 2 2" xfId="25094"/>
    <cellStyle name="Финансовый 3 2 2 15 2 3" xfId="38702"/>
    <cellStyle name="Финансовый 3 2 2 15 3" xfId="18290"/>
    <cellStyle name="Финансовый 3 2 2 15 4" xfId="31898"/>
    <cellStyle name="Финансовый 3 2 2 16" xfId="2414"/>
    <cellStyle name="Финансовый 3 2 2 16 2" xfId="9218"/>
    <cellStyle name="Финансовый 3 2 2 16 2 2" xfId="22826"/>
    <cellStyle name="Финансовый 3 2 2 16 2 3" xfId="36434"/>
    <cellStyle name="Финансовый 3 2 2 16 3" xfId="16022"/>
    <cellStyle name="Финансовый 3 2 2 16 4" xfId="29630"/>
    <cellStyle name="Финансовый 3 2 2 17" xfId="6950"/>
    <cellStyle name="Финансовый 3 2 2 17 2" xfId="20558"/>
    <cellStyle name="Финансовый 3 2 2 17 3" xfId="34166"/>
    <cellStyle name="Финансовый 3 2 2 18" xfId="13754"/>
    <cellStyle name="Финансовый 3 2 2 19" xfId="27362"/>
    <cellStyle name="Финансовый 3 2 2 2" xfId="161"/>
    <cellStyle name="Финансовый 3 2 2 2 10" xfId="2051"/>
    <cellStyle name="Финансовый 3 2 2 2 10 2" xfId="6587"/>
    <cellStyle name="Финансовый 3 2 2 2 10 2 2" xfId="13391"/>
    <cellStyle name="Финансовый 3 2 2 2 10 2 2 2" xfId="26999"/>
    <cellStyle name="Финансовый 3 2 2 2 10 2 2 3" xfId="40607"/>
    <cellStyle name="Финансовый 3 2 2 2 10 2 3" xfId="20195"/>
    <cellStyle name="Финансовый 3 2 2 2 10 2 4" xfId="33803"/>
    <cellStyle name="Финансовый 3 2 2 2 10 3" xfId="4319"/>
    <cellStyle name="Финансовый 3 2 2 2 10 3 2" xfId="11123"/>
    <cellStyle name="Финансовый 3 2 2 2 10 3 2 2" xfId="24731"/>
    <cellStyle name="Финансовый 3 2 2 2 10 3 2 3" xfId="38339"/>
    <cellStyle name="Финансовый 3 2 2 2 10 3 3" xfId="17927"/>
    <cellStyle name="Финансовый 3 2 2 2 10 3 4" xfId="31535"/>
    <cellStyle name="Финансовый 3 2 2 2 10 4" xfId="8855"/>
    <cellStyle name="Финансовый 3 2 2 2 10 4 2" xfId="22463"/>
    <cellStyle name="Финансовый 3 2 2 2 10 4 3" xfId="36071"/>
    <cellStyle name="Финансовый 3 2 2 2 10 5" xfId="15659"/>
    <cellStyle name="Финансовый 3 2 2 2 10 6" xfId="29267"/>
    <cellStyle name="Финансовый 3 2 2 2 11" xfId="917"/>
    <cellStyle name="Финансовый 3 2 2 2 11 2" xfId="5453"/>
    <cellStyle name="Финансовый 3 2 2 2 11 2 2" xfId="12257"/>
    <cellStyle name="Финансовый 3 2 2 2 11 2 2 2" xfId="25865"/>
    <cellStyle name="Финансовый 3 2 2 2 11 2 2 3" xfId="39473"/>
    <cellStyle name="Финансовый 3 2 2 2 11 2 3" xfId="19061"/>
    <cellStyle name="Финансовый 3 2 2 2 11 2 4" xfId="32669"/>
    <cellStyle name="Финансовый 3 2 2 2 11 3" xfId="3185"/>
    <cellStyle name="Финансовый 3 2 2 2 11 3 2" xfId="9989"/>
    <cellStyle name="Финансовый 3 2 2 2 11 3 2 2" xfId="23597"/>
    <cellStyle name="Финансовый 3 2 2 2 11 3 2 3" xfId="37205"/>
    <cellStyle name="Финансовый 3 2 2 2 11 3 3" xfId="16793"/>
    <cellStyle name="Финансовый 3 2 2 2 11 3 4" xfId="30401"/>
    <cellStyle name="Финансовый 3 2 2 2 11 4" xfId="7721"/>
    <cellStyle name="Финансовый 3 2 2 2 11 4 2" xfId="21329"/>
    <cellStyle name="Финансовый 3 2 2 2 11 4 3" xfId="34937"/>
    <cellStyle name="Финансовый 3 2 2 2 11 5" xfId="14525"/>
    <cellStyle name="Финансовый 3 2 2 2 11 6" xfId="28133"/>
    <cellStyle name="Финансовый 3 2 2 2 12" xfId="539"/>
    <cellStyle name="Финансовый 3 2 2 2 12 2" xfId="5075"/>
    <cellStyle name="Финансовый 3 2 2 2 12 2 2" xfId="11879"/>
    <cellStyle name="Финансовый 3 2 2 2 12 2 2 2" xfId="25487"/>
    <cellStyle name="Финансовый 3 2 2 2 12 2 2 3" xfId="39095"/>
    <cellStyle name="Финансовый 3 2 2 2 12 2 3" xfId="18683"/>
    <cellStyle name="Финансовый 3 2 2 2 12 2 4" xfId="32291"/>
    <cellStyle name="Финансовый 3 2 2 2 12 3" xfId="2807"/>
    <cellStyle name="Финансовый 3 2 2 2 12 3 2" xfId="9611"/>
    <cellStyle name="Финансовый 3 2 2 2 12 3 2 2" xfId="23219"/>
    <cellStyle name="Финансовый 3 2 2 2 12 3 2 3" xfId="36827"/>
    <cellStyle name="Финансовый 3 2 2 2 12 3 3" xfId="16415"/>
    <cellStyle name="Финансовый 3 2 2 2 12 3 4" xfId="30023"/>
    <cellStyle name="Финансовый 3 2 2 2 12 4" xfId="7343"/>
    <cellStyle name="Финансовый 3 2 2 2 12 4 2" xfId="20951"/>
    <cellStyle name="Финансовый 3 2 2 2 12 4 3" xfId="34559"/>
    <cellStyle name="Финансовый 3 2 2 2 12 5" xfId="14147"/>
    <cellStyle name="Финансовый 3 2 2 2 12 6" xfId="27755"/>
    <cellStyle name="Финансовый 3 2 2 2 13" xfId="4697"/>
    <cellStyle name="Финансовый 3 2 2 2 13 2" xfId="11501"/>
    <cellStyle name="Финансовый 3 2 2 2 13 2 2" xfId="25109"/>
    <cellStyle name="Финансовый 3 2 2 2 13 2 3" xfId="38717"/>
    <cellStyle name="Финансовый 3 2 2 2 13 3" xfId="18305"/>
    <cellStyle name="Финансовый 3 2 2 2 13 4" xfId="31913"/>
    <cellStyle name="Финансовый 3 2 2 2 14" xfId="2429"/>
    <cellStyle name="Финансовый 3 2 2 2 14 2" xfId="9233"/>
    <cellStyle name="Финансовый 3 2 2 2 14 2 2" xfId="22841"/>
    <cellStyle name="Финансовый 3 2 2 2 14 2 3" xfId="36449"/>
    <cellStyle name="Финансовый 3 2 2 2 14 3" xfId="16037"/>
    <cellStyle name="Финансовый 3 2 2 2 14 4" xfId="29645"/>
    <cellStyle name="Финансовый 3 2 2 2 15" xfId="6965"/>
    <cellStyle name="Финансовый 3 2 2 2 15 2" xfId="20573"/>
    <cellStyle name="Финансовый 3 2 2 2 15 3" xfId="34181"/>
    <cellStyle name="Финансовый 3 2 2 2 16" xfId="13769"/>
    <cellStyle name="Финансовый 3 2 2 2 17" xfId="27377"/>
    <cellStyle name="Финансовый 3 2 2 2 2" xfId="194"/>
    <cellStyle name="Финансовый 3 2 2 2 2 10" xfId="4730"/>
    <cellStyle name="Финансовый 3 2 2 2 2 10 2" xfId="11534"/>
    <cellStyle name="Финансовый 3 2 2 2 2 10 2 2" xfId="25142"/>
    <cellStyle name="Финансовый 3 2 2 2 2 10 2 3" xfId="38750"/>
    <cellStyle name="Финансовый 3 2 2 2 2 10 3" xfId="18338"/>
    <cellStyle name="Финансовый 3 2 2 2 2 10 4" xfId="31946"/>
    <cellStyle name="Финансовый 3 2 2 2 2 11" xfId="2462"/>
    <cellStyle name="Финансовый 3 2 2 2 2 11 2" xfId="9266"/>
    <cellStyle name="Финансовый 3 2 2 2 2 11 2 2" xfId="22874"/>
    <cellStyle name="Финансовый 3 2 2 2 2 11 2 3" xfId="36482"/>
    <cellStyle name="Финансовый 3 2 2 2 2 11 3" xfId="16070"/>
    <cellStyle name="Финансовый 3 2 2 2 2 11 4" xfId="29678"/>
    <cellStyle name="Финансовый 3 2 2 2 2 12" xfId="6998"/>
    <cellStyle name="Финансовый 3 2 2 2 2 12 2" xfId="20606"/>
    <cellStyle name="Финансовый 3 2 2 2 2 12 3" xfId="34214"/>
    <cellStyle name="Финансовый 3 2 2 2 2 13" xfId="13802"/>
    <cellStyle name="Финансовый 3 2 2 2 2 14" xfId="27410"/>
    <cellStyle name="Финансовый 3 2 2 2 2 2" xfId="329"/>
    <cellStyle name="Финансовый 3 2 2 2 2 2 10" xfId="7133"/>
    <cellStyle name="Финансовый 3 2 2 2 2 2 10 2" xfId="20741"/>
    <cellStyle name="Финансовый 3 2 2 2 2 2 10 3" xfId="34349"/>
    <cellStyle name="Финансовый 3 2 2 2 2 2 11" xfId="13937"/>
    <cellStyle name="Финансовый 3 2 2 2 2 2 12" xfId="27545"/>
    <cellStyle name="Финансовый 3 2 2 2 2 2 2" xfId="477"/>
    <cellStyle name="Финансовый 3 2 2 2 2 2 2 10" xfId="14085"/>
    <cellStyle name="Финансовый 3 2 2 2 2 2 2 11" xfId="27693"/>
    <cellStyle name="Финансовый 3 2 2 2 2 2 2 2" xfId="1989"/>
    <cellStyle name="Финансовый 3 2 2 2 2 2 2 2 2" xfId="6525"/>
    <cellStyle name="Финансовый 3 2 2 2 2 2 2 2 2 2" xfId="13329"/>
    <cellStyle name="Финансовый 3 2 2 2 2 2 2 2 2 2 2" xfId="26937"/>
    <cellStyle name="Финансовый 3 2 2 2 2 2 2 2 2 2 3" xfId="40545"/>
    <cellStyle name="Финансовый 3 2 2 2 2 2 2 2 2 3" xfId="20133"/>
    <cellStyle name="Финансовый 3 2 2 2 2 2 2 2 2 4" xfId="33741"/>
    <cellStyle name="Финансовый 3 2 2 2 2 2 2 2 3" xfId="4257"/>
    <cellStyle name="Финансовый 3 2 2 2 2 2 2 2 3 2" xfId="11061"/>
    <cellStyle name="Финансовый 3 2 2 2 2 2 2 2 3 2 2" xfId="24669"/>
    <cellStyle name="Финансовый 3 2 2 2 2 2 2 2 3 2 3" xfId="38277"/>
    <cellStyle name="Финансовый 3 2 2 2 2 2 2 2 3 3" xfId="17865"/>
    <cellStyle name="Финансовый 3 2 2 2 2 2 2 2 3 4" xfId="31473"/>
    <cellStyle name="Финансовый 3 2 2 2 2 2 2 2 4" xfId="8793"/>
    <cellStyle name="Финансовый 3 2 2 2 2 2 2 2 4 2" xfId="22401"/>
    <cellStyle name="Финансовый 3 2 2 2 2 2 2 2 4 3" xfId="36009"/>
    <cellStyle name="Финансовый 3 2 2 2 2 2 2 2 5" xfId="15597"/>
    <cellStyle name="Финансовый 3 2 2 2 2 2 2 2 6" xfId="29205"/>
    <cellStyle name="Финансовый 3 2 2 2 2 2 2 3" xfId="1611"/>
    <cellStyle name="Финансовый 3 2 2 2 2 2 2 3 2" xfId="6147"/>
    <cellStyle name="Финансовый 3 2 2 2 2 2 2 3 2 2" xfId="12951"/>
    <cellStyle name="Финансовый 3 2 2 2 2 2 2 3 2 2 2" xfId="26559"/>
    <cellStyle name="Финансовый 3 2 2 2 2 2 2 3 2 2 3" xfId="40167"/>
    <cellStyle name="Финансовый 3 2 2 2 2 2 2 3 2 3" xfId="19755"/>
    <cellStyle name="Финансовый 3 2 2 2 2 2 2 3 2 4" xfId="33363"/>
    <cellStyle name="Финансовый 3 2 2 2 2 2 2 3 3" xfId="3879"/>
    <cellStyle name="Финансовый 3 2 2 2 2 2 2 3 3 2" xfId="10683"/>
    <cellStyle name="Финансовый 3 2 2 2 2 2 2 3 3 2 2" xfId="24291"/>
    <cellStyle name="Финансовый 3 2 2 2 2 2 2 3 3 2 3" xfId="37899"/>
    <cellStyle name="Финансовый 3 2 2 2 2 2 2 3 3 3" xfId="17487"/>
    <cellStyle name="Финансовый 3 2 2 2 2 2 2 3 3 4" xfId="31095"/>
    <cellStyle name="Финансовый 3 2 2 2 2 2 2 3 4" xfId="8415"/>
    <cellStyle name="Финансовый 3 2 2 2 2 2 2 3 4 2" xfId="22023"/>
    <cellStyle name="Финансовый 3 2 2 2 2 2 2 3 4 3" xfId="35631"/>
    <cellStyle name="Финансовый 3 2 2 2 2 2 2 3 5" xfId="15219"/>
    <cellStyle name="Финансовый 3 2 2 2 2 2 2 3 6" xfId="28827"/>
    <cellStyle name="Финансовый 3 2 2 2 2 2 2 4" xfId="2367"/>
    <cellStyle name="Финансовый 3 2 2 2 2 2 2 4 2" xfId="6903"/>
    <cellStyle name="Финансовый 3 2 2 2 2 2 2 4 2 2" xfId="13707"/>
    <cellStyle name="Финансовый 3 2 2 2 2 2 2 4 2 2 2" xfId="27315"/>
    <cellStyle name="Финансовый 3 2 2 2 2 2 2 4 2 2 3" xfId="40923"/>
    <cellStyle name="Финансовый 3 2 2 2 2 2 2 4 2 3" xfId="20511"/>
    <cellStyle name="Финансовый 3 2 2 2 2 2 2 4 2 4" xfId="34119"/>
    <cellStyle name="Финансовый 3 2 2 2 2 2 2 4 3" xfId="4635"/>
    <cellStyle name="Финансовый 3 2 2 2 2 2 2 4 3 2" xfId="11439"/>
    <cellStyle name="Финансовый 3 2 2 2 2 2 2 4 3 2 2" xfId="25047"/>
    <cellStyle name="Финансовый 3 2 2 2 2 2 2 4 3 2 3" xfId="38655"/>
    <cellStyle name="Финансовый 3 2 2 2 2 2 2 4 3 3" xfId="18243"/>
    <cellStyle name="Финансовый 3 2 2 2 2 2 2 4 3 4" xfId="31851"/>
    <cellStyle name="Финансовый 3 2 2 2 2 2 2 4 4" xfId="9171"/>
    <cellStyle name="Финансовый 3 2 2 2 2 2 2 4 4 2" xfId="22779"/>
    <cellStyle name="Финансовый 3 2 2 2 2 2 2 4 4 3" xfId="36387"/>
    <cellStyle name="Финансовый 3 2 2 2 2 2 2 4 5" xfId="15975"/>
    <cellStyle name="Финансовый 3 2 2 2 2 2 2 4 6" xfId="29583"/>
    <cellStyle name="Финансовый 3 2 2 2 2 2 2 5" xfId="1233"/>
    <cellStyle name="Финансовый 3 2 2 2 2 2 2 5 2" xfId="5769"/>
    <cellStyle name="Финансовый 3 2 2 2 2 2 2 5 2 2" xfId="12573"/>
    <cellStyle name="Финансовый 3 2 2 2 2 2 2 5 2 2 2" xfId="26181"/>
    <cellStyle name="Финансовый 3 2 2 2 2 2 2 5 2 2 3" xfId="39789"/>
    <cellStyle name="Финансовый 3 2 2 2 2 2 2 5 2 3" xfId="19377"/>
    <cellStyle name="Финансовый 3 2 2 2 2 2 2 5 2 4" xfId="32985"/>
    <cellStyle name="Финансовый 3 2 2 2 2 2 2 5 3" xfId="3501"/>
    <cellStyle name="Финансовый 3 2 2 2 2 2 2 5 3 2" xfId="10305"/>
    <cellStyle name="Финансовый 3 2 2 2 2 2 2 5 3 2 2" xfId="23913"/>
    <cellStyle name="Финансовый 3 2 2 2 2 2 2 5 3 2 3" xfId="37521"/>
    <cellStyle name="Финансовый 3 2 2 2 2 2 2 5 3 3" xfId="17109"/>
    <cellStyle name="Финансовый 3 2 2 2 2 2 2 5 3 4" xfId="30717"/>
    <cellStyle name="Финансовый 3 2 2 2 2 2 2 5 4" xfId="8037"/>
    <cellStyle name="Финансовый 3 2 2 2 2 2 2 5 4 2" xfId="21645"/>
    <cellStyle name="Финансовый 3 2 2 2 2 2 2 5 4 3" xfId="35253"/>
    <cellStyle name="Финансовый 3 2 2 2 2 2 2 5 5" xfId="14841"/>
    <cellStyle name="Финансовый 3 2 2 2 2 2 2 5 6" xfId="28449"/>
    <cellStyle name="Финансовый 3 2 2 2 2 2 2 6" xfId="855"/>
    <cellStyle name="Финансовый 3 2 2 2 2 2 2 6 2" xfId="5391"/>
    <cellStyle name="Финансовый 3 2 2 2 2 2 2 6 2 2" xfId="12195"/>
    <cellStyle name="Финансовый 3 2 2 2 2 2 2 6 2 2 2" xfId="25803"/>
    <cellStyle name="Финансовый 3 2 2 2 2 2 2 6 2 2 3" xfId="39411"/>
    <cellStyle name="Финансовый 3 2 2 2 2 2 2 6 2 3" xfId="18999"/>
    <cellStyle name="Финансовый 3 2 2 2 2 2 2 6 2 4" xfId="32607"/>
    <cellStyle name="Финансовый 3 2 2 2 2 2 2 6 3" xfId="3123"/>
    <cellStyle name="Финансовый 3 2 2 2 2 2 2 6 3 2" xfId="9927"/>
    <cellStyle name="Финансовый 3 2 2 2 2 2 2 6 3 2 2" xfId="23535"/>
    <cellStyle name="Финансовый 3 2 2 2 2 2 2 6 3 2 3" xfId="37143"/>
    <cellStyle name="Финансовый 3 2 2 2 2 2 2 6 3 3" xfId="16731"/>
    <cellStyle name="Финансовый 3 2 2 2 2 2 2 6 3 4" xfId="30339"/>
    <cellStyle name="Финансовый 3 2 2 2 2 2 2 6 4" xfId="7659"/>
    <cellStyle name="Финансовый 3 2 2 2 2 2 2 6 4 2" xfId="21267"/>
    <cellStyle name="Финансовый 3 2 2 2 2 2 2 6 4 3" xfId="34875"/>
    <cellStyle name="Финансовый 3 2 2 2 2 2 2 6 5" xfId="14463"/>
    <cellStyle name="Финансовый 3 2 2 2 2 2 2 6 6" xfId="28071"/>
    <cellStyle name="Финансовый 3 2 2 2 2 2 2 7" xfId="5013"/>
    <cellStyle name="Финансовый 3 2 2 2 2 2 2 7 2" xfId="11817"/>
    <cellStyle name="Финансовый 3 2 2 2 2 2 2 7 2 2" xfId="25425"/>
    <cellStyle name="Финансовый 3 2 2 2 2 2 2 7 2 3" xfId="39033"/>
    <cellStyle name="Финансовый 3 2 2 2 2 2 2 7 3" xfId="18621"/>
    <cellStyle name="Финансовый 3 2 2 2 2 2 2 7 4" xfId="32229"/>
    <cellStyle name="Финансовый 3 2 2 2 2 2 2 8" xfId="2745"/>
    <cellStyle name="Финансовый 3 2 2 2 2 2 2 8 2" xfId="9549"/>
    <cellStyle name="Финансовый 3 2 2 2 2 2 2 8 2 2" xfId="23157"/>
    <cellStyle name="Финансовый 3 2 2 2 2 2 2 8 2 3" xfId="36765"/>
    <cellStyle name="Финансовый 3 2 2 2 2 2 2 8 3" xfId="16353"/>
    <cellStyle name="Финансовый 3 2 2 2 2 2 2 8 4" xfId="29961"/>
    <cellStyle name="Финансовый 3 2 2 2 2 2 2 9" xfId="7281"/>
    <cellStyle name="Финансовый 3 2 2 2 2 2 2 9 2" xfId="20889"/>
    <cellStyle name="Финансовый 3 2 2 2 2 2 2 9 3" xfId="34497"/>
    <cellStyle name="Финансовый 3 2 2 2 2 2 3" xfId="1841"/>
    <cellStyle name="Финансовый 3 2 2 2 2 2 3 2" xfId="6377"/>
    <cellStyle name="Финансовый 3 2 2 2 2 2 3 2 2" xfId="13181"/>
    <cellStyle name="Финансовый 3 2 2 2 2 2 3 2 2 2" xfId="26789"/>
    <cellStyle name="Финансовый 3 2 2 2 2 2 3 2 2 3" xfId="40397"/>
    <cellStyle name="Финансовый 3 2 2 2 2 2 3 2 3" xfId="19985"/>
    <cellStyle name="Финансовый 3 2 2 2 2 2 3 2 4" xfId="33593"/>
    <cellStyle name="Финансовый 3 2 2 2 2 2 3 3" xfId="4109"/>
    <cellStyle name="Финансовый 3 2 2 2 2 2 3 3 2" xfId="10913"/>
    <cellStyle name="Финансовый 3 2 2 2 2 2 3 3 2 2" xfId="24521"/>
    <cellStyle name="Финансовый 3 2 2 2 2 2 3 3 2 3" xfId="38129"/>
    <cellStyle name="Финансовый 3 2 2 2 2 2 3 3 3" xfId="17717"/>
    <cellStyle name="Финансовый 3 2 2 2 2 2 3 3 4" xfId="31325"/>
    <cellStyle name="Финансовый 3 2 2 2 2 2 3 4" xfId="8645"/>
    <cellStyle name="Финансовый 3 2 2 2 2 2 3 4 2" xfId="22253"/>
    <cellStyle name="Финансовый 3 2 2 2 2 2 3 4 3" xfId="35861"/>
    <cellStyle name="Финансовый 3 2 2 2 2 2 3 5" xfId="15449"/>
    <cellStyle name="Финансовый 3 2 2 2 2 2 3 6" xfId="29057"/>
    <cellStyle name="Финансовый 3 2 2 2 2 2 4" xfId="1463"/>
    <cellStyle name="Финансовый 3 2 2 2 2 2 4 2" xfId="5999"/>
    <cellStyle name="Финансовый 3 2 2 2 2 2 4 2 2" xfId="12803"/>
    <cellStyle name="Финансовый 3 2 2 2 2 2 4 2 2 2" xfId="26411"/>
    <cellStyle name="Финансовый 3 2 2 2 2 2 4 2 2 3" xfId="40019"/>
    <cellStyle name="Финансовый 3 2 2 2 2 2 4 2 3" xfId="19607"/>
    <cellStyle name="Финансовый 3 2 2 2 2 2 4 2 4" xfId="33215"/>
    <cellStyle name="Финансовый 3 2 2 2 2 2 4 3" xfId="3731"/>
    <cellStyle name="Финансовый 3 2 2 2 2 2 4 3 2" xfId="10535"/>
    <cellStyle name="Финансовый 3 2 2 2 2 2 4 3 2 2" xfId="24143"/>
    <cellStyle name="Финансовый 3 2 2 2 2 2 4 3 2 3" xfId="37751"/>
    <cellStyle name="Финансовый 3 2 2 2 2 2 4 3 3" xfId="17339"/>
    <cellStyle name="Финансовый 3 2 2 2 2 2 4 3 4" xfId="30947"/>
    <cellStyle name="Финансовый 3 2 2 2 2 2 4 4" xfId="8267"/>
    <cellStyle name="Финансовый 3 2 2 2 2 2 4 4 2" xfId="21875"/>
    <cellStyle name="Финансовый 3 2 2 2 2 2 4 4 3" xfId="35483"/>
    <cellStyle name="Финансовый 3 2 2 2 2 2 4 5" xfId="15071"/>
    <cellStyle name="Финансовый 3 2 2 2 2 2 4 6" xfId="28679"/>
    <cellStyle name="Финансовый 3 2 2 2 2 2 5" xfId="2219"/>
    <cellStyle name="Финансовый 3 2 2 2 2 2 5 2" xfId="6755"/>
    <cellStyle name="Финансовый 3 2 2 2 2 2 5 2 2" xfId="13559"/>
    <cellStyle name="Финансовый 3 2 2 2 2 2 5 2 2 2" xfId="27167"/>
    <cellStyle name="Финансовый 3 2 2 2 2 2 5 2 2 3" xfId="40775"/>
    <cellStyle name="Финансовый 3 2 2 2 2 2 5 2 3" xfId="20363"/>
    <cellStyle name="Финансовый 3 2 2 2 2 2 5 2 4" xfId="33971"/>
    <cellStyle name="Финансовый 3 2 2 2 2 2 5 3" xfId="4487"/>
    <cellStyle name="Финансовый 3 2 2 2 2 2 5 3 2" xfId="11291"/>
    <cellStyle name="Финансовый 3 2 2 2 2 2 5 3 2 2" xfId="24899"/>
    <cellStyle name="Финансовый 3 2 2 2 2 2 5 3 2 3" xfId="38507"/>
    <cellStyle name="Финансовый 3 2 2 2 2 2 5 3 3" xfId="18095"/>
    <cellStyle name="Финансовый 3 2 2 2 2 2 5 3 4" xfId="31703"/>
    <cellStyle name="Финансовый 3 2 2 2 2 2 5 4" xfId="9023"/>
    <cellStyle name="Финансовый 3 2 2 2 2 2 5 4 2" xfId="22631"/>
    <cellStyle name="Финансовый 3 2 2 2 2 2 5 4 3" xfId="36239"/>
    <cellStyle name="Финансовый 3 2 2 2 2 2 5 5" xfId="15827"/>
    <cellStyle name="Финансовый 3 2 2 2 2 2 5 6" xfId="29435"/>
    <cellStyle name="Финансовый 3 2 2 2 2 2 6" xfId="1085"/>
    <cellStyle name="Финансовый 3 2 2 2 2 2 6 2" xfId="5621"/>
    <cellStyle name="Финансовый 3 2 2 2 2 2 6 2 2" xfId="12425"/>
    <cellStyle name="Финансовый 3 2 2 2 2 2 6 2 2 2" xfId="26033"/>
    <cellStyle name="Финансовый 3 2 2 2 2 2 6 2 2 3" xfId="39641"/>
    <cellStyle name="Финансовый 3 2 2 2 2 2 6 2 3" xfId="19229"/>
    <cellStyle name="Финансовый 3 2 2 2 2 2 6 2 4" xfId="32837"/>
    <cellStyle name="Финансовый 3 2 2 2 2 2 6 3" xfId="3353"/>
    <cellStyle name="Финансовый 3 2 2 2 2 2 6 3 2" xfId="10157"/>
    <cellStyle name="Финансовый 3 2 2 2 2 2 6 3 2 2" xfId="23765"/>
    <cellStyle name="Финансовый 3 2 2 2 2 2 6 3 2 3" xfId="37373"/>
    <cellStyle name="Финансовый 3 2 2 2 2 2 6 3 3" xfId="16961"/>
    <cellStyle name="Финансовый 3 2 2 2 2 2 6 3 4" xfId="30569"/>
    <cellStyle name="Финансовый 3 2 2 2 2 2 6 4" xfId="7889"/>
    <cellStyle name="Финансовый 3 2 2 2 2 2 6 4 2" xfId="21497"/>
    <cellStyle name="Финансовый 3 2 2 2 2 2 6 4 3" xfId="35105"/>
    <cellStyle name="Финансовый 3 2 2 2 2 2 6 5" xfId="14693"/>
    <cellStyle name="Финансовый 3 2 2 2 2 2 6 6" xfId="28301"/>
    <cellStyle name="Финансовый 3 2 2 2 2 2 7" xfId="707"/>
    <cellStyle name="Финансовый 3 2 2 2 2 2 7 2" xfId="5243"/>
    <cellStyle name="Финансовый 3 2 2 2 2 2 7 2 2" xfId="12047"/>
    <cellStyle name="Финансовый 3 2 2 2 2 2 7 2 2 2" xfId="25655"/>
    <cellStyle name="Финансовый 3 2 2 2 2 2 7 2 2 3" xfId="39263"/>
    <cellStyle name="Финансовый 3 2 2 2 2 2 7 2 3" xfId="18851"/>
    <cellStyle name="Финансовый 3 2 2 2 2 2 7 2 4" xfId="32459"/>
    <cellStyle name="Финансовый 3 2 2 2 2 2 7 3" xfId="2975"/>
    <cellStyle name="Финансовый 3 2 2 2 2 2 7 3 2" xfId="9779"/>
    <cellStyle name="Финансовый 3 2 2 2 2 2 7 3 2 2" xfId="23387"/>
    <cellStyle name="Финансовый 3 2 2 2 2 2 7 3 2 3" xfId="36995"/>
    <cellStyle name="Финансовый 3 2 2 2 2 2 7 3 3" xfId="16583"/>
    <cellStyle name="Финансовый 3 2 2 2 2 2 7 3 4" xfId="30191"/>
    <cellStyle name="Финансовый 3 2 2 2 2 2 7 4" xfId="7511"/>
    <cellStyle name="Финансовый 3 2 2 2 2 2 7 4 2" xfId="21119"/>
    <cellStyle name="Финансовый 3 2 2 2 2 2 7 4 3" xfId="34727"/>
    <cellStyle name="Финансовый 3 2 2 2 2 2 7 5" xfId="14315"/>
    <cellStyle name="Финансовый 3 2 2 2 2 2 7 6" xfId="27923"/>
    <cellStyle name="Финансовый 3 2 2 2 2 2 8" xfId="4865"/>
    <cellStyle name="Финансовый 3 2 2 2 2 2 8 2" xfId="11669"/>
    <cellStyle name="Финансовый 3 2 2 2 2 2 8 2 2" xfId="25277"/>
    <cellStyle name="Финансовый 3 2 2 2 2 2 8 2 3" xfId="38885"/>
    <cellStyle name="Финансовый 3 2 2 2 2 2 8 3" xfId="18473"/>
    <cellStyle name="Финансовый 3 2 2 2 2 2 8 4" xfId="32081"/>
    <cellStyle name="Финансовый 3 2 2 2 2 2 9" xfId="2597"/>
    <cellStyle name="Финансовый 3 2 2 2 2 2 9 2" xfId="9401"/>
    <cellStyle name="Финансовый 3 2 2 2 2 2 9 2 2" xfId="23009"/>
    <cellStyle name="Финансовый 3 2 2 2 2 2 9 2 3" xfId="36617"/>
    <cellStyle name="Финансовый 3 2 2 2 2 2 9 3" xfId="16205"/>
    <cellStyle name="Финансовый 3 2 2 2 2 2 9 4" xfId="29813"/>
    <cellStyle name="Финансовый 3 2 2 2 2 3" xfId="275"/>
    <cellStyle name="Финансовый 3 2 2 2 2 3 10" xfId="7079"/>
    <cellStyle name="Финансовый 3 2 2 2 2 3 10 2" xfId="20687"/>
    <cellStyle name="Финансовый 3 2 2 2 2 3 10 3" xfId="34295"/>
    <cellStyle name="Финансовый 3 2 2 2 2 3 11" xfId="13883"/>
    <cellStyle name="Финансовый 3 2 2 2 2 3 12" xfId="27491"/>
    <cellStyle name="Финансовый 3 2 2 2 2 3 2" xfId="518"/>
    <cellStyle name="Финансовый 3 2 2 2 2 3 2 10" xfId="14126"/>
    <cellStyle name="Финансовый 3 2 2 2 2 3 2 11" xfId="27734"/>
    <cellStyle name="Финансовый 3 2 2 2 2 3 2 2" xfId="2030"/>
    <cellStyle name="Финансовый 3 2 2 2 2 3 2 2 2" xfId="6566"/>
    <cellStyle name="Финансовый 3 2 2 2 2 3 2 2 2 2" xfId="13370"/>
    <cellStyle name="Финансовый 3 2 2 2 2 3 2 2 2 2 2" xfId="26978"/>
    <cellStyle name="Финансовый 3 2 2 2 2 3 2 2 2 2 3" xfId="40586"/>
    <cellStyle name="Финансовый 3 2 2 2 2 3 2 2 2 3" xfId="20174"/>
    <cellStyle name="Финансовый 3 2 2 2 2 3 2 2 2 4" xfId="33782"/>
    <cellStyle name="Финансовый 3 2 2 2 2 3 2 2 3" xfId="4298"/>
    <cellStyle name="Финансовый 3 2 2 2 2 3 2 2 3 2" xfId="11102"/>
    <cellStyle name="Финансовый 3 2 2 2 2 3 2 2 3 2 2" xfId="24710"/>
    <cellStyle name="Финансовый 3 2 2 2 2 3 2 2 3 2 3" xfId="38318"/>
    <cellStyle name="Финансовый 3 2 2 2 2 3 2 2 3 3" xfId="17906"/>
    <cellStyle name="Финансовый 3 2 2 2 2 3 2 2 3 4" xfId="31514"/>
    <cellStyle name="Финансовый 3 2 2 2 2 3 2 2 4" xfId="8834"/>
    <cellStyle name="Финансовый 3 2 2 2 2 3 2 2 4 2" xfId="22442"/>
    <cellStyle name="Финансовый 3 2 2 2 2 3 2 2 4 3" xfId="36050"/>
    <cellStyle name="Финансовый 3 2 2 2 2 3 2 2 5" xfId="15638"/>
    <cellStyle name="Финансовый 3 2 2 2 2 3 2 2 6" xfId="29246"/>
    <cellStyle name="Финансовый 3 2 2 2 2 3 2 3" xfId="1652"/>
    <cellStyle name="Финансовый 3 2 2 2 2 3 2 3 2" xfId="6188"/>
    <cellStyle name="Финансовый 3 2 2 2 2 3 2 3 2 2" xfId="12992"/>
    <cellStyle name="Финансовый 3 2 2 2 2 3 2 3 2 2 2" xfId="26600"/>
    <cellStyle name="Финансовый 3 2 2 2 2 3 2 3 2 2 3" xfId="40208"/>
    <cellStyle name="Финансовый 3 2 2 2 2 3 2 3 2 3" xfId="19796"/>
    <cellStyle name="Финансовый 3 2 2 2 2 3 2 3 2 4" xfId="33404"/>
    <cellStyle name="Финансовый 3 2 2 2 2 3 2 3 3" xfId="3920"/>
    <cellStyle name="Финансовый 3 2 2 2 2 3 2 3 3 2" xfId="10724"/>
    <cellStyle name="Финансовый 3 2 2 2 2 3 2 3 3 2 2" xfId="24332"/>
    <cellStyle name="Финансовый 3 2 2 2 2 3 2 3 3 2 3" xfId="37940"/>
    <cellStyle name="Финансовый 3 2 2 2 2 3 2 3 3 3" xfId="17528"/>
    <cellStyle name="Финансовый 3 2 2 2 2 3 2 3 3 4" xfId="31136"/>
    <cellStyle name="Финансовый 3 2 2 2 2 3 2 3 4" xfId="8456"/>
    <cellStyle name="Финансовый 3 2 2 2 2 3 2 3 4 2" xfId="22064"/>
    <cellStyle name="Финансовый 3 2 2 2 2 3 2 3 4 3" xfId="35672"/>
    <cellStyle name="Финансовый 3 2 2 2 2 3 2 3 5" xfId="15260"/>
    <cellStyle name="Финансовый 3 2 2 2 2 3 2 3 6" xfId="28868"/>
    <cellStyle name="Финансовый 3 2 2 2 2 3 2 4" xfId="2408"/>
    <cellStyle name="Финансовый 3 2 2 2 2 3 2 4 2" xfId="6944"/>
    <cellStyle name="Финансовый 3 2 2 2 2 3 2 4 2 2" xfId="13748"/>
    <cellStyle name="Финансовый 3 2 2 2 2 3 2 4 2 2 2" xfId="27356"/>
    <cellStyle name="Финансовый 3 2 2 2 2 3 2 4 2 2 3" xfId="40964"/>
    <cellStyle name="Финансовый 3 2 2 2 2 3 2 4 2 3" xfId="20552"/>
    <cellStyle name="Финансовый 3 2 2 2 2 3 2 4 2 4" xfId="34160"/>
    <cellStyle name="Финансовый 3 2 2 2 2 3 2 4 3" xfId="4676"/>
    <cellStyle name="Финансовый 3 2 2 2 2 3 2 4 3 2" xfId="11480"/>
    <cellStyle name="Финансовый 3 2 2 2 2 3 2 4 3 2 2" xfId="25088"/>
    <cellStyle name="Финансовый 3 2 2 2 2 3 2 4 3 2 3" xfId="38696"/>
    <cellStyle name="Финансовый 3 2 2 2 2 3 2 4 3 3" xfId="18284"/>
    <cellStyle name="Финансовый 3 2 2 2 2 3 2 4 3 4" xfId="31892"/>
    <cellStyle name="Финансовый 3 2 2 2 2 3 2 4 4" xfId="9212"/>
    <cellStyle name="Финансовый 3 2 2 2 2 3 2 4 4 2" xfId="22820"/>
    <cellStyle name="Финансовый 3 2 2 2 2 3 2 4 4 3" xfId="36428"/>
    <cellStyle name="Финансовый 3 2 2 2 2 3 2 4 5" xfId="16016"/>
    <cellStyle name="Финансовый 3 2 2 2 2 3 2 4 6" xfId="29624"/>
    <cellStyle name="Финансовый 3 2 2 2 2 3 2 5" xfId="1274"/>
    <cellStyle name="Финансовый 3 2 2 2 2 3 2 5 2" xfId="5810"/>
    <cellStyle name="Финансовый 3 2 2 2 2 3 2 5 2 2" xfId="12614"/>
    <cellStyle name="Финансовый 3 2 2 2 2 3 2 5 2 2 2" xfId="26222"/>
    <cellStyle name="Финансовый 3 2 2 2 2 3 2 5 2 2 3" xfId="39830"/>
    <cellStyle name="Финансовый 3 2 2 2 2 3 2 5 2 3" xfId="19418"/>
    <cellStyle name="Финансовый 3 2 2 2 2 3 2 5 2 4" xfId="33026"/>
    <cellStyle name="Финансовый 3 2 2 2 2 3 2 5 3" xfId="3542"/>
    <cellStyle name="Финансовый 3 2 2 2 2 3 2 5 3 2" xfId="10346"/>
    <cellStyle name="Финансовый 3 2 2 2 2 3 2 5 3 2 2" xfId="23954"/>
    <cellStyle name="Финансовый 3 2 2 2 2 3 2 5 3 2 3" xfId="37562"/>
    <cellStyle name="Финансовый 3 2 2 2 2 3 2 5 3 3" xfId="17150"/>
    <cellStyle name="Финансовый 3 2 2 2 2 3 2 5 3 4" xfId="30758"/>
    <cellStyle name="Финансовый 3 2 2 2 2 3 2 5 4" xfId="8078"/>
    <cellStyle name="Финансовый 3 2 2 2 2 3 2 5 4 2" xfId="21686"/>
    <cellStyle name="Финансовый 3 2 2 2 2 3 2 5 4 3" xfId="35294"/>
    <cellStyle name="Финансовый 3 2 2 2 2 3 2 5 5" xfId="14882"/>
    <cellStyle name="Финансовый 3 2 2 2 2 3 2 5 6" xfId="28490"/>
    <cellStyle name="Финансовый 3 2 2 2 2 3 2 6" xfId="896"/>
    <cellStyle name="Финансовый 3 2 2 2 2 3 2 6 2" xfId="5432"/>
    <cellStyle name="Финансовый 3 2 2 2 2 3 2 6 2 2" xfId="12236"/>
    <cellStyle name="Финансовый 3 2 2 2 2 3 2 6 2 2 2" xfId="25844"/>
    <cellStyle name="Финансовый 3 2 2 2 2 3 2 6 2 2 3" xfId="39452"/>
    <cellStyle name="Финансовый 3 2 2 2 2 3 2 6 2 3" xfId="19040"/>
    <cellStyle name="Финансовый 3 2 2 2 2 3 2 6 2 4" xfId="32648"/>
    <cellStyle name="Финансовый 3 2 2 2 2 3 2 6 3" xfId="3164"/>
    <cellStyle name="Финансовый 3 2 2 2 2 3 2 6 3 2" xfId="9968"/>
    <cellStyle name="Финансовый 3 2 2 2 2 3 2 6 3 2 2" xfId="23576"/>
    <cellStyle name="Финансовый 3 2 2 2 2 3 2 6 3 2 3" xfId="37184"/>
    <cellStyle name="Финансовый 3 2 2 2 2 3 2 6 3 3" xfId="16772"/>
    <cellStyle name="Финансовый 3 2 2 2 2 3 2 6 3 4" xfId="30380"/>
    <cellStyle name="Финансовый 3 2 2 2 2 3 2 6 4" xfId="7700"/>
    <cellStyle name="Финансовый 3 2 2 2 2 3 2 6 4 2" xfId="21308"/>
    <cellStyle name="Финансовый 3 2 2 2 2 3 2 6 4 3" xfId="34916"/>
    <cellStyle name="Финансовый 3 2 2 2 2 3 2 6 5" xfId="14504"/>
    <cellStyle name="Финансовый 3 2 2 2 2 3 2 6 6" xfId="28112"/>
    <cellStyle name="Финансовый 3 2 2 2 2 3 2 7" xfId="5054"/>
    <cellStyle name="Финансовый 3 2 2 2 2 3 2 7 2" xfId="11858"/>
    <cellStyle name="Финансовый 3 2 2 2 2 3 2 7 2 2" xfId="25466"/>
    <cellStyle name="Финансовый 3 2 2 2 2 3 2 7 2 3" xfId="39074"/>
    <cellStyle name="Финансовый 3 2 2 2 2 3 2 7 3" xfId="18662"/>
    <cellStyle name="Финансовый 3 2 2 2 2 3 2 7 4" xfId="32270"/>
    <cellStyle name="Финансовый 3 2 2 2 2 3 2 8" xfId="2786"/>
    <cellStyle name="Финансовый 3 2 2 2 2 3 2 8 2" xfId="9590"/>
    <cellStyle name="Финансовый 3 2 2 2 2 3 2 8 2 2" xfId="23198"/>
    <cellStyle name="Финансовый 3 2 2 2 2 3 2 8 2 3" xfId="36806"/>
    <cellStyle name="Финансовый 3 2 2 2 2 3 2 8 3" xfId="16394"/>
    <cellStyle name="Финансовый 3 2 2 2 2 3 2 8 4" xfId="30002"/>
    <cellStyle name="Финансовый 3 2 2 2 2 3 2 9" xfId="7322"/>
    <cellStyle name="Финансовый 3 2 2 2 2 3 2 9 2" xfId="20930"/>
    <cellStyle name="Финансовый 3 2 2 2 2 3 2 9 3" xfId="34538"/>
    <cellStyle name="Финансовый 3 2 2 2 2 3 3" xfId="1787"/>
    <cellStyle name="Финансовый 3 2 2 2 2 3 3 2" xfId="6323"/>
    <cellStyle name="Финансовый 3 2 2 2 2 3 3 2 2" xfId="13127"/>
    <cellStyle name="Финансовый 3 2 2 2 2 3 3 2 2 2" xfId="26735"/>
    <cellStyle name="Финансовый 3 2 2 2 2 3 3 2 2 3" xfId="40343"/>
    <cellStyle name="Финансовый 3 2 2 2 2 3 3 2 3" xfId="19931"/>
    <cellStyle name="Финансовый 3 2 2 2 2 3 3 2 4" xfId="33539"/>
    <cellStyle name="Финансовый 3 2 2 2 2 3 3 3" xfId="4055"/>
    <cellStyle name="Финансовый 3 2 2 2 2 3 3 3 2" xfId="10859"/>
    <cellStyle name="Финансовый 3 2 2 2 2 3 3 3 2 2" xfId="24467"/>
    <cellStyle name="Финансовый 3 2 2 2 2 3 3 3 2 3" xfId="38075"/>
    <cellStyle name="Финансовый 3 2 2 2 2 3 3 3 3" xfId="17663"/>
    <cellStyle name="Финансовый 3 2 2 2 2 3 3 3 4" xfId="31271"/>
    <cellStyle name="Финансовый 3 2 2 2 2 3 3 4" xfId="8591"/>
    <cellStyle name="Финансовый 3 2 2 2 2 3 3 4 2" xfId="22199"/>
    <cellStyle name="Финансовый 3 2 2 2 2 3 3 4 3" xfId="35807"/>
    <cellStyle name="Финансовый 3 2 2 2 2 3 3 5" xfId="15395"/>
    <cellStyle name="Финансовый 3 2 2 2 2 3 3 6" xfId="29003"/>
    <cellStyle name="Финансовый 3 2 2 2 2 3 4" xfId="1409"/>
    <cellStyle name="Финансовый 3 2 2 2 2 3 4 2" xfId="5945"/>
    <cellStyle name="Финансовый 3 2 2 2 2 3 4 2 2" xfId="12749"/>
    <cellStyle name="Финансовый 3 2 2 2 2 3 4 2 2 2" xfId="26357"/>
    <cellStyle name="Финансовый 3 2 2 2 2 3 4 2 2 3" xfId="39965"/>
    <cellStyle name="Финансовый 3 2 2 2 2 3 4 2 3" xfId="19553"/>
    <cellStyle name="Финансовый 3 2 2 2 2 3 4 2 4" xfId="33161"/>
    <cellStyle name="Финансовый 3 2 2 2 2 3 4 3" xfId="3677"/>
    <cellStyle name="Финансовый 3 2 2 2 2 3 4 3 2" xfId="10481"/>
    <cellStyle name="Финансовый 3 2 2 2 2 3 4 3 2 2" xfId="24089"/>
    <cellStyle name="Финансовый 3 2 2 2 2 3 4 3 2 3" xfId="37697"/>
    <cellStyle name="Финансовый 3 2 2 2 2 3 4 3 3" xfId="17285"/>
    <cellStyle name="Финансовый 3 2 2 2 2 3 4 3 4" xfId="30893"/>
    <cellStyle name="Финансовый 3 2 2 2 2 3 4 4" xfId="8213"/>
    <cellStyle name="Финансовый 3 2 2 2 2 3 4 4 2" xfId="21821"/>
    <cellStyle name="Финансовый 3 2 2 2 2 3 4 4 3" xfId="35429"/>
    <cellStyle name="Финансовый 3 2 2 2 2 3 4 5" xfId="15017"/>
    <cellStyle name="Финансовый 3 2 2 2 2 3 4 6" xfId="28625"/>
    <cellStyle name="Финансовый 3 2 2 2 2 3 5" xfId="2165"/>
    <cellStyle name="Финансовый 3 2 2 2 2 3 5 2" xfId="6701"/>
    <cellStyle name="Финансовый 3 2 2 2 2 3 5 2 2" xfId="13505"/>
    <cellStyle name="Финансовый 3 2 2 2 2 3 5 2 2 2" xfId="27113"/>
    <cellStyle name="Финансовый 3 2 2 2 2 3 5 2 2 3" xfId="40721"/>
    <cellStyle name="Финансовый 3 2 2 2 2 3 5 2 3" xfId="20309"/>
    <cellStyle name="Финансовый 3 2 2 2 2 3 5 2 4" xfId="33917"/>
    <cellStyle name="Финансовый 3 2 2 2 2 3 5 3" xfId="4433"/>
    <cellStyle name="Финансовый 3 2 2 2 2 3 5 3 2" xfId="11237"/>
    <cellStyle name="Финансовый 3 2 2 2 2 3 5 3 2 2" xfId="24845"/>
    <cellStyle name="Финансовый 3 2 2 2 2 3 5 3 2 3" xfId="38453"/>
    <cellStyle name="Финансовый 3 2 2 2 2 3 5 3 3" xfId="18041"/>
    <cellStyle name="Финансовый 3 2 2 2 2 3 5 3 4" xfId="31649"/>
    <cellStyle name="Финансовый 3 2 2 2 2 3 5 4" xfId="8969"/>
    <cellStyle name="Финансовый 3 2 2 2 2 3 5 4 2" xfId="22577"/>
    <cellStyle name="Финансовый 3 2 2 2 2 3 5 4 3" xfId="36185"/>
    <cellStyle name="Финансовый 3 2 2 2 2 3 5 5" xfId="15773"/>
    <cellStyle name="Финансовый 3 2 2 2 2 3 5 6" xfId="29381"/>
    <cellStyle name="Финансовый 3 2 2 2 2 3 6" xfId="1031"/>
    <cellStyle name="Финансовый 3 2 2 2 2 3 6 2" xfId="5567"/>
    <cellStyle name="Финансовый 3 2 2 2 2 3 6 2 2" xfId="12371"/>
    <cellStyle name="Финансовый 3 2 2 2 2 3 6 2 2 2" xfId="25979"/>
    <cellStyle name="Финансовый 3 2 2 2 2 3 6 2 2 3" xfId="39587"/>
    <cellStyle name="Финансовый 3 2 2 2 2 3 6 2 3" xfId="19175"/>
    <cellStyle name="Финансовый 3 2 2 2 2 3 6 2 4" xfId="32783"/>
    <cellStyle name="Финансовый 3 2 2 2 2 3 6 3" xfId="3299"/>
    <cellStyle name="Финансовый 3 2 2 2 2 3 6 3 2" xfId="10103"/>
    <cellStyle name="Финансовый 3 2 2 2 2 3 6 3 2 2" xfId="23711"/>
    <cellStyle name="Финансовый 3 2 2 2 2 3 6 3 2 3" xfId="37319"/>
    <cellStyle name="Финансовый 3 2 2 2 2 3 6 3 3" xfId="16907"/>
    <cellStyle name="Финансовый 3 2 2 2 2 3 6 3 4" xfId="30515"/>
    <cellStyle name="Финансовый 3 2 2 2 2 3 6 4" xfId="7835"/>
    <cellStyle name="Финансовый 3 2 2 2 2 3 6 4 2" xfId="21443"/>
    <cellStyle name="Финансовый 3 2 2 2 2 3 6 4 3" xfId="35051"/>
    <cellStyle name="Финансовый 3 2 2 2 2 3 6 5" xfId="14639"/>
    <cellStyle name="Финансовый 3 2 2 2 2 3 6 6" xfId="28247"/>
    <cellStyle name="Финансовый 3 2 2 2 2 3 7" xfId="653"/>
    <cellStyle name="Финансовый 3 2 2 2 2 3 7 2" xfId="5189"/>
    <cellStyle name="Финансовый 3 2 2 2 2 3 7 2 2" xfId="11993"/>
    <cellStyle name="Финансовый 3 2 2 2 2 3 7 2 2 2" xfId="25601"/>
    <cellStyle name="Финансовый 3 2 2 2 2 3 7 2 2 3" xfId="39209"/>
    <cellStyle name="Финансовый 3 2 2 2 2 3 7 2 3" xfId="18797"/>
    <cellStyle name="Финансовый 3 2 2 2 2 3 7 2 4" xfId="32405"/>
    <cellStyle name="Финансовый 3 2 2 2 2 3 7 3" xfId="2921"/>
    <cellStyle name="Финансовый 3 2 2 2 2 3 7 3 2" xfId="9725"/>
    <cellStyle name="Финансовый 3 2 2 2 2 3 7 3 2 2" xfId="23333"/>
    <cellStyle name="Финансовый 3 2 2 2 2 3 7 3 2 3" xfId="36941"/>
    <cellStyle name="Финансовый 3 2 2 2 2 3 7 3 3" xfId="16529"/>
    <cellStyle name="Финансовый 3 2 2 2 2 3 7 3 4" xfId="30137"/>
    <cellStyle name="Финансовый 3 2 2 2 2 3 7 4" xfId="7457"/>
    <cellStyle name="Финансовый 3 2 2 2 2 3 7 4 2" xfId="21065"/>
    <cellStyle name="Финансовый 3 2 2 2 2 3 7 4 3" xfId="34673"/>
    <cellStyle name="Финансовый 3 2 2 2 2 3 7 5" xfId="14261"/>
    <cellStyle name="Финансовый 3 2 2 2 2 3 7 6" xfId="27869"/>
    <cellStyle name="Финансовый 3 2 2 2 2 3 8" xfId="4811"/>
    <cellStyle name="Финансовый 3 2 2 2 2 3 8 2" xfId="11615"/>
    <cellStyle name="Финансовый 3 2 2 2 2 3 8 2 2" xfId="25223"/>
    <cellStyle name="Финансовый 3 2 2 2 2 3 8 2 3" xfId="38831"/>
    <cellStyle name="Финансовый 3 2 2 2 2 3 8 3" xfId="18419"/>
    <cellStyle name="Финансовый 3 2 2 2 2 3 8 4" xfId="32027"/>
    <cellStyle name="Финансовый 3 2 2 2 2 3 9" xfId="2543"/>
    <cellStyle name="Финансовый 3 2 2 2 2 3 9 2" xfId="9347"/>
    <cellStyle name="Финансовый 3 2 2 2 2 3 9 2 2" xfId="22955"/>
    <cellStyle name="Финансовый 3 2 2 2 2 3 9 2 3" xfId="36563"/>
    <cellStyle name="Финансовый 3 2 2 2 2 3 9 3" xfId="16151"/>
    <cellStyle name="Финансовый 3 2 2 2 2 3 9 4" xfId="29759"/>
    <cellStyle name="Финансовый 3 2 2 2 2 4" xfId="396"/>
    <cellStyle name="Финансовый 3 2 2 2 2 4 10" xfId="14004"/>
    <cellStyle name="Финансовый 3 2 2 2 2 4 11" xfId="27612"/>
    <cellStyle name="Финансовый 3 2 2 2 2 4 2" xfId="1908"/>
    <cellStyle name="Финансовый 3 2 2 2 2 4 2 2" xfId="6444"/>
    <cellStyle name="Финансовый 3 2 2 2 2 4 2 2 2" xfId="13248"/>
    <cellStyle name="Финансовый 3 2 2 2 2 4 2 2 2 2" xfId="26856"/>
    <cellStyle name="Финансовый 3 2 2 2 2 4 2 2 2 3" xfId="40464"/>
    <cellStyle name="Финансовый 3 2 2 2 2 4 2 2 3" xfId="20052"/>
    <cellStyle name="Финансовый 3 2 2 2 2 4 2 2 4" xfId="33660"/>
    <cellStyle name="Финансовый 3 2 2 2 2 4 2 3" xfId="4176"/>
    <cellStyle name="Финансовый 3 2 2 2 2 4 2 3 2" xfId="10980"/>
    <cellStyle name="Финансовый 3 2 2 2 2 4 2 3 2 2" xfId="24588"/>
    <cellStyle name="Финансовый 3 2 2 2 2 4 2 3 2 3" xfId="38196"/>
    <cellStyle name="Финансовый 3 2 2 2 2 4 2 3 3" xfId="17784"/>
    <cellStyle name="Финансовый 3 2 2 2 2 4 2 3 4" xfId="31392"/>
    <cellStyle name="Финансовый 3 2 2 2 2 4 2 4" xfId="8712"/>
    <cellStyle name="Финансовый 3 2 2 2 2 4 2 4 2" xfId="22320"/>
    <cellStyle name="Финансовый 3 2 2 2 2 4 2 4 3" xfId="35928"/>
    <cellStyle name="Финансовый 3 2 2 2 2 4 2 5" xfId="15516"/>
    <cellStyle name="Финансовый 3 2 2 2 2 4 2 6" xfId="29124"/>
    <cellStyle name="Финансовый 3 2 2 2 2 4 3" xfId="1530"/>
    <cellStyle name="Финансовый 3 2 2 2 2 4 3 2" xfId="6066"/>
    <cellStyle name="Финансовый 3 2 2 2 2 4 3 2 2" xfId="12870"/>
    <cellStyle name="Финансовый 3 2 2 2 2 4 3 2 2 2" xfId="26478"/>
    <cellStyle name="Финансовый 3 2 2 2 2 4 3 2 2 3" xfId="40086"/>
    <cellStyle name="Финансовый 3 2 2 2 2 4 3 2 3" xfId="19674"/>
    <cellStyle name="Финансовый 3 2 2 2 2 4 3 2 4" xfId="33282"/>
    <cellStyle name="Финансовый 3 2 2 2 2 4 3 3" xfId="3798"/>
    <cellStyle name="Финансовый 3 2 2 2 2 4 3 3 2" xfId="10602"/>
    <cellStyle name="Финансовый 3 2 2 2 2 4 3 3 2 2" xfId="24210"/>
    <cellStyle name="Финансовый 3 2 2 2 2 4 3 3 2 3" xfId="37818"/>
    <cellStyle name="Финансовый 3 2 2 2 2 4 3 3 3" xfId="17406"/>
    <cellStyle name="Финансовый 3 2 2 2 2 4 3 3 4" xfId="31014"/>
    <cellStyle name="Финансовый 3 2 2 2 2 4 3 4" xfId="8334"/>
    <cellStyle name="Финансовый 3 2 2 2 2 4 3 4 2" xfId="21942"/>
    <cellStyle name="Финансовый 3 2 2 2 2 4 3 4 3" xfId="35550"/>
    <cellStyle name="Финансовый 3 2 2 2 2 4 3 5" xfId="15138"/>
    <cellStyle name="Финансовый 3 2 2 2 2 4 3 6" xfId="28746"/>
    <cellStyle name="Финансовый 3 2 2 2 2 4 4" xfId="2286"/>
    <cellStyle name="Финансовый 3 2 2 2 2 4 4 2" xfId="6822"/>
    <cellStyle name="Финансовый 3 2 2 2 2 4 4 2 2" xfId="13626"/>
    <cellStyle name="Финансовый 3 2 2 2 2 4 4 2 2 2" xfId="27234"/>
    <cellStyle name="Финансовый 3 2 2 2 2 4 4 2 2 3" xfId="40842"/>
    <cellStyle name="Финансовый 3 2 2 2 2 4 4 2 3" xfId="20430"/>
    <cellStyle name="Финансовый 3 2 2 2 2 4 4 2 4" xfId="34038"/>
    <cellStyle name="Финансовый 3 2 2 2 2 4 4 3" xfId="4554"/>
    <cellStyle name="Финансовый 3 2 2 2 2 4 4 3 2" xfId="11358"/>
    <cellStyle name="Финансовый 3 2 2 2 2 4 4 3 2 2" xfId="24966"/>
    <cellStyle name="Финансовый 3 2 2 2 2 4 4 3 2 3" xfId="38574"/>
    <cellStyle name="Финансовый 3 2 2 2 2 4 4 3 3" xfId="18162"/>
    <cellStyle name="Финансовый 3 2 2 2 2 4 4 3 4" xfId="31770"/>
    <cellStyle name="Финансовый 3 2 2 2 2 4 4 4" xfId="9090"/>
    <cellStyle name="Финансовый 3 2 2 2 2 4 4 4 2" xfId="22698"/>
    <cellStyle name="Финансовый 3 2 2 2 2 4 4 4 3" xfId="36306"/>
    <cellStyle name="Финансовый 3 2 2 2 2 4 4 5" xfId="15894"/>
    <cellStyle name="Финансовый 3 2 2 2 2 4 4 6" xfId="29502"/>
    <cellStyle name="Финансовый 3 2 2 2 2 4 5" xfId="1152"/>
    <cellStyle name="Финансовый 3 2 2 2 2 4 5 2" xfId="5688"/>
    <cellStyle name="Финансовый 3 2 2 2 2 4 5 2 2" xfId="12492"/>
    <cellStyle name="Финансовый 3 2 2 2 2 4 5 2 2 2" xfId="26100"/>
    <cellStyle name="Финансовый 3 2 2 2 2 4 5 2 2 3" xfId="39708"/>
    <cellStyle name="Финансовый 3 2 2 2 2 4 5 2 3" xfId="19296"/>
    <cellStyle name="Финансовый 3 2 2 2 2 4 5 2 4" xfId="32904"/>
    <cellStyle name="Финансовый 3 2 2 2 2 4 5 3" xfId="3420"/>
    <cellStyle name="Финансовый 3 2 2 2 2 4 5 3 2" xfId="10224"/>
    <cellStyle name="Финансовый 3 2 2 2 2 4 5 3 2 2" xfId="23832"/>
    <cellStyle name="Финансовый 3 2 2 2 2 4 5 3 2 3" xfId="37440"/>
    <cellStyle name="Финансовый 3 2 2 2 2 4 5 3 3" xfId="17028"/>
    <cellStyle name="Финансовый 3 2 2 2 2 4 5 3 4" xfId="30636"/>
    <cellStyle name="Финансовый 3 2 2 2 2 4 5 4" xfId="7956"/>
    <cellStyle name="Финансовый 3 2 2 2 2 4 5 4 2" xfId="21564"/>
    <cellStyle name="Финансовый 3 2 2 2 2 4 5 4 3" xfId="35172"/>
    <cellStyle name="Финансовый 3 2 2 2 2 4 5 5" xfId="14760"/>
    <cellStyle name="Финансовый 3 2 2 2 2 4 5 6" xfId="28368"/>
    <cellStyle name="Финансовый 3 2 2 2 2 4 6" xfId="774"/>
    <cellStyle name="Финансовый 3 2 2 2 2 4 6 2" xfId="5310"/>
    <cellStyle name="Финансовый 3 2 2 2 2 4 6 2 2" xfId="12114"/>
    <cellStyle name="Финансовый 3 2 2 2 2 4 6 2 2 2" xfId="25722"/>
    <cellStyle name="Финансовый 3 2 2 2 2 4 6 2 2 3" xfId="39330"/>
    <cellStyle name="Финансовый 3 2 2 2 2 4 6 2 3" xfId="18918"/>
    <cellStyle name="Финансовый 3 2 2 2 2 4 6 2 4" xfId="32526"/>
    <cellStyle name="Финансовый 3 2 2 2 2 4 6 3" xfId="3042"/>
    <cellStyle name="Финансовый 3 2 2 2 2 4 6 3 2" xfId="9846"/>
    <cellStyle name="Финансовый 3 2 2 2 2 4 6 3 2 2" xfId="23454"/>
    <cellStyle name="Финансовый 3 2 2 2 2 4 6 3 2 3" xfId="37062"/>
    <cellStyle name="Финансовый 3 2 2 2 2 4 6 3 3" xfId="16650"/>
    <cellStyle name="Финансовый 3 2 2 2 2 4 6 3 4" xfId="30258"/>
    <cellStyle name="Финансовый 3 2 2 2 2 4 6 4" xfId="7578"/>
    <cellStyle name="Финансовый 3 2 2 2 2 4 6 4 2" xfId="21186"/>
    <cellStyle name="Финансовый 3 2 2 2 2 4 6 4 3" xfId="34794"/>
    <cellStyle name="Финансовый 3 2 2 2 2 4 6 5" xfId="14382"/>
    <cellStyle name="Финансовый 3 2 2 2 2 4 6 6" xfId="27990"/>
    <cellStyle name="Финансовый 3 2 2 2 2 4 7" xfId="4932"/>
    <cellStyle name="Финансовый 3 2 2 2 2 4 7 2" xfId="11736"/>
    <cellStyle name="Финансовый 3 2 2 2 2 4 7 2 2" xfId="25344"/>
    <cellStyle name="Финансовый 3 2 2 2 2 4 7 2 3" xfId="38952"/>
    <cellStyle name="Финансовый 3 2 2 2 2 4 7 3" xfId="18540"/>
    <cellStyle name="Финансовый 3 2 2 2 2 4 7 4" xfId="32148"/>
    <cellStyle name="Финансовый 3 2 2 2 2 4 8" xfId="2664"/>
    <cellStyle name="Финансовый 3 2 2 2 2 4 8 2" xfId="9468"/>
    <cellStyle name="Финансовый 3 2 2 2 2 4 8 2 2" xfId="23076"/>
    <cellStyle name="Финансовый 3 2 2 2 2 4 8 2 3" xfId="36684"/>
    <cellStyle name="Финансовый 3 2 2 2 2 4 8 3" xfId="16272"/>
    <cellStyle name="Финансовый 3 2 2 2 2 4 8 4" xfId="29880"/>
    <cellStyle name="Финансовый 3 2 2 2 2 4 9" xfId="7200"/>
    <cellStyle name="Финансовый 3 2 2 2 2 4 9 2" xfId="20808"/>
    <cellStyle name="Финансовый 3 2 2 2 2 4 9 3" xfId="34416"/>
    <cellStyle name="Финансовый 3 2 2 2 2 5" xfId="1706"/>
    <cellStyle name="Финансовый 3 2 2 2 2 5 2" xfId="6242"/>
    <cellStyle name="Финансовый 3 2 2 2 2 5 2 2" xfId="13046"/>
    <cellStyle name="Финансовый 3 2 2 2 2 5 2 2 2" xfId="26654"/>
    <cellStyle name="Финансовый 3 2 2 2 2 5 2 2 3" xfId="40262"/>
    <cellStyle name="Финансовый 3 2 2 2 2 5 2 3" xfId="19850"/>
    <cellStyle name="Финансовый 3 2 2 2 2 5 2 4" xfId="33458"/>
    <cellStyle name="Финансовый 3 2 2 2 2 5 3" xfId="3974"/>
    <cellStyle name="Финансовый 3 2 2 2 2 5 3 2" xfId="10778"/>
    <cellStyle name="Финансовый 3 2 2 2 2 5 3 2 2" xfId="24386"/>
    <cellStyle name="Финансовый 3 2 2 2 2 5 3 2 3" xfId="37994"/>
    <cellStyle name="Финансовый 3 2 2 2 2 5 3 3" xfId="17582"/>
    <cellStyle name="Финансовый 3 2 2 2 2 5 3 4" xfId="31190"/>
    <cellStyle name="Финансовый 3 2 2 2 2 5 4" xfId="8510"/>
    <cellStyle name="Финансовый 3 2 2 2 2 5 4 2" xfId="22118"/>
    <cellStyle name="Финансовый 3 2 2 2 2 5 4 3" xfId="35726"/>
    <cellStyle name="Финансовый 3 2 2 2 2 5 5" xfId="15314"/>
    <cellStyle name="Финансовый 3 2 2 2 2 5 6" xfId="28922"/>
    <cellStyle name="Финансовый 3 2 2 2 2 6" xfId="1328"/>
    <cellStyle name="Финансовый 3 2 2 2 2 6 2" xfId="5864"/>
    <cellStyle name="Финансовый 3 2 2 2 2 6 2 2" xfId="12668"/>
    <cellStyle name="Финансовый 3 2 2 2 2 6 2 2 2" xfId="26276"/>
    <cellStyle name="Финансовый 3 2 2 2 2 6 2 2 3" xfId="39884"/>
    <cellStyle name="Финансовый 3 2 2 2 2 6 2 3" xfId="19472"/>
    <cellStyle name="Финансовый 3 2 2 2 2 6 2 4" xfId="33080"/>
    <cellStyle name="Финансовый 3 2 2 2 2 6 3" xfId="3596"/>
    <cellStyle name="Финансовый 3 2 2 2 2 6 3 2" xfId="10400"/>
    <cellStyle name="Финансовый 3 2 2 2 2 6 3 2 2" xfId="24008"/>
    <cellStyle name="Финансовый 3 2 2 2 2 6 3 2 3" xfId="37616"/>
    <cellStyle name="Финансовый 3 2 2 2 2 6 3 3" xfId="17204"/>
    <cellStyle name="Финансовый 3 2 2 2 2 6 3 4" xfId="30812"/>
    <cellStyle name="Финансовый 3 2 2 2 2 6 4" xfId="8132"/>
    <cellStyle name="Финансовый 3 2 2 2 2 6 4 2" xfId="21740"/>
    <cellStyle name="Финансовый 3 2 2 2 2 6 4 3" xfId="35348"/>
    <cellStyle name="Финансовый 3 2 2 2 2 6 5" xfId="14936"/>
    <cellStyle name="Финансовый 3 2 2 2 2 6 6" xfId="28544"/>
    <cellStyle name="Финансовый 3 2 2 2 2 7" xfId="2084"/>
    <cellStyle name="Финансовый 3 2 2 2 2 7 2" xfId="6620"/>
    <cellStyle name="Финансовый 3 2 2 2 2 7 2 2" xfId="13424"/>
    <cellStyle name="Финансовый 3 2 2 2 2 7 2 2 2" xfId="27032"/>
    <cellStyle name="Финансовый 3 2 2 2 2 7 2 2 3" xfId="40640"/>
    <cellStyle name="Финансовый 3 2 2 2 2 7 2 3" xfId="20228"/>
    <cellStyle name="Финансовый 3 2 2 2 2 7 2 4" xfId="33836"/>
    <cellStyle name="Финансовый 3 2 2 2 2 7 3" xfId="4352"/>
    <cellStyle name="Финансовый 3 2 2 2 2 7 3 2" xfId="11156"/>
    <cellStyle name="Финансовый 3 2 2 2 2 7 3 2 2" xfId="24764"/>
    <cellStyle name="Финансовый 3 2 2 2 2 7 3 2 3" xfId="38372"/>
    <cellStyle name="Финансовый 3 2 2 2 2 7 3 3" xfId="17960"/>
    <cellStyle name="Финансовый 3 2 2 2 2 7 3 4" xfId="31568"/>
    <cellStyle name="Финансовый 3 2 2 2 2 7 4" xfId="8888"/>
    <cellStyle name="Финансовый 3 2 2 2 2 7 4 2" xfId="22496"/>
    <cellStyle name="Финансовый 3 2 2 2 2 7 4 3" xfId="36104"/>
    <cellStyle name="Финансовый 3 2 2 2 2 7 5" xfId="15692"/>
    <cellStyle name="Финансовый 3 2 2 2 2 7 6" xfId="29300"/>
    <cellStyle name="Финансовый 3 2 2 2 2 8" xfId="950"/>
    <cellStyle name="Финансовый 3 2 2 2 2 8 2" xfId="5486"/>
    <cellStyle name="Финансовый 3 2 2 2 2 8 2 2" xfId="12290"/>
    <cellStyle name="Финансовый 3 2 2 2 2 8 2 2 2" xfId="25898"/>
    <cellStyle name="Финансовый 3 2 2 2 2 8 2 2 3" xfId="39506"/>
    <cellStyle name="Финансовый 3 2 2 2 2 8 2 3" xfId="19094"/>
    <cellStyle name="Финансовый 3 2 2 2 2 8 2 4" xfId="32702"/>
    <cellStyle name="Финансовый 3 2 2 2 2 8 3" xfId="3218"/>
    <cellStyle name="Финансовый 3 2 2 2 2 8 3 2" xfId="10022"/>
    <cellStyle name="Финансовый 3 2 2 2 2 8 3 2 2" xfId="23630"/>
    <cellStyle name="Финансовый 3 2 2 2 2 8 3 2 3" xfId="37238"/>
    <cellStyle name="Финансовый 3 2 2 2 2 8 3 3" xfId="16826"/>
    <cellStyle name="Финансовый 3 2 2 2 2 8 3 4" xfId="30434"/>
    <cellStyle name="Финансовый 3 2 2 2 2 8 4" xfId="7754"/>
    <cellStyle name="Финансовый 3 2 2 2 2 8 4 2" xfId="21362"/>
    <cellStyle name="Финансовый 3 2 2 2 2 8 4 3" xfId="34970"/>
    <cellStyle name="Финансовый 3 2 2 2 2 8 5" xfId="14558"/>
    <cellStyle name="Финансовый 3 2 2 2 2 8 6" xfId="28166"/>
    <cellStyle name="Финансовый 3 2 2 2 2 9" xfId="572"/>
    <cellStyle name="Финансовый 3 2 2 2 2 9 2" xfId="5108"/>
    <cellStyle name="Финансовый 3 2 2 2 2 9 2 2" xfId="11912"/>
    <cellStyle name="Финансовый 3 2 2 2 2 9 2 2 2" xfId="25520"/>
    <cellStyle name="Финансовый 3 2 2 2 2 9 2 2 3" xfId="39128"/>
    <cellStyle name="Финансовый 3 2 2 2 2 9 2 3" xfId="18716"/>
    <cellStyle name="Финансовый 3 2 2 2 2 9 2 4" xfId="32324"/>
    <cellStyle name="Финансовый 3 2 2 2 2 9 3" xfId="2840"/>
    <cellStyle name="Финансовый 3 2 2 2 2 9 3 2" xfId="9644"/>
    <cellStyle name="Финансовый 3 2 2 2 2 9 3 2 2" xfId="23252"/>
    <cellStyle name="Финансовый 3 2 2 2 2 9 3 2 3" xfId="36860"/>
    <cellStyle name="Финансовый 3 2 2 2 2 9 3 3" xfId="16448"/>
    <cellStyle name="Финансовый 3 2 2 2 2 9 3 4" xfId="30056"/>
    <cellStyle name="Финансовый 3 2 2 2 2 9 4" xfId="7376"/>
    <cellStyle name="Финансовый 3 2 2 2 2 9 4 2" xfId="20984"/>
    <cellStyle name="Финансовый 3 2 2 2 2 9 4 3" xfId="34592"/>
    <cellStyle name="Финансовый 3 2 2 2 2 9 5" xfId="14180"/>
    <cellStyle name="Финансовый 3 2 2 2 2 9 6" xfId="27788"/>
    <cellStyle name="Финансовый 3 2 2 2 3" xfId="215"/>
    <cellStyle name="Финансовый 3 2 2 2 3 10" xfId="2483"/>
    <cellStyle name="Финансовый 3 2 2 2 3 10 2" xfId="9287"/>
    <cellStyle name="Финансовый 3 2 2 2 3 10 2 2" xfId="22895"/>
    <cellStyle name="Финансовый 3 2 2 2 3 10 2 3" xfId="36503"/>
    <cellStyle name="Финансовый 3 2 2 2 3 10 3" xfId="16091"/>
    <cellStyle name="Финансовый 3 2 2 2 3 10 4" xfId="29699"/>
    <cellStyle name="Финансовый 3 2 2 2 3 11" xfId="7019"/>
    <cellStyle name="Финансовый 3 2 2 2 3 11 2" xfId="20627"/>
    <cellStyle name="Финансовый 3 2 2 2 3 11 3" xfId="34235"/>
    <cellStyle name="Финансовый 3 2 2 2 3 12" xfId="13823"/>
    <cellStyle name="Финансовый 3 2 2 2 3 13" xfId="27431"/>
    <cellStyle name="Финансовый 3 2 2 2 3 2" xfId="296"/>
    <cellStyle name="Финансовый 3 2 2 2 3 2 10" xfId="7100"/>
    <cellStyle name="Финансовый 3 2 2 2 3 2 10 2" xfId="20708"/>
    <cellStyle name="Финансовый 3 2 2 2 3 2 10 3" xfId="34316"/>
    <cellStyle name="Финансовый 3 2 2 2 3 2 11" xfId="13904"/>
    <cellStyle name="Финансовый 3 2 2 2 3 2 12" xfId="27512"/>
    <cellStyle name="Финансовый 3 2 2 2 3 2 2" xfId="498"/>
    <cellStyle name="Финансовый 3 2 2 2 3 2 2 10" xfId="14106"/>
    <cellStyle name="Финансовый 3 2 2 2 3 2 2 11" xfId="27714"/>
    <cellStyle name="Финансовый 3 2 2 2 3 2 2 2" xfId="2010"/>
    <cellStyle name="Финансовый 3 2 2 2 3 2 2 2 2" xfId="6546"/>
    <cellStyle name="Финансовый 3 2 2 2 3 2 2 2 2 2" xfId="13350"/>
    <cellStyle name="Финансовый 3 2 2 2 3 2 2 2 2 2 2" xfId="26958"/>
    <cellStyle name="Финансовый 3 2 2 2 3 2 2 2 2 2 3" xfId="40566"/>
    <cellStyle name="Финансовый 3 2 2 2 3 2 2 2 2 3" xfId="20154"/>
    <cellStyle name="Финансовый 3 2 2 2 3 2 2 2 2 4" xfId="33762"/>
    <cellStyle name="Финансовый 3 2 2 2 3 2 2 2 3" xfId="4278"/>
    <cellStyle name="Финансовый 3 2 2 2 3 2 2 2 3 2" xfId="11082"/>
    <cellStyle name="Финансовый 3 2 2 2 3 2 2 2 3 2 2" xfId="24690"/>
    <cellStyle name="Финансовый 3 2 2 2 3 2 2 2 3 2 3" xfId="38298"/>
    <cellStyle name="Финансовый 3 2 2 2 3 2 2 2 3 3" xfId="17886"/>
    <cellStyle name="Финансовый 3 2 2 2 3 2 2 2 3 4" xfId="31494"/>
    <cellStyle name="Финансовый 3 2 2 2 3 2 2 2 4" xfId="8814"/>
    <cellStyle name="Финансовый 3 2 2 2 3 2 2 2 4 2" xfId="22422"/>
    <cellStyle name="Финансовый 3 2 2 2 3 2 2 2 4 3" xfId="36030"/>
    <cellStyle name="Финансовый 3 2 2 2 3 2 2 2 5" xfId="15618"/>
    <cellStyle name="Финансовый 3 2 2 2 3 2 2 2 6" xfId="29226"/>
    <cellStyle name="Финансовый 3 2 2 2 3 2 2 3" xfId="1632"/>
    <cellStyle name="Финансовый 3 2 2 2 3 2 2 3 2" xfId="6168"/>
    <cellStyle name="Финансовый 3 2 2 2 3 2 2 3 2 2" xfId="12972"/>
    <cellStyle name="Финансовый 3 2 2 2 3 2 2 3 2 2 2" xfId="26580"/>
    <cellStyle name="Финансовый 3 2 2 2 3 2 2 3 2 2 3" xfId="40188"/>
    <cellStyle name="Финансовый 3 2 2 2 3 2 2 3 2 3" xfId="19776"/>
    <cellStyle name="Финансовый 3 2 2 2 3 2 2 3 2 4" xfId="33384"/>
    <cellStyle name="Финансовый 3 2 2 2 3 2 2 3 3" xfId="3900"/>
    <cellStyle name="Финансовый 3 2 2 2 3 2 2 3 3 2" xfId="10704"/>
    <cellStyle name="Финансовый 3 2 2 2 3 2 2 3 3 2 2" xfId="24312"/>
    <cellStyle name="Финансовый 3 2 2 2 3 2 2 3 3 2 3" xfId="37920"/>
    <cellStyle name="Финансовый 3 2 2 2 3 2 2 3 3 3" xfId="17508"/>
    <cellStyle name="Финансовый 3 2 2 2 3 2 2 3 3 4" xfId="31116"/>
    <cellStyle name="Финансовый 3 2 2 2 3 2 2 3 4" xfId="8436"/>
    <cellStyle name="Финансовый 3 2 2 2 3 2 2 3 4 2" xfId="22044"/>
    <cellStyle name="Финансовый 3 2 2 2 3 2 2 3 4 3" xfId="35652"/>
    <cellStyle name="Финансовый 3 2 2 2 3 2 2 3 5" xfId="15240"/>
    <cellStyle name="Финансовый 3 2 2 2 3 2 2 3 6" xfId="28848"/>
    <cellStyle name="Финансовый 3 2 2 2 3 2 2 4" xfId="2388"/>
    <cellStyle name="Финансовый 3 2 2 2 3 2 2 4 2" xfId="6924"/>
    <cellStyle name="Финансовый 3 2 2 2 3 2 2 4 2 2" xfId="13728"/>
    <cellStyle name="Финансовый 3 2 2 2 3 2 2 4 2 2 2" xfId="27336"/>
    <cellStyle name="Финансовый 3 2 2 2 3 2 2 4 2 2 3" xfId="40944"/>
    <cellStyle name="Финансовый 3 2 2 2 3 2 2 4 2 3" xfId="20532"/>
    <cellStyle name="Финансовый 3 2 2 2 3 2 2 4 2 4" xfId="34140"/>
    <cellStyle name="Финансовый 3 2 2 2 3 2 2 4 3" xfId="4656"/>
    <cellStyle name="Финансовый 3 2 2 2 3 2 2 4 3 2" xfId="11460"/>
    <cellStyle name="Финансовый 3 2 2 2 3 2 2 4 3 2 2" xfId="25068"/>
    <cellStyle name="Финансовый 3 2 2 2 3 2 2 4 3 2 3" xfId="38676"/>
    <cellStyle name="Финансовый 3 2 2 2 3 2 2 4 3 3" xfId="18264"/>
    <cellStyle name="Финансовый 3 2 2 2 3 2 2 4 3 4" xfId="31872"/>
    <cellStyle name="Финансовый 3 2 2 2 3 2 2 4 4" xfId="9192"/>
    <cellStyle name="Финансовый 3 2 2 2 3 2 2 4 4 2" xfId="22800"/>
    <cellStyle name="Финансовый 3 2 2 2 3 2 2 4 4 3" xfId="36408"/>
    <cellStyle name="Финансовый 3 2 2 2 3 2 2 4 5" xfId="15996"/>
    <cellStyle name="Финансовый 3 2 2 2 3 2 2 4 6" xfId="29604"/>
    <cellStyle name="Финансовый 3 2 2 2 3 2 2 5" xfId="1254"/>
    <cellStyle name="Финансовый 3 2 2 2 3 2 2 5 2" xfId="5790"/>
    <cellStyle name="Финансовый 3 2 2 2 3 2 2 5 2 2" xfId="12594"/>
    <cellStyle name="Финансовый 3 2 2 2 3 2 2 5 2 2 2" xfId="26202"/>
    <cellStyle name="Финансовый 3 2 2 2 3 2 2 5 2 2 3" xfId="39810"/>
    <cellStyle name="Финансовый 3 2 2 2 3 2 2 5 2 3" xfId="19398"/>
    <cellStyle name="Финансовый 3 2 2 2 3 2 2 5 2 4" xfId="33006"/>
    <cellStyle name="Финансовый 3 2 2 2 3 2 2 5 3" xfId="3522"/>
    <cellStyle name="Финансовый 3 2 2 2 3 2 2 5 3 2" xfId="10326"/>
    <cellStyle name="Финансовый 3 2 2 2 3 2 2 5 3 2 2" xfId="23934"/>
    <cellStyle name="Финансовый 3 2 2 2 3 2 2 5 3 2 3" xfId="37542"/>
    <cellStyle name="Финансовый 3 2 2 2 3 2 2 5 3 3" xfId="17130"/>
    <cellStyle name="Финансовый 3 2 2 2 3 2 2 5 3 4" xfId="30738"/>
    <cellStyle name="Финансовый 3 2 2 2 3 2 2 5 4" xfId="8058"/>
    <cellStyle name="Финансовый 3 2 2 2 3 2 2 5 4 2" xfId="21666"/>
    <cellStyle name="Финансовый 3 2 2 2 3 2 2 5 4 3" xfId="35274"/>
    <cellStyle name="Финансовый 3 2 2 2 3 2 2 5 5" xfId="14862"/>
    <cellStyle name="Финансовый 3 2 2 2 3 2 2 5 6" xfId="28470"/>
    <cellStyle name="Финансовый 3 2 2 2 3 2 2 6" xfId="876"/>
    <cellStyle name="Финансовый 3 2 2 2 3 2 2 6 2" xfId="5412"/>
    <cellStyle name="Финансовый 3 2 2 2 3 2 2 6 2 2" xfId="12216"/>
    <cellStyle name="Финансовый 3 2 2 2 3 2 2 6 2 2 2" xfId="25824"/>
    <cellStyle name="Финансовый 3 2 2 2 3 2 2 6 2 2 3" xfId="39432"/>
    <cellStyle name="Финансовый 3 2 2 2 3 2 2 6 2 3" xfId="19020"/>
    <cellStyle name="Финансовый 3 2 2 2 3 2 2 6 2 4" xfId="32628"/>
    <cellStyle name="Финансовый 3 2 2 2 3 2 2 6 3" xfId="3144"/>
    <cellStyle name="Финансовый 3 2 2 2 3 2 2 6 3 2" xfId="9948"/>
    <cellStyle name="Финансовый 3 2 2 2 3 2 2 6 3 2 2" xfId="23556"/>
    <cellStyle name="Финансовый 3 2 2 2 3 2 2 6 3 2 3" xfId="37164"/>
    <cellStyle name="Финансовый 3 2 2 2 3 2 2 6 3 3" xfId="16752"/>
    <cellStyle name="Финансовый 3 2 2 2 3 2 2 6 3 4" xfId="30360"/>
    <cellStyle name="Финансовый 3 2 2 2 3 2 2 6 4" xfId="7680"/>
    <cellStyle name="Финансовый 3 2 2 2 3 2 2 6 4 2" xfId="21288"/>
    <cellStyle name="Финансовый 3 2 2 2 3 2 2 6 4 3" xfId="34896"/>
    <cellStyle name="Финансовый 3 2 2 2 3 2 2 6 5" xfId="14484"/>
    <cellStyle name="Финансовый 3 2 2 2 3 2 2 6 6" xfId="28092"/>
    <cellStyle name="Финансовый 3 2 2 2 3 2 2 7" xfId="5034"/>
    <cellStyle name="Финансовый 3 2 2 2 3 2 2 7 2" xfId="11838"/>
    <cellStyle name="Финансовый 3 2 2 2 3 2 2 7 2 2" xfId="25446"/>
    <cellStyle name="Финансовый 3 2 2 2 3 2 2 7 2 3" xfId="39054"/>
    <cellStyle name="Финансовый 3 2 2 2 3 2 2 7 3" xfId="18642"/>
    <cellStyle name="Финансовый 3 2 2 2 3 2 2 7 4" xfId="32250"/>
    <cellStyle name="Финансовый 3 2 2 2 3 2 2 8" xfId="2766"/>
    <cellStyle name="Финансовый 3 2 2 2 3 2 2 8 2" xfId="9570"/>
    <cellStyle name="Финансовый 3 2 2 2 3 2 2 8 2 2" xfId="23178"/>
    <cellStyle name="Финансовый 3 2 2 2 3 2 2 8 2 3" xfId="36786"/>
    <cellStyle name="Финансовый 3 2 2 2 3 2 2 8 3" xfId="16374"/>
    <cellStyle name="Финансовый 3 2 2 2 3 2 2 8 4" xfId="29982"/>
    <cellStyle name="Финансовый 3 2 2 2 3 2 2 9" xfId="7302"/>
    <cellStyle name="Финансовый 3 2 2 2 3 2 2 9 2" xfId="20910"/>
    <cellStyle name="Финансовый 3 2 2 2 3 2 2 9 3" xfId="34518"/>
    <cellStyle name="Финансовый 3 2 2 2 3 2 3" xfId="1808"/>
    <cellStyle name="Финансовый 3 2 2 2 3 2 3 2" xfId="6344"/>
    <cellStyle name="Финансовый 3 2 2 2 3 2 3 2 2" xfId="13148"/>
    <cellStyle name="Финансовый 3 2 2 2 3 2 3 2 2 2" xfId="26756"/>
    <cellStyle name="Финансовый 3 2 2 2 3 2 3 2 2 3" xfId="40364"/>
    <cellStyle name="Финансовый 3 2 2 2 3 2 3 2 3" xfId="19952"/>
    <cellStyle name="Финансовый 3 2 2 2 3 2 3 2 4" xfId="33560"/>
    <cellStyle name="Финансовый 3 2 2 2 3 2 3 3" xfId="4076"/>
    <cellStyle name="Финансовый 3 2 2 2 3 2 3 3 2" xfId="10880"/>
    <cellStyle name="Финансовый 3 2 2 2 3 2 3 3 2 2" xfId="24488"/>
    <cellStyle name="Финансовый 3 2 2 2 3 2 3 3 2 3" xfId="38096"/>
    <cellStyle name="Финансовый 3 2 2 2 3 2 3 3 3" xfId="17684"/>
    <cellStyle name="Финансовый 3 2 2 2 3 2 3 3 4" xfId="31292"/>
    <cellStyle name="Финансовый 3 2 2 2 3 2 3 4" xfId="8612"/>
    <cellStyle name="Финансовый 3 2 2 2 3 2 3 4 2" xfId="22220"/>
    <cellStyle name="Финансовый 3 2 2 2 3 2 3 4 3" xfId="35828"/>
    <cellStyle name="Финансовый 3 2 2 2 3 2 3 5" xfId="15416"/>
    <cellStyle name="Финансовый 3 2 2 2 3 2 3 6" xfId="29024"/>
    <cellStyle name="Финансовый 3 2 2 2 3 2 4" xfId="1430"/>
    <cellStyle name="Финансовый 3 2 2 2 3 2 4 2" xfId="5966"/>
    <cellStyle name="Финансовый 3 2 2 2 3 2 4 2 2" xfId="12770"/>
    <cellStyle name="Финансовый 3 2 2 2 3 2 4 2 2 2" xfId="26378"/>
    <cellStyle name="Финансовый 3 2 2 2 3 2 4 2 2 3" xfId="39986"/>
    <cellStyle name="Финансовый 3 2 2 2 3 2 4 2 3" xfId="19574"/>
    <cellStyle name="Финансовый 3 2 2 2 3 2 4 2 4" xfId="33182"/>
    <cellStyle name="Финансовый 3 2 2 2 3 2 4 3" xfId="3698"/>
    <cellStyle name="Финансовый 3 2 2 2 3 2 4 3 2" xfId="10502"/>
    <cellStyle name="Финансовый 3 2 2 2 3 2 4 3 2 2" xfId="24110"/>
    <cellStyle name="Финансовый 3 2 2 2 3 2 4 3 2 3" xfId="37718"/>
    <cellStyle name="Финансовый 3 2 2 2 3 2 4 3 3" xfId="17306"/>
    <cellStyle name="Финансовый 3 2 2 2 3 2 4 3 4" xfId="30914"/>
    <cellStyle name="Финансовый 3 2 2 2 3 2 4 4" xfId="8234"/>
    <cellStyle name="Финансовый 3 2 2 2 3 2 4 4 2" xfId="21842"/>
    <cellStyle name="Финансовый 3 2 2 2 3 2 4 4 3" xfId="35450"/>
    <cellStyle name="Финансовый 3 2 2 2 3 2 4 5" xfId="15038"/>
    <cellStyle name="Финансовый 3 2 2 2 3 2 4 6" xfId="28646"/>
    <cellStyle name="Финансовый 3 2 2 2 3 2 5" xfId="2186"/>
    <cellStyle name="Финансовый 3 2 2 2 3 2 5 2" xfId="6722"/>
    <cellStyle name="Финансовый 3 2 2 2 3 2 5 2 2" xfId="13526"/>
    <cellStyle name="Финансовый 3 2 2 2 3 2 5 2 2 2" xfId="27134"/>
    <cellStyle name="Финансовый 3 2 2 2 3 2 5 2 2 3" xfId="40742"/>
    <cellStyle name="Финансовый 3 2 2 2 3 2 5 2 3" xfId="20330"/>
    <cellStyle name="Финансовый 3 2 2 2 3 2 5 2 4" xfId="33938"/>
    <cellStyle name="Финансовый 3 2 2 2 3 2 5 3" xfId="4454"/>
    <cellStyle name="Финансовый 3 2 2 2 3 2 5 3 2" xfId="11258"/>
    <cellStyle name="Финансовый 3 2 2 2 3 2 5 3 2 2" xfId="24866"/>
    <cellStyle name="Финансовый 3 2 2 2 3 2 5 3 2 3" xfId="38474"/>
    <cellStyle name="Финансовый 3 2 2 2 3 2 5 3 3" xfId="18062"/>
    <cellStyle name="Финансовый 3 2 2 2 3 2 5 3 4" xfId="31670"/>
    <cellStyle name="Финансовый 3 2 2 2 3 2 5 4" xfId="8990"/>
    <cellStyle name="Финансовый 3 2 2 2 3 2 5 4 2" xfId="22598"/>
    <cellStyle name="Финансовый 3 2 2 2 3 2 5 4 3" xfId="36206"/>
    <cellStyle name="Финансовый 3 2 2 2 3 2 5 5" xfId="15794"/>
    <cellStyle name="Финансовый 3 2 2 2 3 2 5 6" xfId="29402"/>
    <cellStyle name="Финансовый 3 2 2 2 3 2 6" xfId="1052"/>
    <cellStyle name="Финансовый 3 2 2 2 3 2 6 2" xfId="5588"/>
    <cellStyle name="Финансовый 3 2 2 2 3 2 6 2 2" xfId="12392"/>
    <cellStyle name="Финансовый 3 2 2 2 3 2 6 2 2 2" xfId="26000"/>
    <cellStyle name="Финансовый 3 2 2 2 3 2 6 2 2 3" xfId="39608"/>
    <cellStyle name="Финансовый 3 2 2 2 3 2 6 2 3" xfId="19196"/>
    <cellStyle name="Финансовый 3 2 2 2 3 2 6 2 4" xfId="32804"/>
    <cellStyle name="Финансовый 3 2 2 2 3 2 6 3" xfId="3320"/>
    <cellStyle name="Финансовый 3 2 2 2 3 2 6 3 2" xfId="10124"/>
    <cellStyle name="Финансовый 3 2 2 2 3 2 6 3 2 2" xfId="23732"/>
    <cellStyle name="Финансовый 3 2 2 2 3 2 6 3 2 3" xfId="37340"/>
    <cellStyle name="Финансовый 3 2 2 2 3 2 6 3 3" xfId="16928"/>
    <cellStyle name="Финансовый 3 2 2 2 3 2 6 3 4" xfId="30536"/>
    <cellStyle name="Финансовый 3 2 2 2 3 2 6 4" xfId="7856"/>
    <cellStyle name="Финансовый 3 2 2 2 3 2 6 4 2" xfId="21464"/>
    <cellStyle name="Финансовый 3 2 2 2 3 2 6 4 3" xfId="35072"/>
    <cellStyle name="Финансовый 3 2 2 2 3 2 6 5" xfId="14660"/>
    <cellStyle name="Финансовый 3 2 2 2 3 2 6 6" xfId="28268"/>
    <cellStyle name="Финансовый 3 2 2 2 3 2 7" xfId="674"/>
    <cellStyle name="Финансовый 3 2 2 2 3 2 7 2" xfId="5210"/>
    <cellStyle name="Финансовый 3 2 2 2 3 2 7 2 2" xfId="12014"/>
    <cellStyle name="Финансовый 3 2 2 2 3 2 7 2 2 2" xfId="25622"/>
    <cellStyle name="Финансовый 3 2 2 2 3 2 7 2 2 3" xfId="39230"/>
    <cellStyle name="Финансовый 3 2 2 2 3 2 7 2 3" xfId="18818"/>
    <cellStyle name="Финансовый 3 2 2 2 3 2 7 2 4" xfId="32426"/>
    <cellStyle name="Финансовый 3 2 2 2 3 2 7 3" xfId="2942"/>
    <cellStyle name="Финансовый 3 2 2 2 3 2 7 3 2" xfId="9746"/>
    <cellStyle name="Финансовый 3 2 2 2 3 2 7 3 2 2" xfId="23354"/>
    <cellStyle name="Финансовый 3 2 2 2 3 2 7 3 2 3" xfId="36962"/>
    <cellStyle name="Финансовый 3 2 2 2 3 2 7 3 3" xfId="16550"/>
    <cellStyle name="Финансовый 3 2 2 2 3 2 7 3 4" xfId="30158"/>
    <cellStyle name="Финансовый 3 2 2 2 3 2 7 4" xfId="7478"/>
    <cellStyle name="Финансовый 3 2 2 2 3 2 7 4 2" xfId="21086"/>
    <cellStyle name="Финансовый 3 2 2 2 3 2 7 4 3" xfId="34694"/>
    <cellStyle name="Финансовый 3 2 2 2 3 2 7 5" xfId="14282"/>
    <cellStyle name="Финансовый 3 2 2 2 3 2 7 6" xfId="27890"/>
    <cellStyle name="Финансовый 3 2 2 2 3 2 8" xfId="4832"/>
    <cellStyle name="Финансовый 3 2 2 2 3 2 8 2" xfId="11636"/>
    <cellStyle name="Финансовый 3 2 2 2 3 2 8 2 2" xfId="25244"/>
    <cellStyle name="Финансовый 3 2 2 2 3 2 8 2 3" xfId="38852"/>
    <cellStyle name="Финансовый 3 2 2 2 3 2 8 3" xfId="18440"/>
    <cellStyle name="Финансовый 3 2 2 2 3 2 8 4" xfId="32048"/>
    <cellStyle name="Финансовый 3 2 2 2 3 2 9" xfId="2564"/>
    <cellStyle name="Финансовый 3 2 2 2 3 2 9 2" xfId="9368"/>
    <cellStyle name="Финансовый 3 2 2 2 3 2 9 2 2" xfId="22976"/>
    <cellStyle name="Финансовый 3 2 2 2 3 2 9 2 3" xfId="36584"/>
    <cellStyle name="Финансовый 3 2 2 2 3 2 9 3" xfId="16172"/>
    <cellStyle name="Финансовый 3 2 2 2 3 2 9 4" xfId="29780"/>
    <cellStyle name="Финансовый 3 2 2 2 3 3" xfId="417"/>
    <cellStyle name="Финансовый 3 2 2 2 3 3 10" xfId="14025"/>
    <cellStyle name="Финансовый 3 2 2 2 3 3 11" xfId="27633"/>
    <cellStyle name="Финансовый 3 2 2 2 3 3 2" xfId="1929"/>
    <cellStyle name="Финансовый 3 2 2 2 3 3 2 2" xfId="6465"/>
    <cellStyle name="Финансовый 3 2 2 2 3 3 2 2 2" xfId="13269"/>
    <cellStyle name="Финансовый 3 2 2 2 3 3 2 2 2 2" xfId="26877"/>
    <cellStyle name="Финансовый 3 2 2 2 3 3 2 2 2 3" xfId="40485"/>
    <cellStyle name="Финансовый 3 2 2 2 3 3 2 2 3" xfId="20073"/>
    <cellStyle name="Финансовый 3 2 2 2 3 3 2 2 4" xfId="33681"/>
    <cellStyle name="Финансовый 3 2 2 2 3 3 2 3" xfId="4197"/>
    <cellStyle name="Финансовый 3 2 2 2 3 3 2 3 2" xfId="11001"/>
    <cellStyle name="Финансовый 3 2 2 2 3 3 2 3 2 2" xfId="24609"/>
    <cellStyle name="Финансовый 3 2 2 2 3 3 2 3 2 3" xfId="38217"/>
    <cellStyle name="Финансовый 3 2 2 2 3 3 2 3 3" xfId="17805"/>
    <cellStyle name="Финансовый 3 2 2 2 3 3 2 3 4" xfId="31413"/>
    <cellStyle name="Финансовый 3 2 2 2 3 3 2 4" xfId="8733"/>
    <cellStyle name="Финансовый 3 2 2 2 3 3 2 4 2" xfId="22341"/>
    <cellStyle name="Финансовый 3 2 2 2 3 3 2 4 3" xfId="35949"/>
    <cellStyle name="Финансовый 3 2 2 2 3 3 2 5" xfId="15537"/>
    <cellStyle name="Финансовый 3 2 2 2 3 3 2 6" xfId="29145"/>
    <cellStyle name="Финансовый 3 2 2 2 3 3 3" xfId="1551"/>
    <cellStyle name="Финансовый 3 2 2 2 3 3 3 2" xfId="6087"/>
    <cellStyle name="Финансовый 3 2 2 2 3 3 3 2 2" xfId="12891"/>
    <cellStyle name="Финансовый 3 2 2 2 3 3 3 2 2 2" xfId="26499"/>
    <cellStyle name="Финансовый 3 2 2 2 3 3 3 2 2 3" xfId="40107"/>
    <cellStyle name="Финансовый 3 2 2 2 3 3 3 2 3" xfId="19695"/>
    <cellStyle name="Финансовый 3 2 2 2 3 3 3 2 4" xfId="33303"/>
    <cellStyle name="Финансовый 3 2 2 2 3 3 3 3" xfId="3819"/>
    <cellStyle name="Финансовый 3 2 2 2 3 3 3 3 2" xfId="10623"/>
    <cellStyle name="Финансовый 3 2 2 2 3 3 3 3 2 2" xfId="24231"/>
    <cellStyle name="Финансовый 3 2 2 2 3 3 3 3 2 3" xfId="37839"/>
    <cellStyle name="Финансовый 3 2 2 2 3 3 3 3 3" xfId="17427"/>
    <cellStyle name="Финансовый 3 2 2 2 3 3 3 3 4" xfId="31035"/>
    <cellStyle name="Финансовый 3 2 2 2 3 3 3 4" xfId="8355"/>
    <cellStyle name="Финансовый 3 2 2 2 3 3 3 4 2" xfId="21963"/>
    <cellStyle name="Финансовый 3 2 2 2 3 3 3 4 3" xfId="35571"/>
    <cellStyle name="Финансовый 3 2 2 2 3 3 3 5" xfId="15159"/>
    <cellStyle name="Финансовый 3 2 2 2 3 3 3 6" xfId="28767"/>
    <cellStyle name="Финансовый 3 2 2 2 3 3 4" xfId="2307"/>
    <cellStyle name="Финансовый 3 2 2 2 3 3 4 2" xfId="6843"/>
    <cellStyle name="Финансовый 3 2 2 2 3 3 4 2 2" xfId="13647"/>
    <cellStyle name="Финансовый 3 2 2 2 3 3 4 2 2 2" xfId="27255"/>
    <cellStyle name="Финансовый 3 2 2 2 3 3 4 2 2 3" xfId="40863"/>
    <cellStyle name="Финансовый 3 2 2 2 3 3 4 2 3" xfId="20451"/>
    <cellStyle name="Финансовый 3 2 2 2 3 3 4 2 4" xfId="34059"/>
    <cellStyle name="Финансовый 3 2 2 2 3 3 4 3" xfId="4575"/>
    <cellStyle name="Финансовый 3 2 2 2 3 3 4 3 2" xfId="11379"/>
    <cellStyle name="Финансовый 3 2 2 2 3 3 4 3 2 2" xfId="24987"/>
    <cellStyle name="Финансовый 3 2 2 2 3 3 4 3 2 3" xfId="38595"/>
    <cellStyle name="Финансовый 3 2 2 2 3 3 4 3 3" xfId="18183"/>
    <cellStyle name="Финансовый 3 2 2 2 3 3 4 3 4" xfId="31791"/>
    <cellStyle name="Финансовый 3 2 2 2 3 3 4 4" xfId="9111"/>
    <cellStyle name="Финансовый 3 2 2 2 3 3 4 4 2" xfId="22719"/>
    <cellStyle name="Финансовый 3 2 2 2 3 3 4 4 3" xfId="36327"/>
    <cellStyle name="Финансовый 3 2 2 2 3 3 4 5" xfId="15915"/>
    <cellStyle name="Финансовый 3 2 2 2 3 3 4 6" xfId="29523"/>
    <cellStyle name="Финансовый 3 2 2 2 3 3 5" xfId="1173"/>
    <cellStyle name="Финансовый 3 2 2 2 3 3 5 2" xfId="5709"/>
    <cellStyle name="Финансовый 3 2 2 2 3 3 5 2 2" xfId="12513"/>
    <cellStyle name="Финансовый 3 2 2 2 3 3 5 2 2 2" xfId="26121"/>
    <cellStyle name="Финансовый 3 2 2 2 3 3 5 2 2 3" xfId="39729"/>
    <cellStyle name="Финансовый 3 2 2 2 3 3 5 2 3" xfId="19317"/>
    <cellStyle name="Финансовый 3 2 2 2 3 3 5 2 4" xfId="32925"/>
    <cellStyle name="Финансовый 3 2 2 2 3 3 5 3" xfId="3441"/>
    <cellStyle name="Финансовый 3 2 2 2 3 3 5 3 2" xfId="10245"/>
    <cellStyle name="Финансовый 3 2 2 2 3 3 5 3 2 2" xfId="23853"/>
    <cellStyle name="Финансовый 3 2 2 2 3 3 5 3 2 3" xfId="37461"/>
    <cellStyle name="Финансовый 3 2 2 2 3 3 5 3 3" xfId="17049"/>
    <cellStyle name="Финансовый 3 2 2 2 3 3 5 3 4" xfId="30657"/>
    <cellStyle name="Финансовый 3 2 2 2 3 3 5 4" xfId="7977"/>
    <cellStyle name="Финансовый 3 2 2 2 3 3 5 4 2" xfId="21585"/>
    <cellStyle name="Финансовый 3 2 2 2 3 3 5 4 3" xfId="35193"/>
    <cellStyle name="Финансовый 3 2 2 2 3 3 5 5" xfId="14781"/>
    <cellStyle name="Финансовый 3 2 2 2 3 3 5 6" xfId="28389"/>
    <cellStyle name="Финансовый 3 2 2 2 3 3 6" xfId="795"/>
    <cellStyle name="Финансовый 3 2 2 2 3 3 6 2" xfId="5331"/>
    <cellStyle name="Финансовый 3 2 2 2 3 3 6 2 2" xfId="12135"/>
    <cellStyle name="Финансовый 3 2 2 2 3 3 6 2 2 2" xfId="25743"/>
    <cellStyle name="Финансовый 3 2 2 2 3 3 6 2 2 3" xfId="39351"/>
    <cellStyle name="Финансовый 3 2 2 2 3 3 6 2 3" xfId="18939"/>
    <cellStyle name="Финансовый 3 2 2 2 3 3 6 2 4" xfId="32547"/>
    <cellStyle name="Финансовый 3 2 2 2 3 3 6 3" xfId="3063"/>
    <cellStyle name="Финансовый 3 2 2 2 3 3 6 3 2" xfId="9867"/>
    <cellStyle name="Финансовый 3 2 2 2 3 3 6 3 2 2" xfId="23475"/>
    <cellStyle name="Финансовый 3 2 2 2 3 3 6 3 2 3" xfId="37083"/>
    <cellStyle name="Финансовый 3 2 2 2 3 3 6 3 3" xfId="16671"/>
    <cellStyle name="Финансовый 3 2 2 2 3 3 6 3 4" xfId="30279"/>
    <cellStyle name="Финансовый 3 2 2 2 3 3 6 4" xfId="7599"/>
    <cellStyle name="Финансовый 3 2 2 2 3 3 6 4 2" xfId="21207"/>
    <cellStyle name="Финансовый 3 2 2 2 3 3 6 4 3" xfId="34815"/>
    <cellStyle name="Финансовый 3 2 2 2 3 3 6 5" xfId="14403"/>
    <cellStyle name="Финансовый 3 2 2 2 3 3 6 6" xfId="28011"/>
    <cellStyle name="Финансовый 3 2 2 2 3 3 7" xfId="4953"/>
    <cellStyle name="Финансовый 3 2 2 2 3 3 7 2" xfId="11757"/>
    <cellStyle name="Финансовый 3 2 2 2 3 3 7 2 2" xfId="25365"/>
    <cellStyle name="Финансовый 3 2 2 2 3 3 7 2 3" xfId="38973"/>
    <cellStyle name="Финансовый 3 2 2 2 3 3 7 3" xfId="18561"/>
    <cellStyle name="Финансовый 3 2 2 2 3 3 7 4" xfId="32169"/>
    <cellStyle name="Финансовый 3 2 2 2 3 3 8" xfId="2685"/>
    <cellStyle name="Финансовый 3 2 2 2 3 3 8 2" xfId="9489"/>
    <cellStyle name="Финансовый 3 2 2 2 3 3 8 2 2" xfId="23097"/>
    <cellStyle name="Финансовый 3 2 2 2 3 3 8 2 3" xfId="36705"/>
    <cellStyle name="Финансовый 3 2 2 2 3 3 8 3" xfId="16293"/>
    <cellStyle name="Финансовый 3 2 2 2 3 3 8 4" xfId="29901"/>
    <cellStyle name="Финансовый 3 2 2 2 3 3 9" xfId="7221"/>
    <cellStyle name="Финансовый 3 2 2 2 3 3 9 2" xfId="20829"/>
    <cellStyle name="Финансовый 3 2 2 2 3 3 9 3" xfId="34437"/>
    <cellStyle name="Финансовый 3 2 2 2 3 4" xfId="1727"/>
    <cellStyle name="Финансовый 3 2 2 2 3 4 2" xfId="6263"/>
    <cellStyle name="Финансовый 3 2 2 2 3 4 2 2" xfId="13067"/>
    <cellStyle name="Финансовый 3 2 2 2 3 4 2 2 2" xfId="26675"/>
    <cellStyle name="Финансовый 3 2 2 2 3 4 2 2 3" xfId="40283"/>
    <cellStyle name="Финансовый 3 2 2 2 3 4 2 3" xfId="19871"/>
    <cellStyle name="Финансовый 3 2 2 2 3 4 2 4" xfId="33479"/>
    <cellStyle name="Финансовый 3 2 2 2 3 4 3" xfId="3995"/>
    <cellStyle name="Финансовый 3 2 2 2 3 4 3 2" xfId="10799"/>
    <cellStyle name="Финансовый 3 2 2 2 3 4 3 2 2" xfId="24407"/>
    <cellStyle name="Финансовый 3 2 2 2 3 4 3 2 3" xfId="38015"/>
    <cellStyle name="Финансовый 3 2 2 2 3 4 3 3" xfId="17603"/>
    <cellStyle name="Финансовый 3 2 2 2 3 4 3 4" xfId="31211"/>
    <cellStyle name="Финансовый 3 2 2 2 3 4 4" xfId="8531"/>
    <cellStyle name="Финансовый 3 2 2 2 3 4 4 2" xfId="22139"/>
    <cellStyle name="Финансовый 3 2 2 2 3 4 4 3" xfId="35747"/>
    <cellStyle name="Финансовый 3 2 2 2 3 4 5" xfId="15335"/>
    <cellStyle name="Финансовый 3 2 2 2 3 4 6" xfId="28943"/>
    <cellStyle name="Финансовый 3 2 2 2 3 5" xfId="1349"/>
    <cellStyle name="Финансовый 3 2 2 2 3 5 2" xfId="5885"/>
    <cellStyle name="Финансовый 3 2 2 2 3 5 2 2" xfId="12689"/>
    <cellStyle name="Финансовый 3 2 2 2 3 5 2 2 2" xfId="26297"/>
    <cellStyle name="Финансовый 3 2 2 2 3 5 2 2 3" xfId="39905"/>
    <cellStyle name="Финансовый 3 2 2 2 3 5 2 3" xfId="19493"/>
    <cellStyle name="Финансовый 3 2 2 2 3 5 2 4" xfId="33101"/>
    <cellStyle name="Финансовый 3 2 2 2 3 5 3" xfId="3617"/>
    <cellStyle name="Финансовый 3 2 2 2 3 5 3 2" xfId="10421"/>
    <cellStyle name="Финансовый 3 2 2 2 3 5 3 2 2" xfId="24029"/>
    <cellStyle name="Финансовый 3 2 2 2 3 5 3 2 3" xfId="37637"/>
    <cellStyle name="Финансовый 3 2 2 2 3 5 3 3" xfId="17225"/>
    <cellStyle name="Финансовый 3 2 2 2 3 5 3 4" xfId="30833"/>
    <cellStyle name="Финансовый 3 2 2 2 3 5 4" xfId="8153"/>
    <cellStyle name="Финансовый 3 2 2 2 3 5 4 2" xfId="21761"/>
    <cellStyle name="Финансовый 3 2 2 2 3 5 4 3" xfId="35369"/>
    <cellStyle name="Финансовый 3 2 2 2 3 5 5" xfId="14957"/>
    <cellStyle name="Финансовый 3 2 2 2 3 5 6" xfId="28565"/>
    <cellStyle name="Финансовый 3 2 2 2 3 6" xfId="2105"/>
    <cellStyle name="Финансовый 3 2 2 2 3 6 2" xfId="6641"/>
    <cellStyle name="Финансовый 3 2 2 2 3 6 2 2" xfId="13445"/>
    <cellStyle name="Финансовый 3 2 2 2 3 6 2 2 2" xfId="27053"/>
    <cellStyle name="Финансовый 3 2 2 2 3 6 2 2 3" xfId="40661"/>
    <cellStyle name="Финансовый 3 2 2 2 3 6 2 3" xfId="20249"/>
    <cellStyle name="Финансовый 3 2 2 2 3 6 2 4" xfId="33857"/>
    <cellStyle name="Финансовый 3 2 2 2 3 6 3" xfId="4373"/>
    <cellStyle name="Финансовый 3 2 2 2 3 6 3 2" xfId="11177"/>
    <cellStyle name="Финансовый 3 2 2 2 3 6 3 2 2" xfId="24785"/>
    <cellStyle name="Финансовый 3 2 2 2 3 6 3 2 3" xfId="38393"/>
    <cellStyle name="Финансовый 3 2 2 2 3 6 3 3" xfId="17981"/>
    <cellStyle name="Финансовый 3 2 2 2 3 6 3 4" xfId="31589"/>
    <cellStyle name="Финансовый 3 2 2 2 3 6 4" xfId="8909"/>
    <cellStyle name="Финансовый 3 2 2 2 3 6 4 2" xfId="22517"/>
    <cellStyle name="Финансовый 3 2 2 2 3 6 4 3" xfId="36125"/>
    <cellStyle name="Финансовый 3 2 2 2 3 6 5" xfId="15713"/>
    <cellStyle name="Финансовый 3 2 2 2 3 6 6" xfId="29321"/>
    <cellStyle name="Финансовый 3 2 2 2 3 7" xfId="971"/>
    <cellStyle name="Финансовый 3 2 2 2 3 7 2" xfId="5507"/>
    <cellStyle name="Финансовый 3 2 2 2 3 7 2 2" xfId="12311"/>
    <cellStyle name="Финансовый 3 2 2 2 3 7 2 2 2" xfId="25919"/>
    <cellStyle name="Финансовый 3 2 2 2 3 7 2 2 3" xfId="39527"/>
    <cellStyle name="Финансовый 3 2 2 2 3 7 2 3" xfId="19115"/>
    <cellStyle name="Финансовый 3 2 2 2 3 7 2 4" xfId="32723"/>
    <cellStyle name="Финансовый 3 2 2 2 3 7 3" xfId="3239"/>
    <cellStyle name="Финансовый 3 2 2 2 3 7 3 2" xfId="10043"/>
    <cellStyle name="Финансовый 3 2 2 2 3 7 3 2 2" xfId="23651"/>
    <cellStyle name="Финансовый 3 2 2 2 3 7 3 2 3" xfId="37259"/>
    <cellStyle name="Финансовый 3 2 2 2 3 7 3 3" xfId="16847"/>
    <cellStyle name="Финансовый 3 2 2 2 3 7 3 4" xfId="30455"/>
    <cellStyle name="Финансовый 3 2 2 2 3 7 4" xfId="7775"/>
    <cellStyle name="Финансовый 3 2 2 2 3 7 4 2" xfId="21383"/>
    <cellStyle name="Финансовый 3 2 2 2 3 7 4 3" xfId="34991"/>
    <cellStyle name="Финансовый 3 2 2 2 3 7 5" xfId="14579"/>
    <cellStyle name="Финансовый 3 2 2 2 3 7 6" xfId="28187"/>
    <cellStyle name="Финансовый 3 2 2 2 3 8" xfId="593"/>
    <cellStyle name="Финансовый 3 2 2 2 3 8 2" xfId="5129"/>
    <cellStyle name="Финансовый 3 2 2 2 3 8 2 2" xfId="11933"/>
    <cellStyle name="Финансовый 3 2 2 2 3 8 2 2 2" xfId="25541"/>
    <cellStyle name="Финансовый 3 2 2 2 3 8 2 2 3" xfId="39149"/>
    <cellStyle name="Финансовый 3 2 2 2 3 8 2 3" xfId="18737"/>
    <cellStyle name="Финансовый 3 2 2 2 3 8 2 4" xfId="32345"/>
    <cellStyle name="Финансовый 3 2 2 2 3 8 3" xfId="2861"/>
    <cellStyle name="Финансовый 3 2 2 2 3 8 3 2" xfId="9665"/>
    <cellStyle name="Финансовый 3 2 2 2 3 8 3 2 2" xfId="23273"/>
    <cellStyle name="Финансовый 3 2 2 2 3 8 3 2 3" xfId="36881"/>
    <cellStyle name="Финансовый 3 2 2 2 3 8 3 3" xfId="16469"/>
    <cellStyle name="Финансовый 3 2 2 2 3 8 3 4" xfId="30077"/>
    <cellStyle name="Финансовый 3 2 2 2 3 8 4" xfId="7397"/>
    <cellStyle name="Финансовый 3 2 2 2 3 8 4 2" xfId="21005"/>
    <cellStyle name="Финансовый 3 2 2 2 3 8 4 3" xfId="34613"/>
    <cellStyle name="Финансовый 3 2 2 2 3 8 5" xfId="14201"/>
    <cellStyle name="Финансовый 3 2 2 2 3 8 6" xfId="27809"/>
    <cellStyle name="Финансовый 3 2 2 2 3 9" xfId="4751"/>
    <cellStyle name="Финансовый 3 2 2 2 3 9 2" xfId="11555"/>
    <cellStyle name="Финансовый 3 2 2 2 3 9 2 2" xfId="25163"/>
    <cellStyle name="Финансовый 3 2 2 2 3 9 2 3" xfId="38771"/>
    <cellStyle name="Финансовый 3 2 2 2 3 9 3" xfId="18359"/>
    <cellStyle name="Финансовый 3 2 2 2 3 9 4" xfId="31967"/>
    <cellStyle name="Финансовый 3 2 2 2 4" xfId="182"/>
    <cellStyle name="Финансовый 3 2 2 2 4 10" xfId="2450"/>
    <cellStyle name="Финансовый 3 2 2 2 4 10 2" xfId="9254"/>
    <cellStyle name="Финансовый 3 2 2 2 4 10 2 2" xfId="22862"/>
    <cellStyle name="Финансовый 3 2 2 2 4 10 2 3" xfId="36470"/>
    <cellStyle name="Финансовый 3 2 2 2 4 10 3" xfId="16058"/>
    <cellStyle name="Финансовый 3 2 2 2 4 10 4" xfId="29666"/>
    <cellStyle name="Финансовый 3 2 2 2 4 11" xfId="6986"/>
    <cellStyle name="Финансовый 3 2 2 2 4 11 2" xfId="20594"/>
    <cellStyle name="Финансовый 3 2 2 2 4 11 3" xfId="34202"/>
    <cellStyle name="Финансовый 3 2 2 2 4 12" xfId="13790"/>
    <cellStyle name="Финансовый 3 2 2 2 4 13" xfId="27398"/>
    <cellStyle name="Финансовый 3 2 2 2 4 2" xfId="263"/>
    <cellStyle name="Финансовый 3 2 2 2 4 2 10" xfId="7067"/>
    <cellStyle name="Финансовый 3 2 2 2 4 2 10 2" xfId="20675"/>
    <cellStyle name="Финансовый 3 2 2 2 4 2 10 3" xfId="34283"/>
    <cellStyle name="Финансовый 3 2 2 2 4 2 11" xfId="13871"/>
    <cellStyle name="Финансовый 3 2 2 2 4 2 12" xfId="27479"/>
    <cellStyle name="Финансовый 3 2 2 2 4 2 2" xfId="465"/>
    <cellStyle name="Финансовый 3 2 2 2 4 2 2 10" xfId="14073"/>
    <cellStyle name="Финансовый 3 2 2 2 4 2 2 11" xfId="27681"/>
    <cellStyle name="Финансовый 3 2 2 2 4 2 2 2" xfId="1977"/>
    <cellStyle name="Финансовый 3 2 2 2 4 2 2 2 2" xfId="6513"/>
    <cellStyle name="Финансовый 3 2 2 2 4 2 2 2 2 2" xfId="13317"/>
    <cellStyle name="Финансовый 3 2 2 2 4 2 2 2 2 2 2" xfId="26925"/>
    <cellStyle name="Финансовый 3 2 2 2 4 2 2 2 2 2 3" xfId="40533"/>
    <cellStyle name="Финансовый 3 2 2 2 4 2 2 2 2 3" xfId="20121"/>
    <cellStyle name="Финансовый 3 2 2 2 4 2 2 2 2 4" xfId="33729"/>
    <cellStyle name="Финансовый 3 2 2 2 4 2 2 2 3" xfId="4245"/>
    <cellStyle name="Финансовый 3 2 2 2 4 2 2 2 3 2" xfId="11049"/>
    <cellStyle name="Финансовый 3 2 2 2 4 2 2 2 3 2 2" xfId="24657"/>
    <cellStyle name="Финансовый 3 2 2 2 4 2 2 2 3 2 3" xfId="38265"/>
    <cellStyle name="Финансовый 3 2 2 2 4 2 2 2 3 3" xfId="17853"/>
    <cellStyle name="Финансовый 3 2 2 2 4 2 2 2 3 4" xfId="31461"/>
    <cellStyle name="Финансовый 3 2 2 2 4 2 2 2 4" xfId="8781"/>
    <cellStyle name="Финансовый 3 2 2 2 4 2 2 2 4 2" xfId="22389"/>
    <cellStyle name="Финансовый 3 2 2 2 4 2 2 2 4 3" xfId="35997"/>
    <cellStyle name="Финансовый 3 2 2 2 4 2 2 2 5" xfId="15585"/>
    <cellStyle name="Финансовый 3 2 2 2 4 2 2 2 6" xfId="29193"/>
    <cellStyle name="Финансовый 3 2 2 2 4 2 2 3" xfId="1599"/>
    <cellStyle name="Финансовый 3 2 2 2 4 2 2 3 2" xfId="6135"/>
    <cellStyle name="Финансовый 3 2 2 2 4 2 2 3 2 2" xfId="12939"/>
    <cellStyle name="Финансовый 3 2 2 2 4 2 2 3 2 2 2" xfId="26547"/>
    <cellStyle name="Финансовый 3 2 2 2 4 2 2 3 2 2 3" xfId="40155"/>
    <cellStyle name="Финансовый 3 2 2 2 4 2 2 3 2 3" xfId="19743"/>
    <cellStyle name="Финансовый 3 2 2 2 4 2 2 3 2 4" xfId="33351"/>
    <cellStyle name="Финансовый 3 2 2 2 4 2 2 3 3" xfId="3867"/>
    <cellStyle name="Финансовый 3 2 2 2 4 2 2 3 3 2" xfId="10671"/>
    <cellStyle name="Финансовый 3 2 2 2 4 2 2 3 3 2 2" xfId="24279"/>
    <cellStyle name="Финансовый 3 2 2 2 4 2 2 3 3 2 3" xfId="37887"/>
    <cellStyle name="Финансовый 3 2 2 2 4 2 2 3 3 3" xfId="17475"/>
    <cellStyle name="Финансовый 3 2 2 2 4 2 2 3 3 4" xfId="31083"/>
    <cellStyle name="Финансовый 3 2 2 2 4 2 2 3 4" xfId="8403"/>
    <cellStyle name="Финансовый 3 2 2 2 4 2 2 3 4 2" xfId="22011"/>
    <cellStyle name="Финансовый 3 2 2 2 4 2 2 3 4 3" xfId="35619"/>
    <cellStyle name="Финансовый 3 2 2 2 4 2 2 3 5" xfId="15207"/>
    <cellStyle name="Финансовый 3 2 2 2 4 2 2 3 6" xfId="28815"/>
    <cellStyle name="Финансовый 3 2 2 2 4 2 2 4" xfId="2355"/>
    <cellStyle name="Финансовый 3 2 2 2 4 2 2 4 2" xfId="6891"/>
    <cellStyle name="Финансовый 3 2 2 2 4 2 2 4 2 2" xfId="13695"/>
    <cellStyle name="Финансовый 3 2 2 2 4 2 2 4 2 2 2" xfId="27303"/>
    <cellStyle name="Финансовый 3 2 2 2 4 2 2 4 2 2 3" xfId="40911"/>
    <cellStyle name="Финансовый 3 2 2 2 4 2 2 4 2 3" xfId="20499"/>
    <cellStyle name="Финансовый 3 2 2 2 4 2 2 4 2 4" xfId="34107"/>
    <cellStyle name="Финансовый 3 2 2 2 4 2 2 4 3" xfId="4623"/>
    <cellStyle name="Финансовый 3 2 2 2 4 2 2 4 3 2" xfId="11427"/>
    <cellStyle name="Финансовый 3 2 2 2 4 2 2 4 3 2 2" xfId="25035"/>
    <cellStyle name="Финансовый 3 2 2 2 4 2 2 4 3 2 3" xfId="38643"/>
    <cellStyle name="Финансовый 3 2 2 2 4 2 2 4 3 3" xfId="18231"/>
    <cellStyle name="Финансовый 3 2 2 2 4 2 2 4 3 4" xfId="31839"/>
    <cellStyle name="Финансовый 3 2 2 2 4 2 2 4 4" xfId="9159"/>
    <cellStyle name="Финансовый 3 2 2 2 4 2 2 4 4 2" xfId="22767"/>
    <cellStyle name="Финансовый 3 2 2 2 4 2 2 4 4 3" xfId="36375"/>
    <cellStyle name="Финансовый 3 2 2 2 4 2 2 4 5" xfId="15963"/>
    <cellStyle name="Финансовый 3 2 2 2 4 2 2 4 6" xfId="29571"/>
    <cellStyle name="Финансовый 3 2 2 2 4 2 2 5" xfId="1221"/>
    <cellStyle name="Финансовый 3 2 2 2 4 2 2 5 2" xfId="5757"/>
    <cellStyle name="Финансовый 3 2 2 2 4 2 2 5 2 2" xfId="12561"/>
    <cellStyle name="Финансовый 3 2 2 2 4 2 2 5 2 2 2" xfId="26169"/>
    <cellStyle name="Финансовый 3 2 2 2 4 2 2 5 2 2 3" xfId="39777"/>
    <cellStyle name="Финансовый 3 2 2 2 4 2 2 5 2 3" xfId="19365"/>
    <cellStyle name="Финансовый 3 2 2 2 4 2 2 5 2 4" xfId="32973"/>
    <cellStyle name="Финансовый 3 2 2 2 4 2 2 5 3" xfId="3489"/>
    <cellStyle name="Финансовый 3 2 2 2 4 2 2 5 3 2" xfId="10293"/>
    <cellStyle name="Финансовый 3 2 2 2 4 2 2 5 3 2 2" xfId="23901"/>
    <cellStyle name="Финансовый 3 2 2 2 4 2 2 5 3 2 3" xfId="37509"/>
    <cellStyle name="Финансовый 3 2 2 2 4 2 2 5 3 3" xfId="17097"/>
    <cellStyle name="Финансовый 3 2 2 2 4 2 2 5 3 4" xfId="30705"/>
    <cellStyle name="Финансовый 3 2 2 2 4 2 2 5 4" xfId="8025"/>
    <cellStyle name="Финансовый 3 2 2 2 4 2 2 5 4 2" xfId="21633"/>
    <cellStyle name="Финансовый 3 2 2 2 4 2 2 5 4 3" xfId="35241"/>
    <cellStyle name="Финансовый 3 2 2 2 4 2 2 5 5" xfId="14829"/>
    <cellStyle name="Финансовый 3 2 2 2 4 2 2 5 6" xfId="28437"/>
    <cellStyle name="Финансовый 3 2 2 2 4 2 2 6" xfId="843"/>
    <cellStyle name="Финансовый 3 2 2 2 4 2 2 6 2" xfId="5379"/>
    <cellStyle name="Финансовый 3 2 2 2 4 2 2 6 2 2" xfId="12183"/>
    <cellStyle name="Финансовый 3 2 2 2 4 2 2 6 2 2 2" xfId="25791"/>
    <cellStyle name="Финансовый 3 2 2 2 4 2 2 6 2 2 3" xfId="39399"/>
    <cellStyle name="Финансовый 3 2 2 2 4 2 2 6 2 3" xfId="18987"/>
    <cellStyle name="Финансовый 3 2 2 2 4 2 2 6 2 4" xfId="32595"/>
    <cellStyle name="Финансовый 3 2 2 2 4 2 2 6 3" xfId="3111"/>
    <cellStyle name="Финансовый 3 2 2 2 4 2 2 6 3 2" xfId="9915"/>
    <cellStyle name="Финансовый 3 2 2 2 4 2 2 6 3 2 2" xfId="23523"/>
    <cellStyle name="Финансовый 3 2 2 2 4 2 2 6 3 2 3" xfId="37131"/>
    <cellStyle name="Финансовый 3 2 2 2 4 2 2 6 3 3" xfId="16719"/>
    <cellStyle name="Финансовый 3 2 2 2 4 2 2 6 3 4" xfId="30327"/>
    <cellStyle name="Финансовый 3 2 2 2 4 2 2 6 4" xfId="7647"/>
    <cellStyle name="Финансовый 3 2 2 2 4 2 2 6 4 2" xfId="21255"/>
    <cellStyle name="Финансовый 3 2 2 2 4 2 2 6 4 3" xfId="34863"/>
    <cellStyle name="Финансовый 3 2 2 2 4 2 2 6 5" xfId="14451"/>
    <cellStyle name="Финансовый 3 2 2 2 4 2 2 6 6" xfId="28059"/>
    <cellStyle name="Финансовый 3 2 2 2 4 2 2 7" xfId="5001"/>
    <cellStyle name="Финансовый 3 2 2 2 4 2 2 7 2" xfId="11805"/>
    <cellStyle name="Финансовый 3 2 2 2 4 2 2 7 2 2" xfId="25413"/>
    <cellStyle name="Финансовый 3 2 2 2 4 2 2 7 2 3" xfId="39021"/>
    <cellStyle name="Финансовый 3 2 2 2 4 2 2 7 3" xfId="18609"/>
    <cellStyle name="Финансовый 3 2 2 2 4 2 2 7 4" xfId="32217"/>
    <cellStyle name="Финансовый 3 2 2 2 4 2 2 8" xfId="2733"/>
    <cellStyle name="Финансовый 3 2 2 2 4 2 2 8 2" xfId="9537"/>
    <cellStyle name="Финансовый 3 2 2 2 4 2 2 8 2 2" xfId="23145"/>
    <cellStyle name="Финансовый 3 2 2 2 4 2 2 8 2 3" xfId="36753"/>
    <cellStyle name="Финансовый 3 2 2 2 4 2 2 8 3" xfId="16341"/>
    <cellStyle name="Финансовый 3 2 2 2 4 2 2 8 4" xfId="29949"/>
    <cellStyle name="Финансовый 3 2 2 2 4 2 2 9" xfId="7269"/>
    <cellStyle name="Финансовый 3 2 2 2 4 2 2 9 2" xfId="20877"/>
    <cellStyle name="Финансовый 3 2 2 2 4 2 2 9 3" xfId="34485"/>
    <cellStyle name="Финансовый 3 2 2 2 4 2 3" xfId="1775"/>
    <cellStyle name="Финансовый 3 2 2 2 4 2 3 2" xfId="6311"/>
    <cellStyle name="Финансовый 3 2 2 2 4 2 3 2 2" xfId="13115"/>
    <cellStyle name="Финансовый 3 2 2 2 4 2 3 2 2 2" xfId="26723"/>
    <cellStyle name="Финансовый 3 2 2 2 4 2 3 2 2 3" xfId="40331"/>
    <cellStyle name="Финансовый 3 2 2 2 4 2 3 2 3" xfId="19919"/>
    <cellStyle name="Финансовый 3 2 2 2 4 2 3 2 4" xfId="33527"/>
    <cellStyle name="Финансовый 3 2 2 2 4 2 3 3" xfId="4043"/>
    <cellStyle name="Финансовый 3 2 2 2 4 2 3 3 2" xfId="10847"/>
    <cellStyle name="Финансовый 3 2 2 2 4 2 3 3 2 2" xfId="24455"/>
    <cellStyle name="Финансовый 3 2 2 2 4 2 3 3 2 3" xfId="38063"/>
    <cellStyle name="Финансовый 3 2 2 2 4 2 3 3 3" xfId="17651"/>
    <cellStyle name="Финансовый 3 2 2 2 4 2 3 3 4" xfId="31259"/>
    <cellStyle name="Финансовый 3 2 2 2 4 2 3 4" xfId="8579"/>
    <cellStyle name="Финансовый 3 2 2 2 4 2 3 4 2" xfId="22187"/>
    <cellStyle name="Финансовый 3 2 2 2 4 2 3 4 3" xfId="35795"/>
    <cellStyle name="Финансовый 3 2 2 2 4 2 3 5" xfId="15383"/>
    <cellStyle name="Финансовый 3 2 2 2 4 2 3 6" xfId="28991"/>
    <cellStyle name="Финансовый 3 2 2 2 4 2 4" xfId="1397"/>
    <cellStyle name="Финансовый 3 2 2 2 4 2 4 2" xfId="5933"/>
    <cellStyle name="Финансовый 3 2 2 2 4 2 4 2 2" xfId="12737"/>
    <cellStyle name="Финансовый 3 2 2 2 4 2 4 2 2 2" xfId="26345"/>
    <cellStyle name="Финансовый 3 2 2 2 4 2 4 2 2 3" xfId="39953"/>
    <cellStyle name="Финансовый 3 2 2 2 4 2 4 2 3" xfId="19541"/>
    <cellStyle name="Финансовый 3 2 2 2 4 2 4 2 4" xfId="33149"/>
    <cellStyle name="Финансовый 3 2 2 2 4 2 4 3" xfId="3665"/>
    <cellStyle name="Финансовый 3 2 2 2 4 2 4 3 2" xfId="10469"/>
    <cellStyle name="Финансовый 3 2 2 2 4 2 4 3 2 2" xfId="24077"/>
    <cellStyle name="Финансовый 3 2 2 2 4 2 4 3 2 3" xfId="37685"/>
    <cellStyle name="Финансовый 3 2 2 2 4 2 4 3 3" xfId="17273"/>
    <cellStyle name="Финансовый 3 2 2 2 4 2 4 3 4" xfId="30881"/>
    <cellStyle name="Финансовый 3 2 2 2 4 2 4 4" xfId="8201"/>
    <cellStyle name="Финансовый 3 2 2 2 4 2 4 4 2" xfId="21809"/>
    <cellStyle name="Финансовый 3 2 2 2 4 2 4 4 3" xfId="35417"/>
    <cellStyle name="Финансовый 3 2 2 2 4 2 4 5" xfId="15005"/>
    <cellStyle name="Финансовый 3 2 2 2 4 2 4 6" xfId="28613"/>
    <cellStyle name="Финансовый 3 2 2 2 4 2 5" xfId="2153"/>
    <cellStyle name="Финансовый 3 2 2 2 4 2 5 2" xfId="6689"/>
    <cellStyle name="Финансовый 3 2 2 2 4 2 5 2 2" xfId="13493"/>
    <cellStyle name="Финансовый 3 2 2 2 4 2 5 2 2 2" xfId="27101"/>
    <cellStyle name="Финансовый 3 2 2 2 4 2 5 2 2 3" xfId="40709"/>
    <cellStyle name="Финансовый 3 2 2 2 4 2 5 2 3" xfId="20297"/>
    <cellStyle name="Финансовый 3 2 2 2 4 2 5 2 4" xfId="33905"/>
    <cellStyle name="Финансовый 3 2 2 2 4 2 5 3" xfId="4421"/>
    <cellStyle name="Финансовый 3 2 2 2 4 2 5 3 2" xfId="11225"/>
    <cellStyle name="Финансовый 3 2 2 2 4 2 5 3 2 2" xfId="24833"/>
    <cellStyle name="Финансовый 3 2 2 2 4 2 5 3 2 3" xfId="38441"/>
    <cellStyle name="Финансовый 3 2 2 2 4 2 5 3 3" xfId="18029"/>
    <cellStyle name="Финансовый 3 2 2 2 4 2 5 3 4" xfId="31637"/>
    <cellStyle name="Финансовый 3 2 2 2 4 2 5 4" xfId="8957"/>
    <cellStyle name="Финансовый 3 2 2 2 4 2 5 4 2" xfId="22565"/>
    <cellStyle name="Финансовый 3 2 2 2 4 2 5 4 3" xfId="36173"/>
    <cellStyle name="Финансовый 3 2 2 2 4 2 5 5" xfId="15761"/>
    <cellStyle name="Финансовый 3 2 2 2 4 2 5 6" xfId="29369"/>
    <cellStyle name="Финансовый 3 2 2 2 4 2 6" xfId="1019"/>
    <cellStyle name="Финансовый 3 2 2 2 4 2 6 2" xfId="5555"/>
    <cellStyle name="Финансовый 3 2 2 2 4 2 6 2 2" xfId="12359"/>
    <cellStyle name="Финансовый 3 2 2 2 4 2 6 2 2 2" xfId="25967"/>
    <cellStyle name="Финансовый 3 2 2 2 4 2 6 2 2 3" xfId="39575"/>
    <cellStyle name="Финансовый 3 2 2 2 4 2 6 2 3" xfId="19163"/>
    <cellStyle name="Финансовый 3 2 2 2 4 2 6 2 4" xfId="32771"/>
    <cellStyle name="Финансовый 3 2 2 2 4 2 6 3" xfId="3287"/>
    <cellStyle name="Финансовый 3 2 2 2 4 2 6 3 2" xfId="10091"/>
    <cellStyle name="Финансовый 3 2 2 2 4 2 6 3 2 2" xfId="23699"/>
    <cellStyle name="Финансовый 3 2 2 2 4 2 6 3 2 3" xfId="37307"/>
    <cellStyle name="Финансовый 3 2 2 2 4 2 6 3 3" xfId="16895"/>
    <cellStyle name="Финансовый 3 2 2 2 4 2 6 3 4" xfId="30503"/>
    <cellStyle name="Финансовый 3 2 2 2 4 2 6 4" xfId="7823"/>
    <cellStyle name="Финансовый 3 2 2 2 4 2 6 4 2" xfId="21431"/>
    <cellStyle name="Финансовый 3 2 2 2 4 2 6 4 3" xfId="35039"/>
    <cellStyle name="Финансовый 3 2 2 2 4 2 6 5" xfId="14627"/>
    <cellStyle name="Финансовый 3 2 2 2 4 2 6 6" xfId="28235"/>
    <cellStyle name="Финансовый 3 2 2 2 4 2 7" xfId="641"/>
    <cellStyle name="Финансовый 3 2 2 2 4 2 7 2" xfId="5177"/>
    <cellStyle name="Финансовый 3 2 2 2 4 2 7 2 2" xfId="11981"/>
    <cellStyle name="Финансовый 3 2 2 2 4 2 7 2 2 2" xfId="25589"/>
    <cellStyle name="Финансовый 3 2 2 2 4 2 7 2 2 3" xfId="39197"/>
    <cellStyle name="Финансовый 3 2 2 2 4 2 7 2 3" xfId="18785"/>
    <cellStyle name="Финансовый 3 2 2 2 4 2 7 2 4" xfId="32393"/>
    <cellStyle name="Финансовый 3 2 2 2 4 2 7 3" xfId="2909"/>
    <cellStyle name="Финансовый 3 2 2 2 4 2 7 3 2" xfId="9713"/>
    <cellStyle name="Финансовый 3 2 2 2 4 2 7 3 2 2" xfId="23321"/>
    <cellStyle name="Финансовый 3 2 2 2 4 2 7 3 2 3" xfId="36929"/>
    <cellStyle name="Финансовый 3 2 2 2 4 2 7 3 3" xfId="16517"/>
    <cellStyle name="Финансовый 3 2 2 2 4 2 7 3 4" xfId="30125"/>
    <cellStyle name="Финансовый 3 2 2 2 4 2 7 4" xfId="7445"/>
    <cellStyle name="Финансовый 3 2 2 2 4 2 7 4 2" xfId="21053"/>
    <cellStyle name="Финансовый 3 2 2 2 4 2 7 4 3" xfId="34661"/>
    <cellStyle name="Финансовый 3 2 2 2 4 2 7 5" xfId="14249"/>
    <cellStyle name="Финансовый 3 2 2 2 4 2 7 6" xfId="27857"/>
    <cellStyle name="Финансовый 3 2 2 2 4 2 8" xfId="4799"/>
    <cellStyle name="Финансовый 3 2 2 2 4 2 8 2" xfId="11603"/>
    <cellStyle name="Финансовый 3 2 2 2 4 2 8 2 2" xfId="25211"/>
    <cellStyle name="Финансовый 3 2 2 2 4 2 8 2 3" xfId="38819"/>
    <cellStyle name="Финансовый 3 2 2 2 4 2 8 3" xfId="18407"/>
    <cellStyle name="Финансовый 3 2 2 2 4 2 8 4" xfId="32015"/>
    <cellStyle name="Финансовый 3 2 2 2 4 2 9" xfId="2531"/>
    <cellStyle name="Финансовый 3 2 2 2 4 2 9 2" xfId="9335"/>
    <cellStyle name="Финансовый 3 2 2 2 4 2 9 2 2" xfId="22943"/>
    <cellStyle name="Финансовый 3 2 2 2 4 2 9 2 3" xfId="36551"/>
    <cellStyle name="Финансовый 3 2 2 2 4 2 9 3" xfId="16139"/>
    <cellStyle name="Финансовый 3 2 2 2 4 2 9 4" xfId="29747"/>
    <cellStyle name="Финансовый 3 2 2 2 4 3" xfId="384"/>
    <cellStyle name="Финансовый 3 2 2 2 4 3 10" xfId="13992"/>
    <cellStyle name="Финансовый 3 2 2 2 4 3 11" xfId="27600"/>
    <cellStyle name="Финансовый 3 2 2 2 4 3 2" xfId="1896"/>
    <cellStyle name="Финансовый 3 2 2 2 4 3 2 2" xfId="6432"/>
    <cellStyle name="Финансовый 3 2 2 2 4 3 2 2 2" xfId="13236"/>
    <cellStyle name="Финансовый 3 2 2 2 4 3 2 2 2 2" xfId="26844"/>
    <cellStyle name="Финансовый 3 2 2 2 4 3 2 2 2 3" xfId="40452"/>
    <cellStyle name="Финансовый 3 2 2 2 4 3 2 2 3" xfId="20040"/>
    <cellStyle name="Финансовый 3 2 2 2 4 3 2 2 4" xfId="33648"/>
    <cellStyle name="Финансовый 3 2 2 2 4 3 2 3" xfId="4164"/>
    <cellStyle name="Финансовый 3 2 2 2 4 3 2 3 2" xfId="10968"/>
    <cellStyle name="Финансовый 3 2 2 2 4 3 2 3 2 2" xfId="24576"/>
    <cellStyle name="Финансовый 3 2 2 2 4 3 2 3 2 3" xfId="38184"/>
    <cellStyle name="Финансовый 3 2 2 2 4 3 2 3 3" xfId="17772"/>
    <cellStyle name="Финансовый 3 2 2 2 4 3 2 3 4" xfId="31380"/>
    <cellStyle name="Финансовый 3 2 2 2 4 3 2 4" xfId="8700"/>
    <cellStyle name="Финансовый 3 2 2 2 4 3 2 4 2" xfId="22308"/>
    <cellStyle name="Финансовый 3 2 2 2 4 3 2 4 3" xfId="35916"/>
    <cellStyle name="Финансовый 3 2 2 2 4 3 2 5" xfId="15504"/>
    <cellStyle name="Финансовый 3 2 2 2 4 3 2 6" xfId="29112"/>
    <cellStyle name="Финансовый 3 2 2 2 4 3 3" xfId="1518"/>
    <cellStyle name="Финансовый 3 2 2 2 4 3 3 2" xfId="6054"/>
    <cellStyle name="Финансовый 3 2 2 2 4 3 3 2 2" xfId="12858"/>
    <cellStyle name="Финансовый 3 2 2 2 4 3 3 2 2 2" xfId="26466"/>
    <cellStyle name="Финансовый 3 2 2 2 4 3 3 2 2 3" xfId="40074"/>
    <cellStyle name="Финансовый 3 2 2 2 4 3 3 2 3" xfId="19662"/>
    <cellStyle name="Финансовый 3 2 2 2 4 3 3 2 4" xfId="33270"/>
    <cellStyle name="Финансовый 3 2 2 2 4 3 3 3" xfId="3786"/>
    <cellStyle name="Финансовый 3 2 2 2 4 3 3 3 2" xfId="10590"/>
    <cellStyle name="Финансовый 3 2 2 2 4 3 3 3 2 2" xfId="24198"/>
    <cellStyle name="Финансовый 3 2 2 2 4 3 3 3 2 3" xfId="37806"/>
    <cellStyle name="Финансовый 3 2 2 2 4 3 3 3 3" xfId="17394"/>
    <cellStyle name="Финансовый 3 2 2 2 4 3 3 3 4" xfId="31002"/>
    <cellStyle name="Финансовый 3 2 2 2 4 3 3 4" xfId="8322"/>
    <cellStyle name="Финансовый 3 2 2 2 4 3 3 4 2" xfId="21930"/>
    <cellStyle name="Финансовый 3 2 2 2 4 3 3 4 3" xfId="35538"/>
    <cellStyle name="Финансовый 3 2 2 2 4 3 3 5" xfId="15126"/>
    <cellStyle name="Финансовый 3 2 2 2 4 3 3 6" xfId="28734"/>
    <cellStyle name="Финансовый 3 2 2 2 4 3 4" xfId="2274"/>
    <cellStyle name="Финансовый 3 2 2 2 4 3 4 2" xfId="6810"/>
    <cellStyle name="Финансовый 3 2 2 2 4 3 4 2 2" xfId="13614"/>
    <cellStyle name="Финансовый 3 2 2 2 4 3 4 2 2 2" xfId="27222"/>
    <cellStyle name="Финансовый 3 2 2 2 4 3 4 2 2 3" xfId="40830"/>
    <cellStyle name="Финансовый 3 2 2 2 4 3 4 2 3" xfId="20418"/>
    <cellStyle name="Финансовый 3 2 2 2 4 3 4 2 4" xfId="34026"/>
    <cellStyle name="Финансовый 3 2 2 2 4 3 4 3" xfId="4542"/>
    <cellStyle name="Финансовый 3 2 2 2 4 3 4 3 2" xfId="11346"/>
    <cellStyle name="Финансовый 3 2 2 2 4 3 4 3 2 2" xfId="24954"/>
    <cellStyle name="Финансовый 3 2 2 2 4 3 4 3 2 3" xfId="38562"/>
    <cellStyle name="Финансовый 3 2 2 2 4 3 4 3 3" xfId="18150"/>
    <cellStyle name="Финансовый 3 2 2 2 4 3 4 3 4" xfId="31758"/>
    <cellStyle name="Финансовый 3 2 2 2 4 3 4 4" xfId="9078"/>
    <cellStyle name="Финансовый 3 2 2 2 4 3 4 4 2" xfId="22686"/>
    <cellStyle name="Финансовый 3 2 2 2 4 3 4 4 3" xfId="36294"/>
    <cellStyle name="Финансовый 3 2 2 2 4 3 4 5" xfId="15882"/>
    <cellStyle name="Финансовый 3 2 2 2 4 3 4 6" xfId="29490"/>
    <cellStyle name="Финансовый 3 2 2 2 4 3 5" xfId="1140"/>
    <cellStyle name="Финансовый 3 2 2 2 4 3 5 2" xfId="5676"/>
    <cellStyle name="Финансовый 3 2 2 2 4 3 5 2 2" xfId="12480"/>
    <cellStyle name="Финансовый 3 2 2 2 4 3 5 2 2 2" xfId="26088"/>
    <cellStyle name="Финансовый 3 2 2 2 4 3 5 2 2 3" xfId="39696"/>
    <cellStyle name="Финансовый 3 2 2 2 4 3 5 2 3" xfId="19284"/>
    <cellStyle name="Финансовый 3 2 2 2 4 3 5 2 4" xfId="32892"/>
    <cellStyle name="Финансовый 3 2 2 2 4 3 5 3" xfId="3408"/>
    <cellStyle name="Финансовый 3 2 2 2 4 3 5 3 2" xfId="10212"/>
    <cellStyle name="Финансовый 3 2 2 2 4 3 5 3 2 2" xfId="23820"/>
    <cellStyle name="Финансовый 3 2 2 2 4 3 5 3 2 3" xfId="37428"/>
    <cellStyle name="Финансовый 3 2 2 2 4 3 5 3 3" xfId="17016"/>
    <cellStyle name="Финансовый 3 2 2 2 4 3 5 3 4" xfId="30624"/>
    <cellStyle name="Финансовый 3 2 2 2 4 3 5 4" xfId="7944"/>
    <cellStyle name="Финансовый 3 2 2 2 4 3 5 4 2" xfId="21552"/>
    <cellStyle name="Финансовый 3 2 2 2 4 3 5 4 3" xfId="35160"/>
    <cellStyle name="Финансовый 3 2 2 2 4 3 5 5" xfId="14748"/>
    <cellStyle name="Финансовый 3 2 2 2 4 3 5 6" xfId="28356"/>
    <cellStyle name="Финансовый 3 2 2 2 4 3 6" xfId="762"/>
    <cellStyle name="Финансовый 3 2 2 2 4 3 6 2" xfId="5298"/>
    <cellStyle name="Финансовый 3 2 2 2 4 3 6 2 2" xfId="12102"/>
    <cellStyle name="Финансовый 3 2 2 2 4 3 6 2 2 2" xfId="25710"/>
    <cellStyle name="Финансовый 3 2 2 2 4 3 6 2 2 3" xfId="39318"/>
    <cellStyle name="Финансовый 3 2 2 2 4 3 6 2 3" xfId="18906"/>
    <cellStyle name="Финансовый 3 2 2 2 4 3 6 2 4" xfId="32514"/>
    <cellStyle name="Финансовый 3 2 2 2 4 3 6 3" xfId="3030"/>
    <cellStyle name="Финансовый 3 2 2 2 4 3 6 3 2" xfId="9834"/>
    <cellStyle name="Финансовый 3 2 2 2 4 3 6 3 2 2" xfId="23442"/>
    <cellStyle name="Финансовый 3 2 2 2 4 3 6 3 2 3" xfId="37050"/>
    <cellStyle name="Финансовый 3 2 2 2 4 3 6 3 3" xfId="16638"/>
    <cellStyle name="Финансовый 3 2 2 2 4 3 6 3 4" xfId="30246"/>
    <cellStyle name="Финансовый 3 2 2 2 4 3 6 4" xfId="7566"/>
    <cellStyle name="Финансовый 3 2 2 2 4 3 6 4 2" xfId="21174"/>
    <cellStyle name="Финансовый 3 2 2 2 4 3 6 4 3" xfId="34782"/>
    <cellStyle name="Финансовый 3 2 2 2 4 3 6 5" xfId="14370"/>
    <cellStyle name="Финансовый 3 2 2 2 4 3 6 6" xfId="27978"/>
    <cellStyle name="Финансовый 3 2 2 2 4 3 7" xfId="4920"/>
    <cellStyle name="Финансовый 3 2 2 2 4 3 7 2" xfId="11724"/>
    <cellStyle name="Финансовый 3 2 2 2 4 3 7 2 2" xfId="25332"/>
    <cellStyle name="Финансовый 3 2 2 2 4 3 7 2 3" xfId="38940"/>
    <cellStyle name="Финансовый 3 2 2 2 4 3 7 3" xfId="18528"/>
    <cellStyle name="Финансовый 3 2 2 2 4 3 7 4" xfId="32136"/>
    <cellStyle name="Финансовый 3 2 2 2 4 3 8" xfId="2652"/>
    <cellStyle name="Финансовый 3 2 2 2 4 3 8 2" xfId="9456"/>
    <cellStyle name="Финансовый 3 2 2 2 4 3 8 2 2" xfId="23064"/>
    <cellStyle name="Финансовый 3 2 2 2 4 3 8 2 3" xfId="36672"/>
    <cellStyle name="Финансовый 3 2 2 2 4 3 8 3" xfId="16260"/>
    <cellStyle name="Финансовый 3 2 2 2 4 3 8 4" xfId="29868"/>
    <cellStyle name="Финансовый 3 2 2 2 4 3 9" xfId="7188"/>
    <cellStyle name="Финансовый 3 2 2 2 4 3 9 2" xfId="20796"/>
    <cellStyle name="Финансовый 3 2 2 2 4 3 9 3" xfId="34404"/>
    <cellStyle name="Финансовый 3 2 2 2 4 4" xfId="1694"/>
    <cellStyle name="Финансовый 3 2 2 2 4 4 2" xfId="6230"/>
    <cellStyle name="Финансовый 3 2 2 2 4 4 2 2" xfId="13034"/>
    <cellStyle name="Финансовый 3 2 2 2 4 4 2 2 2" xfId="26642"/>
    <cellStyle name="Финансовый 3 2 2 2 4 4 2 2 3" xfId="40250"/>
    <cellStyle name="Финансовый 3 2 2 2 4 4 2 3" xfId="19838"/>
    <cellStyle name="Финансовый 3 2 2 2 4 4 2 4" xfId="33446"/>
    <cellStyle name="Финансовый 3 2 2 2 4 4 3" xfId="3962"/>
    <cellStyle name="Финансовый 3 2 2 2 4 4 3 2" xfId="10766"/>
    <cellStyle name="Финансовый 3 2 2 2 4 4 3 2 2" xfId="24374"/>
    <cellStyle name="Финансовый 3 2 2 2 4 4 3 2 3" xfId="37982"/>
    <cellStyle name="Финансовый 3 2 2 2 4 4 3 3" xfId="17570"/>
    <cellStyle name="Финансовый 3 2 2 2 4 4 3 4" xfId="31178"/>
    <cellStyle name="Финансовый 3 2 2 2 4 4 4" xfId="8498"/>
    <cellStyle name="Финансовый 3 2 2 2 4 4 4 2" xfId="22106"/>
    <cellStyle name="Финансовый 3 2 2 2 4 4 4 3" xfId="35714"/>
    <cellStyle name="Финансовый 3 2 2 2 4 4 5" xfId="15302"/>
    <cellStyle name="Финансовый 3 2 2 2 4 4 6" xfId="28910"/>
    <cellStyle name="Финансовый 3 2 2 2 4 5" xfId="1316"/>
    <cellStyle name="Финансовый 3 2 2 2 4 5 2" xfId="5852"/>
    <cellStyle name="Финансовый 3 2 2 2 4 5 2 2" xfId="12656"/>
    <cellStyle name="Финансовый 3 2 2 2 4 5 2 2 2" xfId="26264"/>
    <cellStyle name="Финансовый 3 2 2 2 4 5 2 2 3" xfId="39872"/>
    <cellStyle name="Финансовый 3 2 2 2 4 5 2 3" xfId="19460"/>
    <cellStyle name="Финансовый 3 2 2 2 4 5 2 4" xfId="33068"/>
    <cellStyle name="Финансовый 3 2 2 2 4 5 3" xfId="3584"/>
    <cellStyle name="Финансовый 3 2 2 2 4 5 3 2" xfId="10388"/>
    <cellStyle name="Финансовый 3 2 2 2 4 5 3 2 2" xfId="23996"/>
    <cellStyle name="Финансовый 3 2 2 2 4 5 3 2 3" xfId="37604"/>
    <cellStyle name="Финансовый 3 2 2 2 4 5 3 3" xfId="17192"/>
    <cellStyle name="Финансовый 3 2 2 2 4 5 3 4" xfId="30800"/>
    <cellStyle name="Финансовый 3 2 2 2 4 5 4" xfId="8120"/>
    <cellStyle name="Финансовый 3 2 2 2 4 5 4 2" xfId="21728"/>
    <cellStyle name="Финансовый 3 2 2 2 4 5 4 3" xfId="35336"/>
    <cellStyle name="Финансовый 3 2 2 2 4 5 5" xfId="14924"/>
    <cellStyle name="Финансовый 3 2 2 2 4 5 6" xfId="28532"/>
    <cellStyle name="Финансовый 3 2 2 2 4 6" xfId="2072"/>
    <cellStyle name="Финансовый 3 2 2 2 4 6 2" xfId="6608"/>
    <cellStyle name="Финансовый 3 2 2 2 4 6 2 2" xfId="13412"/>
    <cellStyle name="Финансовый 3 2 2 2 4 6 2 2 2" xfId="27020"/>
    <cellStyle name="Финансовый 3 2 2 2 4 6 2 2 3" xfId="40628"/>
    <cellStyle name="Финансовый 3 2 2 2 4 6 2 3" xfId="20216"/>
    <cellStyle name="Финансовый 3 2 2 2 4 6 2 4" xfId="33824"/>
    <cellStyle name="Финансовый 3 2 2 2 4 6 3" xfId="4340"/>
    <cellStyle name="Финансовый 3 2 2 2 4 6 3 2" xfId="11144"/>
    <cellStyle name="Финансовый 3 2 2 2 4 6 3 2 2" xfId="24752"/>
    <cellStyle name="Финансовый 3 2 2 2 4 6 3 2 3" xfId="38360"/>
    <cellStyle name="Финансовый 3 2 2 2 4 6 3 3" xfId="17948"/>
    <cellStyle name="Финансовый 3 2 2 2 4 6 3 4" xfId="31556"/>
    <cellStyle name="Финансовый 3 2 2 2 4 6 4" xfId="8876"/>
    <cellStyle name="Финансовый 3 2 2 2 4 6 4 2" xfId="22484"/>
    <cellStyle name="Финансовый 3 2 2 2 4 6 4 3" xfId="36092"/>
    <cellStyle name="Финансовый 3 2 2 2 4 6 5" xfId="15680"/>
    <cellStyle name="Финансовый 3 2 2 2 4 6 6" xfId="29288"/>
    <cellStyle name="Финансовый 3 2 2 2 4 7" xfId="938"/>
    <cellStyle name="Финансовый 3 2 2 2 4 7 2" xfId="5474"/>
    <cellStyle name="Финансовый 3 2 2 2 4 7 2 2" xfId="12278"/>
    <cellStyle name="Финансовый 3 2 2 2 4 7 2 2 2" xfId="25886"/>
    <cellStyle name="Финансовый 3 2 2 2 4 7 2 2 3" xfId="39494"/>
    <cellStyle name="Финансовый 3 2 2 2 4 7 2 3" xfId="19082"/>
    <cellStyle name="Финансовый 3 2 2 2 4 7 2 4" xfId="32690"/>
    <cellStyle name="Финансовый 3 2 2 2 4 7 3" xfId="3206"/>
    <cellStyle name="Финансовый 3 2 2 2 4 7 3 2" xfId="10010"/>
    <cellStyle name="Финансовый 3 2 2 2 4 7 3 2 2" xfId="23618"/>
    <cellStyle name="Финансовый 3 2 2 2 4 7 3 2 3" xfId="37226"/>
    <cellStyle name="Финансовый 3 2 2 2 4 7 3 3" xfId="16814"/>
    <cellStyle name="Финансовый 3 2 2 2 4 7 3 4" xfId="30422"/>
    <cellStyle name="Финансовый 3 2 2 2 4 7 4" xfId="7742"/>
    <cellStyle name="Финансовый 3 2 2 2 4 7 4 2" xfId="21350"/>
    <cellStyle name="Финансовый 3 2 2 2 4 7 4 3" xfId="34958"/>
    <cellStyle name="Финансовый 3 2 2 2 4 7 5" xfId="14546"/>
    <cellStyle name="Финансовый 3 2 2 2 4 7 6" xfId="28154"/>
    <cellStyle name="Финансовый 3 2 2 2 4 8" xfId="560"/>
    <cellStyle name="Финансовый 3 2 2 2 4 8 2" xfId="5096"/>
    <cellStyle name="Финансовый 3 2 2 2 4 8 2 2" xfId="11900"/>
    <cellStyle name="Финансовый 3 2 2 2 4 8 2 2 2" xfId="25508"/>
    <cellStyle name="Финансовый 3 2 2 2 4 8 2 2 3" xfId="39116"/>
    <cellStyle name="Финансовый 3 2 2 2 4 8 2 3" xfId="18704"/>
    <cellStyle name="Финансовый 3 2 2 2 4 8 2 4" xfId="32312"/>
    <cellStyle name="Финансовый 3 2 2 2 4 8 3" xfId="2828"/>
    <cellStyle name="Финансовый 3 2 2 2 4 8 3 2" xfId="9632"/>
    <cellStyle name="Финансовый 3 2 2 2 4 8 3 2 2" xfId="23240"/>
    <cellStyle name="Финансовый 3 2 2 2 4 8 3 2 3" xfId="36848"/>
    <cellStyle name="Финансовый 3 2 2 2 4 8 3 3" xfId="16436"/>
    <cellStyle name="Финансовый 3 2 2 2 4 8 3 4" xfId="30044"/>
    <cellStyle name="Финансовый 3 2 2 2 4 8 4" xfId="7364"/>
    <cellStyle name="Финансовый 3 2 2 2 4 8 4 2" xfId="20972"/>
    <cellStyle name="Финансовый 3 2 2 2 4 8 4 3" xfId="34580"/>
    <cellStyle name="Финансовый 3 2 2 2 4 8 5" xfId="14168"/>
    <cellStyle name="Финансовый 3 2 2 2 4 8 6" xfId="27776"/>
    <cellStyle name="Финансовый 3 2 2 2 4 9" xfId="4718"/>
    <cellStyle name="Финансовый 3 2 2 2 4 9 2" xfId="11522"/>
    <cellStyle name="Финансовый 3 2 2 2 4 9 2 2" xfId="25130"/>
    <cellStyle name="Финансовый 3 2 2 2 4 9 2 3" xfId="38738"/>
    <cellStyle name="Финансовый 3 2 2 2 4 9 3" xfId="18326"/>
    <cellStyle name="Финансовый 3 2 2 2 4 9 4" xfId="31934"/>
    <cellStyle name="Финансовый 3 2 2 2 5" xfId="317"/>
    <cellStyle name="Финансовый 3 2 2 2 5 10" xfId="7121"/>
    <cellStyle name="Финансовый 3 2 2 2 5 10 2" xfId="20729"/>
    <cellStyle name="Финансовый 3 2 2 2 5 10 3" xfId="34337"/>
    <cellStyle name="Финансовый 3 2 2 2 5 11" xfId="13925"/>
    <cellStyle name="Финансовый 3 2 2 2 5 12" xfId="27533"/>
    <cellStyle name="Финансовый 3 2 2 2 5 2" xfId="444"/>
    <cellStyle name="Финансовый 3 2 2 2 5 2 10" xfId="14052"/>
    <cellStyle name="Финансовый 3 2 2 2 5 2 11" xfId="27660"/>
    <cellStyle name="Финансовый 3 2 2 2 5 2 2" xfId="1956"/>
    <cellStyle name="Финансовый 3 2 2 2 5 2 2 2" xfId="6492"/>
    <cellStyle name="Финансовый 3 2 2 2 5 2 2 2 2" xfId="13296"/>
    <cellStyle name="Финансовый 3 2 2 2 5 2 2 2 2 2" xfId="26904"/>
    <cellStyle name="Финансовый 3 2 2 2 5 2 2 2 2 3" xfId="40512"/>
    <cellStyle name="Финансовый 3 2 2 2 5 2 2 2 3" xfId="20100"/>
    <cellStyle name="Финансовый 3 2 2 2 5 2 2 2 4" xfId="33708"/>
    <cellStyle name="Финансовый 3 2 2 2 5 2 2 3" xfId="4224"/>
    <cellStyle name="Финансовый 3 2 2 2 5 2 2 3 2" xfId="11028"/>
    <cellStyle name="Финансовый 3 2 2 2 5 2 2 3 2 2" xfId="24636"/>
    <cellStyle name="Финансовый 3 2 2 2 5 2 2 3 2 3" xfId="38244"/>
    <cellStyle name="Финансовый 3 2 2 2 5 2 2 3 3" xfId="17832"/>
    <cellStyle name="Финансовый 3 2 2 2 5 2 2 3 4" xfId="31440"/>
    <cellStyle name="Финансовый 3 2 2 2 5 2 2 4" xfId="8760"/>
    <cellStyle name="Финансовый 3 2 2 2 5 2 2 4 2" xfId="22368"/>
    <cellStyle name="Финансовый 3 2 2 2 5 2 2 4 3" xfId="35976"/>
    <cellStyle name="Финансовый 3 2 2 2 5 2 2 5" xfId="15564"/>
    <cellStyle name="Финансовый 3 2 2 2 5 2 2 6" xfId="29172"/>
    <cellStyle name="Финансовый 3 2 2 2 5 2 3" xfId="1578"/>
    <cellStyle name="Финансовый 3 2 2 2 5 2 3 2" xfId="6114"/>
    <cellStyle name="Финансовый 3 2 2 2 5 2 3 2 2" xfId="12918"/>
    <cellStyle name="Финансовый 3 2 2 2 5 2 3 2 2 2" xfId="26526"/>
    <cellStyle name="Финансовый 3 2 2 2 5 2 3 2 2 3" xfId="40134"/>
    <cellStyle name="Финансовый 3 2 2 2 5 2 3 2 3" xfId="19722"/>
    <cellStyle name="Финансовый 3 2 2 2 5 2 3 2 4" xfId="33330"/>
    <cellStyle name="Финансовый 3 2 2 2 5 2 3 3" xfId="3846"/>
    <cellStyle name="Финансовый 3 2 2 2 5 2 3 3 2" xfId="10650"/>
    <cellStyle name="Финансовый 3 2 2 2 5 2 3 3 2 2" xfId="24258"/>
    <cellStyle name="Финансовый 3 2 2 2 5 2 3 3 2 3" xfId="37866"/>
    <cellStyle name="Финансовый 3 2 2 2 5 2 3 3 3" xfId="17454"/>
    <cellStyle name="Финансовый 3 2 2 2 5 2 3 3 4" xfId="31062"/>
    <cellStyle name="Финансовый 3 2 2 2 5 2 3 4" xfId="8382"/>
    <cellStyle name="Финансовый 3 2 2 2 5 2 3 4 2" xfId="21990"/>
    <cellStyle name="Финансовый 3 2 2 2 5 2 3 4 3" xfId="35598"/>
    <cellStyle name="Финансовый 3 2 2 2 5 2 3 5" xfId="15186"/>
    <cellStyle name="Финансовый 3 2 2 2 5 2 3 6" xfId="28794"/>
    <cellStyle name="Финансовый 3 2 2 2 5 2 4" xfId="2334"/>
    <cellStyle name="Финансовый 3 2 2 2 5 2 4 2" xfId="6870"/>
    <cellStyle name="Финансовый 3 2 2 2 5 2 4 2 2" xfId="13674"/>
    <cellStyle name="Финансовый 3 2 2 2 5 2 4 2 2 2" xfId="27282"/>
    <cellStyle name="Финансовый 3 2 2 2 5 2 4 2 2 3" xfId="40890"/>
    <cellStyle name="Финансовый 3 2 2 2 5 2 4 2 3" xfId="20478"/>
    <cellStyle name="Финансовый 3 2 2 2 5 2 4 2 4" xfId="34086"/>
    <cellStyle name="Финансовый 3 2 2 2 5 2 4 3" xfId="4602"/>
    <cellStyle name="Финансовый 3 2 2 2 5 2 4 3 2" xfId="11406"/>
    <cellStyle name="Финансовый 3 2 2 2 5 2 4 3 2 2" xfId="25014"/>
    <cellStyle name="Финансовый 3 2 2 2 5 2 4 3 2 3" xfId="38622"/>
    <cellStyle name="Финансовый 3 2 2 2 5 2 4 3 3" xfId="18210"/>
    <cellStyle name="Финансовый 3 2 2 2 5 2 4 3 4" xfId="31818"/>
    <cellStyle name="Финансовый 3 2 2 2 5 2 4 4" xfId="9138"/>
    <cellStyle name="Финансовый 3 2 2 2 5 2 4 4 2" xfId="22746"/>
    <cellStyle name="Финансовый 3 2 2 2 5 2 4 4 3" xfId="36354"/>
    <cellStyle name="Финансовый 3 2 2 2 5 2 4 5" xfId="15942"/>
    <cellStyle name="Финансовый 3 2 2 2 5 2 4 6" xfId="29550"/>
    <cellStyle name="Финансовый 3 2 2 2 5 2 5" xfId="1200"/>
    <cellStyle name="Финансовый 3 2 2 2 5 2 5 2" xfId="5736"/>
    <cellStyle name="Финансовый 3 2 2 2 5 2 5 2 2" xfId="12540"/>
    <cellStyle name="Финансовый 3 2 2 2 5 2 5 2 2 2" xfId="26148"/>
    <cellStyle name="Финансовый 3 2 2 2 5 2 5 2 2 3" xfId="39756"/>
    <cellStyle name="Финансовый 3 2 2 2 5 2 5 2 3" xfId="19344"/>
    <cellStyle name="Финансовый 3 2 2 2 5 2 5 2 4" xfId="32952"/>
    <cellStyle name="Финансовый 3 2 2 2 5 2 5 3" xfId="3468"/>
    <cellStyle name="Финансовый 3 2 2 2 5 2 5 3 2" xfId="10272"/>
    <cellStyle name="Финансовый 3 2 2 2 5 2 5 3 2 2" xfId="23880"/>
    <cellStyle name="Финансовый 3 2 2 2 5 2 5 3 2 3" xfId="37488"/>
    <cellStyle name="Финансовый 3 2 2 2 5 2 5 3 3" xfId="17076"/>
    <cellStyle name="Финансовый 3 2 2 2 5 2 5 3 4" xfId="30684"/>
    <cellStyle name="Финансовый 3 2 2 2 5 2 5 4" xfId="8004"/>
    <cellStyle name="Финансовый 3 2 2 2 5 2 5 4 2" xfId="21612"/>
    <cellStyle name="Финансовый 3 2 2 2 5 2 5 4 3" xfId="35220"/>
    <cellStyle name="Финансовый 3 2 2 2 5 2 5 5" xfId="14808"/>
    <cellStyle name="Финансовый 3 2 2 2 5 2 5 6" xfId="28416"/>
    <cellStyle name="Финансовый 3 2 2 2 5 2 6" xfId="822"/>
    <cellStyle name="Финансовый 3 2 2 2 5 2 6 2" xfId="5358"/>
    <cellStyle name="Финансовый 3 2 2 2 5 2 6 2 2" xfId="12162"/>
    <cellStyle name="Финансовый 3 2 2 2 5 2 6 2 2 2" xfId="25770"/>
    <cellStyle name="Финансовый 3 2 2 2 5 2 6 2 2 3" xfId="39378"/>
    <cellStyle name="Финансовый 3 2 2 2 5 2 6 2 3" xfId="18966"/>
    <cellStyle name="Финансовый 3 2 2 2 5 2 6 2 4" xfId="32574"/>
    <cellStyle name="Финансовый 3 2 2 2 5 2 6 3" xfId="3090"/>
    <cellStyle name="Финансовый 3 2 2 2 5 2 6 3 2" xfId="9894"/>
    <cellStyle name="Финансовый 3 2 2 2 5 2 6 3 2 2" xfId="23502"/>
    <cellStyle name="Финансовый 3 2 2 2 5 2 6 3 2 3" xfId="37110"/>
    <cellStyle name="Финансовый 3 2 2 2 5 2 6 3 3" xfId="16698"/>
    <cellStyle name="Финансовый 3 2 2 2 5 2 6 3 4" xfId="30306"/>
    <cellStyle name="Финансовый 3 2 2 2 5 2 6 4" xfId="7626"/>
    <cellStyle name="Финансовый 3 2 2 2 5 2 6 4 2" xfId="21234"/>
    <cellStyle name="Финансовый 3 2 2 2 5 2 6 4 3" xfId="34842"/>
    <cellStyle name="Финансовый 3 2 2 2 5 2 6 5" xfId="14430"/>
    <cellStyle name="Финансовый 3 2 2 2 5 2 6 6" xfId="28038"/>
    <cellStyle name="Финансовый 3 2 2 2 5 2 7" xfId="4980"/>
    <cellStyle name="Финансовый 3 2 2 2 5 2 7 2" xfId="11784"/>
    <cellStyle name="Финансовый 3 2 2 2 5 2 7 2 2" xfId="25392"/>
    <cellStyle name="Финансовый 3 2 2 2 5 2 7 2 3" xfId="39000"/>
    <cellStyle name="Финансовый 3 2 2 2 5 2 7 3" xfId="18588"/>
    <cellStyle name="Финансовый 3 2 2 2 5 2 7 4" xfId="32196"/>
    <cellStyle name="Финансовый 3 2 2 2 5 2 8" xfId="2712"/>
    <cellStyle name="Финансовый 3 2 2 2 5 2 8 2" xfId="9516"/>
    <cellStyle name="Финансовый 3 2 2 2 5 2 8 2 2" xfId="23124"/>
    <cellStyle name="Финансовый 3 2 2 2 5 2 8 2 3" xfId="36732"/>
    <cellStyle name="Финансовый 3 2 2 2 5 2 8 3" xfId="16320"/>
    <cellStyle name="Финансовый 3 2 2 2 5 2 8 4" xfId="29928"/>
    <cellStyle name="Финансовый 3 2 2 2 5 2 9" xfId="7248"/>
    <cellStyle name="Финансовый 3 2 2 2 5 2 9 2" xfId="20856"/>
    <cellStyle name="Финансовый 3 2 2 2 5 2 9 3" xfId="34464"/>
    <cellStyle name="Финансовый 3 2 2 2 5 3" xfId="1829"/>
    <cellStyle name="Финансовый 3 2 2 2 5 3 2" xfId="6365"/>
    <cellStyle name="Финансовый 3 2 2 2 5 3 2 2" xfId="13169"/>
    <cellStyle name="Финансовый 3 2 2 2 5 3 2 2 2" xfId="26777"/>
    <cellStyle name="Финансовый 3 2 2 2 5 3 2 2 3" xfId="40385"/>
    <cellStyle name="Финансовый 3 2 2 2 5 3 2 3" xfId="19973"/>
    <cellStyle name="Финансовый 3 2 2 2 5 3 2 4" xfId="33581"/>
    <cellStyle name="Финансовый 3 2 2 2 5 3 3" xfId="4097"/>
    <cellStyle name="Финансовый 3 2 2 2 5 3 3 2" xfId="10901"/>
    <cellStyle name="Финансовый 3 2 2 2 5 3 3 2 2" xfId="24509"/>
    <cellStyle name="Финансовый 3 2 2 2 5 3 3 2 3" xfId="38117"/>
    <cellStyle name="Финансовый 3 2 2 2 5 3 3 3" xfId="17705"/>
    <cellStyle name="Финансовый 3 2 2 2 5 3 3 4" xfId="31313"/>
    <cellStyle name="Финансовый 3 2 2 2 5 3 4" xfId="8633"/>
    <cellStyle name="Финансовый 3 2 2 2 5 3 4 2" xfId="22241"/>
    <cellStyle name="Финансовый 3 2 2 2 5 3 4 3" xfId="35849"/>
    <cellStyle name="Финансовый 3 2 2 2 5 3 5" xfId="15437"/>
    <cellStyle name="Финансовый 3 2 2 2 5 3 6" xfId="29045"/>
    <cellStyle name="Финансовый 3 2 2 2 5 4" xfId="1451"/>
    <cellStyle name="Финансовый 3 2 2 2 5 4 2" xfId="5987"/>
    <cellStyle name="Финансовый 3 2 2 2 5 4 2 2" xfId="12791"/>
    <cellStyle name="Финансовый 3 2 2 2 5 4 2 2 2" xfId="26399"/>
    <cellStyle name="Финансовый 3 2 2 2 5 4 2 2 3" xfId="40007"/>
    <cellStyle name="Финансовый 3 2 2 2 5 4 2 3" xfId="19595"/>
    <cellStyle name="Финансовый 3 2 2 2 5 4 2 4" xfId="33203"/>
    <cellStyle name="Финансовый 3 2 2 2 5 4 3" xfId="3719"/>
    <cellStyle name="Финансовый 3 2 2 2 5 4 3 2" xfId="10523"/>
    <cellStyle name="Финансовый 3 2 2 2 5 4 3 2 2" xfId="24131"/>
    <cellStyle name="Финансовый 3 2 2 2 5 4 3 2 3" xfId="37739"/>
    <cellStyle name="Финансовый 3 2 2 2 5 4 3 3" xfId="17327"/>
    <cellStyle name="Финансовый 3 2 2 2 5 4 3 4" xfId="30935"/>
    <cellStyle name="Финансовый 3 2 2 2 5 4 4" xfId="8255"/>
    <cellStyle name="Финансовый 3 2 2 2 5 4 4 2" xfId="21863"/>
    <cellStyle name="Финансовый 3 2 2 2 5 4 4 3" xfId="35471"/>
    <cellStyle name="Финансовый 3 2 2 2 5 4 5" xfId="15059"/>
    <cellStyle name="Финансовый 3 2 2 2 5 4 6" xfId="28667"/>
    <cellStyle name="Финансовый 3 2 2 2 5 5" xfId="2207"/>
    <cellStyle name="Финансовый 3 2 2 2 5 5 2" xfId="6743"/>
    <cellStyle name="Финансовый 3 2 2 2 5 5 2 2" xfId="13547"/>
    <cellStyle name="Финансовый 3 2 2 2 5 5 2 2 2" xfId="27155"/>
    <cellStyle name="Финансовый 3 2 2 2 5 5 2 2 3" xfId="40763"/>
    <cellStyle name="Финансовый 3 2 2 2 5 5 2 3" xfId="20351"/>
    <cellStyle name="Финансовый 3 2 2 2 5 5 2 4" xfId="33959"/>
    <cellStyle name="Финансовый 3 2 2 2 5 5 3" xfId="4475"/>
    <cellStyle name="Финансовый 3 2 2 2 5 5 3 2" xfId="11279"/>
    <cellStyle name="Финансовый 3 2 2 2 5 5 3 2 2" xfId="24887"/>
    <cellStyle name="Финансовый 3 2 2 2 5 5 3 2 3" xfId="38495"/>
    <cellStyle name="Финансовый 3 2 2 2 5 5 3 3" xfId="18083"/>
    <cellStyle name="Финансовый 3 2 2 2 5 5 3 4" xfId="31691"/>
    <cellStyle name="Финансовый 3 2 2 2 5 5 4" xfId="9011"/>
    <cellStyle name="Финансовый 3 2 2 2 5 5 4 2" xfId="22619"/>
    <cellStyle name="Финансовый 3 2 2 2 5 5 4 3" xfId="36227"/>
    <cellStyle name="Финансовый 3 2 2 2 5 5 5" xfId="15815"/>
    <cellStyle name="Финансовый 3 2 2 2 5 5 6" xfId="29423"/>
    <cellStyle name="Финансовый 3 2 2 2 5 6" xfId="1073"/>
    <cellStyle name="Финансовый 3 2 2 2 5 6 2" xfId="5609"/>
    <cellStyle name="Финансовый 3 2 2 2 5 6 2 2" xfId="12413"/>
    <cellStyle name="Финансовый 3 2 2 2 5 6 2 2 2" xfId="26021"/>
    <cellStyle name="Финансовый 3 2 2 2 5 6 2 2 3" xfId="39629"/>
    <cellStyle name="Финансовый 3 2 2 2 5 6 2 3" xfId="19217"/>
    <cellStyle name="Финансовый 3 2 2 2 5 6 2 4" xfId="32825"/>
    <cellStyle name="Финансовый 3 2 2 2 5 6 3" xfId="3341"/>
    <cellStyle name="Финансовый 3 2 2 2 5 6 3 2" xfId="10145"/>
    <cellStyle name="Финансовый 3 2 2 2 5 6 3 2 2" xfId="23753"/>
    <cellStyle name="Финансовый 3 2 2 2 5 6 3 2 3" xfId="37361"/>
    <cellStyle name="Финансовый 3 2 2 2 5 6 3 3" xfId="16949"/>
    <cellStyle name="Финансовый 3 2 2 2 5 6 3 4" xfId="30557"/>
    <cellStyle name="Финансовый 3 2 2 2 5 6 4" xfId="7877"/>
    <cellStyle name="Финансовый 3 2 2 2 5 6 4 2" xfId="21485"/>
    <cellStyle name="Финансовый 3 2 2 2 5 6 4 3" xfId="35093"/>
    <cellStyle name="Финансовый 3 2 2 2 5 6 5" xfId="14681"/>
    <cellStyle name="Финансовый 3 2 2 2 5 6 6" xfId="28289"/>
    <cellStyle name="Финансовый 3 2 2 2 5 7" xfId="695"/>
    <cellStyle name="Финансовый 3 2 2 2 5 7 2" xfId="5231"/>
    <cellStyle name="Финансовый 3 2 2 2 5 7 2 2" xfId="12035"/>
    <cellStyle name="Финансовый 3 2 2 2 5 7 2 2 2" xfId="25643"/>
    <cellStyle name="Финансовый 3 2 2 2 5 7 2 2 3" xfId="39251"/>
    <cellStyle name="Финансовый 3 2 2 2 5 7 2 3" xfId="18839"/>
    <cellStyle name="Финансовый 3 2 2 2 5 7 2 4" xfId="32447"/>
    <cellStyle name="Финансовый 3 2 2 2 5 7 3" xfId="2963"/>
    <cellStyle name="Финансовый 3 2 2 2 5 7 3 2" xfId="9767"/>
    <cellStyle name="Финансовый 3 2 2 2 5 7 3 2 2" xfId="23375"/>
    <cellStyle name="Финансовый 3 2 2 2 5 7 3 2 3" xfId="36983"/>
    <cellStyle name="Финансовый 3 2 2 2 5 7 3 3" xfId="16571"/>
    <cellStyle name="Финансовый 3 2 2 2 5 7 3 4" xfId="30179"/>
    <cellStyle name="Финансовый 3 2 2 2 5 7 4" xfId="7499"/>
    <cellStyle name="Финансовый 3 2 2 2 5 7 4 2" xfId="21107"/>
    <cellStyle name="Финансовый 3 2 2 2 5 7 4 3" xfId="34715"/>
    <cellStyle name="Финансовый 3 2 2 2 5 7 5" xfId="14303"/>
    <cellStyle name="Финансовый 3 2 2 2 5 7 6" xfId="27911"/>
    <cellStyle name="Финансовый 3 2 2 2 5 8" xfId="4853"/>
    <cellStyle name="Финансовый 3 2 2 2 5 8 2" xfId="11657"/>
    <cellStyle name="Финансовый 3 2 2 2 5 8 2 2" xfId="25265"/>
    <cellStyle name="Финансовый 3 2 2 2 5 8 2 3" xfId="38873"/>
    <cellStyle name="Финансовый 3 2 2 2 5 8 3" xfId="18461"/>
    <cellStyle name="Финансовый 3 2 2 2 5 8 4" xfId="32069"/>
    <cellStyle name="Финансовый 3 2 2 2 5 9" xfId="2585"/>
    <cellStyle name="Финансовый 3 2 2 2 5 9 2" xfId="9389"/>
    <cellStyle name="Финансовый 3 2 2 2 5 9 2 2" xfId="22997"/>
    <cellStyle name="Финансовый 3 2 2 2 5 9 2 3" xfId="36605"/>
    <cellStyle name="Финансовый 3 2 2 2 5 9 3" xfId="16193"/>
    <cellStyle name="Финансовый 3 2 2 2 5 9 4" xfId="29801"/>
    <cellStyle name="Финансовый 3 2 2 2 6" xfId="242"/>
    <cellStyle name="Финансовый 3 2 2 2 6 10" xfId="7046"/>
    <cellStyle name="Финансовый 3 2 2 2 6 10 2" xfId="20654"/>
    <cellStyle name="Финансовый 3 2 2 2 6 10 3" xfId="34262"/>
    <cellStyle name="Финансовый 3 2 2 2 6 11" xfId="13850"/>
    <cellStyle name="Финансовый 3 2 2 2 6 12" xfId="27458"/>
    <cellStyle name="Финансовый 3 2 2 2 6 2" xfId="506"/>
    <cellStyle name="Финансовый 3 2 2 2 6 2 10" xfId="14114"/>
    <cellStyle name="Финансовый 3 2 2 2 6 2 11" xfId="27722"/>
    <cellStyle name="Финансовый 3 2 2 2 6 2 2" xfId="2018"/>
    <cellStyle name="Финансовый 3 2 2 2 6 2 2 2" xfId="6554"/>
    <cellStyle name="Финансовый 3 2 2 2 6 2 2 2 2" xfId="13358"/>
    <cellStyle name="Финансовый 3 2 2 2 6 2 2 2 2 2" xfId="26966"/>
    <cellStyle name="Финансовый 3 2 2 2 6 2 2 2 2 3" xfId="40574"/>
    <cellStyle name="Финансовый 3 2 2 2 6 2 2 2 3" xfId="20162"/>
    <cellStyle name="Финансовый 3 2 2 2 6 2 2 2 4" xfId="33770"/>
    <cellStyle name="Финансовый 3 2 2 2 6 2 2 3" xfId="4286"/>
    <cellStyle name="Финансовый 3 2 2 2 6 2 2 3 2" xfId="11090"/>
    <cellStyle name="Финансовый 3 2 2 2 6 2 2 3 2 2" xfId="24698"/>
    <cellStyle name="Финансовый 3 2 2 2 6 2 2 3 2 3" xfId="38306"/>
    <cellStyle name="Финансовый 3 2 2 2 6 2 2 3 3" xfId="17894"/>
    <cellStyle name="Финансовый 3 2 2 2 6 2 2 3 4" xfId="31502"/>
    <cellStyle name="Финансовый 3 2 2 2 6 2 2 4" xfId="8822"/>
    <cellStyle name="Финансовый 3 2 2 2 6 2 2 4 2" xfId="22430"/>
    <cellStyle name="Финансовый 3 2 2 2 6 2 2 4 3" xfId="36038"/>
    <cellStyle name="Финансовый 3 2 2 2 6 2 2 5" xfId="15626"/>
    <cellStyle name="Финансовый 3 2 2 2 6 2 2 6" xfId="29234"/>
    <cellStyle name="Финансовый 3 2 2 2 6 2 3" xfId="1640"/>
    <cellStyle name="Финансовый 3 2 2 2 6 2 3 2" xfId="6176"/>
    <cellStyle name="Финансовый 3 2 2 2 6 2 3 2 2" xfId="12980"/>
    <cellStyle name="Финансовый 3 2 2 2 6 2 3 2 2 2" xfId="26588"/>
    <cellStyle name="Финансовый 3 2 2 2 6 2 3 2 2 3" xfId="40196"/>
    <cellStyle name="Финансовый 3 2 2 2 6 2 3 2 3" xfId="19784"/>
    <cellStyle name="Финансовый 3 2 2 2 6 2 3 2 4" xfId="33392"/>
    <cellStyle name="Финансовый 3 2 2 2 6 2 3 3" xfId="3908"/>
    <cellStyle name="Финансовый 3 2 2 2 6 2 3 3 2" xfId="10712"/>
    <cellStyle name="Финансовый 3 2 2 2 6 2 3 3 2 2" xfId="24320"/>
    <cellStyle name="Финансовый 3 2 2 2 6 2 3 3 2 3" xfId="37928"/>
    <cellStyle name="Финансовый 3 2 2 2 6 2 3 3 3" xfId="17516"/>
    <cellStyle name="Финансовый 3 2 2 2 6 2 3 3 4" xfId="31124"/>
    <cellStyle name="Финансовый 3 2 2 2 6 2 3 4" xfId="8444"/>
    <cellStyle name="Финансовый 3 2 2 2 6 2 3 4 2" xfId="22052"/>
    <cellStyle name="Финансовый 3 2 2 2 6 2 3 4 3" xfId="35660"/>
    <cellStyle name="Финансовый 3 2 2 2 6 2 3 5" xfId="15248"/>
    <cellStyle name="Финансовый 3 2 2 2 6 2 3 6" xfId="28856"/>
    <cellStyle name="Финансовый 3 2 2 2 6 2 4" xfId="2396"/>
    <cellStyle name="Финансовый 3 2 2 2 6 2 4 2" xfId="6932"/>
    <cellStyle name="Финансовый 3 2 2 2 6 2 4 2 2" xfId="13736"/>
    <cellStyle name="Финансовый 3 2 2 2 6 2 4 2 2 2" xfId="27344"/>
    <cellStyle name="Финансовый 3 2 2 2 6 2 4 2 2 3" xfId="40952"/>
    <cellStyle name="Финансовый 3 2 2 2 6 2 4 2 3" xfId="20540"/>
    <cellStyle name="Финансовый 3 2 2 2 6 2 4 2 4" xfId="34148"/>
    <cellStyle name="Финансовый 3 2 2 2 6 2 4 3" xfId="4664"/>
    <cellStyle name="Финансовый 3 2 2 2 6 2 4 3 2" xfId="11468"/>
    <cellStyle name="Финансовый 3 2 2 2 6 2 4 3 2 2" xfId="25076"/>
    <cellStyle name="Финансовый 3 2 2 2 6 2 4 3 2 3" xfId="38684"/>
    <cellStyle name="Финансовый 3 2 2 2 6 2 4 3 3" xfId="18272"/>
    <cellStyle name="Финансовый 3 2 2 2 6 2 4 3 4" xfId="31880"/>
    <cellStyle name="Финансовый 3 2 2 2 6 2 4 4" xfId="9200"/>
    <cellStyle name="Финансовый 3 2 2 2 6 2 4 4 2" xfId="22808"/>
    <cellStyle name="Финансовый 3 2 2 2 6 2 4 4 3" xfId="36416"/>
    <cellStyle name="Финансовый 3 2 2 2 6 2 4 5" xfId="16004"/>
    <cellStyle name="Финансовый 3 2 2 2 6 2 4 6" xfId="29612"/>
    <cellStyle name="Финансовый 3 2 2 2 6 2 5" xfId="1262"/>
    <cellStyle name="Финансовый 3 2 2 2 6 2 5 2" xfId="5798"/>
    <cellStyle name="Финансовый 3 2 2 2 6 2 5 2 2" xfId="12602"/>
    <cellStyle name="Финансовый 3 2 2 2 6 2 5 2 2 2" xfId="26210"/>
    <cellStyle name="Финансовый 3 2 2 2 6 2 5 2 2 3" xfId="39818"/>
    <cellStyle name="Финансовый 3 2 2 2 6 2 5 2 3" xfId="19406"/>
    <cellStyle name="Финансовый 3 2 2 2 6 2 5 2 4" xfId="33014"/>
    <cellStyle name="Финансовый 3 2 2 2 6 2 5 3" xfId="3530"/>
    <cellStyle name="Финансовый 3 2 2 2 6 2 5 3 2" xfId="10334"/>
    <cellStyle name="Финансовый 3 2 2 2 6 2 5 3 2 2" xfId="23942"/>
    <cellStyle name="Финансовый 3 2 2 2 6 2 5 3 2 3" xfId="37550"/>
    <cellStyle name="Финансовый 3 2 2 2 6 2 5 3 3" xfId="17138"/>
    <cellStyle name="Финансовый 3 2 2 2 6 2 5 3 4" xfId="30746"/>
    <cellStyle name="Финансовый 3 2 2 2 6 2 5 4" xfId="8066"/>
    <cellStyle name="Финансовый 3 2 2 2 6 2 5 4 2" xfId="21674"/>
    <cellStyle name="Финансовый 3 2 2 2 6 2 5 4 3" xfId="35282"/>
    <cellStyle name="Финансовый 3 2 2 2 6 2 5 5" xfId="14870"/>
    <cellStyle name="Финансовый 3 2 2 2 6 2 5 6" xfId="28478"/>
    <cellStyle name="Финансовый 3 2 2 2 6 2 6" xfId="884"/>
    <cellStyle name="Финансовый 3 2 2 2 6 2 6 2" xfId="5420"/>
    <cellStyle name="Финансовый 3 2 2 2 6 2 6 2 2" xfId="12224"/>
    <cellStyle name="Финансовый 3 2 2 2 6 2 6 2 2 2" xfId="25832"/>
    <cellStyle name="Финансовый 3 2 2 2 6 2 6 2 2 3" xfId="39440"/>
    <cellStyle name="Финансовый 3 2 2 2 6 2 6 2 3" xfId="19028"/>
    <cellStyle name="Финансовый 3 2 2 2 6 2 6 2 4" xfId="32636"/>
    <cellStyle name="Финансовый 3 2 2 2 6 2 6 3" xfId="3152"/>
    <cellStyle name="Финансовый 3 2 2 2 6 2 6 3 2" xfId="9956"/>
    <cellStyle name="Финансовый 3 2 2 2 6 2 6 3 2 2" xfId="23564"/>
    <cellStyle name="Финансовый 3 2 2 2 6 2 6 3 2 3" xfId="37172"/>
    <cellStyle name="Финансовый 3 2 2 2 6 2 6 3 3" xfId="16760"/>
    <cellStyle name="Финансовый 3 2 2 2 6 2 6 3 4" xfId="30368"/>
    <cellStyle name="Финансовый 3 2 2 2 6 2 6 4" xfId="7688"/>
    <cellStyle name="Финансовый 3 2 2 2 6 2 6 4 2" xfId="21296"/>
    <cellStyle name="Финансовый 3 2 2 2 6 2 6 4 3" xfId="34904"/>
    <cellStyle name="Финансовый 3 2 2 2 6 2 6 5" xfId="14492"/>
    <cellStyle name="Финансовый 3 2 2 2 6 2 6 6" xfId="28100"/>
    <cellStyle name="Финансовый 3 2 2 2 6 2 7" xfId="5042"/>
    <cellStyle name="Финансовый 3 2 2 2 6 2 7 2" xfId="11846"/>
    <cellStyle name="Финансовый 3 2 2 2 6 2 7 2 2" xfId="25454"/>
    <cellStyle name="Финансовый 3 2 2 2 6 2 7 2 3" xfId="39062"/>
    <cellStyle name="Финансовый 3 2 2 2 6 2 7 3" xfId="18650"/>
    <cellStyle name="Финансовый 3 2 2 2 6 2 7 4" xfId="32258"/>
    <cellStyle name="Финансовый 3 2 2 2 6 2 8" xfId="2774"/>
    <cellStyle name="Финансовый 3 2 2 2 6 2 8 2" xfId="9578"/>
    <cellStyle name="Финансовый 3 2 2 2 6 2 8 2 2" xfId="23186"/>
    <cellStyle name="Финансовый 3 2 2 2 6 2 8 2 3" xfId="36794"/>
    <cellStyle name="Финансовый 3 2 2 2 6 2 8 3" xfId="16382"/>
    <cellStyle name="Финансовый 3 2 2 2 6 2 8 4" xfId="29990"/>
    <cellStyle name="Финансовый 3 2 2 2 6 2 9" xfId="7310"/>
    <cellStyle name="Финансовый 3 2 2 2 6 2 9 2" xfId="20918"/>
    <cellStyle name="Финансовый 3 2 2 2 6 2 9 3" xfId="34526"/>
    <cellStyle name="Финансовый 3 2 2 2 6 3" xfId="1754"/>
    <cellStyle name="Финансовый 3 2 2 2 6 3 2" xfId="6290"/>
    <cellStyle name="Финансовый 3 2 2 2 6 3 2 2" xfId="13094"/>
    <cellStyle name="Финансовый 3 2 2 2 6 3 2 2 2" xfId="26702"/>
    <cellStyle name="Финансовый 3 2 2 2 6 3 2 2 3" xfId="40310"/>
    <cellStyle name="Финансовый 3 2 2 2 6 3 2 3" xfId="19898"/>
    <cellStyle name="Финансовый 3 2 2 2 6 3 2 4" xfId="33506"/>
    <cellStyle name="Финансовый 3 2 2 2 6 3 3" xfId="4022"/>
    <cellStyle name="Финансовый 3 2 2 2 6 3 3 2" xfId="10826"/>
    <cellStyle name="Финансовый 3 2 2 2 6 3 3 2 2" xfId="24434"/>
    <cellStyle name="Финансовый 3 2 2 2 6 3 3 2 3" xfId="38042"/>
    <cellStyle name="Финансовый 3 2 2 2 6 3 3 3" xfId="17630"/>
    <cellStyle name="Финансовый 3 2 2 2 6 3 3 4" xfId="31238"/>
    <cellStyle name="Финансовый 3 2 2 2 6 3 4" xfId="8558"/>
    <cellStyle name="Финансовый 3 2 2 2 6 3 4 2" xfId="22166"/>
    <cellStyle name="Финансовый 3 2 2 2 6 3 4 3" xfId="35774"/>
    <cellStyle name="Финансовый 3 2 2 2 6 3 5" xfId="15362"/>
    <cellStyle name="Финансовый 3 2 2 2 6 3 6" xfId="28970"/>
    <cellStyle name="Финансовый 3 2 2 2 6 4" xfId="1376"/>
    <cellStyle name="Финансовый 3 2 2 2 6 4 2" xfId="5912"/>
    <cellStyle name="Финансовый 3 2 2 2 6 4 2 2" xfId="12716"/>
    <cellStyle name="Финансовый 3 2 2 2 6 4 2 2 2" xfId="26324"/>
    <cellStyle name="Финансовый 3 2 2 2 6 4 2 2 3" xfId="39932"/>
    <cellStyle name="Финансовый 3 2 2 2 6 4 2 3" xfId="19520"/>
    <cellStyle name="Финансовый 3 2 2 2 6 4 2 4" xfId="33128"/>
    <cellStyle name="Финансовый 3 2 2 2 6 4 3" xfId="3644"/>
    <cellStyle name="Финансовый 3 2 2 2 6 4 3 2" xfId="10448"/>
    <cellStyle name="Финансовый 3 2 2 2 6 4 3 2 2" xfId="24056"/>
    <cellStyle name="Финансовый 3 2 2 2 6 4 3 2 3" xfId="37664"/>
    <cellStyle name="Финансовый 3 2 2 2 6 4 3 3" xfId="17252"/>
    <cellStyle name="Финансовый 3 2 2 2 6 4 3 4" xfId="30860"/>
    <cellStyle name="Финансовый 3 2 2 2 6 4 4" xfId="8180"/>
    <cellStyle name="Финансовый 3 2 2 2 6 4 4 2" xfId="21788"/>
    <cellStyle name="Финансовый 3 2 2 2 6 4 4 3" xfId="35396"/>
    <cellStyle name="Финансовый 3 2 2 2 6 4 5" xfId="14984"/>
    <cellStyle name="Финансовый 3 2 2 2 6 4 6" xfId="28592"/>
    <cellStyle name="Финансовый 3 2 2 2 6 5" xfId="2132"/>
    <cellStyle name="Финансовый 3 2 2 2 6 5 2" xfId="6668"/>
    <cellStyle name="Финансовый 3 2 2 2 6 5 2 2" xfId="13472"/>
    <cellStyle name="Финансовый 3 2 2 2 6 5 2 2 2" xfId="27080"/>
    <cellStyle name="Финансовый 3 2 2 2 6 5 2 2 3" xfId="40688"/>
    <cellStyle name="Финансовый 3 2 2 2 6 5 2 3" xfId="20276"/>
    <cellStyle name="Финансовый 3 2 2 2 6 5 2 4" xfId="33884"/>
    <cellStyle name="Финансовый 3 2 2 2 6 5 3" xfId="4400"/>
    <cellStyle name="Финансовый 3 2 2 2 6 5 3 2" xfId="11204"/>
    <cellStyle name="Финансовый 3 2 2 2 6 5 3 2 2" xfId="24812"/>
    <cellStyle name="Финансовый 3 2 2 2 6 5 3 2 3" xfId="38420"/>
    <cellStyle name="Финансовый 3 2 2 2 6 5 3 3" xfId="18008"/>
    <cellStyle name="Финансовый 3 2 2 2 6 5 3 4" xfId="31616"/>
    <cellStyle name="Финансовый 3 2 2 2 6 5 4" xfId="8936"/>
    <cellStyle name="Финансовый 3 2 2 2 6 5 4 2" xfId="22544"/>
    <cellStyle name="Финансовый 3 2 2 2 6 5 4 3" xfId="36152"/>
    <cellStyle name="Финансовый 3 2 2 2 6 5 5" xfId="15740"/>
    <cellStyle name="Финансовый 3 2 2 2 6 5 6" xfId="29348"/>
    <cellStyle name="Финансовый 3 2 2 2 6 6" xfId="998"/>
    <cellStyle name="Финансовый 3 2 2 2 6 6 2" xfId="5534"/>
    <cellStyle name="Финансовый 3 2 2 2 6 6 2 2" xfId="12338"/>
    <cellStyle name="Финансовый 3 2 2 2 6 6 2 2 2" xfId="25946"/>
    <cellStyle name="Финансовый 3 2 2 2 6 6 2 2 3" xfId="39554"/>
    <cellStyle name="Финансовый 3 2 2 2 6 6 2 3" xfId="19142"/>
    <cellStyle name="Финансовый 3 2 2 2 6 6 2 4" xfId="32750"/>
    <cellStyle name="Финансовый 3 2 2 2 6 6 3" xfId="3266"/>
    <cellStyle name="Финансовый 3 2 2 2 6 6 3 2" xfId="10070"/>
    <cellStyle name="Финансовый 3 2 2 2 6 6 3 2 2" xfId="23678"/>
    <cellStyle name="Финансовый 3 2 2 2 6 6 3 2 3" xfId="37286"/>
    <cellStyle name="Финансовый 3 2 2 2 6 6 3 3" xfId="16874"/>
    <cellStyle name="Финансовый 3 2 2 2 6 6 3 4" xfId="30482"/>
    <cellStyle name="Финансовый 3 2 2 2 6 6 4" xfId="7802"/>
    <cellStyle name="Финансовый 3 2 2 2 6 6 4 2" xfId="21410"/>
    <cellStyle name="Финансовый 3 2 2 2 6 6 4 3" xfId="35018"/>
    <cellStyle name="Финансовый 3 2 2 2 6 6 5" xfId="14606"/>
    <cellStyle name="Финансовый 3 2 2 2 6 6 6" xfId="28214"/>
    <cellStyle name="Финансовый 3 2 2 2 6 7" xfId="620"/>
    <cellStyle name="Финансовый 3 2 2 2 6 7 2" xfId="5156"/>
    <cellStyle name="Финансовый 3 2 2 2 6 7 2 2" xfId="11960"/>
    <cellStyle name="Финансовый 3 2 2 2 6 7 2 2 2" xfId="25568"/>
    <cellStyle name="Финансовый 3 2 2 2 6 7 2 2 3" xfId="39176"/>
    <cellStyle name="Финансовый 3 2 2 2 6 7 2 3" xfId="18764"/>
    <cellStyle name="Финансовый 3 2 2 2 6 7 2 4" xfId="32372"/>
    <cellStyle name="Финансовый 3 2 2 2 6 7 3" xfId="2888"/>
    <cellStyle name="Финансовый 3 2 2 2 6 7 3 2" xfId="9692"/>
    <cellStyle name="Финансовый 3 2 2 2 6 7 3 2 2" xfId="23300"/>
    <cellStyle name="Финансовый 3 2 2 2 6 7 3 2 3" xfId="36908"/>
    <cellStyle name="Финансовый 3 2 2 2 6 7 3 3" xfId="16496"/>
    <cellStyle name="Финансовый 3 2 2 2 6 7 3 4" xfId="30104"/>
    <cellStyle name="Финансовый 3 2 2 2 6 7 4" xfId="7424"/>
    <cellStyle name="Финансовый 3 2 2 2 6 7 4 2" xfId="21032"/>
    <cellStyle name="Финансовый 3 2 2 2 6 7 4 3" xfId="34640"/>
    <cellStyle name="Финансовый 3 2 2 2 6 7 5" xfId="14228"/>
    <cellStyle name="Финансовый 3 2 2 2 6 7 6" xfId="27836"/>
    <cellStyle name="Финансовый 3 2 2 2 6 8" xfId="4778"/>
    <cellStyle name="Финансовый 3 2 2 2 6 8 2" xfId="11582"/>
    <cellStyle name="Финансовый 3 2 2 2 6 8 2 2" xfId="25190"/>
    <cellStyle name="Финансовый 3 2 2 2 6 8 2 3" xfId="38798"/>
    <cellStyle name="Финансовый 3 2 2 2 6 8 3" xfId="18386"/>
    <cellStyle name="Финансовый 3 2 2 2 6 8 4" xfId="31994"/>
    <cellStyle name="Финансовый 3 2 2 2 6 9" xfId="2510"/>
    <cellStyle name="Финансовый 3 2 2 2 6 9 2" xfId="9314"/>
    <cellStyle name="Финансовый 3 2 2 2 6 9 2 2" xfId="22922"/>
    <cellStyle name="Финансовый 3 2 2 2 6 9 2 3" xfId="36530"/>
    <cellStyle name="Финансовый 3 2 2 2 6 9 3" xfId="16118"/>
    <cellStyle name="Финансовый 3 2 2 2 6 9 4" xfId="29726"/>
    <cellStyle name="Финансовый 3 2 2 2 7" xfId="363"/>
    <cellStyle name="Финансовый 3 2 2 2 7 10" xfId="13971"/>
    <cellStyle name="Финансовый 3 2 2 2 7 11" xfId="27579"/>
    <cellStyle name="Финансовый 3 2 2 2 7 2" xfId="1875"/>
    <cellStyle name="Финансовый 3 2 2 2 7 2 2" xfId="6411"/>
    <cellStyle name="Финансовый 3 2 2 2 7 2 2 2" xfId="13215"/>
    <cellStyle name="Финансовый 3 2 2 2 7 2 2 2 2" xfId="26823"/>
    <cellStyle name="Финансовый 3 2 2 2 7 2 2 2 3" xfId="40431"/>
    <cellStyle name="Финансовый 3 2 2 2 7 2 2 3" xfId="20019"/>
    <cellStyle name="Финансовый 3 2 2 2 7 2 2 4" xfId="33627"/>
    <cellStyle name="Финансовый 3 2 2 2 7 2 3" xfId="4143"/>
    <cellStyle name="Финансовый 3 2 2 2 7 2 3 2" xfId="10947"/>
    <cellStyle name="Финансовый 3 2 2 2 7 2 3 2 2" xfId="24555"/>
    <cellStyle name="Финансовый 3 2 2 2 7 2 3 2 3" xfId="38163"/>
    <cellStyle name="Финансовый 3 2 2 2 7 2 3 3" xfId="17751"/>
    <cellStyle name="Финансовый 3 2 2 2 7 2 3 4" xfId="31359"/>
    <cellStyle name="Финансовый 3 2 2 2 7 2 4" xfId="8679"/>
    <cellStyle name="Финансовый 3 2 2 2 7 2 4 2" xfId="22287"/>
    <cellStyle name="Финансовый 3 2 2 2 7 2 4 3" xfId="35895"/>
    <cellStyle name="Финансовый 3 2 2 2 7 2 5" xfId="15483"/>
    <cellStyle name="Финансовый 3 2 2 2 7 2 6" xfId="29091"/>
    <cellStyle name="Финансовый 3 2 2 2 7 3" xfId="1497"/>
    <cellStyle name="Финансовый 3 2 2 2 7 3 2" xfId="6033"/>
    <cellStyle name="Финансовый 3 2 2 2 7 3 2 2" xfId="12837"/>
    <cellStyle name="Финансовый 3 2 2 2 7 3 2 2 2" xfId="26445"/>
    <cellStyle name="Финансовый 3 2 2 2 7 3 2 2 3" xfId="40053"/>
    <cellStyle name="Финансовый 3 2 2 2 7 3 2 3" xfId="19641"/>
    <cellStyle name="Финансовый 3 2 2 2 7 3 2 4" xfId="33249"/>
    <cellStyle name="Финансовый 3 2 2 2 7 3 3" xfId="3765"/>
    <cellStyle name="Финансовый 3 2 2 2 7 3 3 2" xfId="10569"/>
    <cellStyle name="Финансовый 3 2 2 2 7 3 3 2 2" xfId="24177"/>
    <cellStyle name="Финансовый 3 2 2 2 7 3 3 2 3" xfId="37785"/>
    <cellStyle name="Финансовый 3 2 2 2 7 3 3 3" xfId="17373"/>
    <cellStyle name="Финансовый 3 2 2 2 7 3 3 4" xfId="30981"/>
    <cellStyle name="Финансовый 3 2 2 2 7 3 4" xfId="8301"/>
    <cellStyle name="Финансовый 3 2 2 2 7 3 4 2" xfId="21909"/>
    <cellStyle name="Финансовый 3 2 2 2 7 3 4 3" xfId="35517"/>
    <cellStyle name="Финансовый 3 2 2 2 7 3 5" xfId="15105"/>
    <cellStyle name="Финансовый 3 2 2 2 7 3 6" xfId="28713"/>
    <cellStyle name="Финансовый 3 2 2 2 7 4" xfId="2253"/>
    <cellStyle name="Финансовый 3 2 2 2 7 4 2" xfId="6789"/>
    <cellStyle name="Финансовый 3 2 2 2 7 4 2 2" xfId="13593"/>
    <cellStyle name="Финансовый 3 2 2 2 7 4 2 2 2" xfId="27201"/>
    <cellStyle name="Финансовый 3 2 2 2 7 4 2 2 3" xfId="40809"/>
    <cellStyle name="Финансовый 3 2 2 2 7 4 2 3" xfId="20397"/>
    <cellStyle name="Финансовый 3 2 2 2 7 4 2 4" xfId="34005"/>
    <cellStyle name="Финансовый 3 2 2 2 7 4 3" xfId="4521"/>
    <cellStyle name="Финансовый 3 2 2 2 7 4 3 2" xfId="11325"/>
    <cellStyle name="Финансовый 3 2 2 2 7 4 3 2 2" xfId="24933"/>
    <cellStyle name="Финансовый 3 2 2 2 7 4 3 2 3" xfId="38541"/>
    <cellStyle name="Финансовый 3 2 2 2 7 4 3 3" xfId="18129"/>
    <cellStyle name="Финансовый 3 2 2 2 7 4 3 4" xfId="31737"/>
    <cellStyle name="Финансовый 3 2 2 2 7 4 4" xfId="9057"/>
    <cellStyle name="Финансовый 3 2 2 2 7 4 4 2" xfId="22665"/>
    <cellStyle name="Финансовый 3 2 2 2 7 4 4 3" xfId="36273"/>
    <cellStyle name="Финансовый 3 2 2 2 7 4 5" xfId="15861"/>
    <cellStyle name="Финансовый 3 2 2 2 7 4 6" xfId="29469"/>
    <cellStyle name="Финансовый 3 2 2 2 7 5" xfId="1119"/>
    <cellStyle name="Финансовый 3 2 2 2 7 5 2" xfId="5655"/>
    <cellStyle name="Финансовый 3 2 2 2 7 5 2 2" xfId="12459"/>
    <cellStyle name="Финансовый 3 2 2 2 7 5 2 2 2" xfId="26067"/>
    <cellStyle name="Финансовый 3 2 2 2 7 5 2 2 3" xfId="39675"/>
    <cellStyle name="Финансовый 3 2 2 2 7 5 2 3" xfId="19263"/>
    <cellStyle name="Финансовый 3 2 2 2 7 5 2 4" xfId="32871"/>
    <cellStyle name="Финансовый 3 2 2 2 7 5 3" xfId="3387"/>
    <cellStyle name="Финансовый 3 2 2 2 7 5 3 2" xfId="10191"/>
    <cellStyle name="Финансовый 3 2 2 2 7 5 3 2 2" xfId="23799"/>
    <cellStyle name="Финансовый 3 2 2 2 7 5 3 2 3" xfId="37407"/>
    <cellStyle name="Финансовый 3 2 2 2 7 5 3 3" xfId="16995"/>
    <cellStyle name="Финансовый 3 2 2 2 7 5 3 4" xfId="30603"/>
    <cellStyle name="Финансовый 3 2 2 2 7 5 4" xfId="7923"/>
    <cellStyle name="Финансовый 3 2 2 2 7 5 4 2" xfId="21531"/>
    <cellStyle name="Финансовый 3 2 2 2 7 5 4 3" xfId="35139"/>
    <cellStyle name="Финансовый 3 2 2 2 7 5 5" xfId="14727"/>
    <cellStyle name="Финансовый 3 2 2 2 7 5 6" xfId="28335"/>
    <cellStyle name="Финансовый 3 2 2 2 7 6" xfId="741"/>
    <cellStyle name="Финансовый 3 2 2 2 7 6 2" xfId="5277"/>
    <cellStyle name="Финансовый 3 2 2 2 7 6 2 2" xfId="12081"/>
    <cellStyle name="Финансовый 3 2 2 2 7 6 2 2 2" xfId="25689"/>
    <cellStyle name="Финансовый 3 2 2 2 7 6 2 2 3" xfId="39297"/>
    <cellStyle name="Финансовый 3 2 2 2 7 6 2 3" xfId="18885"/>
    <cellStyle name="Финансовый 3 2 2 2 7 6 2 4" xfId="32493"/>
    <cellStyle name="Финансовый 3 2 2 2 7 6 3" xfId="3009"/>
    <cellStyle name="Финансовый 3 2 2 2 7 6 3 2" xfId="9813"/>
    <cellStyle name="Финансовый 3 2 2 2 7 6 3 2 2" xfId="23421"/>
    <cellStyle name="Финансовый 3 2 2 2 7 6 3 2 3" xfId="37029"/>
    <cellStyle name="Финансовый 3 2 2 2 7 6 3 3" xfId="16617"/>
    <cellStyle name="Финансовый 3 2 2 2 7 6 3 4" xfId="30225"/>
    <cellStyle name="Финансовый 3 2 2 2 7 6 4" xfId="7545"/>
    <cellStyle name="Финансовый 3 2 2 2 7 6 4 2" xfId="21153"/>
    <cellStyle name="Финансовый 3 2 2 2 7 6 4 3" xfId="34761"/>
    <cellStyle name="Финансовый 3 2 2 2 7 6 5" xfId="14349"/>
    <cellStyle name="Финансовый 3 2 2 2 7 6 6" xfId="27957"/>
    <cellStyle name="Финансовый 3 2 2 2 7 7" xfId="4899"/>
    <cellStyle name="Финансовый 3 2 2 2 7 7 2" xfId="11703"/>
    <cellStyle name="Финансовый 3 2 2 2 7 7 2 2" xfId="25311"/>
    <cellStyle name="Финансовый 3 2 2 2 7 7 2 3" xfId="38919"/>
    <cellStyle name="Финансовый 3 2 2 2 7 7 3" xfId="18507"/>
    <cellStyle name="Финансовый 3 2 2 2 7 7 4" xfId="32115"/>
    <cellStyle name="Финансовый 3 2 2 2 7 8" xfId="2631"/>
    <cellStyle name="Финансовый 3 2 2 2 7 8 2" xfId="9435"/>
    <cellStyle name="Финансовый 3 2 2 2 7 8 2 2" xfId="23043"/>
    <cellStyle name="Финансовый 3 2 2 2 7 8 2 3" xfId="36651"/>
    <cellStyle name="Финансовый 3 2 2 2 7 8 3" xfId="16239"/>
    <cellStyle name="Финансовый 3 2 2 2 7 8 4" xfId="29847"/>
    <cellStyle name="Финансовый 3 2 2 2 7 9" xfId="7167"/>
    <cellStyle name="Финансовый 3 2 2 2 7 9 2" xfId="20775"/>
    <cellStyle name="Финансовый 3 2 2 2 7 9 3" xfId="34383"/>
    <cellStyle name="Финансовый 3 2 2 2 8" xfId="1673"/>
    <cellStyle name="Финансовый 3 2 2 2 8 2" xfId="6209"/>
    <cellStyle name="Финансовый 3 2 2 2 8 2 2" xfId="13013"/>
    <cellStyle name="Финансовый 3 2 2 2 8 2 2 2" xfId="26621"/>
    <cellStyle name="Финансовый 3 2 2 2 8 2 2 3" xfId="40229"/>
    <cellStyle name="Финансовый 3 2 2 2 8 2 3" xfId="19817"/>
    <cellStyle name="Финансовый 3 2 2 2 8 2 4" xfId="33425"/>
    <cellStyle name="Финансовый 3 2 2 2 8 3" xfId="3941"/>
    <cellStyle name="Финансовый 3 2 2 2 8 3 2" xfId="10745"/>
    <cellStyle name="Финансовый 3 2 2 2 8 3 2 2" xfId="24353"/>
    <cellStyle name="Финансовый 3 2 2 2 8 3 2 3" xfId="37961"/>
    <cellStyle name="Финансовый 3 2 2 2 8 3 3" xfId="17549"/>
    <cellStyle name="Финансовый 3 2 2 2 8 3 4" xfId="31157"/>
    <cellStyle name="Финансовый 3 2 2 2 8 4" xfId="8477"/>
    <cellStyle name="Финансовый 3 2 2 2 8 4 2" xfId="22085"/>
    <cellStyle name="Финансовый 3 2 2 2 8 4 3" xfId="35693"/>
    <cellStyle name="Финансовый 3 2 2 2 8 5" xfId="15281"/>
    <cellStyle name="Финансовый 3 2 2 2 8 6" xfId="28889"/>
    <cellStyle name="Финансовый 3 2 2 2 9" xfId="1295"/>
    <cellStyle name="Финансовый 3 2 2 2 9 2" xfId="5831"/>
    <cellStyle name="Финансовый 3 2 2 2 9 2 2" xfId="12635"/>
    <cellStyle name="Финансовый 3 2 2 2 9 2 2 2" xfId="26243"/>
    <cellStyle name="Финансовый 3 2 2 2 9 2 2 3" xfId="39851"/>
    <cellStyle name="Финансовый 3 2 2 2 9 2 3" xfId="19439"/>
    <cellStyle name="Финансовый 3 2 2 2 9 2 4" xfId="33047"/>
    <cellStyle name="Финансовый 3 2 2 2 9 3" xfId="3563"/>
    <cellStyle name="Финансовый 3 2 2 2 9 3 2" xfId="10367"/>
    <cellStyle name="Финансовый 3 2 2 2 9 3 2 2" xfId="23975"/>
    <cellStyle name="Финансовый 3 2 2 2 9 3 2 3" xfId="37583"/>
    <cellStyle name="Финансовый 3 2 2 2 9 3 3" xfId="17171"/>
    <cellStyle name="Финансовый 3 2 2 2 9 3 4" xfId="30779"/>
    <cellStyle name="Финансовый 3 2 2 2 9 4" xfId="8099"/>
    <cellStyle name="Финансовый 3 2 2 2 9 4 2" xfId="21707"/>
    <cellStyle name="Финансовый 3 2 2 2 9 4 3" xfId="35315"/>
    <cellStyle name="Финансовый 3 2 2 2 9 5" xfId="14903"/>
    <cellStyle name="Финансовый 3 2 2 2 9 6" xfId="28511"/>
    <cellStyle name="Финансовый 3 2 2 2_Лист1" xfId="56690"/>
    <cellStyle name="Финансовый 3 2 2 3" xfId="155"/>
    <cellStyle name="Финансовый 3 2 2 3 10" xfId="911"/>
    <cellStyle name="Финансовый 3 2 2 3 10 2" xfId="5447"/>
    <cellStyle name="Финансовый 3 2 2 3 10 2 2" xfId="12251"/>
    <cellStyle name="Финансовый 3 2 2 3 10 2 2 2" xfId="25859"/>
    <cellStyle name="Финансовый 3 2 2 3 10 2 2 3" xfId="39467"/>
    <cellStyle name="Финансовый 3 2 2 3 10 2 3" xfId="19055"/>
    <cellStyle name="Финансовый 3 2 2 3 10 2 4" xfId="32663"/>
    <cellStyle name="Финансовый 3 2 2 3 10 3" xfId="3179"/>
    <cellStyle name="Финансовый 3 2 2 3 10 3 2" xfId="9983"/>
    <cellStyle name="Финансовый 3 2 2 3 10 3 2 2" xfId="23591"/>
    <cellStyle name="Финансовый 3 2 2 3 10 3 2 3" xfId="37199"/>
    <cellStyle name="Финансовый 3 2 2 3 10 3 3" xfId="16787"/>
    <cellStyle name="Финансовый 3 2 2 3 10 3 4" xfId="30395"/>
    <cellStyle name="Финансовый 3 2 2 3 10 4" xfId="7715"/>
    <cellStyle name="Финансовый 3 2 2 3 10 4 2" xfId="21323"/>
    <cellStyle name="Финансовый 3 2 2 3 10 4 3" xfId="34931"/>
    <cellStyle name="Финансовый 3 2 2 3 10 5" xfId="14519"/>
    <cellStyle name="Финансовый 3 2 2 3 10 6" xfId="28127"/>
    <cellStyle name="Финансовый 3 2 2 3 11" xfId="533"/>
    <cellStyle name="Финансовый 3 2 2 3 11 2" xfId="5069"/>
    <cellStyle name="Финансовый 3 2 2 3 11 2 2" xfId="11873"/>
    <cellStyle name="Финансовый 3 2 2 3 11 2 2 2" xfId="25481"/>
    <cellStyle name="Финансовый 3 2 2 3 11 2 2 3" xfId="39089"/>
    <cellStyle name="Финансовый 3 2 2 3 11 2 3" xfId="18677"/>
    <cellStyle name="Финансовый 3 2 2 3 11 2 4" xfId="32285"/>
    <cellStyle name="Финансовый 3 2 2 3 11 3" xfId="2801"/>
    <cellStyle name="Финансовый 3 2 2 3 11 3 2" xfId="9605"/>
    <cellStyle name="Финансовый 3 2 2 3 11 3 2 2" xfId="23213"/>
    <cellStyle name="Финансовый 3 2 2 3 11 3 2 3" xfId="36821"/>
    <cellStyle name="Финансовый 3 2 2 3 11 3 3" xfId="16409"/>
    <cellStyle name="Финансовый 3 2 2 3 11 3 4" xfId="30017"/>
    <cellStyle name="Финансовый 3 2 2 3 11 4" xfId="7337"/>
    <cellStyle name="Финансовый 3 2 2 3 11 4 2" xfId="20945"/>
    <cellStyle name="Финансовый 3 2 2 3 11 4 3" xfId="34553"/>
    <cellStyle name="Финансовый 3 2 2 3 11 5" xfId="14141"/>
    <cellStyle name="Финансовый 3 2 2 3 11 6" xfId="27749"/>
    <cellStyle name="Финансовый 3 2 2 3 12" xfId="4691"/>
    <cellStyle name="Финансовый 3 2 2 3 12 2" xfId="11495"/>
    <cellStyle name="Финансовый 3 2 2 3 12 2 2" xfId="25103"/>
    <cellStyle name="Финансовый 3 2 2 3 12 2 3" xfId="38711"/>
    <cellStyle name="Финансовый 3 2 2 3 12 3" xfId="18299"/>
    <cellStyle name="Финансовый 3 2 2 3 12 4" xfId="31907"/>
    <cellStyle name="Финансовый 3 2 2 3 13" xfId="2423"/>
    <cellStyle name="Финансовый 3 2 2 3 13 2" xfId="9227"/>
    <cellStyle name="Финансовый 3 2 2 3 13 2 2" xfId="22835"/>
    <cellStyle name="Финансовый 3 2 2 3 13 2 3" xfId="36443"/>
    <cellStyle name="Финансовый 3 2 2 3 13 3" xfId="16031"/>
    <cellStyle name="Финансовый 3 2 2 3 13 4" xfId="29639"/>
    <cellStyle name="Финансовый 3 2 2 3 14" xfId="6959"/>
    <cellStyle name="Финансовый 3 2 2 3 14 2" xfId="20567"/>
    <cellStyle name="Финансовый 3 2 2 3 14 3" xfId="34175"/>
    <cellStyle name="Финансовый 3 2 2 3 15" xfId="13763"/>
    <cellStyle name="Финансовый 3 2 2 3 16" xfId="27371"/>
    <cellStyle name="Финансовый 3 2 2 3 2" xfId="209"/>
    <cellStyle name="Финансовый 3 2 2 3 2 10" xfId="2477"/>
    <cellStyle name="Финансовый 3 2 2 3 2 10 2" xfId="9281"/>
    <cellStyle name="Финансовый 3 2 2 3 2 10 2 2" xfId="22889"/>
    <cellStyle name="Финансовый 3 2 2 3 2 10 2 3" xfId="36497"/>
    <cellStyle name="Финансовый 3 2 2 3 2 10 3" xfId="16085"/>
    <cellStyle name="Финансовый 3 2 2 3 2 10 4" xfId="29693"/>
    <cellStyle name="Финансовый 3 2 2 3 2 11" xfId="7013"/>
    <cellStyle name="Финансовый 3 2 2 3 2 11 2" xfId="20621"/>
    <cellStyle name="Финансовый 3 2 2 3 2 11 3" xfId="34229"/>
    <cellStyle name="Финансовый 3 2 2 3 2 12" xfId="13817"/>
    <cellStyle name="Финансовый 3 2 2 3 2 13" xfId="27425"/>
    <cellStyle name="Финансовый 3 2 2 3 2 2" xfId="290"/>
    <cellStyle name="Финансовый 3 2 2 3 2 2 10" xfId="7094"/>
    <cellStyle name="Финансовый 3 2 2 3 2 2 10 2" xfId="20702"/>
    <cellStyle name="Финансовый 3 2 2 3 2 2 10 3" xfId="34310"/>
    <cellStyle name="Финансовый 3 2 2 3 2 2 11" xfId="13898"/>
    <cellStyle name="Финансовый 3 2 2 3 2 2 12" xfId="27506"/>
    <cellStyle name="Финансовый 3 2 2 3 2 2 2" xfId="492"/>
    <cellStyle name="Финансовый 3 2 2 3 2 2 2 10" xfId="14100"/>
    <cellStyle name="Финансовый 3 2 2 3 2 2 2 11" xfId="27708"/>
    <cellStyle name="Финансовый 3 2 2 3 2 2 2 2" xfId="2004"/>
    <cellStyle name="Финансовый 3 2 2 3 2 2 2 2 2" xfId="6540"/>
    <cellStyle name="Финансовый 3 2 2 3 2 2 2 2 2 2" xfId="13344"/>
    <cellStyle name="Финансовый 3 2 2 3 2 2 2 2 2 2 2" xfId="26952"/>
    <cellStyle name="Финансовый 3 2 2 3 2 2 2 2 2 2 3" xfId="40560"/>
    <cellStyle name="Финансовый 3 2 2 3 2 2 2 2 2 3" xfId="20148"/>
    <cellStyle name="Финансовый 3 2 2 3 2 2 2 2 2 4" xfId="33756"/>
    <cellStyle name="Финансовый 3 2 2 3 2 2 2 2 3" xfId="4272"/>
    <cellStyle name="Финансовый 3 2 2 3 2 2 2 2 3 2" xfId="11076"/>
    <cellStyle name="Финансовый 3 2 2 3 2 2 2 2 3 2 2" xfId="24684"/>
    <cellStyle name="Финансовый 3 2 2 3 2 2 2 2 3 2 3" xfId="38292"/>
    <cellStyle name="Финансовый 3 2 2 3 2 2 2 2 3 3" xfId="17880"/>
    <cellStyle name="Финансовый 3 2 2 3 2 2 2 2 3 4" xfId="31488"/>
    <cellStyle name="Финансовый 3 2 2 3 2 2 2 2 4" xfId="8808"/>
    <cellStyle name="Финансовый 3 2 2 3 2 2 2 2 4 2" xfId="22416"/>
    <cellStyle name="Финансовый 3 2 2 3 2 2 2 2 4 3" xfId="36024"/>
    <cellStyle name="Финансовый 3 2 2 3 2 2 2 2 5" xfId="15612"/>
    <cellStyle name="Финансовый 3 2 2 3 2 2 2 2 6" xfId="29220"/>
    <cellStyle name="Финансовый 3 2 2 3 2 2 2 3" xfId="1626"/>
    <cellStyle name="Финансовый 3 2 2 3 2 2 2 3 2" xfId="6162"/>
    <cellStyle name="Финансовый 3 2 2 3 2 2 2 3 2 2" xfId="12966"/>
    <cellStyle name="Финансовый 3 2 2 3 2 2 2 3 2 2 2" xfId="26574"/>
    <cellStyle name="Финансовый 3 2 2 3 2 2 2 3 2 2 3" xfId="40182"/>
    <cellStyle name="Финансовый 3 2 2 3 2 2 2 3 2 3" xfId="19770"/>
    <cellStyle name="Финансовый 3 2 2 3 2 2 2 3 2 4" xfId="33378"/>
    <cellStyle name="Финансовый 3 2 2 3 2 2 2 3 3" xfId="3894"/>
    <cellStyle name="Финансовый 3 2 2 3 2 2 2 3 3 2" xfId="10698"/>
    <cellStyle name="Финансовый 3 2 2 3 2 2 2 3 3 2 2" xfId="24306"/>
    <cellStyle name="Финансовый 3 2 2 3 2 2 2 3 3 2 3" xfId="37914"/>
    <cellStyle name="Финансовый 3 2 2 3 2 2 2 3 3 3" xfId="17502"/>
    <cellStyle name="Финансовый 3 2 2 3 2 2 2 3 3 4" xfId="31110"/>
    <cellStyle name="Финансовый 3 2 2 3 2 2 2 3 4" xfId="8430"/>
    <cellStyle name="Финансовый 3 2 2 3 2 2 2 3 4 2" xfId="22038"/>
    <cellStyle name="Финансовый 3 2 2 3 2 2 2 3 4 3" xfId="35646"/>
    <cellStyle name="Финансовый 3 2 2 3 2 2 2 3 5" xfId="15234"/>
    <cellStyle name="Финансовый 3 2 2 3 2 2 2 3 6" xfId="28842"/>
    <cellStyle name="Финансовый 3 2 2 3 2 2 2 4" xfId="2382"/>
    <cellStyle name="Финансовый 3 2 2 3 2 2 2 4 2" xfId="6918"/>
    <cellStyle name="Финансовый 3 2 2 3 2 2 2 4 2 2" xfId="13722"/>
    <cellStyle name="Финансовый 3 2 2 3 2 2 2 4 2 2 2" xfId="27330"/>
    <cellStyle name="Финансовый 3 2 2 3 2 2 2 4 2 2 3" xfId="40938"/>
    <cellStyle name="Финансовый 3 2 2 3 2 2 2 4 2 3" xfId="20526"/>
    <cellStyle name="Финансовый 3 2 2 3 2 2 2 4 2 4" xfId="34134"/>
    <cellStyle name="Финансовый 3 2 2 3 2 2 2 4 3" xfId="4650"/>
    <cellStyle name="Финансовый 3 2 2 3 2 2 2 4 3 2" xfId="11454"/>
    <cellStyle name="Финансовый 3 2 2 3 2 2 2 4 3 2 2" xfId="25062"/>
    <cellStyle name="Финансовый 3 2 2 3 2 2 2 4 3 2 3" xfId="38670"/>
    <cellStyle name="Финансовый 3 2 2 3 2 2 2 4 3 3" xfId="18258"/>
    <cellStyle name="Финансовый 3 2 2 3 2 2 2 4 3 4" xfId="31866"/>
    <cellStyle name="Финансовый 3 2 2 3 2 2 2 4 4" xfId="9186"/>
    <cellStyle name="Финансовый 3 2 2 3 2 2 2 4 4 2" xfId="22794"/>
    <cellStyle name="Финансовый 3 2 2 3 2 2 2 4 4 3" xfId="36402"/>
    <cellStyle name="Финансовый 3 2 2 3 2 2 2 4 5" xfId="15990"/>
    <cellStyle name="Финансовый 3 2 2 3 2 2 2 4 6" xfId="29598"/>
    <cellStyle name="Финансовый 3 2 2 3 2 2 2 5" xfId="1248"/>
    <cellStyle name="Финансовый 3 2 2 3 2 2 2 5 2" xfId="5784"/>
    <cellStyle name="Финансовый 3 2 2 3 2 2 2 5 2 2" xfId="12588"/>
    <cellStyle name="Финансовый 3 2 2 3 2 2 2 5 2 2 2" xfId="26196"/>
    <cellStyle name="Финансовый 3 2 2 3 2 2 2 5 2 2 3" xfId="39804"/>
    <cellStyle name="Финансовый 3 2 2 3 2 2 2 5 2 3" xfId="19392"/>
    <cellStyle name="Финансовый 3 2 2 3 2 2 2 5 2 4" xfId="33000"/>
    <cellStyle name="Финансовый 3 2 2 3 2 2 2 5 3" xfId="3516"/>
    <cellStyle name="Финансовый 3 2 2 3 2 2 2 5 3 2" xfId="10320"/>
    <cellStyle name="Финансовый 3 2 2 3 2 2 2 5 3 2 2" xfId="23928"/>
    <cellStyle name="Финансовый 3 2 2 3 2 2 2 5 3 2 3" xfId="37536"/>
    <cellStyle name="Финансовый 3 2 2 3 2 2 2 5 3 3" xfId="17124"/>
    <cellStyle name="Финансовый 3 2 2 3 2 2 2 5 3 4" xfId="30732"/>
    <cellStyle name="Финансовый 3 2 2 3 2 2 2 5 4" xfId="8052"/>
    <cellStyle name="Финансовый 3 2 2 3 2 2 2 5 4 2" xfId="21660"/>
    <cellStyle name="Финансовый 3 2 2 3 2 2 2 5 4 3" xfId="35268"/>
    <cellStyle name="Финансовый 3 2 2 3 2 2 2 5 5" xfId="14856"/>
    <cellStyle name="Финансовый 3 2 2 3 2 2 2 5 6" xfId="28464"/>
    <cellStyle name="Финансовый 3 2 2 3 2 2 2 6" xfId="870"/>
    <cellStyle name="Финансовый 3 2 2 3 2 2 2 6 2" xfId="5406"/>
    <cellStyle name="Финансовый 3 2 2 3 2 2 2 6 2 2" xfId="12210"/>
    <cellStyle name="Финансовый 3 2 2 3 2 2 2 6 2 2 2" xfId="25818"/>
    <cellStyle name="Финансовый 3 2 2 3 2 2 2 6 2 2 3" xfId="39426"/>
    <cellStyle name="Финансовый 3 2 2 3 2 2 2 6 2 3" xfId="19014"/>
    <cellStyle name="Финансовый 3 2 2 3 2 2 2 6 2 4" xfId="32622"/>
    <cellStyle name="Финансовый 3 2 2 3 2 2 2 6 3" xfId="3138"/>
    <cellStyle name="Финансовый 3 2 2 3 2 2 2 6 3 2" xfId="9942"/>
    <cellStyle name="Финансовый 3 2 2 3 2 2 2 6 3 2 2" xfId="23550"/>
    <cellStyle name="Финансовый 3 2 2 3 2 2 2 6 3 2 3" xfId="37158"/>
    <cellStyle name="Финансовый 3 2 2 3 2 2 2 6 3 3" xfId="16746"/>
    <cellStyle name="Финансовый 3 2 2 3 2 2 2 6 3 4" xfId="30354"/>
    <cellStyle name="Финансовый 3 2 2 3 2 2 2 6 4" xfId="7674"/>
    <cellStyle name="Финансовый 3 2 2 3 2 2 2 6 4 2" xfId="21282"/>
    <cellStyle name="Финансовый 3 2 2 3 2 2 2 6 4 3" xfId="34890"/>
    <cellStyle name="Финансовый 3 2 2 3 2 2 2 6 5" xfId="14478"/>
    <cellStyle name="Финансовый 3 2 2 3 2 2 2 6 6" xfId="28086"/>
    <cellStyle name="Финансовый 3 2 2 3 2 2 2 7" xfId="5028"/>
    <cellStyle name="Финансовый 3 2 2 3 2 2 2 7 2" xfId="11832"/>
    <cellStyle name="Финансовый 3 2 2 3 2 2 2 7 2 2" xfId="25440"/>
    <cellStyle name="Финансовый 3 2 2 3 2 2 2 7 2 3" xfId="39048"/>
    <cellStyle name="Финансовый 3 2 2 3 2 2 2 7 3" xfId="18636"/>
    <cellStyle name="Финансовый 3 2 2 3 2 2 2 7 4" xfId="32244"/>
    <cellStyle name="Финансовый 3 2 2 3 2 2 2 8" xfId="2760"/>
    <cellStyle name="Финансовый 3 2 2 3 2 2 2 8 2" xfId="9564"/>
    <cellStyle name="Финансовый 3 2 2 3 2 2 2 8 2 2" xfId="23172"/>
    <cellStyle name="Финансовый 3 2 2 3 2 2 2 8 2 3" xfId="36780"/>
    <cellStyle name="Финансовый 3 2 2 3 2 2 2 8 3" xfId="16368"/>
    <cellStyle name="Финансовый 3 2 2 3 2 2 2 8 4" xfId="29976"/>
    <cellStyle name="Финансовый 3 2 2 3 2 2 2 9" xfId="7296"/>
    <cellStyle name="Финансовый 3 2 2 3 2 2 2 9 2" xfId="20904"/>
    <cellStyle name="Финансовый 3 2 2 3 2 2 2 9 3" xfId="34512"/>
    <cellStyle name="Финансовый 3 2 2 3 2 2 3" xfId="1802"/>
    <cellStyle name="Финансовый 3 2 2 3 2 2 3 2" xfId="6338"/>
    <cellStyle name="Финансовый 3 2 2 3 2 2 3 2 2" xfId="13142"/>
    <cellStyle name="Финансовый 3 2 2 3 2 2 3 2 2 2" xfId="26750"/>
    <cellStyle name="Финансовый 3 2 2 3 2 2 3 2 2 3" xfId="40358"/>
    <cellStyle name="Финансовый 3 2 2 3 2 2 3 2 3" xfId="19946"/>
    <cellStyle name="Финансовый 3 2 2 3 2 2 3 2 4" xfId="33554"/>
    <cellStyle name="Финансовый 3 2 2 3 2 2 3 3" xfId="4070"/>
    <cellStyle name="Финансовый 3 2 2 3 2 2 3 3 2" xfId="10874"/>
    <cellStyle name="Финансовый 3 2 2 3 2 2 3 3 2 2" xfId="24482"/>
    <cellStyle name="Финансовый 3 2 2 3 2 2 3 3 2 3" xfId="38090"/>
    <cellStyle name="Финансовый 3 2 2 3 2 2 3 3 3" xfId="17678"/>
    <cellStyle name="Финансовый 3 2 2 3 2 2 3 3 4" xfId="31286"/>
    <cellStyle name="Финансовый 3 2 2 3 2 2 3 4" xfId="8606"/>
    <cellStyle name="Финансовый 3 2 2 3 2 2 3 4 2" xfId="22214"/>
    <cellStyle name="Финансовый 3 2 2 3 2 2 3 4 3" xfId="35822"/>
    <cellStyle name="Финансовый 3 2 2 3 2 2 3 5" xfId="15410"/>
    <cellStyle name="Финансовый 3 2 2 3 2 2 3 6" xfId="29018"/>
    <cellStyle name="Финансовый 3 2 2 3 2 2 4" xfId="1424"/>
    <cellStyle name="Финансовый 3 2 2 3 2 2 4 2" xfId="5960"/>
    <cellStyle name="Финансовый 3 2 2 3 2 2 4 2 2" xfId="12764"/>
    <cellStyle name="Финансовый 3 2 2 3 2 2 4 2 2 2" xfId="26372"/>
    <cellStyle name="Финансовый 3 2 2 3 2 2 4 2 2 3" xfId="39980"/>
    <cellStyle name="Финансовый 3 2 2 3 2 2 4 2 3" xfId="19568"/>
    <cellStyle name="Финансовый 3 2 2 3 2 2 4 2 4" xfId="33176"/>
    <cellStyle name="Финансовый 3 2 2 3 2 2 4 3" xfId="3692"/>
    <cellStyle name="Финансовый 3 2 2 3 2 2 4 3 2" xfId="10496"/>
    <cellStyle name="Финансовый 3 2 2 3 2 2 4 3 2 2" xfId="24104"/>
    <cellStyle name="Финансовый 3 2 2 3 2 2 4 3 2 3" xfId="37712"/>
    <cellStyle name="Финансовый 3 2 2 3 2 2 4 3 3" xfId="17300"/>
    <cellStyle name="Финансовый 3 2 2 3 2 2 4 3 4" xfId="30908"/>
    <cellStyle name="Финансовый 3 2 2 3 2 2 4 4" xfId="8228"/>
    <cellStyle name="Финансовый 3 2 2 3 2 2 4 4 2" xfId="21836"/>
    <cellStyle name="Финансовый 3 2 2 3 2 2 4 4 3" xfId="35444"/>
    <cellStyle name="Финансовый 3 2 2 3 2 2 4 5" xfId="15032"/>
    <cellStyle name="Финансовый 3 2 2 3 2 2 4 6" xfId="28640"/>
    <cellStyle name="Финансовый 3 2 2 3 2 2 5" xfId="2180"/>
    <cellStyle name="Финансовый 3 2 2 3 2 2 5 2" xfId="6716"/>
    <cellStyle name="Финансовый 3 2 2 3 2 2 5 2 2" xfId="13520"/>
    <cellStyle name="Финансовый 3 2 2 3 2 2 5 2 2 2" xfId="27128"/>
    <cellStyle name="Финансовый 3 2 2 3 2 2 5 2 2 3" xfId="40736"/>
    <cellStyle name="Финансовый 3 2 2 3 2 2 5 2 3" xfId="20324"/>
    <cellStyle name="Финансовый 3 2 2 3 2 2 5 2 4" xfId="33932"/>
    <cellStyle name="Финансовый 3 2 2 3 2 2 5 3" xfId="4448"/>
    <cellStyle name="Финансовый 3 2 2 3 2 2 5 3 2" xfId="11252"/>
    <cellStyle name="Финансовый 3 2 2 3 2 2 5 3 2 2" xfId="24860"/>
    <cellStyle name="Финансовый 3 2 2 3 2 2 5 3 2 3" xfId="38468"/>
    <cellStyle name="Финансовый 3 2 2 3 2 2 5 3 3" xfId="18056"/>
    <cellStyle name="Финансовый 3 2 2 3 2 2 5 3 4" xfId="31664"/>
    <cellStyle name="Финансовый 3 2 2 3 2 2 5 4" xfId="8984"/>
    <cellStyle name="Финансовый 3 2 2 3 2 2 5 4 2" xfId="22592"/>
    <cellStyle name="Финансовый 3 2 2 3 2 2 5 4 3" xfId="36200"/>
    <cellStyle name="Финансовый 3 2 2 3 2 2 5 5" xfId="15788"/>
    <cellStyle name="Финансовый 3 2 2 3 2 2 5 6" xfId="29396"/>
    <cellStyle name="Финансовый 3 2 2 3 2 2 6" xfId="1046"/>
    <cellStyle name="Финансовый 3 2 2 3 2 2 6 2" xfId="5582"/>
    <cellStyle name="Финансовый 3 2 2 3 2 2 6 2 2" xfId="12386"/>
    <cellStyle name="Финансовый 3 2 2 3 2 2 6 2 2 2" xfId="25994"/>
    <cellStyle name="Финансовый 3 2 2 3 2 2 6 2 2 3" xfId="39602"/>
    <cellStyle name="Финансовый 3 2 2 3 2 2 6 2 3" xfId="19190"/>
    <cellStyle name="Финансовый 3 2 2 3 2 2 6 2 4" xfId="32798"/>
    <cellStyle name="Финансовый 3 2 2 3 2 2 6 3" xfId="3314"/>
    <cellStyle name="Финансовый 3 2 2 3 2 2 6 3 2" xfId="10118"/>
    <cellStyle name="Финансовый 3 2 2 3 2 2 6 3 2 2" xfId="23726"/>
    <cellStyle name="Финансовый 3 2 2 3 2 2 6 3 2 3" xfId="37334"/>
    <cellStyle name="Финансовый 3 2 2 3 2 2 6 3 3" xfId="16922"/>
    <cellStyle name="Финансовый 3 2 2 3 2 2 6 3 4" xfId="30530"/>
    <cellStyle name="Финансовый 3 2 2 3 2 2 6 4" xfId="7850"/>
    <cellStyle name="Финансовый 3 2 2 3 2 2 6 4 2" xfId="21458"/>
    <cellStyle name="Финансовый 3 2 2 3 2 2 6 4 3" xfId="35066"/>
    <cellStyle name="Финансовый 3 2 2 3 2 2 6 5" xfId="14654"/>
    <cellStyle name="Финансовый 3 2 2 3 2 2 6 6" xfId="28262"/>
    <cellStyle name="Финансовый 3 2 2 3 2 2 7" xfId="668"/>
    <cellStyle name="Финансовый 3 2 2 3 2 2 7 2" xfId="5204"/>
    <cellStyle name="Финансовый 3 2 2 3 2 2 7 2 2" xfId="12008"/>
    <cellStyle name="Финансовый 3 2 2 3 2 2 7 2 2 2" xfId="25616"/>
    <cellStyle name="Финансовый 3 2 2 3 2 2 7 2 2 3" xfId="39224"/>
    <cellStyle name="Финансовый 3 2 2 3 2 2 7 2 3" xfId="18812"/>
    <cellStyle name="Финансовый 3 2 2 3 2 2 7 2 4" xfId="32420"/>
    <cellStyle name="Финансовый 3 2 2 3 2 2 7 3" xfId="2936"/>
    <cellStyle name="Финансовый 3 2 2 3 2 2 7 3 2" xfId="9740"/>
    <cellStyle name="Финансовый 3 2 2 3 2 2 7 3 2 2" xfId="23348"/>
    <cellStyle name="Финансовый 3 2 2 3 2 2 7 3 2 3" xfId="36956"/>
    <cellStyle name="Финансовый 3 2 2 3 2 2 7 3 3" xfId="16544"/>
    <cellStyle name="Финансовый 3 2 2 3 2 2 7 3 4" xfId="30152"/>
    <cellStyle name="Финансовый 3 2 2 3 2 2 7 4" xfId="7472"/>
    <cellStyle name="Финансовый 3 2 2 3 2 2 7 4 2" xfId="21080"/>
    <cellStyle name="Финансовый 3 2 2 3 2 2 7 4 3" xfId="34688"/>
    <cellStyle name="Финансовый 3 2 2 3 2 2 7 5" xfId="14276"/>
    <cellStyle name="Финансовый 3 2 2 3 2 2 7 6" xfId="27884"/>
    <cellStyle name="Финансовый 3 2 2 3 2 2 8" xfId="4826"/>
    <cellStyle name="Финансовый 3 2 2 3 2 2 8 2" xfId="11630"/>
    <cellStyle name="Финансовый 3 2 2 3 2 2 8 2 2" xfId="25238"/>
    <cellStyle name="Финансовый 3 2 2 3 2 2 8 2 3" xfId="38846"/>
    <cellStyle name="Финансовый 3 2 2 3 2 2 8 3" xfId="18434"/>
    <cellStyle name="Финансовый 3 2 2 3 2 2 8 4" xfId="32042"/>
    <cellStyle name="Финансовый 3 2 2 3 2 2 9" xfId="2558"/>
    <cellStyle name="Финансовый 3 2 2 3 2 2 9 2" xfId="9362"/>
    <cellStyle name="Финансовый 3 2 2 3 2 2 9 2 2" xfId="22970"/>
    <cellStyle name="Финансовый 3 2 2 3 2 2 9 2 3" xfId="36578"/>
    <cellStyle name="Финансовый 3 2 2 3 2 2 9 3" xfId="16166"/>
    <cellStyle name="Финансовый 3 2 2 3 2 2 9 4" xfId="29774"/>
    <cellStyle name="Финансовый 3 2 2 3 2 3" xfId="411"/>
    <cellStyle name="Финансовый 3 2 2 3 2 3 10" xfId="14019"/>
    <cellStyle name="Финансовый 3 2 2 3 2 3 11" xfId="27627"/>
    <cellStyle name="Финансовый 3 2 2 3 2 3 2" xfId="1923"/>
    <cellStyle name="Финансовый 3 2 2 3 2 3 2 2" xfId="6459"/>
    <cellStyle name="Финансовый 3 2 2 3 2 3 2 2 2" xfId="13263"/>
    <cellStyle name="Финансовый 3 2 2 3 2 3 2 2 2 2" xfId="26871"/>
    <cellStyle name="Финансовый 3 2 2 3 2 3 2 2 2 3" xfId="40479"/>
    <cellStyle name="Финансовый 3 2 2 3 2 3 2 2 3" xfId="20067"/>
    <cellStyle name="Финансовый 3 2 2 3 2 3 2 2 4" xfId="33675"/>
    <cellStyle name="Финансовый 3 2 2 3 2 3 2 3" xfId="4191"/>
    <cellStyle name="Финансовый 3 2 2 3 2 3 2 3 2" xfId="10995"/>
    <cellStyle name="Финансовый 3 2 2 3 2 3 2 3 2 2" xfId="24603"/>
    <cellStyle name="Финансовый 3 2 2 3 2 3 2 3 2 3" xfId="38211"/>
    <cellStyle name="Финансовый 3 2 2 3 2 3 2 3 3" xfId="17799"/>
    <cellStyle name="Финансовый 3 2 2 3 2 3 2 3 4" xfId="31407"/>
    <cellStyle name="Финансовый 3 2 2 3 2 3 2 4" xfId="8727"/>
    <cellStyle name="Финансовый 3 2 2 3 2 3 2 4 2" xfId="22335"/>
    <cellStyle name="Финансовый 3 2 2 3 2 3 2 4 3" xfId="35943"/>
    <cellStyle name="Финансовый 3 2 2 3 2 3 2 5" xfId="15531"/>
    <cellStyle name="Финансовый 3 2 2 3 2 3 2 6" xfId="29139"/>
    <cellStyle name="Финансовый 3 2 2 3 2 3 3" xfId="1545"/>
    <cellStyle name="Финансовый 3 2 2 3 2 3 3 2" xfId="6081"/>
    <cellStyle name="Финансовый 3 2 2 3 2 3 3 2 2" xfId="12885"/>
    <cellStyle name="Финансовый 3 2 2 3 2 3 3 2 2 2" xfId="26493"/>
    <cellStyle name="Финансовый 3 2 2 3 2 3 3 2 2 3" xfId="40101"/>
    <cellStyle name="Финансовый 3 2 2 3 2 3 3 2 3" xfId="19689"/>
    <cellStyle name="Финансовый 3 2 2 3 2 3 3 2 4" xfId="33297"/>
    <cellStyle name="Финансовый 3 2 2 3 2 3 3 3" xfId="3813"/>
    <cellStyle name="Финансовый 3 2 2 3 2 3 3 3 2" xfId="10617"/>
    <cellStyle name="Финансовый 3 2 2 3 2 3 3 3 2 2" xfId="24225"/>
    <cellStyle name="Финансовый 3 2 2 3 2 3 3 3 2 3" xfId="37833"/>
    <cellStyle name="Финансовый 3 2 2 3 2 3 3 3 3" xfId="17421"/>
    <cellStyle name="Финансовый 3 2 2 3 2 3 3 3 4" xfId="31029"/>
    <cellStyle name="Финансовый 3 2 2 3 2 3 3 4" xfId="8349"/>
    <cellStyle name="Финансовый 3 2 2 3 2 3 3 4 2" xfId="21957"/>
    <cellStyle name="Финансовый 3 2 2 3 2 3 3 4 3" xfId="35565"/>
    <cellStyle name="Финансовый 3 2 2 3 2 3 3 5" xfId="15153"/>
    <cellStyle name="Финансовый 3 2 2 3 2 3 3 6" xfId="28761"/>
    <cellStyle name="Финансовый 3 2 2 3 2 3 4" xfId="2301"/>
    <cellStyle name="Финансовый 3 2 2 3 2 3 4 2" xfId="6837"/>
    <cellStyle name="Финансовый 3 2 2 3 2 3 4 2 2" xfId="13641"/>
    <cellStyle name="Финансовый 3 2 2 3 2 3 4 2 2 2" xfId="27249"/>
    <cellStyle name="Финансовый 3 2 2 3 2 3 4 2 2 3" xfId="40857"/>
    <cellStyle name="Финансовый 3 2 2 3 2 3 4 2 3" xfId="20445"/>
    <cellStyle name="Финансовый 3 2 2 3 2 3 4 2 4" xfId="34053"/>
    <cellStyle name="Финансовый 3 2 2 3 2 3 4 3" xfId="4569"/>
    <cellStyle name="Финансовый 3 2 2 3 2 3 4 3 2" xfId="11373"/>
    <cellStyle name="Финансовый 3 2 2 3 2 3 4 3 2 2" xfId="24981"/>
    <cellStyle name="Финансовый 3 2 2 3 2 3 4 3 2 3" xfId="38589"/>
    <cellStyle name="Финансовый 3 2 2 3 2 3 4 3 3" xfId="18177"/>
    <cellStyle name="Финансовый 3 2 2 3 2 3 4 3 4" xfId="31785"/>
    <cellStyle name="Финансовый 3 2 2 3 2 3 4 4" xfId="9105"/>
    <cellStyle name="Финансовый 3 2 2 3 2 3 4 4 2" xfId="22713"/>
    <cellStyle name="Финансовый 3 2 2 3 2 3 4 4 3" xfId="36321"/>
    <cellStyle name="Финансовый 3 2 2 3 2 3 4 5" xfId="15909"/>
    <cellStyle name="Финансовый 3 2 2 3 2 3 4 6" xfId="29517"/>
    <cellStyle name="Финансовый 3 2 2 3 2 3 5" xfId="1167"/>
    <cellStyle name="Финансовый 3 2 2 3 2 3 5 2" xfId="5703"/>
    <cellStyle name="Финансовый 3 2 2 3 2 3 5 2 2" xfId="12507"/>
    <cellStyle name="Финансовый 3 2 2 3 2 3 5 2 2 2" xfId="26115"/>
    <cellStyle name="Финансовый 3 2 2 3 2 3 5 2 2 3" xfId="39723"/>
    <cellStyle name="Финансовый 3 2 2 3 2 3 5 2 3" xfId="19311"/>
    <cellStyle name="Финансовый 3 2 2 3 2 3 5 2 4" xfId="32919"/>
    <cellStyle name="Финансовый 3 2 2 3 2 3 5 3" xfId="3435"/>
    <cellStyle name="Финансовый 3 2 2 3 2 3 5 3 2" xfId="10239"/>
    <cellStyle name="Финансовый 3 2 2 3 2 3 5 3 2 2" xfId="23847"/>
    <cellStyle name="Финансовый 3 2 2 3 2 3 5 3 2 3" xfId="37455"/>
    <cellStyle name="Финансовый 3 2 2 3 2 3 5 3 3" xfId="17043"/>
    <cellStyle name="Финансовый 3 2 2 3 2 3 5 3 4" xfId="30651"/>
    <cellStyle name="Финансовый 3 2 2 3 2 3 5 4" xfId="7971"/>
    <cellStyle name="Финансовый 3 2 2 3 2 3 5 4 2" xfId="21579"/>
    <cellStyle name="Финансовый 3 2 2 3 2 3 5 4 3" xfId="35187"/>
    <cellStyle name="Финансовый 3 2 2 3 2 3 5 5" xfId="14775"/>
    <cellStyle name="Финансовый 3 2 2 3 2 3 5 6" xfId="28383"/>
    <cellStyle name="Финансовый 3 2 2 3 2 3 6" xfId="789"/>
    <cellStyle name="Финансовый 3 2 2 3 2 3 6 2" xfId="5325"/>
    <cellStyle name="Финансовый 3 2 2 3 2 3 6 2 2" xfId="12129"/>
    <cellStyle name="Финансовый 3 2 2 3 2 3 6 2 2 2" xfId="25737"/>
    <cellStyle name="Финансовый 3 2 2 3 2 3 6 2 2 3" xfId="39345"/>
    <cellStyle name="Финансовый 3 2 2 3 2 3 6 2 3" xfId="18933"/>
    <cellStyle name="Финансовый 3 2 2 3 2 3 6 2 4" xfId="32541"/>
    <cellStyle name="Финансовый 3 2 2 3 2 3 6 3" xfId="3057"/>
    <cellStyle name="Финансовый 3 2 2 3 2 3 6 3 2" xfId="9861"/>
    <cellStyle name="Финансовый 3 2 2 3 2 3 6 3 2 2" xfId="23469"/>
    <cellStyle name="Финансовый 3 2 2 3 2 3 6 3 2 3" xfId="37077"/>
    <cellStyle name="Финансовый 3 2 2 3 2 3 6 3 3" xfId="16665"/>
    <cellStyle name="Финансовый 3 2 2 3 2 3 6 3 4" xfId="30273"/>
    <cellStyle name="Финансовый 3 2 2 3 2 3 6 4" xfId="7593"/>
    <cellStyle name="Финансовый 3 2 2 3 2 3 6 4 2" xfId="21201"/>
    <cellStyle name="Финансовый 3 2 2 3 2 3 6 4 3" xfId="34809"/>
    <cellStyle name="Финансовый 3 2 2 3 2 3 6 5" xfId="14397"/>
    <cellStyle name="Финансовый 3 2 2 3 2 3 6 6" xfId="28005"/>
    <cellStyle name="Финансовый 3 2 2 3 2 3 7" xfId="4947"/>
    <cellStyle name="Финансовый 3 2 2 3 2 3 7 2" xfId="11751"/>
    <cellStyle name="Финансовый 3 2 2 3 2 3 7 2 2" xfId="25359"/>
    <cellStyle name="Финансовый 3 2 2 3 2 3 7 2 3" xfId="38967"/>
    <cellStyle name="Финансовый 3 2 2 3 2 3 7 3" xfId="18555"/>
    <cellStyle name="Финансовый 3 2 2 3 2 3 7 4" xfId="32163"/>
    <cellStyle name="Финансовый 3 2 2 3 2 3 8" xfId="2679"/>
    <cellStyle name="Финансовый 3 2 2 3 2 3 8 2" xfId="9483"/>
    <cellStyle name="Финансовый 3 2 2 3 2 3 8 2 2" xfId="23091"/>
    <cellStyle name="Финансовый 3 2 2 3 2 3 8 2 3" xfId="36699"/>
    <cellStyle name="Финансовый 3 2 2 3 2 3 8 3" xfId="16287"/>
    <cellStyle name="Финансовый 3 2 2 3 2 3 8 4" xfId="29895"/>
    <cellStyle name="Финансовый 3 2 2 3 2 3 9" xfId="7215"/>
    <cellStyle name="Финансовый 3 2 2 3 2 3 9 2" xfId="20823"/>
    <cellStyle name="Финансовый 3 2 2 3 2 3 9 3" xfId="34431"/>
    <cellStyle name="Финансовый 3 2 2 3 2 4" xfId="1721"/>
    <cellStyle name="Финансовый 3 2 2 3 2 4 2" xfId="6257"/>
    <cellStyle name="Финансовый 3 2 2 3 2 4 2 2" xfId="13061"/>
    <cellStyle name="Финансовый 3 2 2 3 2 4 2 2 2" xfId="26669"/>
    <cellStyle name="Финансовый 3 2 2 3 2 4 2 2 3" xfId="40277"/>
    <cellStyle name="Финансовый 3 2 2 3 2 4 2 3" xfId="19865"/>
    <cellStyle name="Финансовый 3 2 2 3 2 4 2 4" xfId="33473"/>
    <cellStyle name="Финансовый 3 2 2 3 2 4 3" xfId="3989"/>
    <cellStyle name="Финансовый 3 2 2 3 2 4 3 2" xfId="10793"/>
    <cellStyle name="Финансовый 3 2 2 3 2 4 3 2 2" xfId="24401"/>
    <cellStyle name="Финансовый 3 2 2 3 2 4 3 2 3" xfId="38009"/>
    <cellStyle name="Финансовый 3 2 2 3 2 4 3 3" xfId="17597"/>
    <cellStyle name="Финансовый 3 2 2 3 2 4 3 4" xfId="31205"/>
    <cellStyle name="Финансовый 3 2 2 3 2 4 4" xfId="8525"/>
    <cellStyle name="Финансовый 3 2 2 3 2 4 4 2" xfId="22133"/>
    <cellStyle name="Финансовый 3 2 2 3 2 4 4 3" xfId="35741"/>
    <cellStyle name="Финансовый 3 2 2 3 2 4 5" xfId="15329"/>
    <cellStyle name="Финансовый 3 2 2 3 2 4 6" xfId="28937"/>
    <cellStyle name="Финансовый 3 2 2 3 2 5" xfId="1343"/>
    <cellStyle name="Финансовый 3 2 2 3 2 5 2" xfId="5879"/>
    <cellStyle name="Финансовый 3 2 2 3 2 5 2 2" xfId="12683"/>
    <cellStyle name="Финансовый 3 2 2 3 2 5 2 2 2" xfId="26291"/>
    <cellStyle name="Финансовый 3 2 2 3 2 5 2 2 3" xfId="39899"/>
    <cellStyle name="Финансовый 3 2 2 3 2 5 2 3" xfId="19487"/>
    <cellStyle name="Финансовый 3 2 2 3 2 5 2 4" xfId="33095"/>
    <cellStyle name="Финансовый 3 2 2 3 2 5 3" xfId="3611"/>
    <cellStyle name="Финансовый 3 2 2 3 2 5 3 2" xfId="10415"/>
    <cellStyle name="Финансовый 3 2 2 3 2 5 3 2 2" xfId="24023"/>
    <cellStyle name="Финансовый 3 2 2 3 2 5 3 2 3" xfId="37631"/>
    <cellStyle name="Финансовый 3 2 2 3 2 5 3 3" xfId="17219"/>
    <cellStyle name="Финансовый 3 2 2 3 2 5 3 4" xfId="30827"/>
    <cellStyle name="Финансовый 3 2 2 3 2 5 4" xfId="8147"/>
    <cellStyle name="Финансовый 3 2 2 3 2 5 4 2" xfId="21755"/>
    <cellStyle name="Финансовый 3 2 2 3 2 5 4 3" xfId="35363"/>
    <cellStyle name="Финансовый 3 2 2 3 2 5 5" xfId="14951"/>
    <cellStyle name="Финансовый 3 2 2 3 2 5 6" xfId="28559"/>
    <cellStyle name="Финансовый 3 2 2 3 2 6" xfId="2099"/>
    <cellStyle name="Финансовый 3 2 2 3 2 6 2" xfId="6635"/>
    <cellStyle name="Финансовый 3 2 2 3 2 6 2 2" xfId="13439"/>
    <cellStyle name="Финансовый 3 2 2 3 2 6 2 2 2" xfId="27047"/>
    <cellStyle name="Финансовый 3 2 2 3 2 6 2 2 3" xfId="40655"/>
    <cellStyle name="Финансовый 3 2 2 3 2 6 2 3" xfId="20243"/>
    <cellStyle name="Финансовый 3 2 2 3 2 6 2 4" xfId="33851"/>
    <cellStyle name="Финансовый 3 2 2 3 2 6 3" xfId="4367"/>
    <cellStyle name="Финансовый 3 2 2 3 2 6 3 2" xfId="11171"/>
    <cellStyle name="Финансовый 3 2 2 3 2 6 3 2 2" xfId="24779"/>
    <cellStyle name="Финансовый 3 2 2 3 2 6 3 2 3" xfId="38387"/>
    <cellStyle name="Финансовый 3 2 2 3 2 6 3 3" xfId="17975"/>
    <cellStyle name="Финансовый 3 2 2 3 2 6 3 4" xfId="31583"/>
    <cellStyle name="Финансовый 3 2 2 3 2 6 4" xfId="8903"/>
    <cellStyle name="Финансовый 3 2 2 3 2 6 4 2" xfId="22511"/>
    <cellStyle name="Финансовый 3 2 2 3 2 6 4 3" xfId="36119"/>
    <cellStyle name="Финансовый 3 2 2 3 2 6 5" xfId="15707"/>
    <cellStyle name="Финансовый 3 2 2 3 2 6 6" xfId="29315"/>
    <cellStyle name="Финансовый 3 2 2 3 2 7" xfId="965"/>
    <cellStyle name="Финансовый 3 2 2 3 2 7 2" xfId="5501"/>
    <cellStyle name="Финансовый 3 2 2 3 2 7 2 2" xfId="12305"/>
    <cellStyle name="Финансовый 3 2 2 3 2 7 2 2 2" xfId="25913"/>
    <cellStyle name="Финансовый 3 2 2 3 2 7 2 2 3" xfId="39521"/>
    <cellStyle name="Финансовый 3 2 2 3 2 7 2 3" xfId="19109"/>
    <cellStyle name="Финансовый 3 2 2 3 2 7 2 4" xfId="32717"/>
    <cellStyle name="Финансовый 3 2 2 3 2 7 3" xfId="3233"/>
    <cellStyle name="Финансовый 3 2 2 3 2 7 3 2" xfId="10037"/>
    <cellStyle name="Финансовый 3 2 2 3 2 7 3 2 2" xfId="23645"/>
    <cellStyle name="Финансовый 3 2 2 3 2 7 3 2 3" xfId="37253"/>
    <cellStyle name="Финансовый 3 2 2 3 2 7 3 3" xfId="16841"/>
    <cellStyle name="Финансовый 3 2 2 3 2 7 3 4" xfId="30449"/>
    <cellStyle name="Финансовый 3 2 2 3 2 7 4" xfId="7769"/>
    <cellStyle name="Финансовый 3 2 2 3 2 7 4 2" xfId="21377"/>
    <cellStyle name="Финансовый 3 2 2 3 2 7 4 3" xfId="34985"/>
    <cellStyle name="Финансовый 3 2 2 3 2 7 5" xfId="14573"/>
    <cellStyle name="Финансовый 3 2 2 3 2 7 6" xfId="28181"/>
    <cellStyle name="Финансовый 3 2 2 3 2 8" xfId="587"/>
    <cellStyle name="Финансовый 3 2 2 3 2 8 2" xfId="5123"/>
    <cellStyle name="Финансовый 3 2 2 3 2 8 2 2" xfId="11927"/>
    <cellStyle name="Финансовый 3 2 2 3 2 8 2 2 2" xfId="25535"/>
    <cellStyle name="Финансовый 3 2 2 3 2 8 2 2 3" xfId="39143"/>
    <cellStyle name="Финансовый 3 2 2 3 2 8 2 3" xfId="18731"/>
    <cellStyle name="Финансовый 3 2 2 3 2 8 2 4" xfId="32339"/>
    <cellStyle name="Финансовый 3 2 2 3 2 8 3" xfId="2855"/>
    <cellStyle name="Финансовый 3 2 2 3 2 8 3 2" xfId="9659"/>
    <cellStyle name="Финансовый 3 2 2 3 2 8 3 2 2" xfId="23267"/>
    <cellStyle name="Финансовый 3 2 2 3 2 8 3 2 3" xfId="36875"/>
    <cellStyle name="Финансовый 3 2 2 3 2 8 3 3" xfId="16463"/>
    <cellStyle name="Финансовый 3 2 2 3 2 8 3 4" xfId="30071"/>
    <cellStyle name="Финансовый 3 2 2 3 2 8 4" xfId="7391"/>
    <cellStyle name="Финансовый 3 2 2 3 2 8 4 2" xfId="20999"/>
    <cellStyle name="Финансовый 3 2 2 3 2 8 4 3" xfId="34607"/>
    <cellStyle name="Финансовый 3 2 2 3 2 8 5" xfId="14195"/>
    <cellStyle name="Финансовый 3 2 2 3 2 8 6" xfId="27803"/>
    <cellStyle name="Финансовый 3 2 2 3 2 9" xfId="4745"/>
    <cellStyle name="Финансовый 3 2 2 3 2 9 2" xfId="11549"/>
    <cellStyle name="Финансовый 3 2 2 3 2 9 2 2" xfId="25157"/>
    <cellStyle name="Финансовый 3 2 2 3 2 9 2 3" xfId="38765"/>
    <cellStyle name="Финансовый 3 2 2 3 2 9 3" xfId="18353"/>
    <cellStyle name="Финансовый 3 2 2 3 2 9 4" xfId="31961"/>
    <cellStyle name="Финансовый 3 2 2 3 3" xfId="176"/>
    <cellStyle name="Финансовый 3 2 2 3 3 10" xfId="2444"/>
    <cellStyle name="Финансовый 3 2 2 3 3 10 2" xfId="9248"/>
    <cellStyle name="Финансовый 3 2 2 3 3 10 2 2" xfId="22856"/>
    <cellStyle name="Финансовый 3 2 2 3 3 10 2 3" xfId="36464"/>
    <cellStyle name="Финансовый 3 2 2 3 3 10 3" xfId="16052"/>
    <cellStyle name="Финансовый 3 2 2 3 3 10 4" xfId="29660"/>
    <cellStyle name="Финансовый 3 2 2 3 3 11" xfId="6980"/>
    <cellStyle name="Финансовый 3 2 2 3 3 11 2" xfId="20588"/>
    <cellStyle name="Финансовый 3 2 2 3 3 11 3" xfId="34196"/>
    <cellStyle name="Финансовый 3 2 2 3 3 12" xfId="13784"/>
    <cellStyle name="Финансовый 3 2 2 3 3 13" xfId="27392"/>
    <cellStyle name="Финансовый 3 2 2 3 3 2" xfId="257"/>
    <cellStyle name="Финансовый 3 2 2 3 3 2 10" xfId="7061"/>
    <cellStyle name="Финансовый 3 2 2 3 3 2 10 2" xfId="20669"/>
    <cellStyle name="Финансовый 3 2 2 3 3 2 10 3" xfId="34277"/>
    <cellStyle name="Финансовый 3 2 2 3 3 2 11" xfId="13865"/>
    <cellStyle name="Финансовый 3 2 2 3 3 2 12" xfId="27473"/>
    <cellStyle name="Финансовый 3 2 2 3 3 2 2" xfId="459"/>
    <cellStyle name="Финансовый 3 2 2 3 3 2 2 10" xfId="14067"/>
    <cellStyle name="Финансовый 3 2 2 3 3 2 2 11" xfId="27675"/>
    <cellStyle name="Финансовый 3 2 2 3 3 2 2 2" xfId="1971"/>
    <cellStyle name="Финансовый 3 2 2 3 3 2 2 2 2" xfId="6507"/>
    <cellStyle name="Финансовый 3 2 2 3 3 2 2 2 2 2" xfId="13311"/>
    <cellStyle name="Финансовый 3 2 2 3 3 2 2 2 2 2 2" xfId="26919"/>
    <cellStyle name="Финансовый 3 2 2 3 3 2 2 2 2 2 3" xfId="40527"/>
    <cellStyle name="Финансовый 3 2 2 3 3 2 2 2 2 3" xfId="20115"/>
    <cellStyle name="Финансовый 3 2 2 3 3 2 2 2 2 4" xfId="33723"/>
    <cellStyle name="Финансовый 3 2 2 3 3 2 2 2 3" xfId="4239"/>
    <cellStyle name="Финансовый 3 2 2 3 3 2 2 2 3 2" xfId="11043"/>
    <cellStyle name="Финансовый 3 2 2 3 3 2 2 2 3 2 2" xfId="24651"/>
    <cellStyle name="Финансовый 3 2 2 3 3 2 2 2 3 2 3" xfId="38259"/>
    <cellStyle name="Финансовый 3 2 2 3 3 2 2 2 3 3" xfId="17847"/>
    <cellStyle name="Финансовый 3 2 2 3 3 2 2 2 3 4" xfId="31455"/>
    <cellStyle name="Финансовый 3 2 2 3 3 2 2 2 4" xfId="8775"/>
    <cellStyle name="Финансовый 3 2 2 3 3 2 2 2 4 2" xfId="22383"/>
    <cellStyle name="Финансовый 3 2 2 3 3 2 2 2 4 3" xfId="35991"/>
    <cellStyle name="Финансовый 3 2 2 3 3 2 2 2 5" xfId="15579"/>
    <cellStyle name="Финансовый 3 2 2 3 3 2 2 2 6" xfId="29187"/>
    <cellStyle name="Финансовый 3 2 2 3 3 2 2 3" xfId="1593"/>
    <cellStyle name="Финансовый 3 2 2 3 3 2 2 3 2" xfId="6129"/>
    <cellStyle name="Финансовый 3 2 2 3 3 2 2 3 2 2" xfId="12933"/>
    <cellStyle name="Финансовый 3 2 2 3 3 2 2 3 2 2 2" xfId="26541"/>
    <cellStyle name="Финансовый 3 2 2 3 3 2 2 3 2 2 3" xfId="40149"/>
    <cellStyle name="Финансовый 3 2 2 3 3 2 2 3 2 3" xfId="19737"/>
    <cellStyle name="Финансовый 3 2 2 3 3 2 2 3 2 4" xfId="33345"/>
    <cellStyle name="Финансовый 3 2 2 3 3 2 2 3 3" xfId="3861"/>
    <cellStyle name="Финансовый 3 2 2 3 3 2 2 3 3 2" xfId="10665"/>
    <cellStyle name="Финансовый 3 2 2 3 3 2 2 3 3 2 2" xfId="24273"/>
    <cellStyle name="Финансовый 3 2 2 3 3 2 2 3 3 2 3" xfId="37881"/>
    <cellStyle name="Финансовый 3 2 2 3 3 2 2 3 3 3" xfId="17469"/>
    <cellStyle name="Финансовый 3 2 2 3 3 2 2 3 3 4" xfId="31077"/>
    <cellStyle name="Финансовый 3 2 2 3 3 2 2 3 4" xfId="8397"/>
    <cellStyle name="Финансовый 3 2 2 3 3 2 2 3 4 2" xfId="22005"/>
    <cellStyle name="Финансовый 3 2 2 3 3 2 2 3 4 3" xfId="35613"/>
    <cellStyle name="Финансовый 3 2 2 3 3 2 2 3 5" xfId="15201"/>
    <cellStyle name="Финансовый 3 2 2 3 3 2 2 3 6" xfId="28809"/>
    <cellStyle name="Финансовый 3 2 2 3 3 2 2 4" xfId="2349"/>
    <cellStyle name="Финансовый 3 2 2 3 3 2 2 4 2" xfId="6885"/>
    <cellStyle name="Финансовый 3 2 2 3 3 2 2 4 2 2" xfId="13689"/>
    <cellStyle name="Финансовый 3 2 2 3 3 2 2 4 2 2 2" xfId="27297"/>
    <cellStyle name="Финансовый 3 2 2 3 3 2 2 4 2 2 3" xfId="40905"/>
    <cellStyle name="Финансовый 3 2 2 3 3 2 2 4 2 3" xfId="20493"/>
    <cellStyle name="Финансовый 3 2 2 3 3 2 2 4 2 4" xfId="34101"/>
    <cellStyle name="Финансовый 3 2 2 3 3 2 2 4 3" xfId="4617"/>
    <cellStyle name="Финансовый 3 2 2 3 3 2 2 4 3 2" xfId="11421"/>
    <cellStyle name="Финансовый 3 2 2 3 3 2 2 4 3 2 2" xfId="25029"/>
    <cellStyle name="Финансовый 3 2 2 3 3 2 2 4 3 2 3" xfId="38637"/>
    <cellStyle name="Финансовый 3 2 2 3 3 2 2 4 3 3" xfId="18225"/>
    <cellStyle name="Финансовый 3 2 2 3 3 2 2 4 3 4" xfId="31833"/>
    <cellStyle name="Финансовый 3 2 2 3 3 2 2 4 4" xfId="9153"/>
    <cellStyle name="Финансовый 3 2 2 3 3 2 2 4 4 2" xfId="22761"/>
    <cellStyle name="Финансовый 3 2 2 3 3 2 2 4 4 3" xfId="36369"/>
    <cellStyle name="Финансовый 3 2 2 3 3 2 2 4 5" xfId="15957"/>
    <cellStyle name="Финансовый 3 2 2 3 3 2 2 4 6" xfId="29565"/>
    <cellStyle name="Финансовый 3 2 2 3 3 2 2 5" xfId="1215"/>
    <cellStyle name="Финансовый 3 2 2 3 3 2 2 5 2" xfId="5751"/>
    <cellStyle name="Финансовый 3 2 2 3 3 2 2 5 2 2" xfId="12555"/>
    <cellStyle name="Финансовый 3 2 2 3 3 2 2 5 2 2 2" xfId="26163"/>
    <cellStyle name="Финансовый 3 2 2 3 3 2 2 5 2 2 3" xfId="39771"/>
    <cellStyle name="Финансовый 3 2 2 3 3 2 2 5 2 3" xfId="19359"/>
    <cellStyle name="Финансовый 3 2 2 3 3 2 2 5 2 4" xfId="32967"/>
    <cellStyle name="Финансовый 3 2 2 3 3 2 2 5 3" xfId="3483"/>
    <cellStyle name="Финансовый 3 2 2 3 3 2 2 5 3 2" xfId="10287"/>
    <cellStyle name="Финансовый 3 2 2 3 3 2 2 5 3 2 2" xfId="23895"/>
    <cellStyle name="Финансовый 3 2 2 3 3 2 2 5 3 2 3" xfId="37503"/>
    <cellStyle name="Финансовый 3 2 2 3 3 2 2 5 3 3" xfId="17091"/>
    <cellStyle name="Финансовый 3 2 2 3 3 2 2 5 3 4" xfId="30699"/>
    <cellStyle name="Финансовый 3 2 2 3 3 2 2 5 4" xfId="8019"/>
    <cellStyle name="Финансовый 3 2 2 3 3 2 2 5 4 2" xfId="21627"/>
    <cellStyle name="Финансовый 3 2 2 3 3 2 2 5 4 3" xfId="35235"/>
    <cellStyle name="Финансовый 3 2 2 3 3 2 2 5 5" xfId="14823"/>
    <cellStyle name="Финансовый 3 2 2 3 3 2 2 5 6" xfId="28431"/>
    <cellStyle name="Финансовый 3 2 2 3 3 2 2 6" xfId="837"/>
    <cellStyle name="Финансовый 3 2 2 3 3 2 2 6 2" xfId="5373"/>
    <cellStyle name="Финансовый 3 2 2 3 3 2 2 6 2 2" xfId="12177"/>
    <cellStyle name="Финансовый 3 2 2 3 3 2 2 6 2 2 2" xfId="25785"/>
    <cellStyle name="Финансовый 3 2 2 3 3 2 2 6 2 2 3" xfId="39393"/>
    <cellStyle name="Финансовый 3 2 2 3 3 2 2 6 2 3" xfId="18981"/>
    <cellStyle name="Финансовый 3 2 2 3 3 2 2 6 2 4" xfId="32589"/>
    <cellStyle name="Финансовый 3 2 2 3 3 2 2 6 3" xfId="3105"/>
    <cellStyle name="Финансовый 3 2 2 3 3 2 2 6 3 2" xfId="9909"/>
    <cellStyle name="Финансовый 3 2 2 3 3 2 2 6 3 2 2" xfId="23517"/>
    <cellStyle name="Финансовый 3 2 2 3 3 2 2 6 3 2 3" xfId="37125"/>
    <cellStyle name="Финансовый 3 2 2 3 3 2 2 6 3 3" xfId="16713"/>
    <cellStyle name="Финансовый 3 2 2 3 3 2 2 6 3 4" xfId="30321"/>
    <cellStyle name="Финансовый 3 2 2 3 3 2 2 6 4" xfId="7641"/>
    <cellStyle name="Финансовый 3 2 2 3 3 2 2 6 4 2" xfId="21249"/>
    <cellStyle name="Финансовый 3 2 2 3 3 2 2 6 4 3" xfId="34857"/>
    <cellStyle name="Финансовый 3 2 2 3 3 2 2 6 5" xfId="14445"/>
    <cellStyle name="Финансовый 3 2 2 3 3 2 2 6 6" xfId="28053"/>
    <cellStyle name="Финансовый 3 2 2 3 3 2 2 7" xfId="4995"/>
    <cellStyle name="Финансовый 3 2 2 3 3 2 2 7 2" xfId="11799"/>
    <cellStyle name="Финансовый 3 2 2 3 3 2 2 7 2 2" xfId="25407"/>
    <cellStyle name="Финансовый 3 2 2 3 3 2 2 7 2 3" xfId="39015"/>
    <cellStyle name="Финансовый 3 2 2 3 3 2 2 7 3" xfId="18603"/>
    <cellStyle name="Финансовый 3 2 2 3 3 2 2 7 4" xfId="32211"/>
    <cellStyle name="Финансовый 3 2 2 3 3 2 2 8" xfId="2727"/>
    <cellStyle name="Финансовый 3 2 2 3 3 2 2 8 2" xfId="9531"/>
    <cellStyle name="Финансовый 3 2 2 3 3 2 2 8 2 2" xfId="23139"/>
    <cellStyle name="Финансовый 3 2 2 3 3 2 2 8 2 3" xfId="36747"/>
    <cellStyle name="Финансовый 3 2 2 3 3 2 2 8 3" xfId="16335"/>
    <cellStyle name="Финансовый 3 2 2 3 3 2 2 8 4" xfId="29943"/>
    <cellStyle name="Финансовый 3 2 2 3 3 2 2 9" xfId="7263"/>
    <cellStyle name="Финансовый 3 2 2 3 3 2 2 9 2" xfId="20871"/>
    <cellStyle name="Финансовый 3 2 2 3 3 2 2 9 3" xfId="34479"/>
    <cellStyle name="Финансовый 3 2 2 3 3 2 3" xfId="1769"/>
    <cellStyle name="Финансовый 3 2 2 3 3 2 3 2" xfId="6305"/>
    <cellStyle name="Финансовый 3 2 2 3 3 2 3 2 2" xfId="13109"/>
    <cellStyle name="Финансовый 3 2 2 3 3 2 3 2 2 2" xfId="26717"/>
    <cellStyle name="Финансовый 3 2 2 3 3 2 3 2 2 3" xfId="40325"/>
    <cellStyle name="Финансовый 3 2 2 3 3 2 3 2 3" xfId="19913"/>
    <cellStyle name="Финансовый 3 2 2 3 3 2 3 2 4" xfId="33521"/>
    <cellStyle name="Финансовый 3 2 2 3 3 2 3 3" xfId="4037"/>
    <cellStyle name="Финансовый 3 2 2 3 3 2 3 3 2" xfId="10841"/>
    <cellStyle name="Финансовый 3 2 2 3 3 2 3 3 2 2" xfId="24449"/>
    <cellStyle name="Финансовый 3 2 2 3 3 2 3 3 2 3" xfId="38057"/>
    <cellStyle name="Финансовый 3 2 2 3 3 2 3 3 3" xfId="17645"/>
    <cellStyle name="Финансовый 3 2 2 3 3 2 3 3 4" xfId="31253"/>
    <cellStyle name="Финансовый 3 2 2 3 3 2 3 4" xfId="8573"/>
    <cellStyle name="Финансовый 3 2 2 3 3 2 3 4 2" xfId="22181"/>
    <cellStyle name="Финансовый 3 2 2 3 3 2 3 4 3" xfId="35789"/>
    <cellStyle name="Финансовый 3 2 2 3 3 2 3 5" xfId="15377"/>
    <cellStyle name="Финансовый 3 2 2 3 3 2 3 6" xfId="28985"/>
    <cellStyle name="Финансовый 3 2 2 3 3 2 4" xfId="1391"/>
    <cellStyle name="Финансовый 3 2 2 3 3 2 4 2" xfId="5927"/>
    <cellStyle name="Финансовый 3 2 2 3 3 2 4 2 2" xfId="12731"/>
    <cellStyle name="Финансовый 3 2 2 3 3 2 4 2 2 2" xfId="26339"/>
    <cellStyle name="Финансовый 3 2 2 3 3 2 4 2 2 3" xfId="39947"/>
    <cellStyle name="Финансовый 3 2 2 3 3 2 4 2 3" xfId="19535"/>
    <cellStyle name="Финансовый 3 2 2 3 3 2 4 2 4" xfId="33143"/>
    <cellStyle name="Финансовый 3 2 2 3 3 2 4 3" xfId="3659"/>
    <cellStyle name="Финансовый 3 2 2 3 3 2 4 3 2" xfId="10463"/>
    <cellStyle name="Финансовый 3 2 2 3 3 2 4 3 2 2" xfId="24071"/>
    <cellStyle name="Финансовый 3 2 2 3 3 2 4 3 2 3" xfId="37679"/>
    <cellStyle name="Финансовый 3 2 2 3 3 2 4 3 3" xfId="17267"/>
    <cellStyle name="Финансовый 3 2 2 3 3 2 4 3 4" xfId="30875"/>
    <cellStyle name="Финансовый 3 2 2 3 3 2 4 4" xfId="8195"/>
    <cellStyle name="Финансовый 3 2 2 3 3 2 4 4 2" xfId="21803"/>
    <cellStyle name="Финансовый 3 2 2 3 3 2 4 4 3" xfId="35411"/>
    <cellStyle name="Финансовый 3 2 2 3 3 2 4 5" xfId="14999"/>
    <cellStyle name="Финансовый 3 2 2 3 3 2 4 6" xfId="28607"/>
    <cellStyle name="Финансовый 3 2 2 3 3 2 5" xfId="2147"/>
    <cellStyle name="Финансовый 3 2 2 3 3 2 5 2" xfId="6683"/>
    <cellStyle name="Финансовый 3 2 2 3 3 2 5 2 2" xfId="13487"/>
    <cellStyle name="Финансовый 3 2 2 3 3 2 5 2 2 2" xfId="27095"/>
    <cellStyle name="Финансовый 3 2 2 3 3 2 5 2 2 3" xfId="40703"/>
    <cellStyle name="Финансовый 3 2 2 3 3 2 5 2 3" xfId="20291"/>
    <cellStyle name="Финансовый 3 2 2 3 3 2 5 2 4" xfId="33899"/>
    <cellStyle name="Финансовый 3 2 2 3 3 2 5 3" xfId="4415"/>
    <cellStyle name="Финансовый 3 2 2 3 3 2 5 3 2" xfId="11219"/>
    <cellStyle name="Финансовый 3 2 2 3 3 2 5 3 2 2" xfId="24827"/>
    <cellStyle name="Финансовый 3 2 2 3 3 2 5 3 2 3" xfId="38435"/>
    <cellStyle name="Финансовый 3 2 2 3 3 2 5 3 3" xfId="18023"/>
    <cellStyle name="Финансовый 3 2 2 3 3 2 5 3 4" xfId="31631"/>
    <cellStyle name="Финансовый 3 2 2 3 3 2 5 4" xfId="8951"/>
    <cellStyle name="Финансовый 3 2 2 3 3 2 5 4 2" xfId="22559"/>
    <cellStyle name="Финансовый 3 2 2 3 3 2 5 4 3" xfId="36167"/>
    <cellStyle name="Финансовый 3 2 2 3 3 2 5 5" xfId="15755"/>
    <cellStyle name="Финансовый 3 2 2 3 3 2 5 6" xfId="29363"/>
    <cellStyle name="Финансовый 3 2 2 3 3 2 6" xfId="1013"/>
    <cellStyle name="Финансовый 3 2 2 3 3 2 6 2" xfId="5549"/>
    <cellStyle name="Финансовый 3 2 2 3 3 2 6 2 2" xfId="12353"/>
    <cellStyle name="Финансовый 3 2 2 3 3 2 6 2 2 2" xfId="25961"/>
    <cellStyle name="Финансовый 3 2 2 3 3 2 6 2 2 3" xfId="39569"/>
    <cellStyle name="Финансовый 3 2 2 3 3 2 6 2 3" xfId="19157"/>
    <cellStyle name="Финансовый 3 2 2 3 3 2 6 2 4" xfId="32765"/>
    <cellStyle name="Финансовый 3 2 2 3 3 2 6 3" xfId="3281"/>
    <cellStyle name="Финансовый 3 2 2 3 3 2 6 3 2" xfId="10085"/>
    <cellStyle name="Финансовый 3 2 2 3 3 2 6 3 2 2" xfId="23693"/>
    <cellStyle name="Финансовый 3 2 2 3 3 2 6 3 2 3" xfId="37301"/>
    <cellStyle name="Финансовый 3 2 2 3 3 2 6 3 3" xfId="16889"/>
    <cellStyle name="Финансовый 3 2 2 3 3 2 6 3 4" xfId="30497"/>
    <cellStyle name="Финансовый 3 2 2 3 3 2 6 4" xfId="7817"/>
    <cellStyle name="Финансовый 3 2 2 3 3 2 6 4 2" xfId="21425"/>
    <cellStyle name="Финансовый 3 2 2 3 3 2 6 4 3" xfId="35033"/>
    <cellStyle name="Финансовый 3 2 2 3 3 2 6 5" xfId="14621"/>
    <cellStyle name="Финансовый 3 2 2 3 3 2 6 6" xfId="28229"/>
    <cellStyle name="Финансовый 3 2 2 3 3 2 7" xfId="635"/>
    <cellStyle name="Финансовый 3 2 2 3 3 2 7 2" xfId="5171"/>
    <cellStyle name="Финансовый 3 2 2 3 3 2 7 2 2" xfId="11975"/>
    <cellStyle name="Финансовый 3 2 2 3 3 2 7 2 2 2" xfId="25583"/>
    <cellStyle name="Финансовый 3 2 2 3 3 2 7 2 2 3" xfId="39191"/>
    <cellStyle name="Финансовый 3 2 2 3 3 2 7 2 3" xfId="18779"/>
    <cellStyle name="Финансовый 3 2 2 3 3 2 7 2 4" xfId="32387"/>
    <cellStyle name="Финансовый 3 2 2 3 3 2 7 3" xfId="2903"/>
    <cellStyle name="Финансовый 3 2 2 3 3 2 7 3 2" xfId="9707"/>
    <cellStyle name="Финансовый 3 2 2 3 3 2 7 3 2 2" xfId="23315"/>
    <cellStyle name="Финансовый 3 2 2 3 3 2 7 3 2 3" xfId="36923"/>
    <cellStyle name="Финансовый 3 2 2 3 3 2 7 3 3" xfId="16511"/>
    <cellStyle name="Финансовый 3 2 2 3 3 2 7 3 4" xfId="30119"/>
    <cellStyle name="Финансовый 3 2 2 3 3 2 7 4" xfId="7439"/>
    <cellStyle name="Финансовый 3 2 2 3 3 2 7 4 2" xfId="21047"/>
    <cellStyle name="Финансовый 3 2 2 3 3 2 7 4 3" xfId="34655"/>
    <cellStyle name="Финансовый 3 2 2 3 3 2 7 5" xfId="14243"/>
    <cellStyle name="Финансовый 3 2 2 3 3 2 7 6" xfId="27851"/>
    <cellStyle name="Финансовый 3 2 2 3 3 2 8" xfId="4793"/>
    <cellStyle name="Финансовый 3 2 2 3 3 2 8 2" xfId="11597"/>
    <cellStyle name="Финансовый 3 2 2 3 3 2 8 2 2" xfId="25205"/>
    <cellStyle name="Финансовый 3 2 2 3 3 2 8 2 3" xfId="38813"/>
    <cellStyle name="Финансовый 3 2 2 3 3 2 8 3" xfId="18401"/>
    <cellStyle name="Финансовый 3 2 2 3 3 2 8 4" xfId="32009"/>
    <cellStyle name="Финансовый 3 2 2 3 3 2 9" xfId="2525"/>
    <cellStyle name="Финансовый 3 2 2 3 3 2 9 2" xfId="9329"/>
    <cellStyle name="Финансовый 3 2 2 3 3 2 9 2 2" xfId="22937"/>
    <cellStyle name="Финансовый 3 2 2 3 3 2 9 2 3" xfId="36545"/>
    <cellStyle name="Финансовый 3 2 2 3 3 2 9 3" xfId="16133"/>
    <cellStyle name="Финансовый 3 2 2 3 3 2 9 4" xfId="29741"/>
    <cellStyle name="Финансовый 3 2 2 3 3 3" xfId="378"/>
    <cellStyle name="Финансовый 3 2 2 3 3 3 10" xfId="13986"/>
    <cellStyle name="Финансовый 3 2 2 3 3 3 11" xfId="27594"/>
    <cellStyle name="Финансовый 3 2 2 3 3 3 2" xfId="1890"/>
    <cellStyle name="Финансовый 3 2 2 3 3 3 2 2" xfId="6426"/>
    <cellStyle name="Финансовый 3 2 2 3 3 3 2 2 2" xfId="13230"/>
    <cellStyle name="Финансовый 3 2 2 3 3 3 2 2 2 2" xfId="26838"/>
    <cellStyle name="Финансовый 3 2 2 3 3 3 2 2 2 3" xfId="40446"/>
    <cellStyle name="Финансовый 3 2 2 3 3 3 2 2 3" xfId="20034"/>
    <cellStyle name="Финансовый 3 2 2 3 3 3 2 2 4" xfId="33642"/>
    <cellStyle name="Финансовый 3 2 2 3 3 3 2 3" xfId="4158"/>
    <cellStyle name="Финансовый 3 2 2 3 3 3 2 3 2" xfId="10962"/>
    <cellStyle name="Финансовый 3 2 2 3 3 3 2 3 2 2" xfId="24570"/>
    <cellStyle name="Финансовый 3 2 2 3 3 3 2 3 2 3" xfId="38178"/>
    <cellStyle name="Финансовый 3 2 2 3 3 3 2 3 3" xfId="17766"/>
    <cellStyle name="Финансовый 3 2 2 3 3 3 2 3 4" xfId="31374"/>
    <cellStyle name="Финансовый 3 2 2 3 3 3 2 4" xfId="8694"/>
    <cellStyle name="Финансовый 3 2 2 3 3 3 2 4 2" xfId="22302"/>
    <cellStyle name="Финансовый 3 2 2 3 3 3 2 4 3" xfId="35910"/>
    <cellStyle name="Финансовый 3 2 2 3 3 3 2 5" xfId="15498"/>
    <cellStyle name="Финансовый 3 2 2 3 3 3 2 6" xfId="29106"/>
    <cellStyle name="Финансовый 3 2 2 3 3 3 3" xfId="1512"/>
    <cellStyle name="Финансовый 3 2 2 3 3 3 3 2" xfId="6048"/>
    <cellStyle name="Финансовый 3 2 2 3 3 3 3 2 2" xfId="12852"/>
    <cellStyle name="Финансовый 3 2 2 3 3 3 3 2 2 2" xfId="26460"/>
    <cellStyle name="Финансовый 3 2 2 3 3 3 3 2 2 3" xfId="40068"/>
    <cellStyle name="Финансовый 3 2 2 3 3 3 3 2 3" xfId="19656"/>
    <cellStyle name="Финансовый 3 2 2 3 3 3 3 2 4" xfId="33264"/>
    <cellStyle name="Финансовый 3 2 2 3 3 3 3 3" xfId="3780"/>
    <cellStyle name="Финансовый 3 2 2 3 3 3 3 3 2" xfId="10584"/>
    <cellStyle name="Финансовый 3 2 2 3 3 3 3 3 2 2" xfId="24192"/>
    <cellStyle name="Финансовый 3 2 2 3 3 3 3 3 2 3" xfId="37800"/>
    <cellStyle name="Финансовый 3 2 2 3 3 3 3 3 3" xfId="17388"/>
    <cellStyle name="Финансовый 3 2 2 3 3 3 3 3 4" xfId="30996"/>
    <cellStyle name="Финансовый 3 2 2 3 3 3 3 4" xfId="8316"/>
    <cellStyle name="Финансовый 3 2 2 3 3 3 3 4 2" xfId="21924"/>
    <cellStyle name="Финансовый 3 2 2 3 3 3 3 4 3" xfId="35532"/>
    <cellStyle name="Финансовый 3 2 2 3 3 3 3 5" xfId="15120"/>
    <cellStyle name="Финансовый 3 2 2 3 3 3 3 6" xfId="28728"/>
    <cellStyle name="Финансовый 3 2 2 3 3 3 4" xfId="2268"/>
    <cellStyle name="Финансовый 3 2 2 3 3 3 4 2" xfId="6804"/>
    <cellStyle name="Финансовый 3 2 2 3 3 3 4 2 2" xfId="13608"/>
    <cellStyle name="Финансовый 3 2 2 3 3 3 4 2 2 2" xfId="27216"/>
    <cellStyle name="Финансовый 3 2 2 3 3 3 4 2 2 3" xfId="40824"/>
    <cellStyle name="Финансовый 3 2 2 3 3 3 4 2 3" xfId="20412"/>
    <cellStyle name="Финансовый 3 2 2 3 3 3 4 2 4" xfId="34020"/>
    <cellStyle name="Финансовый 3 2 2 3 3 3 4 3" xfId="4536"/>
    <cellStyle name="Финансовый 3 2 2 3 3 3 4 3 2" xfId="11340"/>
    <cellStyle name="Финансовый 3 2 2 3 3 3 4 3 2 2" xfId="24948"/>
    <cellStyle name="Финансовый 3 2 2 3 3 3 4 3 2 3" xfId="38556"/>
    <cellStyle name="Финансовый 3 2 2 3 3 3 4 3 3" xfId="18144"/>
    <cellStyle name="Финансовый 3 2 2 3 3 3 4 3 4" xfId="31752"/>
    <cellStyle name="Финансовый 3 2 2 3 3 3 4 4" xfId="9072"/>
    <cellStyle name="Финансовый 3 2 2 3 3 3 4 4 2" xfId="22680"/>
    <cellStyle name="Финансовый 3 2 2 3 3 3 4 4 3" xfId="36288"/>
    <cellStyle name="Финансовый 3 2 2 3 3 3 4 5" xfId="15876"/>
    <cellStyle name="Финансовый 3 2 2 3 3 3 4 6" xfId="29484"/>
    <cellStyle name="Финансовый 3 2 2 3 3 3 5" xfId="1134"/>
    <cellStyle name="Финансовый 3 2 2 3 3 3 5 2" xfId="5670"/>
    <cellStyle name="Финансовый 3 2 2 3 3 3 5 2 2" xfId="12474"/>
    <cellStyle name="Финансовый 3 2 2 3 3 3 5 2 2 2" xfId="26082"/>
    <cellStyle name="Финансовый 3 2 2 3 3 3 5 2 2 3" xfId="39690"/>
    <cellStyle name="Финансовый 3 2 2 3 3 3 5 2 3" xfId="19278"/>
    <cellStyle name="Финансовый 3 2 2 3 3 3 5 2 4" xfId="32886"/>
    <cellStyle name="Финансовый 3 2 2 3 3 3 5 3" xfId="3402"/>
    <cellStyle name="Финансовый 3 2 2 3 3 3 5 3 2" xfId="10206"/>
    <cellStyle name="Финансовый 3 2 2 3 3 3 5 3 2 2" xfId="23814"/>
    <cellStyle name="Финансовый 3 2 2 3 3 3 5 3 2 3" xfId="37422"/>
    <cellStyle name="Финансовый 3 2 2 3 3 3 5 3 3" xfId="17010"/>
    <cellStyle name="Финансовый 3 2 2 3 3 3 5 3 4" xfId="30618"/>
    <cellStyle name="Финансовый 3 2 2 3 3 3 5 4" xfId="7938"/>
    <cellStyle name="Финансовый 3 2 2 3 3 3 5 4 2" xfId="21546"/>
    <cellStyle name="Финансовый 3 2 2 3 3 3 5 4 3" xfId="35154"/>
    <cellStyle name="Финансовый 3 2 2 3 3 3 5 5" xfId="14742"/>
    <cellStyle name="Финансовый 3 2 2 3 3 3 5 6" xfId="28350"/>
    <cellStyle name="Финансовый 3 2 2 3 3 3 6" xfId="756"/>
    <cellStyle name="Финансовый 3 2 2 3 3 3 6 2" xfId="5292"/>
    <cellStyle name="Финансовый 3 2 2 3 3 3 6 2 2" xfId="12096"/>
    <cellStyle name="Финансовый 3 2 2 3 3 3 6 2 2 2" xfId="25704"/>
    <cellStyle name="Финансовый 3 2 2 3 3 3 6 2 2 3" xfId="39312"/>
    <cellStyle name="Финансовый 3 2 2 3 3 3 6 2 3" xfId="18900"/>
    <cellStyle name="Финансовый 3 2 2 3 3 3 6 2 4" xfId="32508"/>
    <cellStyle name="Финансовый 3 2 2 3 3 3 6 3" xfId="3024"/>
    <cellStyle name="Финансовый 3 2 2 3 3 3 6 3 2" xfId="9828"/>
    <cellStyle name="Финансовый 3 2 2 3 3 3 6 3 2 2" xfId="23436"/>
    <cellStyle name="Финансовый 3 2 2 3 3 3 6 3 2 3" xfId="37044"/>
    <cellStyle name="Финансовый 3 2 2 3 3 3 6 3 3" xfId="16632"/>
    <cellStyle name="Финансовый 3 2 2 3 3 3 6 3 4" xfId="30240"/>
    <cellStyle name="Финансовый 3 2 2 3 3 3 6 4" xfId="7560"/>
    <cellStyle name="Финансовый 3 2 2 3 3 3 6 4 2" xfId="21168"/>
    <cellStyle name="Финансовый 3 2 2 3 3 3 6 4 3" xfId="34776"/>
    <cellStyle name="Финансовый 3 2 2 3 3 3 6 5" xfId="14364"/>
    <cellStyle name="Финансовый 3 2 2 3 3 3 6 6" xfId="27972"/>
    <cellStyle name="Финансовый 3 2 2 3 3 3 7" xfId="4914"/>
    <cellStyle name="Финансовый 3 2 2 3 3 3 7 2" xfId="11718"/>
    <cellStyle name="Финансовый 3 2 2 3 3 3 7 2 2" xfId="25326"/>
    <cellStyle name="Финансовый 3 2 2 3 3 3 7 2 3" xfId="38934"/>
    <cellStyle name="Финансовый 3 2 2 3 3 3 7 3" xfId="18522"/>
    <cellStyle name="Финансовый 3 2 2 3 3 3 7 4" xfId="32130"/>
    <cellStyle name="Финансовый 3 2 2 3 3 3 8" xfId="2646"/>
    <cellStyle name="Финансовый 3 2 2 3 3 3 8 2" xfId="9450"/>
    <cellStyle name="Финансовый 3 2 2 3 3 3 8 2 2" xfId="23058"/>
    <cellStyle name="Финансовый 3 2 2 3 3 3 8 2 3" xfId="36666"/>
    <cellStyle name="Финансовый 3 2 2 3 3 3 8 3" xfId="16254"/>
    <cellStyle name="Финансовый 3 2 2 3 3 3 8 4" xfId="29862"/>
    <cellStyle name="Финансовый 3 2 2 3 3 3 9" xfId="7182"/>
    <cellStyle name="Финансовый 3 2 2 3 3 3 9 2" xfId="20790"/>
    <cellStyle name="Финансовый 3 2 2 3 3 3 9 3" xfId="34398"/>
    <cellStyle name="Финансовый 3 2 2 3 3 4" xfId="1688"/>
    <cellStyle name="Финансовый 3 2 2 3 3 4 2" xfId="6224"/>
    <cellStyle name="Финансовый 3 2 2 3 3 4 2 2" xfId="13028"/>
    <cellStyle name="Финансовый 3 2 2 3 3 4 2 2 2" xfId="26636"/>
    <cellStyle name="Финансовый 3 2 2 3 3 4 2 2 3" xfId="40244"/>
    <cellStyle name="Финансовый 3 2 2 3 3 4 2 3" xfId="19832"/>
    <cellStyle name="Финансовый 3 2 2 3 3 4 2 4" xfId="33440"/>
    <cellStyle name="Финансовый 3 2 2 3 3 4 3" xfId="3956"/>
    <cellStyle name="Финансовый 3 2 2 3 3 4 3 2" xfId="10760"/>
    <cellStyle name="Финансовый 3 2 2 3 3 4 3 2 2" xfId="24368"/>
    <cellStyle name="Финансовый 3 2 2 3 3 4 3 2 3" xfId="37976"/>
    <cellStyle name="Финансовый 3 2 2 3 3 4 3 3" xfId="17564"/>
    <cellStyle name="Финансовый 3 2 2 3 3 4 3 4" xfId="31172"/>
    <cellStyle name="Финансовый 3 2 2 3 3 4 4" xfId="8492"/>
    <cellStyle name="Финансовый 3 2 2 3 3 4 4 2" xfId="22100"/>
    <cellStyle name="Финансовый 3 2 2 3 3 4 4 3" xfId="35708"/>
    <cellStyle name="Финансовый 3 2 2 3 3 4 5" xfId="15296"/>
    <cellStyle name="Финансовый 3 2 2 3 3 4 6" xfId="28904"/>
    <cellStyle name="Финансовый 3 2 2 3 3 5" xfId="1310"/>
    <cellStyle name="Финансовый 3 2 2 3 3 5 2" xfId="5846"/>
    <cellStyle name="Финансовый 3 2 2 3 3 5 2 2" xfId="12650"/>
    <cellStyle name="Финансовый 3 2 2 3 3 5 2 2 2" xfId="26258"/>
    <cellStyle name="Финансовый 3 2 2 3 3 5 2 2 3" xfId="39866"/>
    <cellStyle name="Финансовый 3 2 2 3 3 5 2 3" xfId="19454"/>
    <cellStyle name="Финансовый 3 2 2 3 3 5 2 4" xfId="33062"/>
    <cellStyle name="Финансовый 3 2 2 3 3 5 3" xfId="3578"/>
    <cellStyle name="Финансовый 3 2 2 3 3 5 3 2" xfId="10382"/>
    <cellStyle name="Финансовый 3 2 2 3 3 5 3 2 2" xfId="23990"/>
    <cellStyle name="Финансовый 3 2 2 3 3 5 3 2 3" xfId="37598"/>
    <cellStyle name="Финансовый 3 2 2 3 3 5 3 3" xfId="17186"/>
    <cellStyle name="Финансовый 3 2 2 3 3 5 3 4" xfId="30794"/>
    <cellStyle name="Финансовый 3 2 2 3 3 5 4" xfId="8114"/>
    <cellStyle name="Финансовый 3 2 2 3 3 5 4 2" xfId="21722"/>
    <cellStyle name="Финансовый 3 2 2 3 3 5 4 3" xfId="35330"/>
    <cellStyle name="Финансовый 3 2 2 3 3 5 5" xfId="14918"/>
    <cellStyle name="Финансовый 3 2 2 3 3 5 6" xfId="28526"/>
    <cellStyle name="Финансовый 3 2 2 3 3 6" xfId="2066"/>
    <cellStyle name="Финансовый 3 2 2 3 3 6 2" xfId="6602"/>
    <cellStyle name="Финансовый 3 2 2 3 3 6 2 2" xfId="13406"/>
    <cellStyle name="Финансовый 3 2 2 3 3 6 2 2 2" xfId="27014"/>
    <cellStyle name="Финансовый 3 2 2 3 3 6 2 2 3" xfId="40622"/>
    <cellStyle name="Финансовый 3 2 2 3 3 6 2 3" xfId="20210"/>
    <cellStyle name="Финансовый 3 2 2 3 3 6 2 4" xfId="33818"/>
    <cellStyle name="Финансовый 3 2 2 3 3 6 3" xfId="4334"/>
    <cellStyle name="Финансовый 3 2 2 3 3 6 3 2" xfId="11138"/>
    <cellStyle name="Финансовый 3 2 2 3 3 6 3 2 2" xfId="24746"/>
    <cellStyle name="Финансовый 3 2 2 3 3 6 3 2 3" xfId="38354"/>
    <cellStyle name="Финансовый 3 2 2 3 3 6 3 3" xfId="17942"/>
    <cellStyle name="Финансовый 3 2 2 3 3 6 3 4" xfId="31550"/>
    <cellStyle name="Финансовый 3 2 2 3 3 6 4" xfId="8870"/>
    <cellStyle name="Финансовый 3 2 2 3 3 6 4 2" xfId="22478"/>
    <cellStyle name="Финансовый 3 2 2 3 3 6 4 3" xfId="36086"/>
    <cellStyle name="Финансовый 3 2 2 3 3 6 5" xfId="15674"/>
    <cellStyle name="Финансовый 3 2 2 3 3 6 6" xfId="29282"/>
    <cellStyle name="Финансовый 3 2 2 3 3 7" xfId="932"/>
    <cellStyle name="Финансовый 3 2 2 3 3 7 2" xfId="5468"/>
    <cellStyle name="Финансовый 3 2 2 3 3 7 2 2" xfId="12272"/>
    <cellStyle name="Финансовый 3 2 2 3 3 7 2 2 2" xfId="25880"/>
    <cellStyle name="Финансовый 3 2 2 3 3 7 2 2 3" xfId="39488"/>
    <cellStyle name="Финансовый 3 2 2 3 3 7 2 3" xfId="19076"/>
    <cellStyle name="Финансовый 3 2 2 3 3 7 2 4" xfId="32684"/>
    <cellStyle name="Финансовый 3 2 2 3 3 7 3" xfId="3200"/>
    <cellStyle name="Финансовый 3 2 2 3 3 7 3 2" xfId="10004"/>
    <cellStyle name="Финансовый 3 2 2 3 3 7 3 2 2" xfId="23612"/>
    <cellStyle name="Финансовый 3 2 2 3 3 7 3 2 3" xfId="37220"/>
    <cellStyle name="Финансовый 3 2 2 3 3 7 3 3" xfId="16808"/>
    <cellStyle name="Финансовый 3 2 2 3 3 7 3 4" xfId="30416"/>
    <cellStyle name="Финансовый 3 2 2 3 3 7 4" xfId="7736"/>
    <cellStyle name="Финансовый 3 2 2 3 3 7 4 2" xfId="21344"/>
    <cellStyle name="Финансовый 3 2 2 3 3 7 4 3" xfId="34952"/>
    <cellStyle name="Финансовый 3 2 2 3 3 7 5" xfId="14540"/>
    <cellStyle name="Финансовый 3 2 2 3 3 7 6" xfId="28148"/>
    <cellStyle name="Финансовый 3 2 2 3 3 8" xfId="554"/>
    <cellStyle name="Финансовый 3 2 2 3 3 8 2" xfId="5090"/>
    <cellStyle name="Финансовый 3 2 2 3 3 8 2 2" xfId="11894"/>
    <cellStyle name="Финансовый 3 2 2 3 3 8 2 2 2" xfId="25502"/>
    <cellStyle name="Финансовый 3 2 2 3 3 8 2 2 3" xfId="39110"/>
    <cellStyle name="Финансовый 3 2 2 3 3 8 2 3" xfId="18698"/>
    <cellStyle name="Финансовый 3 2 2 3 3 8 2 4" xfId="32306"/>
    <cellStyle name="Финансовый 3 2 2 3 3 8 3" xfId="2822"/>
    <cellStyle name="Финансовый 3 2 2 3 3 8 3 2" xfId="9626"/>
    <cellStyle name="Финансовый 3 2 2 3 3 8 3 2 2" xfId="23234"/>
    <cellStyle name="Финансовый 3 2 2 3 3 8 3 2 3" xfId="36842"/>
    <cellStyle name="Финансовый 3 2 2 3 3 8 3 3" xfId="16430"/>
    <cellStyle name="Финансовый 3 2 2 3 3 8 3 4" xfId="30038"/>
    <cellStyle name="Финансовый 3 2 2 3 3 8 4" xfId="7358"/>
    <cellStyle name="Финансовый 3 2 2 3 3 8 4 2" xfId="20966"/>
    <cellStyle name="Финансовый 3 2 2 3 3 8 4 3" xfId="34574"/>
    <cellStyle name="Финансовый 3 2 2 3 3 8 5" xfId="14162"/>
    <cellStyle name="Финансовый 3 2 2 3 3 8 6" xfId="27770"/>
    <cellStyle name="Финансовый 3 2 2 3 3 9" xfId="4712"/>
    <cellStyle name="Финансовый 3 2 2 3 3 9 2" xfId="11516"/>
    <cellStyle name="Финансовый 3 2 2 3 3 9 2 2" xfId="25124"/>
    <cellStyle name="Финансовый 3 2 2 3 3 9 2 3" xfId="38732"/>
    <cellStyle name="Финансовый 3 2 2 3 3 9 3" xfId="18320"/>
    <cellStyle name="Финансовый 3 2 2 3 3 9 4" xfId="31928"/>
    <cellStyle name="Финансовый 3 2 2 3 4" xfId="311"/>
    <cellStyle name="Финансовый 3 2 2 3 4 10" xfId="7115"/>
    <cellStyle name="Финансовый 3 2 2 3 4 10 2" xfId="20723"/>
    <cellStyle name="Финансовый 3 2 2 3 4 10 3" xfId="34331"/>
    <cellStyle name="Финансовый 3 2 2 3 4 11" xfId="13919"/>
    <cellStyle name="Финансовый 3 2 2 3 4 12" xfId="27527"/>
    <cellStyle name="Финансовый 3 2 2 3 4 2" xfId="438"/>
    <cellStyle name="Финансовый 3 2 2 3 4 2 10" xfId="14046"/>
    <cellStyle name="Финансовый 3 2 2 3 4 2 11" xfId="27654"/>
    <cellStyle name="Финансовый 3 2 2 3 4 2 2" xfId="1950"/>
    <cellStyle name="Финансовый 3 2 2 3 4 2 2 2" xfId="6486"/>
    <cellStyle name="Финансовый 3 2 2 3 4 2 2 2 2" xfId="13290"/>
    <cellStyle name="Финансовый 3 2 2 3 4 2 2 2 2 2" xfId="26898"/>
    <cellStyle name="Финансовый 3 2 2 3 4 2 2 2 2 3" xfId="40506"/>
    <cellStyle name="Финансовый 3 2 2 3 4 2 2 2 3" xfId="20094"/>
    <cellStyle name="Финансовый 3 2 2 3 4 2 2 2 4" xfId="33702"/>
    <cellStyle name="Финансовый 3 2 2 3 4 2 2 3" xfId="4218"/>
    <cellStyle name="Финансовый 3 2 2 3 4 2 2 3 2" xfId="11022"/>
    <cellStyle name="Финансовый 3 2 2 3 4 2 2 3 2 2" xfId="24630"/>
    <cellStyle name="Финансовый 3 2 2 3 4 2 2 3 2 3" xfId="38238"/>
    <cellStyle name="Финансовый 3 2 2 3 4 2 2 3 3" xfId="17826"/>
    <cellStyle name="Финансовый 3 2 2 3 4 2 2 3 4" xfId="31434"/>
    <cellStyle name="Финансовый 3 2 2 3 4 2 2 4" xfId="8754"/>
    <cellStyle name="Финансовый 3 2 2 3 4 2 2 4 2" xfId="22362"/>
    <cellStyle name="Финансовый 3 2 2 3 4 2 2 4 3" xfId="35970"/>
    <cellStyle name="Финансовый 3 2 2 3 4 2 2 5" xfId="15558"/>
    <cellStyle name="Финансовый 3 2 2 3 4 2 2 6" xfId="29166"/>
    <cellStyle name="Финансовый 3 2 2 3 4 2 3" xfId="1572"/>
    <cellStyle name="Финансовый 3 2 2 3 4 2 3 2" xfId="6108"/>
    <cellStyle name="Финансовый 3 2 2 3 4 2 3 2 2" xfId="12912"/>
    <cellStyle name="Финансовый 3 2 2 3 4 2 3 2 2 2" xfId="26520"/>
    <cellStyle name="Финансовый 3 2 2 3 4 2 3 2 2 3" xfId="40128"/>
    <cellStyle name="Финансовый 3 2 2 3 4 2 3 2 3" xfId="19716"/>
    <cellStyle name="Финансовый 3 2 2 3 4 2 3 2 4" xfId="33324"/>
    <cellStyle name="Финансовый 3 2 2 3 4 2 3 3" xfId="3840"/>
    <cellStyle name="Финансовый 3 2 2 3 4 2 3 3 2" xfId="10644"/>
    <cellStyle name="Финансовый 3 2 2 3 4 2 3 3 2 2" xfId="24252"/>
    <cellStyle name="Финансовый 3 2 2 3 4 2 3 3 2 3" xfId="37860"/>
    <cellStyle name="Финансовый 3 2 2 3 4 2 3 3 3" xfId="17448"/>
    <cellStyle name="Финансовый 3 2 2 3 4 2 3 3 4" xfId="31056"/>
    <cellStyle name="Финансовый 3 2 2 3 4 2 3 4" xfId="8376"/>
    <cellStyle name="Финансовый 3 2 2 3 4 2 3 4 2" xfId="21984"/>
    <cellStyle name="Финансовый 3 2 2 3 4 2 3 4 3" xfId="35592"/>
    <cellStyle name="Финансовый 3 2 2 3 4 2 3 5" xfId="15180"/>
    <cellStyle name="Финансовый 3 2 2 3 4 2 3 6" xfId="28788"/>
    <cellStyle name="Финансовый 3 2 2 3 4 2 4" xfId="2328"/>
    <cellStyle name="Финансовый 3 2 2 3 4 2 4 2" xfId="6864"/>
    <cellStyle name="Финансовый 3 2 2 3 4 2 4 2 2" xfId="13668"/>
    <cellStyle name="Финансовый 3 2 2 3 4 2 4 2 2 2" xfId="27276"/>
    <cellStyle name="Финансовый 3 2 2 3 4 2 4 2 2 3" xfId="40884"/>
    <cellStyle name="Финансовый 3 2 2 3 4 2 4 2 3" xfId="20472"/>
    <cellStyle name="Финансовый 3 2 2 3 4 2 4 2 4" xfId="34080"/>
    <cellStyle name="Финансовый 3 2 2 3 4 2 4 3" xfId="4596"/>
    <cellStyle name="Финансовый 3 2 2 3 4 2 4 3 2" xfId="11400"/>
    <cellStyle name="Финансовый 3 2 2 3 4 2 4 3 2 2" xfId="25008"/>
    <cellStyle name="Финансовый 3 2 2 3 4 2 4 3 2 3" xfId="38616"/>
    <cellStyle name="Финансовый 3 2 2 3 4 2 4 3 3" xfId="18204"/>
    <cellStyle name="Финансовый 3 2 2 3 4 2 4 3 4" xfId="31812"/>
    <cellStyle name="Финансовый 3 2 2 3 4 2 4 4" xfId="9132"/>
    <cellStyle name="Финансовый 3 2 2 3 4 2 4 4 2" xfId="22740"/>
    <cellStyle name="Финансовый 3 2 2 3 4 2 4 4 3" xfId="36348"/>
    <cellStyle name="Финансовый 3 2 2 3 4 2 4 5" xfId="15936"/>
    <cellStyle name="Финансовый 3 2 2 3 4 2 4 6" xfId="29544"/>
    <cellStyle name="Финансовый 3 2 2 3 4 2 5" xfId="1194"/>
    <cellStyle name="Финансовый 3 2 2 3 4 2 5 2" xfId="5730"/>
    <cellStyle name="Финансовый 3 2 2 3 4 2 5 2 2" xfId="12534"/>
    <cellStyle name="Финансовый 3 2 2 3 4 2 5 2 2 2" xfId="26142"/>
    <cellStyle name="Финансовый 3 2 2 3 4 2 5 2 2 3" xfId="39750"/>
    <cellStyle name="Финансовый 3 2 2 3 4 2 5 2 3" xfId="19338"/>
    <cellStyle name="Финансовый 3 2 2 3 4 2 5 2 4" xfId="32946"/>
    <cellStyle name="Финансовый 3 2 2 3 4 2 5 3" xfId="3462"/>
    <cellStyle name="Финансовый 3 2 2 3 4 2 5 3 2" xfId="10266"/>
    <cellStyle name="Финансовый 3 2 2 3 4 2 5 3 2 2" xfId="23874"/>
    <cellStyle name="Финансовый 3 2 2 3 4 2 5 3 2 3" xfId="37482"/>
    <cellStyle name="Финансовый 3 2 2 3 4 2 5 3 3" xfId="17070"/>
    <cellStyle name="Финансовый 3 2 2 3 4 2 5 3 4" xfId="30678"/>
    <cellStyle name="Финансовый 3 2 2 3 4 2 5 4" xfId="7998"/>
    <cellStyle name="Финансовый 3 2 2 3 4 2 5 4 2" xfId="21606"/>
    <cellStyle name="Финансовый 3 2 2 3 4 2 5 4 3" xfId="35214"/>
    <cellStyle name="Финансовый 3 2 2 3 4 2 5 5" xfId="14802"/>
    <cellStyle name="Финансовый 3 2 2 3 4 2 5 6" xfId="28410"/>
    <cellStyle name="Финансовый 3 2 2 3 4 2 6" xfId="816"/>
    <cellStyle name="Финансовый 3 2 2 3 4 2 6 2" xfId="5352"/>
    <cellStyle name="Финансовый 3 2 2 3 4 2 6 2 2" xfId="12156"/>
    <cellStyle name="Финансовый 3 2 2 3 4 2 6 2 2 2" xfId="25764"/>
    <cellStyle name="Финансовый 3 2 2 3 4 2 6 2 2 3" xfId="39372"/>
    <cellStyle name="Финансовый 3 2 2 3 4 2 6 2 3" xfId="18960"/>
    <cellStyle name="Финансовый 3 2 2 3 4 2 6 2 4" xfId="32568"/>
    <cellStyle name="Финансовый 3 2 2 3 4 2 6 3" xfId="3084"/>
    <cellStyle name="Финансовый 3 2 2 3 4 2 6 3 2" xfId="9888"/>
    <cellStyle name="Финансовый 3 2 2 3 4 2 6 3 2 2" xfId="23496"/>
    <cellStyle name="Финансовый 3 2 2 3 4 2 6 3 2 3" xfId="37104"/>
    <cellStyle name="Финансовый 3 2 2 3 4 2 6 3 3" xfId="16692"/>
    <cellStyle name="Финансовый 3 2 2 3 4 2 6 3 4" xfId="30300"/>
    <cellStyle name="Финансовый 3 2 2 3 4 2 6 4" xfId="7620"/>
    <cellStyle name="Финансовый 3 2 2 3 4 2 6 4 2" xfId="21228"/>
    <cellStyle name="Финансовый 3 2 2 3 4 2 6 4 3" xfId="34836"/>
    <cellStyle name="Финансовый 3 2 2 3 4 2 6 5" xfId="14424"/>
    <cellStyle name="Финансовый 3 2 2 3 4 2 6 6" xfId="28032"/>
    <cellStyle name="Финансовый 3 2 2 3 4 2 7" xfId="4974"/>
    <cellStyle name="Финансовый 3 2 2 3 4 2 7 2" xfId="11778"/>
    <cellStyle name="Финансовый 3 2 2 3 4 2 7 2 2" xfId="25386"/>
    <cellStyle name="Финансовый 3 2 2 3 4 2 7 2 3" xfId="38994"/>
    <cellStyle name="Финансовый 3 2 2 3 4 2 7 3" xfId="18582"/>
    <cellStyle name="Финансовый 3 2 2 3 4 2 7 4" xfId="32190"/>
    <cellStyle name="Финансовый 3 2 2 3 4 2 8" xfId="2706"/>
    <cellStyle name="Финансовый 3 2 2 3 4 2 8 2" xfId="9510"/>
    <cellStyle name="Финансовый 3 2 2 3 4 2 8 2 2" xfId="23118"/>
    <cellStyle name="Финансовый 3 2 2 3 4 2 8 2 3" xfId="36726"/>
    <cellStyle name="Финансовый 3 2 2 3 4 2 8 3" xfId="16314"/>
    <cellStyle name="Финансовый 3 2 2 3 4 2 8 4" xfId="29922"/>
    <cellStyle name="Финансовый 3 2 2 3 4 2 9" xfId="7242"/>
    <cellStyle name="Финансовый 3 2 2 3 4 2 9 2" xfId="20850"/>
    <cellStyle name="Финансовый 3 2 2 3 4 2 9 3" xfId="34458"/>
    <cellStyle name="Финансовый 3 2 2 3 4 3" xfId="1823"/>
    <cellStyle name="Финансовый 3 2 2 3 4 3 2" xfId="6359"/>
    <cellStyle name="Финансовый 3 2 2 3 4 3 2 2" xfId="13163"/>
    <cellStyle name="Финансовый 3 2 2 3 4 3 2 2 2" xfId="26771"/>
    <cellStyle name="Финансовый 3 2 2 3 4 3 2 2 3" xfId="40379"/>
    <cellStyle name="Финансовый 3 2 2 3 4 3 2 3" xfId="19967"/>
    <cellStyle name="Финансовый 3 2 2 3 4 3 2 4" xfId="33575"/>
    <cellStyle name="Финансовый 3 2 2 3 4 3 3" xfId="4091"/>
    <cellStyle name="Финансовый 3 2 2 3 4 3 3 2" xfId="10895"/>
    <cellStyle name="Финансовый 3 2 2 3 4 3 3 2 2" xfId="24503"/>
    <cellStyle name="Финансовый 3 2 2 3 4 3 3 2 3" xfId="38111"/>
    <cellStyle name="Финансовый 3 2 2 3 4 3 3 3" xfId="17699"/>
    <cellStyle name="Финансовый 3 2 2 3 4 3 3 4" xfId="31307"/>
    <cellStyle name="Финансовый 3 2 2 3 4 3 4" xfId="8627"/>
    <cellStyle name="Финансовый 3 2 2 3 4 3 4 2" xfId="22235"/>
    <cellStyle name="Финансовый 3 2 2 3 4 3 4 3" xfId="35843"/>
    <cellStyle name="Финансовый 3 2 2 3 4 3 5" xfId="15431"/>
    <cellStyle name="Финансовый 3 2 2 3 4 3 6" xfId="29039"/>
    <cellStyle name="Финансовый 3 2 2 3 4 4" xfId="1445"/>
    <cellStyle name="Финансовый 3 2 2 3 4 4 2" xfId="5981"/>
    <cellStyle name="Финансовый 3 2 2 3 4 4 2 2" xfId="12785"/>
    <cellStyle name="Финансовый 3 2 2 3 4 4 2 2 2" xfId="26393"/>
    <cellStyle name="Финансовый 3 2 2 3 4 4 2 2 3" xfId="40001"/>
    <cellStyle name="Финансовый 3 2 2 3 4 4 2 3" xfId="19589"/>
    <cellStyle name="Финансовый 3 2 2 3 4 4 2 4" xfId="33197"/>
    <cellStyle name="Финансовый 3 2 2 3 4 4 3" xfId="3713"/>
    <cellStyle name="Финансовый 3 2 2 3 4 4 3 2" xfId="10517"/>
    <cellStyle name="Финансовый 3 2 2 3 4 4 3 2 2" xfId="24125"/>
    <cellStyle name="Финансовый 3 2 2 3 4 4 3 2 3" xfId="37733"/>
    <cellStyle name="Финансовый 3 2 2 3 4 4 3 3" xfId="17321"/>
    <cellStyle name="Финансовый 3 2 2 3 4 4 3 4" xfId="30929"/>
    <cellStyle name="Финансовый 3 2 2 3 4 4 4" xfId="8249"/>
    <cellStyle name="Финансовый 3 2 2 3 4 4 4 2" xfId="21857"/>
    <cellStyle name="Финансовый 3 2 2 3 4 4 4 3" xfId="35465"/>
    <cellStyle name="Финансовый 3 2 2 3 4 4 5" xfId="15053"/>
    <cellStyle name="Финансовый 3 2 2 3 4 4 6" xfId="28661"/>
    <cellStyle name="Финансовый 3 2 2 3 4 5" xfId="2201"/>
    <cellStyle name="Финансовый 3 2 2 3 4 5 2" xfId="6737"/>
    <cellStyle name="Финансовый 3 2 2 3 4 5 2 2" xfId="13541"/>
    <cellStyle name="Финансовый 3 2 2 3 4 5 2 2 2" xfId="27149"/>
    <cellStyle name="Финансовый 3 2 2 3 4 5 2 2 3" xfId="40757"/>
    <cellStyle name="Финансовый 3 2 2 3 4 5 2 3" xfId="20345"/>
    <cellStyle name="Финансовый 3 2 2 3 4 5 2 4" xfId="33953"/>
    <cellStyle name="Финансовый 3 2 2 3 4 5 3" xfId="4469"/>
    <cellStyle name="Финансовый 3 2 2 3 4 5 3 2" xfId="11273"/>
    <cellStyle name="Финансовый 3 2 2 3 4 5 3 2 2" xfId="24881"/>
    <cellStyle name="Финансовый 3 2 2 3 4 5 3 2 3" xfId="38489"/>
    <cellStyle name="Финансовый 3 2 2 3 4 5 3 3" xfId="18077"/>
    <cellStyle name="Финансовый 3 2 2 3 4 5 3 4" xfId="31685"/>
    <cellStyle name="Финансовый 3 2 2 3 4 5 4" xfId="9005"/>
    <cellStyle name="Финансовый 3 2 2 3 4 5 4 2" xfId="22613"/>
    <cellStyle name="Финансовый 3 2 2 3 4 5 4 3" xfId="36221"/>
    <cellStyle name="Финансовый 3 2 2 3 4 5 5" xfId="15809"/>
    <cellStyle name="Финансовый 3 2 2 3 4 5 6" xfId="29417"/>
    <cellStyle name="Финансовый 3 2 2 3 4 6" xfId="1067"/>
    <cellStyle name="Финансовый 3 2 2 3 4 6 2" xfId="5603"/>
    <cellStyle name="Финансовый 3 2 2 3 4 6 2 2" xfId="12407"/>
    <cellStyle name="Финансовый 3 2 2 3 4 6 2 2 2" xfId="26015"/>
    <cellStyle name="Финансовый 3 2 2 3 4 6 2 2 3" xfId="39623"/>
    <cellStyle name="Финансовый 3 2 2 3 4 6 2 3" xfId="19211"/>
    <cellStyle name="Финансовый 3 2 2 3 4 6 2 4" xfId="32819"/>
    <cellStyle name="Финансовый 3 2 2 3 4 6 3" xfId="3335"/>
    <cellStyle name="Финансовый 3 2 2 3 4 6 3 2" xfId="10139"/>
    <cellStyle name="Финансовый 3 2 2 3 4 6 3 2 2" xfId="23747"/>
    <cellStyle name="Финансовый 3 2 2 3 4 6 3 2 3" xfId="37355"/>
    <cellStyle name="Финансовый 3 2 2 3 4 6 3 3" xfId="16943"/>
    <cellStyle name="Финансовый 3 2 2 3 4 6 3 4" xfId="30551"/>
    <cellStyle name="Финансовый 3 2 2 3 4 6 4" xfId="7871"/>
    <cellStyle name="Финансовый 3 2 2 3 4 6 4 2" xfId="21479"/>
    <cellStyle name="Финансовый 3 2 2 3 4 6 4 3" xfId="35087"/>
    <cellStyle name="Финансовый 3 2 2 3 4 6 5" xfId="14675"/>
    <cellStyle name="Финансовый 3 2 2 3 4 6 6" xfId="28283"/>
    <cellStyle name="Финансовый 3 2 2 3 4 7" xfId="689"/>
    <cellStyle name="Финансовый 3 2 2 3 4 7 2" xfId="5225"/>
    <cellStyle name="Финансовый 3 2 2 3 4 7 2 2" xfId="12029"/>
    <cellStyle name="Финансовый 3 2 2 3 4 7 2 2 2" xfId="25637"/>
    <cellStyle name="Финансовый 3 2 2 3 4 7 2 2 3" xfId="39245"/>
    <cellStyle name="Финансовый 3 2 2 3 4 7 2 3" xfId="18833"/>
    <cellStyle name="Финансовый 3 2 2 3 4 7 2 4" xfId="32441"/>
    <cellStyle name="Финансовый 3 2 2 3 4 7 3" xfId="2957"/>
    <cellStyle name="Финансовый 3 2 2 3 4 7 3 2" xfId="9761"/>
    <cellStyle name="Финансовый 3 2 2 3 4 7 3 2 2" xfId="23369"/>
    <cellStyle name="Финансовый 3 2 2 3 4 7 3 2 3" xfId="36977"/>
    <cellStyle name="Финансовый 3 2 2 3 4 7 3 3" xfId="16565"/>
    <cellStyle name="Финансовый 3 2 2 3 4 7 3 4" xfId="30173"/>
    <cellStyle name="Финансовый 3 2 2 3 4 7 4" xfId="7493"/>
    <cellStyle name="Финансовый 3 2 2 3 4 7 4 2" xfId="21101"/>
    <cellStyle name="Финансовый 3 2 2 3 4 7 4 3" xfId="34709"/>
    <cellStyle name="Финансовый 3 2 2 3 4 7 5" xfId="14297"/>
    <cellStyle name="Финансовый 3 2 2 3 4 7 6" xfId="27905"/>
    <cellStyle name="Финансовый 3 2 2 3 4 8" xfId="4847"/>
    <cellStyle name="Финансовый 3 2 2 3 4 8 2" xfId="11651"/>
    <cellStyle name="Финансовый 3 2 2 3 4 8 2 2" xfId="25259"/>
    <cellStyle name="Финансовый 3 2 2 3 4 8 2 3" xfId="38867"/>
    <cellStyle name="Финансовый 3 2 2 3 4 8 3" xfId="18455"/>
    <cellStyle name="Финансовый 3 2 2 3 4 8 4" xfId="32063"/>
    <cellStyle name="Финансовый 3 2 2 3 4 9" xfId="2579"/>
    <cellStyle name="Финансовый 3 2 2 3 4 9 2" xfId="9383"/>
    <cellStyle name="Финансовый 3 2 2 3 4 9 2 2" xfId="22991"/>
    <cellStyle name="Финансовый 3 2 2 3 4 9 2 3" xfId="36599"/>
    <cellStyle name="Финансовый 3 2 2 3 4 9 3" xfId="16187"/>
    <cellStyle name="Финансовый 3 2 2 3 4 9 4" xfId="29795"/>
    <cellStyle name="Финансовый 3 2 2 3 5" xfId="236"/>
    <cellStyle name="Финансовый 3 2 2 3 5 10" xfId="7040"/>
    <cellStyle name="Финансовый 3 2 2 3 5 10 2" xfId="20648"/>
    <cellStyle name="Финансовый 3 2 2 3 5 10 3" xfId="34256"/>
    <cellStyle name="Финансовый 3 2 2 3 5 11" xfId="13844"/>
    <cellStyle name="Финансовый 3 2 2 3 5 12" xfId="27452"/>
    <cellStyle name="Финансовый 3 2 2 3 5 2" xfId="332"/>
    <cellStyle name="Финансовый 3 2 2 3 5 2 10" xfId="13940"/>
    <cellStyle name="Финансовый 3 2 2 3 5 2 11" xfId="27548"/>
    <cellStyle name="Финансовый 3 2 2 3 5 2 2" xfId="1844"/>
    <cellStyle name="Финансовый 3 2 2 3 5 2 2 2" xfId="6380"/>
    <cellStyle name="Финансовый 3 2 2 3 5 2 2 2 2" xfId="13184"/>
    <cellStyle name="Финансовый 3 2 2 3 5 2 2 2 2 2" xfId="26792"/>
    <cellStyle name="Финансовый 3 2 2 3 5 2 2 2 2 3" xfId="40400"/>
    <cellStyle name="Финансовый 3 2 2 3 5 2 2 2 3" xfId="19988"/>
    <cellStyle name="Финансовый 3 2 2 3 5 2 2 2 4" xfId="33596"/>
    <cellStyle name="Финансовый 3 2 2 3 5 2 2 3" xfId="4112"/>
    <cellStyle name="Финансовый 3 2 2 3 5 2 2 3 2" xfId="10916"/>
    <cellStyle name="Финансовый 3 2 2 3 5 2 2 3 2 2" xfId="24524"/>
    <cellStyle name="Финансовый 3 2 2 3 5 2 2 3 2 3" xfId="38132"/>
    <cellStyle name="Финансовый 3 2 2 3 5 2 2 3 3" xfId="17720"/>
    <cellStyle name="Финансовый 3 2 2 3 5 2 2 3 4" xfId="31328"/>
    <cellStyle name="Финансовый 3 2 2 3 5 2 2 4" xfId="8648"/>
    <cellStyle name="Финансовый 3 2 2 3 5 2 2 4 2" xfId="22256"/>
    <cellStyle name="Финансовый 3 2 2 3 5 2 2 4 3" xfId="35864"/>
    <cellStyle name="Финансовый 3 2 2 3 5 2 2 5" xfId="15452"/>
    <cellStyle name="Финансовый 3 2 2 3 5 2 2 6" xfId="29060"/>
    <cellStyle name="Финансовый 3 2 2 3 5 2 3" xfId="1466"/>
    <cellStyle name="Финансовый 3 2 2 3 5 2 3 2" xfId="6002"/>
    <cellStyle name="Финансовый 3 2 2 3 5 2 3 2 2" xfId="12806"/>
    <cellStyle name="Финансовый 3 2 2 3 5 2 3 2 2 2" xfId="26414"/>
    <cellStyle name="Финансовый 3 2 2 3 5 2 3 2 2 3" xfId="40022"/>
    <cellStyle name="Финансовый 3 2 2 3 5 2 3 2 3" xfId="19610"/>
    <cellStyle name="Финансовый 3 2 2 3 5 2 3 2 4" xfId="33218"/>
    <cellStyle name="Финансовый 3 2 2 3 5 2 3 3" xfId="3734"/>
    <cellStyle name="Финансовый 3 2 2 3 5 2 3 3 2" xfId="10538"/>
    <cellStyle name="Финансовый 3 2 2 3 5 2 3 3 2 2" xfId="24146"/>
    <cellStyle name="Финансовый 3 2 2 3 5 2 3 3 2 3" xfId="37754"/>
    <cellStyle name="Финансовый 3 2 2 3 5 2 3 3 3" xfId="17342"/>
    <cellStyle name="Финансовый 3 2 2 3 5 2 3 3 4" xfId="30950"/>
    <cellStyle name="Финансовый 3 2 2 3 5 2 3 4" xfId="8270"/>
    <cellStyle name="Финансовый 3 2 2 3 5 2 3 4 2" xfId="21878"/>
    <cellStyle name="Финансовый 3 2 2 3 5 2 3 4 3" xfId="35486"/>
    <cellStyle name="Финансовый 3 2 2 3 5 2 3 5" xfId="15074"/>
    <cellStyle name="Финансовый 3 2 2 3 5 2 3 6" xfId="28682"/>
    <cellStyle name="Финансовый 3 2 2 3 5 2 4" xfId="2222"/>
    <cellStyle name="Финансовый 3 2 2 3 5 2 4 2" xfId="6758"/>
    <cellStyle name="Финансовый 3 2 2 3 5 2 4 2 2" xfId="13562"/>
    <cellStyle name="Финансовый 3 2 2 3 5 2 4 2 2 2" xfId="27170"/>
    <cellStyle name="Финансовый 3 2 2 3 5 2 4 2 2 3" xfId="40778"/>
    <cellStyle name="Финансовый 3 2 2 3 5 2 4 2 3" xfId="20366"/>
    <cellStyle name="Финансовый 3 2 2 3 5 2 4 2 4" xfId="33974"/>
    <cellStyle name="Финансовый 3 2 2 3 5 2 4 3" xfId="4490"/>
    <cellStyle name="Финансовый 3 2 2 3 5 2 4 3 2" xfId="11294"/>
    <cellStyle name="Финансовый 3 2 2 3 5 2 4 3 2 2" xfId="24902"/>
    <cellStyle name="Финансовый 3 2 2 3 5 2 4 3 2 3" xfId="38510"/>
    <cellStyle name="Финансовый 3 2 2 3 5 2 4 3 3" xfId="18098"/>
    <cellStyle name="Финансовый 3 2 2 3 5 2 4 3 4" xfId="31706"/>
    <cellStyle name="Финансовый 3 2 2 3 5 2 4 4" xfId="9026"/>
    <cellStyle name="Финансовый 3 2 2 3 5 2 4 4 2" xfId="22634"/>
    <cellStyle name="Финансовый 3 2 2 3 5 2 4 4 3" xfId="36242"/>
    <cellStyle name="Финансовый 3 2 2 3 5 2 4 5" xfId="15830"/>
    <cellStyle name="Финансовый 3 2 2 3 5 2 4 6" xfId="29438"/>
    <cellStyle name="Финансовый 3 2 2 3 5 2 5" xfId="1088"/>
    <cellStyle name="Финансовый 3 2 2 3 5 2 5 2" xfId="5624"/>
    <cellStyle name="Финансовый 3 2 2 3 5 2 5 2 2" xfId="12428"/>
    <cellStyle name="Финансовый 3 2 2 3 5 2 5 2 2 2" xfId="26036"/>
    <cellStyle name="Финансовый 3 2 2 3 5 2 5 2 2 3" xfId="39644"/>
    <cellStyle name="Финансовый 3 2 2 3 5 2 5 2 3" xfId="19232"/>
    <cellStyle name="Финансовый 3 2 2 3 5 2 5 2 4" xfId="32840"/>
    <cellStyle name="Финансовый 3 2 2 3 5 2 5 3" xfId="3356"/>
    <cellStyle name="Финансовый 3 2 2 3 5 2 5 3 2" xfId="10160"/>
    <cellStyle name="Финансовый 3 2 2 3 5 2 5 3 2 2" xfId="23768"/>
    <cellStyle name="Финансовый 3 2 2 3 5 2 5 3 2 3" xfId="37376"/>
    <cellStyle name="Финансовый 3 2 2 3 5 2 5 3 3" xfId="16964"/>
    <cellStyle name="Финансовый 3 2 2 3 5 2 5 3 4" xfId="30572"/>
    <cellStyle name="Финансовый 3 2 2 3 5 2 5 4" xfId="7892"/>
    <cellStyle name="Финансовый 3 2 2 3 5 2 5 4 2" xfId="21500"/>
    <cellStyle name="Финансовый 3 2 2 3 5 2 5 4 3" xfId="35108"/>
    <cellStyle name="Финансовый 3 2 2 3 5 2 5 5" xfId="14696"/>
    <cellStyle name="Финансовый 3 2 2 3 5 2 5 6" xfId="28304"/>
    <cellStyle name="Финансовый 3 2 2 3 5 2 6" xfId="710"/>
    <cellStyle name="Финансовый 3 2 2 3 5 2 6 2" xfId="5246"/>
    <cellStyle name="Финансовый 3 2 2 3 5 2 6 2 2" xfId="12050"/>
    <cellStyle name="Финансовый 3 2 2 3 5 2 6 2 2 2" xfId="25658"/>
    <cellStyle name="Финансовый 3 2 2 3 5 2 6 2 2 3" xfId="39266"/>
    <cellStyle name="Финансовый 3 2 2 3 5 2 6 2 3" xfId="18854"/>
    <cellStyle name="Финансовый 3 2 2 3 5 2 6 2 4" xfId="32462"/>
    <cellStyle name="Финансовый 3 2 2 3 5 2 6 3" xfId="2978"/>
    <cellStyle name="Финансовый 3 2 2 3 5 2 6 3 2" xfId="9782"/>
    <cellStyle name="Финансовый 3 2 2 3 5 2 6 3 2 2" xfId="23390"/>
    <cellStyle name="Финансовый 3 2 2 3 5 2 6 3 2 3" xfId="36998"/>
    <cellStyle name="Финансовый 3 2 2 3 5 2 6 3 3" xfId="16586"/>
    <cellStyle name="Финансовый 3 2 2 3 5 2 6 3 4" xfId="30194"/>
    <cellStyle name="Финансовый 3 2 2 3 5 2 6 4" xfId="7514"/>
    <cellStyle name="Финансовый 3 2 2 3 5 2 6 4 2" xfId="21122"/>
    <cellStyle name="Финансовый 3 2 2 3 5 2 6 4 3" xfId="34730"/>
    <cellStyle name="Финансовый 3 2 2 3 5 2 6 5" xfId="14318"/>
    <cellStyle name="Финансовый 3 2 2 3 5 2 6 6" xfId="27926"/>
    <cellStyle name="Финансовый 3 2 2 3 5 2 7" xfId="4868"/>
    <cellStyle name="Финансовый 3 2 2 3 5 2 7 2" xfId="11672"/>
    <cellStyle name="Финансовый 3 2 2 3 5 2 7 2 2" xfId="25280"/>
    <cellStyle name="Финансовый 3 2 2 3 5 2 7 2 3" xfId="38888"/>
    <cellStyle name="Финансовый 3 2 2 3 5 2 7 3" xfId="18476"/>
    <cellStyle name="Финансовый 3 2 2 3 5 2 7 4" xfId="32084"/>
    <cellStyle name="Финансовый 3 2 2 3 5 2 8" xfId="2600"/>
    <cellStyle name="Финансовый 3 2 2 3 5 2 8 2" xfId="9404"/>
    <cellStyle name="Финансовый 3 2 2 3 5 2 8 2 2" xfId="23012"/>
    <cellStyle name="Финансовый 3 2 2 3 5 2 8 2 3" xfId="36620"/>
    <cellStyle name="Финансовый 3 2 2 3 5 2 8 3" xfId="16208"/>
    <cellStyle name="Финансовый 3 2 2 3 5 2 8 4" xfId="29816"/>
    <cellStyle name="Финансовый 3 2 2 3 5 2 9" xfId="7136"/>
    <cellStyle name="Финансовый 3 2 2 3 5 2 9 2" xfId="20744"/>
    <cellStyle name="Финансовый 3 2 2 3 5 2 9 3" xfId="34352"/>
    <cellStyle name="Финансовый 3 2 2 3 5 3" xfId="1748"/>
    <cellStyle name="Финансовый 3 2 2 3 5 3 2" xfId="6284"/>
    <cellStyle name="Финансовый 3 2 2 3 5 3 2 2" xfId="13088"/>
    <cellStyle name="Финансовый 3 2 2 3 5 3 2 2 2" xfId="26696"/>
    <cellStyle name="Финансовый 3 2 2 3 5 3 2 2 3" xfId="40304"/>
    <cellStyle name="Финансовый 3 2 2 3 5 3 2 3" xfId="19892"/>
    <cellStyle name="Финансовый 3 2 2 3 5 3 2 4" xfId="33500"/>
    <cellStyle name="Финансовый 3 2 2 3 5 3 3" xfId="4016"/>
    <cellStyle name="Финансовый 3 2 2 3 5 3 3 2" xfId="10820"/>
    <cellStyle name="Финансовый 3 2 2 3 5 3 3 2 2" xfId="24428"/>
    <cellStyle name="Финансовый 3 2 2 3 5 3 3 2 3" xfId="38036"/>
    <cellStyle name="Финансовый 3 2 2 3 5 3 3 3" xfId="17624"/>
    <cellStyle name="Финансовый 3 2 2 3 5 3 3 4" xfId="31232"/>
    <cellStyle name="Финансовый 3 2 2 3 5 3 4" xfId="8552"/>
    <cellStyle name="Финансовый 3 2 2 3 5 3 4 2" xfId="22160"/>
    <cellStyle name="Финансовый 3 2 2 3 5 3 4 3" xfId="35768"/>
    <cellStyle name="Финансовый 3 2 2 3 5 3 5" xfId="15356"/>
    <cellStyle name="Финансовый 3 2 2 3 5 3 6" xfId="28964"/>
    <cellStyle name="Финансовый 3 2 2 3 5 4" xfId="1370"/>
    <cellStyle name="Финансовый 3 2 2 3 5 4 2" xfId="5906"/>
    <cellStyle name="Финансовый 3 2 2 3 5 4 2 2" xfId="12710"/>
    <cellStyle name="Финансовый 3 2 2 3 5 4 2 2 2" xfId="26318"/>
    <cellStyle name="Финансовый 3 2 2 3 5 4 2 2 3" xfId="39926"/>
    <cellStyle name="Финансовый 3 2 2 3 5 4 2 3" xfId="19514"/>
    <cellStyle name="Финансовый 3 2 2 3 5 4 2 4" xfId="33122"/>
    <cellStyle name="Финансовый 3 2 2 3 5 4 3" xfId="3638"/>
    <cellStyle name="Финансовый 3 2 2 3 5 4 3 2" xfId="10442"/>
    <cellStyle name="Финансовый 3 2 2 3 5 4 3 2 2" xfId="24050"/>
    <cellStyle name="Финансовый 3 2 2 3 5 4 3 2 3" xfId="37658"/>
    <cellStyle name="Финансовый 3 2 2 3 5 4 3 3" xfId="17246"/>
    <cellStyle name="Финансовый 3 2 2 3 5 4 3 4" xfId="30854"/>
    <cellStyle name="Финансовый 3 2 2 3 5 4 4" xfId="8174"/>
    <cellStyle name="Финансовый 3 2 2 3 5 4 4 2" xfId="21782"/>
    <cellStyle name="Финансовый 3 2 2 3 5 4 4 3" xfId="35390"/>
    <cellStyle name="Финансовый 3 2 2 3 5 4 5" xfId="14978"/>
    <cellStyle name="Финансовый 3 2 2 3 5 4 6" xfId="28586"/>
    <cellStyle name="Финансовый 3 2 2 3 5 5" xfId="2126"/>
    <cellStyle name="Финансовый 3 2 2 3 5 5 2" xfId="6662"/>
    <cellStyle name="Финансовый 3 2 2 3 5 5 2 2" xfId="13466"/>
    <cellStyle name="Финансовый 3 2 2 3 5 5 2 2 2" xfId="27074"/>
    <cellStyle name="Финансовый 3 2 2 3 5 5 2 2 3" xfId="40682"/>
    <cellStyle name="Финансовый 3 2 2 3 5 5 2 3" xfId="20270"/>
    <cellStyle name="Финансовый 3 2 2 3 5 5 2 4" xfId="33878"/>
    <cellStyle name="Финансовый 3 2 2 3 5 5 3" xfId="4394"/>
    <cellStyle name="Финансовый 3 2 2 3 5 5 3 2" xfId="11198"/>
    <cellStyle name="Финансовый 3 2 2 3 5 5 3 2 2" xfId="24806"/>
    <cellStyle name="Финансовый 3 2 2 3 5 5 3 2 3" xfId="38414"/>
    <cellStyle name="Финансовый 3 2 2 3 5 5 3 3" xfId="18002"/>
    <cellStyle name="Финансовый 3 2 2 3 5 5 3 4" xfId="31610"/>
    <cellStyle name="Финансовый 3 2 2 3 5 5 4" xfId="8930"/>
    <cellStyle name="Финансовый 3 2 2 3 5 5 4 2" xfId="22538"/>
    <cellStyle name="Финансовый 3 2 2 3 5 5 4 3" xfId="36146"/>
    <cellStyle name="Финансовый 3 2 2 3 5 5 5" xfId="15734"/>
    <cellStyle name="Финансовый 3 2 2 3 5 5 6" xfId="29342"/>
    <cellStyle name="Финансовый 3 2 2 3 5 6" xfId="992"/>
    <cellStyle name="Финансовый 3 2 2 3 5 6 2" xfId="5528"/>
    <cellStyle name="Финансовый 3 2 2 3 5 6 2 2" xfId="12332"/>
    <cellStyle name="Финансовый 3 2 2 3 5 6 2 2 2" xfId="25940"/>
    <cellStyle name="Финансовый 3 2 2 3 5 6 2 2 3" xfId="39548"/>
    <cellStyle name="Финансовый 3 2 2 3 5 6 2 3" xfId="19136"/>
    <cellStyle name="Финансовый 3 2 2 3 5 6 2 4" xfId="32744"/>
    <cellStyle name="Финансовый 3 2 2 3 5 6 3" xfId="3260"/>
    <cellStyle name="Финансовый 3 2 2 3 5 6 3 2" xfId="10064"/>
    <cellStyle name="Финансовый 3 2 2 3 5 6 3 2 2" xfId="23672"/>
    <cellStyle name="Финансовый 3 2 2 3 5 6 3 2 3" xfId="37280"/>
    <cellStyle name="Финансовый 3 2 2 3 5 6 3 3" xfId="16868"/>
    <cellStyle name="Финансовый 3 2 2 3 5 6 3 4" xfId="30476"/>
    <cellStyle name="Финансовый 3 2 2 3 5 6 4" xfId="7796"/>
    <cellStyle name="Финансовый 3 2 2 3 5 6 4 2" xfId="21404"/>
    <cellStyle name="Финансовый 3 2 2 3 5 6 4 3" xfId="35012"/>
    <cellStyle name="Финансовый 3 2 2 3 5 6 5" xfId="14600"/>
    <cellStyle name="Финансовый 3 2 2 3 5 6 6" xfId="28208"/>
    <cellStyle name="Финансовый 3 2 2 3 5 7" xfId="614"/>
    <cellStyle name="Финансовый 3 2 2 3 5 7 2" xfId="5150"/>
    <cellStyle name="Финансовый 3 2 2 3 5 7 2 2" xfId="11954"/>
    <cellStyle name="Финансовый 3 2 2 3 5 7 2 2 2" xfId="25562"/>
    <cellStyle name="Финансовый 3 2 2 3 5 7 2 2 3" xfId="39170"/>
    <cellStyle name="Финансовый 3 2 2 3 5 7 2 3" xfId="18758"/>
    <cellStyle name="Финансовый 3 2 2 3 5 7 2 4" xfId="32366"/>
    <cellStyle name="Финансовый 3 2 2 3 5 7 3" xfId="2882"/>
    <cellStyle name="Финансовый 3 2 2 3 5 7 3 2" xfId="9686"/>
    <cellStyle name="Финансовый 3 2 2 3 5 7 3 2 2" xfId="23294"/>
    <cellStyle name="Финансовый 3 2 2 3 5 7 3 2 3" xfId="36902"/>
    <cellStyle name="Финансовый 3 2 2 3 5 7 3 3" xfId="16490"/>
    <cellStyle name="Финансовый 3 2 2 3 5 7 3 4" xfId="30098"/>
    <cellStyle name="Финансовый 3 2 2 3 5 7 4" xfId="7418"/>
    <cellStyle name="Финансовый 3 2 2 3 5 7 4 2" xfId="21026"/>
    <cellStyle name="Финансовый 3 2 2 3 5 7 4 3" xfId="34634"/>
    <cellStyle name="Финансовый 3 2 2 3 5 7 5" xfId="14222"/>
    <cellStyle name="Финансовый 3 2 2 3 5 7 6" xfId="27830"/>
    <cellStyle name="Финансовый 3 2 2 3 5 8" xfId="4772"/>
    <cellStyle name="Финансовый 3 2 2 3 5 8 2" xfId="11576"/>
    <cellStyle name="Финансовый 3 2 2 3 5 8 2 2" xfId="25184"/>
    <cellStyle name="Финансовый 3 2 2 3 5 8 2 3" xfId="38792"/>
    <cellStyle name="Финансовый 3 2 2 3 5 8 3" xfId="18380"/>
    <cellStyle name="Финансовый 3 2 2 3 5 8 4" xfId="31988"/>
    <cellStyle name="Финансовый 3 2 2 3 5 9" xfId="2504"/>
    <cellStyle name="Финансовый 3 2 2 3 5 9 2" xfId="9308"/>
    <cellStyle name="Финансовый 3 2 2 3 5 9 2 2" xfId="22916"/>
    <cellStyle name="Финансовый 3 2 2 3 5 9 2 3" xfId="36524"/>
    <cellStyle name="Финансовый 3 2 2 3 5 9 3" xfId="16112"/>
    <cellStyle name="Финансовый 3 2 2 3 5 9 4" xfId="29720"/>
    <cellStyle name="Финансовый 3 2 2 3 6" xfId="357"/>
    <cellStyle name="Финансовый 3 2 2 3 6 10" xfId="13965"/>
    <cellStyle name="Финансовый 3 2 2 3 6 11" xfId="27573"/>
    <cellStyle name="Финансовый 3 2 2 3 6 2" xfId="1869"/>
    <cellStyle name="Финансовый 3 2 2 3 6 2 2" xfId="6405"/>
    <cellStyle name="Финансовый 3 2 2 3 6 2 2 2" xfId="13209"/>
    <cellStyle name="Финансовый 3 2 2 3 6 2 2 2 2" xfId="26817"/>
    <cellStyle name="Финансовый 3 2 2 3 6 2 2 2 3" xfId="40425"/>
    <cellStyle name="Финансовый 3 2 2 3 6 2 2 3" xfId="20013"/>
    <cellStyle name="Финансовый 3 2 2 3 6 2 2 4" xfId="33621"/>
    <cellStyle name="Финансовый 3 2 2 3 6 2 3" xfId="4137"/>
    <cellStyle name="Финансовый 3 2 2 3 6 2 3 2" xfId="10941"/>
    <cellStyle name="Финансовый 3 2 2 3 6 2 3 2 2" xfId="24549"/>
    <cellStyle name="Финансовый 3 2 2 3 6 2 3 2 3" xfId="38157"/>
    <cellStyle name="Финансовый 3 2 2 3 6 2 3 3" xfId="17745"/>
    <cellStyle name="Финансовый 3 2 2 3 6 2 3 4" xfId="31353"/>
    <cellStyle name="Финансовый 3 2 2 3 6 2 4" xfId="8673"/>
    <cellStyle name="Финансовый 3 2 2 3 6 2 4 2" xfId="22281"/>
    <cellStyle name="Финансовый 3 2 2 3 6 2 4 3" xfId="35889"/>
    <cellStyle name="Финансовый 3 2 2 3 6 2 5" xfId="15477"/>
    <cellStyle name="Финансовый 3 2 2 3 6 2 6" xfId="29085"/>
    <cellStyle name="Финансовый 3 2 2 3 6 3" xfId="1491"/>
    <cellStyle name="Финансовый 3 2 2 3 6 3 2" xfId="6027"/>
    <cellStyle name="Финансовый 3 2 2 3 6 3 2 2" xfId="12831"/>
    <cellStyle name="Финансовый 3 2 2 3 6 3 2 2 2" xfId="26439"/>
    <cellStyle name="Финансовый 3 2 2 3 6 3 2 2 3" xfId="40047"/>
    <cellStyle name="Финансовый 3 2 2 3 6 3 2 3" xfId="19635"/>
    <cellStyle name="Финансовый 3 2 2 3 6 3 2 4" xfId="33243"/>
    <cellStyle name="Финансовый 3 2 2 3 6 3 3" xfId="3759"/>
    <cellStyle name="Финансовый 3 2 2 3 6 3 3 2" xfId="10563"/>
    <cellStyle name="Финансовый 3 2 2 3 6 3 3 2 2" xfId="24171"/>
    <cellStyle name="Финансовый 3 2 2 3 6 3 3 2 3" xfId="37779"/>
    <cellStyle name="Финансовый 3 2 2 3 6 3 3 3" xfId="17367"/>
    <cellStyle name="Финансовый 3 2 2 3 6 3 3 4" xfId="30975"/>
    <cellStyle name="Финансовый 3 2 2 3 6 3 4" xfId="8295"/>
    <cellStyle name="Финансовый 3 2 2 3 6 3 4 2" xfId="21903"/>
    <cellStyle name="Финансовый 3 2 2 3 6 3 4 3" xfId="35511"/>
    <cellStyle name="Финансовый 3 2 2 3 6 3 5" xfId="15099"/>
    <cellStyle name="Финансовый 3 2 2 3 6 3 6" xfId="28707"/>
    <cellStyle name="Финансовый 3 2 2 3 6 4" xfId="2247"/>
    <cellStyle name="Финансовый 3 2 2 3 6 4 2" xfId="6783"/>
    <cellStyle name="Финансовый 3 2 2 3 6 4 2 2" xfId="13587"/>
    <cellStyle name="Финансовый 3 2 2 3 6 4 2 2 2" xfId="27195"/>
    <cellStyle name="Финансовый 3 2 2 3 6 4 2 2 3" xfId="40803"/>
    <cellStyle name="Финансовый 3 2 2 3 6 4 2 3" xfId="20391"/>
    <cellStyle name="Финансовый 3 2 2 3 6 4 2 4" xfId="33999"/>
    <cellStyle name="Финансовый 3 2 2 3 6 4 3" xfId="4515"/>
    <cellStyle name="Финансовый 3 2 2 3 6 4 3 2" xfId="11319"/>
    <cellStyle name="Финансовый 3 2 2 3 6 4 3 2 2" xfId="24927"/>
    <cellStyle name="Финансовый 3 2 2 3 6 4 3 2 3" xfId="38535"/>
    <cellStyle name="Финансовый 3 2 2 3 6 4 3 3" xfId="18123"/>
    <cellStyle name="Финансовый 3 2 2 3 6 4 3 4" xfId="31731"/>
    <cellStyle name="Финансовый 3 2 2 3 6 4 4" xfId="9051"/>
    <cellStyle name="Финансовый 3 2 2 3 6 4 4 2" xfId="22659"/>
    <cellStyle name="Финансовый 3 2 2 3 6 4 4 3" xfId="36267"/>
    <cellStyle name="Финансовый 3 2 2 3 6 4 5" xfId="15855"/>
    <cellStyle name="Финансовый 3 2 2 3 6 4 6" xfId="29463"/>
    <cellStyle name="Финансовый 3 2 2 3 6 5" xfId="1113"/>
    <cellStyle name="Финансовый 3 2 2 3 6 5 2" xfId="5649"/>
    <cellStyle name="Финансовый 3 2 2 3 6 5 2 2" xfId="12453"/>
    <cellStyle name="Финансовый 3 2 2 3 6 5 2 2 2" xfId="26061"/>
    <cellStyle name="Финансовый 3 2 2 3 6 5 2 2 3" xfId="39669"/>
    <cellStyle name="Финансовый 3 2 2 3 6 5 2 3" xfId="19257"/>
    <cellStyle name="Финансовый 3 2 2 3 6 5 2 4" xfId="32865"/>
    <cellStyle name="Финансовый 3 2 2 3 6 5 3" xfId="3381"/>
    <cellStyle name="Финансовый 3 2 2 3 6 5 3 2" xfId="10185"/>
    <cellStyle name="Финансовый 3 2 2 3 6 5 3 2 2" xfId="23793"/>
    <cellStyle name="Финансовый 3 2 2 3 6 5 3 2 3" xfId="37401"/>
    <cellStyle name="Финансовый 3 2 2 3 6 5 3 3" xfId="16989"/>
    <cellStyle name="Финансовый 3 2 2 3 6 5 3 4" xfId="30597"/>
    <cellStyle name="Финансовый 3 2 2 3 6 5 4" xfId="7917"/>
    <cellStyle name="Финансовый 3 2 2 3 6 5 4 2" xfId="21525"/>
    <cellStyle name="Финансовый 3 2 2 3 6 5 4 3" xfId="35133"/>
    <cellStyle name="Финансовый 3 2 2 3 6 5 5" xfId="14721"/>
    <cellStyle name="Финансовый 3 2 2 3 6 5 6" xfId="28329"/>
    <cellStyle name="Финансовый 3 2 2 3 6 6" xfId="735"/>
    <cellStyle name="Финансовый 3 2 2 3 6 6 2" xfId="5271"/>
    <cellStyle name="Финансовый 3 2 2 3 6 6 2 2" xfId="12075"/>
    <cellStyle name="Финансовый 3 2 2 3 6 6 2 2 2" xfId="25683"/>
    <cellStyle name="Финансовый 3 2 2 3 6 6 2 2 3" xfId="39291"/>
    <cellStyle name="Финансовый 3 2 2 3 6 6 2 3" xfId="18879"/>
    <cellStyle name="Финансовый 3 2 2 3 6 6 2 4" xfId="32487"/>
    <cellStyle name="Финансовый 3 2 2 3 6 6 3" xfId="3003"/>
    <cellStyle name="Финансовый 3 2 2 3 6 6 3 2" xfId="9807"/>
    <cellStyle name="Финансовый 3 2 2 3 6 6 3 2 2" xfId="23415"/>
    <cellStyle name="Финансовый 3 2 2 3 6 6 3 2 3" xfId="37023"/>
    <cellStyle name="Финансовый 3 2 2 3 6 6 3 3" xfId="16611"/>
    <cellStyle name="Финансовый 3 2 2 3 6 6 3 4" xfId="30219"/>
    <cellStyle name="Финансовый 3 2 2 3 6 6 4" xfId="7539"/>
    <cellStyle name="Финансовый 3 2 2 3 6 6 4 2" xfId="21147"/>
    <cellStyle name="Финансовый 3 2 2 3 6 6 4 3" xfId="34755"/>
    <cellStyle name="Финансовый 3 2 2 3 6 6 5" xfId="14343"/>
    <cellStyle name="Финансовый 3 2 2 3 6 6 6" xfId="27951"/>
    <cellStyle name="Финансовый 3 2 2 3 6 7" xfId="4893"/>
    <cellStyle name="Финансовый 3 2 2 3 6 7 2" xfId="11697"/>
    <cellStyle name="Финансовый 3 2 2 3 6 7 2 2" xfId="25305"/>
    <cellStyle name="Финансовый 3 2 2 3 6 7 2 3" xfId="38913"/>
    <cellStyle name="Финансовый 3 2 2 3 6 7 3" xfId="18501"/>
    <cellStyle name="Финансовый 3 2 2 3 6 7 4" xfId="32109"/>
    <cellStyle name="Финансовый 3 2 2 3 6 8" xfId="2625"/>
    <cellStyle name="Финансовый 3 2 2 3 6 8 2" xfId="9429"/>
    <cellStyle name="Финансовый 3 2 2 3 6 8 2 2" xfId="23037"/>
    <cellStyle name="Финансовый 3 2 2 3 6 8 2 3" xfId="36645"/>
    <cellStyle name="Финансовый 3 2 2 3 6 8 3" xfId="16233"/>
    <cellStyle name="Финансовый 3 2 2 3 6 8 4" xfId="29841"/>
    <cellStyle name="Финансовый 3 2 2 3 6 9" xfId="7161"/>
    <cellStyle name="Финансовый 3 2 2 3 6 9 2" xfId="20769"/>
    <cellStyle name="Финансовый 3 2 2 3 6 9 3" xfId="34377"/>
    <cellStyle name="Финансовый 3 2 2 3 7" xfId="1667"/>
    <cellStyle name="Финансовый 3 2 2 3 7 2" xfId="6203"/>
    <cellStyle name="Финансовый 3 2 2 3 7 2 2" xfId="13007"/>
    <cellStyle name="Финансовый 3 2 2 3 7 2 2 2" xfId="26615"/>
    <cellStyle name="Финансовый 3 2 2 3 7 2 2 3" xfId="40223"/>
    <cellStyle name="Финансовый 3 2 2 3 7 2 3" xfId="19811"/>
    <cellStyle name="Финансовый 3 2 2 3 7 2 4" xfId="33419"/>
    <cellStyle name="Финансовый 3 2 2 3 7 3" xfId="3935"/>
    <cellStyle name="Финансовый 3 2 2 3 7 3 2" xfId="10739"/>
    <cellStyle name="Финансовый 3 2 2 3 7 3 2 2" xfId="24347"/>
    <cellStyle name="Финансовый 3 2 2 3 7 3 2 3" xfId="37955"/>
    <cellStyle name="Финансовый 3 2 2 3 7 3 3" xfId="17543"/>
    <cellStyle name="Финансовый 3 2 2 3 7 3 4" xfId="31151"/>
    <cellStyle name="Финансовый 3 2 2 3 7 4" xfId="8471"/>
    <cellStyle name="Финансовый 3 2 2 3 7 4 2" xfId="22079"/>
    <cellStyle name="Финансовый 3 2 2 3 7 4 3" xfId="35687"/>
    <cellStyle name="Финансовый 3 2 2 3 7 5" xfId="15275"/>
    <cellStyle name="Финансовый 3 2 2 3 7 6" xfId="28883"/>
    <cellStyle name="Финансовый 3 2 2 3 8" xfId="1289"/>
    <cellStyle name="Финансовый 3 2 2 3 8 2" xfId="5825"/>
    <cellStyle name="Финансовый 3 2 2 3 8 2 2" xfId="12629"/>
    <cellStyle name="Финансовый 3 2 2 3 8 2 2 2" xfId="26237"/>
    <cellStyle name="Финансовый 3 2 2 3 8 2 2 3" xfId="39845"/>
    <cellStyle name="Финансовый 3 2 2 3 8 2 3" xfId="19433"/>
    <cellStyle name="Финансовый 3 2 2 3 8 2 4" xfId="33041"/>
    <cellStyle name="Финансовый 3 2 2 3 8 3" xfId="3557"/>
    <cellStyle name="Финансовый 3 2 2 3 8 3 2" xfId="10361"/>
    <cellStyle name="Финансовый 3 2 2 3 8 3 2 2" xfId="23969"/>
    <cellStyle name="Финансовый 3 2 2 3 8 3 2 3" xfId="37577"/>
    <cellStyle name="Финансовый 3 2 2 3 8 3 3" xfId="17165"/>
    <cellStyle name="Финансовый 3 2 2 3 8 3 4" xfId="30773"/>
    <cellStyle name="Финансовый 3 2 2 3 8 4" xfId="8093"/>
    <cellStyle name="Финансовый 3 2 2 3 8 4 2" xfId="21701"/>
    <cellStyle name="Финансовый 3 2 2 3 8 4 3" xfId="35309"/>
    <cellStyle name="Финансовый 3 2 2 3 8 5" xfId="14897"/>
    <cellStyle name="Финансовый 3 2 2 3 8 6" xfId="28505"/>
    <cellStyle name="Финансовый 3 2 2 3 9" xfId="2045"/>
    <cellStyle name="Финансовый 3 2 2 3 9 2" xfId="6581"/>
    <cellStyle name="Финансовый 3 2 2 3 9 2 2" xfId="13385"/>
    <cellStyle name="Финансовый 3 2 2 3 9 2 2 2" xfId="26993"/>
    <cellStyle name="Финансовый 3 2 2 3 9 2 2 3" xfId="40601"/>
    <cellStyle name="Финансовый 3 2 2 3 9 2 3" xfId="20189"/>
    <cellStyle name="Финансовый 3 2 2 3 9 2 4" xfId="33797"/>
    <cellStyle name="Финансовый 3 2 2 3 9 3" xfId="4313"/>
    <cellStyle name="Финансовый 3 2 2 3 9 3 2" xfId="11117"/>
    <cellStyle name="Финансовый 3 2 2 3 9 3 2 2" xfId="24725"/>
    <cellStyle name="Финансовый 3 2 2 3 9 3 2 3" xfId="38333"/>
    <cellStyle name="Финансовый 3 2 2 3 9 3 3" xfId="17921"/>
    <cellStyle name="Финансовый 3 2 2 3 9 3 4" xfId="31529"/>
    <cellStyle name="Финансовый 3 2 2 3 9 4" xfId="8849"/>
    <cellStyle name="Финансовый 3 2 2 3 9 4 2" xfId="22457"/>
    <cellStyle name="Финансовый 3 2 2 3 9 4 3" xfId="36065"/>
    <cellStyle name="Финансовый 3 2 2 3 9 5" xfId="15653"/>
    <cellStyle name="Финансовый 3 2 2 3 9 6" xfId="29261"/>
    <cellStyle name="Финансовый 3 2 2 4" xfId="188"/>
    <cellStyle name="Финансовый 3 2 2 4 10" xfId="4724"/>
    <cellStyle name="Финансовый 3 2 2 4 10 2" xfId="11528"/>
    <cellStyle name="Финансовый 3 2 2 4 10 2 2" xfId="25136"/>
    <cellStyle name="Финансовый 3 2 2 4 10 2 3" xfId="38744"/>
    <cellStyle name="Финансовый 3 2 2 4 10 3" xfId="18332"/>
    <cellStyle name="Финансовый 3 2 2 4 10 4" xfId="31940"/>
    <cellStyle name="Финансовый 3 2 2 4 11" xfId="2456"/>
    <cellStyle name="Финансовый 3 2 2 4 11 2" xfId="9260"/>
    <cellStyle name="Финансовый 3 2 2 4 11 2 2" xfId="22868"/>
    <cellStyle name="Финансовый 3 2 2 4 11 2 3" xfId="36476"/>
    <cellStyle name="Финансовый 3 2 2 4 11 3" xfId="16064"/>
    <cellStyle name="Финансовый 3 2 2 4 11 4" xfId="29672"/>
    <cellStyle name="Финансовый 3 2 2 4 12" xfId="6992"/>
    <cellStyle name="Финансовый 3 2 2 4 12 2" xfId="20600"/>
    <cellStyle name="Финансовый 3 2 2 4 12 3" xfId="34208"/>
    <cellStyle name="Финансовый 3 2 2 4 13" xfId="13796"/>
    <cellStyle name="Финансовый 3 2 2 4 14" xfId="27404"/>
    <cellStyle name="Финансовый 3 2 2 4 2" xfId="323"/>
    <cellStyle name="Финансовый 3 2 2 4 2 10" xfId="7127"/>
    <cellStyle name="Финансовый 3 2 2 4 2 10 2" xfId="20735"/>
    <cellStyle name="Финансовый 3 2 2 4 2 10 3" xfId="34343"/>
    <cellStyle name="Финансовый 3 2 2 4 2 11" xfId="13931"/>
    <cellStyle name="Финансовый 3 2 2 4 2 12" xfId="27539"/>
    <cellStyle name="Финансовый 3 2 2 4 2 2" xfId="471"/>
    <cellStyle name="Финансовый 3 2 2 4 2 2 10" xfId="14079"/>
    <cellStyle name="Финансовый 3 2 2 4 2 2 11" xfId="27687"/>
    <cellStyle name="Финансовый 3 2 2 4 2 2 2" xfId="1983"/>
    <cellStyle name="Финансовый 3 2 2 4 2 2 2 2" xfId="6519"/>
    <cellStyle name="Финансовый 3 2 2 4 2 2 2 2 2" xfId="13323"/>
    <cellStyle name="Финансовый 3 2 2 4 2 2 2 2 2 2" xfId="26931"/>
    <cellStyle name="Финансовый 3 2 2 4 2 2 2 2 2 3" xfId="40539"/>
    <cellStyle name="Финансовый 3 2 2 4 2 2 2 2 3" xfId="20127"/>
    <cellStyle name="Финансовый 3 2 2 4 2 2 2 2 4" xfId="33735"/>
    <cellStyle name="Финансовый 3 2 2 4 2 2 2 3" xfId="4251"/>
    <cellStyle name="Финансовый 3 2 2 4 2 2 2 3 2" xfId="11055"/>
    <cellStyle name="Финансовый 3 2 2 4 2 2 2 3 2 2" xfId="24663"/>
    <cellStyle name="Финансовый 3 2 2 4 2 2 2 3 2 3" xfId="38271"/>
    <cellStyle name="Финансовый 3 2 2 4 2 2 2 3 3" xfId="17859"/>
    <cellStyle name="Финансовый 3 2 2 4 2 2 2 3 4" xfId="31467"/>
    <cellStyle name="Финансовый 3 2 2 4 2 2 2 4" xfId="8787"/>
    <cellStyle name="Финансовый 3 2 2 4 2 2 2 4 2" xfId="22395"/>
    <cellStyle name="Финансовый 3 2 2 4 2 2 2 4 3" xfId="36003"/>
    <cellStyle name="Финансовый 3 2 2 4 2 2 2 5" xfId="15591"/>
    <cellStyle name="Финансовый 3 2 2 4 2 2 2 6" xfId="29199"/>
    <cellStyle name="Финансовый 3 2 2 4 2 2 3" xfId="1605"/>
    <cellStyle name="Финансовый 3 2 2 4 2 2 3 2" xfId="6141"/>
    <cellStyle name="Финансовый 3 2 2 4 2 2 3 2 2" xfId="12945"/>
    <cellStyle name="Финансовый 3 2 2 4 2 2 3 2 2 2" xfId="26553"/>
    <cellStyle name="Финансовый 3 2 2 4 2 2 3 2 2 3" xfId="40161"/>
    <cellStyle name="Финансовый 3 2 2 4 2 2 3 2 3" xfId="19749"/>
    <cellStyle name="Финансовый 3 2 2 4 2 2 3 2 4" xfId="33357"/>
    <cellStyle name="Финансовый 3 2 2 4 2 2 3 3" xfId="3873"/>
    <cellStyle name="Финансовый 3 2 2 4 2 2 3 3 2" xfId="10677"/>
    <cellStyle name="Финансовый 3 2 2 4 2 2 3 3 2 2" xfId="24285"/>
    <cellStyle name="Финансовый 3 2 2 4 2 2 3 3 2 3" xfId="37893"/>
    <cellStyle name="Финансовый 3 2 2 4 2 2 3 3 3" xfId="17481"/>
    <cellStyle name="Финансовый 3 2 2 4 2 2 3 3 4" xfId="31089"/>
    <cellStyle name="Финансовый 3 2 2 4 2 2 3 4" xfId="8409"/>
    <cellStyle name="Финансовый 3 2 2 4 2 2 3 4 2" xfId="22017"/>
    <cellStyle name="Финансовый 3 2 2 4 2 2 3 4 3" xfId="35625"/>
    <cellStyle name="Финансовый 3 2 2 4 2 2 3 5" xfId="15213"/>
    <cellStyle name="Финансовый 3 2 2 4 2 2 3 6" xfId="28821"/>
    <cellStyle name="Финансовый 3 2 2 4 2 2 4" xfId="2361"/>
    <cellStyle name="Финансовый 3 2 2 4 2 2 4 2" xfId="6897"/>
    <cellStyle name="Финансовый 3 2 2 4 2 2 4 2 2" xfId="13701"/>
    <cellStyle name="Финансовый 3 2 2 4 2 2 4 2 2 2" xfId="27309"/>
    <cellStyle name="Финансовый 3 2 2 4 2 2 4 2 2 3" xfId="40917"/>
    <cellStyle name="Финансовый 3 2 2 4 2 2 4 2 3" xfId="20505"/>
    <cellStyle name="Финансовый 3 2 2 4 2 2 4 2 4" xfId="34113"/>
    <cellStyle name="Финансовый 3 2 2 4 2 2 4 3" xfId="4629"/>
    <cellStyle name="Финансовый 3 2 2 4 2 2 4 3 2" xfId="11433"/>
    <cellStyle name="Финансовый 3 2 2 4 2 2 4 3 2 2" xfId="25041"/>
    <cellStyle name="Финансовый 3 2 2 4 2 2 4 3 2 3" xfId="38649"/>
    <cellStyle name="Финансовый 3 2 2 4 2 2 4 3 3" xfId="18237"/>
    <cellStyle name="Финансовый 3 2 2 4 2 2 4 3 4" xfId="31845"/>
    <cellStyle name="Финансовый 3 2 2 4 2 2 4 4" xfId="9165"/>
    <cellStyle name="Финансовый 3 2 2 4 2 2 4 4 2" xfId="22773"/>
    <cellStyle name="Финансовый 3 2 2 4 2 2 4 4 3" xfId="36381"/>
    <cellStyle name="Финансовый 3 2 2 4 2 2 4 5" xfId="15969"/>
    <cellStyle name="Финансовый 3 2 2 4 2 2 4 6" xfId="29577"/>
    <cellStyle name="Финансовый 3 2 2 4 2 2 5" xfId="1227"/>
    <cellStyle name="Финансовый 3 2 2 4 2 2 5 2" xfId="5763"/>
    <cellStyle name="Финансовый 3 2 2 4 2 2 5 2 2" xfId="12567"/>
    <cellStyle name="Финансовый 3 2 2 4 2 2 5 2 2 2" xfId="26175"/>
    <cellStyle name="Финансовый 3 2 2 4 2 2 5 2 2 3" xfId="39783"/>
    <cellStyle name="Финансовый 3 2 2 4 2 2 5 2 3" xfId="19371"/>
    <cellStyle name="Финансовый 3 2 2 4 2 2 5 2 4" xfId="32979"/>
    <cellStyle name="Финансовый 3 2 2 4 2 2 5 3" xfId="3495"/>
    <cellStyle name="Финансовый 3 2 2 4 2 2 5 3 2" xfId="10299"/>
    <cellStyle name="Финансовый 3 2 2 4 2 2 5 3 2 2" xfId="23907"/>
    <cellStyle name="Финансовый 3 2 2 4 2 2 5 3 2 3" xfId="37515"/>
    <cellStyle name="Финансовый 3 2 2 4 2 2 5 3 3" xfId="17103"/>
    <cellStyle name="Финансовый 3 2 2 4 2 2 5 3 4" xfId="30711"/>
    <cellStyle name="Финансовый 3 2 2 4 2 2 5 4" xfId="8031"/>
    <cellStyle name="Финансовый 3 2 2 4 2 2 5 4 2" xfId="21639"/>
    <cellStyle name="Финансовый 3 2 2 4 2 2 5 4 3" xfId="35247"/>
    <cellStyle name="Финансовый 3 2 2 4 2 2 5 5" xfId="14835"/>
    <cellStyle name="Финансовый 3 2 2 4 2 2 5 6" xfId="28443"/>
    <cellStyle name="Финансовый 3 2 2 4 2 2 6" xfId="849"/>
    <cellStyle name="Финансовый 3 2 2 4 2 2 6 2" xfId="5385"/>
    <cellStyle name="Финансовый 3 2 2 4 2 2 6 2 2" xfId="12189"/>
    <cellStyle name="Финансовый 3 2 2 4 2 2 6 2 2 2" xfId="25797"/>
    <cellStyle name="Финансовый 3 2 2 4 2 2 6 2 2 3" xfId="39405"/>
    <cellStyle name="Финансовый 3 2 2 4 2 2 6 2 3" xfId="18993"/>
    <cellStyle name="Финансовый 3 2 2 4 2 2 6 2 4" xfId="32601"/>
    <cellStyle name="Финансовый 3 2 2 4 2 2 6 3" xfId="3117"/>
    <cellStyle name="Финансовый 3 2 2 4 2 2 6 3 2" xfId="9921"/>
    <cellStyle name="Финансовый 3 2 2 4 2 2 6 3 2 2" xfId="23529"/>
    <cellStyle name="Финансовый 3 2 2 4 2 2 6 3 2 3" xfId="37137"/>
    <cellStyle name="Финансовый 3 2 2 4 2 2 6 3 3" xfId="16725"/>
    <cellStyle name="Финансовый 3 2 2 4 2 2 6 3 4" xfId="30333"/>
    <cellStyle name="Финансовый 3 2 2 4 2 2 6 4" xfId="7653"/>
    <cellStyle name="Финансовый 3 2 2 4 2 2 6 4 2" xfId="21261"/>
    <cellStyle name="Финансовый 3 2 2 4 2 2 6 4 3" xfId="34869"/>
    <cellStyle name="Финансовый 3 2 2 4 2 2 6 5" xfId="14457"/>
    <cellStyle name="Финансовый 3 2 2 4 2 2 6 6" xfId="28065"/>
    <cellStyle name="Финансовый 3 2 2 4 2 2 7" xfId="5007"/>
    <cellStyle name="Финансовый 3 2 2 4 2 2 7 2" xfId="11811"/>
    <cellStyle name="Финансовый 3 2 2 4 2 2 7 2 2" xfId="25419"/>
    <cellStyle name="Финансовый 3 2 2 4 2 2 7 2 3" xfId="39027"/>
    <cellStyle name="Финансовый 3 2 2 4 2 2 7 3" xfId="18615"/>
    <cellStyle name="Финансовый 3 2 2 4 2 2 7 4" xfId="32223"/>
    <cellStyle name="Финансовый 3 2 2 4 2 2 8" xfId="2739"/>
    <cellStyle name="Финансовый 3 2 2 4 2 2 8 2" xfId="9543"/>
    <cellStyle name="Финансовый 3 2 2 4 2 2 8 2 2" xfId="23151"/>
    <cellStyle name="Финансовый 3 2 2 4 2 2 8 2 3" xfId="36759"/>
    <cellStyle name="Финансовый 3 2 2 4 2 2 8 3" xfId="16347"/>
    <cellStyle name="Финансовый 3 2 2 4 2 2 8 4" xfId="29955"/>
    <cellStyle name="Финансовый 3 2 2 4 2 2 9" xfId="7275"/>
    <cellStyle name="Финансовый 3 2 2 4 2 2 9 2" xfId="20883"/>
    <cellStyle name="Финансовый 3 2 2 4 2 2 9 3" xfId="34491"/>
    <cellStyle name="Финансовый 3 2 2 4 2 3" xfId="1835"/>
    <cellStyle name="Финансовый 3 2 2 4 2 3 2" xfId="6371"/>
    <cellStyle name="Финансовый 3 2 2 4 2 3 2 2" xfId="13175"/>
    <cellStyle name="Финансовый 3 2 2 4 2 3 2 2 2" xfId="26783"/>
    <cellStyle name="Финансовый 3 2 2 4 2 3 2 2 3" xfId="40391"/>
    <cellStyle name="Финансовый 3 2 2 4 2 3 2 3" xfId="19979"/>
    <cellStyle name="Финансовый 3 2 2 4 2 3 2 4" xfId="33587"/>
    <cellStyle name="Финансовый 3 2 2 4 2 3 3" xfId="4103"/>
    <cellStyle name="Финансовый 3 2 2 4 2 3 3 2" xfId="10907"/>
    <cellStyle name="Финансовый 3 2 2 4 2 3 3 2 2" xfId="24515"/>
    <cellStyle name="Финансовый 3 2 2 4 2 3 3 2 3" xfId="38123"/>
    <cellStyle name="Финансовый 3 2 2 4 2 3 3 3" xfId="17711"/>
    <cellStyle name="Финансовый 3 2 2 4 2 3 3 4" xfId="31319"/>
    <cellStyle name="Финансовый 3 2 2 4 2 3 4" xfId="8639"/>
    <cellStyle name="Финансовый 3 2 2 4 2 3 4 2" xfId="22247"/>
    <cellStyle name="Финансовый 3 2 2 4 2 3 4 3" xfId="35855"/>
    <cellStyle name="Финансовый 3 2 2 4 2 3 5" xfId="15443"/>
    <cellStyle name="Финансовый 3 2 2 4 2 3 6" xfId="29051"/>
    <cellStyle name="Финансовый 3 2 2 4 2 4" xfId="1457"/>
    <cellStyle name="Финансовый 3 2 2 4 2 4 2" xfId="5993"/>
    <cellStyle name="Финансовый 3 2 2 4 2 4 2 2" xfId="12797"/>
    <cellStyle name="Финансовый 3 2 2 4 2 4 2 2 2" xfId="26405"/>
    <cellStyle name="Финансовый 3 2 2 4 2 4 2 2 3" xfId="40013"/>
    <cellStyle name="Финансовый 3 2 2 4 2 4 2 3" xfId="19601"/>
    <cellStyle name="Финансовый 3 2 2 4 2 4 2 4" xfId="33209"/>
    <cellStyle name="Финансовый 3 2 2 4 2 4 3" xfId="3725"/>
    <cellStyle name="Финансовый 3 2 2 4 2 4 3 2" xfId="10529"/>
    <cellStyle name="Финансовый 3 2 2 4 2 4 3 2 2" xfId="24137"/>
    <cellStyle name="Финансовый 3 2 2 4 2 4 3 2 3" xfId="37745"/>
    <cellStyle name="Финансовый 3 2 2 4 2 4 3 3" xfId="17333"/>
    <cellStyle name="Финансовый 3 2 2 4 2 4 3 4" xfId="30941"/>
    <cellStyle name="Финансовый 3 2 2 4 2 4 4" xfId="8261"/>
    <cellStyle name="Финансовый 3 2 2 4 2 4 4 2" xfId="21869"/>
    <cellStyle name="Финансовый 3 2 2 4 2 4 4 3" xfId="35477"/>
    <cellStyle name="Финансовый 3 2 2 4 2 4 5" xfId="15065"/>
    <cellStyle name="Финансовый 3 2 2 4 2 4 6" xfId="28673"/>
    <cellStyle name="Финансовый 3 2 2 4 2 5" xfId="2213"/>
    <cellStyle name="Финансовый 3 2 2 4 2 5 2" xfId="6749"/>
    <cellStyle name="Финансовый 3 2 2 4 2 5 2 2" xfId="13553"/>
    <cellStyle name="Финансовый 3 2 2 4 2 5 2 2 2" xfId="27161"/>
    <cellStyle name="Финансовый 3 2 2 4 2 5 2 2 3" xfId="40769"/>
    <cellStyle name="Финансовый 3 2 2 4 2 5 2 3" xfId="20357"/>
    <cellStyle name="Финансовый 3 2 2 4 2 5 2 4" xfId="33965"/>
    <cellStyle name="Финансовый 3 2 2 4 2 5 3" xfId="4481"/>
    <cellStyle name="Финансовый 3 2 2 4 2 5 3 2" xfId="11285"/>
    <cellStyle name="Финансовый 3 2 2 4 2 5 3 2 2" xfId="24893"/>
    <cellStyle name="Финансовый 3 2 2 4 2 5 3 2 3" xfId="38501"/>
    <cellStyle name="Финансовый 3 2 2 4 2 5 3 3" xfId="18089"/>
    <cellStyle name="Финансовый 3 2 2 4 2 5 3 4" xfId="31697"/>
    <cellStyle name="Финансовый 3 2 2 4 2 5 4" xfId="9017"/>
    <cellStyle name="Финансовый 3 2 2 4 2 5 4 2" xfId="22625"/>
    <cellStyle name="Финансовый 3 2 2 4 2 5 4 3" xfId="36233"/>
    <cellStyle name="Финансовый 3 2 2 4 2 5 5" xfId="15821"/>
    <cellStyle name="Финансовый 3 2 2 4 2 5 6" xfId="29429"/>
    <cellStyle name="Финансовый 3 2 2 4 2 6" xfId="1079"/>
    <cellStyle name="Финансовый 3 2 2 4 2 6 2" xfId="5615"/>
    <cellStyle name="Финансовый 3 2 2 4 2 6 2 2" xfId="12419"/>
    <cellStyle name="Финансовый 3 2 2 4 2 6 2 2 2" xfId="26027"/>
    <cellStyle name="Финансовый 3 2 2 4 2 6 2 2 3" xfId="39635"/>
    <cellStyle name="Финансовый 3 2 2 4 2 6 2 3" xfId="19223"/>
    <cellStyle name="Финансовый 3 2 2 4 2 6 2 4" xfId="32831"/>
    <cellStyle name="Финансовый 3 2 2 4 2 6 3" xfId="3347"/>
    <cellStyle name="Финансовый 3 2 2 4 2 6 3 2" xfId="10151"/>
    <cellStyle name="Финансовый 3 2 2 4 2 6 3 2 2" xfId="23759"/>
    <cellStyle name="Финансовый 3 2 2 4 2 6 3 2 3" xfId="37367"/>
    <cellStyle name="Финансовый 3 2 2 4 2 6 3 3" xfId="16955"/>
    <cellStyle name="Финансовый 3 2 2 4 2 6 3 4" xfId="30563"/>
    <cellStyle name="Финансовый 3 2 2 4 2 6 4" xfId="7883"/>
    <cellStyle name="Финансовый 3 2 2 4 2 6 4 2" xfId="21491"/>
    <cellStyle name="Финансовый 3 2 2 4 2 6 4 3" xfId="35099"/>
    <cellStyle name="Финансовый 3 2 2 4 2 6 5" xfId="14687"/>
    <cellStyle name="Финансовый 3 2 2 4 2 6 6" xfId="28295"/>
    <cellStyle name="Финансовый 3 2 2 4 2 7" xfId="701"/>
    <cellStyle name="Финансовый 3 2 2 4 2 7 2" xfId="5237"/>
    <cellStyle name="Финансовый 3 2 2 4 2 7 2 2" xfId="12041"/>
    <cellStyle name="Финансовый 3 2 2 4 2 7 2 2 2" xfId="25649"/>
    <cellStyle name="Финансовый 3 2 2 4 2 7 2 2 3" xfId="39257"/>
    <cellStyle name="Финансовый 3 2 2 4 2 7 2 3" xfId="18845"/>
    <cellStyle name="Финансовый 3 2 2 4 2 7 2 4" xfId="32453"/>
    <cellStyle name="Финансовый 3 2 2 4 2 7 3" xfId="2969"/>
    <cellStyle name="Финансовый 3 2 2 4 2 7 3 2" xfId="9773"/>
    <cellStyle name="Финансовый 3 2 2 4 2 7 3 2 2" xfId="23381"/>
    <cellStyle name="Финансовый 3 2 2 4 2 7 3 2 3" xfId="36989"/>
    <cellStyle name="Финансовый 3 2 2 4 2 7 3 3" xfId="16577"/>
    <cellStyle name="Финансовый 3 2 2 4 2 7 3 4" xfId="30185"/>
    <cellStyle name="Финансовый 3 2 2 4 2 7 4" xfId="7505"/>
    <cellStyle name="Финансовый 3 2 2 4 2 7 4 2" xfId="21113"/>
    <cellStyle name="Финансовый 3 2 2 4 2 7 4 3" xfId="34721"/>
    <cellStyle name="Финансовый 3 2 2 4 2 7 5" xfId="14309"/>
    <cellStyle name="Финансовый 3 2 2 4 2 7 6" xfId="27917"/>
    <cellStyle name="Финансовый 3 2 2 4 2 8" xfId="4859"/>
    <cellStyle name="Финансовый 3 2 2 4 2 8 2" xfId="11663"/>
    <cellStyle name="Финансовый 3 2 2 4 2 8 2 2" xfId="25271"/>
    <cellStyle name="Финансовый 3 2 2 4 2 8 2 3" xfId="38879"/>
    <cellStyle name="Финансовый 3 2 2 4 2 8 3" xfId="18467"/>
    <cellStyle name="Финансовый 3 2 2 4 2 8 4" xfId="32075"/>
    <cellStyle name="Финансовый 3 2 2 4 2 9" xfId="2591"/>
    <cellStyle name="Финансовый 3 2 2 4 2 9 2" xfId="9395"/>
    <cellStyle name="Финансовый 3 2 2 4 2 9 2 2" xfId="23003"/>
    <cellStyle name="Финансовый 3 2 2 4 2 9 2 3" xfId="36611"/>
    <cellStyle name="Финансовый 3 2 2 4 2 9 3" xfId="16199"/>
    <cellStyle name="Финансовый 3 2 2 4 2 9 4" xfId="29807"/>
    <cellStyle name="Финансовый 3 2 2 4 3" xfId="269"/>
    <cellStyle name="Финансовый 3 2 2 4 3 10" xfId="7073"/>
    <cellStyle name="Финансовый 3 2 2 4 3 10 2" xfId="20681"/>
    <cellStyle name="Финансовый 3 2 2 4 3 10 3" xfId="34289"/>
    <cellStyle name="Финансовый 3 2 2 4 3 11" xfId="13877"/>
    <cellStyle name="Финансовый 3 2 2 4 3 12" xfId="27485"/>
    <cellStyle name="Финансовый 3 2 2 4 3 2" xfId="512"/>
    <cellStyle name="Финансовый 3 2 2 4 3 2 10" xfId="14120"/>
    <cellStyle name="Финансовый 3 2 2 4 3 2 11" xfId="27728"/>
    <cellStyle name="Финансовый 3 2 2 4 3 2 2" xfId="2024"/>
    <cellStyle name="Финансовый 3 2 2 4 3 2 2 2" xfId="6560"/>
    <cellStyle name="Финансовый 3 2 2 4 3 2 2 2 2" xfId="13364"/>
    <cellStyle name="Финансовый 3 2 2 4 3 2 2 2 2 2" xfId="26972"/>
    <cellStyle name="Финансовый 3 2 2 4 3 2 2 2 2 3" xfId="40580"/>
    <cellStyle name="Финансовый 3 2 2 4 3 2 2 2 3" xfId="20168"/>
    <cellStyle name="Финансовый 3 2 2 4 3 2 2 2 4" xfId="33776"/>
    <cellStyle name="Финансовый 3 2 2 4 3 2 2 3" xfId="4292"/>
    <cellStyle name="Финансовый 3 2 2 4 3 2 2 3 2" xfId="11096"/>
    <cellStyle name="Финансовый 3 2 2 4 3 2 2 3 2 2" xfId="24704"/>
    <cellStyle name="Финансовый 3 2 2 4 3 2 2 3 2 3" xfId="38312"/>
    <cellStyle name="Финансовый 3 2 2 4 3 2 2 3 3" xfId="17900"/>
    <cellStyle name="Финансовый 3 2 2 4 3 2 2 3 4" xfId="31508"/>
    <cellStyle name="Финансовый 3 2 2 4 3 2 2 4" xfId="8828"/>
    <cellStyle name="Финансовый 3 2 2 4 3 2 2 4 2" xfId="22436"/>
    <cellStyle name="Финансовый 3 2 2 4 3 2 2 4 3" xfId="36044"/>
    <cellStyle name="Финансовый 3 2 2 4 3 2 2 5" xfId="15632"/>
    <cellStyle name="Финансовый 3 2 2 4 3 2 2 6" xfId="29240"/>
    <cellStyle name="Финансовый 3 2 2 4 3 2 3" xfId="1646"/>
    <cellStyle name="Финансовый 3 2 2 4 3 2 3 2" xfId="6182"/>
    <cellStyle name="Финансовый 3 2 2 4 3 2 3 2 2" xfId="12986"/>
    <cellStyle name="Финансовый 3 2 2 4 3 2 3 2 2 2" xfId="26594"/>
    <cellStyle name="Финансовый 3 2 2 4 3 2 3 2 2 3" xfId="40202"/>
    <cellStyle name="Финансовый 3 2 2 4 3 2 3 2 3" xfId="19790"/>
    <cellStyle name="Финансовый 3 2 2 4 3 2 3 2 4" xfId="33398"/>
    <cellStyle name="Финансовый 3 2 2 4 3 2 3 3" xfId="3914"/>
    <cellStyle name="Финансовый 3 2 2 4 3 2 3 3 2" xfId="10718"/>
    <cellStyle name="Финансовый 3 2 2 4 3 2 3 3 2 2" xfId="24326"/>
    <cellStyle name="Финансовый 3 2 2 4 3 2 3 3 2 3" xfId="37934"/>
    <cellStyle name="Финансовый 3 2 2 4 3 2 3 3 3" xfId="17522"/>
    <cellStyle name="Финансовый 3 2 2 4 3 2 3 3 4" xfId="31130"/>
    <cellStyle name="Финансовый 3 2 2 4 3 2 3 4" xfId="8450"/>
    <cellStyle name="Финансовый 3 2 2 4 3 2 3 4 2" xfId="22058"/>
    <cellStyle name="Финансовый 3 2 2 4 3 2 3 4 3" xfId="35666"/>
    <cellStyle name="Финансовый 3 2 2 4 3 2 3 5" xfId="15254"/>
    <cellStyle name="Финансовый 3 2 2 4 3 2 3 6" xfId="28862"/>
    <cellStyle name="Финансовый 3 2 2 4 3 2 4" xfId="2402"/>
    <cellStyle name="Финансовый 3 2 2 4 3 2 4 2" xfId="6938"/>
    <cellStyle name="Финансовый 3 2 2 4 3 2 4 2 2" xfId="13742"/>
    <cellStyle name="Финансовый 3 2 2 4 3 2 4 2 2 2" xfId="27350"/>
    <cellStyle name="Финансовый 3 2 2 4 3 2 4 2 2 3" xfId="40958"/>
    <cellStyle name="Финансовый 3 2 2 4 3 2 4 2 3" xfId="20546"/>
    <cellStyle name="Финансовый 3 2 2 4 3 2 4 2 4" xfId="34154"/>
    <cellStyle name="Финансовый 3 2 2 4 3 2 4 3" xfId="4670"/>
    <cellStyle name="Финансовый 3 2 2 4 3 2 4 3 2" xfId="11474"/>
    <cellStyle name="Финансовый 3 2 2 4 3 2 4 3 2 2" xfId="25082"/>
    <cellStyle name="Финансовый 3 2 2 4 3 2 4 3 2 3" xfId="38690"/>
    <cellStyle name="Финансовый 3 2 2 4 3 2 4 3 3" xfId="18278"/>
    <cellStyle name="Финансовый 3 2 2 4 3 2 4 3 4" xfId="31886"/>
    <cellStyle name="Финансовый 3 2 2 4 3 2 4 4" xfId="9206"/>
    <cellStyle name="Финансовый 3 2 2 4 3 2 4 4 2" xfId="22814"/>
    <cellStyle name="Финансовый 3 2 2 4 3 2 4 4 3" xfId="36422"/>
    <cellStyle name="Финансовый 3 2 2 4 3 2 4 5" xfId="16010"/>
    <cellStyle name="Финансовый 3 2 2 4 3 2 4 6" xfId="29618"/>
    <cellStyle name="Финансовый 3 2 2 4 3 2 5" xfId="1268"/>
    <cellStyle name="Финансовый 3 2 2 4 3 2 5 2" xfId="5804"/>
    <cellStyle name="Финансовый 3 2 2 4 3 2 5 2 2" xfId="12608"/>
    <cellStyle name="Финансовый 3 2 2 4 3 2 5 2 2 2" xfId="26216"/>
    <cellStyle name="Финансовый 3 2 2 4 3 2 5 2 2 3" xfId="39824"/>
    <cellStyle name="Финансовый 3 2 2 4 3 2 5 2 3" xfId="19412"/>
    <cellStyle name="Финансовый 3 2 2 4 3 2 5 2 4" xfId="33020"/>
    <cellStyle name="Финансовый 3 2 2 4 3 2 5 3" xfId="3536"/>
    <cellStyle name="Финансовый 3 2 2 4 3 2 5 3 2" xfId="10340"/>
    <cellStyle name="Финансовый 3 2 2 4 3 2 5 3 2 2" xfId="23948"/>
    <cellStyle name="Финансовый 3 2 2 4 3 2 5 3 2 3" xfId="37556"/>
    <cellStyle name="Финансовый 3 2 2 4 3 2 5 3 3" xfId="17144"/>
    <cellStyle name="Финансовый 3 2 2 4 3 2 5 3 4" xfId="30752"/>
    <cellStyle name="Финансовый 3 2 2 4 3 2 5 4" xfId="8072"/>
    <cellStyle name="Финансовый 3 2 2 4 3 2 5 4 2" xfId="21680"/>
    <cellStyle name="Финансовый 3 2 2 4 3 2 5 4 3" xfId="35288"/>
    <cellStyle name="Финансовый 3 2 2 4 3 2 5 5" xfId="14876"/>
    <cellStyle name="Финансовый 3 2 2 4 3 2 5 6" xfId="28484"/>
    <cellStyle name="Финансовый 3 2 2 4 3 2 6" xfId="890"/>
    <cellStyle name="Финансовый 3 2 2 4 3 2 6 2" xfId="5426"/>
    <cellStyle name="Финансовый 3 2 2 4 3 2 6 2 2" xfId="12230"/>
    <cellStyle name="Финансовый 3 2 2 4 3 2 6 2 2 2" xfId="25838"/>
    <cellStyle name="Финансовый 3 2 2 4 3 2 6 2 2 3" xfId="39446"/>
    <cellStyle name="Финансовый 3 2 2 4 3 2 6 2 3" xfId="19034"/>
    <cellStyle name="Финансовый 3 2 2 4 3 2 6 2 4" xfId="32642"/>
    <cellStyle name="Финансовый 3 2 2 4 3 2 6 3" xfId="3158"/>
    <cellStyle name="Финансовый 3 2 2 4 3 2 6 3 2" xfId="9962"/>
    <cellStyle name="Финансовый 3 2 2 4 3 2 6 3 2 2" xfId="23570"/>
    <cellStyle name="Финансовый 3 2 2 4 3 2 6 3 2 3" xfId="37178"/>
    <cellStyle name="Финансовый 3 2 2 4 3 2 6 3 3" xfId="16766"/>
    <cellStyle name="Финансовый 3 2 2 4 3 2 6 3 4" xfId="30374"/>
    <cellStyle name="Финансовый 3 2 2 4 3 2 6 4" xfId="7694"/>
    <cellStyle name="Финансовый 3 2 2 4 3 2 6 4 2" xfId="21302"/>
    <cellStyle name="Финансовый 3 2 2 4 3 2 6 4 3" xfId="34910"/>
    <cellStyle name="Финансовый 3 2 2 4 3 2 6 5" xfId="14498"/>
    <cellStyle name="Финансовый 3 2 2 4 3 2 6 6" xfId="28106"/>
    <cellStyle name="Финансовый 3 2 2 4 3 2 7" xfId="5048"/>
    <cellStyle name="Финансовый 3 2 2 4 3 2 7 2" xfId="11852"/>
    <cellStyle name="Финансовый 3 2 2 4 3 2 7 2 2" xfId="25460"/>
    <cellStyle name="Финансовый 3 2 2 4 3 2 7 2 3" xfId="39068"/>
    <cellStyle name="Финансовый 3 2 2 4 3 2 7 3" xfId="18656"/>
    <cellStyle name="Финансовый 3 2 2 4 3 2 7 4" xfId="32264"/>
    <cellStyle name="Финансовый 3 2 2 4 3 2 8" xfId="2780"/>
    <cellStyle name="Финансовый 3 2 2 4 3 2 8 2" xfId="9584"/>
    <cellStyle name="Финансовый 3 2 2 4 3 2 8 2 2" xfId="23192"/>
    <cellStyle name="Финансовый 3 2 2 4 3 2 8 2 3" xfId="36800"/>
    <cellStyle name="Финансовый 3 2 2 4 3 2 8 3" xfId="16388"/>
    <cellStyle name="Финансовый 3 2 2 4 3 2 8 4" xfId="29996"/>
    <cellStyle name="Финансовый 3 2 2 4 3 2 9" xfId="7316"/>
    <cellStyle name="Финансовый 3 2 2 4 3 2 9 2" xfId="20924"/>
    <cellStyle name="Финансовый 3 2 2 4 3 2 9 3" xfId="34532"/>
    <cellStyle name="Финансовый 3 2 2 4 3 3" xfId="1781"/>
    <cellStyle name="Финансовый 3 2 2 4 3 3 2" xfId="6317"/>
    <cellStyle name="Финансовый 3 2 2 4 3 3 2 2" xfId="13121"/>
    <cellStyle name="Финансовый 3 2 2 4 3 3 2 2 2" xfId="26729"/>
    <cellStyle name="Финансовый 3 2 2 4 3 3 2 2 3" xfId="40337"/>
    <cellStyle name="Финансовый 3 2 2 4 3 3 2 3" xfId="19925"/>
    <cellStyle name="Финансовый 3 2 2 4 3 3 2 4" xfId="33533"/>
    <cellStyle name="Финансовый 3 2 2 4 3 3 3" xfId="4049"/>
    <cellStyle name="Финансовый 3 2 2 4 3 3 3 2" xfId="10853"/>
    <cellStyle name="Финансовый 3 2 2 4 3 3 3 2 2" xfId="24461"/>
    <cellStyle name="Финансовый 3 2 2 4 3 3 3 2 3" xfId="38069"/>
    <cellStyle name="Финансовый 3 2 2 4 3 3 3 3" xfId="17657"/>
    <cellStyle name="Финансовый 3 2 2 4 3 3 3 4" xfId="31265"/>
    <cellStyle name="Финансовый 3 2 2 4 3 3 4" xfId="8585"/>
    <cellStyle name="Финансовый 3 2 2 4 3 3 4 2" xfId="22193"/>
    <cellStyle name="Финансовый 3 2 2 4 3 3 4 3" xfId="35801"/>
    <cellStyle name="Финансовый 3 2 2 4 3 3 5" xfId="15389"/>
    <cellStyle name="Финансовый 3 2 2 4 3 3 6" xfId="28997"/>
    <cellStyle name="Финансовый 3 2 2 4 3 4" xfId="1403"/>
    <cellStyle name="Финансовый 3 2 2 4 3 4 2" xfId="5939"/>
    <cellStyle name="Финансовый 3 2 2 4 3 4 2 2" xfId="12743"/>
    <cellStyle name="Финансовый 3 2 2 4 3 4 2 2 2" xfId="26351"/>
    <cellStyle name="Финансовый 3 2 2 4 3 4 2 2 3" xfId="39959"/>
    <cellStyle name="Финансовый 3 2 2 4 3 4 2 3" xfId="19547"/>
    <cellStyle name="Финансовый 3 2 2 4 3 4 2 4" xfId="33155"/>
    <cellStyle name="Финансовый 3 2 2 4 3 4 3" xfId="3671"/>
    <cellStyle name="Финансовый 3 2 2 4 3 4 3 2" xfId="10475"/>
    <cellStyle name="Финансовый 3 2 2 4 3 4 3 2 2" xfId="24083"/>
    <cellStyle name="Финансовый 3 2 2 4 3 4 3 2 3" xfId="37691"/>
    <cellStyle name="Финансовый 3 2 2 4 3 4 3 3" xfId="17279"/>
    <cellStyle name="Финансовый 3 2 2 4 3 4 3 4" xfId="30887"/>
    <cellStyle name="Финансовый 3 2 2 4 3 4 4" xfId="8207"/>
    <cellStyle name="Финансовый 3 2 2 4 3 4 4 2" xfId="21815"/>
    <cellStyle name="Финансовый 3 2 2 4 3 4 4 3" xfId="35423"/>
    <cellStyle name="Финансовый 3 2 2 4 3 4 5" xfId="15011"/>
    <cellStyle name="Финансовый 3 2 2 4 3 4 6" xfId="28619"/>
    <cellStyle name="Финансовый 3 2 2 4 3 5" xfId="2159"/>
    <cellStyle name="Финансовый 3 2 2 4 3 5 2" xfId="6695"/>
    <cellStyle name="Финансовый 3 2 2 4 3 5 2 2" xfId="13499"/>
    <cellStyle name="Финансовый 3 2 2 4 3 5 2 2 2" xfId="27107"/>
    <cellStyle name="Финансовый 3 2 2 4 3 5 2 2 3" xfId="40715"/>
    <cellStyle name="Финансовый 3 2 2 4 3 5 2 3" xfId="20303"/>
    <cellStyle name="Финансовый 3 2 2 4 3 5 2 4" xfId="33911"/>
    <cellStyle name="Финансовый 3 2 2 4 3 5 3" xfId="4427"/>
    <cellStyle name="Финансовый 3 2 2 4 3 5 3 2" xfId="11231"/>
    <cellStyle name="Финансовый 3 2 2 4 3 5 3 2 2" xfId="24839"/>
    <cellStyle name="Финансовый 3 2 2 4 3 5 3 2 3" xfId="38447"/>
    <cellStyle name="Финансовый 3 2 2 4 3 5 3 3" xfId="18035"/>
    <cellStyle name="Финансовый 3 2 2 4 3 5 3 4" xfId="31643"/>
    <cellStyle name="Финансовый 3 2 2 4 3 5 4" xfId="8963"/>
    <cellStyle name="Финансовый 3 2 2 4 3 5 4 2" xfId="22571"/>
    <cellStyle name="Финансовый 3 2 2 4 3 5 4 3" xfId="36179"/>
    <cellStyle name="Финансовый 3 2 2 4 3 5 5" xfId="15767"/>
    <cellStyle name="Финансовый 3 2 2 4 3 5 6" xfId="29375"/>
    <cellStyle name="Финансовый 3 2 2 4 3 6" xfId="1025"/>
    <cellStyle name="Финансовый 3 2 2 4 3 6 2" xfId="5561"/>
    <cellStyle name="Финансовый 3 2 2 4 3 6 2 2" xfId="12365"/>
    <cellStyle name="Финансовый 3 2 2 4 3 6 2 2 2" xfId="25973"/>
    <cellStyle name="Финансовый 3 2 2 4 3 6 2 2 3" xfId="39581"/>
    <cellStyle name="Финансовый 3 2 2 4 3 6 2 3" xfId="19169"/>
    <cellStyle name="Финансовый 3 2 2 4 3 6 2 4" xfId="32777"/>
    <cellStyle name="Финансовый 3 2 2 4 3 6 3" xfId="3293"/>
    <cellStyle name="Финансовый 3 2 2 4 3 6 3 2" xfId="10097"/>
    <cellStyle name="Финансовый 3 2 2 4 3 6 3 2 2" xfId="23705"/>
    <cellStyle name="Финансовый 3 2 2 4 3 6 3 2 3" xfId="37313"/>
    <cellStyle name="Финансовый 3 2 2 4 3 6 3 3" xfId="16901"/>
    <cellStyle name="Финансовый 3 2 2 4 3 6 3 4" xfId="30509"/>
    <cellStyle name="Финансовый 3 2 2 4 3 6 4" xfId="7829"/>
    <cellStyle name="Финансовый 3 2 2 4 3 6 4 2" xfId="21437"/>
    <cellStyle name="Финансовый 3 2 2 4 3 6 4 3" xfId="35045"/>
    <cellStyle name="Финансовый 3 2 2 4 3 6 5" xfId="14633"/>
    <cellStyle name="Финансовый 3 2 2 4 3 6 6" xfId="28241"/>
    <cellStyle name="Финансовый 3 2 2 4 3 7" xfId="647"/>
    <cellStyle name="Финансовый 3 2 2 4 3 7 2" xfId="5183"/>
    <cellStyle name="Финансовый 3 2 2 4 3 7 2 2" xfId="11987"/>
    <cellStyle name="Финансовый 3 2 2 4 3 7 2 2 2" xfId="25595"/>
    <cellStyle name="Финансовый 3 2 2 4 3 7 2 2 3" xfId="39203"/>
    <cellStyle name="Финансовый 3 2 2 4 3 7 2 3" xfId="18791"/>
    <cellStyle name="Финансовый 3 2 2 4 3 7 2 4" xfId="32399"/>
    <cellStyle name="Финансовый 3 2 2 4 3 7 3" xfId="2915"/>
    <cellStyle name="Финансовый 3 2 2 4 3 7 3 2" xfId="9719"/>
    <cellStyle name="Финансовый 3 2 2 4 3 7 3 2 2" xfId="23327"/>
    <cellStyle name="Финансовый 3 2 2 4 3 7 3 2 3" xfId="36935"/>
    <cellStyle name="Финансовый 3 2 2 4 3 7 3 3" xfId="16523"/>
    <cellStyle name="Финансовый 3 2 2 4 3 7 3 4" xfId="30131"/>
    <cellStyle name="Финансовый 3 2 2 4 3 7 4" xfId="7451"/>
    <cellStyle name="Финансовый 3 2 2 4 3 7 4 2" xfId="21059"/>
    <cellStyle name="Финансовый 3 2 2 4 3 7 4 3" xfId="34667"/>
    <cellStyle name="Финансовый 3 2 2 4 3 7 5" xfId="14255"/>
    <cellStyle name="Финансовый 3 2 2 4 3 7 6" xfId="27863"/>
    <cellStyle name="Финансовый 3 2 2 4 3 8" xfId="4805"/>
    <cellStyle name="Финансовый 3 2 2 4 3 8 2" xfId="11609"/>
    <cellStyle name="Финансовый 3 2 2 4 3 8 2 2" xfId="25217"/>
    <cellStyle name="Финансовый 3 2 2 4 3 8 2 3" xfId="38825"/>
    <cellStyle name="Финансовый 3 2 2 4 3 8 3" xfId="18413"/>
    <cellStyle name="Финансовый 3 2 2 4 3 8 4" xfId="32021"/>
    <cellStyle name="Финансовый 3 2 2 4 3 9" xfId="2537"/>
    <cellStyle name="Финансовый 3 2 2 4 3 9 2" xfId="9341"/>
    <cellStyle name="Финансовый 3 2 2 4 3 9 2 2" xfId="22949"/>
    <cellStyle name="Финансовый 3 2 2 4 3 9 2 3" xfId="36557"/>
    <cellStyle name="Финансовый 3 2 2 4 3 9 3" xfId="16145"/>
    <cellStyle name="Финансовый 3 2 2 4 3 9 4" xfId="29753"/>
    <cellStyle name="Финансовый 3 2 2 4 4" xfId="390"/>
    <cellStyle name="Финансовый 3 2 2 4 4 10" xfId="13998"/>
    <cellStyle name="Финансовый 3 2 2 4 4 11" xfId="27606"/>
    <cellStyle name="Финансовый 3 2 2 4 4 2" xfId="1902"/>
    <cellStyle name="Финансовый 3 2 2 4 4 2 2" xfId="6438"/>
    <cellStyle name="Финансовый 3 2 2 4 4 2 2 2" xfId="13242"/>
    <cellStyle name="Финансовый 3 2 2 4 4 2 2 2 2" xfId="26850"/>
    <cellStyle name="Финансовый 3 2 2 4 4 2 2 2 3" xfId="40458"/>
    <cellStyle name="Финансовый 3 2 2 4 4 2 2 3" xfId="20046"/>
    <cellStyle name="Финансовый 3 2 2 4 4 2 2 4" xfId="33654"/>
    <cellStyle name="Финансовый 3 2 2 4 4 2 3" xfId="4170"/>
    <cellStyle name="Финансовый 3 2 2 4 4 2 3 2" xfId="10974"/>
    <cellStyle name="Финансовый 3 2 2 4 4 2 3 2 2" xfId="24582"/>
    <cellStyle name="Финансовый 3 2 2 4 4 2 3 2 3" xfId="38190"/>
    <cellStyle name="Финансовый 3 2 2 4 4 2 3 3" xfId="17778"/>
    <cellStyle name="Финансовый 3 2 2 4 4 2 3 4" xfId="31386"/>
    <cellStyle name="Финансовый 3 2 2 4 4 2 4" xfId="8706"/>
    <cellStyle name="Финансовый 3 2 2 4 4 2 4 2" xfId="22314"/>
    <cellStyle name="Финансовый 3 2 2 4 4 2 4 3" xfId="35922"/>
    <cellStyle name="Финансовый 3 2 2 4 4 2 5" xfId="15510"/>
    <cellStyle name="Финансовый 3 2 2 4 4 2 6" xfId="29118"/>
    <cellStyle name="Финансовый 3 2 2 4 4 3" xfId="1524"/>
    <cellStyle name="Финансовый 3 2 2 4 4 3 2" xfId="6060"/>
    <cellStyle name="Финансовый 3 2 2 4 4 3 2 2" xfId="12864"/>
    <cellStyle name="Финансовый 3 2 2 4 4 3 2 2 2" xfId="26472"/>
    <cellStyle name="Финансовый 3 2 2 4 4 3 2 2 3" xfId="40080"/>
    <cellStyle name="Финансовый 3 2 2 4 4 3 2 3" xfId="19668"/>
    <cellStyle name="Финансовый 3 2 2 4 4 3 2 4" xfId="33276"/>
    <cellStyle name="Финансовый 3 2 2 4 4 3 3" xfId="3792"/>
    <cellStyle name="Финансовый 3 2 2 4 4 3 3 2" xfId="10596"/>
    <cellStyle name="Финансовый 3 2 2 4 4 3 3 2 2" xfId="24204"/>
    <cellStyle name="Финансовый 3 2 2 4 4 3 3 2 3" xfId="37812"/>
    <cellStyle name="Финансовый 3 2 2 4 4 3 3 3" xfId="17400"/>
    <cellStyle name="Финансовый 3 2 2 4 4 3 3 4" xfId="31008"/>
    <cellStyle name="Финансовый 3 2 2 4 4 3 4" xfId="8328"/>
    <cellStyle name="Финансовый 3 2 2 4 4 3 4 2" xfId="21936"/>
    <cellStyle name="Финансовый 3 2 2 4 4 3 4 3" xfId="35544"/>
    <cellStyle name="Финансовый 3 2 2 4 4 3 5" xfId="15132"/>
    <cellStyle name="Финансовый 3 2 2 4 4 3 6" xfId="28740"/>
    <cellStyle name="Финансовый 3 2 2 4 4 4" xfId="2280"/>
    <cellStyle name="Финансовый 3 2 2 4 4 4 2" xfId="6816"/>
    <cellStyle name="Финансовый 3 2 2 4 4 4 2 2" xfId="13620"/>
    <cellStyle name="Финансовый 3 2 2 4 4 4 2 2 2" xfId="27228"/>
    <cellStyle name="Финансовый 3 2 2 4 4 4 2 2 3" xfId="40836"/>
    <cellStyle name="Финансовый 3 2 2 4 4 4 2 3" xfId="20424"/>
    <cellStyle name="Финансовый 3 2 2 4 4 4 2 4" xfId="34032"/>
    <cellStyle name="Финансовый 3 2 2 4 4 4 3" xfId="4548"/>
    <cellStyle name="Финансовый 3 2 2 4 4 4 3 2" xfId="11352"/>
    <cellStyle name="Финансовый 3 2 2 4 4 4 3 2 2" xfId="24960"/>
    <cellStyle name="Финансовый 3 2 2 4 4 4 3 2 3" xfId="38568"/>
    <cellStyle name="Финансовый 3 2 2 4 4 4 3 3" xfId="18156"/>
    <cellStyle name="Финансовый 3 2 2 4 4 4 3 4" xfId="31764"/>
    <cellStyle name="Финансовый 3 2 2 4 4 4 4" xfId="9084"/>
    <cellStyle name="Финансовый 3 2 2 4 4 4 4 2" xfId="22692"/>
    <cellStyle name="Финансовый 3 2 2 4 4 4 4 3" xfId="36300"/>
    <cellStyle name="Финансовый 3 2 2 4 4 4 5" xfId="15888"/>
    <cellStyle name="Финансовый 3 2 2 4 4 4 6" xfId="29496"/>
    <cellStyle name="Финансовый 3 2 2 4 4 5" xfId="1146"/>
    <cellStyle name="Финансовый 3 2 2 4 4 5 2" xfId="5682"/>
    <cellStyle name="Финансовый 3 2 2 4 4 5 2 2" xfId="12486"/>
    <cellStyle name="Финансовый 3 2 2 4 4 5 2 2 2" xfId="26094"/>
    <cellStyle name="Финансовый 3 2 2 4 4 5 2 2 3" xfId="39702"/>
    <cellStyle name="Финансовый 3 2 2 4 4 5 2 3" xfId="19290"/>
    <cellStyle name="Финансовый 3 2 2 4 4 5 2 4" xfId="32898"/>
    <cellStyle name="Финансовый 3 2 2 4 4 5 3" xfId="3414"/>
    <cellStyle name="Финансовый 3 2 2 4 4 5 3 2" xfId="10218"/>
    <cellStyle name="Финансовый 3 2 2 4 4 5 3 2 2" xfId="23826"/>
    <cellStyle name="Финансовый 3 2 2 4 4 5 3 2 3" xfId="37434"/>
    <cellStyle name="Финансовый 3 2 2 4 4 5 3 3" xfId="17022"/>
    <cellStyle name="Финансовый 3 2 2 4 4 5 3 4" xfId="30630"/>
    <cellStyle name="Финансовый 3 2 2 4 4 5 4" xfId="7950"/>
    <cellStyle name="Финансовый 3 2 2 4 4 5 4 2" xfId="21558"/>
    <cellStyle name="Финансовый 3 2 2 4 4 5 4 3" xfId="35166"/>
    <cellStyle name="Финансовый 3 2 2 4 4 5 5" xfId="14754"/>
    <cellStyle name="Финансовый 3 2 2 4 4 5 6" xfId="28362"/>
    <cellStyle name="Финансовый 3 2 2 4 4 6" xfId="768"/>
    <cellStyle name="Финансовый 3 2 2 4 4 6 2" xfId="5304"/>
    <cellStyle name="Финансовый 3 2 2 4 4 6 2 2" xfId="12108"/>
    <cellStyle name="Финансовый 3 2 2 4 4 6 2 2 2" xfId="25716"/>
    <cellStyle name="Финансовый 3 2 2 4 4 6 2 2 3" xfId="39324"/>
    <cellStyle name="Финансовый 3 2 2 4 4 6 2 3" xfId="18912"/>
    <cellStyle name="Финансовый 3 2 2 4 4 6 2 4" xfId="32520"/>
    <cellStyle name="Финансовый 3 2 2 4 4 6 3" xfId="3036"/>
    <cellStyle name="Финансовый 3 2 2 4 4 6 3 2" xfId="9840"/>
    <cellStyle name="Финансовый 3 2 2 4 4 6 3 2 2" xfId="23448"/>
    <cellStyle name="Финансовый 3 2 2 4 4 6 3 2 3" xfId="37056"/>
    <cellStyle name="Финансовый 3 2 2 4 4 6 3 3" xfId="16644"/>
    <cellStyle name="Финансовый 3 2 2 4 4 6 3 4" xfId="30252"/>
    <cellStyle name="Финансовый 3 2 2 4 4 6 4" xfId="7572"/>
    <cellStyle name="Финансовый 3 2 2 4 4 6 4 2" xfId="21180"/>
    <cellStyle name="Финансовый 3 2 2 4 4 6 4 3" xfId="34788"/>
    <cellStyle name="Финансовый 3 2 2 4 4 6 5" xfId="14376"/>
    <cellStyle name="Финансовый 3 2 2 4 4 6 6" xfId="27984"/>
    <cellStyle name="Финансовый 3 2 2 4 4 7" xfId="4926"/>
    <cellStyle name="Финансовый 3 2 2 4 4 7 2" xfId="11730"/>
    <cellStyle name="Финансовый 3 2 2 4 4 7 2 2" xfId="25338"/>
    <cellStyle name="Финансовый 3 2 2 4 4 7 2 3" xfId="38946"/>
    <cellStyle name="Финансовый 3 2 2 4 4 7 3" xfId="18534"/>
    <cellStyle name="Финансовый 3 2 2 4 4 7 4" xfId="32142"/>
    <cellStyle name="Финансовый 3 2 2 4 4 8" xfId="2658"/>
    <cellStyle name="Финансовый 3 2 2 4 4 8 2" xfId="9462"/>
    <cellStyle name="Финансовый 3 2 2 4 4 8 2 2" xfId="23070"/>
    <cellStyle name="Финансовый 3 2 2 4 4 8 2 3" xfId="36678"/>
    <cellStyle name="Финансовый 3 2 2 4 4 8 3" xfId="16266"/>
    <cellStyle name="Финансовый 3 2 2 4 4 8 4" xfId="29874"/>
    <cellStyle name="Финансовый 3 2 2 4 4 9" xfId="7194"/>
    <cellStyle name="Финансовый 3 2 2 4 4 9 2" xfId="20802"/>
    <cellStyle name="Финансовый 3 2 2 4 4 9 3" xfId="34410"/>
    <cellStyle name="Финансовый 3 2 2 4 5" xfId="1700"/>
    <cellStyle name="Финансовый 3 2 2 4 5 2" xfId="6236"/>
    <cellStyle name="Финансовый 3 2 2 4 5 2 2" xfId="13040"/>
    <cellStyle name="Финансовый 3 2 2 4 5 2 2 2" xfId="26648"/>
    <cellStyle name="Финансовый 3 2 2 4 5 2 2 3" xfId="40256"/>
    <cellStyle name="Финансовый 3 2 2 4 5 2 3" xfId="19844"/>
    <cellStyle name="Финансовый 3 2 2 4 5 2 4" xfId="33452"/>
    <cellStyle name="Финансовый 3 2 2 4 5 3" xfId="3968"/>
    <cellStyle name="Финансовый 3 2 2 4 5 3 2" xfId="10772"/>
    <cellStyle name="Финансовый 3 2 2 4 5 3 2 2" xfId="24380"/>
    <cellStyle name="Финансовый 3 2 2 4 5 3 2 3" xfId="37988"/>
    <cellStyle name="Финансовый 3 2 2 4 5 3 3" xfId="17576"/>
    <cellStyle name="Финансовый 3 2 2 4 5 3 4" xfId="31184"/>
    <cellStyle name="Финансовый 3 2 2 4 5 4" xfId="8504"/>
    <cellStyle name="Финансовый 3 2 2 4 5 4 2" xfId="22112"/>
    <cellStyle name="Финансовый 3 2 2 4 5 4 3" xfId="35720"/>
    <cellStyle name="Финансовый 3 2 2 4 5 5" xfId="15308"/>
    <cellStyle name="Финансовый 3 2 2 4 5 6" xfId="28916"/>
    <cellStyle name="Финансовый 3 2 2 4 6" xfId="1322"/>
    <cellStyle name="Финансовый 3 2 2 4 6 2" xfId="5858"/>
    <cellStyle name="Финансовый 3 2 2 4 6 2 2" xfId="12662"/>
    <cellStyle name="Финансовый 3 2 2 4 6 2 2 2" xfId="26270"/>
    <cellStyle name="Финансовый 3 2 2 4 6 2 2 3" xfId="39878"/>
    <cellStyle name="Финансовый 3 2 2 4 6 2 3" xfId="19466"/>
    <cellStyle name="Финансовый 3 2 2 4 6 2 4" xfId="33074"/>
    <cellStyle name="Финансовый 3 2 2 4 6 3" xfId="3590"/>
    <cellStyle name="Финансовый 3 2 2 4 6 3 2" xfId="10394"/>
    <cellStyle name="Финансовый 3 2 2 4 6 3 2 2" xfId="24002"/>
    <cellStyle name="Финансовый 3 2 2 4 6 3 2 3" xfId="37610"/>
    <cellStyle name="Финансовый 3 2 2 4 6 3 3" xfId="17198"/>
    <cellStyle name="Финансовый 3 2 2 4 6 3 4" xfId="30806"/>
    <cellStyle name="Финансовый 3 2 2 4 6 4" xfId="8126"/>
    <cellStyle name="Финансовый 3 2 2 4 6 4 2" xfId="21734"/>
    <cellStyle name="Финансовый 3 2 2 4 6 4 3" xfId="35342"/>
    <cellStyle name="Финансовый 3 2 2 4 6 5" xfId="14930"/>
    <cellStyle name="Финансовый 3 2 2 4 6 6" xfId="28538"/>
    <cellStyle name="Финансовый 3 2 2 4 7" xfId="2078"/>
    <cellStyle name="Финансовый 3 2 2 4 7 2" xfId="6614"/>
    <cellStyle name="Финансовый 3 2 2 4 7 2 2" xfId="13418"/>
    <cellStyle name="Финансовый 3 2 2 4 7 2 2 2" xfId="27026"/>
    <cellStyle name="Финансовый 3 2 2 4 7 2 2 3" xfId="40634"/>
    <cellStyle name="Финансовый 3 2 2 4 7 2 3" xfId="20222"/>
    <cellStyle name="Финансовый 3 2 2 4 7 2 4" xfId="33830"/>
    <cellStyle name="Финансовый 3 2 2 4 7 3" xfId="4346"/>
    <cellStyle name="Финансовый 3 2 2 4 7 3 2" xfId="11150"/>
    <cellStyle name="Финансовый 3 2 2 4 7 3 2 2" xfId="24758"/>
    <cellStyle name="Финансовый 3 2 2 4 7 3 2 3" xfId="38366"/>
    <cellStyle name="Финансовый 3 2 2 4 7 3 3" xfId="17954"/>
    <cellStyle name="Финансовый 3 2 2 4 7 3 4" xfId="31562"/>
    <cellStyle name="Финансовый 3 2 2 4 7 4" xfId="8882"/>
    <cellStyle name="Финансовый 3 2 2 4 7 4 2" xfId="22490"/>
    <cellStyle name="Финансовый 3 2 2 4 7 4 3" xfId="36098"/>
    <cellStyle name="Финансовый 3 2 2 4 7 5" xfId="15686"/>
    <cellStyle name="Финансовый 3 2 2 4 7 6" xfId="29294"/>
    <cellStyle name="Финансовый 3 2 2 4 8" xfId="944"/>
    <cellStyle name="Финансовый 3 2 2 4 8 2" xfId="5480"/>
    <cellStyle name="Финансовый 3 2 2 4 8 2 2" xfId="12284"/>
    <cellStyle name="Финансовый 3 2 2 4 8 2 2 2" xfId="25892"/>
    <cellStyle name="Финансовый 3 2 2 4 8 2 2 3" xfId="39500"/>
    <cellStyle name="Финансовый 3 2 2 4 8 2 3" xfId="19088"/>
    <cellStyle name="Финансовый 3 2 2 4 8 2 4" xfId="32696"/>
    <cellStyle name="Финансовый 3 2 2 4 8 3" xfId="3212"/>
    <cellStyle name="Финансовый 3 2 2 4 8 3 2" xfId="10016"/>
    <cellStyle name="Финансовый 3 2 2 4 8 3 2 2" xfId="23624"/>
    <cellStyle name="Финансовый 3 2 2 4 8 3 2 3" xfId="37232"/>
    <cellStyle name="Финансовый 3 2 2 4 8 3 3" xfId="16820"/>
    <cellStyle name="Финансовый 3 2 2 4 8 3 4" xfId="30428"/>
    <cellStyle name="Финансовый 3 2 2 4 8 4" xfId="7748"/>
    <cellStyle name="Финансовый 3 2 2 4 8 4 2" xfId="21356"/>
    <cellStyle name="Финансовый 3 2 2 4 8 4 3" xfId="34964"/>
    <cellStyle name="Финансовый 3 2 2 4 8 5" xfId="14552"/>
    <cellStyle name="Финансовый 3 2 2 4 8 6" xfId="28160"/>
    <cellStyle name="Финансовый 3 2 2 4 9" xfId="566"/>
    <cellStyle name="Финансовый 3 2 2 4 9 2" xfId="5102"/>
    <cellStyle name="Финансовый 3 2 2 4 9 2 2" xfId="11906"/>
    <cellStyle name="Финансовый 3 2 2 4 9 2 2 2" xfId="25514"/>
    <cellStyle name="Финансовый 3 2 2 4 9 2 2 3" xfId="39122"/>
    <cellStyle name="Финансовый 3 2 2 4 9 2 3" xfId="18710"/>
    <cellStyle name="Финансовый 3 2 2 4 9 2 4" xfId="32318"/>
    <cellStyle name="Финансовый 3 2 2 4 9 3" xfId="2834"/>
    <cellStyle name="Финансовый 3 2 2 4 9 3 2" xfId="9638"/>
    <cellStyle name="Финансовый 3 2 2 4 9 3 2 2" xfId="23246"/>
    <cellStyle name="Финансовый 3 2 2 4 9 3 2 3" xfId="36854"/>
    <cellStyle name="Финансовый 3 2 2 4 9 3 3" xfId="16442"/>
    <cellStyle name="Финансовый 3 2 2 4 9 3 4" xfId="30050"/>
    <cellStyle name="Финансовый 3 2 2 4 9 4" xfId="7370"/>
    <cellStyle name="Финансовый 3 2 2 4 9 4 2" xfId="20978"/>
    <cellStyle name="Финансовый 3 2 2 4 9 4 3" xfId="34586"/>
    <cellStyle name="Финансовый 3 2 2 4 9 5" xfId="14174"/>
    <cellStyle name="Финансовый 3 2 2 4 9 6" xfId="27782"/>
    <cellStyle name="Финансовый 3 2 2 5" xfId="200"/>
    <cellStyle name="Финансовый 3 2 2 5 10" xfId="2468"/>
    <cellStyle name="Финансовый 3 2 2 5 10 2" xfId="9272"/>
    <cellStyle name="Финансовый 3 2 2 5 10 2 2" xfId="22880"/>
    <cellStyle name="Финансовый 3 2 2 5 10 2 3" xfId="36488"/>
    <cellStyle name="Финансовый 3 2 2 5 10 3" xfId="16076"/>
    <cellStyle name="Финансовый 3 2 2 5 10 4" xfId="29684"/>
    <cellStyle name="Финансовый 3 2 2 5 11" xfId="7004"/>
    <cellStyle name="Финансовый 3 2 2 5 11 2" xfId="20612"/>
    <cellStyle name="Финансовый 3 2 2 5 11 3" xfId="34220"/>
    <cellStyle name="Финансовый 3 2 2 5 12" xfId="13808"/>
    <cellStyle name="Финансовый 3 2 2 5 13" xfId="27416"/>
    <cellStyle name="Финансовый 3 2 2 5 2" xfId="281"/>
    <cellStyle name="Финансовый 3 2 2 5 2 10" xfId="7085"/>
    <cellStyle name="Финансовый 3 2 2 5 2 10 2" xfId="20693"/>
    <cellStyle name="Финансовый 3 2 2 5 2 10 3" xfId="34301"/>
    <cellStyle name="Финансовый 3 2 2 5 2 11" xfId="13889"/>
    <cellStyle name="Финансовый 3 2 2 5 2 12" xfId="27497"/>
    <cellStyle name="Финансовый 3 2 2 5 2 2" xfId="483"/>
    <cellStyle name="Финансовый 3 2 2 5 2 2 10" xfId="14091"/>
    <cellStyle name="Финансовый 3 2 2 5 2 2 11" xfId="27699"/>
    <cellStyle name="Финансовый 3 2 2 5 2 2 2" xfId="1995"/>
    <cellStyle name="Финансовый 3 2 2 5 2 2 2 2" xfId="6531"/>
    <cellStyle name="Финансовый 3 2 2 5 2 2 2 2 2" xfId="13335"/>
    <cellStyle name="Финансовый 3 2 2 5 2 2 2 2 2 2" xfId="26943"/>
    <cellStyle name="Финансовый 3 2 2 5 2 2 2 2 2 3" xfId="40551"/>
    <cellStyle name="Финансовый 3 2 2 5 2 2 2 2 3" xfId="20139"/>
    <cellStyle name="Финансовый 3 2 2 5 2 2 2 2 4" xfId="33747"/>
    <cellStyle name="Финансовый 3 2 2 5 2 2 2 3" xfId="4263"/>
    <cellStyle name="Финансовый 3 2 2 5 2 2 2 3 2" xfId="11067"/>
    <cellStyle name="Финансовый 3 2 2 5 2 2 2 3 2 2" xfId="24675"/>
    <cellStyle name="Финансовый 3 2 2 5 2 2 2 3 2 3" xfId="38283"/>
    <cellStyle name="Финансовый 3 2 2 5 2 2 2 3 3" xfId="17871"/>
    <cellStyle name="Финансовый 3 2 2 5 2 2 2 3 4" xfId="31479"/>
    <cellStyle name="Финансовый 3 2 2 5 2 2 2 4" xfId="8799"/>
    <cellStyle name="Финансовый 3 2 2 5 2 2 2 4 2" xfId="22407"/>
    <cellStyle name="Финансовый 3 2 2 5 2 2 2 4 3" xfId="36015"/>
    <cellStyle name="Финансовый 3 2 2 5 2 2 2 5" xfId="15603"/>
    <cellStyle name="Финансовый 3 2 2 5 2 2 2 6" xfId="29211"/>
    <cellStyle name="Финансовый 3 2 2 5 2 2 3" xfId="1617"/>
    <cellStyle name="Финансовый 3 2 2 5 2 2 3 2" xfId="6153"/>
    <cellStyle name="Финансовый 3 2 2 5 2 2 3 2 2" xfId="12957"/>
    <cellStyle name="Финансовый 3 2 2 5 2 2 3 2 2 2" xfId="26565"/>
    <cellStyle name="Финансовый 3 2 2 5 2 2 3 2 2 3" xfId="40173"/>
    <cellStyle name="Финансовый 3 2 2 5 2 2 3 2 3" xfId="19761"/>
    <cellStyle name="Финансовый 3 2 2 5 2 2 3 2 4" xfId="33369"/>
    <cellStyle name="Финансовый 3 2 2 5 2 2 3 3" xfId="3885"/>
    <cellStyle name="Финансовый 3 2 2 5 2 2 3 3 2" xfId="10689"/>
    <cellStyle name="Финансовый 3 2 2 5 2 2 3 3 2 2" xfId="24297"/>
    <cellStyle name="Финансовый 3 2 2 5 2 2 3 3 2 3" xfId="37905"/>
    <cellStyle name="Финансовый 3 2 2 5 2 2 3 3 3" xfId="17493"/>
    <cellStyle name="Финансовый 3 2 2 5 2 2 3 3 4" xfId="31101"/>
    <cellStyle name="Финансовый 3 2 2 5 2 2 3 4" xfId="8421"/>
    <cellStyle name="Финансовый 3 2 2 5 2 2 3 4 2" xfId="22029"/>
    <cellStyle name="Финансовый 3 2 2 5 2 2 3 4 3" xfId="35637"/>
    <cellStyle name="Финансовый 3 2 2 5 2 2 3 5" xfId="15225"/>
    <cellStyle name="Финансовый 3 2 2 5 2 2 3 6" xfId="28833"/>
    <cellStyle name="Финансовый 3 2 2 5 2 2 4" xfId="2373"/>
    <cellStyle name="Финансовый 3 2 2 5 2 2 4 2" xfId="6909"/>
    <cellStyle name="Финансовый 3 2 2 5 2 2 4 2 2" xfId="13713"/>
    <cellStyle name="Финансовый 3 2 2 5 2 2 4 2 2 2" xfId="27321"/>
    <cellStyle name="Финансовый 3 2 2 5 2 2 4 2 2 3" xfId="40929"/>
    <cellStyle name="Финансовый 3 2 2 5 2 2 4 2 3" xfId="20517"/>
    <cellStyle name="Финансовый 3 2 2 5 2 2 4 2 4" xfId="34125"/>
    <cellStyle name="Финансовый 3 2 2 5 2 2 4 3" xfId="4641"/>
    <cellStyle name="Финансовый 3 2 2 5 2 2 4 3 2" xfId="11445"/>
    <cellStyle name="Финансовый 3 2 2 5 2 2 4 3 2 2" xfId="25053"/>
    <cellStyle name="Финансовый 3 2 2 5 2 2 4 3 2 3" xfId="38661"/>
    <cellStyle name="Финансовый 3 2 2 5 2 2 4 3 3" xfId="18249"/>
    <cellStyle name="Финансовый 3 2 2 5 2 2 4 3 4" xfId="31857"/>
    <cellStyle name="Финансовый 3 2 2 5 2 2 4 4" xfId="9177"/>
    <cellStyle name="Финансовый 3 2 2 5 2 2 4 4 2" xfId="22785"/>
    <cellStyle name="Финансовый 3 2 2 5 2 2 4 4 3" xfId="36393"/>
    <cellStyle name="Финансовый 3 2 2 5 2 2 4 5" xfId="15981"/>
    <cellStyle name="Финансовый 3 2 2 5 2 2 4 6" xfId="29589"/>
    <cellStyle name="Финансовый 3 2 2 5 2 2 5" xfId="1239"/>
    <cellStyle name="Финансовый 3 2 2 5 2 2 5 2" xfId="5775"/>
    <cellStyle name="Финансовый 3 2 2 5 2 2 5 2 2" xfId="12579"/>
    <cellStyle name="Финансовый 3 2 2 5 2 2 5 2 2 2" xfId="26187"/>
    <cellStyle name="Финансовый 3 2 2 5 2 2 5 2 2 3" xfId="39795"/>
    <cellStyle name="Финансовый 3 2 2 5 2 2 5 2 3" xfId="19383"/>
    <cellStyle name="Финансовый 3 2 2 5 2 2 5 2 4" xfId="32991"/>
    <cellStyle name="Финансовый 3 2 2 5 2 2 5 3" xfId="3507"/>
    <cellStyle name="Финансовый 3 2 2 5 2 2 5 3 2" xfId="10311"/>
    <cellStyle name="Финансовый 3 2 2 5 2 2 5 3 2 2" xfId="23919"/>
    <cellStyle name="Финансовый 3 2 2 5 2 2 5 3 2 3" xfId="37527"/>
    <cellStyle name="Финансовый 3 2 2 5 2 2 5 3 3" xfId="17115"/>
    <cellStyle name="Финансовый 3 2 2 5 2 2 5 3 4" xfId="30723"/>
    <cellStyle name="Финансовый 3 2 2 5 2 2 5 4" xfId="8043"/>
    <cellStyle name="Финансовый 3 2 2 5 2 2 5 4 2" xfId="21651"/>
    <cellStyle name="Финансовый 3 2 2 5 2 2 5 4 3" xfId="35259"/>
    <cellStyle name="Финансовый 3 2 2 5 2 2 5 5" xfId="14847"/>
    <cellStyle name="Финансовый 3 2 2 5 2 2 5 6" xfId="28455"/>
    <cellStyle name="Финансовый 3 2 2 5 2 2 6" xfId="861"/>
    <cellStyle name="Финансовый 3 2 2 5 2 2 6 2" xfId="5397"/>
    <cellStyle name="Финансовый 3 2 2 5 2 2 6 2 2" xfId="12201"/>
    <cellStyle name="Финансовый 3 2 2 5 2 2 6 2 2 2" xfId="25809"/>
    <cellStyle name="Финансовый 3 2 2 5 2 2 6 2 2 3" xfId="39417"/>
    <cellStyle name="Финансовый 3 2 2 5 2 2 6 2 3" xfId="19005"/>
    <cellStyle name="Финансовый 3 2 2 5 2 2 6 2 4" xfId="32613"/>
    <cellStyle name="Финансовый 3 2 2 5 2 2 6 3" xfId="3129"/>
    <cellStyle name="Финансовый 3 2 2 5 2 2 6 3 2" xfId="9933"/>
    <cellStyle name="Финансовый 3 2 2 5 2 2 6 3 2 2" xfId="23541"/>
    <cellStyle name="Финансовый 3 2 2 5 2 2 6 3 2 3" xfId="37149"/>
    <cellStyle name="Финансовый 3 2 2 5 2 2 6 3 3" xfId="16737"/>
    <cellStyle name="Финансовый 3 2 2 5 2 2 6 3 4" xfId="30345"/>
    <cellStyle name="Финансовый 3 2 2 5 2 2 6 4" xfId="7665"/>
    <cellStyle name="Финансовый 3 2 2 5 2 2 6 4 2" xfId="21273"/>
    <cellStyle name="Финансовый 3 2 2 5 2 2 6 4 3" xfId="34881"/>
    <cellStyle name="Финансовый 3 2 2 5 2 2 6 5" xfId="14469"/>
    <cellStyle name="Финансовый 3 2 2 5 2 2 6 6" xfId="28077"/>
    <cellStyle name="Финансовый 3 2 2 5 2 2 7" xfId="5019"/>
    <cellStyle name="Финансовый 3 2 2 5 2 2 7 2" xfId="11823"/>
    <cellStyle name="Финансовый 3 2 2 5 2 2 7 2 2" xfId="25431"/>
    <cellStyle name="Финансовый 3 2 2 5 2 2 7 2 3" xfId="39039"/>
    <cellStyle name="Финансовый 3 2 2 5 2 2 7 3" xfId="18627"/>
    <cellStyle name="Финансовый 3 2 2 5 2 2 7 4" xfId="32235"/>
    <cellStyle name="Финансовый 3 2 2 5 2 2 8" xfId="2751"/>
    <cellStyle name="Финансовый 3 2 2 5 2 2 8 2" xfId="9555"/>
    <cellStyle name="Финансовый 3 2 2 5 2 2 8 2 2" xfId="23163"/>
    <cellStyle name="Финансовый 3 2 2 5 2 2 8 2 3" xfId="36771"/>
    <cellStyle name="Финансовый 3 2 2 5 2 2 8 3" xfId="16359"/>
    <cellStyle name="Финансовый 3 2 2 5 2 2 8 4" xfId="29967"/>
    <cellStyle name="Финансовый 3 2 2 5 2 2 9" xfId="7287"/>
    <cellStyle name="Финансовый 3 2 2 5 2 2 9 2" xfId="20895"/>
    <cellStyle name="Финансовый 3 2 2 5 2 2 9 3" xfId="34503"/>
    <cellStyle name="Финансовый 3 2 2 5 2 3" xfId="1793"/>
    <cellStyle name="Финансовый 3 2 2 5 2 3 2" xfId="6329"/>
    <cellStyle name="Финансовый 3 2 2 5 2 3 2 2" xfId="13133"/>
    <cellStyle name="Финансовый 3 2 2 5 2 3 2 2 2" xfId="26741"/>
    <cellStyle name="Финансовый 3 2 2 5 2 3 2 2 3" xfId="40349"/>
    <cellStyle name="Финансовый 3 2 2 5 2 3 2 3" xfId="19937"/>
    <cellStyle name="Финансовый 3 2 2 5 2 3 2 4" xfId="33545"/>
    <cellStyle name="Финансовый 3 2 2 5 2 3 3" xfId="4061"/>
    <cellStyle name="Финансовый 3 2 2 5 2 3 3 2" xfId="10865"/>
    <cellStyle name="Финансовый 3 2 2 5 2 3 3 2 2" xfId="24473"/>
    <cellStyle name="Финансовый 3 2 2 5 2 3 3 2 3" xfId="38081"/>
    <cellStyle name="Финансовый 3 2 2 5 2 3 3 3" xfId="17669"/>
    <cellStyle name="Финансовый 3 2 2 5 2 3 3 4" xfId="31277"/>
    <cellStyle name="Финансовый 3 2 2 5 2 3 4" xfId="8597"/>
    <cellStyle name="Финансовый 3 2 2 5 2 3 4 2" xfId="22205"/>
    <cellStyle name="Финансовый 3 2 2 5 2 3 4 3" xfId="35813"/>
    <cellStyle name="Финансовый 3 2 2 5 2 3 5" xfId="15401"/>
    <cellStyle name="Финансовый 3 2 2 5 2 3 6" xfId="29009"/>
    <cellStyle name="Финансовый 3 2 2 5 2 4" xfId="1415"/>
    <cellStyle name="Финансовый 3 2 2 5 2 4 2" xfId="5951"/>
    <cellStyle name="Финансовый 3 2 2 5 2 4 2 2" xfId="12755"/>
    <cellStyle name="Финансовый 3 2 2 5 2 4 2 2 2" xfId="26363"/>
    <cellStyle name="Финансовый 3 2 2 5 2 4 2 2 3" xfId="39971"/>
    <cellStyle name="Финансовый 3 2 2 5 2 4 2 3" xfId="19559"/>
    <cellStyle name="Финансовый 3 2 2 5 2 4 2 4" xfId="33167"/>
    <cellStyle name="Финансовый 3 2 2 5 2 4 3" xfId="3683"/>
    <cellStyle name="Финансовый 3 2 2 5 2 4 3 2" xfId="10487"/>
    <cellStyle name="Финансовый 3 2 2 5 2 4 3 2 2" xfId="24095"/>
    <cellStyle name="Финансовый 3 2 2 5 2 4 3 2 3" xfId="37703"/>
    <cellStyle name="Финансовый 3 2 2 5 2 4 3 3" xfId="17291"/>
    <cellStyle name="Финансовый 3 2 2 5 2 4 3 4" xfId="30899"/>
    <cellStyle name="Финансовый 3 2 2 5 2 4 4" xfId="8219"/>
    <cellStyle name="Финансовый 3 2 2 5 2 4 4 2" xfId="21827"/>
    <cellStyle name="Финансовый 3 2 2 5 2 4 4 3" xfId="35435"/>
    <cellStyle name="Финансовый 3 2 2 5 2 4 5" xfId="15023"/>
    <cellStyle name="Финансовый 3 2 2 5 2 4 6" xfId="28631"/>
    <cellStyle name="Финансовый 3 2 2 5 2 5" xfId="2171"/>
    <cellStyle name="Финансовый 3 2 2 5 2 5 2" xfId="6707"/>
    <cellStyle name="Финансовый 3 2 2 5 2 5 2 2" xfId="13511"/>
    <cellStyle name="Финансовый 3 2 2 5 2 5 2 2 2" xfId="27119"/>
    <cellStyle name="Финансовый 3 2 2 5 2 5 2 2 3" xfId="40727"/>
    <cellStyle name="Финансовый 3 2 2 5 2 5 2 3" xfId="20315"/>
    <cellStyle name="Финансовый 3 2 2 5 2 5 2 4" xfId="33923"/>
    <cellStyle name="Финансовый 3 2 2 5 2 5 3" xfId="4439"/>
    <cellStyle name="Финансовый 3 2 2 5 2 5 3 2" xfId="11243"/>
    <cellStyle name="Финансовый 3 2 2 5 2 5 3 2 2" xfId="24851"/>
    <cellStyle name="Финансовый 3 2 2 5 2 5 3 2 3" xfId="38459"/>
    <cellStyle name="Финансовый 3 2 2 5 2 5 3 3" xfId="18047"/>
    <cellStyle name="Финансовый 3 2 2 5 2 5 3 4" xfId="31655"/>
    <cellStyle name="Финансовый 3 2 2 5 2 5 4" xfId="8975"/>
    <cellStyle name="Финансовый 3 2 2 5 2 5 4 2" xfId="22583"/>
    <cellStyle name="Финансовый 3 2 2 5 2 5 4 3" xfId="36191"/>
    <cellStyle name="Финансовый 3 2 2 5 2 5 5" xfId="15779"/>
    <cellStyle name="Финансовый 3 2 2 5 2 5 6" xfId="29387"/>
    <cellStyle name="Финансовый 3 2 2 5 2 6" xfId="1037"/>
    <cellStyle name="Финансовый 3 2 2 5 2 6 2" xfId="5573"/>
    <cellStyle name="Финансовый 3 2 2 5 2 6 2 2" xfId="12377"/>
    <cellStyle name="Финансовый 3 2 2 5 2 6 2 2 2" xfId="25985"/>
    <cellStyle name="Финансовый 3 2 2 5 2 6 2 2 3" xfId="39593"/>
    <cellStyle name="Финансовый 3 2 2 5 2 6 2 3" xfId="19181"/>
    <cellStyle name="Финансовый 3 2 2 5 2 6 2 4" xfId="32789"/>
    <cellStyle name="Финансовый 3 2 2 5 2 6 3" xfId="3305"/>
    <cellStyle name="Финансовый 3 2 2 5 2 6 3 2" xfId="10109"/>
    <cellStyle name="Финансовый 3 2 2 5 2 6 3 2 2" xfId="23717"/>
    <cellStyle name="Финансовый 3 2 2 5 2 6 3 2 3" xfId="37325"/>
    <cellStyle name="Финансовый 3 2 2 5 2 6 3 3" xfId="16913"/>
    <cellStyle name="Финансовый 3 2 2 5 2 6 3 4" xfId="30521"/>
    <cellStyle name="Финансовый 3 2 2 5 2 6 4" xfId="7841"/>
    <cellStyle name="Финансовый 3 2 2 5 2 6 4 2" xfId="21449"/>
    <cellStyle name="Финансовый 3 2 2 5 2 6 4 3" xfId="35057"/>
    <cellStyle name="Финансовый 3 2 2 5 2 6 5" xfId="14645"/>
    <cellStyle name="Финансовый 3 2 2 5 2 6 6" xfId="28253"/>
    <cellStyle name="Финансовый 3 2 2 5 2 7" xfId="659"/>
    <cellStyle name="Финансовый 3 2 2 5 2 7 2" xfId="5195"/>
    <cellStyle name="Финансовый 3 2 2 5 2 7 2 2" xfId="11999"/>
    <cellStyle name="Финансовый 3 2 2 5 2 7 2 2 2" xfId="25607"/>
    <cellStyle name="Финансовый 3 2 2 5 2 7 2 2 3" xfId="39215"/>
    <cellStyle name="Финансовый 3 2 2 5 2 7 2 3" xfId="18803"/>
    <cellStyle name="Финансовый 3 2 2 5 2 7 2 4" xfId="32411"/>
    <cellStyle name="Финансовый 3 2 2 5 2 7 3" xfId="2927"/>
    <cellStyle name="Финансовый 3 2 2 5 2 7 3 2" xfId="9731"/>
    <cellStyle name="Финансовый 3 2 2 5 2 7 3 2 2" xfId="23339"/>
    <cellStyle name="Финансовый 3 2 2 5 2 7 3 2 3" xfId="36947"/>
    <cellStyle name="Финансовый 3 2 2 5 2 7 3 3" xfId="16535"/>
    <cellStyle name="Финансовый 3 2 2 5 2 7 3 4" xfId="30143"/>
    <cellStyle name="Финансовый 3 2 2 5 2 7 4" xfId="7463"/>
    <cellStyle name="Финансовый 3 2 2 5 2 7 4 2" xfId="21071"/>
    <cellStyle name="Финансовый 3 2 2 5 2 7 4 3" xfId="34679"/>
    <cellStyle name="Финансовый 3 2 2 5 2 7 5" xfId="14267"/>
    <cellStyle name="Финансовый 3 2 2 5 2 7 6" xfId="27875"/>
    <cellStyle name="Финансовый 3 2 2 5 2 8" xfId="4817"/>
    <cellStyle name="Финансовый 3 2 2 5 2 8 2" xfId="11621"/>
    <cellStyle name="Финансовый 3 2 2 5 2 8 2 2" xfId="25229"/>
    <cellStyle name="Финансовый 3 2 2 5 2 8 2 3" xfId="38837"/>
    <cellStyle name="Финансовый 3 2 2 5 2 8 3" xfId="18425"/>
    <cellStyle name="Финансовый 3 2 2 5 2 8 4" xfId="32033"/>
    <cellStyle name="Финансовый 3 2 2 5 2 9" xfId="2549"/>
    <cellStyle name="Финансовый 3 2 2 5 2 9 2" xfId="9353"/>
    <cellStyle name="Финансовый 3 2 2 5 2 9 2 2" xfId="22961"/>
    <cellStyle name="Финансовый 3 2 2 5 2 9 2 3" xfId="36569"/>
    <cellStyle name="Финансовый 3 2 2 5 2 9 3" xfId="16157"/>
    <cellStyle name="Финансовый 3 2 2 5 2 9 4" xfId="29765"/>
    <cellStyle name="Финансовый 3 2 2 5 3" xfId="402"/>
    <cellStyle name="Финансовый 3 2 2 5 3 10" xfId="14010"/>
    <cellStyle name="Финансовый 3 2 2 5 3 11" xfId="27618"/>
    <cellStyle name="Финансовый 3 2 2 5 3 2" xfId="1914"/>
    <cellStyle name="Финансовый 3 2 2 5 3 2 2" xfId="6450"/>
    <cellStyle name="Финансовый 3 2 2 5 3 2 2 2" xfId="13254"/>
    <cellStyle name="Финансовый 3 2 2 5 3 2 2 2 2" xfId="26862"/>
    <cellStyle name="Финансовый 3 2 2 5 3 2 2 2 3" xfId="40470"/>
    <cellStyle name="Финансовый 3 2 2 5 3 2 2 3" xfId="20058"/>
    <cellStyle name="Финансовый 3 2 2 5 3 2 2 4" xfId="33666"/>
    <cellStyle name="Финансовый 3 2 2 5 3 2 3" xfId="4182"/>
    <cellStyle name="Финансовый 3 2 2 5 3 2 3 2" xfId="10986"/>
    <cellStyle name="Финансовый 3 2 2 5 3 2 3 2 2" xfId="24594"/>
    <cellStyle name="Финансовый 3 2 2 5 3 2 3 2 3" xfId="38202"/>
    <cellStyle name="Финансовый 3 2 2 5 3 2 3 3" xfId="17790"/>
    <cellStyle name="Финансовый 3 2 2 5 3 2 3 4" xfId="31398"/>
    <cellStyle name="Финансовый 3 2 2 5 3 2 4" xfId="8718"/>
    <cellStyle name="Финансовый 3 2 2 5 3 2 4 2" xfId="22326"/>
    <cellStyle name="Финансовый 3 2 2 5 3 2 4 3" xfId="35934"/>
    <cellStyle name="Финансовый 3 2 2 5 3 2 5" xfId="15522"/>
    <cellStyle name="Финансовый 3 2 2 5 3 2 6" xfId="29130"/>
    <cellStyle name="Финансовый 3 2 2 5 3 3" xfId="1536"/>
    <cellStyle name="Финансовый 3 2 2 5 3 3 2" xfId="6072"/>
    <cellStyle name="Финансовый 3 2 2 5 3 3 2 2" xfId="12876"/>
    <cellStyle name="Финансовый 3 2 2 5 3 3 2 2 2" xfId="26484"/>
    <cellStyle name="Финансовый 3 2 2 5 3 3 2 2 3" xfId="40092"/>
    <cellStyle name="Финансовый 3 2 2 5 3 3 2 3" xfId="19680"/>
    <cellStyle name="Финансовый 3 2 2 5 3 3 2 4" xfId="33288"/>
    <cellStyle name="Финансовый 3 2 2 5 3 3 3" xfId="3804"/>
    <cellStyle name="Финансовый 3 2 2 5 3 3 3 2" xfId="10608"/>
    <cellStyle name="Финансовый 3 2 2 5 3 3 3 2 2" xfId="24216"/>
    <cellStyle name="Финансовый 3 2 2 5 3 3 3 2 3" xfId="37824"/>
    <cellStyle name="Финансовый 3 2 2 5 3 3 3 3" xfId="17412"/>
    <cellStyle name="Финансовый 3 2 2 5 3 3 3 4" xfId="31020"/>
    <cellStyle name="Финансовый 3 2 2 5 3 3 4" xfId="8340"/>
    <cellStyle name="Финансовый 3 2 2 5 3 3 4 2" xfId="21948"/>
    <cellStyle name="Финансовый 3 2 2 5 3 3 4 3" xfId="35556"/>
    <cellStyle name="Финансовый 3 2 2 5 3 3 5" xfId="15144"/>
    <cellStyle name="Финансовый 3 2 2 5 3 3 6" xfId="28752"/>
    <cellStyle name="Финансовый 3 2 2 5 3 4" xfId="2292"/>
    <cellStyle name="Финансовый 3 2 2 5 3 4 2" xfId="6828"/>
    <cellStyle name="Финансовый 3 2 2 5 3 4 2 2" xfId="13632"/>
    <cellStyle name="Финансовый 3 2 2 5 3 4 2 2 2" xfId="27240"/>
    <cellStyle name="Финансовый 3 2 2 5 3 4 2 2 3" xfId="40848"/>
    <cellStyle name="Финансовый 3 2 2 5 3 4 2 3" xfId="20436"/>
    <cellStyle name="Финансовый 3 2 2 5 3 4 2 4" xfId="34044"/>
    <cellStyle name="Финансовый 3 2 2 5 3 4 3" xfId="4560"/>
    <cellStyle name="Финансовый 3 2 2 5 3 4 3 2" xfId="11364"/>
    <cellStyle name="Финансовый 3 2 2 5 3 4 3 2 2" xfId="24972"/>
    <cellStyle name="Финансовый 3 2 2 5 3 4 3 2 3" xfId="38580"/>
    <cellStyle name="Финансовый 3 2 2 5 3 4 3 3" xfId="18168"/>
    <cellStyle name="Финансовый 3 2 2 5 3 4 3 4" xfId="31776"/>
    <cellStyle name="Финансовый 3 2 2 5 3 4 4" xfId="9096"/>
    <cellStyle name="Финансовый 3 2 2 5 3 4 4 2" xfId="22704"/>
    <cellStyle name="Финансовый 3 2 2 5 3 4 4 3" xfId="36312"/>
    <cellStyle name="Финансовый 3 2 2 5 3 4 5" xfId="15900"/>
    <cellStyle name="Финансовый 3 2 2 5 3 4 6" xfId="29508"/>
    <cellStyle name="Финансовый 3 2 2 5 3 5" xfId="1158"/>
    <cellStyle name="Финансовый 3 2 2 5 3 5 2" xfId="5694"/>
    <cellStyle name="Финансовый 3 2 2 5 3 5 2 2" xfId="12498"/>
    <cellStyle name="Финансовый 3 2 2 5 3 5 2 2 2" xfId="26106"/>
    <cellStyle name="Финансовый 3 2 2 5 3 5 2 2 3" xfId="39714"/>
    <cellStyle name="Финансовый 3 2 2 5 3 5 2 3" xfId="19302"/>
    <cellStyle name="Финансовый 3 2 2 5 3 5 2 4" xfId="32910"/>
    <cellStyle name="Финансовый 3 2 2 5 3 5 3" xfId="3426"/>
    <cellStyle name="Финансовый 3 2 2 5 3 5 3 2" xfId="10230"/>
    <cellStyle name="Финансовый 3 2 2 5 3 5 3 2 2" xfId="23838"/>
    <cellStyle name="Финансовый 3 2 2 5 3 5 3 2 3" xfId="37446"/>
    <cellStyle name="Финансовый 3 2 2 5 3 5 3 3" xfId="17034"/>
    <cellStyle name="Финансовый 3 2 2 5 3 5 3 4" xfId="30642"/>
    <cellStyle name="Финансовый 3 2 2 5 3 5 4" xfId="7962"/>
    <cellStyle name="Финансовый 3 2 2 5 3 5 4 2" xfId="21570"/>
    <cellStyle name="Финансовый 3 2 2 5 3 5 4 3" xfId="35178"/>
    <cellStyle name="Финансовый 3 2 2 5 3 5 5" xfId="14766"/>
    <cellStyle name="Финансовый 3 2 2 5 3 5 6" xfId="28374"/>
    <cellStyle name="Финансовый 3 2 2 5 3 6" xfId="780"/>
    <cellStyle name="Финансовый 3 2 2 5 3 6 2" xfId="5316"/>
    <cellStyle name="Финансовый 3 2 2 5 3 6 2 2" xfId="12120"/>
    <cellStyle name="Финансовый 3 2 2 5 3 6 2 2 2" xfId="25728"/>
    <cellStyle name="Финансовый 3 2 2 5 3 6 2 2 3" xfId="39336"/>
    <cellStyle name="Финансовый 3 2 2 5 3 6 2 3" xfId="18924"/>
    <cellStyle name="Финансовый 3 2 2 5 3 6 2 4" xfId="32532"/>
    <cellStyle name="Финансовый 3 2 2 5 3 6 3" xfId="3048"/>
    <cellStyle name="Финансовый 3 2 2 5 3 6 3 2" xfId="9852"/>
    <cellStyle name="Финансовый 3 2 2 5 3 6 3 2 2" xfId="23460"/>
    <cellStyle name="Финансовый 3 2 2 5 3 6 3 2 3" xfId="37068"/>
    <cellStyle name="Финансовый 3 2 2 5 3 6 3 3" xfId="16656"/>
    <cellStyle name="Финансовый 3 2 2 5 3 6 3 4" xfId="30264"/>
    <cellStyle name="Финансовый 3 2 2 5 3 6 4" xfId="7584"/>
    <cellStyle name="Финансовый 3 2 2 5 3 6 4 2" xfId="21192"/>
    <cellStyle name="Финансовый 3 2 2 5 3 6 4 3" xfId="34800"/>
    <cellStyle name="Финансовый 3 2 2 5 3 6 5" xfId="14388"/>
    <cellStyle name="Финансовый 3 2 2 5 3 6 6" xfId="27996"/>
    <cellStyle name="Финансовый 3 2 2 5 3 7" xfId="4938"/>
    <cellStyle name="Финансовый 3 2 2 5 3 7 2" xfId="11742"/>
    <cellStyle name="Финансовый 3 2 2 5 3 7 2 2" xfId="25350"/>
    <cellStyle name="Финансовый 3 2 2 5 3 7 2 3" xfId="38958"/>
    <cellStyle name="Финансовый 3 2 2 5 3 7 3" xfId="18546"/>
    <cellStyle name="Финансовый 3 2 2 5 3 7 4" xfId="32154"/>
    <cellStyle name="Финансовый 3 2 2 5 3 8" xfId="2670"/>
    <cellStyle name="Финансовый 3 2 2 5 3 8 2" xfId="9474"/>
    <cellStyle name="Финансовый 3 2 2 5 3 8 2 2" xfId="23082"/>
    <cellStyle name="Финансовый 3 2 2 5 3 8 2 3" xfId="36690"/>
    <cellStyle name="Финансовый 3 2 2 5 3 8 3" xfId="16278"/>
    <cellStyle name="Финансовый 3 2 2 5 3 8 4" xfId="29886"/>
    <cellStyle name="Финансовый 3 2 2 5 3 9" xfId="7206"/>
    <cellStyle name="Финансовый 3 2 2 5 3 9 2" xfId="20814"/>
    <cellStyle name="Финансовый 3 2 2 5 3 9 3" xfId="34422"/>
    <cellStyle name="Финансовый 3 2 2 5 4" xfId="1712"/>
    <cellStyle name="Финансовый 3 2 2 5 4 2" xfId="6248"/>
    <cellStyle name="Финансовый 3 2 2 5 4 2 2" xfId="13052"/>
    <cellStyle name="Финансовый 3 2 2 5 4 2 2 2" xfId="26660"/>
    <cellStyle name="Финансовый 3 2 2 5 4 2 2 3" xfId="40268"/>
    <cellStyle name="Финансовый 3 2 2 5 4 2 3" xfId="19856"/>
    <cellStyle name="Финансовый 3 2 2 5 4 2 4" xfId="33464"/>
    <cellStyle name="Финансовый 3 2 2 5 4 3" xfId="3980"/>
    <cellStyle name="Финансовый 3 2 2 5 4 3 2" xfId="10784"/>
    <cellStyle name="Финансовый 3 2 2 5 4 3 2 2" xfId="24392"/>
    <cellStyle name="Финансовый 3 2 2 5 4 3 2 3" xfId="38000"/>
    <cellStyle name="Финансовый 3 2 2 5 4 3 3" xfId="17588"/>
    <cellStyle name="Финансовый 3 2 2 5 4 3 4" xfId="31196"/>
    <cellStyle name="Финансовый 3 2 2 5 4 4" xfId="8516"/>
    <cellStyle name="Финансовый 3 2 2 5 4 4 2" xfId="22124"/>
    <cellStyle name="Финансовый 3 2 2 5 4 4 3" xfId="35732"/>
    <cellStyle name="Финансовый 3 2 2 5 4 5" xfId="15320"/>
    <cellStyle name="Финансовый 3 2 2 5 4 6" xfId="28928"/>
    <cellStyle name="Финансовый 3 2 2 5 5" xfId="1334"/>
    <cellStyle name="Финансовый 3 2 2 5 5 2" xfId="5870"/>
    <cellStyle name="Финансовый 3 2 2 5 5 2 2" xfId="12674"/>
    <cellStyle name="Финансовый 3 2 2 5 5 2 2 2" xfId="26282"/>
    <cellStyle name="Финансовый 3 2 2 5 5 2 2 3" xfId="39890"/>
    <cellStyle name="Финансовый 3 2 2 5 5 2 3" xfId="19478"/>
    <cellStyle name="Финансовый 3 2 2 5 5 2 4" xfId="33086"/>
    <cellStyle name="Финансовый 3 2 2 5 5 3" xfId="3602"/>
    <cellStyle name="Финансовый 3 2 2 5 5 3 2" xfId="10406"/>
    <cellStyle name="Финансовый 3 2 2 5 5 3 2 2" xfId="24014"/>
    <cellStyle name="Финансовый 3 2 2 5 5 3 2 3" xfId="37622"/>
    <cellStyle name="Финансовый 3 2 2 5 5 3 3" xfId="17210"/>
    <cellStyle name="Финансовый 3 2 2 5 5 3 4" xfId="30818"/>
    <cellStyle name="Финансовый 3 2 2 5 5 4" xfId="8138"/>
    <cellStyle name="Финансовый 3 2 2 5 5 4 2" xfId="21746"/>
    <cellStyle name="Финансовый 3 2 2 5 5 4 3" xfId="35354"/>
    <cellStyle name="Финансовый 3 2 2 5 5 5" xfId="14942"/>
    <cellStyle name="Финансовый 3 2 2 5 5 6" xfId="28550"/>
    <cellStyle name="Финансовый 3 2 2 5 6" xfId="2090"/>
    <cellStyle name="Финансовый 3 2 2 5 6 2" xfId="6626"/>
    <cellStyle name="Финансовый 3 2 2 5 6 2 2" xfId="13430"/>
    <cellStyle name="Финансовый 3 2 2 5 6 2 2 2" xfId="27038"/>
    <cellStyle name="Финансовый 3 2 2 5 6 2 2 3" xfId="40646"/>
    <cellStyle name="Финансовый 3 2 2 5 6 2 3" xfId="20234"/>
    <cellStyle name="Финансовый 3 2 2 5 6 2 4" xfId="33842"/>
    <cellStyle name="Финансовый 3 2 2 5 6 3" xfId="4358"/>
    <cellStyle name="Финансовый 3 2 2 5 6 3 2" xfId="11162"/>
    <cellStyle name="Финансовый 3 2 2 5 6 3 2 2" xfId="24770"/>
    <cellStyle name="Финансовый 3 2 2 5 6 3 2 3" xfId="38378"/>
    <cellStyle name="Финансовый 3 2 2 5 6 3 3" xfId="17966"/>
    <cellStyle name="Финансовый 3 2 2 5 6 3 4" xfId="31574"/>
    <cellStyle name="Финансовый 3 2 2 5 6 4" xfId="8894"/>
    <cellStyle name="Финансовый 3 2 2 5 6 4 2" xfId="22502"/>
    <cellStyle name="Финансовый 3 2 2 5 6 4 3" xfId="36110"/>
    <cellStyle name="Финансовый 3 2 2 5 6 5" xfId="15698"/>
    <cellStyle name="Финансовый 3 2 2 5 6 6" xfId="29306"/>
    <cellStyle name="Финансовый 3 2 2 5 7" xfId="956"/>
    <cellStyle name="Финансовый 3 2 2 5 7 2" xfId="5492"/>
    <cellStyle name="Финансовый 3 2 2 5 7 2 2" xfId="12296"/>
    <cellStyle name="Финансовый 3 2 2 5 7 2 2 2" xfId="25904"/>
    <cellStyle name="Финансовый 3 2 2 5 7 2 2 3" xfId="39512"/>
    <cellStyle name="Финансовый 3 2 2 5 7 2 3" xfId="19100"/>
    <cellStyle name="Финансовый 3 2 2 5 7 2 4" xfId="32708"/>
    <cellStyle name="Финансовый 3 2 2 5 7 3" xfId="3224"/>
    <cellStyle name="Финансовый 3 2 2 5 7 3 2" xfId="10028"/>
    <cellStyle name="Финансовый 3 2 2 5 7 3 2 2" xfId="23636"/>
    <cellStyle name="Финансовый 3 2 2 5 7 3 2 3" xfId="37244"/>
    <cellStyle name="Финансовый 3 2 2 5 7 3 3" xfId="16832"/>
    <cellStyle name="Финансовый 3 2 2 5 7 3 4" xfId="30440"/>
    <cellStyle name="Финансовый 3 2 2 5 7 4" xfId="7760"/>
    <cellStyle name="Финансовый 3 2 2 5 7 4 2" xfId="21368"/>
    <cellStyle name="Финансовый 3 2 2 5 7 4 3" xfId="34976"/>
    <cellStyle name="Финансовый 3 2 2 5 7 5" xfId="14564"/>
    <cellStyle name="Финансовый 3 2 2 5 7 6" xfId="28172"/>
    <cellStyle name="Финансовый 3 2 2 5 8" xfId="578"/>
    <cellStyle name="Финансовый 3 2 2 5 8 2" xfId="5114"/>
    <cellStyle name="Финансовый 3 2 2 5 8 2 2" xfId="11918"/>
    <cellStyle name="Финансовый 3 2 2 5 8 2 2 2" xfId="25526"/>
    <cellStyle name="Финансовый 3 2 2 5 8 2 2 3" xfId="39134"/>
    <cellStyle name="Финансовый 3 2 2 5 8 2 3" xfId="18722"/>
    <cellStyle name="Финансовый 3 2 2 5 8 2 4" xfId="32330"/>
    <cellStyle name="Финансовый 3 2 2 5 8 3" xfId="2846"/>
    <cellStyle name="Финансовый 3 2 2 5 8 3 2" xfId="9650"/>
    <cellStyle name="Финансовый 3 2 2 5 8 3 2 2" xfId="23258"/>
    <cellStyle name="Финансовый 3 2 2 5 8 3 2 3" xfId="36866"/>
    <cellStyle name="Финансовый 3 2 2 5 8 3 3" xfId="16454"/>
    <cellStyle name="Финансовый 3 2 2 5 8 3 4" xfId="30062"/>
    <cellStyle name="Финансовый 3 2 2 5 8 4" xfId="7382"/>
    <cellStyle name="Финансовый 3 2 2 5 8 4 2" xfId="20990"/>
    <cellStyle name="Финансовый 3 2 2 5 8 4 3" xfId="34598"/>
    <cellStyle name="Финансовый 3 2 2 5 8 5" xfId="14186"/>
    <cellStyle name="Финансовый 3 2 2 5 8 6" xfId="27794"/>
    <cellStyle name="Финансовый 3 2 2 5 9" xfId="4736"/>
    <cellStyle name="Финансовый 3 2 2 5 9 2" xfId="11540"/>
    <cellStyle name="Финансовый 3 2 2 5 9 2 2" xfId="25148"/>
    <cellStyle name="Финансовый 3 2 2 5 9 2 3" xfId="38756"/>
    <cellStyle name="Финансовый 3 2 2 5 9 3" xfId="18344"/>
    <cellStyle name="Финансовый 3 2 2 5 9 4" xfId="31952"/>
    <cellStyle name="Финансовый 3 2 2 6" xfId="167"/>
    <cellStyle name="Финансовый 3 2 2 6 10" xfId="2435"/>
    <cellStyle name="Финансовый 3 2 2 6 10 2" xfId="9239"/>
    <cellStyle name="Финансовый 3 2 2 6 10 2 2" xfId="22847"/>
    <cellStyle name="Финансовый 3 2 2 6 10 2 3" xfId="36455"/>
    <cellStyle name="Финансовый 3 2 2 6 10 3" xfId="16043"/>
    <cellStyle name="Финансовый 3 2 2 6 10 4" xfId="29651"/>
    <cellStyle name="Финансовый 3 2 2 6 11" xfId="6971"/>
    <cellStyle name="Финансовый 3 2 2 6 11 2" xfId="20579"/>
    <cellStyle name="Финансовый 3 2 2 6 11 3" xfId="34187"/>
    <cellStyle name="Финансовый 3 2 2 6 12" xfId="13775"/>
    <cellStyle name="Финансовый 3 2 2 6 13" xfId="27383"/>
    <cellStyle name="Финансовый 3 2 2 6 2" xfId="248"/>
    <cellStyle name="Финансовый 3 2 2 6 2 10" xfId="7052"/>
    <cellStyle name="Финансовый 3 2 2 6 2 10 2" xfId="20660"/>
    <cellStyle name="Финансовый 3 2 2 6 2 10 3" xfId="34268"/>
    <cellStyle name="Финансовый 3 2 2 6 2 11" xfId="13856"/>
    <cellStyle name="Финансовый 3 2 2 6 2 12" xfId="27464"/>
    <cellStyle name="Финансовый 3 2 2 6 2 2" xfId="450"/>
    <cellStyle name="Финансовый 3 2 2 6 2 2 10" xfId="14058"/>
    <cellStyle name="Финансовый 3 2 2 6 2 2 11" xfId="27666"/>
    <cellStyle name="Финансовый 3 2 2 6 2 2 2" xfId="1962"/>
    <cellStyle name="Финансовый 3 2 2 6 2 2 2 2" xfId="6498"/>
    <cellStyle name="Финансовый 3 2 2 6 2 2 2 2 2" xfId="13302"/>
    <cellStyle name="Финансовый 3 2 2 6 2 2 2 2 2 2" xfId="26910"/>
    <cellStyle name="Финансовый 3 2 2 6 2 2 2 2 2 3" xfId="40518"/>
    <cellStyle name="Финансовый 3 2 2 6 2 2 2 2 3" xfId="20106"/>
    <cellStyle name="Финансовый 3 2 2 6 2 2 2 2 4" xfId="33714"/>
    <cellStyle name="Финансовый 3 2 2 6 2 2 2 3" xfId="4230"/>
    <cellStyle name="Финансовый 3 2 2 6 2 2 2 3 2" xfId="11034"/>
    <cellStyle name="Финансовый 3 2 2 6 2 2 2 3 2 2" xfId="24642"/>
    <cellStyle name="Финансовый 3 2 2 6 2 2 2 3 2 3" xfId="38250"/>
    <cellStyle name="Финансовый 3 2 2 6 2 2 2 3 3" xfId="17838"/>
    <cellStyle name="Финансовый 3 2 2 6 2 2 2 3 4" xfId="31446"/>
    <cellStyle name="Финансовый 3 2 2 6 2 2 2 4" xfId="8766"/>
    <cellStyle name="Финансовый 3 2 2 6 2 2 2 4 2" xfId="22374"/>
    <cellStyle name="Финансовый 3 2 2 6 2 2 2 4 3" xfId="35982"/>
    <cellStyle name="Финансовый 3 2 2 6 2 2 2 5" xfId="15570"/>
    <cellStyle name="Финансовый 3 2 2 6 2 2 2 6" xfId="29178"/>
    <cellStyle name="Финансовый 3 2 2 6 2 2 3" xfId="1584"/>
    <cellStyle name="Финансовый 3 2 2 6 2 2 3 2" xfId="6120"/>
    <cellStyle name="Финансовый 3 2 2 6 2 2 3 2 2" xfId="12924"/>
    <cellStyle name="Финансовый 3 2 2 6 2 2 3 2 2 2" xfId="26532"/>
    <cellStyle name="Финансовый 3 2 2 6 2 2 3 2 2 3" xfId="40140"/>
    <cellStyle name="Финансовый 3 2 2 6 2 2 3 2 3" xfId="19728"/>
    <cellStyle name="Финансовый 3 2 2 6 2 2 3 2 4" xfId="33336"/>
    <cellStyle name="Финансовый 3 2 2 6 2 2 3 3" xfId="3852"/>
    <cellStyle name="Финансовый 3 2 2 6 2 2 3 3 2" xfId="10656"/>
    <cellStyle name="Финансовый 3 2 2 6 2 2 3 3 2 2" xfId="24264"/>
    <cellStyle name="Финансовый 3 2 2 6 2 2 3 3 2 3" xfId="37872"/>
    <cellStyle name="Финансовый 3 2 2 6 2 2 3 3 3" xfId="17460"/>
    <cellStyle name="Финансовый 3 2 2 6 2 2 3 3 4" xfId="31068"/>
    <cellStyle name="Финансовый 3 2 2 6 2 2 3 4" xfId="8388"/>
    <cellStyle name="Финансовый 3 2 2 6 2 2 3 4 2" xfId="21996"/>
    <cellStyle name="Финансовый 3 2 2 6 2 2 3 4 3" xfId="35604"/>
    <cellStyle name="Финансовый 3 2 2 6 2 2 3 5" xfId="15192"/>
    <cellStyle name="Финансовый 3 2 2 6 2 2 3 6" xfId="28800"/>
    <cellStyle name="Финансовый 3 2 2 6 2 2 4" xfId="2340"/>
    <cellStyle name="Финансовый 3 2 2 6 2 2 4 2" xfId="6876"/>
    <cellStyle name="Финансовый 3 2 2 6 2 2 4 2 2" xfId="13680"/>
    <cellStyle name="Финансовый 3 2 2 6 2 2 4 2 2 2" xfId="27288"/>
    <cellStyle name="Финансовый 3 2 2 6 2 2 4 2 2 3" xfId="40896"/>
    <cellStyle name="Финансовый 3 2 2 6 2 2 4 2 3" xfId="20484"/>
    <cellStyle name="Финансовый 3 2 2 6 2 2 4 2 4" xfId="34092"/>
    <cellStyle name="Финансовый 3 2 2 6 2 2 4 3" xfId="4608"/>
    <cellStyle name="Финансовый 3 2 2 6 2 2 4 3 2" xfId="11412"/>
    <cellStyle name="Финансовый 3 2 2 6 2 2 4 3 2 2" xfId="25020"/>
    <cellStyle name="Финансовый 3 2 2 6 2 2 4 3 2 3" xfId="38628"/>
    <cellStyle name="Финансовый 3 2 2 6 2 2 4 3 3" xfId="18216"/>
    <cellStyle name="Финансовый 3 2 2 6 2 2 4 3 4" xfId="31824"/>
    <cellStyle name="Финансовый 3 2 2 6 2 2 4 4" xfId="9144"/>
    <cellStyle name="Финансовый 3 2 2 6 2 2 4 4 2" xfId="22752"/>
    <cellStyle name="Финансовый 3 2 2 6 2 2 4 4 3" xfId="36360"/>
    <cellStyle name="Финансовый 3 2 2 6 2 2 4 5" xfId="15948"/>
    <cellStyle name="Финансовый 3 2 2 6 2 2 4 6" xfId="29556"/>
    <cellStyle name="Финансовый 3 2 2 6 2 2 5" xfId="1206"/>
    <cellStyle name="Финансовый 3 2 2 6 2 2 5 2" xfId="5742"/>
    <cellStyle name="Финансовый 3 2 2 6 2 2 5 2 2" xfId="12546"/>
    <cellStyle name="Финансовый 3 2 2 6 2 2 5 2 2 2" xfId="26154"/>
    <cellStyle name="Финансовый 3 2 2 6 2 2 5 2 2 3" xfId="39762"/>
    <cellStyle name="Финансовый 3 2 2 6 2 2 5 2 3" xfId="19350"/>
    <cellStyle name="Финансовый 3 2 2 6 2 2 5 2 4" xfId="32958"/>
    <cellStyle name="Финансовый 3 2 2 6 2 2 5 3" xfId="3474"/>
    <cellStyle name="Финансовый 3 2 2 6 2 2 5 3 2" xfId="10278"/>
    <cellStyle name="Финансовый 3 2 2 6 2 2 5 3 2 2" xfId="23886"/>
    <cellStyle name="Финансовый 3 2 2 6 2 2 5 3 2 3" xfId="37494"/>
    <cellStyle name="Финансовый 3 2 2 6 2 2 5 3 3" xfId="17082"/>
    <cellStyle name="Финансовый 3 2 2 6 2 2 5 3 4" xfId="30690"/>
    <cellStyle name="Финансовый 3 2 2 6 2 2 5 4" xfId="8010"/>
    <cellStyle name="Финансовый 3 2 2 6 2 2 5 4 2" xfId="21618"/>
    <cellStyle name="Финансовый 3 2 2 6 2 2 5 4 3" xfId="35226"/>
    <cellStyle name="Финансовый 3 2 2 6 2 2 5 5" xfId="14814"/>
    <cellStyle name="Финансовый 3 2 2 6 2 2 5 6" xfId="28422"/>
    <cellStyle name="Финансовый 3 2 2 6 2 2 6" xfId="828"/>
    <cellStyle name="Финансовый 3 2 2 6 2 2 6 2" xfId="5364"/>
    <cellStyle name="Финансовый 3 2 2 6 2 2 6 2 2" xfId="12168"/>
    <cellStyle name="Финансовый 3 2 2 6 2 2 6 2 2 2" xfId="25776"/>
    <cellStyle name="Финансовый 3 2 2 6 2 2 6 2 2 3" xfId="39384"/>
    <cellStyle name="Финансовый 3 2 2 6 2 2 6 2 3" xfId="18972"/>
    <cellStyle name="Финансовый 3 2 2 6 2 2 6 2 4" xfId="32580"/>
    <cellStyle name="Финансовый 3 2 2 6 2 2 6 3" xfId="3096"/>
    <cellStyle name="Финансовый 3 2 2 6 2 2 6 3 2" xfId="9900"/>
    <cellStyle name="Финансовый 3 2 2 6 2 2 6 3 2 2" xfId="23508"/>
    <cellStyle name="Финансовый 3 2 2 6 2 2 6 3 2 3" xfId="37116"/>
    <cellStyle name="Финансовый 3 2 2 6 2 2 6 3 3" xfId="16704"/>
    <cellStyle name="Финансовый 3 2 2 6 2 2 6 3 4" xfId="30312"/>
    <cellStyle name="Финансовый 3 2 2 6 2 2 6 4" xfId="7632"/>
    <cellStyle name="Финансовый 3 2 2 6 2 2 6 4 2" xfId="21240"/>
    <cellStyle name="Финансовый 3 2 2 6 2 2 6 4 3" xfId="34848"/>
    <cellStyle name="Финансовый 3 2 2 6 2 2 6 5" xfId="14436"/>
    <cellStyle name="Финансовый 3 2 2 6 2 2 6 6" xfId="28044"/>
    <cellStyle name="Финансовый 3 2 2 6 2 2 7" xfId="4986"/>
    <cellStyle name="Финансовый 3 2 2 6 2 2 7 2" xfId="11790"/>
    <cellStyle name="Финансовый 3 2 2 6 2 2 7 2 2" xfId="25398"/>
    <cellStyle name="Финансовый 3 2 2 6 2 2 7 2 3" xfId="39006"/>
    <cellStyle name="Финансовый 3 2 2 6 2 2 7 3" xfId="18594"/>
    <cellStyle name="Финансовый 3 2 2 6 2 2 7 4" xfId="32202"/>
    <cellStyle name="Финансовый 3 2 2 6 2 2 8" xfId="2718"/>
    <cellStyle name="Финансовый 3 2 2 6 2 2 8 2" xfId="9522"/>
    <cellStyle name="Финансовый 3 2 2 6 2 2 8 2 2" xfId="23130"/>
    <cellStyle name="Финансовый 3 2 2 6 2 2 8 2 3" xfId="36738"/>
    <cellStyle name="Финансовый 3 2 2 6 2 2 8 3" xfId="16326"/>
    <cellStyle name="Финансовый 3 2 2 6 2 2 8 4" xfId="29934"/>
    <cellStyle name="Финансовый 3 2 2 6 2 2 9" xfId="7254"/>
    <cellStyle name="Финансовый 3 2 2 6 2 2 9 2" xfId="20862"/>
    <cellStyle name="Финансовый 3 2 2 6 2 2 9 3" xfId="34470"/>
    <cellStyle name="Финансовый 3 2 2 6 2 3" xfId="1760"/>
    <cellStyle name="Финансовый 3 2 2 6 2 3 2" xfId="6296"/>
    <cellStyle name="Финансовый 3 2 2 6 2 3 2 2" xfId="13100"/>
    <cellStyle name="Финансовый 3 2 2 6 2 3 2 2 2" xfId="26708"/>
    <cellStyle name="Финансовый 3 2 2 6 2 3 2 2 3" xfId="40316"/>
    <cellStyle name="Финансовый 3 2 2 6 2 3 2 3" xfId="19904"/>
    <cellStyle name="Финансовый 3 2 2 6 2 3 2 4" xfId="33512"/>
    <cellStyle name="Финансовый 3 2 2 6 2 3 3" xfId="4028"/>
    <cellStyle name="Финансовый 3 2 2 6 2 3 3 2" xfId="10832"/>
    <cellStyle name="Финансовый 3 2 2 6 2 3 3 2 2" xfId="24440"/>
    <cellStyle name="Финансовый 3 2 2 6 2 3 3 2 3" xfId="38048"/>
    <cellStyle name="Финансовый 3 2 2 6 2 3 3 3" xfId="17636"/>
    <cellStyle name="Финансовый 3 2 2 6 2 3 3 4" xfId="31244"/>
    <cellStyle name="Финансовый 3 2 2 6 2 3 4" xfId="8564"/>
    <cellStyle name="Финансовый 3 2 2 6 2 3 4 2" xfId="22172"/>
    <cellStyle name="Финансовый 3 2 2 6 2 3 4 3" xfId="35780"/>
    <cellStyle name="Финансовый 3 2 2 6 2 3 5" xfId="15368"/>
    <cellStyle name="Финансовый 3 2 2 6 2 3 6" xfId="28976"/>
    <cellStyle name="Финансовый 3 2 2 6 2 4" xfId="1382"/>
    <cellStyle name="Финансовый 3 2 2 6 2 4 2" xfId="5918"/>
    <cellStyle name="Финансовый 3 2 2 6 2 4 2 2" xfId="12722"/>
    <cellStyle name="Финансовый 3 2 2 6 2 4 2 2 2" xfId="26330"/>
    <cellStyle name="Финансовый 3 2 2 6 2 4 2 2 3" xfId="39938"/>
    <cellStyle name="Финансовый 3 2 2 6 2 4 2 3" xfId="19526"/>
    <cellStyle name="Финансовый 3 2 2 6 2 4 2 4" xfId="33134"/>
    <cellStyle name="Финансовый 3 2 2 6 2 4 3" xfId="3650"/>
    <cellStyle name="Финансовый 3 2 2 6 2 4 3 2" xfId="10454"/>
    <cellStyle name="Финансовый 3 2 2 6 2 4 3 2 2" xfId="24062"/>
    <cellStyle name="Финансовый 3 2 2 6 2 4 3 2 3" xfId="37670"/>
    <cellStyle name="Финансовый 3 2 2 6 2 4 3 3" xfId="17258"/>
    <cellStyle name="Финансовый 3 2 2 6 2 4 3 4" xfId="30866"/>
    <cellStyle name="Финансовый 3 2 2 6 2 4 4" xfId="8186"/>
    <cellStyle name="Финансовый 3 2 2 6 2 4 4 2" xfId="21794"/>
    <cellStyle name="Финансовый 3 2 2 6 2 4 4 3" xfId="35402"/>
    <cellStyle name="Финансовый 3 2 2 6 2 4 5" xfId="14990"/>
    <cellStyle name="Финансовый 3 2 2 6 2 4 6" xfId="28598"/>
    <cellStyle name="Финансовый 3 2 2 6 2 5" xfId="2138"/>
    <cellStyle name="Финансовый 3 2 2 6 2 5 2" xfId="6674"/>
    <cellStyle name="Финансовый 3 2 2 6 2 5 2 2" xfId="13478"/>
    <cellStyle name="Финансовый 3 2 2 6 2 5 2 2 2" xfId="27086"/>
    <cellStyle name="Финансовый 3 2 2 6 2 5 2 2 3" xfId="40694"/>
    <cellStyle name="Финансовый 3 2 2 6 2 5 2 3" xfId="20282"/>
    <cellStyle name="Финансовый 3 2 2 6 2 5 2 4" xfId="33890"/>
    <cellStyle name="Финансовый 3 2 2 6 2 5 3" xfId="4406"/>
    <cellStyle name="Финансовый 3 2 2 6 2 5 3 2" xfId="11210"/>
    <cellStyle name="Финансовый 3 2 2 6 2 5 3 2 2" xfId="24818"/>
    <cellStyle name="Финансовый 3 2 2 6 2 5 3 2 3" xfId="38426"/>
    <cellStyle name="Финансовый 3 2 2 6 2 5 3 3" xfId="18014"/>
    <cellStyle name="Финансовый 3 2 2 6 2 5 3 4" xfId="31622"/>
    <cellStyle name="Финансовый 3 2 2 6 2 5 4" xfId="8942"/>
    <cellStyle name="Финансовый 3 2 2 6 2 5 4 2" xfId="22550"/>
    <cellStyle name="Финансовый 3 2 2 6 2 5 4 3" xfId="36158"/>
    <cellStyle name="Финансовый 3 2 2 6 2 5 5" xfId="15746"/>
    <cellStyle name="Финансовый 3 2 2 6 2 5 6" xfId="29354"/>
    <cellStyle name="Финансовый 3 2 2 6 2 6" xfId="1004"/>
    <cellStyle name="Финансовый 3 2 2 6 2 6 2" xfId="5540"/>
    <cellStyle name="Финансовый 3 2 2 6 2 6 2 2" xfId="12344"/>
    <cellStyle name="Финансовый 3 2 2 6 2 6 2 2 2" xfId="25952"/>
    <cellStyle name="Финансовый 3 2 2 6 2 6 2 2 3" xfId="39560"/>
    <cellStyle name="Финансовый 3 2 2 6 2 6 2 3" xfId="19148"/>
    <cellStyle name="Финансовый 3 2 2 6 2 6 2 4" xfId="32756"/>
    <cellStyle name="Финансовый 3 2 2 6 2 6 3" xfId="3272"/>
    <cellStyle name="Финансовый 3 2 2 6 2 6 3 2" xfId="10076"/>
    <cellStyle name="Финансовый 3 2 2 6 2 6 3 2 2" xfId="23684"/>
    <cellStyle name="Финансовый 3 2 2 6 2 6 3 2 3" xfId="37292"/>
    <cellStyle name="Финансовый 3 2 2 6 2 6 3 3" xfId="16880"/>
    <cellStyle name="Финансовый 3 2 2 6 2 6 3 4" xfId="30488"/>
    <cellStyle name="Финансовый 3 2 2 6 2 6 4" xfId="7808"/>
    <cellStyle name="Финансовый 3 2 2 6 2 6 4 2" xfId="21416"/>
    <cellStyle name="Финансовый 3 2 2 6 2 6 4 3" xfId="35024"/>
    <cellStyle name="Финансовый 3 2 2 6 2 6 5" xfId="14612"/>
    <cellStyle name="Финансовый 3 2 2 6 2 6 6" xfId="28220"/>
    <cellStyle name="Финансовый 3 2 2 6 2 7" xfId="626"/>
    <cellStyle name="Финансовый 3 2 2 6 2 7 2" xfId="5162"/>
    <cellStyle name="Финансовый 3 2 2 6 2 7 2 2" xfId="11966"/>
    <cellStyle name="Финансовый 3 2 2 6 2 7 2 2 2" xfId="25574"/>
    <cellStyle name="Финансовый 3 2 2 6 2 7 2 2 3" xfId="39182"/>
    <cellStyle name="Финансовый 3 2 2 6 2 7 2 3" xfId="18770"/>
    <cellStyle name="Финансовый 3 2 2 6 2 7 2 4" xfId="32378"/>
    <cellStyle name="Финансовый 3 2 2 6 2 7 3" xfId="2894"/>
    <cellStyle name="Финансовый 3 2 2 6 2 7 3 2" xfId="9698"/>
    <cellStyle name="Финансовый 3 2 2 6 2 7 3 2 2" xfId="23306"/>
    <cellStyle name="Финансовый 3 2 2 6 2 7 3 2 3" xfId="36914"/>
    <cellStyle name="Финансовый 3 2 2 6 2 7 3 3" xfId="16502"/>
    <cellStyle name="Финансовый 3 2 2 6 2 7 3 4" xfId="30110"/>
    <cellStyle name="Финансовый 3 2 2 6 2 7 4" xfId="7430"/>
    <cellStyle name="Финансовый 3 2 2 6 2 7 4 2" xfId="21038"/>
    <cellStyle name="Финансовый 3 2 2 6 2 7 4 3" xfId="34646"/>
    <cellStyle name="Финансовый 3 2 2 6 2 7 5" xfId="14234"/>
    <cellStyle name="Финансовый 3 2 2 6 2 7 6" xfId="27842"/>
    <cellStyle name="Финансовый 3 2 2 6 2 8" xfId="4784"/>
    <cellStyle name="Финансовый 3 2 2 6 2 8 2" xfId="11588"/>
    <cellStyle name="Финансовый 3 2 2 6 2 8 2 2" xfId="25196"/>
    <cellStyle name="Финансовый 3 2 2 6 2 8 2 3" xfId="38804"/>
    <cellStyle name="Финансовый 3 2 2 6 2 8 3" xfId="18392"/>
    <cellStyle name="Финансовый 3 2 2 6 2 8 4" xfId="32000"/>
    <cellStyle name="Финансовый 3 2 2 6 2 9" xfId="2516"/>
    <cellStyle name="Финансовый 3 2 2 6 2 9 2" xfId="9320"/>
    <cellStyle name="Финансовый 3 2 2 6 2 9 2 2" xfId="22928"/>
    <cellStyle name="Финансовый 3 2 2 6 2 9 2 3" xfId="36536"/>
    <cellStyle name="Финансовый 3 2 2 6 2 9 3" xfId="16124"/>
    <cellStyle name="Финансовый 3 2 2 6 2 9 4" xfId="29732"/>
    <cellStyle name="Финансовый 3 2 2 6 3" xfId="369"/>
    <cellStyle name="Финансовый 3 2 2 6 3 10" xfId="13977"/>
    <cellStyle name="Финансовый 3 2 2 6 3 11" xfId="27585"/>
    <cellStyle name="Финансовый 3 2 2 6 3 2" xfId="1881"/>
    <cellStyle name="Финансовый 3 2 2 6 3 2 2" xfId="6417"/>
    <cellStyle name="Финансовый 3 2 2 6 3 2 2 2" xfId="13221"/>
    <cellStyle name="Финансовый 3 2 2 6 3 2 2 2 2" xfId="26829"/>
    <cellStyle name="Финансовый 3 2 2 6 3 2 2 2 3" xfId="40437"/>
    <cellStyle name="Финансовый 3 2 2 6 3 2 2 3" xfId="20025"/>
    <cellStyle name="Финансовый 3 2 2 6 3 2 2 4" xfId="33633"/>
    <cellStyle name="Финансовый 3 2 2 6 3 2 3" xfId="4149"/>
    <cellStyle name="Финансовый 3 2 2 6 3 2 3 2" xfId="10953"/>
    <cellStyle name="Финансовый 3 2 2 6 3 2 3 2 2" xfId="24561"/>
    <cellStyle name="Финансовый 3 2 2 6 3 2 3 2 3" xfId="38169"/>
    <cellStyle name="Финансовый 3 2 2 6 3 2 3 3" xfId="17757"/>
    <cellStyle name="Финансовый 3 2 2 6 3 2 3 4" xfId="31365"/>
    <cellStyle name="Финансовый 3 2 2 6 3 2 4" xfId="8685"/>
    <cellStyle name="Финансовый 3 2 2 6 3 2 4 2" xfId="22293"/>
    <cellStyle name="Финансовый 3 2 2 6 3 2 4 3" xfId="35901"/>
    <cellStyle name="Финансовый 3 2 2 6 3 2 5" xfId="15489"/>
    <cellStyle name="Финансовый 3 2 2 6 3 2 6" xfId="29097"/>
    <cellStyle name="Финансовый 3 2 2 6 3 3" xfId="1503"/>
    <cellStyle name="Финансовый 3 2 2 6 3 3 2" xfId="6039"/>
    <cellStyle name="Финансовый 3 2 2 6 3 3 2 2" xfId="12843"/>
    <cellStyle name="Финансовый 3 2 2 6 3 3 2 2 2" xfId="26451"/>
    <cellStyle name="Финансовый 3 2 2 6 3 3 2 2 3" xfId="40059"/>
    <cellStyle name="Финансовый 3 2 2 6 3 3 2 3" xfId="19647"/>
    <cellStyle name="Финансовый 3 2 2 6 3 3 2 4" xfId="33255"/>
    <cellStyle name="Финансовый 3 2 2 6 3 3 3" xfId="3771"/>
    <cellStyle name="Финансовый 3 2 2 6 3 3 3 2" xfId="10575"/>
    <cellStyle name="Финансовый 3 2 2 6 3 3 3 2 2" xfId="24183"/>
    <cellStyle name="Финансовый 3 2 2 6 3 3 3 2 3" xfId="37791"/>
    <cellStyle name="Финансовый 3 2 2 6 3 3 3 3" xfId="17379"/>
    <cellStyle name="Финансовый 3 2 2 6 3 3 3 4" xfId="30987"/>
    <cellStyle name="Финансовый 3 2 2 6 3 3 4" xfId="8307"/>
    <cellStyle name="Финансовый 3 2 2 6 3 3 4 2" xfId="21915"/>
    <cellStyle name="Финансовый 3 2 2 6 3 3 4 3" xfId="35523"/>
    <cellStyle name="Финансовый 3 2 2 6 3 3 5" xfId="15111"/>
    <cellStyle name="Финансовый 3 2 2 6 3 3 6" xfId="28719"/>
    <cellStyle name="Финансовый 3 2 2 6 3 4" xfId="2259"/>
    <cellStyle name="Финансовый 3 2 2 6 3 4 2" xfId="6795"/>
    <cellStyle name="Финансовый 3 2 2 6 3 4 2 2" xfId="13599"/>
    <cellStyle name="Финансовый 3 2 2 6 3 4 2 2 2" xfId="27207"/>
    <cellStyle name="Финансовый 3 2 2 6 3 4 2 2 3" xfId="40815"/>
    <cellStyle name="Финансовый 3 2 2 6 3 4 2 3" xfId="20403"/>
    <cellStyle name="Финансовый 3 2 2 6 3 4 2 4" xfId="34011"/>
    <cellStyle name="Финансовый 3 2 2 6 3 4 3" xfId="4527"/>
    <cellStyle name="Финансовый 3 2 2 6 3 4 3 2" xfId="11331"/>
    <cellStyle name="Финансовый 3 2 2 6 3 4 3 2 2" xfId="24939"/>
    <cellStyle name="Финансовый 3 2 2 6 3 4 3 2 3" xfId="38547"/>
    <cellStyle name="Финансовый 3 2 2 6 3 4 3 3" xfId="18135"/>
    <cellStyle name="Финансовый 3 2 2 6 3 4 3 4" xfId="31743"/>
    <cellStyle name="Финансовый 3 2 2 6 3 4 4" xfId="9063"/>
    <cellStyle name="Финансовый 3 2 2 6 3 4 4 2" xfId="22671"/>
    <cellStyle name="Финансовый 3 2 2 6 3 4 4 3" xfId="36279"/>
    <cellStyle name="Финансовый 3 2 2 6 3 4 5" xfId="15867"/>
    <cellStyle name="Финансовый 3 2 2 6 3 4 6" xfId="29475"/>
    <cellStyle name="Финансовый 3 2 2 6 3 5" xfId="1125"/>
    <cellStyle name="Финансовый 3 2 2 6 3 5 2" xfId="5661"/>
    <cellStyle name="Финансовый 3 2 2 6 3 5 2 2" xfId="12465"/>
    <cellStyle name="Финансовый 3 2 2 6 3 5 2 2 2" xfId="26073"/>
    <cellStyle name="Финансовый 3 2 2 6 3 5 2 2 3" xfId="39681"/>
    <cellStyle name="Финансовый 3 2 2 6 3 5 2 3" xfId="19269"/>
    <cellStyle name="Финансовый 3 2 2 6 3 5 2 4" xfId="32877"/>
    <cellStyle name="Финансовый 3 2 2 6 3 5 3" xfId="3393"/>
    <cellStyle name="Финансовый 3 2 2 6 3 5 3 2" xfId="10197"/>
    <cellStyle name="Финансовый 3 2 2 6 3 5 3 2 2" xfId="23805"/>
    <cellStyle name="Финансовый 3 2 2 6 3 5 3 2 3" xfId="37413"/>
    <cellStyle name="Финансовый 3 2 2 6 3 5 3 3" xfId="17001"/>
    <cellStyle name="Финансовый 3 2 2 6 3 5 3 4" xfId="30609"/>
    <cellStyle name="Финансовый 3 2 2 6 3 5 4" xfId="7929"/>
    <cellStyle name="Финансовый 3 2 2 6 3 5 4 2" xfId="21537"/>
    <cellStyle name="Финансовый 3 2 2 6 3 5 4 3" xfId="35145"/>
    <cellStyle name="Финансовый 3 2 2 6 3 5 5" xfId="14733"/>
    <cellStyle name="Финансовый 3 2 2 6 3 5 6" xfId="28341"/>
    <cellStyle name="Финансовый 3 2 2 6 3 6" xfId="747"/>
    <cellStyle name="Финансовый 3 2 2 6 3 6 2" xfId="5283"/>
    <cellStyle name="Финансовый 3 2 2 6 3 6 2 2" xfId="12087"/>
    <cellStyle name="Финансовый 3 2 2 6 3 6 2 2 2" xfId="25695"/>
    <cellStyle name="Финансовый 3 2 2 6 3 6 2 2 3" xfId="39303"/>
    <cellStyle name="Финансовый 3 2 2 6 3 6 2 3" xfId="18891"/>
    <cellStyle name="Финансовый 3 2 2 6 3 6 2 4" xfId="32499"/>
    <cellStyle name="Финансовый 3 2 2 6 3 6 3" xfId="3015"/>
    <cellStyle name="Финансовый 3 2 2 6 3 6 3 2" xfId="9819"/>
    <cellStyle name="Финансовый 3 2 2 6 3 6 3 2 2" xfId="23427"/>
    <cellStyle name="Финансовый 3 2 2 6 3 6 3 2 3" xfId="37035"/>
    <cellStyle name="Финансовый 3 2 2 6 3 6 3 3" xfId="16623"/>
    <cellStyle name="Финансовый 3 2 2 6 3 6 3 4" xfId="30231"/>
    <cellStyle name="Финансовый 3 2 2 6 3 6 4" xfId="7551"/>
    <cellStyle name="Финансовый 3 2 2 6 3 6 4 2" xfId="21159"/>
    <cellStyle name="Финансовый 3 2 2 6 3 6 4 3" xfId="34767"/>
    <cellStyle name="Финансовый 3 2 2 6 3 6 5" xfId="14355"/>
    <cellStyle name="Финансовый 3 2 2 6 3 6 6" xfId="27963"/>
    <cellStyle name="Финансовый 3 2 2 6 3 7" xfId="4905"/>
    <cellStyle name="Финансовый 3 2 2 6 3 7 2" xfId="11709"/>
    <cellStyle name="Финансовый 3 2 2 6 3 7 2 2" xfId="25317"/>
    <cellStyle name="Финансовый 3 2 2 6 3 7 2 3" xfId="38925"/>
    <cellStyle name="Финансовый 3 2 2 6 3 7 3" xfId="18513"/>
    <cellStyle name="Финансовый 3 2 2 6 3 7 4" xfId="32121"/>
    <cellStyle name="Финансовый 3 2 2 6 3 8" xfId="2637"/>
    <cellStyle name="Финансовый 3 2 2 6 3 8 2" xfId="9441"/>
    <cellStyle name="Финансовый 3 2 2 6 3 8 2 2" xfId="23049"/>
    <cellStyle name="Финансовый 3 2 2 6 3 8 2 3" xfId="36657"/>
    <cellStyle name="Финансовый 3 2 2 6 3 8 3" xfId="16245"/>
    <cellStyle name="Финансовый 3 2 2 6 3 8 4" xfId="29853"/>
    <cellStyle name="Финансовый 3 2 2 6 3 9" xfId="7173"/>
    <cellStyle name="Финансовый 3 2 2 6 3 9 2" xfId="20781"/>
    <cellStyle name="Финансовый 3 2 2 6 3 9 3" xfId="34389"/>
    <cellStyle name="Финансовый 3 2 2 6 4" xfId="1679"/>
    <cellStyle name="Финансовый 3 2 2 6 4 2" xfId="6215"/>
    <cellStyle name="Финансовый 3 2 2 6 4 2 2" xfId="13019"/>
    <cellStyle name="Финансовый 3 2 2 6 4 2 2 2" xfId="26627"/>
    <cellStyle name="Финансовый 3 2 2 6 4 2 2 3" xfId="40235"/>
    <cellStyle name="Финансовый 3 2 2 6 4 2 3" xfId="19823"/>
    <cellStyle name="Финансовый 3 2 2 6 4 2 4" xfId="33431"/>
    <cellStyle name="Финансовый 3 2 2 6 4 3" xfId="3947"/>
    <cellStyle name="Финансовый 3 2 2 6 4 3 2" xfId="10751"/>
    <cellStyle name="Финансовый 3 2 2 6 4 3 2 2" xfId="24359"/>
    <cellStyle name="Финансовый 3 2 2 6 4 3 2 3" xfId="37967"/>
    <cellStyle name="Финансовый 3 2 2 6 4 3 3" xfId="17555"/>
    <cellStyle name="Финансовый 3 2 2 6 4 3 4" xfId="31163"/>
    <cellStyle name="Финансовый 3 2 2 6 4 4" xfId="8483"/>
    <cellStyle name="Финансовый 3 2 2 6 4 4 2" xfId="22091"/>
    <cellStyle name="Финансовый 3 2 2 6 4 4 3" xfId="35699"/>
    <cellStyle name="Финансовый 3 2 2 6 4 5" xfId="15287"/>
    <cellStyle name="Финансовый 3 2 2 6 4 6" xfId="28895"/>
    <cellStyle name="Финансовый 3 2 2 6 5" xfId="1301"/>
    <cellStyle name="Финансовый 3 2 2 6 5 2" xfId="5837"/>
    <cellStyle name="Финансовый 3 2 2 6 5 2 2" xfId="12641"/>
    <cellStyle name="Финансовый 3 2 2 6 5 2 2 2" xfId="26249"/>
    <cellStyle name="Финансовый 3 2 2 6 5 2 2 3" xfId="39857"/>
    <cellStyle name="Финансовый 3 2 2 6 5 2 3" xfId="19445"/>
    <cellStyle name="Финансовый 3 2 2 6 5 2 4" xfId="33053"/>
    <cellStyle name="Финансовый 3 2 2 6 5 3" xfId="3569"/>
    <cellStyle name="Финансовый 3 2 2 6 5 3 2" xfId="10373"/>
    <cellStyle name="Финансовый 3 2 2 6 5 3 2 2" xfId="23981"/>
    <cellStyle name="Финансовый 3 2 2 6 5 3 2 3" xfId="37589"/>
    <cellStyle name="Финансовый 3 2 2 6 5 3 3" xfId="17177"/>
    <cellStyle name="Финансовый 3 2 2 6 5 3 4" xfId="30785"/>
    <cellStyle name="Финансовый 3 2 2 6 5 4" xfId="8105"/>
    <cellStyle name="Финансовый 3 2 2 6 5 4 2" xfId="21713"/>
    <cellStyle name="Финансовый 3 2 2 6 5 4 3" xfId="35321"/>
    <cellStyle name="Финансовый 3 2 2 6 5 5" xfId="14909"/>
    <cellStyle name="Финансовый 3 2 2 6 5 6" xfId="28517"/>
    <cellStyle name="Финансовый 3 2 2 6 6" xfId="2057"/>
    <cellStyle name="Финансовый 3 2 2 6 6 2" xfId="6593"/>
    <cellStyle name="Финансовый 3 2 2 6 6 2 2" xfId="13397"/>
    <cellStyle name="Финансовый 3 2 2 6 6 2 2 2" xfId="27005"/>
    <cellStyle name="Финансовый 3 2 2 6 6 2 2 3" xfId="40613"/>
    <cellStyle name="Финансовый 3 2 2 6 6 2 3" xfId="20201"/>
    <cellStyle name="Финансовый 3 2 2 6 6 2 4" xfId="33809"/>
    <cellStyle name="Финансовый 3 2 2 6 6 3" xfId="4325"/>
    <cellStyle name="Финансовый 3 2 2 6 6 3 2" xfId="11129"/>
    <cellStyle name="Финансовый 3 2 2 6 6 3 2 2" xfId="24737"/>
    <cellStyle name="Финансовый 3 2 2 6 6 3 2 3" xfId="38345"/>
    <cellStyle name="Финансовый 3 2 2 6 6 3 3" xfId="17933"/>
    <cellStyle name="Финансовый 3 2 2 6 6 3 4" xfId="31541"/>
    <cellStyle name="Финансовый 3 2 2 6 6 4" xfId="8861"/>
    <cellStyle name="Финансовый 3 2 2 6 6 4 2" xfId="22469"/>
    <cellStyle name="Финансовый 3 2 2 6 6 4 3" xfId="36077"/>
    <cellStyle name="Финансовый 3 2 2 6 6 5" xfId="15665"/>
    <cellStyle name="Финансовый 3 2 2 6 6 6" xfId="29273"/>
    <cellStyle name="Финансовый 3 2 2 6 7" xfId="923"/>
    <cellStyle name="Финансовый 3 2 2 6 7 2" xfId="5459"/>
    <cellStyle name="Финансовый 3 2 2 6 7 2 2" xfId="12263"/>
    <cellStyle name="Финансовый 3 2 2 6 7 2 2 2" xfId="25871"/>
    <cellStyle name="Финансовый 3 2 2 6 7 2 2 3" xfId="39479"/>
    <cellStyle name="Финансовый 3 2 2 6 7 2 3" xfId="19067"/>
    <cellStyle name="Финансовый 3 2 2 6 7 2 4" xfId="32675"/>
    <cellStyle name="Финансовый 3 2 2 6 7 3" xfId="3191"/>
    <cellStyle name="Финансовый 3 2 2 6 7 3 2" xfId="9995"/>
    <cellStyle name="Финансовый 3 2 2 6 7 3 2 2" xfId="23603"/>
    <cellStyle name="Финансовый 3 2 2 6 7 3 2 3" xfId="37211"/>
    <cellStyle name="Финансовый 3 2 2 6 7 3 3" xfId="16799"/>
    <cellStyle name="Финансовый 3 2 2 6 7 3 4" xfId="30407"/>
    <cellStyle name="Финансовый 3 2 2 6 7 4" xfId="7727"/>
    <cellStyle name="Финансовый 3 2 2 6 7 4 2" xfId="21335"/>
    <cellStyle name="Финансовый 3 2 2 6 7 4 3" xfId="34943"/>
    <cellStyle name="Финансовый 3 2 2 6 7 5" xfId="14531"/>
    <cellStyle name="Финансовый 3 2 2 6 7 6" xfId="28139"/>
    <cellStyle name="Финансовый 3 2 2 6 8" xfId="545"/>
    <cellStyle name="Финансовый 3 2 2 6 8 2" xfId="5081"/>
    <cellStyle name="Финансовый 3 2 2 6 8 2 2" xfId="11885"/>
    <cellStyle name="Финансовый 3 2 2 6 8 2 2 2" xfId="25493"/>
    <cellStyle name="Финансовый 3 2 2 6 8 2 2 3" xfId="39101"/>
    <cellStyle name="Финансовый 3 2 2 6 8 2 3" xfId="18689"/>
    <cellStyle name="Финансовый 3 2 2 6 8 2 4" xfId="32297"/>
    <cellStyle name="Финансовый 3 2 2 6 8 3" xfId="2813"/>
    <cellStyle name="Финансовый 3 2 2 6 8 3 2" xfId="9617"/>
    <cellStyle name="Финансовый 3 2 2 6 8 3 2 2" xfId="23225"/>
    <cellStyle name="Финансовый 3 2 2 6 8 3 2 3" xfId="36833"/>
    <cellStyle name="Финансовый 3 2 2 6 8 3 3" xfId="16421"/>
    <cellStyle name="Финансовый 3 2 2 6 8 3 4" xfId="30029"/>
    <cellStyle name="Финансовый 3 2 2 6 8 4" xfId="7349"/>
    <cellStyle name="Финансовый 3 2 2 6 8 4 2" xfId="20957"/>
    <cellStyle name="Финансовый 3 2 2 6 8 4 3" xfId="34565"/>
    <cellStyle name="Финансовый 3 2 2 6 8 5" xfId="14153"/>
    <cellStyle name="Финансовый 3 2 2 6 8 6" xfId="27761"/>
    <cellStyle name="Финансовый 3 2 2 6 9" xfId="4703"/>
    <cellStyle name="Финансовый 3 2 2 6 9 2" xfId="11507"/>
    <cellStyle name="Финансовый 3 2 2 6 9 2 2" xfId="25115"/>
    <cellStyle name="Финансовый 3 2 2 6 9 2 3" xfId="38723"/>
    <cellStyle name="Финансовый 3 2 2 6 9 3" xfId="18311"/>
    <cellStyle name="Финансовый 3 2 2 6 9 4" xfId="31919"/>
    <cellStyle name="Финансовый 3 2 2 7" xfId="221"/>
    <cellStyle name="Финансовый 3 2 2 7 10" xfId="2489"/>
    <cellStyle name="Финансовый 3 2 2 7 10 2" xfId="9293"/>
    <cellStyle name="Финансовый 3 2 2 7 10 2 2" xfId="22901"/>
    <cellStyle name="Финансовый 3 2 2 7 10 2 3" xfId="36509"/>
    <cellStyle name="Финансовый 3 2 2 7 10 3" xfId="16097"/>
    <cellStyle name="Финансовый 3 2 2 7 10 4" xfId="29705"/>
    <cellStyle name="Финансовый 3 2 2 7 11" xfId="7025"/>
    <cellStyle name="Финансовый 3 2 2 7 11 2" xfId="20633"/>
    <cellStyle name="Финансовый 3 2 2 7 11 3" xfId="34241"/>
    <cellStyle name="Финансовый 3 2 2 7 12" xfId="13829"/>
    <cellStyle name="Финансовый 3 2 2 7 13" xfId="27437"/>
    <cellStyle name="Финансовый 3 2 2 7 2" xfId="302"/>
    <cellStyle name="Финансовый 3 2 2 7 2 10" xfId="7106"/>
    <cellStyle name="Финансовый 3 2 2 7 2 10 2" xfId="20714"/>
    <cellStyle name="Финансовый 3 2 2 7 2 10 3" xfId="34322"/>
    <cellStyle name="Финансовый 3 2 2 7 2 11" xfId="13910"/>
    <cellStyle name="Финансовый 3 2 2 7 2 12" xfId="27518"/>
    <cellStyle name="Финансовый 3 2 2 7 2 2" xfId="504"/>
    <cellStyle name="Финансовый 3 2 2 7 2 2 10" xfId="14112"/>
    <cellStyle name="Финансовый 3 2 2 7 2 2 11" xfId="27720"/>
    <cellStyle name="Финансовый 3 2 2 7 2 2 2" xfId="2016"/>
    <cellStyle name="Финансовый 3 2 2 7 2 2 2 2" xfId="6552"/>
    <cellStyle name="Финансовый 3 2 2 7 2 2 2 2 2" xfId="13356"/>
    <cellStyle name="Финансовый 3 2 2 7 2 2 2 2 2 2" xfId="26964"/>
    <cellStyle name="Финансовый 3 2 2 7 2 2 2 2 2 3" xfId="40572"/>
    <cellStyle name="Финансовый 3 2 2 7 2 2 2 2 3" xfId="20160"/>
    <cellStyle name="Финансовый 3 2 2 7 2 2 2 2 4" xfId="33768"/>
    <cellStyle name="Финансовый 3 2 2 7 2 2 2 3" xfId="4284"/>
    <cellStyle name="Финансовый 3 2 2 7 2 2 2 3 2" xfId="11088"/>
    <cellStyle name="Финансовый 3 2 2 7 2 2 2 3 2 2" xfId="24696"/>
    <cellStyle name="Финансовый 3 2 2 7 2 2 2 3 2 3" xfId="38304"/>
    <cellStyle name="Финансовый 3 2 2 7 2 2 2 3 3" xfId="17892"/>
    <cellStyle name="Финансовый 3 2 2 7 2 2 2 3 4" xfId="31500"/>
    <cellStyle name="Финансовый 3 2 2 7 2 2 2 4" xfId="8820"/>
    <cellStyle name="Финансовый 3 2 2 7 2 2 2 4 2" xfId="22428"/>
    <cellStyle name="Финансовый 3 2 2 7 2 2 2 4 3" xfId="36036"/>
    <cellStyle name="Финансовый 3 2 2 7 2 2 2 5" xfId="15624"/>
    <cellStyle name="Финансовый 3 2 2 7 2 2 2 6" xfId="29232"/>
    <cellStyle name="Финансовый 3 2 2 7 2 2 3" xfId="1638"/>
    <cellStyle name="Финансовый 3 2 2 7 2 2 3 2" xfId="6174"/>
    <cellStyle name="Финансовый 3 2 2 7 2 2 3 2 2" xfId="12978"/>
    <cellStyle name="Финансовый 3 2 2 7 2 2 3 2 2 2" xfId="26586"/>
    <cellStyle name="Финансовый 3 2 2 7 2 2 3 2 2 3" xfId="40194"/>
    <cellStyle name="Финансовый 3 2 2 7 2 2 3 2 3" xfId="19782"/>
    <cellStyle name="Финансовый 3 2 2 7 2 2 3 2 4" xfId="33390"/>
    <cellStyle name="Финансовый 3 2 2 7 2 2 3 3" xfId="3906"/>
    <cellStyle name="Финансовый 3 2 2 7 2 2 3 3 2" xfId="10710"/>
    <cellStyle name="Финансовый 3 2 2 7 2 2 3 3 2 2" xfId="24318"/>
    <cellStyle name="Финансовый 3 2 2 7 2 2 3 3 2 3" xfId="37926"/>
    <cellStyle name="Финансовый 3 2 2 7 2 2 3 3 3" xfId="17514"/>
    <cellStyle name="Финансовый 3 2 2 7 2 2 3 3 4" xfId="31122"/>
    <cellStyle name="Финансовый 3 2 2 7 2 2 3 4" xfId="8442"/>
    <cellStyle name="Финансовый 3 2 2 7 2 2 3 4 2" xfId="22050"/>
    <cellStyle name="Финансовый 3 2 2 7 2 2 3 4 3" xfId="35658"/>
    <cellStyle name="Финансовый 3 2 2 7 2 2 3 5" xfId="15246"/>
    <cellStyle name="Финансовый 3 2 2 7 2 2 3 6" xfId="28854"/>
    <cellStyle name="Финансовый 3 2 2 7 2 2 4" xfId="2394"/>
    <cellStyle name="Финансовый 3 2 2 7 2 2 4 2" xfId="6930"/>
    <cellStyle name="Финансовый 3 2 2 7 2 2 4 2 2" xfId="13734"/>
    <cellStyle name="Финансовый 3 2 2 7 2 2 4 2 2 2" xfId="27342"/>
    <cellStyle name="Финансовый 3 2 2 7 2 2 4 2 2 3" xfId="40950"/>
    <cellStyle name="Финансовый 3 2 2 7 2 2 4 2 3" xfId="20538"/>
    <cellStyle name="Финансовый 3 2 2 7 2 2 4 2 4" xfId="34146"/>
    <cellStyle name="Финансовый 3 2 2 7 2 2 4 3" xfId="4662"/>
    <cellStyle name="Финансовый 3 2 2 7 2 2 4 3 2" xfId="11466"/>
    <cellStyle name="Финансовый 3 2 2 7 2 2 4 3 2 2" xfId="25074"/>
    <cellStyle name="Финансовый 3 2 2 7 2 2 4 3 2 3" xfId="38682"/>
    <cellStyle name="Финансовый 3 2 2 7 2 2 4 3 3" xfId="18270"/>
    <cellStyle name="Финансовый 3 2 2 7 2 2 4 3 4" xfId="31878"/>
    <cellStyle name="Финансовый 3 2 2 7 2 2 4 4" xfId="9198"/>
    <cellStyle name="Финансовый 3 2 2 7 2 2 4 4 2" xfId="22806"/>
    <cellStyle name="Финансовый 3 2 2 7 2 2 4 4 3" xfId="36414"/>
    <cellStyle name="Финансовый 3 2 2 7 2 2 4 5" xfId="16002"/>
    <cellStyle name="Финансовый 3 2 2 7 2 2 4 6" xfId="29610"/>
    <cellStyle name="Финансовый 3 2 2 7 2 2 5" xfId="1260"/>
    <cellStyle name="Финансовый 3 2 2 7 2 2 5 2" xfId="5796"/>
    <cellStyle name="Финансовый 3 2 2 7 2 2 5 2 2" xfId="12600"/>
    <cellStyle name="Финансовый 3 2 2 7 2 2 5 2 2 2" xfId="26208"/>
    <cellStyle name="Финансовый 3 2 2 7 2 2 5 2 2 3" xfId="39816"/>
    <cellStyle name="Финансовый 3 2 2 7 2 2 5 2 3" xfId="19404"/>
    <cellStyle name="Финансовый 3 2 2 7 2 2 5 2 4" xfId="33012"/>
    <cellStyle name="Финансовый 3 2 2 7 2 2 5 3" xfId="3528"/>
    <cellStyle name="Финансовый 3 2 2 7 2 2 5 3 2" xfId="10332"/>
    <cellStyle name="Финансовый 3 2 2 7 2 2 5 3 2 2" xfId="23940"/>
    <cellStyle name="Финансовый 3 2 2 7 2 2 5 3 2 3" xfId="37548"/>
    <cellStyle name="Финансовый 3 2 2 7 2 2 5 3 3" xfId="17136"/>
    <cellStyle name="Финансовый 3 2 2 7 2 2 5 3 4" xfId="30744"/>
    <cellStyle name="Финансовый 3 2 2 7 2 2 5 4" xfId="8064"/>
    <cellStyle name="Финансовый 3 2 2 7 2 2 5 4 2" xfId="21672"/>
    <cellStyle name="Финансовый 3 2 2 7 2 2 5 4 3" xfId="35280"/>
    <cellStyle name="Финансовый 3 2 2 7 2 2 5 5" xfId="14868"/>
    <cellStyle name="Финансовый 3 2 2 7 2 2 5 6" xfId="28476"/>
    <cellStyle name="Финансовый 3 2 2 7 2 2 6" xfId="882"/>
    <cellStyle name="Финансовый 3 2 2 7 2 2 6 2" xfId="5418"/>
    <cellStyle name="Финансовый 3 2 2 7 2 2 6 2 2" xfId="12222"/>
    <cellStyle name="Финансовый 3 2 2 7 2 2 6 2 2 2" xfId="25830"/>
    <cellStyle name="Финансовый 3 2 2 7 2 2 6 2 2 3" xfId="39438"/>
    <cellStyle name="Финансовый 3 2 2 7 2 2 6 2 3" xfId="19026"/>
    <cellStyle name="Финансовый 3 2 2 7 2 2 6 2 4" xfId="32634"/>
    <cellStyle name="Финансовый 3 2 2 7 2 2 6 3" xfId="3150"/>
    <cellStyle name="Финансовый 3 2 2 7 2 2 6 3 2" xfId="9954"/>
    <cellStyle name="Финансовый 3 2 2 7 2 2 6 3 2 2" xfId="23562"/>
    <cellStyle name="Финансовый 3 2 2 7 2 2 6 3 2 3" xfId="37170"/>
    <cellStyle name="Финансовый 3 2 2 7 2 2 6 3 3" xfId="16758"/>
    <cellStyle name="Финансовый 3 2 2 7 2 2 6 3 4" xfId="30366"/>
    <cellStyle name="Финансовый 3 2 2 7 2 2 6 4" xfId="7686"/>
    <cellStyle name="Финансовый 3 2 2 7 2 2 6 4 2" xfId="21294"/>
    <cellStyle name="Финансовый 3 2 2 7 2 2 6 4 3" xfId="34902"/>
    <cellStyle name="Финансовый 3 2 2 7 2 2 6 5" xfId="14490"/>
    <cellStyle name="Финансовый 3 2 2 7 2 2 6 6" xfId="28098"/>
    <cellStyle name="Финансовый 3 2 2 7 2 2 7" xfId="5040"/>
    <cellStyle name="Финансовый 3 2 2 7 2 2 7 2" xfId="11844"/>
    <cellStyle name="Финансовый 3 2 2 7 2 2 7 2 2" xfId="25452"/>
    <cellStyle name="Финансовый 3 2 2 7 2 2 7 2 3" xfId="39060"/>
    <cellStyle name="Финансовый 3 2 2 7 2 2 7 3" xfId="18648"/>
    <cellStyle name="Финансовый 3 2 2 7 2 2 7 4" xfId="32256"/>
    <cellStyle name="Финансовый 3 2 2 7 2 2 8" xfId="2772"/>
    <cellStyle name="Финансовый 3 2 2 7 2 2 8 2" xfId="9576"/>
    <cellStyle name="Финансовый 3 2 2 7 2 2 8 2 2" xfId="23184"/>
    <cellStyle name="Финансовый 3 2 2 7 2 2 8 2 3" xfId="36792"/>
    <cellStyle name="Финансовый 3 2 2 7 2 2 8 3" xfId="16380"/>
    <cellStyle name="Финансовый 3 2 2 7 2 2 8 4" xfId="29988"/>
    <cellStyle name="Финансовый 3 2 2 7 2 2 9" xfId="7308"/>
    <cellStyle name="Финансовый 3 2 2 7 2 2 9 2" xfId="20916"/>
    <cellStyle name="Финансовый 3 2 2 7 2 2 9 3" xfId="34524"/>
    <cellStyle name="Финансовый 3 2 2 7 2 3" xfId="1814"/>
    <cellStyle name="Финансовый 3 2 2 7 2 3 2" xfId="6350"/>
    <cellStyle name="Финансовый 3 2 2 7 2 3 2 2" xfId="13154"/>
    <cellStyle name="Финансовый 3 2 2 7 2 3 2 2 2" xfId="26762"/>
    <cellStyle name="Финансовый 3 2 2 7 2 3 2 2 3" xfId="40370"/>
    <cellStyle name="Финансовый 3 2 2 7 2 3 2 3" xfId="19958"/>
    <cellStyle name="Финансовый 3 2 2 7 2 3 2 4" xfId="33566"/>
    <cellStyle name="Финансовый 3 2 2 7 2 3 3" xfId="4082"/>
    <cellStyle name="Финансовый 3 2 2 7 2 3 3 2" xfId="10886"/>
    <cellStyle name="Финансовый 3 2 2 7 2 3 3 2 2" xfId="24494"/>
    <cellStyle name="Финансовый 3 2 2 7 2 3 3 2 3" xfId="38102"/>
    <cellStyle name="Финансовый 3 2 2 7 2 3 3 3" xfId="17690"/>
    <cellStyle name="Финансовый 3 2 2 7 2 3 3 4" xfId="31298"/>
    <cellStyle name="Финансовый 3 2 2 7 2 3 4" xfId="8618"/>
    <cellStyle name="Финансовый 3 2 2 7 2 3 4 2" xfId="22226"/>
    <cellStyle name="Финансовый 3 2 2 7 2 3 4 3" xfId="35834"/>
    <cellStyle name="Финансовый 3 2 2 7 2 3 5" xfId="15422"/>
    <cellStyle name="Финансовый 3 2 2 7 2 3 6" xfId="29030"/>
    <cellStyle name="Финансовый 3 2 2 7 2 4" xfId="1436"/>
    <cellStyle name="Финансовый 3 2 2 7 2 4 2" xfId="5972"/>
    <cellStyle name="Финансовый 3 2 2 7 2 4 2 2" xfId="12776"/>
    <cellStyle name="Финансовый 3 2 2 7 2 4 2 2 2" xfId="26384"/>
    <cellStyle name="Финансовый 3 2 2 7 2 4 2 2 3" xfId="39992"/>
    <cellStyle name="Финансовый 3 2 2 7 2 4 2 3" xfId="19580"/>
    <cellStyle name="Финансовый 3 2 2 7 2 4 2 4" xfId="33188"/>
    <cellStyle name="Финансовый 3 2 2 7 2 4 3" xfId="3704"/>
    <cellStyle name="Финансовый 3 2 2 7 2 4 3 2" xfId="10508"/>
    <cellStyle name="Финансовый 3 2 2 7 2 4 3 2 2" xfId="24116"/>
    <cellStyle name="Финансовый 3 2 2 7 2 4 3 2 3" xfId="37724"/>
    <cellStyle name="Финансовый 3 2 2 7 2 4 3 3" xfId="17312"/>
    <cellStyle name="Финансовый 3 2 2 7 2 4 3 4" xfId="30920"/>
    <cellStyle name="Финансовый 3 2 2 7 2 4 4" xfId="8240"/>
    <cellStyle name="Финансовый 3 2 2 7 2 4 4 2" xfId="21848"/>
    <cellStyle name="Финансовый 3 2 2 7 2 4 4 3" xfId="35456"/>
    <cellStyle name="Финансовый 3 2 2 7 2 4 5" xfId="15044"/>
    <cellStyle name="Финансовый 3 2 2 7 2 4 6" xfId="28652"/>
    <cellStyle name="Финансовый 3 2 2 7 2 5" xfId="2192"/>
    <cellStyle name="Финансовый 3 2 2 7 2 5 2" xfId="6728"/>
    <cellStyle name="Финансовый 3 2 2 7 2 5 2 2" xfId="13532"/>
    <cellStyle name="Финансовый 3 2 2 7 2 5 2 2 2" xfId="27140"/>
    <cellStyle name="Финансовый 3 2 2 7 2 5 2 2 3" xfId="40748"/>
    <cellStyle name="Финансовый 3 2 2 7 2 5 2 3" xfId="20336"/>
    <cellStyle name="Финансовый 3 2 2 7 2 5 2 4" xfId="33944"/>
    <cellStyle name="Финансовый 3 2 2 7 2 5 3" xfId="4460"/>
    <cellStyle name="Финансовый 3 2 2 7 2 5 3 2" xfId="11264"/>
    <cellStyle name="Финансовый 3 2 2 7 2 5 3 2 2" xfId="24872"/>
    <cellStyle name="Финансовый 3 2 2 7 2 5 3 2 3" xfId="38480"/>
    <cellStyle name="Финансовый 3 2 2 7 2 5 3 3" xfId="18068"/>
    <cellStyle name="Финансовый 3 2 2 7 2 5 3 4" xfId="31676"/>
    <cellStyle name="Финансовый 3 2 2 7 2 5 4" xfId="8996"/>
    <cellStyle name="Финансовый 3 2 2 7 2 5 4 2" xfId="22604"/>
    <cellStyle name="Финансовый 3 2 2 7 2 5 4 3" xfId="36212"/>
    <cellStyle name="Финансовый 3 2 2 7 2 5 5" xfId="15800"/>
    <cellStyle name="Финансовый 3 2 2 7 2 5 6" xfId="29408"/>
    <cellStyle name="Финансовый 3 2 2 7 2 6" xfId="1058"/>
    <cellStyle name="Финансовый 3 2 2 7 2 6 2" xfId="5594"/>
    <cellStyle name="Финансовый 3 2 2 7 2 6 2 2" xfId="12398"/>
    <cellStyle name="Финансовый 3 2 2 7 2 6 2 2 2" xfId="26006"/>
    <cellStyle name="Финансовый 3 2 2 7 2 6 2 2 3" xfId="39614"/>
    <cellStyle name="Финансовый 3 2 2 7 2 6 2 3" xfId="19202"/>
    <cellStyle name="Финансовый 3 2 2 7 2 6 2 4" xfId="32810"/>
    <cellStyle name="Финансовый 3 2 2 7 2 6 3" xfId="3326"/>
    <cellStyle name="Финансовый 3 2 2 7 2 6 3 2" xfId="10130"/>
    <cellStyle name="Финансовый 3 2 2 7 2 6 3 2 2" xfId="23738"/>
    <cellStyle name="Финансовый 3 2 2 7 2 6 3 2 3" xfId="37346"/>
    <cellStyle name="Финансовый 3 2 2 7 2 6 3 3" xfId="16934"/>
    <cellStyle name="Финансовый 3 2 2 7 2 6 3 4" xfId="30542"/>
    <cellStyle name="Финансовый 3 2 2 7 2 6 4" xfId="7862"/>
    <cellStyle name="Финансовый 3 2 2 7 2 6 4 2" xfId="21470"/>
    <cellStyle name="Финансовый 3 2 2 7 2 6 4 3" xfId="35078"/>
    <cellStyle name="Финансовый 3 2 2 7 2 6 5" xfId="14666"/>
    <cellStyle name="Финансовый 3 2 2 7 2 6 6" xfId="28274"/>
    <cellStyle name="Финансовый 3 2 2 7 2 7" xfId="680"/>
    <cellStyle name="Финансовый 3 2 2 7 2 7 2" xfId="5216"/>
    <cellStyle name="Финансовый 3 2 2 7 2 7 2 2" xfId="12020"/>
    <cellStyle name="Финансовый 3 2 2 7 2 7 2 2 2" xfId="25628"/>
    <cellStyle name="Финансовый 3 2 2 7 2 7 2 2 3" xfId="39236"/>
    <cellStyle name="Финансовый 3 2 2 7 2 7 2 3" xfId="18824"/>
    <cellStyle name="Финансовый 3 2 2 7 2 7 2 4" xfId="32432"/>
    <cellStyle name="Финансовый 3 2 2 7 2 7 3" xfId="2948"/>
    <cellStyle name="Финансовый 3 2 2 7 2 7 3 2" xfId="9752"/>
    <cellStyle name="Финансовый 3 2 2 7 2 7 3 2 2" xfId="23360"/>
    <cellStyle name="Финансовый 3 2 2 7 2 7 3 2 3" xfId="36968"/>
    <cellStyle name="Финансовый 3 2 2 7 2 7 3 3" xfId="16556"/>
    <cellStyle name="Финансовый 3 2 2 7 2 7 3 4" xfId="30164"/>
    <cellStyle name="Финансовый 3 2 2 7 2 7 4" xfId="7484"/>
    <cellStyle name="Финансовый 3 2 2 7 2 7 4 2" xfId="21092"/>
    <cellStyle name="Финансовый 3 2 2 7 2 7 4 3" xfId="34700"/>
    <cellStyle name="Финансовый 3 2 2 7 2 7 5" xfId="14288"/>
    <cellStyle name="Финансовый 3 2 2 7 2 7 6" xfId="27896"/>
    <cellStyle name="Финансовый 3 2 2 7 2 8" xfId="4838"/>
    <cellStyle name="Финансовый 3 2 2 7 2 8 2" xfId="11642"/>
    <cellStyle name="Финансовый 3 2 2 7 2 8 2 2" xfId="25250"/>
    <cellStyle name="Финансовый 3 2 2 7 2 8 2 3" xfId="38858"/>
    <cellStyle name="Финансовый 3 2 2 7 2 8 3" xfId="18446"/>
    <cellStyle name="Финансовый 3 2 2 7 2 8 4" xfId="32054"/>
    <cellStyle name="Финансовый 3 2 2 7 2 9" xfId="2570"/>
    <cellStyle name="Финансовый 3 2 2 7 2 9 2" xfId="9374"/>
    <cellStyle name="Финансовый 3 2 2 7 2 9 2 2" xfId="22982"/>
    <cellStyle name="Финансовый 3 2 2 7 2 9 2 3" xfId="36590"/>
    <cellStyle name="Финансовый 3 2 2 7 2 9 3" xfId="16178"/>
    <cellStyle name="Финансовый 3 2 2 7 2 9 4" xfId="29786"/>
    <cellStyle name="Финансовый 3 2 2 7 3" xfId="423"/>
    <cellStyle name="Финансовый 3 2 2 7 3 10" xfId="14031"/>
    <cellStyle name="Финансовый 3 2 2 7 3 11" xfId="27639"/>
    <cellStyle name="Финансовый 3 2 2 7 3 2" xfId="1935"/>
    <cellStyle name="Финансовый 3 2 2 7 3 2 2" xfId="6471"/>
    <cellStyle name="Финансовый 3 2 2 7 3 2 2 2" xfId="13275"/>
    <cellStyle name="Финансовый 3 2 2 7 3 2 2 2 2" xfId="26883"/>
    <cellStyle name="Финансовый 3 2 2 7 3 2 2 2 3" xfId="40491"/>
    <cellStyle name="Финансовый 3 2 2 7 3 2 2 3" xfId="20079"/>
    <cellStyle name="Финансовый 3 2 2 7 3 2 2 4" xfId="33687"/>
    <cellStyle name="Финансовый 3 2 2 7 3 2 3" xfId="4203"/>
    <cellStyle name="Финансовый 3 2 2 7 3 2 3 2" xfId="11007"/>
    <cellStyle name="Финансовый 3 2 2 7 3 2 3 2 2" xfId="24615"/>
    <cellStyle name="Финансовый 3 2 2 7 3 2 3 2 3" xfId="38223"/>
    <cellStyle name="Финансовый 3 2 2 7 3 2 3 3" xfId="17811"/>
    <cellStyle name="Финансовый 3 2 2 7 3 2 3 4" xfId="31419"/>
    <cellStyle name="Финансовый 3 2 2 7 3 2 4" xfId="8739"/>
    <cellStyle name="Финансовый 3 2 2 7 3 2 4 2" xfId="22347"/>
    <cellStyle name="Финансовый 3 2 2 7 3 2 4 3" xfId="35955"/>
    <cellStyle name="Финансовый 3 2 2 7 3 2 5" xfId="15543"/>
    <cellStyle name="Финансовый 3 2 2 7 3 2 6" xfId="29151"/>
    <cellStyle name="Финансовый 3 2 2 7 3 3" xfId="1557"/>
    <cellStyle name="Финансовый 3 2 2 7 3 3 2" xfId="6093"/>
    <cellStyle name="Финансовый 3 2 2 7 3 3 2 2" xfId="12897"/>
    <cellStyle name="Финансовый 3 2 2 7 3 3 2 2 2" xfId="26505"/>
    <cellStyle name="Финансовый 3 2 2 7 3 3 2 2 3" xfId="40113"/>
    <cellStyle name="Финансовый 3 2 2 7 3 3 2 3" xfId="19701"/>
    <cellStyle name="Финансовый 3 2 2 7 3 3 2 4" xfId="33309"/>
    <cellStyle name="Финансовый 3 2 2 7 3 3 3" xfId="3825"/>
    <cellStyle name="Финансовый 3 2 2 7 3 3 3 2" xfId="10629"/>
    <cellStyle name="Финансовый 3 2 2 7 3 3 3 2 2" xfId="24237"/>
    <cellStyle name="Финансовый 3 2 2 7 3 3 3 2 3" xfId="37845"/>
    <cellStyle name="Финансовый 3 2 2 7 3 3 3 3" xfId="17433"/>
    <cellStyle name="Финансовый 3 2 2 7 3 3 3 4" xfId="31041"/>
    <cellStyle name="Финансовый 3 2 2 7 3 3 4" xfId="8361"/>
    <cellStyle name="Финансовый 3 2 2 7 3 3 4 2" xfId="21969"/>
    <cellStyle name="Финансовый 3 2 2 7 3 3 4 3" xfId="35577"/>
    <cellStyle name="Финансовый 3 2 2 7 3 3 5" xfId="15165"/>
    <cellStyle name="Финансовый 3 2 2 7 3 3 6" xfId="28773"/>
    <cellStyle name="Финансовый 3 2 2 7 3 4" xfId="2313"/>
    <cellStyle name="Финансовый 3 2 2 7 3 4 2" xfId="6849"/>
    <cellStyle name="Финансовый 3 2 2 7 3 4 2 2" xfId="13653"/>
    <cellStyle name="Финансовый 3 2 2 7 3 4 2 2 2" xfId="27261"/>
    <cellStyle name="Финансовый 3 2 2 7 3 4 2 2 3" xfId="40869"/>
    <cellStyle name="Финансовый 3 2 2 7 3 4 2 3" xfId="20457"/>
    <cellStyle name="Финансовый 3 2 2 7 3 4 2 4" xfId="34065"/>
    <cellStyle name="Финансовый 3 2 2 7 3 4 3" xfId="4581"/>
    <cellStyle name="Финансовый 3 2 2 7 3 4 3 2" xfId="11385"/>
    <cellStyle name="Финансовый 3 2 2 7 3 4 3 2 2" xfId="24993"/>
    <cellStyle name="Финансовый 3 2 2 7 3 4 3 2 3" xfId="38601"/>
    <cellStyle name="Финансовый 3 2 2 7 3 4 3 3" xfId="18189"/>
    <cellStyle name="Финансовый 3 2 2 7 3 4 3 4" xfId="31797"/>
    <cellStyle name="Финансовый 3 2 2 7 3 4 4" xfId="9117"/>
    <cellStyle name="Финансовый 3 2 2 7 3 4 4 2" xfId="22725"/>
    <cellStyle name="Финансовый 3 2 2 7 3 4 4 3" xfId="36333"/>
    <cellStyle name="Финансовый 3 2 2 7 3 4 5" xfId="15921"/>
    <cellStyle name="Финансовый 3 2 2 7 3 4 6" xfId="29529"/>
    <cellStyle name="Финансовый 3 2 2 7 3 5" xfId="1179"/>
    <cellStyle name="Финансовый 3 2 2 7 3 5 2" xfId="5715"/>
    <cellStyle name="Финансовый 3 2 2 7 3 5 2 2" xfId="12519"/>
    <cellStyle name="Финансовый 3 2 2 7 3 5 2 2 2" xfId="26127"/>
    <cellStyle name="Финансовый 3 2 2 7 3 5 2 2 3" xfId="39735"/>
    <cellStyle name="Финансовый 3 2 2 7 3 5 2 3" xfId="19323"/>
    <cellStyle name="Финансовый 3 2 2 7 3 5 2 4" xfId="32931"/>
    <cellStyle name="Финансовый 3 2 2 7 3 5 3" xfId="3447"/>
    <cellStyle name="Финансовый 3 2 2 7 3 5 3 2" xfId="10251"/>
    <cellStyle name="Финансовый 3 2 2 7 3 5 3 2 2" xfId="23859"/>
    <cellStyle name="Финансовый 3 2 2 7 3 5 3 2 3" xfId="37467"/>
    <cellStyle name="Финансовый 3 2 2 7 3 5 3 3" xfId="17055"/>
    <cellStyle name="Финансовый 3 2 2 7 3 5 3 4" xfId="30663"/>
    <cellStyle name="Финансовый 3 2 2 7 3 5 4" xfId="7983"/>
    <cellStyle name="Финансовый 3 2 2 7 3 5 4 2" xfId="21591"/>
    <cellStyle name="Финансовый 3 2 2 7 3 5 4 3" xfId="35199"/>
    <cellStyle name="Финансовый 3 2 2 7 3 5 5" xfId="14787"/>
    <cellStyle name="Финансовый 3 2 2 7 3 5 6" xfId="28395"/>
    <cellStyle name="Финансовый 3 2 2 7 3 6" xfId="801"/>
    <cellStyle name="Финансовый 3 2 2 7 3 6 2" xfId="5337"/>
    <cellStyle name="Финансовый 3 2 2 7 3 6 2 2" xfId="12141"/>
    <cellStyle name="Финансовый 3 2 2 7 3 6 2 2 2" xfId="25749"/>
    <cellStyle name="Финансовый 3 2 2 7 3 6 2 2 3" xfId="39357"/>
    <cellStyle name="Финансовый 3 2 2 7 3 6 2 3" xfId="18945"/>
    <cellStyle name="Финансовый 3 2 2 7 3 6 2 4" xfId="32553"/>
    <cellStyle name="Финансовый 3 2 2 7 3 6 3" xfId="3069"/>
    <cellStyle name="Финансовый 3 2 2 7 3 6 3 2" xfId="9873"/>
    <cellStyle name="Финансовый 3 2 2 7 3 6 3 2 2" xfId="23481"/>
    <cellStyle name="Финансовый 3 2 2 7 3 6 3 2 3" xfId="37089"/>
    <cellStyle name="Финансовый 3 2 2 7 3 6 3 3" xfId="16677"/>
    <cellStyle name="Финансовый 3 2 2 7 3 6 3 4" xfId="30285"/>
    <cellStyle name="Финансовый 3 2 2 7 3 6 4" xfId="7605"/>
    <cellStyle name="Финансовый 3 2 2 7 3 6 4 2" xfId="21213"/>
    <cellStyle name="Финансовый 3 2 2 7 3 6 4 3" xfId="34821"/>
    <cellStyle name="Финансовый 3 2 2 7 3 6 5" xfId="14409"/>
    <cellStyle name="Финансовый 3 2 2 7 3 6 6" xfId="28017"/>
    <cellStyle name="Финансовый 3 2 2 7 3 7" xfId="4959"/>
    <cellStyle name="Финансовый 3 2 2 7 3 7 2" xfId="11763"/>
    <cellStyle name="Финансовый 3 2 2 7 3 7 2 2" xfId="25371"/>
    <cellStyle name="Финансовый 3 2 2 7 3 7 2 3" xfId="38979"/>
    <cellStyle name="Финансовый 3 2 2 7 3 7 3" xfId="18567"/>
    <cellStyle name="Финансовый 3 2 2 7 3 7 4" xfId="32175"/>
    <cellStyle name="Финансовый 3 2 2 7 3 8" xfId="2691"/>
    <cellStyle name="Финансовый 3 2 2 7 3 8 2" xfId="9495"/>
    <cellStyle name="Финансовый 3 2 2 7 3 8 2 2" xfId="23103"/>
    <cellStyle name="Финансовый 3 2 2 7 3 8 2 3" xfId="36711"/>
    <cellStyle name="Финансовый 3 2 2 7 3 8 3" xfId="16299"/>
    <cellStyle name="Финансовый 3 2 2 7 3 8 4" xfId="29907"/>
    <cellStyle name="Финансовый 3 2 2 7 3 9" xfId="7227"/>
    <cellStyle name="Финансовый 3 2 2 7 3 9 2" xfId="20835"/>
    <cellStyle name="Финансовый 3 2 2 7 3 9 3" xfId="34443"/>
    <cellStyle name="Финансовый 3 2 2 7 4" xfId="1733"/>
    <cellStyle name="Финансовый 3 2 2 7 4 2" xfId="6269"/>
    <cellStyle name="Финансовый 3 2 2 7 4 2 2" xfId="13073"/>
    <cellStyle name="Финансовый 3 2 2 7 4 2 2 2" xfId="26681"/>
    <cellStyle name="Финансовый 3 2 2 7 4 2 2 3" xfId="40289"/>
    <cellStyle name="Финансовый 3 2 2 7 4 2 3" xfId="19877"/>
    <cellStyle name="Финансовый 3 2 2 7 4 2 4" xfId="33485"/>
    <cellStyle name="Финансовый 3 2 2 7 4 3" xfId="4001"/>
    <cellStyle name="Финансовый 3 2 2 7 4 3 2" xfId="10805"/>
    <cellStyle name="Финансовый 3 2 2 7 4 3 2 2" xfId="24413"/>
    <cellStyle name="Финансовый 3 2 2 7 4 3 2 3" xfId="38021"/>
    <cellStyle name="Финансовый 3 2 2 7 4 3 3" xfId="17609"/>
    <cellStyle name="Финансовый 3 2 2 7 4 3 4" xfId="31217"/>
    <cellStyle name="Финансовый 3 2 2 7 4 4" xfId="8537"/>
    <cellStyle name="Финансовый 3 2 2 7 4 4 2" xfId="22145"/>
    <cellStyle name="Финансовый 3 2 2 7 4 4 3" xfId="35753"/>
    <cellStyle name="Финансовый 3 2 2 7 4 5" xfId="15341"/>
    <cellStyle name="Финансовый 3 2 2 7 4 6" xfId="28949"/>
    <cellStyle name="Финансовый 3 2 2 7 5" xfId="1355"/>
    <cellStyle name="Финансовый 3 2 2 7 5 2" xfId="5891"/>
    <cellStyle name="Финансовый 3 2 2 7 5 2 2" xfId="12695"/>
    <cellStyle name="Финансовый 3 2 2 7 5 2 2 2" xfId="26303"/>
    <cellStyle name="Финансовый 3 2 2 7 5 2 2 3" xfId="39911"/>
    <cellStyle name="Финансовый 3 2 2 7 5 2 3" xfId="19499"/>
    <cellStyle name="Финансовый 3 2 2 7 5 2 4" xfId="33107"/>
    <cellStyle name="Финансовый 3 2 2 7 5 3" xfId="3623"/>
    <cellStyle name="Финансовый 3 2 2 7 5 3 2" xfId="10427"/>
    <cellStyle name="Финансовый 3 2 2 7 5 3 2 2" xfId="24035"/>
    <cellStyle name="Финансовый 3 2 2 7 5 3 2 3" xfId="37643"/>
    <cellStyle name="Финансовый 3 2 2 7 5 3 3" xfId="17231"/>
    <cellStyle name="Финансовый 3 2 2 7 5 3 4" xfId="30839"/>
    <cellStyle name="Финансовый 3 2 2 7 5 4" xfId="8159"/>
    <cellStyle name="Финансовый 3 2 2 7 5 4 2" xfId="21767"/>
    <cellStyle name="Финансовый 3 2 2 7 5 4 3" xfId="35375"/>
    <cellStyle name="Финансовый 3 2 2 7 5 5" xfId="14963"/>
    <cellStyle name="Финансовый 3 2 2 7 5 6" xfId="28571"/>
    <cellStyle name="Финансовый 3 2 2 7 6" xfId="2111"/>
    <cellStyle name="Финансовый 3 2 2 7 6 2" xfId="6647"/>
    <cellStyle name="Финансовый 3 2 2 7 6 2 2" xfId="13451"/>
    <cellStyle name="Финансовый 3 2 2 7 6 2 2 2" xfId="27059"/>
    <cellStyle name="Финансовый 3 2 2 7 6 2 2 3" xfId="40667"/>
    <cellStyle name="Финансовый 3 2 2 7 6 2 3" xfId="20255"/>
    <cellStyle name="Финансовый 3 2 2 7 6 2 4" xfId="33863"/>
    <cellStyle name="Финансовый 3 2 2 7 6 3" xfId="4379"/>
    <cellStyle name="Финансовый 3 2 2 7 6 3 2" xfId="11183"/>
    <cellStyle name="Финансовый 3 2 2 7 6 3 2 2" xfId="24791"/>
    <cellStyle name="Финансовый 3 2 2 7 6 3 2 3" xfId="38399"/>
    <cellStyle name="Финансовый 3 2 2 7 6 3 3" xfId="17987"/>
    <cellStyle name="Финансовый 3 2 2 7 6 3 4" xfId="31595"/>
    <cellStyle name="Финансовый 3 2 2 7 6 4" xfId="8915"/>
    <cellStyle name="Финансовый 3 2 2 7 6 4 2" xfId="22523"/>
    <cellStyle name="Финансовый 3 2 2 7 6 4 3" xfId="36131"/>
    <cellStyle name="Финансовый 3 2 2 7 6 5" xfId="15719"/>
    <cellStyle name="Финансовый 3 2 2 7 6 6" xfId="29327"/>
    <cellStyle name="Финансовый 3 2 2 7 7" xfId="977"/>
    <cellStyle name="Финансовый 3 2 2 7 7 2" xfId="5513"/>
    <cellStyle name="Финансовый 3 2 2 7 7 2 2" xfId="12317"/>
    <cellStyle name="Финансовый 3 2 2 7 7 2 2 2" xfId="25925"/>
    <cellStyle name="Финансовый 3 2 2 7 7 2 2 3" xfId="39533"/>
    <cellStyle name="Финансовый 3 2 2 7 7 2 3" xfId="19121"/>
    <cellStyle name="Финансовый 3 2 2 7 7 2 4" xfId="32729"/>
    <cellStyle name="Финансовый 3 2 2 7 7 3" xfId="3245"/>
    <cellStyle name="Финансовый 3 2 2 7 7 3 2" xfId="10049"/>
    <cellStyle name="Финансовый 3 2 2 7 7 3 2 2" xfId="23657"/>
    <cellStyle name="Финансовый 3 2 2 7 7 3 2 3" xfId="37265"/>
    <cellStyle name="Финансовый 3 2 2 7 7 3 3" xfId="16853"/>
    <cellStyle name="Финансовый 3 2 2 7 7 3 4" xfId="30461"/>
    <cellStyle name="Финансовый 3 2 2 7 7 4" xfId="7781"/>
    <cellStyle name="Финансовый 3 2 2 7 7 4 2" xfId="21389"/>
    <cellStyle name="Финансовый 3 2 2 7 7 4 3" xfId="34997"/>
    <cellStyle name="Финансовый 3 2 2 7 7 5" xfId="14585"/>
    <cellStyle name="Финансовый 3 2 2 7 7 6" xfId="28193"/>
    <cellStyle name="Финансовый 3 2 2 7 8" xfId="599"/>
    <cellStyle name="Финансовый 3 2 2 7 8 2" xfId="5135"/>
    <cellStyle name="Финансовый 3 2 2 7 8 2 2" xfId="11939"/>
    <cellStyle name="Финансовый 3 2 2 7 8 2 2 2" xfId="25547"/>
    <cellStyle name="Финансовый 3 2 2 7 8 2 2 3" xfId="39155"/>
    <cellStyle name="Финансовый 3 2 2 7 8 2 3" xfId="18743"/>
    <cellStyle name="Финансовый 3 2 2 7 8 2 4" xfId="32351"/>
    <cellStyle name="Финансовый 3 2 2 7 8 3" xfId="2867"/>
    <cellStyle name="Финансовый 3 2 2 7 8 3 2" xfId="9671"/>
    <cellStyle name="Финансовый 3 2 2 7 8 3 2 2" xfId="23279"/>
    <cellStyle name="Финансовый 3 2 2 7 8 3 2 3" xfId="36887"/>
    <cellStyle name="Финансовый 3 2 2 7 8 3 3" xfId="16475"/>
    <cellStyle name="Финансовый 3 2 2 7 8 3 4" xfId="30083"/>
    <cellStyle name="Финансовый 3 2 2 7 8 4" xfId="7403"/>
    <cellStyle name="Финансовый 3 2 2 7 8 4 2" xfId="21011"/>
    <cellStyle name="Финансовый 3 2 2 7 8 4 3" xfId="34619"/>
    <cellStyle name="Финансовый 3 2 2 7 8 5" xfId="14207"/>
    <cellStyle name="Финансовый 3 2 2 7 8 6" xfId="27815"/>
    <cellStyle name="Финансовый 3 2 2 7 9" xfId="4757"/>
    <cellStyle name="Финансовый 3 2 2 7 9 2" xfId="11561"/>
    <cellStyle name="Финансовый 3 2 2 7 9 2 2" xfId="25169"/>
    <cellStyle name="Финансовый 3 2 2 7 9 2 3" xfId="38777"/>
    <cellStyle name="Финансовый 3 2 2 7 9 3" xfId="18365"/>
    <cellStyle name="Финансовый 3 2 2 7 9 4" xfId="31973"/>
    <cellStyle name="Финансовый 3 2 2 8" xfId="227"/>
    <cellStyle name="Финансовый 3 2 2 8 10" xfId="7031"/>
    <cellStyle name="Финансовый 3 2 2 8 10 2" xfId="20639"/>
    <cellStyle name="Финансовый 3 2 2 8 10 3" xfId="34247"/>
    <cellStyle name="Финансовый 3 2 2 8 11" xfId="13835"/>
    <cellStyle name="Финансовый 3 2 2 8 12" xfId="27443"/>
    <cellStyle name="Финансовый 3 2 2 8 2" xfId="429"/>
    <cellStyle name="Финансовый 3 2 2 8 2 10" xfId="14037"/>
    <cellStyle name="Финансовый 3 2 2 8 2 11" xfId="27645"/>
    <cellStyle name="Финансовый 3 2 2 8 2 2" xfId="1941"/>
    <cellStyle name="Финансовый 3 2 2 8 2 2 2" xfId="6477"/>
    <cellStyle name="Финансовый 3 2 2 8 2 2 2 2" xfId="13281"/>
    <cellStyle name="Финансовый 3 2 2 8 2 2 2 2 2" xfId="26889"/>
    <cellStyle name="Финансовый 3 2 2 8 2 2 2 2 3" xfId="40497"/>
    <cellStyle name="Финансовый 3 2 2 8 2 2 2 3" xfId="20085"/>
    <cellStyle name="Финансовый 3 2 2 8 2 2 2 4" xfId="33693"/>
    <cellStyle name="Финансовый 3 2 2 8 2 2 3" xfId="4209"/>
    <cellStyle name="Финансовый 3 2 2 8 2 2 3 2" xfId="11013"/>
    <cellStyle name="Финансовый 3 2 2 8 2 2 3 2 2" xfId="24621"/>
    <cellStyle name="Финансовый 3 2 2 8 2 2 3 2 3" xfId="38229"/>
    <cellStyle name="Финансовый 3 2 2 8 2 2 3 3" xfId="17817"/>
    <cellStyle name="Финансовый 3 2 2 8 2 2 3 4" xfId="31425"/>
    <cellStyle name="Финансовый 3 2 2 8 2 2 4" xfId="8745"/>
    <cellStyle name="Финансовый 3 2 2 8 2 2 4 2" xfId="22353"/>
    <cellStyle name="Финансовый 3 2 2 8 2 2 4 3" xfId="35961"/>
    <cellStyle name="Финансовый 3 2 2 8 2 2 5" xfId="15549"/>
    <cellStyle name="Финансовый 3 2 2 8 2 2 6" xfId="29157"/>
    <cellStyle name="Финансовый 3 2 2 8 2 3" xfId="1563"/>
    <cellStyle name="Финансовый 3 2 2 8 2 3 2" xfId="6099"/>
    <cellStyle name="Финансовый 3 2 2 8 2 3 2 2" xfId="12903"/>
    <cellStyle name="Финансовый 3 2 2 8 2 3 2 2 2" xfId="26511"/>
    <cellStyle name="Финансовый 3 2 2 8 2 3 2 2 3" xfId="40119"/>
    <cellStyle name="Финансовый 3 2 2 8 2 3 2 3" xfId="19707"/>
    <cellStyle name="Финансовый 3 2 2 8 2 3 2 4" xfId="33315"/>
    <cellStyle name="Финансовый 3 2 2 8 2 3 3" xfId="3831"/>
    <cellStyle name="Финансовый 3 2 2 8 2 3 3 2" xfId="10635"/>
    <cellStyle name="Финансовый 3 2 2 8 2 3 3 2 2" xfId="24243"/>
    <cellStyle name="Финансовый 3 2 2 8 2 3 3 2 3" xfId="37851"/>
    <cellStyle name="Финансовый 3 2 2 8 2 3 3 3" xfId="17439"/>
    <cellStyle name="Финансовый 3 2 2 8 2 3 3 4" xfId="31047"/>
    <cellStyle name="Финансовый 3 2 2 8 2 3 4" xfId="8367"/>
    <cellStyle name="Финансовый 3 2 2 8 2 3 4 2" xfId="21975"/>
    <cellStyle name="Финансовый 3 2 2 8 2 3 4 3" xfId="35583"/>
    <cellStyle name="Финансовый 3 2 2 8 2 3 5" xfId="15171"/>
    <cellStyle name="Финансовый 3 2 2 8 2 3 6" xfId="28779"/>
    <cellStyle name="Финансовый 3 2 2 8 2 4" xfId="2319"/>
    <cellStyle name="Финансовый 3 2 2 8 2 4 2" xfId="6855"/>
    <cellStyle name="Финансовый 3 2 2 8 2 4 2 2" xfId="13659"/>
    <cellStyle name="Финансовый 3 2 2 8 2 4 2 2 2" xfId="27267"/>
    <cellStyle name="Финансовый 3 2 2 8 2 4 2 2 3" xfId="40875"/>
    <cellStyle name="Финансовый 3 2 2 8 2 4 2 3" xfId="20463"/>
    <cellStyle name="Финансовый 3 2 2 8 2 4 2 4" xfId="34071"/>
    <cellStyle name="Финансовый 3 2 2 8 2 4 3" xfId="4587"/>
    <cellStyle name="Финансовый 3 2 2 8 2 4 3 2" xfId="11391"/>
    <cellStyle name="Финансовый 3 2 2 8 2 4 3 2 2" xfId="24999"/>
    <cellStyle name="Финансовый 3 2 2 8 2 4 3 2 3" xfId="38607"/>
    <cellStyle name="Финансовый 3 2 2 8 2 4 3 3" xfId="18195"/>
    <cellStyle name="Финансовый 3 2 2 8 2 4 3 4" xfId="31803"/>
    <cellStyle name="Финансовый 3 2 2 8 2 4 4" xfId="9123"/>
    <cellStyle name="Финансовый 3 2 2 8 2 4 4 2" xfId="22731"/>
    <cellStyle name="Финансовый 3 2 2 8 2 4 4 3" xfId="36339"/>
    <cellStyle name="Финансовый 3 2 2 8 2 4 5" xfId="15927"/>
    <cellStyle name="Финансовый 3 2 2 8 2 4 6" xfId="29535"/>
    <cellStyle name="Финансовый 3 2 2 8 2 5" xfId="1185"/>
    <cellStyle name="Финансовый 3 2 2 8 2 5 2" xfId="5721"/>
    <cellStyle name="Финансовый 3 2 2 8 2 5 2 2" xfId="12525"/>
    <cellStyle name="Финансовый 3 2 2 8 2 5 2 2 2" xfId="26133"/>
    <cellStyle name="Финансовый 3 2 2 8 2 5 2 2 3" xfId="39741"/>
    <cellStyle name="Финансовый 3 2 2 8 2 5 2 3" xfId="19329"/>
    <cellStyle name="Финансовый 3 2 2 8 2 5 2 4" xfId="32937"/>
    <cellStyle name="Финансовый 3 2 2 8 2 5 3" xfId="3453"/>
    <cellStyle name="Финансовый 3 2 2 8 2 5 3 2" xfId="10257"/>
    <cellStyle name="Финансовый 3 2 2 8 2 5 3 2 2" xfId="23865"/>
    <cellStyle name="Финансовый 3 2 2 8 2 5 3 2 3" xfId="37473"/>
    <cellStyle name="Финансовый 3 2 2 8 2 5 3 3" xfId="17061"/>
    <cellStyle name="Финансовый 3 2 2 8 2 5 3 4" xfId="30669"/>
    <cellStyle name="Финансовый 3 2 2 8 2 5 4" xfId="7989"/>
    <cellStyle name="Финансовый 3 2 2 8 2 5 4 2" xfId="21597"/>
    <cellStyle name="Финансовый 3 2 2 8 2 5 4 3" xfId="35205"/>
    <cellStyle name="Финансовый 3 2 2 8 2 5 5" xfId="14793"/>
    <cellStyle name="Финансовый 3 2 2 8 2 5 6" xfId="28401"/>
    <cellStyle name="Финансовый 3 2 2 8 2 6" xfId="807"/>
    <cellStyle name="Финансовый 3 2 2 8 2 6 2" xfId="5343"/>
    <cellStyle name="Финансовый 3 2 2 8 2 6 2 2" xfId="12147"/>
    <cellStyle name="Финансовый 3 2 2 8 2 6 2 2 2" xfId="25755"/>
    <cellStyle name="Финансовый 3 2 2 8 2 6 2 2 3" xfId="39363"/>
    <cellStyle name="Финансовый 3 2 2 8 2 6 2 3" xfId="18951"/>
    <cellStyle name="Финансовый 3 2 2 8 2 6 2 4" xfId="32559"/>
    <cellStyle name="Финансовый 3 2 2 8 2 6 3" xfId="3075"/>
    <cellStyle name="Финансовый 3 2 2 8 2 6 3 2" xfId="9879"/>
    <cellStyle name="Финансовый 3 2 2 8 2 6 3 2 2" xfId="23487"/>
    <cellStyle name="Финансовый 3 2 2 8 2 6 3 2 3" xfId="37095"/>
    <cellStyle name="Финансовый 3 2 2 8 2 6 3 3" xfId="16683"/>
    <cellStyle name="Финансовый 3 2 2 8 2 6 3 4" xfId="30291"/>
    <cellStyle name="Финансовый 3 2 2 8 2 6 4" xfId="7611"/>
    <cellStyle name="Финансовый 3 2 2 8 2 6 4 2" xfId="21219"/>
    <cellStyle name="Финансовый 3 2 2 8 2 6 4 3" xfId="34827"/>
    <cellStyle name="Финансовый 3 2 2 8 2 6 5" xfId="14415"/>
    <cellStyle name="Финансовый 3 2 2 8 2 6 6" xfId="28023"/>
    <cellStyle name="Финансовый 3 2 2 8 2 7" xfId="4965"/>
    <cellStyle name="Финансовый 3 2 2 8 2 7 2" xfId="11769"/>
    <cellStyle name="Финансовый 3 2 2 8 2 7 2 2" xfId="25377"/>
    <cellStyle name="Финансовый 3 2 2 8 2 7 2 3" xfId="38985"/>
    <cellStyle name="Финансовый 3 2 2 8 2 7 3" xfId="18573"/>
    <cellStyle name="Финансовый 3 2 2 8 2 7 4" xfId="32181"/>
    <cellStyle name="Финансовый 3 2 2 8 2 8" xfId="2697"/>
    <cellStyle name="Финансовый 3 2 2 8 2 8 2" xfId="9501"/>
    <cellStyle name="Финансовый 3 2 2 8 2 8 2 2" xfId="23109"/>
    <cellStyle name="Финансовый 3 2 2 8 2 8 2 3" xfId="36717"/>
    <cellStyle name="Финансовый 3 2 2 8 2 8 3" xfId="16305"/>
    <cellStyle name="Финансовый 3 2 2 8 2 8 4" xfId="29913"/>
    <cellStyle name="Финансовый 3 2 2 8 2 9" xfId="7233"/>
    <cellStyle name="Финансовый 3 2 2 8 2 9 2" xfId="20841"/>
    <cellStyle name="Финансовый 3 2 2 8 2 9 3" xfId="34449"/>
    <cellStyle name="Финансовый 3 2 2 8 3" xfId="1739"/>
    <cellStyle name="Финансовый 3 2 2 8 3 2" xfId="6275"/>
    <cellStyle name="Финансовый 3 2 2 8 3 2 2" xfId="13079"/>
    <cellStyle name="Финансовый 3 2 2 8 3 2 2 2" xfId="26687"/>
    <cellStyle name="Финансовый 3 2 2 8 3 2 2 3" xfId="40295"/>
    <cellStyle name="Финансовый 3 2 2 8 3 2 3" xfId="19883"/>
    <cellStyle name="Финансовый 3 2 2 8 3 2 4" xfId="33491"/>
    <cellStyle name="Финансовый 3 2 2 8 3 3" xfId="4007"/>
    <cellStyle name="Финансовый 3 2 2 8 3 3 2" xfId="10811"/>
    <cellStyle name="Финансовый 3 2 2 8 3 3 2 2" xfId="24419"/>
    <cellStyle name="Финансовый 3 2 2 8 3 3 2 3" xfId="38027"/>
    <cellStyle name="Финансовый 3 2 2 8 3 3 3" xfId="17615"/>
    <cellStyle name="Финансовый 3 2 2 8 3 3 4" xfId="31223"/>
    <cellStyle name="Финансовый 3 2 2 8 3 4" xfId="8543"/>
    <cellStyle name="Финансовый 3 2 2 8 3 4 2" xfId="22151"/>
    <cellStyle name="Финансовый 3 2 2 8 3 4 3" xfId="35759"/>
    <cellStyle name="Финансовый 3 2 2 8 3 5" xfId="15347"/>
    <cellStyle name="Финансовый 3 2 2 8 3 6" xfId="28955"/>
    <cellStyle name="Финансовый 3 2 2 8 4" xfId="1361"/>
    <cellStyle name="Финансовый 3 2 2 8 4 2" xfId="5897"/>
    <cellStyle name="Финансовый 3 2 2 8 4 2 2" xfId="12701"/>
    <cellStyle name="Финансовый 3 2 2 8 4 2 2 2" xfId="26309"/>
    <cellStyle name="Финансовый 3 2 2 8 4 2 2 3" xfId="39917"/>
    <cellStyle name="Финансовый 3 2 2 8 4 2 3" xfId="19505"/>
    <cellStyle name="Финансовый 3 2 2 8 4 2 4" xfId="33113"/>
    <cellStyle name="Финансовый 3 2 2 8 4 3" xfId="3629"/>
    <cellStyle name="Финансовый 3 2 2 8 4 3 2" xfId="10433"/>
    <cellStyle name="Финансовый 3 2 2 8 4 3 2 2" xfId="24041"/>
    <cellStyle name="Финансовый 3 2 2 8 4 3 2 3" xfId="37649"/>
    <cellStyle name="Финансовый 3 2 2 8 4 3 3" xfId="17237"/>
    <cellStyle name="Финансовый 3 2 2 8 4 3 4" xfId="30845"/>
    <cellStyle name="Финансовый 3 2 2 8 4 4" xfId="8165"/>
    <cellStyle name="Финансовый 3 2 2 8 4 4 2" xfId="21773"/>
    <cellStyle name="Финансовый 3 2 2 8 4 4 3" xfId="35381"/>
    <cellStyle name="Финансовый 3 2 2 8 4 5" xfId="14969"/>
    <cellStyle name="Финансовый 3 2 2 8 4 6" xfId="28577"/>
    <cellStyle name="Финансовый 3 2 2 8 5" xfId="2117"/>
    <cellStyle name="Финансовый 3 2 2 8 5 2" xfId="6653"/>
    <cellStyle name="Финансовый 3 2 2 8 5 2 2" xfId="13457"/>
    <cellStyle name="Финансовый 3 2 2 8 5 2 2 2" xfId="27065"/>
    <cellStyle name="Финансовый 3 2 2 8 5 2 2 3" xfId="40673"/>
    <cellStyle name="Финансовый 3 2 2 8 5 2 3" xfId="20261"/>
    <cellStyle name="Финансовый 3 2 2 8 5 2 4" xfId="33869"/>
    <cellStyle name="Финансовый 3 2 2 8 5 3" xfId="4385"/>
    <cellStyle name="Финансовый 3 2 2 8 5 3 2" xfId="11189"/>
    <cellStyle name="Финансовый 3 2 2 8 5 3 2 2" xfId="24797"/>
    <cellStyle name="Финансовый 3 2 2 8 5 3 2 3" xfId="38405"/>
    <cellStyle name="Финансовый 3 2 2 8 5 3 3" xfId="17993"/>
    <cellStyle name="Финансовый 3 2 2 8 5 3 4" xfId="31601"/>
    <cellStyle name="Финансовый 3 2 2 8 5 4" xfId="8921"/>
    <cellStyle name="Финансовый 3 2 2 8 5 4 2" xfId="22529"/>
    <cellStyle name="Финансовый 3 2 2 8 5 4 3" xfId="36137"/>
    <cellStyle name="Финансовый 3 2 2 8 5 5" xfId="15725"/>
    <cellStyle name="Финансовый 3 2 2 8 5 6" xfId="29333"/>
    <cellStyle name="Финансовый 3 2 2 8 6" xfId="983"/>
    <cellStyle name="Финансовый 3 2 2 8 6 2" xfId="5519"/>
    <cellStyle name="Финансовый 3 2 2 8 6 2 2" xfId="12323"/>
    <cellStyle name="Финансовый 3 2 2 8 6 2 2 2" xfId="25931"/>
    <cellStyle name="Финансовый 3 2 2 8 6 2 2 3" xfId="39539"/>
    <cellStyle name="Финансовый 3 2 2 8 6 2 3" xfId="19127"/>
    <cellStyle name="Финансовый 3 2 2 8 6 2 4" xfId="32735"/>
    <cellStyle name="Финансовый 3 2 2 8 6 3" xfId="3251"/>
    <cellStyle name="Финансовый 3 2 2 8 6 3 2" xfId="10055"/>
    <cellStyle name="Финансовый 3 2 2 8 6 3 2 2" xfId="23663"/>
    <cellStyle name="Финансовый 3 2 2 8 6 3 2 3" xfId="37271"/>
    <cellStyle name="Финансовый 3 2 2 8 6 3 3" xfId="16859"/>
    <cellStyle name="Финансовый 3 2 2 8 6 3 4" xfId="30467"/>
    <cellStyle name="Финансовый 3 2 2 8 6 4" xfId="7787"/>
    <cellStyle name="Финансовый 3 2 2 8 6 4 2" xfId="21395"/>
    <cellStyle name="Финансовый 3 2 2 8 6 4 3" xfId="35003"/>
    <cellStyle name="Финансовый 3 2 2 8 6 5" xfId="14591"/>
    <cellStyle name="Финансовый 3 2 2 8 6 6" xfId="28199"/>
    <cellStyle name="Финансовый 3 2 2 8 7" xfId="605"/>
    <cellStyle name="Финансовый 3 2 2 8 7 2" xfId="5141"/>
    <cellStyle name="Финансовый 3 2 2 8 7 2 2" xfId="11945"/>
    <cellStyle name="Финансовый 3 2 2 8 7 2 2 2" xfId="25553"/>
    <cellStyle name="Финансовый 3 2 2 8 7 2 2 3" xfId="39161"/>
    <cellStyle name="Финансовый 3 2 2 8 7 2 3" xfId="18749"/>
    <cellStyle name="Финансовый 3 2 2 8 7 2 4" xfId="32357"/>
    <cellStyle name="Финансовый 3 2 2 8 7 3" xfId="2873"/>
    <cellStyle name="Финансовый 3 2 2 8 7 3 2" xfId="9677"/>
    <cellStyle name="Финансовый 3 2 2 8 7 3 2 2" xfId="23285"/>
    <cellStyle name="Финансовый 3 2 2 8 7 3 2 3" xfId="36893"/>
    <cellStyle name="Финансовый 3 2 2 8 7 3 3" xfId="16481"/>
    <cellStyle name="Финансовый 3 2 2 8 7 3 4" xfId="30089"/>
    <cellStyle name="Финансовый 3 2 2 8 7 4" xfId="7409"/>
    <cellStyle name="Финансовый 3 2 2 8 7 4 2" xfId="21017"/>
    <cellStyle name="Финансовый 3 2 2 8 7 4 3" xfId="34625"/>
    <cellStyle name="Финансовый 3 2 2 8 7 5" xfId="14213"/>
    <cellStyle name="Финансовый 3 2 2 8 7 6" xfId="27821"/>
    <cellStyle name="Финансовый 3 2 2 8 8" xfId="4763"/>
    <cellStyle name="Финансовый 3 2 2 8 8 2" xfId="11567"/>
    <cellStyle name="Финансовый 3 2 2 8 8 2 2" xfId="25175"/>
    <cellStyle name="Финансовый 3 2 2 8 8 2 3" xfId="38783"/>
    <cellStyle name="Финансовый 3 2 2 8 8 3" xfId="18371"/>
    <cellStyle name="Финансовый 3 2 2 8 8 4" xfId="31979"/>
    <cellStyle name="Финансовый 3 2 2 8 9" xfId="2495"/>
    <cellStyle name="Финансовый 3 2 2 8 9 2" xfId="9299"/>
    <cellStyle name="Финансовый 3 2 2 8 9 2 2" xfId="22907"/>
    <cellStyle name="Финансовый 3 2 2 8 9 2 3" xfId="36515"/>
    <cellStyle name="Финансовый 3 2 2 8 9 3" xfId="16103"/>
    <cellStyle name="Финансовый 3 2 2 8 9 4" xfId="29711"/>
    <cellStyle name="Финансовый 3 2 2 9" xfId="348"/>
    <cellStyle name="Финансовый 3 2 2 9 10" xfId="13956"/>
    <cellStyle name="Финансовый 3 2 2 9 11" xfId="27564"/>
    <cellStyle name="Финансовый 3 2 2 9 2" xfId="1860"/>
    <cellStyle name="Финансовый 3 2 2 9 2 2" xfId="6396"/>
    <cellStyle name="Финансовый 3 2 2 9 2 2 2" xfId="13200"/>
    <cellStyle name="Финансовый 3 2 2 9 2 2 2 2" xfId="26808"/>
    <cellStyle name="Финансовый 3 2 2 9 2 2 2 3" xfId="40416"/>
    <cellStyle name="Финансовый 3 2 2 9 2 2 3" xfId="20004"/>
    <cellStyle name="Финансовый 3 2 2 9 2 2 4" xfId="33612"/>
    <cellStyle name="Финансовый 3 2 2 9 2 3" xfId="4128"/>
    <cellStyle name="Финансовый 3 2 2 9 2 3 2" xfId="10932"/>
    <cellStyle name="Финансовый 3 2 2 9 2 3 2 2" xfId="24540"/>
    <cellStyle name="Финансовый 3 2 2 9 2 3 2 3" xfId="38148"/>
    <cellStyle name="Финансовый 3 2 2 9 2 3 3" xfId="17736"/>
    <cellStyle name="Финансовый 3 2 2 9 2 3 4" xfId="31344"/>
    <cellStyle name="Финансовый 3 2 2 9 2 4" xfId="8664"/>
    <cellStyle name="Финансовый 3 2 2 9 2 4 2" xfId="22272"/>
    <cellStyle name="Финансовый 3 2 2 9 2 4 3" xfId="35880"/>
    <cellStyle name="Финансовый 3 2 2 9 2 5" xfId="15468"/>
    <cellStyle name="Финансовый 3 2 2 9 2 6" xfId="29076"/>
    <cellStyle name="Финансовый 3 2 2 9 3" xfId="1482"/>
    <cellStyle name="Финансовый 3 2 2 9 3 2" xfId="6018"/>
    <cellStyle name="Финансовый 3 2 2 9 3 2 2" xfId="12822"/>
    <cellStyle name="Финансовый 3 2 2 9 3 2 2 2" xfId="26430"/>
    <cellStyle name="Финансовый 3 2 2 9 3 2 2 3" xfId="40038"/>
    <cellStyle name="Финансовый 3 2 2 9 3 2 3" xfId="19626"/>
    <cellStyle name="Финансовый 3 2 2 9 3 2 4" xfId="33234"/>
    <cellStyle name="Финансовый 3 2 2 9 3 3" xfId="3750"/>
    <cellStyle name="Финансовый 3 2 2 9 3 3 2" xfId="10554"/>
    <cellStyle name="Финансовый 3 2 2 9 3 3 2 2" xfId="24162"/>
    <cellStyle name="Финансовый 3 2 2 9 3 3 2 3" xfId="37770"/>
    <cellStyle name="Финансовый 3 2 2 9 3 3 3" xfId="17358"/>
    <cellStyle name="Финансовый 3 2 2 9 3 3 4" xfId="30966"/>
    <cellStyle name="Финансовый 3 2 2 9 3 4" xfId="8286"/>
    <cellStyle name="Финансовый 3 2 2 9 3 4 2" xfId="21894"/>
    <cellStyle name="Финансовый 3 2 2 9 3 4 3" xfId="35502"/>
    <cellStyle name="Финансовый 3 2 2 9 3 5" xfId="15090"/>
    <cellStyle name="Финансовый 3 2 2 9 3 6" xfId="28698"/>
    <cellStyle name="Финансовый 3 2 2 9 4" xfId="2238"/>
    <cellStyle name="Финансовый 3 2 2 9 4 2" xfId="6774"/>
    <cellStyle name="Финансовый 3 2 2 9 4 2 2" xfId="13578"/>
    <cellStyle name="Финансовый 3 2 2 9 4 2 2 2" xfId="27186"/>
    <cellStyle name="Финансовый 3 2 2 9 4 2 2 3" xfId="40794"/>
    <cellStyle name="Финансовый 3 2 2 9 4 2 3" xfId="20382"/>
    <cellStyle name="Финансовый 3 2 2 9 4 2 4" xfId="33990"/>
    <cellStyle name="Финансовый 3 2 2 9 4 3" xfId="4506"/>
    <cellStyle name="Финансовый 3 2 2 9 4 3 2" xfId="11310"/>
    <cellStyle name="Финансовый 3 2 2 9 4 3 2 2" xfId="24918"/>
    <cellStyle name="Финансовый 3 2 2 9 4 3 2 3" xfId="38526"/>
    <cellStyle name="Финансовый 3 2 2 9 4 3 3" xfId="18114"/>
    <cellStyle name="Финансовый 3 2 2 9 4 3 4" xfId="31722"/>
    <cellStyle name="Финансовый 3 2 2 9 4 4" xfId="9042"/>
    <cellStyle name="Финансовый 3 2 2 9 4 4 2" xfId="22650"/>
    <cellStyle name="Финансовый 3 2 2 9 4 4 3" xfId="36258"/>
    <cellStyle name="Финансовый 3 2 2 9 4 5" xfId="15846"/>
    <cellStyle name="Финансовый 3 2 2 9 4 6" xfId="29454"/>
    <cellStyle name="Финансовый 3 2 2 9 5" xfId="1104"/>
    <cellStyle name="Финансовый 3 2 2 9 5 2" xfId="5640"/>
    <cellStyle name="Финансовый 3 2 2 9 5 2 2" xfId="12444"/>
    <cellStyle name="Финансовый 3 2 2 9 5 2 2 2" xfId="26052"/>
    <cellStyle name="Финансовый 3 2 2 9 5 2 2 3" xfId="39660"/>
    <cellStyle name="Финансовый 3 2 2 9 5 2 3" xfId="19248"/>
    <cellStyle name="Финансовый 3 2 2 9 5 2 4" xfId="32856"/>
    <cellStyle name="Финансовый 3 2 2 9 5 3" xfId="3372"/>
    <cellStyle name="Финансовый 3 2 2 9 5 3 2" xfId="10176"/>
    <cellStyle name="Финансовый 3 2 2 9 5 3 2 2" xfId="23784"/>
    <cellStyle name="Финансовый 3 2 2 9 5 3 2 3" xfId="37392"/>
    <cellStyle name="Финансовый 3 2 2 9 5 3 3" xfId="16980"/>
    <cellStyle name="Финансовый 3 2 2 9 5 3 4" xfId="30588"/>
    <cellStyle name="Финансовый 3 2 2 9 5 4" xfId="7908"/>
    <cellStyle name="Финансовый 3 2 2 9 5 4 2" xfId="21516"/>
    <cellStyle name="Финансовый 3 2 2 9 5 4 3" xfId="35124"/>
    <cellStyle name="Финансовый 3 2 2 9 5 5" xfId="14712"/>
    <cellStyle name="Финансовый 3 2 2 9 5 6" xfId="28320"/>
    <cellStyle name="Финансовый 3 2 2 9 6" xfId="726"/>
    <cellStyle name="Финансовый 3 2 2 9 6 2" xfId="5262"/>
    <cellStyle name="Финансовый 3 2 2 9 6 2 2" xfId="12066"/>
    <cellStyle name="Финансовый 3 2 2 9 6 2 2 2" xfId="25674"/>
    <cellStyle name="Финансовый 3 2 2 9 6 2 2 3" xfId="39282"/>
    <cellStyle name="Финансовый 3 2 2 9 6 2 3" xfId="18870"/>
    <cellStyle name="Финансовый 3 2 2 9 6 2 4" xfId="32478"/>
    <cellStyle name="Финансовый 3 2 2 9 6 3" xfId="2994"/>
    <cellStyle name="Финансовый 3 2 2 9 6 3 2" xfId="9798"/>
    <cellStyle name="Финансовый 3 2 2 9 6 3 2 2" xfId="23406"/>
    <cellStyle name="Финансовый 3 2 2 9 6 3 2 3" xfId="37014"/>
    <cellStyle name="Финансовый 3 2 2 9 6 3 3" xfId="16602"/>
    <cellStyle name="Финансовый 3 2 2 9 6 3 4" xfId="30210"/>
    <cellStyle name="Финансовый 3 2 2 9 6 4" xfId="7530"/>
    <cellStyle name="Финансовый 3 2 2 9 6 4 2" xfId="21138"/>
    <cellStyle name="Финансовый 3 2 2 9 6 4 3" xfId="34746"/>
    <cellStyle name="Финансовый 3 2 2 9 6 5" xfId="14334"/>
    <cellStyle name="Финансовый 3 2 2 9 6 6" xfId="27942"/>
    <cellStyle name="Финансовый 3 2 2 9 7" xfId="4884"/>
    <cellStyle name="Финансовый 3 2 2 9 7 2" xfId="11688"/>
    <cellStyle name="Финансовый 3 2 2 9 7 2 2" xfId="25296"/>
    <cellStyle name="Финансовый 3 2 2 9 7 2 3" xfId="38904"/>
    <cellStyle name="Финансовый 3 2 2 9 7 3" xfId="18492"/>
    <cellStyle name="Финансовый 3 2 2 9 7 4" xfId="32100"/>
    <cellStyle name="Финансовый 3 2 2 9 8" xfId="2616"/>
    <cellStyle name="Финансовый 3 2 2 9 8 2" xfId="9420"/>
    <cellStyle name="Финансовый 3 2 2 9 8 2 2" xfId="23028"/>
    <cellStyle name="Финансовый 3 2 2 9 8 2 3" xfId="36636"/>
    <cellStyle name="Финансовый 3 2 2 9 8 3" xfId="16224"/>
    <cellStyle name="Финансовый 3 2 2 9 8 4" xfId="29832"/>
    <cellStyle name="Финансовый 3 2 2 9 9" xfId="7152"/>
    <cellStyle name="Финансовый 3 2 2 9 9 2" xfId="20760"/>
    <cellStyle name="Финансовый 3 2 2 9 9 3" xfId="34368"/>
    <cellStyle name="Финансовый 3 2 2_заявки" xfId="59138"/>
    <cellStyle name="Финансовый 3 2 20" xfId="27359"/>
    <cellStyle name="Финансовый 3 2 3" xfId="149"/>
    <cellStyle name="Финансовый 3 2 3 10" xfId="1283"/>
    <cellStyle name="Финансовый 3 2 3 10 2" xfId="5819"/>
    <cellStyle name="Финансовый 3 2 3 10 2 2" xfId="12623"/>
    <cellStyle name="Финансовый 3 2 3 10 2 2 2" xfId="26231"/>
    <cellStyle name="Финансовый 3 2 3 10 2 2 3" xfId="39839"/>
    <cellStyle name="Финансовый 3 2 3 10 2 3" xfId="19427"/>
    <cellStyle name="Финансовый 3 2 3 10 2 4" xfId="33035"/>
    <cellStyle name="Финансовый 3 2 3 10 3" xfId="3551"/>
    <cellStyle name="Финансовый 3 2 3 10 3 2" xfId="10355"/>
    <cellStyle name="Финансовый 3 2 3 10 3 2 2" xfId="23963"/>
    <cellStyle name="Финансовый 3 2 3 10 3 2 3" xfId="37571"/>
    <cellStyle name="Финансовый 3 2 3 10 3 3" xfId="17159"/>
    <cellStyle name="Финансовый 3 2 3 10 3 4" xfId="30767"/>
    <cellStyle name="Финансовый 3 2 3 10 4" xfId="8087"/>
    <cellStyle name="Финансовый 3 2 3 10 4 2" xfId="21695"/>
    <cellStyle name="Финансовый 3 2 3 10 4 3" xfId="35303"/>
    <cellStyle name="Финансовый 3 2 3 10 5" xfId="14891"/>
    <cellStyle name="Финансовый 3 2 3 10 6" xfId="28499"/>
    <cellStyle name="Финансовый 3 2 3 11" xfId="2039"/>
    <cellStyle name="Финансовый 3 2 3 11 2" xfId="6575"/>
    <cellStyle name="Финансовый 3 2 3 11 2 2" xfId="13379"/>
    <cellStyle name="Финансовый 3 2 3 11 2 2 2" xfId="26987"/>
    <cellStyle name="Финансовый 3 2 3 11 2 2 3" xfId="40595"/>
    <cellStyle name="Финансовый 3 2 3 11 2 3" xfId="20183"/>
    <cellStyle name="Финансовый 3 2 3 11 2 4" xfId="33791"/>
    <cellStyle name="Финансовый 3 2 3 11 3" xfId="4307"/>
    <cellStyle name="Финансовый 3 2 3 11 3 2" xfId="11111"/>
    <cellStyle name="Финансовый 3 2 3 11 3 2 2" xfId="24719"/>
    <cellStyle name="Финансовый 3 2 3 11 3 2 3" xfId="38327"/>
    <cellStyle name="Финансовый 3 2 3 11 3 3" xfId="17915"/>
    <cellStyle name="Финансовый 3 2 3 11 3 4" xfId="31523"/>
    <cellStyle name="Финансовый 3 2 3 11 4" xfId="8843"/>
    <cellStyle name="Финансовый 3 2 3 11 4 2" xfId="22451"/>
    <cellStyle name="Финансовый 3 2 3 11 4 3" xfId="36059"/>
    <cellStyle name="Финансовый 3 2 3 11 5" xfId="15647"/>
    <cellStyle name="Финансовый 3 2 3 11 6" xfId="29255"/>
    <cellStyle name="Финансовый 3 2 3 12" xfId="905"/>
    <cellStyle name="Финансовый 3 2 3 12 2" xfId="5441"/>
    <cellStyle name="Финансовый 3 2 3 12 2 2" xfId="12245"/>
    <cellStyle name="Финансовый 3 2 3 12 2 2 2" xfId="25853"/>
    <cellStyle name="Финансовый 3 2 3 12 2 2 3" xfId="39461"/>
    <cellStyle name="Финансовый 3 2 3 12 2 3" xfId="19049"/>
    <cellStyle name="Финансовый 3 2 3 12 2 4" xfId="32657"/>
    <cellStyle name="Финансовый 3 2 3 12 3" xfId="3173"/>
    <cellStyle name="Финансовый 3 2 3 12 3 2" xfId="9977"/>
    <cellStyle name="Финансовый 3 2 3 12 3 2 2" xfId="23585"/>
    <cellStyle name="Финансовый 3 2 3 12 3 2 3" xfId="37193"/>
    <cellStyle name="Финансовый 3 2 3 12 3 3" xfId="16781"/>
    <cellStyle name="Финансовый 3 2 3 12 3 4" xfId="30389"/>
    <cellStyle name="Финансовый 3 2 3 12 4" xfId="7709"/>
    <cellStyle name="Финансовый 3 2 3 12 4 2" xfId="21317"/>
    <cellStyle name="Финансовый 3 2 3 12 4 3" xfId="34925"/>
    <cellStyle name="Финансовый 3 2 3 12 5" xfId="14513"/>
    <cellStyle name="Финансовый 3 2 3 12 6" xfId="28121"/>
    <cellStyle name="Финансовый 3 2 3 13" xfId="527"/>
    <cellStyle name="Финансовый 3 2 3 13 2" xfId="5063"/>
    <cellStyle name="Финансовый 3 2 3 13 2 2" xfId="11867"/>
    <cellStyle name="Финансовый 3 2 3 13 2 2 2" xfId="25475"/>
    <cellStyle name="Финансовый 3 2 3 13 2 2 3" xfId="39083"/>
    <cellStyle name="Финансовый 3 2 3 13 2 3" xfId="18671"/>
    <cellStyle name="Финансовый 3 2 3 13 2 4" xfId="32279"/>
    <cellStyle name="Финансовый 3 2 3 13 3" xfId="2795"/>
    <cellStyle name="Финансовый 3 2 3 13 3 2" xfId="9599"/>
    <cellStyle name="Финансовый 3 2 3 13 3 2 2" xfId="23207"/>
    <cellStyle name="Финансовый 3 2 3 13 3 2 3" xfId="36815"/>
    <cellStyle name="Финансовый 3 2 3 13 3 3" xfId="16403"/>
    <cellStyle name="Финансовый 3 2 3 13 3 4" xfId="30011"/>
    <cellStyle name="Финансовый 3 2 3 13 4" xfId="7331"/>
    <cellStyle name="Финансовый 3 2 3 13 4 2" xfId="20939"/>
    <cellStyle name="Финансовый 3 2 3 13 4 3" xfId="34547"/>
    <cellStyle name="Финансовый 3 2 3 13 5" xfId="14135"/>
    <cellStyle name="Финансовый 3 2 3 13 6" xfId="27743"/>
    <cellStyle name="Финансовый 3 2 3 14" xfId="4685"/>
    <cellStyle name="Финансовый 3 2 3 14 2" xfId="11489"/>
    <cellStyle name="Финансовый 3 2 3 14 2 2" xfId="25097"/>
    <cellStyle name="Финансовый 3 2 3 14 2 3" xfId="38705"/>
    <cellStyle name="Финансовый 3 2 3 14 3" xfId="18293"/>
    <cellStyle name="Финансовый 3 2 3 14 4" xfId="31901"/>
    <cellStyle name="Финансовый 3 2 3 15" xfId="2417"/>
    <cellStyle name="Финансовый 3 2 3 15 2" xfId="9221"/>
    <cellStyle name="Финансовый 3 2 3 15 2 2" xfId="22829"/>
    <cellStyle name="Финансовый 3 2 3 15 2 3" xfId="36437"/>
    <cellStyle name="Финансовый 3 2 3 15 3" xfId="16025"/>
    <cellStyle name="Финансовый 3 2 3 15 4" xfId="29633"/>
    <cellStyle name="Финансовый 3 2 3 16" xfId="6953"/>
    <cellStyle name="Финансовый 3 2 3 16 2" xfId="20561"/>
    <cellStyle name="Финансовый 3 2 3 16 3" xfId="34169"/>
    <cellStyle name="Финансовый 3 2 3 17" xfId="13757"/>
    <cellStyle name="Финансовый 3 2 3 18" xfId="27365"/>
    <cellStyle name="Финансовый 3 2 3 2" xfId="158"/>
    <cellStyle name="Финансовый 3 2 3 2 10" xfId="914"/>
    <cellStyle name="Финансовый 3 2 3 2 10 2" xfId="5450"/>
    <cellStyle name="Финансовый 3 2 3 2 10 2 2" xfId="12254"/>
    <cellStyle name="Финансовый 3 2 3 2 10 2 2 2" xfId="25862"/>
    <cellStyle name="Финансовый 3 2 3 2 10 2 2 3" xfId="39470"/>
    <cellStyle name="Финансовый 3 2 3 2 10 2 3" xfId="19058"/>
    <cellStyle name="Финансовый 3 2 3 2 10 2 4" xfId="32666"/>
    <cellStyle name="Финансовый 3 2 3 2 10 3" xfId="3182"/>
    <cellStyle name="Финансовый 3 2 3 2 10 3 2" xfId="9986"/>
    <cellStyle name="Финансовый 3 2 3 2 10 3 2 2" xfId="23594"/>
    <cellStyle name="Финансовый 3 2 3 2 10 3 2 3" xfId="37202"/>
    <cellStyle name="Финансовый 3 2 3 2 10 3 3" xfId="16790"/>
    <cellStyle name="Финансовый 3 2 3 2 10 3 4" xfId="30398"/>
    <cellStyle name="Финансовый 3 2 3 2 10 4" xfId="7718"/>
    <cellStyle name="Финансовый 3 2 3 2 10 4 2" xfId="21326"/>
    <cellStyle name="Финансовый 3 2 3 2 10 4 3" xfId="34934"/>
    <cellStyle name="Финансовый 3 2 3 2 10 5" xfId="14522"/>
    <cellStyle name="Финансовый 3 2 3 2 10 6" xfId="28130"/>
    <cellStyle name="Финансовый 3 2 3 2 11" xfId="536"/>
    <cellStyle name="Финансовый 3 2 3 2 11 2" xfId="5072"/>
    <cellStyle name="Финансовый 3 2 3 2 11 2 2" xfId="11876"/>
    <cellStyle name="Финансовый 3 2 3 2 11 2 2 2" xfId="25484"/>
    <cellStyle name="Финансовый 3 2 3 2 11 2 2 3" xfId="39092"/>
    <cellStyle name="Финансовый 3 2 3 2 11 2 3" xfId="18680"/>
    <cellStyle name="Финансовый 3 2 3 2 11 2 4" xfId="32288"/>
    <cellStyle name="Финансовый 3 2 3 2 11 3" xfId="2804"/>
    <cellStyle name="Финансовый 3 2 3 2 11 3 2" xfId="9608"/>
    <cellStyle name="Финансовый 3 2 3 2 11 3 2 2" xfId="23216"/>
    <cellStyle name="Финансовый 3 2 3 2 11 3 2 3" xfId="36824"/>
    <cellStyle name="Финансовый 3 2 3 2 11 3 3" xfId="16412"/>
    <cellStyle name="Финансовый 3 2 3 2 11 3 4" xfId="30020"/>
    <cellStyle name="Финансовый 3 2 3 2 11 4" xfId="7340"/>
    <cellStyle name="Финансовый 3 2 3 2 11 4 2" xfId="20948"/>
    <cellStyle name="Финансовый 3 2 3 2 11 4 3" xfId="34556"/>
    <cellStyle name="Финансовый 3 2 3 2 11 5" xfId="14144"/>
    <cellStyle name="Финансовый 3 2 3 2 11 6" xfId="27752"/>
    <cellStyle name="Финансовый 3 2 3 2 12" xfId="4694"/>
    <cellStyle name="Финансовый 3 2 3 2 12 2" xfId="11498"/>
    <cellStyle name="Финансовый 3 2 3 2 12 2 2" xfId="25106"/>
    <cellStyle name="Финансовый 3 2 3 2 12 2 3" xfId="38714"/>
    <cellStyle name="Финансовый 3 2 3 2 12 3" xfId="18302"/>
    <cellStyle name="Финансовый 3 2 3 2 12 4" xfId="31910"/>
    <cellStyle name="Финансовый 3 2 3 2 13" xfId="2426"/>
    <cellStyle name="Финансовый 3 2 3 2 13 2" xfId="9230"/>
    <cellStyle name="Финансовый 3 2 3 2 13 2 2" xfId="22838"/>
    <cellStyle name="Финансовый 3 2 3 2 13 2 3" xfId="36446"/>
    <cellStyle name="Финансовый 3 2 3 2 13 3" xfId="16034"/>
    <cellStyle name="Финансовый 3 2 3 2 13 4" xfId="29642"/>
    <cellStyle name="Финансовый 3 2 3 2 14" xfId="6962"/>
    <cellStyle name="Финансовый 3 2 3 2 14 2" xfId="20570"/>
    <cellStyle name="Финансовый 3 2 3 2 14 3" xfId="34178"/>
    <cellStyle name="Финансовый 3 2 3 2 15" xfId="13766"/>
    <cellStyle name="Финансовый 3 2 3 2 16" xfId="27374"/>
    <cellStyle name="Финансовый 3 2 3 2 2" xfId="212"/>
    <cellStyle name="Финансовый 3 2 3 2 2 10" xfId="2480"/>
    <cellStyle name="Финансовый 3 2 3 2 2 10 2" xfId="9284"/>
    <cellStyle name="Финансовый 3 2 3 2 2 10 2 2" xfId="22892"/>
    <cellStyle name="Финансовый 3 2 3 2 2 10 2 3" xfId="36500"/>
    <cellStyle name="Финансовый 3 2 3 2 2 10 3" xfId="16088"/>
    <cellStyle name="Финансовый 3 2 3 2 2 10 4" xfId="29696"/>
    <cellStyle name="Финансовый 3 2 3 2 2 11" xfId="7016"/>
    <cellStyle name="Финансовый 3 2 3 2 2 11 2" xfId="20624"/>
    <cellStyle name="Финансовый 3 2 3 2 2 11 3" xfId="34232"/>
    <cellStyle name="Финансовый 3 2 3 2 2 12" xfId="13820"/>
    <cellStyle name="Финансовый 3 2 3 2 2 13" xfId="27428"/>
    <cellStyle name="Финансовый 3 2 3 2 2 2" xfId="293"/>
    <cellStyle name="Финансовый 3 2 3 2 2 2 10" xfId="7097"/>
    <cellStyle name="Финансовый 3 2 3 2 2 2 10 2" xfId="20705"/>
    <cellStyle name="Финансовый 3 2 3 2 2 2 10 3" xfId="34313"/>
    <cellStyle name="Финансовый 3 2 3 2 2 2 11" xfId="13901"/>
    <cellStyle name="Финансовый 3 2 3 2 2 2 12" xfId="27509"/>
    <cellStyle name="Финансовый 3 2 3 2 2 2 2" xfId="495"/>
    <cellStyle name="Финансовый 3 2 3 2 2 2 2 10" xfId="14103"/>
    <cellStyle name="Финансовый 3 2 3 2 2 2 2 11" xfId="27711"/>
    <cellStyle name="Финансовый 3 2 3 2 2 2 2 2" xfId="2007"/>
    <cellStyle name="Финансовый 3 2 3 2 2 2 2 2 2" xfId="6543"/>
    <cellStyle name="Финансовый 3 2 3 2 2 2 2 2 2 2" xfId="13347"/>
    <cellStyle name="Финансовый 3 2 3 2 2 2 2 2 2 2 2" xfId="26955"/>
    <cellStyle name="Финансовый 3 2 3 2 2 2 2 2 2 2 3" xfId="40563"/>
    <cellStyle name="Финансовый 3 2 3 2 2 2 2 2 2 3" xfId="20151"/>
    <cellStyle name="Финансовый 3 2 3 2 2 2 2 2 2 4" xfId="33759"/>
    <cellStyle name="Финансовый 3 2 3 2 2 2 2 2 3" xfId="4275"/>
    <cellStyle name="Финансовый 3 2 3 2 2 2 2 2 3 2" xfId="11079"/>
    <cellStyle name="Финансовый 3 2 3 2 2 2 2 2 3 2 2" xfId="24687"/>
    <cellStyle name="Финансовый 3 2 3 2 2 2 2 2 3 2 3" xfId="38295"/>
    <cellStyle name="Финансовый 3 2 3 2 2 2 2 2 3 3" xfId="17883"/>
    <cellStyle name="Финансовый 3 2 3 2 2 2 2 2 3 4" xfId="31491"/>
    <cellStyle name="Финансовый 3 2 3 2 2 2 2 2 4" xfId="8811"/>
    <cellStyle name="Финансовый 3 2 3 2 2 2 2 2 4 2" xfId="22419"/>
    <cellStyle name="Финансовый 3 2 3 2 2 2 2 2 4 3" xfId="36027"/>
    <cellStyle name="Финансовый 3 2 3 2 2 2 2 2 5" xfId="15615"/>
    <cellStyle name="Финансовый 3 2 3 2 2 2 2 2 6" xfId="29223"/>
    <cellStyle name="Финансовый 3 2 3 2 2 2 2 3" xfId="1629"/>
    <cellStyle name="Финансовый 3 2 3 2 2 2 2 3 2" xfId="6165"/>
    <cellStyle name="Финансовый 3 2 3 2 2 2 2 3 2 2" xfId="12969"/>
    <cellStyle name="Финансовый 3 2 3 2 2 2 2 3 2 2 2" xfId="26577"/>
    <cellStyle name="Финансовый 3 2 3 2 2 2 2 3 2 2 3" xfId="40185"/>
    <cellStyle name="Финансовый 3 2 3 2 2 2 2 3 2 3" xfId="19773"/>
    <cellStyle name="Финансовый 3 2 3 2 2 2 2 3 2 4" xfId="33381"/>
    <cellStyle name="Финансовый 3 2 3 2 2 2 2 3 3" xfId="3897"/>
    <cellStyle name="Финансовый 3 2 3 2 2 2 2 3 3 2" xfId="10701"/>
    <cellStyle name="Финансовый 3 2 3 2 2 2 2 3 3 2 2" xfId="24309"/>
    <cellStyle name="Финансовый 3 2 3 2 2 2 2 3 3 2 3" xfId="37917"/>
    <cellStyle name="Финансовый 3 2 3 2 2 2 2 3 3 3" xfId="17505"/>
    <cellStyle name="Финансовый 3 2 3 2 2 2 2 3 3 4" xfId="31113"/>
    <cellStyle name="Финансовый 3 2 3 2 2 2 2 3 4" xfId="8433"/>
    <cellStyle name="Финансовый 3 2 3 2 2 2 2 3 4 2" xfId="22041"/>
    <cellStyle name="Финансовый 3 2 3 2 2 2 2 3 4 3" xfId="35649"/>
    <cellStyle name="Финансовый 3 2 3 2 2 2 2 3 5" xfId="15237"/>
    <cellStyle name="Финансовый 3 2 3 2 2 2 2 3 6" xfId="28845"/>
    <cellStyle name="Финансовый 3 2 3 2 2 2 2 4" xfId="2385"/>
    <cellStyle name="Финансовый 3 2 3 2 2 2 2 4 2" xfId="6921"/>
    <cellStyle name="Финансовый 3 2 3 2 2 2 2 4 2 2" xfId="13725"/>
    <cellStyle name="Финансовый 3 2 3 2 2 2 2 4 2 2 2" xfId="27333"/>
    <cellStyle name="Финансовый 3 2 3 2 2 2 2 4 2 2 3" xfId="40941"/>
    <cellStyle name="Финансовый 3 2 3 2 2 2 2 4 2 3" xfId="20529"/>
    <cellStyle name="Финансовый 3 2 3 2 2 2 2 4 2 4" xfId="34137"/>
    <cellStyle name="Финансовый 3 2 3 2 2 2 2 4 3" xfId="4653"/>
    <cellStyle name="Финансовый 3 2 3 2 2 2 2 4 3 2" xfId="11457"/>
    <cellStyle name="Финансовый 3 2 3 2 2 2 2 4 3 2 2" xfId="25065"/>
    <cellStyle name="Финансовый 3 2 3 2 2 2 2 4 3 2 3" xfId="38673"/>
    <cellStyle name="Финансовый 3 2 3 2 2 2 2 4 3 3" xfId="18261"/>
    <cellStyle name="Финансовый 3 2 3 2 2 2 2 4 3 4" xfId="31869"/>
    <cellStyle name="Финансовый 3 2 3 2 2 2 2 4 4" xfId="9189"/>
    <cellStyle name="Финансовый 3 2 3 2 2 2 2 4 4 2" xfId="22797"/>
    <cellStyle name="Финансовый 3 2 3 2 2 2 2 4 4 3" xfId="36405"/>
    <cellStyle name="Финансовый 3 2 3 2 2 2 2 4 5" xfId="15993"/>
    <cellStyle name="Финансовый 3 2 3 2 2 2 2 4 6" xfId="29601"/>
    <cellStyle name="Финансовый 3 2 3 2 2 2 2 5" xfId="1251"/>
    <cellStyle name="Финансовый 3 2 3 2 2 2 2 5 2" xfId="5787"/>
    <cellStyle name="Финансовый 3 2 3 2 2 2 2 5 2 2" xfId="12591"/>
    <cellStyle name="Финансовый 3 2 3 2 2 2 2 5 2 2 2" xfId="26199"/>
    <cellStyle name="Финансовый 3 2 3 2 2 2 2 5 2 2 3" xfId="39807"/>
    <cellStyle name="Финансовый 3 2 3 2 2 2 2 5 2 3" xfId="19395"/>
    <cellStyle name="Финансовый 3 2 3 2 2 2 2 5 2 4" xfId="33003"/>
    <cellStyle name="Финансовый 3 2 3 2 2 2 2 5 3" xfId="3519"/>
    <cellStyle name="Финансовый 3 2 3 2 2 2 2 5 3 2" xfId="10323"/>
    <cellStyle name="Финансовый 3 2 3 2 2 2 2 5 3 2 2" xfId="23931"/>
    <cellStyle name="Финансовый 3 2 3 2 2 2 2 5 3 2 3" xfId="37539"/>
    <cellStyle name="Финансовый 3 2 3 2 2 2 2 5 3 3" xfId="17127"/>
    <cellStyle name="Финансовый 3 2 3 2 2 2 2 5 3 4" xfId="30735"/>
    <cellStyle name="Финансовый 3 2 3 2 2 2 2 5 4" xfId="8055"/>
    <cellStyle name="Финансовый 3 2 3 2 2 2 2 5 4 2" xfId="21663"/>
    <cellStyle name="Финансовый 3 2 3 2 2 2 2 5 4 3" xfId="35271"/>
    <cellStyle name="Финансовый 3 2 3 2 2 2 2 5 5" xfId="14859"/>
    <cellStyle name="Финансовый 3 2 3 2 2 2 2 5 6" xfId="28467"/>
    <cellStyle name="Финансовый 3 2 3 2 2 2 2 6" xfId="873"/>
    <cellStyle name="Финансовый 3 2 3 2 2 2 2 6 2" xfId="5409"/>
    <cellStyle name="Финансовый 3 2 3 2 2 2 2 6 2 2" xfId="12213"/>
    <cellStyle name="Финансовый 3 2 3 2 2 2 2 6 2 2 2" xfId="25821"/>
    <cellStyle name="Финансовый 3 2 3 2 2 2 2 6 2 2 3" xfId="39429"/>
    <cellStyle name="Финансовый 3 2 3 2 2 2 2 6 2 3" xfId="19017"/>
    <cellStyle name="Финансовый 3 2 3 2 2 2 2 6 2 4" xfId="32625"/>
    <cellStyle name="Финансовый 3 2 3 2 2 2 2 6 3" xfId="3141"/>
    <cellStyle name="Финансовый 3 2 3 2 2 2 2 6 3 2" xfId="9945"/>
    <cellStyle name="Финансовый 3 2 3 2 2 2 2 6 3 2 2" xfId="23553"/>
    <cellStyle name="Финансовый 3 2 3 2 2 2 2 6 3 2 3" xfId="37161"/>
    <cellStyle name="Финансовый 3 2 3 2 2 2 2 6 3 3" xfId="16749"/>
    <cellStyle name="Финансовый 3 2 3 2 2 2 2 6 3 4" xfId="30357"/>
    <cellStyle name="Финансовый 3 2 3 2 2 2 2 6 4" xfId="7677"/>
    <cellStyle name="Финансовый 3 2 3 2 2 2 2 6 4 2" xfId="21285"/>
    <cellStyle name="Финансовый 3 2 3 2 2 2 2 6 4 3" xfId="34893"/>
    <cellStyle name="Финансовый 3 2 3 2 2 2 2 6 5" xfId="14481"/>
    <cellStyle name="Финансовый 3 2 3 2 2 2 2 6 6" xfId="28089"/>
    <cellStyle name="Финансовый 3 2 3 2 2 2 2 7" xfId="5031"/>
    <cellStyle name="Финансовый 3 2 3 2 2 2 2 7 2" xfId="11835"/>
    <cellStyle name="Финансовый 3 2 3 2 2 2 2 7 2 2" xfId="25443"/>
    <cellStyle name="Финансовый 3 2 3 2 2 2 2 7 2 3" xfId="39051"/>
    <cellStyle name="Финансовый 3 2 3 2 2 2 2 7 3" xfId="18639"/>
    <cellStyle name="Финансовый 3 2 3 2 2 2 2 7 4" xfId="32247"/>
    <cellStyle name="Финансовый 3 2 3 2 2 2 2 8" xfId="2763"/>
    <cellStyle name="Финансовый 3 2 3 2 2 2 2 8 2" xfId="9567"/>
    <cellStyle name="Финансовый 3 2 3 2 2 2 2 8 2 2" xfId="23175"/>
    <cellStyle name="Финансовый 3 2 3 2 2 2 2 8 2 3" xfId="36783"/>
    <cellStyle name="Финансовый 3 2 3 2 2 2 2 8 3" xfId="16371"/>
    <cellStyle name="Финансовый 3 2 3 2 2 2 2 8 4" xfId="29979"/>
    <cellStyle name="Финансовый 3 2 3 2 2 2 2 9" xfId="7299"/>
    <cellStyle name="Финансовый 3 2 3 2 2 2 2 9 2" xfId="20907"/>
    <cellStyle name="Финансовый 3 2 3 2 2 2 2 9 3" xfId="34515"/>
    <cellStyle name="Финансовый 3 2 3 2 2 2 3" xfId="1805"/>
    <cellStyle name="Финансовый 3 2 3 2 2 2 3 2" xfId="6341"/>
    <cellStyle name="Финансовый 3 2 3 2 2 2 3 2 2" xfId="13145"/>
    <cellStyle name="Финансовый 3 2 3 2 2 2 3 2 2 2" xfId="26753"/>
    <cellStyle name="Финансовый 3 2 3 2 2 2 3 2 2 3" xfId="40361"/>
    <cellStyle name="Финансовый 3 2 3 2 2 2 3 2 3" xfId="19949"/>
    <cellStyle name="Финансовый 3 2 3 2 2 2 3 2 4" xfId="33557"/>
    <cellStyle name="Финансовый 3 2 3 2 2 2 3 3" xfId="4073"/>
    <cellStyle name="Финансовый 3 2 3 2 2 2 3 3 2" xfId="10877"/>
    <cellStyle name="Финансовый 3 2 3 2 2 2 3 3 2 2" xfId="24485"/>
    <cellStyle name="Финансовый 3 2 3 2 2 2 3 3 2 3" xfId="38093"/>
    <cellStyle name="Финансовый 3 2 3 2 2 2 3 3 3" xfId="17681"/>
    <cellStyle name="Финансовый 3 2 3 2 2 2 3 3 4" xfId="31289"/>
    <cellStyle name="Финансовый 3 2 3 2 2 2 3 4" xfId="8609"/>
    <cellStyle name="Финансовый 3 2 3 2 2 2 3 4 2" xfId="22217"/>
    <cellStyle name="Финансовый 3 2 3 2 2 2 3 4 3" xfId="35825"/>
    <cellStyle name="Финансовый 3 2 3 2 2 2 3 5" xfId="15413"/>
    <cellStyle name="Финансовый 3 2 3 2 2 2 3 6" xfId="29021"/>
    <cellStyle name="Финансовый 3 2 3 2 2 2 4" xfId="1427"/>
    <cellStyle name="Финансовый 3 2 3 2 2 2 4 2" xfId="5963"/>
    <cellStyle name="Финансовый 3 2 3 2 2 2 4 2 2" xfId="12767"/>
    <cellStyle name="Финансовый 3 2 3 2 2 2 4 2 2 2" xfId="26375"/>
    <cellStyle name="Финансовый 3 2 3 2 2 2 4 2 2 3" xfId="39983"/>
    <cellStyle name="Финансовый 3 2 3 2 2 2 4 2 3" xfId="19571"/>
    <cellStyle name="Финансовый 3 2 3 2 2 2 4 2 4" xfId="33179"/>
    <cellStyle name="Финансовый 3 2 3 2 2 2 4 3" xfId="3695"/>
    <cellStyle name="Финансовый 3 2 3 2 2 2 4 3 2" xfId="10499"/>
    <cellStyle name="Финансовый 3 2 3 2 2 2 4 3 2 2" xfId="24107"/>
    <cellStyle name="Финансовый 3 2 3 2 2 2 4 3 2 3" xfId="37715"/>
    <cellStyle name="Финансовый 3 2 3 2 2 2 4 3 3" xfId="17303"/>
    <cellStyle name="Финансовый 3 2 3 2 2 2 4 3 4" xfId="30911"/>
    <cellStyle name="Финансовый 3 2 3 2 2 2 4 4" xfId="8231"/>
    <cellStyle name="Финансовый 3 2 3 2 2 2 4 4 2" xfId="21839"/>
    <cellStyle name="Финансовый 3 2 3 2 2 2 4 4 3" xfId="35447"/>
    <cellStyle name="Финансовый 3 2 3 2 2 2 4 5" xfId="15035"/>
    <cellStyle name="Финансовый 3 2 3 2 2 2 4 6" xfId="28643"/>
    <cellStyle name="Финансовый 3 2 3 2 2 2 5" xfId="2183"/>
    <cellStyle name="Финансовый 3 2 3 2 2 2 5 2" xfId="6719"/>
    <cellStyle name="Финансовый 3 2 3 2 2 2 5 2 2" xfId="13523"/>
    <cellStyle name="Финансовый 3 2 3 2 2 2 5 2 2 2" xfId="27131"/>
    <cellStyle name="Финансовый 3 2 3 2 2 2 5 2 2 3" xfId="40739"/>
    <cellStyle name="Финансовый 3 2 3 2 2 2 5 2 3" xfId="20327"/>
    <cellStyle name="Финансовый 3 2 3 2 2 2 5 2 4" xfId="33935"/>
    <cellStyle name="Финансовый 3 2 3 2 2 2 5 3" xfId="4451"/>
    <cellStyle name="Финансовый 3 2 3 2 2 2 5 3 2" xfId="11255"/>
    <cellStyle name="Финансовый 3 2 3 2 2 2 5 3 2 2" xfId="24863"/>
    <cellStyle name="Финансовый 3 2 3 2 2 2 5 3 2 3" xfId="38471"/>
    <cellStyle name="Финансовый 3 2 3 2 2 2 5 3 3" xfId="18059"/>
    <cellStyle name="Финансовый 3 2 3 2 2 2 5 3 4" xfId="31667"/>
    <cellStyle name="Финансовый 3 2 3 2 2 2 5 4" xfId="8987"/>
    <cellStyle name="Финансовый 3 2 3 2 2 2 5 4 2" xfId="22595"/>
    <cellStyle name="Финансовый 3 2 3 2 2 2 5 4 3" xfId="36203"/>
    <cellStyle name="Финансовый 3 2 3 2 2 2 5 5" xfId="15791"/>
    <cellStyle name="Финансовый 3 2 3 2 2 2 5 6" xfId="29399"/>
    <cellStyle name="Финансовый 3 2 3 2 2 2 6" xfId="1049"/>
    <cellStyle name="Финансовый 3 2 3 2 2 2 6 2" xfId="5585"/>
    <cellStyle name="Финансовый 3 2 3 2 2 2 6 2 2" xfId="12389"/>
    <cellStyle name="Финансовый 3 2 3 2 2 2 6 2 2 2" xfId="25997"/>
    <cellStyle name="Финансовый 3 2 3 2 2 2 6 2 2 3" xfId="39605"/>
    <cellStyle name="Финансовый 3 2 3 2 2 2 6 2 3" xfId="19193"/>
    <cellStyle name="Финансовый 3 2 3 2 2 2 6 2 4" xfId="32801"/>
    <cellStyle name="Финансовый 3 2 3 2 2 2 6 3" xfId="3317"/>
    <cellStyle name="Финансовый 3 2 3 2 2 2 6 3 2" xfId="10121"/>
    <cellStyle name="Финансовый 3 2 3 2 2 2 6 3 2 2" xfId="23729"/>
    <cellStyle name="Финансовый 3 2 3 2 2 2 6 3 2 3" xfId="37337"/>
    <cellStyle name="Финансовый 3 2 3 2 2 2 6 3 3" xfId="16925"/>
    <cellStyle name="Финансовый 3 2 3 2 2 2 6 3 4" xfId="30533"/>
    <cellStyle name="Финансовый 3 2 3 2 2 2 6 4" xfId="7853"/>
    <cellStyle name="Финансовый 3 2 3 2 2 2 6 4 2" xfId="21461"/>
    <cellStyle name="Финансовый 3 2 3 2 2 2 6 4 3" xfId="35069"/>
    <cellStyle name="Финансовый 3 2 3 2 2 2 6 5" xfId="14657"/>
    <cellStyle name="Финансовый 3 2 3 2 2 2 6 6" xfId="28265"/>
    <cellStyle name="Финансовый 3 2 3 2 2 2 7" xfId="671"/>
    <cellStyle name="Финансовый 3 2 3 2 2 2 7 2" xfId="5207"/>
    <cellStyle name="Финансовый 3 2 3 2 2 2 7 2 2" xfId="12011"/>
    <cellStyle name="Финансовый 3 2 3 2 2 2 7 2 2 2" xfId="25619"/>
    <cellStyle name="Финансовый 3 2 3 2 2 2 7 2 2 3" xfId="39227"/>
    <cellStyle name="Финансовый 3 2 3 2 2 2 7 2 3" xfId="18815"/>
    <cellStyle name="Финансовый 3 2 3 2 2 2 7 2 4" xfId="32423"/>
    <cellStyle name="Финансовый 3 2 3 2 2 2 7 3" xfId="2939"/>
    <cellStyle name="Финансовый 3 2 3 2 2 2 7 3 2" xfId="9743"/>
    <cellStyle name="Финансовый 3 2 3 2 2 2 7 3 2 2" xfId="23351"/>
    <cellStyle name="Финансовый 3 2 3 2 2 2 7 3 2 3" xfId="36959"/>
    <cellStyle name="Финансовый 3 2 3 2 2 2 7 3 3" xfId="16547"/>
    <cellStyle name="Финансовый 3 2 3 2 2 2 7 3 4" xfId="30155"/>
    <cellStyle name="Финансовый 3 2 3 2 2 2 7 4" xfId="7475"/>
    <cellStyle name="Финансовый 3 2 3 2 2 2 7 4 2" xfId="21083"/>
    <cellStyle name="Финансовый 3 2 3 2 2 2 7 4 3" xfId="34691"/>
    <cellStyle name="Финансовый 3 2 3 2 2 2 7 5" xfId="14279"/>
    <cellStyle name="Финансовый 3 2 3 2 2 2 7 6" xfId="27887"/>
    <cellStyle name="Финансовый 3 2 3 2 2 2 8" xfId="4829"/>
    <cellStyle name="Финансовый 3 2 3 2 2 2 8 2" xfId="11633"/>
    <cellStyle name="Финансовый 3 2 3 2 2 2 8 2 2" xfId="25241"/>
    <cellStyle name="Финансовый 3 2 3 2 2 2 8 2 3" xfId="38849"/>
    <cellStyle name="Финансовый 3 2 3 2 2 2 8 3" xfId="18437"/>
    <cellStyle name="Финансовый 3 2 3 2 2 2 8 4" xfId="32045"/>
    <cellStyle name="Финансовый 3 2 3 2 2 2 9" xfId="2561"/>
    <cellStyle name="Финансовый 3 2 3 2 2 2 9 2" xfId="9365"/>
    <cellStyle name="Финансовый 3 2 3 2 2 2 9 2 2" xfId="22973"/>
    <cellStyle name="Финансовый 3 2 3 2 2 2 9 2 3" xfId="36581"/>
    <cellStyle name="Финансовый 3 2 3 2 2 2 9 3" xfId="16169"/>
    <cellStyle name="Финансовый 3 2 3 2 2 2 9 4" xfId="29777"/>
    <cellStyle name="Финансовый 3 2 3 2 2 3" xfId="414"/>
    <cellStyle name="Финансовый 3 2 3 2 2 3 10" xfId="14022"/>
    <cellStyle name="Финансовый 3 2 3 2 2 3 11" xfId="27630"/>
    <cellStyle name="Финансовый 3 2 3 2 2 3 2" xfId="1926"/>
    <cellStyle name="Финансовый 3 2 3 2 2 3 2 2" xfId="6462"/>
    <cellStyle name="Финансовый 3 2 3 2 2 3 2 2 2" xfId="13266"/>
    <cellStyle name="Финансовый 3 2 3 2 2 3 2 2 2 2" xfId="26874"/>
    <cellStyle name="Финансовый 3 2 3 2 2 3 2 2 2 3" xfId="40482"/>
    <cellStyle name="Финансовый 3 2 3 2 2 3 2 2 3" xfId="20070"/>
    <cellStyle name="Финансовый 3 2 3 2 2 3 2 2 4" xfId="33678"/>
    <cellStyle name="Финансовый 3 2 3 2 2 3 2 3" xfId="4194"/>
    <cellStyle name="Финансовый 3 2 3 2 2 3 2 3 2" xfId="10998"/>
    <cellStyle name="Финансовый 3 2 3 2 2 3 2 3 2 2" xfId="24606"/>
    <cellStyle name="Финансовый 3 2 3 2 2 3 2 3 2 3" xfId="38214"/>
    <cellStyle name="Финансовый 3 2 3 2 2 3 2 3 3" xfId="17802"/>
    <cellStyle name="Финансовый 3 2 3 2 2 3 2 3 4" xfId="31410"/>
    <cellStyle name="Финансовый 3 2 3 2 2 3 2 4" xfId="8730"/>
    <cellStyle name="Финансовый 3 2 3 2 2 3 2 4 2" xfId="22338"/>
    <cellStyle name="Финансовый 3 2 3 2 2 3 2 4 3" xfId="35946"/>
    <cellStyle name="Финансовый 3 2 3 2 2 3 2 5" xfId="15534"/>
    <cellStyle name="Финансовый 3 2 3 2 2 3 2 6" xfId="29142"/>
    <cellStyle name="Финансовый 3 2 3 2 2 3 3" xfId="1548"/>
    <cellStyle name="Финансовый 3 2 3 2 2 3 3 2" xfId="6084"/>
    <cellStyle name="Финансовый 3 2 3 2 2 3 3 2 2" xfId="12888"/>
    <cellStyle name="Финансовый 3 2 3 2 2 3 3 2 2 2" xfId="26496"/>
    <cellStyle name="Финансовый 3 2 3 2 2 3 3 2 2 3" xfId="40104"/>
    <cellStyle name="Финансовый 3 2 3 2 2 3 3 2 3" xfId="19692"/>
    <cellStyle name="Финансовый 3 2 3 2 2 3 3 2 4" xfId="33300"/>
    <cellStyle name="Финансовый 3 2 3 2 2 3 3 3" xfId="3816"/>
    <cellStyle name="Финансовый 3 2 3 2 2 3 3 3 2" xfId="10620"/>
    <cellStyle name="Финансовый 3 2 3 2 2 3 3 3 2 2" xfId="24228"/>
    <cellStyle name="Финансовый 3 2 3 2 2 3 3 3 2 3" xfId="37836"/>
    <cellStyle name="Финансовый 3 2 3 2 2 3 3 3 3" xfId="17424"/>
    <cellStyle name="Финансовый 3 2 3 2 2 3 3 3 4" xfId="31032"/>
    <cellStyle name="Финансовый 3 2 3 2 2 3 3 4" xfId="8352"/>
    <cellStyle name="Финансовый 3 2 3 2 2 3 3 4 2" xfId="21960"/>
    <cellStyle name="Финансовый 3 2 3 2 2 3 3 4 3" xfId="35568"/>
    <cellStyle name="Финансовый 3 2 3 2 2 3 3 5" xfId="15156"/>
    <cellStyle name="Финансовый 3 2 3 2 2 3 3 6" xfId="28764"/>
    <cellStyle name="Финансовый 3 2 3 2 2 3 4" xfId="2304"/>
    <cellStyle name="Финансовый 3 2 3 2 2 3 4 2" xfId="6840"/>
    <cellStyle name="Финансовый 3 2 3 2 2 3 4 2 2" xfId="13644"/>
    <cellStyle name="Финансовый 3 2 3 2 2 3 4 2 2 2" xfId="27252"/>
    <cellStyle name="Финансовый 3 2 3 2 2 3 4 2 2 3" xfId="40860"/>
    <cellStyle name="Финансовый 3 2 3 2 2 3 4 2 3" xfId="20448"/>
    <cellStyle name="Финансовый 3 2 3 2 2 3 4 2 4" xfId="34056"/>
    <cellStyle name="Финансовый 3 2 3 2 2 3 4 3" xfId="4572"/>
    <cellStyle name="Финансовый 3 2 3 2 2 3 4 3 2" xfId="11376"/>
    <cellStyle name="Финансовый 3 2 3 2 2 3 4 3 2 2" xfId="24984"/>
    <cellStyle name="Финансовый 3 2 3 2 2 3 4 3 2 3" xfId="38592"/>
    <cellStyle name="Финансовый 3 2 3 2 2 3 4 3 3" xfId="18180"/>
    <cellStyle name="Финансовый 3 2 3 2 2 3 4 3 4" xfId="31788"/>
    <cellStyle name="Финансовый 3 2 3 2 2 3 4 4" xfId="9108"/>
    <cellStyle name="Финансовый 3 2 3 2 2 3 4 4 2" xfId="22716"/>
    <cellStyle name="Финансовый 3 2 3 2 2 3 4 4 3" xfId="36324"/>
    <cellStyle name="Финансовый 3 2 3 2 2 3 4 5" xfId="15912"/>
    <cellStyle name="Финансовый 3 2 3 2 2 3 4 6" xfId="29520"/>
    <cellStyle name="Финансовый 3 2 3 2 2 3 5" xfId="1170"/>
    <cellStyle name="Финансовый 3 2 3 2 2 3 5 2" xfId="5706"/>
    <cellStyle name="Финансовый 3 2 3 2 2 3 5 2 2" xfId="12510"/>
    <cellStyle name="Финансовый 3 2 3 2 2 3 5 2 2 2" xfId="26118"/>
    <cellStyle name="Финансовый 3 2 3 2 2 3 5 2 2 3" xfId="39726"/>
    <cellStyle name="Финансовый 3 2 3 2 2 3 5 2 3" xfId="19314"/>
    <cellStyle name="Финансовый 3 2 3 2 2 3 5 2 4" xfId="32922"/>
    <cellStyle name="Финансовый 3 2 3 2 2 3 5 3" xfId="3438"/>
    <cellStyle name="Финансовый 3 2 3 2 2 3 5 3 2" xfId="10242"/>
    <cellStyle name="Финансовый 3 2 3 2 2 3 5 3 2 2" xfId="23850"/>
    <cellStyle name="Финансовый 3 2 3 2 2 3 5 3 2 3" xfId="37458"/>
    <cellStyle name="Финансовый 3 2 3 2 2 3 5 3 3" xfId="17046"/>
    <cellStyle name="Финансовый 3 2 3 2 2 3 5 3 4" xfId="30654"/>
    <cellStyle name="Финансовый 3 2 3 2 2 3 5 4" xfId="7974"/>
    <cellStyle name="Финансовый 3 2 3 2 2 3 5 4 2" xfId="21582"/>
    <cellStyle name="Финансовый 3 2 3 2 2 3 5 4 3" xfId="35190"/>
    <cellStyle name="Финансовый 3 2 3 2 2 3 5 5" xfId="14778"/>
    <cellStyle name="Финансовый 3 2 3 2 2 3 5 6" xfId="28386"/>
    <cellStyle name="Финансовый 3 2 3 2 2 3 6" xfId="792"/>
    <cellStyle name="Финансовый 3 2 3 2 2 3 6 2" xfId="5328"/>
    <cellStyle name="Финансовый 3 2 3 2 2 3 6 2 2" xfId="12132"/>
    <cellStyle name="Финансовый 3 2 3 2 2 3 6 2 2 2" xfId="25740"/>
    <cellStyle name="Финансовый 3 2 3 2 2 3 6 2 2 3" xfId="39348"/>
    <cellStyle name="Финансовый 3 2 3 2 2 3 6 2 3" xfId="18936"/>
    <cellStyle name="Финансовый 3 2 3 2 2 3 6 2 4" xfId="32544"/>
    <cellStyle name="Финансовый 3 2 3 2 2 3 6 3" xfId="3060"/>
    <cellStyle name="Финансовый 3 2 3 2 2 3 6 3 2" xfId="9864"/>
    <cellStyle name="Финансовый 3 2 3 2 2 3 6 3 2 2" xfId="23472"/>
    <cellStyle name="Финансовый 3 2 3 2 2 3 6 3 2 3" xfId="37080"/>
    <cellStyle name="Финансовый 3 2 3 2 2 3 6 3 3" xfId="16668"/>
    <cellStyle name="Финансовый 3 2 3 2 2 3 6 3 4" xfId="30276"/>
    <cellStyle name="Финансовый 3 2 3 2 2 3 6 4" xfId="7596"/>
    <cellStyle name="Финансовый 3 2 3 2 2 3 6 4 2" xfId="21204"/>
    <cellStyle name="Финансовый 3 2 3 2 2 3 6 4 3" xfId="34812"/>
    <cellStyle name="Финансовый 3 2 3 2 2 3 6 5" xfId="14400"/>
    <cellStyle name="Финансовый 3 2 3 2 2 3 6 6" xfId="28008"/>
    <cellStyle name="Финансовый 3 2 3 2 2 3 7" xfId="4950"/>
    <cellStyle name="Финансовый 3 2 3 2 2 3 7 2" xfId="11754"/>
    <cellStyle name="Финансовый 3 2 3 2 2 3 7 2 2" xfId="25362"/>
    <cellStyle name="Финансовый 3 2 3 2 2 3 7 2 3" xfId="38970"/>
    <cellStyle name="Финансовый 3 2 3 2 2 3 7 3" xfId="18558"/>
    <cellStyle name="Финансовый 3 2 3 2 2 3 7 4" xfId="32166"/>
    <cellStyle name="Финансовый 3 2 3 2 2 3 8" xfId="2682"/>
    <cellStyle name="Финансовый 3 2 3 2 2 3 8 2" xfId="9486"/>
    <cellStyle name="Финансовый 3 2 3 2 2 3 8 2 2" xfId="23094"/>
    <cellStyle name="Финансовый 3 2 3 2 2 3 8 2 3" xfId="36702"/>
    <cellStyle name="Финансовый 3 2 3 2 2 3 8 3" xfId="16290"/>
    <cellStyle name="Финансовый 3 2 3 2 2 3 8 4" xfId="29898"/>
    <cellStyle name="Финансовый 3 2 3 2 2 3 9" xfId="7218"/>
    <cellStyle name="Финансовый 3 2 3 2 2 3 9 2" xfId="20826"/>
    <cellStyle name="Финансовый 3 2 3 2 2 3 9 3" xfId="34434"/>
    <cellStyle name="Финансовый 3 2 3 2 2 4" xfId="1724"/>
    <cellStyle name="Финансовый 3 2 3 2 2 4 2" xfId="6260"/>
    <cellStyle name="Финансовый 3 2 3 2 2 4 2 2" xfId="13064"/>
    <cellStyle name="Финансовый 3 2 3 2 2 4 2 2 2" xfId="26672"/>
    <cellStyle name="Финансовый 3 2 3 2 2 4 2 2 3" xfId="40280"/>
    <cellStyle name="Финансовый 3 2 3 2 2 4 2 3" xfId="19868"/>
    <cellStyle name="Финансовый 3 2 3 2 2 4 2 4" xfId="33476"/>
    <cellStyle name="Финансовый 3 2 3 2 2 4 3" xfId="3992"/>
    <cellStyle name="Финансовый 3 2 3 2 2 4 3 2" xfId="10796"/>
    <cellStyle name="Финансовый 3 2 3 2 2 4 3 2 2" xfId="24404"/>
    <cellStyle name="Финансовый 3 2 3 2 2 4 3 2 3" xfId="38012"/>
    <cellStyle name="Финансовый 3 2 3 2 2 4 3 3" xfId="17600"/>
    <cellStyle name="Финансовый 3 2 3 2 2 4 3 4" xfId="31208"/>
    <cellStyle name="Финансовый 3 2 3 2 2 4 4" xfId="8528"/>
    <cellStyle name="Финансовый 3 2 3 2 2 4 4 2" xfId="22136"/>
    <cellStyle name="Финансовый 3 2 3 2 2 4 4 3" xfId="35744"/>
    <cellStyle name="Финансовый 3 2 3 2 2 4 5" xfId="15332"/>
    <cellStyle name="Финансовый 3 2 3 2 2 4 6" xfId="28940"/>
    <cellStyle name="Финансовый 3 2 3 2 2 5" xfId="1346"/>
    <cellStyle name="Финансовый 3 2 3 2 2 5 2" xfId="5882"/>
    <cellStyle name="Финансовый 3 2 3 2 2 5 2 2" xfId="12686"/>
    <cellStyle name="Финансовый 3 2 3 2 2 5 2 2 2" xfId="26294"/>
    <cellStyle name="Финансовый 3 2 3 2 2 5 2 2 3" xfId="39902"/>
    <cellStyle name="Финансовый 3 2 3 2 2 5 2 3" xfId="19490"/>
    <cellStyle name="Финансовый 3 2 3 2 2 5 2 4" xfId="33098"/>
    <cellStyle name="Финансовый 3 2 3 2 2 5 3" xfId="3614"/>
    <cellStyle name="Финансовый 3 2 3 2 2 5 3 2" xfId="10418"/>
    <cellStyle name="Финансовый 3 2 3 2 2 5 3 2 2" xfId="24026"/>
    <cellStyle name="Финансовый 3 2 3 2 2 5 3 2 3" xfId="37634"/>
    <cellStyle name="Финансовый 3 2 3 2 2 5 3 3" xfId="17222"/>
    <cellStyle name="Финансовый 3 2 3 2 2 5 3 4" xfId="30830"/>
    <cellStyle name="Финансовый 3 2 3 2 2 5 4" xfId="8150"/>
    <cellStyle name="Финансовый 3 2 3 2 2 5 4 2" xfId="21758"/>
    <cellStyle name="Финансовый 3 2 3 2 2 5 4 3" xfId="35366"/>
    <cellStyle name="Финансовый 3 2 3 2 2 5 5" xfId="14954"/>
    <cellStyle name="Финансовый 3 2 3 2 2 5 6" xfId="28562"/>
    <cellStyle name="Финансовый 3 2 3 2 2 6" xfId="2102"/>
    <cellStyle name="Финансовый 3 2 3 2 2 6 2" xfId="6638"/>
    <cellStyle name="Финансовый 3 2 3 2 2 6 2 2" xfId="13442"/>
    <cellStyle name="Финансовый 3 2 3 2 2 6 2 2 2" xfId="27050"/>
    <cellStyle name="Финансовый 3 2 3 2 2 6 2 2 3" xfId="40658"/>
    <cellStyle name="Финансовый 3 2 3 2 2 6 2 3" xfId="20246"/>
    <cellStyle name="Финансовый 3 2 3 2 2 6 2 4" xfId="33854"/>
    <cellStyle name="Финансовый 3 2 3 2 2 6 3" xfId="4370"/>
    <cellStyle name="Финансовый 3 2 3 2 2 6 3 2" xfId="11174"/>
    <cellStyle name="Финансовый 3 2 3 2 2 6 3 2 2" xfId="24782"/>
    <cellStyle name="Финансовый 3 2 3 2 2 6 3 2 3" xfId="38390"/>
    <cellStyle name="Финансовый 3 2 3 2 2 6 3 3" xfId="17978"/>
    <cellStyle name="Финансовый 3 2 3 2 2 6 3 4" xfId="31586"/>
    <cellStyle name="Финансовый 3 2 3 2 2 6 4" xfId="8906"/>
    <cellStyle name="Финансовый 3 2 3 2 2 6 4 2" xfId="22514"/>
    <cellStyle name="Финансовый 3 2 3 2 2 6 4 3" xfId="36122"/>
    <cellStyle name="Финансовый 3 2 3 2 2 6 5" xfId="15710"/>
    <cellStyle name="Финансовый 3 2 3 2 2 6 6" xfId="29318"/>
    <cellStyle name="Финансовый 3 2 3 2 2 7" xfId="968"/>
    <cellStyle name="Финансовый 3 2 3 2 2 7 2" xfId="5504"/>
    <cellStyle name="Финансовый 3 2 3 2 2 7 2 2" xfId="12308"/>
    <cellStyle name="Финансовый 3 2 3 2 2 7 2 2 2" xfId="25916"/>
    <cellStyle name="Финансовый 3 2 3 2 2 7 2 2 3" xfId="39524"/>
    <cellStyle name="Финансовый 3 2 3 2 2 7 2 3" xfId="19112"/>
    <cellStyle name="Финансовый 3 2 3 2 2 7 2 4" xfId="32720"/>
    <cellStyle name="Финансовый 3 2 3 2 2 7 3" xfId="3236"/>
    <cellStyle name="Финансовый 3 2 3 2 2 7 3 2" xfId="10040"/>
    <cellStyle name="Финансовый 3 2 3 2 2 7 3 2 2" xfId="23648"/>
    <cellStyle name="Финансовый 3 2 3 2 2 7 3 2 3" xfId="37256"/>
    <cellStyle name="Финансовый 3 2 3 2 2 7 3 3" xfId="16844"/>
    <cellStyle name="Финансовый 3 2 3 2 2 7 3 4" xfId="30452"/>
    <cellStyle name="Финансовый 3 2 3 2 2 7 4" xfId="7772"/>
    <cellStyle name="Финансовый 3 2 3 2 2 7 4 2" xfId="21380"/>
    <cellStyle name="Финансовый 3 2 3 2 2 7 4 3" xfId="34988"/>
    <cellStyle name="Финансовый 3 2 3 2 2 7 5" xfId="14576"/>
    <cellStyle name="Финансовый 3 2 3 2 2 7 6" xfId="28184"/>
    <cellStyle name="Финансовый 3 2 3 2 2 8" xfId="590"/>
    <cellStyle name="Финансовый 3 2 3 2 2 8 2" xfId="5126"/>
    <cellStyle name="Финансовый 3 2 3 2 2 8 2 2" xfId="11930"/>
    <cellStyle name="Финансовый 3 2 3 2 2 8 2 2 2" xfId="25538"/>
    <cellStyle name="Финансовый 3 2 3 2 2 8 2 2 3" xfId="39146"/>
    <cellStyle name="Финансовый 3 2 3 2 2 8 2 3" xfId="18734"/>
    <cellStyle name="Финансовый 3 2 3 2 2 8 2 4" xfId="32342"/>
    <cellStyle name="Финансовый 3 2 3 2 2 8 3" xfId="2858"/>
    <cellStyle name="Финансовый 3 2 3 2 2 8 3 2" xfId="9662"/>
    <cellStyle name="Финансовый 3 2 3 2 2 8 3 2 2" xfId="23270"/>
    <cellStyle name="Финансовый 3 2 3 2 2 8 3 2 3" xfId="36878"/>
    <cellStyle name="Финансовый 3 2 3 2 2 8 3 3" xfId="16466"/>
    <cellStyle name="Финансовый 3 2 3 2 2 8 3 4" xfId="30074"/>
    <cellStyle name="Финансовый 3 2 3 2 2 8 4" xfId="7394"/>
    <cellStyle name="Финансовый 3 2 3 2 2 8 4 2" xfId="21002"/>
    <cellStyle name="Финансовый 3 2 3 2 2 8 4 3" xfId="34610"/>
    <cellStyle name="Финансовый 3 2 3 2 2 8 5" xfId="14198"/>
    <cellStyle name="Финансовый 3 2 3 2 2 8 6" xfId="27806"/>
    <cellStyle name="Финансовый 3 2 3 2 2 9" xfId="4748"/>
    <cellStyle name="Финансовый 3 2 3 2 2 9 2" xfId="11552"/>
    <cellStyle name="Финансовый 3 2 3 2 2 9 2 2" xfId="25160"/>
    <cellStyle name="Финансовый 3 2 3 2 2 9 2 3" xfId="38768"/>
    <cellStyle name="Финансовый 3 2 3 2 2 9 3" xfId="18356"/>
    <cellStyle name="Финансовый 3 2 3 2 2 9 4" xfId="31964"/>
    <cellStyle name="Финансовый 3 2 3 2 3" xfId="179"/>
    <cellStyle name="Финансовый 3 2 3 2 3 10" xfId="2447"/>
    <cellStyle name="Финансовый 3 2 3 2 3 10 2" xfId="9251"/>
    <cellStyle name="Финансовый 3 2 3 2 3 10 2 2" xfId="22859"/>
    <cellStyle name="Финансовый 3 2 3 2 3 10 2 3" xfId="36467"/>
    <cellStyle name="Финансовый 3 2 3 2 3 10 3" xfId="16055"/>
    <cellStyle name="Финансовый 3 2 3 2 3 10 4" xfId="29663"/>
    <cellStyle name="Финансовый 3 2 3 2 3 11" xfId="6983"/>
    <cellStyle name="Финансовый 3 2 3 2 3 11 2" xfId="20591"/>
    <cellStyle name="Финансовый 3 2 3 2 3 11 3" xfId="34199"/>
    <cellStyle name="Финансовый 3 2 3 2 3 12" xfId="13787"/>
    <cellStyle name="Финансовый 3 2 3 2 3 13" xfId="27395"/>
    <cellStyle name="Финансовый 3 2 3 2 3 2" xfId="260"/>
    <cellStyle name="Финансовый 3 2 3 2 3 2 10" xfId="7064"/>
    <cellStyle name="Финансовый 3 2 3 2 3 2 10 2" xfId="20672"/>
    <cellStyle name="Финансовый 3 2 3 2 3 2 10 3" xfId="34280"/>
    <cellStyle name="Финансовый 3 2 3 2 3 2 11" xfId="13868"/>
    <cellStyle name="Финансовый 3 2 3 2 3 2 12" xfId="27476"/>
    <cellStyle name="Финансовый 3 2 3 2 3 2 2" xfId="462"/>
    <cellStyle name="Финансовый 3 2 3 2 3 2 2 10" xfId="14070"/>
    <cellStyle name="Финансовый 3 2 3 2 3 2 2 11" xfId="27678"/>
    <cellStyle name="Финансовый 3 2 3 2 3 2 2 2" xfId="1974"/>
    <cellStyle name="Финансовый 3 2 3 2 3 2 2 2 2" xfId="6510"/>
    <cellStyle name="Финансовый 3 2 3 2 3 2 2 2 2 2" xfId="13314"/>
    <cellStyle name="Финансовый 3 2 3 2 3 2 2 2 2 2 2" xfId="26922"/>
    <cellStyle name="Финансовый 3 2 3 2 3 2 2 2 2 2 3" xfId="40530"/>
    <cellStyle name="Финансовый 3 2 3 2 3 2 2 2 2 3" xfId="20118"/>
    <cellStyle name="Финансовый 3 2 3 2 3 2 2 2 2 4" xfId="33726"/>
    <cellStyle name="Финансовый 3 2 3 2 3 2 2 2 3" xfId="4242"/>
    <cellStyle name="Финансовый 3 2 3 2 3 2 2 2 3 2" xfId="11046"/>
    <cellStyle name="Финансовый 3 2 3 2 3 2 2 2 3 2 2" xfId="24654"/>
    <cellStyle name="Финансовый 3 2 3 2 3 2 2 2 3 2 3" xfId="38262"/>
    <cellStyle name="Финансовый 3 2 3 2 3 2 2 2 3 3" xfId="17850"/>
    <cellStyle name="Финансовый 3 2 3 2 3 2 2 2 3 4" xfId="31458"/>
    <cellStyle name="Финансовый 3 2 3 2 3 2 2 2 4" xfId="8778"/>
    <cellStyle name="Финансовый 3 2 3 2 3 2 2 2 4 2" xfId="22386"/>
    <cellStyle name="Финансовый 3 2 3 2 3 2 2 2 4 3" xfId="35994"/>
    <cellStyle name="Финансовый 3 2 3 2 3 2 2 2 5" xfId="15582"/>
    <cellStyle name="Финансовый 3 2 3 2 3 2 2 2 6" xfId="29190"/>
    <cellStyle name="Финансовый 3 2 3 2 3 2 2 3" xfId="1596"/>
    <cellStyle name="Финансовый 3 2 3 2 3 2 2 3 2" xfId="6132"/>
    <cellStyle name="Финансовый 3 2 3 2 3 2 2 3 2 2" xfId="12936"/>
    <cellStyle name="Финансовый 3 2 3 2 3 2 2 3 2 2 2" xfId="26544"/>
    <cellStyle name="Финансовый 3 2 3 2 3 2 2 3 2 2 3" xfId="40152"/>
    <cellStyle name="Финансовый 3 2 3 2 3 2 2 3 2 3" xfId="19740"/>
    <cellStyle name="Финансовый 3 2 3 2 3 2 2 3 2 4" xfId="33348"/>
    <cellStyle name="Финансовый 3 2 3 2 3 2 2 3 3" xfId="3864"/>
    <cellStyle name="Финансовый 3 2 3 2 3 2 2 3 3 2" xfId="10668"/>
    <cellStyle name="Финансовый 3 2 3 2 3 2 2 3 3 2 2" xfId="24276"/>
    <cellStyle name="Финансовый 3 2 3 2 3 2 2 3 3 2 3" xfId="37884"/>
    <cellStyle name="Финансовый 3 2 3 2 3 2 2 3 3 3" xfId="17472"/>
    <cellStyle name="Финансовый 3 2 3 2 3 2 2 3 3 4" xfId="31080"/>
    <cellStyle name="Финансовый 3 2 3 2 3 2 2 3 4" xfId="8400"/>
    <cellStyle name="Финансовый 3 2 3 2 3 2 2 3 4 2" xfId="22008"/>
    <cellStyle name="Финансовый 3 2 3 2 3 2 2 3 4 3" xfId="35616"/>
    <cellStyle name="Финансовый 3 2 3 2 3 2 2 3 5" xfId="15204"/>
    <cellStyle name="Финансовый 3 2 3 2 3 2 2 3 6" xfId="28812"/>
    <cellStyle name="Финансовый 3 2 3 2 3 2 2 4" xfId="2352"/>
    <cellStyle name="Финансовый 3 2 3 2 3 2 2 4 2" xfId="6888"/>
    <cellStyle name="Финансовый 3 2 3 2 3 2 2 4 2 2" xfId="13692"/>
    <cellStyle name="Финансовый 3 2 3 2 3 2 2 4 2 2 2" xfId="27300"/>
    <cellStyle name="Финансовый 3 2 3 2 3 2 2 4 2 2 3" xfId="40908"/>
    <cellStyle name="Финансовый 3 2 3 2 3 2 2 4 2 3" xfId="20496"/>
    <cellStyle name="Финансовый 3 2 3 2 3 2 2 4 2 4" xfId="34104"/>
    <cellStyle name="Финансовый 3 2 3 2 3 2 2 4 3" xfId="4620"/>
    <cellStyle name="Финансовый 3 2 3 2 3 2 2 4 3 2" xfId="11424"/>
    <cellStyle name="Финансовый 3 2 3 2 3 2 2 4 3 2 2" xfId="25032"/>
    <cellStyle name="Финансовый 3 2 3 2 3 2 2 4 3 2 3" xfId="38640"/>
    <cellStyle name="Финансовый 3 2 3 2 3 2 2 4 3 3" xfId="18228"/>
    <cellStyle name="Финансовый 3 2 3 2 3 2 2 4 3 4" xfId="31836"/>
    <cellStyle name="Финансовый 3 2 3 2 3 2 2 4 4" xfId="9156"/>
    <cellStyle name="Финансовый 3 2 3 2 3 2 2 4 4 2" xfId="22764"/>
    <cellStyle name="Финансовый 3 2 3 2 3 2 2 4 4 3" xfId="36372"/>
    <cellStyle name="Финансовый 3 2 3 2 3 2 2 4 5" xfId="15960"/>
    <cellStyle name="Финансовый 3 2 3 2 3 2 2 4 6" xfId="29568"/>
    <cellStyle name="Финансовый 3 2 3 2 3 2 2 5" xfId="1218"/>
    <cellStyle name="Финансовый 3 2 3 2 3 2 2 5 2" xfId="5754"/>
    <cellStyle name="Финансовый 3 2 3 2 3 2 2 5 2 2" xfId="12558"/>
    <cellStyle name="Финансовый 3 2 3 2 3 2 2 5 2 2 2" xfId="26166"/>
    <cellStyle name="Финансовый 3 2 3 2 3 2 2 5 2 2 3" xfId="39774"/>
    <cellStyle name="Финансовый 3 2 3 2 3 2 2 5 2 3" xfId="19362"/>
    <cellStyle name="Финансовый 3 2 3 2 3 2 2 5 2 4" xfId="32970"/>
    <cellStyle name="Финансовый 3 2 3 2 3 2 2 5 3" xfId="3486"/>
    <cellStyle name="Финансовый 3 2 3 2 3 2 2 5 3 2" xfId="10290"/>
    <cellStyle name="Финансовый 3 2 3 2 3 2 2 5 3 2 2" xfId="23898"/>
    <cellStyle name="Финансовый 3 2 3 2 3 2 2 5 3 2 3" xfId="37506"/>
    <cellStyle name="Финансовый 3 2 3 2 3 2 2 5 3 3" xfId="17094"/>
    <cellStyle name="Финансовый 3 2 3 2 3 2 2 5 3 4" xfId="30702"/>
    <cellStyle name="Финансовый 3 2 3 2 3 2 2 5 4" xfId="8022"/>
    <cellStyle name="Финансовый 3 2 3 2 3 2 2 5 4 2" xfId="21630"/>
    <cellStyle name="Финансовый 3 2 3 2 3 2 2 5 4 3" xfId="35238"/>
    <cellStyle name="Финансовый 3 2 3 2 3 2 2 5 5" xfId="14826"/>
    <cellStyle name="Финансовый 3 2 3 2 3 2 2 5 6" xfId="28434"/>
    <cellStyle name="Финансовый 3 2 3 2 3 2 2 6" xfId="840"/>
    <cellStyle name="Финансовый 3 2 3 2 3 2 2 6 2" xfId="5376"/>
    <cellStyle name="Финансовый 3 2 3 2 3 2 2 6 2 2" xfId="12180"/>
    <cellStyle name="Финансовый 3 2 3 2 3 2 2 6 2 2 2" xfId="25788"/>
    <cellStyle name="Финансовый 3 2 3 2 3 2 2 6 2 2 3" xfId="39396"/>
    <cellStyle name="Финансовый 3 2 3 2 3 2 2 6 2 3" xfId="18984"/>
    <cellStyle name="Финансовый 3 2 3 2 3 2 2 6 2 4" xfId="32592"/>
    <cellStyle name="Финансовый 3 2 3 2 3 2 2 6 3" xfId="3108"/>
    <cellStyle name="Финансовый 3 2 3 2 3 2 2 6 3 2" xfId="9912"/>
    <cellStyle name="Финансовый 3 2 3 2 3 2 2 6 3 2 2" xfId="23520"/>
    <cellStyle name="Финансовый 3 2 3 2 3 2 2 6 3 2 3" xfId="37128"/>
    <cellStyle name="Финансовый 3 2 3 2 3 2 2 6 3 3" xfId="16716"/>
    <cellStyle name="Финансовый 3 2 3 2 3 2 2 6 3 4" xfId="30324"/>
    <cellStyle name="Финансовый 3 2 3 2 3 2 2 6 4" xfId="7644"/>
    <cellStyle name="Финансовый 3 2 3 2 3 2 2 6 4 2" xfId="21252"/>
    <cellStyle name="Финансовый 3 2 3 2 3 2 2 6 4 3" xfId="34860"/>
    <cellStyle name="Финансовый 3 2 3 2 3 2 2 6 5" xfId="14448"/>
    <cellStyle name="Финансовый 3 2 3 2 3 2 2 6 6" xfId="28056"/>
    <cellStyle name="Финансовый 3 2 3 2 3 2 2 7" xfId="4998"/>
    <cellStyle name="Финансовый 3 2 3 2 3 2 2 7 2" xfId="11802"/>
    <cellStyle name="Финансовый 3 2 3 2 3 2 2 7 2 2" xfId="25410"/>
    <cellStyle name="Финансовый 3 2 3 2 3 2 2 7 2 3" xfId="39018"/>
    <cellStyle name="Финансовый 3 2 3 2 3 2 2 7 3" xfId="18606"/>
    <cellStyle name="Финансовый 3 2 3 2 3 2 2 7 4" xfId="32214"/>
    <cellStyle name="Финансовый 3 2 3 2 3 2 2 8" xfId="2730"/>
    <cellStyle name="Финансовый 3 2 3 2 3 2 2 8 2" xfId="9534"/>
    <cellStyle name="Финансовый 3 2 3 2 3 2 2 8 2 2" xfId="23142"/>
    <cellStyle name="Финансовый 3 2 3 2 3 2 2 8 2 3" xfId="36750"/>
    <cellStyle name="Финансовый 3 2 3 2 3 2 2 8 3" xfId="16338"/>
    <cellStyle name="Финансовый 3 2 3 2 3 2 2 8 4" xfId="29946"/>
    <cellStyle name="Финансовый 3 2 3 2 3 2 2 9" xfId="7266"/>
    <cellStyle name="Финансовый 3 2 3 2 3 2 2 9 2" xfId="20874"/>
    <cellStyle name="Финансовый 3 2 3 2 3 2 2 9 3" xfId="34482"/>
    <cellStyle name="Финансовый 3 2 3 2 3 2 3" xfId="1772"/>
    <cellStyle name="Финансовый 3 2 3 2 3 2 3 2" xfId="6308"/>
    <cellStyle name="Финансовый 3 2 3 2 3 2 3 2 2" xfId="13112"/>
    <cellStyle name="Финансовый 3 2 3 2 3 2 3 2 2 2" xfId="26720"/>
    <cellStyle name="Финансовый 3 2 3 2 3 2 3 2 2 3" xfId="40328"/>
    <cellStyle name="Финансовый 3 2 3 2 3 2 3 2 3" xfId="19916"/>
    <cellStyle name="Финансовый 3 2 3 2 3 2 3 2 4" xfId="33524"/>
    <cellStyle name="Финансовый 3 2 3 2 3 2 3 3" xfId="4040"/>
    <cellStyle name="Финансовый 3 2 3 2 3 2 3 3 2" xfId="10844"/>
    <cellStyle name="Финансовый 3 2 3 2 3 2 3 3 2 2" xfId="24452"/>
    <cellStyle name="Финансовый 3 2 3 2 3 2 3 3 2 3" xfId="38060"/>
    <cellStyle name="Финансовый 3 2 3 2 3 2 3 3 3" xfId="17648"/>
    <cellStyle name="Финансовый 3 2 3 2 3 2 3 3 4" xfId="31256"/>
    <cellStyle name="Финансовый 3 2 3 2 3 2 3 4" xfId="8576"/>
    <cellStyle name="Финансовый 3 2 3 2 3 2 3 4 2" xfId="22184"/>
    <cellStyle name="Финансовый 3 2 3 2 3 2 3 4 3" xfId="35792"/>
    <cellStyle name="Финансовый 3 2 3 2 3 2 3 5"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3 2 3 2 4 2 2" xfId="12734"/>
    <cellStyle name="Финансовый 3 2 3 2 3 2 4 2 2 2" xfId="26342"/>
    <cellStyle name="Финансовый 3 2 3 2 3 2 4 2 2 3" xfId="39950"/>
    <cellStyle name="Финансовый 3 2 3 2 3 2 4 2 3" xfId="19538"/>
    <cellStyle name="Финансовый 3 2 3 2 3 2 4 2 4" xfId="33146"/>
    <cellStyle name="Финансовый 3 2 3 2 3 2 4 3" xfId="3662"/>
    <cellStyle name="Финансовый 3 2 3 2 3 2 4 3 2" xfId="10466"/>
    <cellStyle name="Финансовый 3 2 3 2 3 2 4 3 2 2" xfId="24074"/>
    <cellStyle name="Финансовый 3 2 3 2 3 2 4 3 2 3" xfId="37682"/>
    <cellStyle name="Финансовый 3 2 3 2 3 2 4 3 3" xfId="17270"/>
    <cellStyle name="Финансовый 3 2 3 2 3 2 4 3 4" xfId="30878"/>
    <cellStyle name="Финансовый 3 2 3 2 3 2 4 4" xfId="8198"/>
    <cellStyle name="Финансовый 3 2 3 2 3 2 4 4 2" xfId="21806"/>
    <cellStyle name="Финансовый 3 2 3 2 3 2 4 4 3" xfId="35414"/>
    <cellStyle name="Финансовый 3 2 3 2 3 2 4 5" xfId="15002"/>
    <cellStyle name="Финансовый 3 2 3 2 3 2 4 6" xfId="28610"/>
    <cellStyle name="Финансовый 3 2 3 2 3 2 5" xfId="2150"/>
    <cellStyle name="Финансовый 3 2 3 2 3 2 5 2" xfId="6686"/>
    <cellStyle name="Финансовый 3 2 3 2 3 2 5 2 2" xfId="13490"/>
    <cellStyle name="Финансовый 3 2 3 2 3 2 5 2 2 2" xfId="27098"/>
    <cellStyle name="Финансовый 3 2 3 2 3 2 5 2 2 3" xfId="40706"/>
    <cellStyle name="Финансовый 3 2 3 2 3 2 5 2 3" xfId="20294"/>
    <cellStyle name="Финансовый 3 2 3 2 3 2 5 2 4" xfId="33902"/>
    <cellStyle name="Финансовый 3 2 3 2 3 2 5 3" xfId="4418"/>
    <cellStyle name="Финансовый 3 2 3 2 3 2 5 3 2" xfId="11222"/>
    <cellStyle name="Финансовый 3 2 3 2 3 2 5 3 2 2" xfId="24830"/>
    <cellStyle name="Финансовый 3 2 3 2 3 2 5 3 2 3" xfId="38438"/>
    <cellStyle name="Финансовый 3 2 3 2 3 2 5 3 3" xfId="18026"/>
    <cellStyle name="Финансовый 3 2 3 2 3 2 5 3 4" xfId="31634"/>
    <cellStyle name="Финансовый 3 2 3 2 3 2 5 4" xfId="8954"/>
    <cellStyle name="Финансовый 3 2 3 2 3 2 5 4 2" xfId="22562"/>
    <cellStyle name="Финансовый 3 2 3 2 3 2 5 4 3" xfId="36170"/>
    <cellStyle name="Финансовый 3 2 3 2 3 2 5 5" xfId="15758"/>
    <cellStyle name="Финансовый 3 2 3 2 3 2 5 6" xfId="29366"/>
    <cellStyle name="Финансовый 3 2 3 2 3 2 6" xfId="1016"/>
    <cellStyle name="Финансовый 3 2 3 2 3 2 6 2" xfId="5552"/>
    <cellStyle name="Финансовый 3 2 3 2 3 2 6 2 2" xfId="12356"/>
    <cellStyle name="Финансовый 3 2 3 2 3 2 6 2 2 2" xfId="25964"/>
    <cellStyle name="Финансовый 3 2 3 2 3 2 6 2 2 3" xfId="39572"/>
    <cellStyle name="Финансовый 3 2 3 2 3 2 6 2 3" xfId="19160"/>
    <cellStyle name="Финансовый 3 2 3 2 3 2 6 2 4" xfId="32768"/>
    <cellStyle name="Финансовый 3 2 3 2 3 2 6 3" xfId="3284"/>
    <cellStyle name="Финансовый 3 2 3 2 3 2 6 3 2" xfId="10088"/>
    <cellStyle name="Финансовый 3 2 3 2 3 2 6 3 2 2" xfId="23696"/>
    <cellStyle name="Финансовый 3 2 3 2 3 2 6 3 2 3" xfId="37304"/>
    <cellStyle name="Финансовый 3 2 3 2 3 2 6 3 3" xfId="16892"/>
    <cellStyle name="Финансовый 3 2 3 2 3 2 6 3 4" xfId="30500"/>
    <cellStyle name="Финансовый 3 2 3 2 3 2 6 4" xfId="7820"/>
    <cellStyle name="Финансовый 3 2 3 2 3 2 6 4 2" xfId="21428"/>
    <cellStyle name="Финансовый 3 2 3 2 3 2 6 4 3" xfId="35036"/>
    <cellStyle name="Финансовый 3 2 3 2 3 2 6 5" xfId="14624"/>
    <cellStyle name="Финансовый 3 2 3 2 3 2 6 6" xfId="28232"/>
    <cellStyle name="Финансовый 3 2 3 2 3 2 7" xfId="638"/>
    <cellStyle name="Финансовый 3 2 3 2 3 2 7 2" xfId="5174"/>
    <cellStyle name="Финансовый 3 2 3 2 3 2 7 2 2" xfId="11978"/>
    <cellStyle name="Финансовый 3 2 3 2 3 2 7 2 2 2" xfId="25586"/>
    <cellStyle name="Финансовый 3 2 3 2 3 2 7 2 2 3" xfId="39194"/>
    <cellStyle name="Финансовый 3 2 3 2 3 2 7 2 3" xfId="18782"/>
    <cellStyle name="Финансовый 3 2 3 2 3 2 7 2 4" xfId="32390"/>
    <cellStyle name="Финансовый 3 2 3 2 3 2 7 3" xfId="2906"/>
    <cellStyle name="Финансовый 3 2 3 2 3 2 7 3 2" xfId="9710"/>
    <cellStyle name="Финансовый 3 2 3 2 3 2 7 3 2 2" xfId="23318"/>
    <cellStyle name="Финансовый 3 2 3 2 3 2 7 3 2 3" xfId="36926"/>
    <cellStyle name="Финансовый 3 2 3 2 3 2 7 3 3" xfId="16514"/>
    <cellStyle name="Финансовый 3 2 3 2 3 2 7 3 4" xfId="30122"/>
    <cellStyle name="Финансовый 3 2 3 2 3 2 7 4" xfId="7442"/>
    <cellStyle name="Финансовый 3 2 3 2 3 2 7 4 2" xfId="21050"/>
    <cellStyle name="Финансовый 3 2 3 2 3 2 7 4 3" xfId="34658"/>
    <cellStyle name="Финансовый 3 2 3 2 3 2 7 5" xfId="14246"/>
    <cellStyle name="Финансовый 3 2 3 2 3 2 7 6" xfId="27854"/>
    <cellStyle name="Финансовый 3 2 3 2 3 2 8" xfId="4796"/>
    <cellStyle name="Финансовый 3 2 3 2 3 2 8 2" xfId="11600"/>
    <cellStyle name="Финансовый 3 2 3 2 3 2 8 2 2" xfId="25208"/>
    <cellStyle name="Финансовый 3 2 3 2 3 2 8 2 3" xfId="38816"/>
    <cellStyle name="Финансовый 3 2 3 2 3 2 8 3" xfId="18404"/>
    <cellStyle name="Финансовый 3 2 3 2 3 2 8 4" xfId="32012"/>
    <cellStyle name="Финансовый 3 2 3 2 3 2 9" xfId="2528"/>
    <cellStyle name="Финансовый 3 2 3 2 3 2 9 2" xfId="9332"/>
    <cellStyle name="Финансовый 3 2 3 2 3 2 9 2 2" xfId="22940"/>
    <cellStyle name="Финансовый 3 2 3 2 3 2 9 2 3" xfId="36548"/>
    <cellStyle name="Финансовый 3 2 3 2 3 2 9 3" xfId="16136"/>
    <cellStyle name="Финансовый 3 2 3 2 3 2 9 4" xfId="29744"/>
    <cellStyle name="Финансовый 3 2 3 2 3 3" xfId="381"/>
    <cellStyle name="Финансовый 3 2 3 2 3 3 10" xfId="13989"/>
    <cellStyle name="Финансовый 3 2 3 2 3 3 11" xfId="27597"/>
    <cellStyle name="Финансовый 3 2 3 2 3 3 2" xfId="1893"/>
    <cellStyle name="Финансовый 3 2 3 2 3 3 2 2" xfId="6429"/>
    <cellStyle name="Финансовый 3 2 3 2 3 3 2 2 2" xfId="13233"/>
    <cellStyle name="Финансовый 3 2 3 2 3 3 2 2 2 2" xfId="26841"/>
    <cellStyle name="Финансовый 3 2 3 2 3 3 2 2 2 3" xfId="40449"/>
    <cellStyle name="Финансовый 3 2 3 2 3 3 2 2 3" xfId="20037"/>
    <cellStyle name="Финансовый 3 2 3 2 3 3 2 2 4" xfId="33645"/>
    <cellStyle name="Финансовый 3 2 3 2 3 3 2 3" xfId="4161"/>
    <cellStyle name="Финансовый 3 2 3 2 3 3 2 3 2" xfId="10965"/>
    <cellStyle name="Финансовый 3 2 3 2 3 3 2 3 2 2" xfId="24573"/>
    <cellStyle name="Финансовый 3 2 3 2 3 3 2 3 2 3" xfId="38181"/>
    <cellStyle name="Финансовый 3 2 3 2 3 3 2 3 3" xfId="17769"/>
    <cellStyle name="Финансовый 3 2 3 2 3 3 2 3 4" xfId="31377"/>
    <cellStyle name="Финансовый 3 2 3 2 3 3 2 4" xfId="8697"/>
    <cellStyle name="Финансовый 3 2 3 2 3 3 2 4 2" xfId="22305"/>
    <cellStyle name="Финансовый 3 2 3 2 3 3 2 4 3" xfId="35913"/>
    <cellStyle name="Финансовый 3 2 3 2 3 3 2 5" xfId="15501"/>
    <cellStyle name="Финансовый 3 2 3 2 3 3 2 6" xfId="29109"/>
    <cellStyle name="Финансовый 3 2 3 2 3 3 3" xfId="1515"/>
    <cellStyle name="Финансовый 3 2 3 2 3 3 3 2" xfId="6051"/>
    <cellStyle name="Финансовый 3 2 3 2 3 3 3 2 2" xfId="12855"/>
    <cellStyle name="Финансовый 3 2 3 2 3 3 3 2 2 2" xfId="26463"/>
    <cellStyle name="Финансовый 3 2 3 2 3 3 3 2 2 3" xfId="40071"/>
    <cellStyle name="Финансовый 3 2 3 2 3 3 3 2 3" xfId="19659"/>
    <cellStyle name="Финансовый 3 2 3 2 3 3 3 2 4" xfId="33267"/>
    <cellStyle name="Финансовый 3 2 3 2 3 3 3 3" xfId="3783"/>
    <cellStyle name="Финансовый 3 2 3 2 3 3 3 3 2" xfId="10587"/>
    <cellStyle name="Финансовый 3 2 3 2 3 3 3 3 2 2" xfId="24195"/>
    <cellStyle name="Финансовый 3 2 3 2 3 3 3 3 2 3" xfId="37803"/>
    <cellStyle name="Финансовый 3 2 3 2 3 3 3 3 3" xfId="17391"/>
    <cellStyle name="Финансовый 3 2 3 2 3 3 3 3 4" xfId="30999"/>
    <cellStyle name="Финансовый 3 2 3 2 3 3 3 4" xfId="8319"/>
    <cellStyle name="Финансовый 3 2 3 2 3 3 3 4 2" xfId="21927"/>
    <cellStyle name="Финансовый 3 2 3 2 3 3 3 4 3" xfId="35535"/>
    <cellStyle name="Финансовый 3 2 3 2 3 3 3 5" xfId="15123"/>
    <cellStyle name="Финансовый 3 2 3 2 3 3 3 6" xfId="28731"/>
    <cellStyle name="Финансовый 3 2 3 2 3 3 4" xfId="2271"/>
    <cellStyle name="Финансовый 3 2 3 2 3 3 4 2" xfId="6807"/>
    <cellStyle name="Финансовый 3 2 3 2 3 3 4 2 2" xfId="13611"/>
    <cellStyle name="Финансовый 3 2 3 2 3 3 4 2 2 2" xfId="27219"/>
    <cellStyle name="Финансовый 3 2 3 2 3 3 4 2 2 3" xfId="40827"/>
    <cellStyle name="Финансовый 3 2 3 2 3 3 4 2 3" xfId="20415"/>
    <cellStyle name="Финансовый 3 2 3 2 3 3 4 2 4" xfId="34023"/>
    <cellStyle name="Финансовый 3 2 3 2 3 3 4 3" xfId="4539"/>
    <cellStyle name="Финансовый 3 2 3 2 3 3 4 3 2" xfId="11343"/>
    <cellStyle name="Финансовый 3 2 3 2 3 3 4 3 2 2" xfId="24951"/>
    <cellStyle name="Финансовый 3 2 3 2 3 3 4 3 2 3" xfId="38559"/>
    <cellStyle name="Финансовый 3 2 3 2 3 3 4 3 3" xfId="18147"/>
    <cellStyle name="Финансовый 3 2 3 2 3 3 4 3 4" xfId="31755"/>
    <cellStyle name="Финансовый 3 2 3 2 3 3 4 4" xfId="9075"/>
    <cellStyle name="Финансовый 3 2 3 2 3 3 4 4 2" xfId="22683"/>
    <cellStyle name="Финансовый 3 2 3 2 3 3 4 4 3" xfId="36291"/>
    <cellStyle name="Финансовый 3 2 3 2 3 3 4 5" xfId="15879"/>
    <cellStyle name="Финансовый 3 2 3 2 3 3 4 6" xfId="29487"/>
    <cellStyle name="Финансовый 3 2 3 2 3 3 5" xfId="1137"/>
    <cellStyle name="Финансовый 3 2 3 2 3 3 5 2" xfId="5673"/>
    <cellStyle name="Финансовый 3 2 3 2 3 3 5 2 2" xfId="12477"/>
    <cellStyle name="Финансовый 3 2 3 2 3 3 5 2 2 2" xfId="26085"/>
    <cellStyle name="Финансовый 3 2 3 2 3 3 5 2 2 3" xfId="39693"/>
    <cellStyle name="Финансовый 3 2 3 2 3 3 5 2 3" xfId="19281"/>
    <cellStyle name="Финансовый 3 2 3 2 3 3 5 2 4" xfId="32889"/>
    <cellStyle name="Финансовый 3 2 3 2 3 3 5 3" xfId="3405"/>
    <cellStyle name="Финансовый 3 2 3 2 3 3 5 3 2" xfId="10209"/>
    <cellStyle name="Финансовый 3 2 3 2 3 3 5 3 2 2" xfId="23817"/>
    <cellStyle name="Финансовый 3 2 3 2 3 3 5 3 2 3" xfId="37425"/>
    <cellStyle name="Финансовый 3 2 3 2 3 3 5 3 3" xfId="17013"/>
    <cellStyle name="Финансовый 3 2 3 2 3 3 5 3 4" xfId="30621"/>
    <cellStyle name="Финансовый 3 2 3 2 3 3 5 4" xfId="7941"/>
    <cellStyle name="Финансовый 3 2 3 2 3 3 5 4 2" xfId="21549"/>
    <cellStyle name="Финансовый 3 2 3 2 3 3 5 4 3" xfId="35157"/>
    <cellStyle name="Финансовый 3 2 3 2 3 3 5 5" xfId="14745"/>
    <cellStyle name="Финансовый 3 2 3 2 3 3 5 6" xfId="28353"/>
    <cellStyle name="Финансовый 3 2 3 2 3 3 6" xfId="759"/>
    <cellStyle name="Финансовый 3 2 3 2 3 3 6 2" xfId="5295"/>
    <cellStyle name="Финансовый 3 2 3 2 3 3 6 2 2" xfId="12099"/>
    <cellStyle name="Финансовый 3 2 3 2 3 3 6 2 2 2" xfId="25707"/>
    <cellStyle name="Финансовый 3 2 3 2 3 3 6 2 2 3" xfId="39315"/>
    <cellStyle name="Финансовый 3 2 3 2 3 3 6 2 3" xfId="18903"/>
    <cellStyle name="Финансовый 3 2 3 2 3 3 6 2 4" xfId="32511"/>
    <cellStyle name="Финансовый 3 2 3 2 3 3 6 3" xfId="3027"/>
    <cellStyle name="Финансовый 3 2 3 2 3 3 6 3 2" xfId="9831"/>
    <cellStyle name="Финансовый 3 2 3 2 3 3 6 3 2 2" xfId="23439"/>
    <cellStyle name="Финансовый 3 2 3 2 3 3 6 3 2 3" xfId="37047"/>
    <cellStyle name="Финансовый 3 2 3 2 3 3 6 3 3" xfId="16635"/>
    <cellStyle name="Финансовый 3 2 3 2 3 3 6 3 4" xfId="30243"/>
    <cellStyle name="Финансовый 3 2 3 2 3 3 6 4" xfId="7563"/>
    <cellStyle name="Финансовый 3 2 3 2 3 3 6 4 2" xfId="21171"/>
    <cellStyle name="Финансовый 3 2 3 2 3 3 6 4 3" xfId="34779"/>
    <cellStyle name="Финансовый 3 2 3 2 3 3 6 5" xfId="14367"/>
    <cellStyle name="Финансовый 3 2 3 2 3 3 6 6" xfId="27975"/>
    <cellStyle name="Финансовый 3 2 3 2 3 3 7" xfId="4917"/>
    <cellStyle name="Финансовый 3 2 3 2 3 3 7 2" xfId="11721"/>
    <cellStyle name="Финансовый 3 2 3 2 3 3 7 2 2" xfId="25329"/>
    <cellStyle name="Финансовый 3 2 3 2 3 3 7 2 3" xfId="38937"/>
    <cellStyle name="Финансовый 3 2 3 2 3 3 7 3" xfId="18525"/>
    <cellStyle name="Финансовый 3 2 3 2 3 3 7 4" xfId="32133"/>
    <cellStyle name="Финансовый 3 2 3 2 3 3 8" xfId="2649"/>
    <cellStyle name="Финансовый 3 2 3 2 3 3 8 2" xfId="9453"/>
    <cellStyle name="Финансовый 3 2 3 2 3 3 8 2 2" xfId="23061"/>
    <cellStyle name="Финансовый 3 2 3 2 3 3 8 2 3" xfId="36669"/>
    <cellStyle name="Финансовый 3 2 3 2 3 3 8 3" xfId="16257"/>
    <cellStyle name="Финансовый 3 2 3 2 3 3 8 4" xfId="29865"/>
    <cellStyle name="Финансовый 3 2 3 2 3 3 9" xfId="7185"/>
    <cellStyle name="Финансовый 3 2 3 2 3 3 9 2" xfId="20793"/>
    <cellStyle name="Финансовый 3 2 3 2 3 3 9 3" xfId="34401"/>
    <cellStyle name="Финансовый 3 2 3 2 3 4" xfId="1691"/>
    <cellStyle name="Финансовый 3 2 3 2 3 4 2" xfId="6227"/>
    <cellStyle name="Финансовый 3 2 3 2 3 4 2 2" xfId="13031"/>
    <cellStyle name="Финансовый 3 2 3 2 3 4 2 2 2" xfId="26639"/>
    <cellStyle name="Финансовый 3 2 3 2 3 4 2 2 3" xfId="40247"/>
    <cellStyle name="Финансовый 3 2 3 2 3 4 2 3" xfId="19835"/>
    <cellStyle name="Финансовый 3 2 3 2 3 4 2 4" xfId="33443"/>
    <cellStyle name="Финансовый 3 2 3 2 3 4 3" xfId="3959"/>
    <cellStyle name="Финансовый 3 2 3 2 3 4 3 2" xfId="10763"/>
    <cellStyle name="Финансовый 3 2 3 2 3 4 3 2 2" xfId="24371"/>
    <cellStyle name="Финансовый 3 2 3 2 3 4 3 2 3" xfId="37979"/>
    <cellStyle name="Финансовый 3 2 3 2 3 4 3 3" xfId="17567"/>
    <cellStyle name="Финансовый 3 2 3 2 3 4 3 4" xfId="31175"/>
    <cellStyle name="Финансовый 3 2 3 2 3 4 4" xfId="8495"/>
    <cellStyle name="Финансовый 3 2 3 2 3 4 4 2" xfId="22103"/>
    <cellStyle name="Финансовый 3 2 3 2 3 4 4 3" xfId="35711"/>
    <cellStyle name="Финансовый 3 2 3 2 3 4 5" xfId="15299"/>
    <cellStyle name="Финансовый 3 2 3 2 3 4 6" xfId="28907"/>
    <cellStyle name="Финансовый 3 2 3 2 3 5" xfId="1313"/>
    <cellStyle name="Финансовый 3 2 3 2 3 5 2" xfId="5849"/>
    <cellStyle name="Финансовый 3 2 3 2 3 5 2 2" xfId="12653"/>
    <cellStyle name="Финансовый 3 2 3 2 3 5 2 2 2" xfId="26261"/>
    <cellStyle name="Финансовый 3 2 3 2 3 5 2 2 3" xfId="39869"/>
    <cellStyle name="Финансовый 3 2 3 2 3 5 2 3" xfId="19457"/>
    <cellStyle name="Финансовый 3 2 3 2 3 5 2 4" xfId="33065"/>
    <cellStyle name="Финансовый 3 2 3 2 3 5 3" xfId="3581"/>
    <cellStyle name="Финансовый 3 2 3 2 3 5 3 2" xfId="10385"/>
    <cellStyle name="Финансовый 3 2 3 2 3 5 3 2 2" xfId="23993"/>
    <cellStyle name="Финансовый 3 2 3 2 3 5 3 2 3" xfId="37601"/>
    <cellStyle name="Финансовый 3 2 3 2 3 5 3 3" xfId="17189"/>
    <cellStyle name="Финансовый 3 2 3 2 3 5 3 4" xfId="30797"/>
    <cellStyle name="Финансовый 3 2 3 2 3 5 4" xfId="8117"/>
    <cellStyle name="Финансовый 3 2 3 2 3 5 4 2" xfId="21725"/>
    <cellStyle name="Финансовый 3 2 3 2 3 5 4 3" xfId="35333"/>
    <cellStyle name="Финансовый 3 2 3 2 3 5 5" xfId="14921"/>
    <cellStyle name="Финансовый 3 2 3 2 3 5 6" xfId="28529"/>
    <cellStyle name="Финансовый 3 2 3 2 3 6" xfId="2069"/>
    <cellStyle name="Финансовый 3 2 3 2 3 6 2" xfId="6605"/>
    <cellStyle name="Финансовый 3 2 3 2 3 6 2 2" xfId="13409"/>
    <cellStyle name="Финансовый 3 2 3 2 3 6 2 2 2" xfId="27017"/>
    <cellStyle name="Финансовый 3 2 3 2 3 6 2 2 3" xfId="40625"/>
    <cellStyle name="Финансовый 3 2 3 2 3 6 2 3" xfId="20213"/>
    <cellStyle name="Финансовый 3 2 3 2 3 6 2 4" xfId="33821"/>
    <cellStyle name="Финансовый 3 2 3 2 3 6 3" xfId="4337"/>
    <cellStyle name="Финансовый 3 2 3 2 3 6 3 2" xfId="11141"/>
    <cellStyle name="Финансовый 3 2 3 2 3 6 3 2 2" xfId="24749"/>
    <cellStyle name="Финансовый 3 2 3 2 3 6 3 2 3" xfId="38357"/>
    <cellStyle name="Финансовый 3 2 3 2 3 6 3 3" xfId="17945"/>
    <cellStyle name="Финансовый 3 2 3 2 3 6 3 4" xfId="31553"/>
    <cellStyle name="Финансовый 3 2 3 2 3 6 4" xfId="8873"/>
    <cellStyle name="Финансовый 3 2 3 2 3 6 4 2" xfId="22481"/>
    <cellStyle name="Финансовый 3 2 3 2 3 6 4 3" xfId="36089"/>
    <cellStyle name="Финансовый 3 2 3 2 3 6 5" xfId="15677"/>
    <cellStyle name="Финансовый 3 2 3 2 3 6 6" xfId="29285"/>
    <cellStyle name="Финансовый 3 2 3 2 3 7" xfId="935"/>
    <cellStyle name="Финансовый 3 2 3 2 3 7 2" xfId="5471"/>
    <cellStyle name="Финансовый 3 2 3 2 3 7 2 2" xfId="12275"/>
    <cellStyle name="Финансовый 3 2 3 2 3 7 2 2 2" xfId="25883"/>
    <cellStyle name="Финансовый 3 2 3 2 3 7 2 2 3" xfId="39491"/>
    <cellStyle name="Финансовый 3 2 3 2 3 7 2 3" xfId="19079"/>
    <cellStyle name="Финансовый 3 2 3 2 3 7 2 4" xfId="32687"/>
    <cellStyle name="Финансовый 3 2 3 2 3 7 3" xfId="3203"/>
    <cellStyle name="Финансовый 3 2 3 2 3 7 3 2" xfId="10007"/>
    <cellStyle name="Финансовый 3 2 3 2 3 7 3 2 2" xfId="23615"/>
    <cellStyle name="Финансовый 3 2 3 2 3 7 3 2 3" xfId="37223"/>
    <cellStyle name="Финансовый 3 2 3 2 3 7 3 3" xfId="16811"/>
    <cellStyle name="Финансовый 3 2 3 2 3 7 3 4" xfId="30419"/>
    <cellStyle name="Финансовый 3 2 3 2 3 7 4" xfId="7739"/>
    <cellStyle name="Финансовый 3 2 3 2 3 7 4 2" xfId="21347"/>
    <cellStyle name="Финансовый 3 2 3 2 3 7 4 3" xfId="34955"/>
    <cellStyle name="Финансовый 3 2 3 2 3 7 5" xfId="14543"/>
    <cellStyle name="Финансовый 3 2 3 2 3 7 6" xfId="28151"/>
    <cellStyle name="Финансовый 3 2 3 2 3 8" xfId="557"/>
    <cellStyle name="Финансовый 3 2 3 2 3 8 2" xfId="5093"/>
    <cellStyle name="Финансовый 3 2 3 2 3 8 2 2" xfId="11897"/>
    <cellStyle name="Финансовый 3 2 3 2 3 8 2 2 2" xfId="25505"/>
    <cellStyle name="Финансовый 3 2 3 2 3 8 2 2 3" xfId="39113"/>
    <cellStyle name="Финансовый 3 2 3 2 3 8 2 3" xfId="18701"/>
    <cellStyle name="Финансовый 3 2 3 2 3 8 2 4" xfId="32309"/>
    <cellStyle name="Финансовый 3 2 3 2 3 8 3" xfId="2825"/>
    <cellStyle name="Финансовый 3 2 3 2 3 8 3 2" xfId="9629"/>
    <cellStyle name="Финансовый 3 2 3 2 3 8 3 2 2" xfId="23237"/>
    <cellStyle name="Финансовый 3 2 3 2 3 8 3 2 3" xfId="36845"/>
    <cellStyle name="Финансовый 3 2 3 2 3 8 3 3" xfId="16433"/>
    <cellStyle name="Финансовый 3 2 3 2 3 8 3 4" xfId="30041"/>
    <cellStyle name="Финансовый 3 2 3 2 3 8 4" xfId="7361"/>
    <cellStyle name="Финансовый 3 2 3 2 3 8 4 2" xfId="20969"/>
    <cellStyle name="Финансовый 3 2 3 2 3 8 4 3" xfId="34577"/>
    <cellStyle name="Финансовый 3 2 3 2 3 8 5" xfId="14165"/>
    <cellStyle name="Финансовый 3 2 3 2 3 8 6" xfId="27773"/>
    <cellStyle name="Финансовый 3 2 3 2 3 9" xfId="4715"/>
    <cellStyle name="Финансовый 3 2 3 2 3 9 2" xfId="11519"/>
    <cellStyle name="Финансовый 3 2 3 2 3 9 2 2" xfId="25127"/>
    <cellStyle name="Финансовый 3 2 3 2 3 9 2 3" xfId="38735"/>
    <cellStyle name="Финансовый 3 2 3 2 3 9 3" xfId="18323"/>
    <cellStyle name="Финансовый 3 2 3 2 3 9 4" xfId="31931"/>
    <cellStyle name="Финансовый 3 2 3 2 4" xfId="314"/>
    <cellStyle name="Финансовый 3 2 3 2 4 10" xfId="7118"/>
    <cellStyle name="Финансовый 3 2 3 2 4 10 2" xfId="20726"/>
    <cellStyle name="Финансовый 3 2 3 2 4 10 3" xfId="34334"/>
    <cellStyle name="Финансовый 3 2 3 2 4 11" xfId="13922"/>
    <cellStyle name="Финансовый 3 2 3 2 4 12" xfId="27530"/>
    <cellStyle name="Финансовый 3 2 3 2 4 2" xfId="441"/>
    <cellStyle name="Финансовый 3 2 3 2 4 2 10" xfId="14049"/>
    <cellStyle name="Финансовый 3 2 3 2 4 2 11" xfId="27657"/>
    <cellStyle name="Финансовый 3 2 3 2 4 2 2" xfId="1953"/>
    <cellStyle name="Финансовый 3 2 3 2 4 2 2 2" xfId="6489"/>
    <cellStyle name="Финансовый 3 2 3 2 4 2 2 2 2" xfId="13293"/>
    <cellStyle name="Финансовый 3 2 3 2 4 2 2 2 2 2" xfId="26901"/>
    <cellStyle name="Финансовый 3 2 3 2 4 2 2 2 2 3" xfId="40509"/>
    <cellStyle name="Финансовый 3 2 3 2 4 2 2 2 3" xfId="20097"/>
    <cellStyle name="Финансовый 3 2 3 2 4 2 2 2 4" xfId="33705"/>
    <cellStyle name="Финансовый 3 2 3 2 4 2 2 3" xfId="4221"/>
    <cellStyle name="Финансовый 3 2 3 2 4 2 2 3 2" xfId="11025"/>
    <cellStyle name="Финансовый 3 2 3 2 4 2 2 3 2 2" xfId="24633"/>
    <cellStyle name="Финансовый 3 2 3 2 4 2 2 3 2 3" xfId="38241"/>
    <cellStyle name="Финансовый 3 2 3 2 4 2 2 3 3" xfId="17829"/>
    <cellStyle name="Финансовый 3 2 3 2 4 2 2 3 4" xfId="31437"/>
    <cellStyle name="Финансовый 3 2 3 2 4 2 2 4" xfId="8757"/>
    <cellStyle name="Финансовый 3 2 3 2 4 2 2 4 2" xfId="22365"/>
    <cellStyle name="Финансовый 3 2 3 2 4 2 2 4 3" xfId="35973"/>
    <cellStyle name="Финансовый 3 2 3 2 4 2 2 5" xfId="15561"/>
    <cellStyle name="Финансовый 3 2 3 2 4 2 2 6" xfId="29169"/>
    <cellStyle name="Финансовый 3 2 3 2 4 2 3" xfId="1575"/>
    <cellStyle name="Финансовый 3 2 3 2 4 2 3 2" xfId="6111"/>
    <cellStyle name="Финансовый 3 2 3 2 4 2 3 2 2" xfId="12915"/>
    <cellStyle name="Финансовый 3 2 3 2 4 2 3 2 2 2" xfId="26523"/>
    <cellStyle name="Финансовый 3 2 3 2 4 2 3 2 2 3" xfId="40131"/>
    <cellStyle name="Финансовый 3 2 3 2 4 2 3 2 3" xfId="19719"/>
    <cellStyle name="Финансовый 3 2 3 2 4 2 3 2 4" xfId="33327"/>
    <cellStyle name="Финансовый 3 2 3 2 4 2 3 3" xfId="3843"/>
    <cellStyle name="Финансовый 3 2 3 2 4 2 3 3 2" xfId="10647"/>
    <cellStyle name="Финансовый 3 2 3 2 4 2 3 3 2 2" xfId="24255"/>
    <cellStyle name="Финансовый 3 2 3 2 4 2 3 3 2 3" xfId="37863"/>
    <cellStyle name="Финансовый 3 2 3 2 4 2 3 3 3" xfId="17451"/>
    <cellStyle name="Финансовый 3 2 3 2 4 2 3 3 4" xfId="31059"/>
    <cellStyle name="Финансовый 3 2 3 2 4 2 3 4" xfId="8379"/>
    <cellStyle name="Финансовый 3 2 3 2 4 2 3 4 2" xfId="21987"/>
    <cellStyle name="Финансовый 3 2 3 2 4 2 3 4 3" xfId="35595"/>
    <cellStyle name="Финансовый 3 2 3 2 4 2 3 5" xfId="15183"/>
    <cellStyle name="Финансовый 3 2 3 2 4 2 3 6" xfId="28791"/>
    <cellStyle name="Финансовый 3 2 3 2 4 2 4" xfId="2331"/>
    <cellStyle name="Финансовый 3 2 3 2 4 2 4 2" xfId="6867"/>
    <cellStyle name="Финансовый 3 2 3 2 4 2 4 2 2" xfId="13671"/>
    <cellStyle name="Финансовый 3 2 3 2 4 2 4 2 2 2" xfId="27279"/>
    <cellStyle name="Финансовый 3 2 3 2 4 2 4 2 2 3" xfId="40887"/>
    <cellStyle name="Финансовый 3 2 3 2 4 2 4 2 3" xfId="20475"/>
    <cellStyle name="Финансовый 3 2 3 2 4 2 4 2 4" xfId="34083"/>
    <cellStyle name="Финансовый 3 2 3 2 4 2 4 3" xfId="4599"/>
    <cellStyle name="Финансовый 3 2 3 2 4 2 4 3 2" xfId="11403"/>
    <cellStyle name="Финансовый 3 2 3 2 4 2 4 3 2 2" xfId="25011"/>
    <cellStyle name="Финансовый 3 2 3 2 4 2 4 3 2 3" xfId="38619"/>
    <cellStyle name="Финансовый 3 2 3 2 4 2 4 3 3" xfId="18207"/>
    <cellStyle name="Финансовый 3 2 3 2 4 2 4 3 4" xfId="31815"/>
    <cellStyle name="Финансовый 3 2 3 2 4 2 4 4" xfId="9135"/>
    <cellStyle name="Финансовый 3 2 3 2 4 2 4 4 2" xfId="22743"/>
    <cellStyle name="Финансовый 3 2 3 2 4 2 4 4 3" xfId="36351"/>
    <cellStyle name="Финансовый 3 2 3 2 4 2 4 5" xfId="15939"/>
    <cellStyle name="Финансовый 3 2 3 2 4 2 4 6" xfId="29547"/>
    <cellStyle name="Финансовый 3 2 3 2 4 2 5" xfId="1197"/>
    <cellStyle name="Финансовый 3 2 3 2 4 2 5 2" xfId="5733"/>
    <cellStyle name="Финансовый 3 2 3 2 4 2 5 2 2" xfId="12537"/>
    <cellStyle name="Финансовый 3 2 3 2 4 2 5 2 2 2" xfId="26145"/>
    <cellStyle name="Финансовый 3 2 3 2 4 2 5 2 2 3" xfId="39753"/>
    <cellStyle name="Финансовый 3 2 3 2 4 2 5 2 3" xfId="19341"/>
    <cellStyle name="Финансовый 3 2 3 2 4 2 5 2 4" xfId="32949"/>
    <cellStyle name="Финансовый 3 2 3 2 4 2 5 3" xfId="3465"/>
    <cellStyle name="Финансовый 3 2 3 2 4 2 5 3 2" xfId="10269"/>
    <cellStyle name="Финансовый 3 2 3 2 4 2 5 3 2 2" xfId="23877"/>
    <cellStyle name="Финансовый 3 2 3 2 4 2 5 3 2 3" xfId="37485"/>
    <cellStyle name="Финансовый 3 2 3 2 4 2 5 3 3" xfId="17073"/>
    <cellStyle name="Финансовый 3 2 3 2 4 2 5 3 4" xfId="30681"/>
    <cellStyle name="Финансовый 3 2 3 2 4 2 5 4" xfId="8001"/>
    <cellStyle name="Финансовый 3 2 3 2 4 2 5 4 2" xfId="21609"/>
    <cellStyle name="Финансовый 3 2 3 2 4 2 5 4 3" xfId="35217"/>
    <cellStyle name="Финансовый 3 2 3 2 4 2 5 5" xfId="14805"/>
    <cellStyle name="Финансовый 3 2 3 2 4 2 5 6" xfId="28413"/>
    <cellStyle name="Финансовый 3 2 3 2 4 2 6" xfId="819"/>
    <cellStyle name="Финансовый 3 2 3 2 4 2 6 2" xfId="5355"/>
    <cellStyle name="Финансовый 3 2 3 2 4 2 6 2 2" xfId="12159"/>
    <cellStyle name="Финансовый 3 2 3 2 4 2 6 2 2 2" xfId="25767"/>
    <cellStyle name="Финансовый 3 2 3 2 4 2 6 2 2 3" xfId="39375"/>
    <cellStyle name="Финансовый 3 2 3 2 4 2 6 2 3" xfId="18963"/>
    <cellStyle name="Финансовый 3 2 3 2 4 2 6 2 4" xfId="32571"/>
    <cellStyle name="Финансовый 3 2 3 2 4 2 6 3" xfId="3087"/>
    <cellStyle name="Финансовый 3 2 3 2 4 2 6 3 2" xfId="9891"/>
    <cellStyle name="Финансовый 3 2 3 2 4 2 6 3 2 2" xfId="23499"/>
    <cellStyle name="Финансовый 3 2 3 2 4 2 6 3 2 3" xfId="37107"/>
    <cellStyle name="Финансовый 3 2 3 2 4 2 6 3 3" xfId="16695"/>
    <cellStyle name="Финансовый 3 2 3 2 4 2 6 3 4" xfId="30303"/>
    <cellStyle name="Финансовый 3 2 3 2 4 2 6 4" xfId="7623"/>
    <cellStyle name="Финансовый 3 2 3 2 4 2 6 4 2" xfId="21231"/>
    <cellStyle name="Финансовый 3 2 3 2 4 2 6 4 3" xfId="34839"/>
    <cellStyle name="Финансовый 3 2 3 2 4 2 6 5" xfId="14427"/>
    <cellStyle name="Финансовый 3 2 3 2 4 2 6 6" xfId="28035"/>
    <cellStyle name="Финансовый 3 2 3 2 4 2 7" xfId="4977"/>
    <cellStyle name="Финансовый 3 2 3 2 4 2 7 2" xfId="11781"/>
    <cellStyle name="Финансовый 3 2 3 2 4 2 7 2 2" xfId="25389"/>
    <cellStyle name="Финансовый 3 2 3 2 4 2 7 2 3" xfId="38997"/>
    <cellStyle name="Финансовый 3 2 3 2 4 2 7 3" xfId="18585"/>
    <cellStyle name="Финансовый 3 2 3 2 4 2 7 4" xfId="32193"/>
    <cellStyle name="Финансовый 3 2 3 2 4 2 8" xfId="2709"/>
    <cellStyle name="Финансовый 3 2 3 2 4 2 8 2" xfId="9513"/>
    <cellStyle name="Финансовый 3 2 3 2 4 2 8 2 2" xfId="23121"/>
    <cellStyle name="Финансовый 3 2 3 2 4 2 8 2 3" xfId="36729"/>
    <cellStyle name="Финансовый 3 2 3 2 4 2 8 3" xfId="16317"/>
    <cellStyle name="Финансовый 3 2 3 2 4 2 8 4" xfId="29925"/>
    <cellStyle name="Финансовый 3 2 3 2 4 2 9" xfId="7245"/>
    <cellStyle name="Финансовый 3 2 3 2 4 2 9 2" xfId="20853"/>
    <cellStyle name="Финансовый 3 2 3 2 4 2 9 3" xfId="34461"/>
    <cellStyle name="Финансовый 3 2 3 2 4 3" xfId="1826"/>
    <cellStyle name="Финансовый 3 2 3 2 4 3 2" xfId="6362"/>
    <cellStyle name="Финансовый 3 2 3 2 4 3 2 2" xfId="13166"/>
    <cellStyle name="Финансовый 3 2 3 2 4 3 2 2 2" xfId="26774"/>
    <cellStyle name="Финансовый 3 2 3 2 4 3 2 2 3" xfId="40382"/>
    <cellStyle name="Финансовый 3 2 3 2 4 3 2 3" xfId="19970"/>
    <cellStyle name="Финансовый 3 2 3 2 4 3 2 4" xfId="33578"/>
    <cellStyle name="Финансовый 3 2 3 2 4 3 3" xfId="4094"/>
    <cellStyle name="Финансовый 3 2 3 2 4 3 3 2" xfId="10898"/>
    <cellStyle name="Финансовый 3 2 3 2 4 3 3 2 2" xfId="24506"/>
    <cellStyle name="Финансовый 3 2 3 2 4 3 3 2 3" xfId="38114"/>
    <cellStyle name="Финансовый 3 2 3 2 4 3 3 3" xfId="17702"/>
    <cellStyle name="Финансовый 3 2 3 2 4 3 3 4" xfId="31310"/>
    <cellStyle name="Финансовый 3 2 3 2 4 3 4" xfId="8630"/>
    <cellStyle name="Финансовый 3 2 3 2 4 3 4 2" xfId="22238"/>
    <cellStyle name="Финансовый 3 2 3 2 4 3 4 3" xfId="35846"/>
    <cellStyle name="Финансовый 3 2 3 2 4 3 5" xfId="15434"/>
    <cellStyle name="Финансовый 3 2 3 2 4 3 6" xfId="29042"/>
    <cellStyle name="Финансовый 3 2 3 2 4 4" xfId="1448"/>
    <cellStyle name="Финансовый 3 2 3 2 4 4 2" xfId="5984"/>
    <cellStyle name="Финансовый 3 2 3 2 4 4 2 2" xfId="12788"/>
    <cellStyle name="Финансовый 3 2 3 2 4 4 2 2 2" xfId="26396"/>
    <cellStyle name="Финансовый 3 2 3 2 4 4 2 2 3" xfId="40004"/>
    <cellStyle name="Финансовый 3 2 3 2 4 4 2 3" xfId="19592"/>
    <cellStyle name="Финансовый 3 2 3 2 4 4 2 4" xfId="33200"/>
    <cellStyle name="Финансовый 3 2 3 2 4 4 3" xfId="3716"/>
    <cellStyle name="Финансовый 3 2 3 2 4 4 3 2" xfId="10520"/>
    <cellStyle name="Финансовый 3 2 3 2 4 4 3 2 2" xfId="24128"/>
    <cellStyle name="Финансовый 3 2 3 2 4 4 3 2 3" xfId="37736"/>
    <cellStyle name="Финансовый 3 2 3 2 4 4 3 3" xfId="17324"/>
    <cellStyle name="Финансовый 3 2 3 2 4 4 3 4" xfId="30932"/>
    <cellStyle name="Финансовый 3 2 3 2 4 4 4" xfId="8252"/>
    <cellStyle name="Финансовый 3 2 3 2 4 4 4 2" xfId="21860"/>
    <cellStyle name="Финансовый 3 2 3 2 4 4 4 3" xfId="35468"/>
    <cellStyle name="Финансовый 3 2 3 2 4 4 5" xfId="15056"/>
    <cellStyle name="Финансовый 3 2 3 2 4 4 6" xfId="28664"/>
    <cellStyle name="Финансовый 3 2 3 2 4 5" xfId="2204"/>
    <cellStyle name="Финансовый 3 2 3 2 4 5 2" xfId="6740"/>
    <cellStyle name="Финансовый 3 2 3 2 4 5 2 2" xfId="13544"/>
    <cellStyle name="Финансовый 3 2 3 2 4 5 2 2 2" xfId="27152"/>
    <cellStyle name="Финансовый 3 2 3 2 4 5 2 2 3" xfId="40760"/>
    <cellStyle name="Финансовый 3 2 3 2 4 5 2 3" xfId="20348"/>
    <cellStyle name="Финансовый 3 2 3 2 4 5 2 4" xfId="33956"/>
    <cellStyle name="Финансовый 3 2 3 2 4 5 3" xfId="4472"/>
    <cellStyle name="Финансовый 3 2 3 2 4 5 3 2" xfId="11276"/>
    <cellStyle name="Финансовый 3 2 3 2 4 5 3 2 2" xfId="24884"/>
    <cellStyle name="Финансовый 3 2 3 2 4 5 3 2 3" xfId="38492"/>
    <cellStyle name="Финансовый 3 2 3 2 4 5 3 3" xfId="18080"/>
    <cellStyle name="Финансовый 3 2 3 2 4 5 3 4" xfId="31688"/>
    <cellStyle name="Финансовый 3 2 3 2 4 5 4" xfId="9008"/>
    <cellStyle name="Финансовый 3 2 3 2 4 5 4 2" xfId="22616"/>
    <cellStyle name="Финансовый 3 2 3 2 4 5 4 3" xfId="36224"/>
    <cellStyle name="Финансовый 3 2 3 2 4 5 5" xfId="15812"/>
    <cellStyle name="Финансовый 3 2 3 2 4 5 6" xfId="29420"/>
    <cellStyle name="Финансовый 3 2 3 2 4 6" xfId="1070"/>
    <cellStyle name="Финансовый 3 2 3 2 4 6 2" xfId="5606"/>
    <cellStyle name="Финансовый 3 2 3 2 4 6 2 2" xfId="12410"/>
    <cellStyle name="Финансовый 3 2 3 2 4 6 2 2 2" xfId="26018"/>
    <cellStyle name="Финансовый 3 2 3 2 4 6 2 2 3" xfId="39626"/>
    <cellStyle name="Финансовый 3 2 3 2 4 6 2 3" xfId="19214"/>
    <cellStyle name="Финансовый 3 2 3 2 4 6 2 4" xfId="32822"/>
    <cellStyle name="Финансовый 3 2 3 2 4 6 3" xfId="3338"/>
    <cellStyle name="Финансовый 3 2 3 2 4 6 3 2" xfId="10142"/>
    <cellStyle name="Финансовый 3 2 3 2 4 6 3 2 2" xfId="23750"/>
    <cellStyle name="Финансовый 3 2 3 2 4 6 3 2 3" xfId="37358"/>
    <cellStyle name="Финансовый 3 2 3 2 4 6 3 3" xfId="16946"/>
    <cellStyle name="Финансовый 3 2 3 2 4 6 3 4" xfId="30554"/>
    <cellStyle name="Финансовый 3 2 3 2 4 6 4" xfId="7874"/>
    <cellStyle name="Финансовый 3 2 3 2 4 6 4 2" xfId="21482"/>
    <cellStyle name="Финансовый 3 2 3 2 4 6 4 3" xfId="35090"/>
    <cellStyle name="Финансовый 3 2 3 2 4 6 5" xfId="14678"/>
    <cellStyle name="Финансовый 3 2 3 2 4 6 6" xfId="28286"/>
    <cellStyle name="Финансовый 3 2 3 2 4 7" xfId="692"/>
    <cellStyle name="Финансовый 3 2 3 2 4 7 2" xfId="5228"/>
    <cellStyle name="Финансовый 3 2 3 2 4 7 2 2" xfId="12032"/>
    <cellStyle name="Финансовый 3 2 3 2 4 7 2 2 2" xfId="25640"/>
    <cellStyle name="Финансовый 3 2 3 2 4 7 2 2 3" xfId="39248"/>
    <cellStyle name="Финансовый 3 2 3 2 4 7 2 3" xfId="18836"/>
    <cellStyle name="Финансовый 3 2 3 2 4 7 2 4" xfId="32444"/>
    <cellStyle name="Финансовый 3 2 3 2 4 7 3" xfId="2960"/>
    <cellStyle name="Финансовый 3 2 3 2 4 7 3 2" xfId="9764"/>
    <cellStyle name="Финансовый 3 2 3 2 4 7 3 2 2" xfId="23372"/>
    <cellStyle name="Финансовый 3 2 3 2 4 7 3 2 3" xfId="36980"/>
    <cellStyle name="Финансовый 3 2 3 2 4 7 3 3" xfId="16568"/>
    <cellStyle name="Финансовый 3 2 3 2 4 7 3 4" xfId="30176"/>
    <cellStyle name="Финансовый 3 2 3 2 4 7 4" xfId="7496"/>
    <cellStyle name="Финансовый 3 2 3 2 4 7 4 2" xfId="21104"/>
    <cellStyle name="Финансовый 3 2 3 2 4 7 4 3" xfId="34712"/>
    <cellStyle name="Финансовый 3 2 3 2 4 7 5" xfId="14300"/>
    <cellStyle name="Финансовый 3 2 3 2 4 7 6" xfId="27908"/>
    <cellStyle name="Финансовый 3 2 3 2 4 8" xfId="4850"/>
    <cellStyle name="Финансовый 3 2 3 2 4 8 2" xfId="11654"/>
    <cellStyle name="Финансовый 3 2 3 2 4 8 2 2" xfId="25262"/>
    <cellStyle name="Финансовый 3 2 3 2 4 8 2 3" xfId="38870"/>
    <cellStyle name="Финансовый 3 2 3 2 4 8 3" xfId="18458"/>
    <cellStyle name="Финансовый 3 2 3 2 4 8 4" xfId="32066"/>
    <cellStyle name="Финансовый 3 2 3 2 4 9" xfId="2582"/>
    <cellStyle name="Финансовый 3 2 3 2 4 9 2" xfId="9386"/>
    <cellStyle name="Финансовый 3 2 3 2 4 9 2 2" xfId="22994"/>
    <cellStyle name="Финансовый 3 2 3 2 4 9 2 3" xfId="36602"/>
    <cellStyle name="Финансовый 3 2 3 2 4 9 3" xfId="16190"/>
    <cellStyle name="Финансовый 3 2 3 2 4 9 4" xfId="29798"/>
    <cellStyle name="Финансовый 3 2 3 2 5" xfId="239"/>
    <cellStyle name="Финансовый 3 2 3 2 5 10" xfId="7043"/>
    <cellStyle name="Финансовый 3 2 3 2 5 10 2" xfId="20651"/>
    <cellStyle name="Финансовый 3 2 3 2 5 10 3" xfId="34259"/>
    <cellStyle name="Финансовый 3 2 3 2 5 11" xfId="13847"/>
    <cellStyle name="Финансовый 3 2 3 2 5 12" xfId="27455"/>
    <cellStyle name="Финансовый 3 2 3 2 5 2" xfId="331"/>
    <cellStyle name="Финансовый 3 2 3 2 5 2 10" xfId="13939"/>
    <cellStyle name="Финансовый 3 2 3 2 5 2 11" xfId="27547"/>
    <cellStyle name="Финансовый 3 2 3 2 5 2 2" xfId="1843"/>
    <cellStyle name="Финансовый 3 2 3 2 5 2 2 2" xfId="6379"/>
    <cellStyle name="Финансовый 3 2 3 2 5 2 2 2 2" xfId="13183"/>
    <cellStyle name="Финансовый 3 2 3 2 5 2 2 2 2 2" xfId="26791"/>
    <cellStyle name="Финансовый 3 2 3 2 5 2 2 2 2 3" xfId="40399"/>
    <cellStyle name="Финансовый 3 2 3 2 5 2 2 2 3" xfId="19987"/>
    <cellStyle name="Финансовый 3 2 3 2 5 2 2 2 4" xfId="33595"/>
    <cellStyle name="Финансовый 3 2 3 2 5 2 2 3" xfId="4111"/>
    <cellStyle name="Финансовый 3 2 3 2 5 2 2 3 2" xfId="10915"/>
    <cellStyle name="Финансовый 3 2 3 2 5 2 2 3 2 2" xfId="24523"/>
    <cellStyle name="Финансовый 3 2 3 2 5 2 2 3 2 3" xfId="38131"/>
    <cellStyle name="Финансовый 3 2 3 2 5 2 2 3 3" xfId="17719"/>
    <cellStyle name="Финансовый 3 2 3 2 5 2 2 3 4" xfId="31327"/>
    <cellStyle name="Финансовый 3 2 3 2 5 2 2 4" xfId="8647"/>
    <cellStyle name="Финансовый 3 2 3 2 5 2 2 4 2" xfId="22255"/>
    <cellStyle name="Финансовый 3 2 3 2 5 2 2 4 3" xfId="35863"/>
    <cellStyle name="Финансовый 3 2 3 2 5 2 2 5" xfId="15451"/>
    <cellStyle name="Финансовый 3 2 3 2 5 2 2 6" xfId="29059"/>
    <cellStyle name="Финансовый 3 2 3 2 5 2 3" xfId="1465"/>
    <cellStyle name="Финансовый 3 2 3 2 5 2 3 2" xfId="6001"/>
    <cellStyle name="Финансовый 3 2 3 2 5 2 3 2 2" xfId="12805"/>
    <cellStyle name="Финансовый 3 2 3 2 5 2 3 2 2 2" xfId="26413"/>
    <cellStyle name="Финансовый 3 2 3 2 5 2 3 2 2 3" xfId="40021"/>
    <cellStyle name="Финансовый 3 2 3 2 5 2 3 2 3" xfId="19609"/>
    <cellStyle name="Финансовый 3 2 3 2 5 2 3 2 4" xfId="33217"/>
    <cellStyle name="Финансовый 3 2 3 2 5 2 3 3" xfId="3733"/>
    <cellStyle name="Финансовый 3 2 3 2 5 2 3 3 2" xfId="10537"/>
    <cellStyle name="Финансовый 3 2 3 2 5 2 3 3 2 2" xfId="24145"/>
    <cellStyle name="Финансовый 3 2 3 2 5 2 3 3 2 3" xfId="37753"/>
    <cellStyle name="Финансовый 3 2 3 2 5 2 3 3 3" xfId="17341"/>
    <cellStyle name="Финансовый 3 2 3 2 5 2 3 3 4" xfId="30949"/>
    <cellStyle name="Финансовый 3 2 3 2 5 2 3 4" xfId="8269"/>
    <cellStyle name="Финансовый 3 2 3 2 5 2 3 4 2" xfId="21877"/>
    <cellStyle name="Финансовый 3 2 3 2 5 2 3 4 3" xfId="35485"/>
    <cellStyle name="Финансовый 3 2 3 2 5 2 3 5" xfId="15073"/>
    <cellStyle name="Финансовый 3 2 3 2 5 2 3 6" xfId="28681"/>
    <cellStyle name="Финансовый 3 2 3 2 5 2 4" xfId="2221"/>
    <cellStyle name="Финансовый 3 2 3 2 5 2 4 2" xfId="6757"/>
    <cellStyle name="Финансовый 3 2 3 2 5 2 4 2 2" xfId="13561"/>
    <cellStyle name="Финансовый 3 2 3 2 5 2 4 2 2 2" xfId="27169"/>
    <cellStyle name="Финансовый 3 2 3 2 5 2 4 2 2 3" xfId="40777"/>
    <cellStyle name="Финансовый 3 2 3 2 5 2 4 2 3" xfId="20365"/>
    <cellStyle name="Финансовый 3 2 3 2 5 2 4 2 4" xfId="33973"/>
    <cellStyle name="Финансовый 3 2 3 2 5 2 4 3" xfId="4489"/>
    <cellStyle name="Финансовый 3 2 3 2 5 2 4 3 2" xfId="11293"/>
    <cellStyle name="Финансовый 3 2 3 2 5 2 4 3 2 2" xfId="24901"/>
    <cellStyle name="Финансовый 3 2 3 2 5 2 4 3 2 3" xfId="38509"/>
    <cellStyle name="Финансовый 3 2 3 2 5 2 4 3 3" xfId="18097"/>
    <cellStyle name="Финансовый 3 2 3 2 5 2 4 3 4" xfId="31705"/>
    <cellStyle name="Финансовый 3 2 3 2 5 2 4 4" xfId="9025"/>
    <cellStyle name="Финансовый 3 2 3 2 5 2 4 4 2" xfId="22633"/>
    <cellStyle name="Финансовый 3 2 3 2 5 2 4 4 3" xfId="36241"/>
    <cellStyle name="Финансовый 3 2 3 2 5 2 4 5" xfId="15829"/>
    <cellStyle name="Финансовый 3 2 3 2 5 2 4 6" xfId="29437"/>
    <cellStyle name="Финансовый 3 2 3 2 5 2 5" xfId="1087"/>
    <cellStyle name="Финансовый 3 2 3 2 5 2 5 2" xfId="5623"/>
    <cellStyle name="Финансовый 3 2 3 2 5 2 5 2 2" xfId="12427"/>
    <cellStyle name="Финансовый 3 2 3 2 5 2 5 2 2 2" xfId="26035"/>
    <cellStyle name="Финансовый 3 2 3 2 5 2 5 2 2 3" xfId="39643"/>
    <cellStyle name="Финансовый 3 2 3 2 5 2 5 2 3" xfId="19231"/>
    <cellStyle name="Финансовый 3 2 3 2 5 2 5 2 4" xfId="32839"/>
    <cellStyle name="Финансовый 3 2 3 2 5 2 5 3" xfId="3355"/>
    <cellStyle name="Финансовый 3 2 3 2 5 2 5 3 2" xfId="10159"/>
    <cellStyle name="Финансовый 3 2 3 2 5 2 5 3 2 2" xfId="23767"/>
    <cellStyle name="Финансовый 3 2 3 2 5 2 5 3 2 3" xfId="37375"/>
    <cellStyle name="Финансовый 3 2 3 2 5 2 5 3 3" xfId="16963"/>
    <cellStyle name="Финансовый 3 2 3 2 5 2 5 3 4" xfId="30571"/>
    <cellStyle name="Финансовый 3 2 3 2 5 2 5 4" xfId="7891"/>
    <cellStyle name="Финансовый 3 2 3 2 5 2 5 4 2" xfId="21499"/>
    <cellStyle name="Финансовый 3 2 3 2 5 2 5 4 3" xfId="35107"/>
    <cellStyle name="Финансовый 3 2 3 2 5 2 5 5" xfId="14695"/>
    <cellStyle name="Финансовый 3 2 3 2 5 2 5 6" xfId="28303"/>
    <cellStyle name="Финансовый 3 2 3 2 5 2 6" xfId="709"/>
    <cellStyle name="Финансовый 3 2 3 2 5 2 6 2" xfId="5245"/>
    <cellStyle name="Финансовый 3 2 3 2 5 2 6 2 2" xfId="12049"/>
    <cellStyle name="Финансовый 3 2 3 2 5 2 6 2 2 2" xfId="25657"/>
    <cellStyle name="Финансовый 3 2 3 2 5 2 6 2 2 3" xfId="39265"/>
    <cellStyle name="Финансовый 3 2 3 2 5 2 6 2 3" xfId="18853"/>
    <cellStyle name="Финансовый 3 2 3 2 5 2 6 2 4" xfId="32461"/>
    <cellStyle name="Финансовый 3 2 3 2 5 2 6 3" xfId="2977"/>
    <cellStyle name="Финансовый 3 2 3 2 5 2 6 3 2" xfId="9781"/>
    <cellStyle name="Финансовый 3 2 3 2 5 2 6 3 2 2" xfId="23389"/>
    <cellStyle name="Финансовый 3 2 3 2 5 2 6 3 2 3" xfId="36997"/>
    <cellStyle name="Финансовый 3 2 3 2 5 2 6 3 3" xfId="16585"/>
    <cellStyle name="Финансовый 3 2 3 2 5 2 6 3 4" xfId="30193"/>
    <cellStyle name="Финансовый 3 2 3 2 5 2 6 4" xfId="7513"/>
    <cellStyle name="Финансовый 3 2 3 2 5 2 6 4 2" xfId="21121"/>
    <cellStyle name="Финансовый 3 2 3 2 5 2 6 4 3" xfId="34729"/>
    <cellStyle name="Финансовый 3 2 3 2 5 2 6 5" xfId="14317"/>
    <cellStyle name="Финансовый 3 2 3 2 5 2 6 6" xfId="27925"/>
    <cellStyle name="Финансовый 3 2 3 2 5 2 7" xfId="4867"/>
    <cellStyle name="Финансовый 3 2 3 2 5 2 7 2" xfId="11671"/>
    <cellStyle name="Финансовый 3 2 3 2 5 2 7 2 2" xfId="25279"/>
    <cellStyle name="Финансовый 3 2 3 2 5 2 7 2 3" xfId="38887"/>
    <cellStyle name="Финансовый 3 2 3 2 5 2 7 3" xfId="18475"/>
    <cellStyle name="Финансовый 3 2 3 2 5 2 7 4" xfId="32083"/>
    <cellStyle name="Финансовый 3 2 3 2 5 2 8" xfId="2599"/>
    <cellStyle name="Финансовый 3 2 3 2 5 2 8 2" xfId="9403"/>
    <cellStyle name="Финансовый 3 2 3 2 5 2 8 2 2" xfId="23011"/>
    <cellStyle name="Финансовый 3 2 3 2 5 2 8 2 3" xfId="36619"/>
    <cellStyle name="Финансовый 3 2 3 2 5 2 8 3" xfId="16207"/>
    <cellStyle name="Финансовый 3 2 3 2 5 2 8 4" xfId="29815"/>
    <cellStyle name="Финансовый 3 2 3 2 5 2 9" xfId="7135"/>
    <cellStyle name="Финансовый 3 2 3 2 5 2 9 2" xfId="20743"/>
    <cellStyle name="Финансовый 3 2 3 2 5 2 9 3" xfId="34351"/>
    <cellStyle name="Финансовый 3 2 3 2 5 3" xfId="1751"/>
    <cellStyle name="Финансовый 3 2 3 2 5 3 2" xfId="6287"/>
    <cellStyle name="Финансовый 3 2 3 2 5 3 2 2" xfId="13091"/>
    <cellStyle name="Финансовый 3 2 3 2 5 3 2 2 2" xfId="26699"/>
    <cellStyle name="Финансовый 3 2 3 2 5 3 2 2 3" xfId="40307"/>
    <cellStyle name="Финансовый 3 2 3 2 5 3 2 3" xfId="19895"/>
    <cellStyle name="Финансовый 3 2 3 2 5 3 2 4" xfId="33503"/>
    <cellStyle name="Финансовый 3 2 3 2 5 3 3" xfId="4019"/>
    <cellStyle name="Финансовый 3 2 3 2 5 3 3 2" xfId="10823"/>
    <cellStyle name="Финансовый 3 2 3 2 5 3 3 2 2" xfId="24431"/>
    <cellStyle name="Финансовый 3 2 3 2 5 3 3 2 3" xfId="38039"/>
    <cellStyle name="Финансовый 3 2 3 2 5 3 3 3" xfId="17627"/>
    <cellStyle name="Финансовый 3 2 3 2 5 3 3 4" xfId="31235"/>
    <cellStyle name="Финансовый 3 2 3 2 5 3 4" xfId="8555"/>
    <cellStyle name="Финансовый 3 2 3 2 5 3 4 2" xfId="22163"/>
    <cellStyle name="Финансовый 3 2 3 2 5 3 4 3" xfId="35771"/>
    <cellStyle name="Финансовый 3 2 3 2 5 3 5" xfId="15359"/>
    <cellStyle name="Финансовый 3 2 3 2 5 3 6" xfId="28967"/>
    <cellStyle name="Финансовый 3 2 3 2 5 4" xfId="1373"/>
    <cellStyle name="Финансовый 3 2 3 2 5 4 2" xfId="5909"/>
    <cellStyle name="Финансовый 3 2 3 2 5 4 2 2" xfId="12713"/>
    <cellStyle name="Финансовый 3 2 3 2 5 4 2 2 2" xfId="26321"/>
    <cellStyle name="Финансовый 3 2 3 2 5 4 2 2 3" xfId="39929"/>
    <cellStyle name="Финансовый 3 2 3 2 5 4 2 3" xfId="19517"/>
    <cellStyle name="Финансовый 3 2 3 2 5 4 2 4" xfId="33125"/>
    <cellStyle name="Финансовый 3 2 3 2 5 4 3" xfId="3641"/>
    <cellStyle name="Финансовый 3 2 3 2 5 4 3 2" xfId="10445"/>
    <cellStyle name="Финансовый 3 2 3 2 5 4 3 2 2" xfId="24053"/>
    <cellStyle name="Финансовый 3 2 3 2 5 4 3 2 3" xfId="37661"/>
    <cellStyle name="Финансовый 3 2 3 2 5 4 3 3" xfId="17249"/>
    <cellStyle name="Финансовый 3 2 3 2 5 4 3 4" xfId="30857"/>
    <cellStyle name="Финансовый 3 2 3 2 5 4 4" xfId="8177"/>
    <cellStyle name="Финансовый 3 2 3 2 5 4 4 2" xfId="21785"/>
    <cellStyle name="Финансовый 3 2 3 2 5 4 4 3" xfId="35393"/>
    <cellStyle name="Финансовый 3 2 3 2 5 4 5" xfId="14981"/>
    <cellStyle name="Финансовый 3 2 3 2 5 4 6" xfId="28589"/>
    <cellStyle name="Финансовый 3 2 3 2 5 5" xfId="2129"/>
    <cellStyle name="Финансовый 3 2 3 2 5 5 2" xfId="6665"/>
    <cellStyle name="Финансовый 3 2 3 2 5 5 2 2" xfId="13469"/>
    <cellStyle name="Финансовый 3 2 3 2 5 5 2 2 2" xfId="27077"/>
    <cellStyle name="Финансовый 3 2 3 2 5 5 2 2 3" xfId="40685"/>
    <cellStyle name="Финансовый 3 2 3 2 5 5 2 3" xfId="20273"/>
    <cellStyle name="Финансовый 3 2 3 2 5 5 2 4" xfId="33881"/>
    <cellStyle name="Финансовый 3 2 3 2 5 5 3" xfId="4397"/>
    <cellStyle name="Финансовый 3 2 3 2 5 5 3 2" xfId="11201"/>
    <cellStyle name="Финансовый 3 2 3 2 5 5 3 2 2" xfId="24809"/>
    <cellStyle name="Финансовый 3 2 3 2 5 5 3 2 3" xfId="38417"/>
    <cellStyle name="Финансовый 3 2 3 2 5 5 3 3" xfId="18005"/>
    <cellStyle name="Финансовый 3 2 3 2 5 5 3 4" xfId="31613"/>
    <cellStyle name="Финансовый 3 2 3 2 5 5 4" xfId="8933"/>
    <cellStyle name="Финансовый 3 2 3 2 5 5 4 2" xfId="22541"/>
    <cellStyle name="Финансовый 3 2 3 2 5 5 4 3" xfId="36149"/>
    <cellStyle name="Финансовый 3 2 3 2 5 5 5" xfId="15737"/>
    <cellStyle name="Финансовый 3 2 3 2 5 5 6" xfId="29345"/>
    <cellStyle name="Финансовый 3 2 3 2 5 6" xfId="995"/>
    <cellStyle name="Финансовый 3 2 3 2 5 6 2" xfId="5531"/>
    <cellStyle name="Финансовый 3 2 3 2 5 6 2 2" xfId="12335"/>
    <cellStyle name="Финансовый 3 2 3 2 5 6 2 2 2" xfId="25943"/>
    <cellStyle name="Финансовый 3 2 3 2 5 6 2 2 3" xfId="39551"/>
    <cellStyle name="Финансовый 3 2 3 2 5 6 2 3" xfId="19139"/>
    <cellStyle name="Финансовый 3 2 3 2 5 6 2 4" xfId="32747"/>
    <cellStyle name="Финансовый 3 2 3 2 5 6 3" xfId="3263"/>
    <cellStyle name="Финансовый 3 2 3 2 5 6 3 2" xfId="10067"/>
    <cellStyle name="Финансовый 3 2 3 2 5 6 3 2 2" xfId="23675"/>
    <cellStyle name="Финансовый 3 2 3 2 5 6 3 2 3" xfId="37283"/>
    <cellStyle name="Финансовый 3 2 3 2 5 6 3 3" xfId="16871"/>
    <cellStyle name="Финансовый 3 2 3 2 5 6 3 4" xfId="30479"/>
    <cellStyle name="Финансовый 3 2 3 2 5 6 4" xfId="7799"/>
    <cellStyle name="Финансовый 3 2 3 2 5 6 4 2" xfId="21407"/>
    <cellStyle name="Финансовый 3 2 3 2 5 6 4 3" xfId="35015"/>
    <cellStyle name="Финансовый 3 2 3 2 5 6 5" xfId="14603"/>
    <cellStyle name="Финансовый 3 2 3 2 5 6 6" xfId="28211"/>
    <cellStyle name="Финансовый 3 2 3 2 5 7" xfId="617"/>
    <cellStyle name="Финансовый 3 2 3 2 5 7 2" xfId="5153"/>
    <cellStyle name="Финансовый 3 2 3 2 5 7 2 2" xfId="11957"/>
    <cellStyle name="Финансовый 3 2 3 2 5 7 2 2 2" xfId="25565"/>
    <cellStyle name="Финансовый 3 2 3 2 5 7 2 2 3" xfId="39173"/>
    <cellStyle name="Финансовый 3 2 3 2 5 7 2 3" xfId="18761"/>
    <cellStyle name="Финансовый 3 2 3 2 5 7 2 4" xfId="32369"/>
    <cellStyle name="Финансовый 3 2 3 2 5 7 3" xfId="2885"/>
    <cellStyle name="Финансовый 3 2 3 2 5 7 3 2" xfId="9689"/>
    <cellStyle name="Финансовый 3 2 3 2 5 7 3 2 2" xfId="23297"/>
    <cellStyle name="Финансовый 3 2 3 2 5 7 3 2 3" xfId="36905"/>
    <cellStyle name="Финансовый 3 2 3 2 5 7 3 3" xfId="16493"/>
    <cellStyle name="Финансовый 3 2 3 2 5 7 3 4" xfId="30101"/>
    <cellStyle name="Финансовый 3 2 3 2 5 7 4" xfId="7421"/>
    <cellStyle name="Финансовый 3 2 3 2 5 7 4 2" xfId="21029"/>
    <cellStyle name="Финансовый 3 2 3 2 5 7 4 3" xfId="34637"/>
    <cellStyle name="Финансовый 3 2 3 2 5 7 5" xfId="14225"/>
    <cellStyle name="Финансовый 3 2 3 2 5 7 6" xfId="27833"/>
    <cellStyle name="Финансовый 3 2 3 2 5 8" xfId="4775"/>
    <cellStyle name="Финансовый 3 2 3 2 5 8 2" xfId="11579"/>
    <cellStyle name="Финансовый 3 2 3 2 5 8 2 2" xfId="25187"/>
    <cellStyle name="Финансовый 3 2 3 2 5 8 2 3" xfId="38795"/>
    <cellStyle name="Финансовый 3 2 3 2 5 8 3" xfId="18383"/>
    <cellStyle name="Финансовый 3 2 3 2 5 8 4" xfId="31991"/>
    <cellStyle name="Финансовый 3 2 3 2 5 9" xfId="2507"/>
    <cellStyle name="Финансовый 3 2 3 2 5 9 2" xfId="9311"/>
    <cellStyle name="Финансовый 3 2 3 2 5 9 2 2" xfId="22919"/>
    <cellStyle name="Финансовый 3 2 3 2 5 9 2 3" xfId="36527"/>
    <cellStyle name="Финансовый 3 2 3 2 5 9 3" xfId="16115"/>
    <cellStyle name="Финансовый 3 2 3 2 5 9 4" xfId="29723"/>
    <cellStyle name="Финансовый 3 2 3 2 6" xfId="360"/>
    <cellStyle name="Финансовый 3 2 3 2 6 10" xfId="13968"/>
    <cellStyle name="Финансовый 3 2 3 2 6 11" xfId="27576"/>
    <cellStyle name="Финансовый 3 2 3 2 6 2" xfId="1872"/>
    <cellStyle name="Финансовый 3 2 3 2 6 2 2" xfId="6408"/>
    <cellStyle name="Финансовый 3 2 3 2 6 2 2 2" xfId="13212"/>
    <cellStyle name="Финансовый 3 2 3 2 6 2 2 2 2" xfId="26820"/>
    <cellStyle name="Финансовый 3 2 3 2 6 2 2 2 3" xfId="40428"/>
    <cellStyle name="Финансовый 3 2 3 2 6 2 2 3" xfId="20016"/>
    <cellStyle name="Финансовый 3 2 3 2 6 2 2 4" xfId="33624"/>
    <cellStyle name="Финансовый 3 2 3 2 6 2 3" xfId="4140"/>
    <cellStyle name="Финансовый 3 2 3 2 6 2 3 2" xfId="10944"/>
    <cellStyle name="Финансовый 3 2 3 2 6 2 3 2 2" xfId="24552"/>
    <cellStyle name="Финансовый 3 2 3 2 6 2 3 2 3" xfId="38160"/>
    <cellStyle name="Финансовый 3 2 3 2 6 2 3 3" xfId="17748"/>
    <cellStyle name="Финансовый 3 2 3 2 6 2 3 4" xfId="31356"/>
    <cellStyle name="Финансовый 3 2 3 2 6 2 4" xfId="8676"/>
    <cellStyle name="Финансовый 3 2 3 2 6 2 4 2" xfId="22284"/>
    <cellStyle name="Финансовый 3 2 3 2 6 2 4 3" xfId="35892"/>
    <cellStyle name="Финансовый 3 2 3 2 6 2 5" xfId="15480"/>
    <cellStyle name="Финансовый 3 2 3 2 6 2 6" xfId="29088"/>
    <cellStyle name="Финансовый 3 2 3 2 6 3" xfId="1494"/>
    <cellStyle name="Финансовый 3 2 3 2 6 3 2" xfId="6030"/>
    <cellStyle name="Финансовый 3 2 3 2 6 3 2 2" xfId="12834"/>
    <cellStyle name="Финансовый 3 2 3 2 6 3 2 2 2" xfId="26442"/>
    <cellStyle name="Финансовый 3 2 3 2 6 3 2 2 3" xfId="40050"/>
    <cellStyle name="Финансовый 3 2 3 2 6 3 2 3" xfId="19638"/>
    <cellStyle name="Финансовый 3 2 3 2 6 3 2 4" xfId="33246"/>
    <cellStyle name="Финансовый 3 2 3 2 6 3 3" xfId="3762"/>
    <cellStyle name="Финансовый 3 2 3 2 6 3 3 2" xfId="10566"/>
    <cellStyle name="Финансовый 3 2 3 2 6 3 3 2 2" xfId="24174"/>
    <cellStyle name="Финансовый 3 2 3 2 6 3 3 2 3" xfId="37782"/>
    <cellStyle name="Финансовый 3 2 3 2 6 3 3 3" xfId="17370"/>
    <cellStyle name="Финансовый 3 2 3 2 6 3 3 4" xfId="30978"/>
    <cellStyle name="Финансовый 3 2 3 2 6 3 4" xfId="8298"/>
    <cellStyle name="Финансовый 3 2 3 2 6 3 4 2" xfId="21906"/>
    <cellStyle name="Финансовый 3 2 3 2 6 3 4 3" xfId="35514"/>
    <cellStyle name="Финансовый 3 2 3 2 6 3 5" xfId="15102"/>
    <cellStyle name="Финансовый 3 2 3 2 6 3 6" xfId="28710"/>
    <cellStyle name="Финансовый 3 2 3 2 6 4" xfId="2250"/>
    <cellStyle name="Финансовый 3 2 3 2 6 4 2" xfId="6786"/>
    <cellStyle name="Финансовый 3 2 3 2 6 4 2 2" xfId="13590"/>
    <cellStyle name="Финансовый 3 2 3 2 6 4 2 2 2" xfId="27198"/>
    <cellStyle name="Финансовый 3 2 3 2 6 4 2 2 3" xfId="40806"/>
    <cellStyle name="Финансовый 3 2 3 2 6 4 2 3" xfId="20394"/>
    <cellStyle name="Финансовый 3 2 3 2 6 4 2 4" xfId="34002"/>
    <cellStyle name="Финансовый 3 2 3 2 6 4 3" xfId="4518"/>
    <cellStyle name="Финансовый 3 2 3 2 6 4 3 2" xfId="11322"/>
    <cellStyle name="Финансовый 3 2 3 2 6 4 3 2 2" xfId="24930"/>
    <cellStyle name="Финансовый 3 2 3 2 6 4 3 2 3" xfId="38538"/>
    <cellStyle name="Финансовый 3 2 3 2 6 4 3 3" xfId="18126"/>
    <cellStyle name="Финансовый 3 2 3 2 6 4 3 4" xfId="31734"/>
    <cellStyle name="Финансовый 3 2 3 2 6 4 4" xfId="9054"/>
    <cellStyle name="Финансовый 3 2 3 2 6 4 4 2" xfId="22662"/>
    <cellStyle name="Финансовый 3 2 3 2 6 4 4 3" xfId="36270"/>
    <cellStyle name="Финансовый 3 2 3 2 6 4 5" xfId="15858"/>
    <cellStyle name="Финансовый 3 2 3 2 6 4 6" xfId="29466"/>
    <cellStyle name="Финансовый 3 2 3 2 6 5" xfId="1116"/>
    <cellStyle name="Финансовый 3 2 3 2 6 5 2" xfId="5652"/>
    <cellStyle name="Финансовый 3 2 3 2 6 5 2 2" xfId="12456"/>
    <cellStyle name="Финансовый 3 2 3 2 6 5 2 2 2" xfId="26064"/>
    <cellStyle name="Финансовый 3 2 3 2 6 5 2 2 3" xfId="39672"/>
    <cellStyle name="Финансовый 3 2 3 2 6 5 2 3" xfId="19260"/>
    <cellStyle name="Финансовый 3 2 3 2 6 5 2 4" xfId="32868"/>
    <cellStyle name="Финансовый 3 2 3 2 6 5 3" xfId="3384"/>
    <cellStyle name="Финансовый 3 2 3 2 6 5 3 2" xfId="10188"/>
    <cellStyle name="Финансовый 3 2 3 2 6 5 3 2 2" xfId="23796"/>
    <cellStyle name="Финансовый 3 2 3 2 6 5 3 2 3" xfId="37404"/>
    <cellStyle name="Финансовый 3 2 3 2 6 5 3 3" xfId="16992"/>
    <cellStyle name="Финансовый 3 2 3 2 6 5 3 4" xfId="30600"/>
    <cellStyle name="Финансовый 3 2 3 2 6 5 4" xfId="7920"/>
    <cellStyle name="Финансовый 3 2 3 2 6 5 4 2" xfId="21528"/>
    <cellStyle name="Финансовый 3 2 3 2 6 5 4 3" xfId="35136"/>
    <cellStyle name="Финансовый 3 2 3 2 6 5 5" xfId="14724"/>
    <cellStyle name="Финансовый 3 2 3 2 6 5 6" xfId="28332"/>
    <cellStyle name="Финансовый 3 2 3 2 6 6" xfId="738"/>
    <cellStyle name="Финансовый 3 2 3 2 6 6 2" xfId="5274"/>
    <cellStyle name="Финансовый 3 2 3 2 6 6 2 2" xfId="12078"/>
    <cellStyle name="Финансовый 3 2 3 2 6 6 2 2 2" xfId="25686"/>
    <cellStyle name="Финансовый 3 2 3 2 6 6 2 2 3" xfId="39294"/>
    <cellStyle name="Финансовый 3 2 3 2 6 6 2 3" xfId="18882"/>
    <cellStyle name="Финансовый 3 2 3 2 6 6 2 4" xfId="32490"/>
    <cellStyle name="Финансовый 3 2 3 2 6 6 3" xfId="3006"/>
    <cellStyle name="Финансовый 3 2 3 2 6 6 3 2" xfId="9810"/>
    <cellStyle name="Финансовый 3 2 3 2 6 6 3 2 2" xfId="23418"/>
    <cellStyle name="Финансовый 3 2 3 2 6 6 3 2 3" xfId="37026"/>
    <cellStyle name="Финансовый 3 2 3 2 6 6 3 3" xfId="16614"/>
    <cellStyle name="Финансовый 3 2 3 2 6 6 3 4" xfId="30222"/>
    <cellStyle name="Финансовый 3 2 3 2 6 6 4" xfId="7542"/>
    <cellStyle name="Финансовый 3 2 3 2 6 6 4 2" xfId="21150"/>
    <cellStyle name="Финансовый 3 2 3 2 6 6 4 3" xfId="34758"/>
    <cellStyle name="Финансовый 3 2 3 2 6 6 5" xfId="14346"/>
    <cellStyle name="Финансовый 3 2 3 2 6 6 6" xfId="27954"/>
    <cellStyle name="Финансовый 3 2 3 2 6 7" xfId="4896"/>
    <cellStyle name="Финансовый 3 2 3 2 6 7 2" xfId="11700"/>
    <cellStyle name="Финансовый 3 2 3 2 6 7 2 2" xfId="25308"/>
    <cellStyle name="Финансовый 3 2 3 2 6 7 2 3" xfId="38916"/>
    <cellStyle name="Финансовый 3 2 3 2 6 7 3" xfId="18504"/>
    <cellStyle name="Финансовый 3 2 3 2 6 7 4" xfId="32112"/>
    <cellStyle name="Финансовый 3 2 3 2 6 8" xfId="2628"/>
    <cellStyle name="Финансовый 3 2 3 2 6 8 2" xfId="9432"/>
    <cellStyle name="Финансовый 3 2 3 2 6 8 2 2" xfId="23040"/>
    <cellStyle name="Финансовый 3 2 3 2 6 8 2 3" xfId="36648"/>
    <cellStyle name="Финансовый 3 2 3 2 6 8 3" xfId="16236"/>
    <cellStyle name="Финансовый 3 2 3 2 6 8 4" xfId="29844"/>
    <cellStyle name="Финансовый 3 2 3 2 6 9" xfId="7164"/>
    <cellStyle name="Финансовый 3 2 3 2 6 9 2" xfId="20772"/>
    <cellStyle name="Финансовый 3 2 3 2 6 9 3" xfId="34380"/>
    <cellStyle name="Финансовый 3 2 3 2 7" xfId="1670"/>
    <cellStyle name="Финансовый 3 2 3 2 7 2" xfId="6206"/>
    <cellStyle name="Финансовый 3 2 3 2 7 2 2" xfId="13010"/>
    <cellStyle name="Финансовый 3 2 3 2 7 2 2 2" xfId="26618"/>
    <cellStyle name="Финансовый 3 2 3 2 7 2 2 3" xfId="40226"/>
    <cellStyle name="Финансовый 3 2 3 2 7 2 3" xfId="19814"/>
    <cellStyle name="Финансовый 3 2 3 2 7 2 4" xfId="33422"/>
    <cellStyle name="Финансовый 3 2 3 2 7 3" xfId="3938"/>
    <cellStyle name="Финансовый 3 2 3 2 7 3 2" xfId="10742"/>
    <cellStyle name="Финансовый 3 2 3 2 7 3 2 2" xfId="24350"/>
    <cellStyle name="Финансовый 3 2 3 2 7 3 2 3" xfId="37958"/>
    <cellStyle name="Финансовый 3 2 3 2 7 3 3" xfId="17546"/>
    <cellStyle name="Финансовый 3 2 3 2 7 3 4" xfId="31154"/>
    <cellStyle name="Финансовый 3 2 3 2 7 4" xfId="8474"/>
    <cellStyle name="Финансовый 3 2 3 2 7 4 2" xfId="22082"/>
    <cellStyle name="Финансовый 3 2 3 2 7 4 3" xfId="35690"/>
    <cellStyle name="Финансовый 3 2 3 2 7 5" xfId="15278"/>
    <cellStyle name="Финансовый 3 2 3 2 7 6" xfId="28886"/>
    <cellStyle name="Финансовый 3 2 3 2 8" xfId="1292"/>
    <cellStyle name="Финансовый 3 2 3 2 8 2" xfId="5828"/>
    <cellStyle name="Финансовый 3 2 3 2 8 2 2" xfId="12632"/>
    <cellStyle name="Финансовый 3 2 3 2 8 2 2 2" xfId="26240"/>
    <cellStyle name="Финансовый 3 2 3 2 8 2 2 3" xfId="39848"/>
    <cellStyle name="Финансовый 3 2 3 2 8 2 3" xfId="19436"/>
    <cellStyle name="Финансовый 3 2 3 2 8 2 4" xfId="33044"/>
    <cellStyle name="Финансовый 3 2 3 2 8 3" xfId="3560"/>
    <cellStyle name="Финансовый 3 2 3 2 8 3 2" xfId="10364"/>
    <cellStyle name="Финансовый 3 2 3 2 8 3 2 2" xfId="23972"/>
    <cellStyle name="Финансовый 3 2 3 2 8 3 2 3" xfId="37580"/>
    <cellStyle name="Финансовый 3 2 3 2 8 3 3" xfId="17168"/>
    <cellStyle name="Финансовый 3 2 3 2 8 3 4" xfId="30776"/>
    <cellStyle name="Финансовый 3 2 3 2 8 4" xfId="8096"/>
    <cellStyle name="Финансовый 3 2 3 2 8 4 2" xfId="21704"/>
    <cellStyle name="Финансовый 3 2 3 2 8 4 3" xfId="35312"/>
    <cellStyle name="Финансовый 3 2 3 2 8 5" xfId="14900"/>
    <cellStyle name="Финансовый 3 2 3 2 8 6" xfId="28508"/>
    <cellStyle name="Финансовый 3 2 3 2 9" xfId="2048"/>
    <cellStyle name="Финансовый 3 2 3 2 9 2" xfId="6584"/>
    <cellStyle name="Финансовый 3 2 3 2 9 2 2" xfId="13388"/>
    <cellStyle name="Финансовый 3 2 3 2 9 2 2 2" xfId="26996"/>
    <cellStyle name="Финансовый 3 2 3 2 9 2 2 3" xfId="40604"/>
    <cellStyle name="Финансовый 3 2 3 2 9 2 3" xfId="20192"/>
    <cellStyle name="Финансовый 3 2 3 2 9 2 4" xfId="33800"/>
    <cellStyle name="Финансовый 3 2 3 2 9 3" xfId="4316"/>
    <cellStyle name="Финансовый 3 2 3 2 9 3 2" xfId="11120"/>
    <cellStyle name="Финансовый 3 2 3 2 9 3 2 2" xfId="24728"/>
    <cellStyle name="Финансовый 3 2 3 2 9 3 2 3" xfId="38336"/>
    <cellStyle name="Финансовый 3 2 3 2 9 3 3" xfId="17924"/>
    <cellStyle name="Финансовый 3 2 3 2 9 3 4" xfId="31532"/>
    <cellStyle name="Финансовый 3 2 3 2 9 4" xfId="8852"/>
    <cellStyle name="Финансовый 3 2 3 2 9 4 2" xfId="22460"/>
    <cellStyle name="Финансовый 3 2 3 2 9 4 3" xfId="36068"/>
    <cellStyle name="Финансовый 3 2 3 2 9 5" xfId="15656"/>
    <cellStyle name="Финансовый 3 2 3 2 9 6" xfId="29264"/>
    <cellStyle name="Финансовый 3 2 3 3" xfId="191"/>
    <cellStyle name="Финансовый 3 2 3 3 10" xfId="4727"/>
    <cellStyle name="Финансовый 3 2 3 3 10 2" xfId="11531"/>
    <cellStyle name="Финансовый 3 2 3 3 10 2 2" xfId="25139"/>
    <cellStyle name="Финансовый 3 2 3 3 10 2 3" xfId="38747"/>
    <cellStyle name="Финансовый 3 2 3 3 10 3" xfId="18335"/>
    <cellStyle name="Финансовый 3 2 3 3 10 4" xfId="31943"/>
    <cellStyle name="Финансовый 3 2 3 3 11" xfId="2459"/>
    <cellStyle name="Финансовый 3 2 3 3 11 2" xfId="9263"/>
    <cellStyle name="Финансовый 3 2 3 3 11 2 2" xfId="22871"/>
    <cellStyle name="Финансовый 3 2 3 3 11 2 3" xfId="36479"/>
    <cellStyle name="Финансовый 3 2 3 3 11 3" xfId="16067"/>
    <cellStyle name="Финансовый 3 2 3 3 11 4" xfId="29675"/>
    <cellStyle name="Финансовый 3 2 3 3 12" xfId="6995"/>
    <cellStyle name="Финансовый 3 2 3 3 12 2" xfId="20603"/>
    <cellStyle name="Финансовый 3 2 3 3 12 3" xfId="34211"/>
    <cellStyle name="Финансовый 3 2 3 3 13" xfId="13799"/>
    <cellStyle name="Финансовый 3 2 3 3 14" xfId="27407"/>
    <cellStyle name="Финансовый 3 2 3 3 2" xfId="326"/>
    <cellStyle name="Финансовый 3 2 3 3 2 10" xfId="7130"/>
    <cellStyle name="Финансовый 3 2 3 3 2 10 2" xfId="20738"/>
    <cellStyle name="Финансовый 3 2 3 3 2 10 3" xfId="34346"/>
    <cellStyle name="Финансовый 3 2 3 3 2 11" xfId="13934"/>
    <cellStyle name="Финансовый 3 2 3 3 2 12" xfId="27542"/>
    <cellStyle name="Финансовый 3 2 3 3 2 2" xfId="474"/>
    <cellStyle name="Финансовый 3 2 3 3 2 2 10" xfId="14082"/>
    <cellStyle name="Финансовый 3 2 3 3 2 2 11" xfId="27690"/>
    <cellStyle name="Финансовый 3 2 3 3 2 2 2" xfId="1986"/>
    <cellStyle name="Финансовый 3 2 3 3 2 2 2 2" xfId="6522"/>
    <cellStyle name="Финансовый 3 2 3 3 2 2 2 2 2" xfId="13326"/>
    <cellStyle name="Финансовый 3 2 3 3 2 2 2 2 2 2" xfId="26934"/>
    <cellStyle name="Финансовый 3 2 3 3 2 2 2 2 2 3" xfId="40542"/>
    <cellStyle name="Финансовый 3 2 3 3 2 2 2 2 3" xfId="20130"/>
    <cellStyle name="Финансовый 3 2 3 3 2 2 2 2 4" xfId="33738"/>
    <cellStyle name="Финансовый 3 2 3 3 2 2 2 3" xfId="4254"/>
    <cellStyle name="Финансовый 3 2 3 3 2 2 2 3 2" xfId="11058"/>
    <cellStyle name="Финансовый 3 2 3 3 2 2 2 3 2 2" xfId="24666"/>
    <cellStyle name="Финансовый 3 2 3 3 2 2 2 3 2 3" xfId="38274"/>
    <cellStyle name="Финансовый 3 2 3 3 2 2 2 3 3" xfId="17862"/>
    <cellStyle name="Финансовый 3 2 3 3 2 2 2 3 4" xfId="31470"/>
    <cellStyle name="Финансовый 3 2 3 3 2 2 2 4" xfId="8790"/>
    <cellStyle name="Финансовый 3 2 3 3 2 2 2 4 2" xfId="22398"/>
    <cellStyle name="Финансовый 3 2 3 3 2 2 2 4 3" xfId="36006"/>
    <cellStyle name="Финансовый 3 2 3 3 2 2 2 5" xfId="15594"/>
    <cellStyle name="Финансовый 3 2 3 3 2 2 2 6" xfId="29202"/>
    <cellStyle name="Финансовый 3 2 3 3 2 2 3" xfId="1608"/>
    <cellStyle name="Финансовый 3 2 3 3 2 2 3 2" xfId="6144"/>
    <cellStyle name="Финансовый 3 2 3 3 2 2 3 2 2" xfId="12948"/>
    <cellStyle name="Финансовый 3 2 3 3 2 2 3 2 2 2" xfId="26556"/>
    <cellStyle name="Финансовый 3 2 3 3 2 2 3 2 2 3" xfId="40164"/>
    <cellStyle name="Финансовый 3 2 3 3 2 2 3 2 3" xfId="19752"/>
    <cellStyle name="Финансовый 3 2 3 3 2 2 3 2 4" xfId="33360"/>
    <cellStyle name="Финансовый 3 2 3 3 2 2 3 3" xfId="3876"/>
    <cellStyle name="Финансовый 3 2 3 3 2 2 3 3 2" xfId="10680"/>
    <cellStyle name="Финансовый 3 2 3 3 2 2 3 3 2 2" xfId="24288"/>
    <cellStyle name="Финансовый 3 2 3 3 2 2 3 3 2 3" xfId="37896"/>
    <cellStyle name="Финансовый 3 2 3 3 2 2 3 3 3" xfId="17484"/>
    <cellStyle name="Финансовый 3 2 3 3 2 2 3 3 4" xfId="31092"/>
    <cellStyle name="Финансовый 3 2 3 3 2 2 3 4" xfId="8412"/>
    <cellStyle name="Финансовый 3 2 3 3 2 2 3 4 2" xfId="22020"/>
    <cellStyle name="Финансовый 3 2 3 3 2 2 3 4 3" xfId="35628"/>
    <cellStyle name="Финансовый 3 2 3 3 2 2 3 5" xfId="15216"/>
    <cellStyle name="Финансовый 3 2 3 3 2 2 3 6" xfId="28824"/>
    <cellStyle name="Финансовый 3 2 3 3 2 2 4" xfId="2364"/>
    <cellStyle name="Финансовый 3 2 3 3 2 2 4 2" xfId="6900"/>
    <cellStyle name="Финансовый 3 2 3 3 2 2 4 2 2" xfId="13704"/>
    <cellStyle name="Финансовый 3 2 3 3 2 2 4 2 2 2" xfId="27312"/>
    <cellStyle name="Финансовый 3 2 3 3 2 2 4 2 2 3" xfId="40920"/>
    <cellStyle name="Финансовый 3 2 3 3 2 2 4 2 3" xfId="20508"/>
    <cellStyle name="Финансовый 3 2 3 3 2 2 4 2 4" xfId="34116"/>
    <cellStyle name="Финансовый 3 2 3 3 2 2 4 3" xfId="4632"/>
    <cellStyle name="Финансовый 3 2 3 3 2 2 4 3 2" xfId="11436"/>
    <cellStyle name="Финансовый 3 2 3 3 2 2 4 3 2 2" xfId="25044"/>
    <cellStyle name="Финансовый 3 2 3 3 2 2 4 3 2 3" xfId="38652"/>
    <cellStyle name="Финансовый 3 2 3 3 2 2 4 3 3" xfId="18240"/>
    <cellStyle name="Финансовый 3 2 3 3 2 2 4 3 4" xfId="31848"/>
    <cellStyle name="Финансовый 3 2 3 3 2 2 4 4" xfId="9168"/>
    <cellStyle name="Финансовый 3 2 3 3 2 2 4 4 2" xfId="22776"/>
    <cellStyle name="Финансовый 3 2 3 3 2 2 4 4 3" xfId="36384"/>
    <cellStyle name="Финансовый 3 2 3 3 2 2 4 5" xfId="15972"/>
    <cellStyle name="Финансовый 3 2 3 3 2 2 4 6" xfId="29580"/>
    <cellStyle name="Финансовый 3 2 3 3 2 2 5" xfId="1230"/>
    <cellStyle name="Финансовый 3 2 3 3 2 2 5 2" xfId="5766"/>
    <cellStyle name="Финансовый 3 2 3 3 2 2 5 2 2" xfId="12570"/>
    <cellStyle name="Финансовый 3 2 3 3 2 2 5 2 2 2" xfId="26178"/>
    <cellStyle name="Финансовый 3 2 3 3 2 2 5 2 2 3" xfId="39786"/>
    <cellStyle name="Финансовый 3 2 3 3 2 2 5 2 3" xfId="19374"/>
    <cellStyle name="Финансовый 3 2 3 3 2 2 5 2 4" xfId="32982"/>
    <cellStyle name="Финансовый 3 2 3 3 2 2 5 3" xfId="3498"/>
    <cellStyle name="Финансовый 3 2 3 3 2 2 5 3 2" xfId="10302"/>
    <cellStyle name="Финансовый 3 2 3 3 2 2 5 3 2 2" xfId="23910"/>
    <cellStyle name="Финансовый 3 2 3 3 2 2 5 3 2 3" xfId="37518"/>
    <cellStyle name="Финансовый 3 2 3 3 2 2 5 3 3" xfId="17106"/>
    <cellStyle name="Финансовый 3 2 3 3 2 2 5 3 4" xfId="30714"/>
    <cellStyle name="Финансовый 3 2 3 3 2 2 5 4" xfId="8034"/>
    <cellStyle name="Финансовый 3 2 3 3 2 2 5 4 2" xfId="21642"/>
    <cellStyle name="Финансовый 3 2 3 3 2 2 5 4 3" xfId="35250"/>
    <cellStyle name="Финансовый 3 2 3 3 2 2 5 5" xfId="14838"/>
    <cellStyle name="Финансовый 3 2 3 3 2 2 5 6" xfId="28446"/>
    <cellStyle name="Финансовый 3 2 3 3 2 2 6" xfId="852"/>
    <cellStyle name="Финансовый 3 2 3 3 2 2 6 2" xfId="5388"/>
    <cellStyle name="Финансовый 3 2 3 3 2 2 6 2 2" xfId="12192"/>
    <cellStyle name="Финансовый 3 2 3 3 2 2 6 2 2 2" xfId="25800"/>
    <cellStyle name="Финансовый 3 2 3 3 2 2 6 2 2 3" xfId="39408"/>
    <cellStyle name="Финансовый 3 2 3 3 2 2 6 2 3" xfId="18996"/>
    <cellStyle name="Финансовый 3 2 3 3 2 2 6 2 4" xfId="32604"/>
    <cellStyle name="Финансовый 3 2 3 3 2 2 6 3" xfId="3120"/>
    <cellStyle name="Финансовый 3 2 3 3 2 2 6 3 2" xfId="9924"/>
    <cellStyle name="Финансовый 3 2 3 3 2 2 6 3 2 2" xfId="23532"/>
    <cellStyle name="Финансовый 3 2 3 3 2 2 6 3 2 3" xfId="37140"/>
    <cellStyle name="Финансовый 3 2 3 3 2 2 6 3 3" xfId="16728"/>
    <cellStyle name="Финансовый 3 2 3 3 2 2 6 3 4" xfId="30336"/>
    <cellStyle name="Финансовый 3 2 3 3 2 2 6 4" xfId="7656"/>
    <cellStyle name="Финансовый 3 2 3 3 2 2 6 4 2" xfId="21264"/>
    <cellStyle name="Финансовый 3 2 3 3 2 2 6 4 3" xfId="34872"/>
    <cellStyle name="Финансовый 3 2 3 3 2 2 6 5" xfId="14460"/>
    <cellStyle name="Финансовый 3 2 3 3 2 2 6 6" xfId="28068"/>
    <cellStyle name="Финансовый 3 2 3 3 2 2 7" xfId="5010"/>
    <cellStyle name="Финансовый 3 2 3 3 2 2 7 2" xfId="11814"/>
    <cellStyle name="Финансовый 3 2 3 3 2 2 7 2 2" xfId="25422"/>
    <cellStyle name="Финансовый 3 2 3 3 2 2 7 2 3" xfId="39030"/>
    <cellStyle name="Финансовый 3 2 3 3 2 2 7 3" xfId="18618"/>
    <cellStyle name="Финансовый 3 2 3 3 2 2 7 4" xfId="32226"/>
    <cellStyle name="Финансовый 3 2 3 3 2 2 8" xfId="2742"/>
    <cellStyle name="Финансовый 3 2 3 3 2 2 8 2" xfId="9546"/>
    <cellStyle name="Финансовый 3 2 3 3 2 2 8 2 2" xfId="23154"/>
    <cellStyle name="Финансовый 3 2 3 3 2 2 8 2 3" xfId="36762"/>
    <cellStyle name="Финансовый 3 2 3 3 2 2 8 3" xfId="16350"/>
    <cellStyle name="Финансовый 3 2 3 3 2 2 8 4" xfId="29958"/>
    <cellStyle name="Финансовый 3 2 3 3 2 2 9" xfId="7278"/>
    <cellStyle name="Финансовый 3 2 3 3 2 2 9 2" xfId="20886"/>
    <cellStyle name="Финансовый 3 2 3 3 2 2 9 3" xfId="34494"/>
    <cellStyle name="Финансовый 3 2 3 3 2 3" xfId="1838"/>
    <cellStyle name="Финансовый 3 2 3 3 2 3 2" xfId="6374"/>
    <cellStyle name="Финансовый 3 2 3 3 2 3 2 2" xfId="13178"/>
    <cellStyle name="Финансовый 3 2 3 3 2 3 2 2 2" xfId="26786"/>
    <cellStyle name="Финансовый 3 2 3 3 2 3 2 2 3" xfId="40394"/>
    <cellStyle name="Финансовый 3 2 3 3 2 3 2 3" xfId="19982"/>
    <cellStyle name="Финансовый 3 2 3 3 2 3 2 4" xfId="33590"/>
    <cellStyle name="Финансовый 3 2 3 3 2 3 3" xfId="4106"/>
    <cellStyle name="Финансовый 3 2 3 3 2 3 3 2" xfId="10910"/>
    <cellStyle name="Финансовый 3 2 3 3 2 3 3 2 2" xfId="24518"/>
    <cellStyle name="Финансовый 3 2 3 3 2 3 3 2 3" xfId="38126"/>
    <cellStyle name="Финансовый 3 2 3 3 2 3 3 3" xfId="17714"/>
    <cellStyle name="Финансовый 3 2 3 3 2 3 3 4" xfId="31322"/>
    <cellStyle name="Финансовый 3 2 3 3 2 3 4" xfId="8642"/>
    <cellStyle name="Финансовый 3 2 3 3 2 3 4 2" xfId="22250"/>
    <cellStyle name="Финансовый 3 2 3 3 2 3 4 3" xfId="35858"/>
    <cellStyle name="Финансовый 3 2 3 3 2 3 5" xfId="15446"/>
    <cellStyle name="Финансовый 3 2 3 3 2 3 6" xfId="29054"/>
    <cellStyle name="Финансовый 3 2 3 3 2 4" xfId="1460"/>
    <cellStyle name="Финансовый 3 2 3 3 2 4 2" xfId="5996"/>
    <cellStyle name="Финансовый 3 2 3 3 2 4 2 2" xfId="12800"/>
    <cellStyle name="Финансовый 3 2 3 3 2 4 2 2 2" xfId="26408"/>
    <cellStyle name="Финансовый 3 2 3 3 2 4 2 2 3" xfId="40016"/>
    <cellStyle name="Финансовый 3 2 3 3 2 4 2 3" xfId="19604"/>
    <cellStyle name="Финансовый 3 2 3 3 2 4 2 4" xfId="33212"/>
    <cellStyle name="Финансовый 3 2 3 3 2 4 3" xfId="3728"/>
    <cellStyle name="Финансовый 3 2 3 3 2 4 3 2" xfId="10532"/>
    <cellStyle name="Финансовый 3 2 3 3 2 4 3 2 2" xfId="24140"/>
    <cellStyle name="Финансовый 3 2 3 3 2 4 3 2 3" xfId="37748"/>
    <cellStyle name="Финансовый 3 2 3 3 2 4 3 3" xfId="17336"/>
    <cellStyle name="Финансовый 3 2 3 3 2 4 3 4" xfId="30944"/>
    <cellStyle name="Финансовый 3 2 3 3 2 4 4" xfId="8264"/>
    <cellStyle name="Финансовый 3 2 3 3 2 4 4 2" xfId="21872"/>
    <cellStyle name="Финансовый 3 2 3 3 2 4 4 3" xfId="35480"/>
    <cellStyle name="Финансовый 3 2 3 3 2 4 5" xfId="15068"/>
    <cellStyle name="Финансовый 3 2 3 3 2 4 6" xfId="28676"/>
    <cellStyle name="Финансовый 3 2 3 3 2 5" xfId="2216"/>
    <cellStyle name="Финансовый 3 2 3 3 2 5 2" xfId="6752"/>
    <cellStyle name="Финансовый 3 2 3 3 2 5 2 2" xfId="13556"/>
    <cellStyle name="Финансовый 3 2 3 3 2 5 2 2 2" xfId="27164"/>
    <cellStyle name="Финансовый 3 2 3 3 2 5 2 2 3" xfId="40772"/>
    <cellStyle name="Финансовый 3 2 3 3 2 5 2 3" xfId="20360"/>
    <cellStyle name="Финансовый 3 2 3 3 2 5 2 4" xfId="33968"/>
    <cellStyle name="Финансовый 3 2 3 3 2 5 3" xfId="4484"/>
    <cellStyle name="Финансовый 3 2 3 3 2 5 3 2" xfId="11288"/>
    <cellStyle name="Финансовый 3 2 3 3 2 5 3 2 2" xfId="24896"/>
    <cellStyle name="Финансовый 3 2 3 3 2 5 3 2 3" xfId="38504"/>
    <cellStyle name="Финансовый 3 2 3 3 2 5 3 3" xfId="18092"/>
    <cellStyle name="Финансовый 3 2 3 3 2 5 3 4" xfId="31700"/>
    <cellStyle name="Финансовый 3 2 3 3 2 5 4" xfId="9020"/>
    <cellStyle name="Финансовый 3 2 3 3 2 5 4 2" xfId="22628"/>
    <cellStyle name="Финансовый 3 2 3 3 2 5 4 3" xfId="36236"/>
    <cellStyle name="Финансовый 3 2 3 3 2 5 5" xfId="15824"/>
    <cellStyle name="Финансовый 3 2 3 3 2 5 6" xfId="29432"/>
    <cellStyle name="Финансовый 3 2 3 3 2 6" xfId="1082"/>
    <cellStyle name="Финансовый 3 2 3 3 2 6 2" xfId="5618"/>
    <cellStyle name="Финансовый 3 2 3 3 2 6 2 2" xfId="12422"/>
    <cellStyle name="Финансовый 3 2 3 3 2 6 2 2 2" xfId="26030"/>
    <cellStyle name="Финансовый 3 2 3 3 2 6 2 2 3" xfId="39638"/>
    <cellStyle name="Финансовый 3 2 3 3 2 6 2 3" xfId="19226"/>
    <cellStyle name="Финансовый 3 2 3 3 2 6 2 4" xfId="32834"/>
    <cellStyle name="Финансовый 3 2 3 3 2 6 3" xfId="3350"/>
    <cellStyle name="Финансовый 3 2 3 3 2 6 3 2" xfId="10154"/>
    <cellStyle name="Финансовый 3 2 3 3 2 6 3 2 2" xfId="23762"/>
    <cellStyle name="Финансовый 3 2 3 3 2 6 3 2 3" xfId="37370"/>
    <cellStyle name="Финансовый 3 2 3 3 2 6 3 3" xfId="16958"/>
    <cellStyle name="Финансовый 3 2 3 3 2 6 3 4" xfId="30566"/>
    <cellStyle name="Финансовый 3 2 3 3 2 6 4" xfId="7886"/>
    <cellStyle name="Финансовый 3 2 3 3 2 6 4 2" xfId="21494"/>
    <cellStyle name="Финансовый 3 2 3 3 2 6 4 3" xfId="35102"/>
    <cellStyle name="Финансовый 3 2 3 3 2 6 5" xfId="14690"/>
    <cellStyle name="Финансовый 3 2 3 3 2 6 6" xfId="28298"/>
    <cellStyle name="Финансовый 3 2 3 3 2 7" xfId="704"/>
    <cellStyle name="Финансовый 3 2 3 3 2 7 2" xfId="5240"/>
    <cellStyle name="Финансовый 3 2 3 3 2 7 2 2" xfId="12044"/>
    <cellStyle name="Финансовый 3 2 3 3 2 7 2 2 2" xfId="25652"/>
    <cellStyle name="Финансовый 3 2 3 3 2 7 2 2 3" xfId="39260"/>
    <cellStyle name="Финансовый 3 2 3 3 2 7 2 3" xfId="18848"/>
    <cellStyle name="Финансовый 3 2 3 3 2 7 2 4" xfId="32456"/>
    <cellStyle name="Финансовый 3 2 3 3 2 7 3" xfId="2972"/>
    <cellStyle name="Финансовый 3 2 3 3 2 7 3 2" xfId="9776"/>
    <cellStyle name="Финансовый 3 2 3 3 2 7 3 2 2" xfId="23384"/>
    <cellStyle name="Финансовый 3 2 3 3 2 7 3 2 3" xfId="36992"/>
    <cellStyle name="Финансовый 3 2 3 3 2 7 3 3" xfId="16580"/>
    <cellStyle name="Финансовый 3 2 3 3 2 7 3 4" xfId="30188"/>
    <cellStyle name="Финансовый 3 2 3 3 2 7 4" xfId="7508"/>
    <cellStyle name="Финансовый 3 2 3 3 2 7 4 2" xfId="21116"/>
    <cellStyle name="Финансовый 3 2 3 3 2 7 4 3" xfId="34724"/>
    <cellStyle name="Финансовый 3 2 3 3 2 7 5" xfId="14312"/>
    <cellStyle name="Финансовый 3 2 3 3 2 7 6" xfId="27920"/>
    <cellStyle name="Финансовый 3 2 3 3 2 8" xfId="4862"/>
    <cellStyle name="Финансовый 3 2 3 3 2 8 2" xfId="11666"/>
    <cellStyle name="Финансовый 3 2 3 3 2 8 2 2" xfId="25274"/>
    <cellStyle name="Финансовый 3 2 3 3 2 8 2 3" xfId="38882"/>
    <cellStyle name="Финансовый 3 2 3 3 2 8 3" xfId="18470"/>
    <cellStyle name="Финансовый 3 2 3 3 2 8 4" xfId="32078"/>
    <cellStyle name="Финансовый 3 2 3 3 2 9" xfId="2594"/>
    <cellStyle name="Финансовый 3 2 3 3 2 9 2" xfId="9398"/>
    <cellStyle name="Финансовый 3 2 3 3 2 9 2 2" xfId="23006"/>
    <cellStyle name="Финансовый 3 2 3 3 2 9 2 3" xfId="36614"/>
    <cellStyle name="Финансовый 3 2 3 3 2 9 3" xfId="16202"/>
    <cellStyle name="Финансовый 3 2 3 3 2 9 4" xfId="29810"/>
    <cellStyle name="Финансовый 3 2 3 3 3" xfId="272"/>
    <cellStyle name="Финансовый 3 2 3 3 3 10" xfId="7076"/>
    <cellStyle name="Финансовый 3 2 3 3 3 10 2" xfId="20684"/>
    <cellStyle name="Финансовый 3 2 3 3 3 10 3" xfId="34292"/>
    <cellStyle name="Финансовый 3 2 3 3 3 11" xfId="13880"/>
    <cellStyle name="Финансовый 3 2 3 3 3 12" xfId="27488"/>
    <cellStyle name="Финансовый 3 2 3 3 3 2" xfId="515"/>
    <cellStyle name="Финансовый 3 2 3 3 3 2 10" xfId="14123"/>
    <cellStyle name="Финансовый 3 2 3 3 3 2 11" xfId="27731"/>
    <cellStyle name="Финансовый 3 2 3 3 3 2 2" xfId="2027"/>
    <cellStyle name="Финансовый 3 2 3 3 3 2 2 2" xfId="6563"/>
    <cellStyle name="Финансовый 3 2 3 3 3 2 2 2 2" xfId="13367"/>
    <cellStyle name="Финансовый 3 2 3 3 3 2 2 2 2 2" xfId="26975"/>
    <cellStyle name="Финансовый 3 2 3 3 3 2 2 2 2 3" xfId="40583"/>
    <cellStyle name="Финансовый 3 2 3 3 3 2 2 2 3" xfId="20171"/>
    <cellStyle name="Финансовый 3 2 3 3 3 2 2 2 4" xfId="33779"/>
    <cellStyle name="Финансовый 3 2 3 3 3 2 2 3" xfId="4295"/>
    <cellStyle name="Финансовый 3 2 3 3 3 2 2 3 2" xfId="11099"/>
    <cellStyle name="Финансовый 3 2 3 3 3 2 2 3 2 2" xfId="24707"/>
    <cellStyle name="Финансовый 3 2 3 3 3 2 2 3 2 3" xfId="38315"/>
    <cellStyle name="Финансовый 3 2 3 3 3 2 2 3 3" xfId="17903"/>
    <cellStyle name="Финансовый 3 2 3 3 3 2 2 3 4" xfId="31511"/>
    <cellStyle name="Финансовый 3 2 3 3 3 2 2 4" xfId="8831"/>
    <cellStyle name="Финансовый 3 2 3 3 3 2 2 4 2" xfId="22439"/>
    <cellStyle name="Финансовый 3 2 3 3 3 2 2 4 3" xfId="36047"/>
    <cellStyle name="Финансовый 3 2 3 3 3 2 2 5" xfId="15635"/>
    <cellStyle name="Финансовый 3 2 3 3 3 2 2 6" xfId="29243"/>
    <cellStyle name="Финансовый 3 2 3 3 3 2 3" xfId="1649"/>
    <cellStyle name="Финансовый 3 2 3 3 3 2 3 2" xfId="6185"/>
    <cellStyle name="Финансовый 3 2 3 3 3 2 3 2 2" xfId="12989"/>
    <cellStyle name="Финансовый 3 2 3 3 3 2 3 2 2 2" xfId="26597"/>
    <cellStyle name="Финансовый 3 2 3 3 3 2 3 2 2 3" xfId="40205"/>
    <cellStyle name="Финансовый 3 2 3 3 3 2 3 2 3" xfId="19793"/>
    <cellStyle name="Финансовый 3 2 3 3 3 2 3 2 4" xfId="33401"/>
    <cellStyle name="Финансовый 3 2 3 3 3 2 3 3" xfId="3917"/>
    <cellStyle name="Финансовый 3 2 3 3 3 2 3 3 2" xfId="10721"/>
    <cellStyle name="Финансовый 3 2 3 3 3 2 3 3 2 2" xfId="24329"/>
    <cellStyle name="Финансовый 3 2 3 3 3 2 3 3 2 3" xfId="37937"/>
    <cellStyle name="Финансовый 3 2 3 3 3 2 3 3 3" xfId="17525"/>
    <cellStyle name="Финансовый 3 2 3 3 3 2 3 3 4" xfId="31133"/>
    <cellStyle name="Финансовый 3 2 3 3 3 2 3 4" xfId="8453"/>
    <cellStyle name="Финансовый 3 2 3 3 3 2 3 4 2" xfId="22061"/>
    <cellStyle name="Финансовый 3 2 3 3 3 2 3 4 3" xfId="35669"/>
    <cellStyle name="Финансовый 3 2 3 3 3 2 3 5" xfId="15257"/>
    <cellStyle name="Финансовый 3 2 3 3 3 2 3 6" xfId="28865"/>
    <cellStyle name="Финансовый 3 2 3 3 3 2 4" xfId="2405"/>
    <cellStyle name="Финансовый 3 2 3 3 3 2 4 2" xfId="6941"/>
    <cellStyle name="Финансовый 3 2 3 3 3 2 4 2 2" xfId="13745"/>
    <cellStyle name="Финансовый 3 2 3 3 3 2 4 2 2 2" xfId="27353"/>
    <cellStyle name="Финансовый 3 2 3 3 3 2 4 2 2 3" xfId="40961"/>
    <cellStyle name="Финансовый 3 2 3 3 3 2 4 2 3" xfId="20549"/>
    <cellStyle name="Финансовый 3 2 3 3 3 2 4 2 4" xfId="34157"/>
    <cellStyle name="Финансовый 3 2 3 3 3 2 4 3" xfId="4673"/>
    <cellStyle name="Финансовый 3 2 3 3 3 2 4 3 2" xfId="11477"/>
    <cellStyle name="Финансовый 3 2 3 3 3 2 4 3 2 2" xfId="25085"/>
    <cellStyle name="Финансовый 3 2 3 3 3 2 4 3 2 3" xfId="38693"/>
    <cellStyle name="Финансовый 3 2 3 3 3 2 4 3 3" xfId="18281"/>
    <cellStyle name="Финансовый 3 2 3 3 3 2 4 3 4" xfId="31889"/>
    <cellStyle name="Финансовый 3 2 3 3 3 2 4 4" xfId="9209"/>
    <cellStyle name="Финансовый 3 2 3 3 3 2 4 4 2" xfId="22817"/>
    <cellStyle name="Финансовый 3 2 3 3 3 2 4 4 3" xfId="36425"/>
    <cellStyle name="Финансовый 3 2 3 3 3 2 4 5" xfId="16013"/>
    <cellStyle name="Финансовый 3 2 3 3 3 2 4 6" xfId="29621"/>
    <cellStyle name="Финансовый 3 2 3 3 3 2 5" xfId="1271"/>
    <cellStyle name="Финансовый 3 2 3 3 3 2 5 2" xfId="5807"/>
    <cellStyle name="Финансовый 3 2 3 3 3 2 5 2 2" xfId="12611"/>
    <cellStyle name="Финансовый 3 2 3 3 3 2 5 2 2 2" xfId="26219"/>
    <cellStyle name="Финансовый 3 2 3 3 3 2 5 2 2 3" xfId="39827"/>
    <cellStyle name="Финансовый 3 2 3 3 3 2 5 2 3" xfId="19415"/>
    <cellStyle name="Финансовый 3 2 3 3 3 2 5 2 4" xfId="33023"/>
    <cellStyle name="Финансовый 3 2 3 3 3 2 5 3" xfId="3539"/>
    <cellStyle name="Финансовый 3 2 3 3 3 2 5 3 2" xfId="10343"/>
    <cellStyle name="Финансовый 3 2 3 3 3 2 5 3 2 2" xfId="23951"/>
    <cellStyle name="Финансовый 3 2 3 3 3 2 5 3 2 3" xfId="37559"/>
    <cellStyle name="Финансовый 3 2 3 3 3 2 5 3 3" xfId="17147"/>
    <cellStyle name="Финансовый 3 2 3 3 3 2 5 3 4" xfId="30755"/>
    <cellStyle name="Финансовый 3 2 3 3 3 2 5 4" xfId="8075"/>
    <cellStyle name="Финансовый 3 2 3 3 3 2 5 4 2" xfId="21683"/>
    <cellStyle name="Финансовый 3 2 3 3 3 2 5 4 3" xfId="35291"/>
    <cellStyle name="Финансовый 3 2 3 3 3 2 5 5" xfId="14879"/>
    <cellStyle name="Финансовый 3 2 3 3 3 2 5 6" xfId="28487"/>
    <cellStyle name="Финансовый 3 2 3 3 3 2 6" xfId="893"/>
    <cellStyle name="Финансовый 3 2 3 3 3 2 6 2" xfId="5429"/>
    <cellStyle name="Финансовый 3 2 3 3 3 2 6 2 2" xfId="12233"/>
    <cellStyle name="Финансовый 3 2 3 3 3 2 6 2 2 2" xfId="25841"/>
    <cellStyle name="Финансовый 3 2 3 3 3 2 6 2 2 3" xfId="39449"/>
    <cellStyle name="Финансовый 3 2 3 3 3 2 6 2 3" xfId="19037"/>
    <cellStyle name="Финансовый 3 2 3 3 3 2 6 2 4" xfId="32645"/>
    <cellStyle name="Финансовый 3 2 3 3 3 2 6 3" xfId="3161"/>
    <cellStyle name="Финансовый 3 2 3 3 3 2 6 3 2" xfId="9965"/>
    <cellStyle name="Финансовый 3 2 3 3 3 2 6 3 2 2" xfId="23573"/>
    <cellStyle name="Финансовый 3 2 3 3 3 2 6 3 2 3" xfId="37181"/>
    <cellStyle name="Финансовый 3 2 3 3 3 2 6 3 3" xfId="16769"/>
    <cellStyle name="Финансовый 3 2 3 3 3 2 6 3 4" xfId="30377"/>
    <cellStyle name="Финансовый 3 2 3 3 3 2 6 4" xfId="7697"/>
    <cellStyle name="Финансовый 3 2 3 3 3 2 6 4 2" xfId="21305"/>
    <cellStyle name="Финансовый 3 2 3 3 3 2 6 4 3" xfId="34913"/>
    <cellStyle name="Финансовый 3 2 3 3 3 2 6 5" xfId="14501"/>
    <cellStyle name="Финансовый 3 2 3 3 3 2 6 6" xfId="28109"/>
    <cellStyle name="Финансовый 3 2 3 3 3 2 7" xfId="5051"/>
    <cellStyle name="Финансовый 3 2 3 3 3 2 7 2" xfId="11855"/>
    <cellStyle name="Финансовый 3 2 3 3 3 2 7 2 2" xfId="25463"/>
    <cellStyle name="Финансовый 3 2 3 3 3 2 7 2 3" xfId="39071"/>
    <cellStyle name="Финансовый 3 2 3 3 3 2 7 3" xfId="18659"/>
    <cellStyle name="Финансовый 3 2 3 3 3 2 7 4" xfId="32267"/>
    <cellStyle name="Финансовый 3 2 3 3 3 2 8" xfId="2783"/>
    <cellStyle name="Финансовый 3 2 3 3 3 2 8 2" xfId="9587"/>
    <cellStyle name="Финансовый 3 2 3 3 3 2 8 2 2" xfId="23195"/>
    <cellStyle name="Финансовый 3 2 3 3 3 2 8 2 3" xfId="36803"/>
    <cellStyle name="Финансовый 3 2 3 3 3 2 8 3" xfId="16391"/>
    <cellStyle name="Финансовый 3 2 3 3 3 2 8 4" xfId="29999"/>
    <cellStyle name="Финансовый 3 2 3 3 3 2 9" xfId="7319"/>
    <cellStyle name="Финансовый 3 2 3 3 3 2 9 2" xfId="20927"/>
    <cellStyle name="Финансовый 3 2 3 3 3 2 9 3" xfId="34535"/>
    <cellStyle name="Финансовый 3 2 3 3 3 3" xfId="1784"/>
    <cellStyle name="Финансовый 3 2 3 3 3 3 2" xfId="6320"/>
    <cellStyle name="Финансовый 3 2 3 3 3 3 2 2" xfId="13124"/>
    <cellStyle name="Финансовый 3 2 3 3 3 3 2 2 2" xfId="26732"/>
    <cellStyle name="Финансовый 3 2 3 3 3 3 2 2 3" xfId="40340"/>
    <cellStyle name="Финансовый 3 2 3 3 3 3 2 3" xfId="19928"/>
    <cellStyle name="Финансовый 3 2 3 3 3 3 2 4" xfId="33536"/>
    <cellStyle name="Финансовый 3 2 3 3 3 3 3" xfId="4052"/>
    <cellStyle name="Финансовый 3 2 3 3 3 3 3 2" xfId="10856"/>
    <cellStyle name="Финансовый 3 2 3 3 3 3 3 2 2" xfId="24464"/>
    <cellStyle name="Финансовый 3 2 3 3 3 3 3 2 3" xfId="38072"/>
    <cellStyle name="Финансовый 3 2 3 3 3 3 3 3" xfId="17660"/>
    <cellStyle name="Финансовый 3 2 3 3 3 3 3 4" xfId="31268"/>
    <cellStyle name="Финансовый 3 2 3 3 3 3 4" xfId="8588"/>
    <cellStyle name="Финансовый 3 2 3 3 3 3 4 2" xfId="22196"/>
    <cellStyle name="Финансовый 3 2 3 3 3 3 4 3" xfId="35804"/>
    <cellStyle name="Финансовый 3 2 3 3 3 3 5" xfId="15392"/>
    <cellStyle name="Финансовый 3 2 3 3 3 3 6" xfId="29000"/>
    <cellStyle name="Финансовый 3 2 3 3 3 4" xfId="1406"/>
    <cellStyle name="Финансовый 3 2 3 3 3 4 2" xfId="5942"/>
    <cellStyle name="Финансовый 3 2 3 3 3 4 2 2" xfId="12746"/>
    <cellStyle name="Финансовый 3 2 3 3 3 4 2 2 2" xfId="26354"/>
    <cellStyle name="Финансовый 3 2 3 3 3 4 2 2 3" xfId="39962"/>
    <cellStyle name="Финансовый 3 2 3 3 3 4 2 3" xfId="19550"/>
    <cellStyle name="Финансовый 3 2 3 3 3 4 2 4" xfId="33158"/>
    <cellStyle name="Финансовый 3 2 3 3 3 4 3" xfId="3674"/>
    <cellStyle name="Финансовый 3 2 3 3 3 4 3 2" xfId="10478"/>
    <cellStyle name="Финансовый 3 2 3 3 3 4 3 2 2" xfId="24086"/>
    <cellStyle name="Финансовый 3 2 3 3 3 4 3 2 3" xfId="37694"/>
    <cellStyle name="Финансовый 3 2 3 3 3 4 3 3" xfId="17282"/>
    <cellStyle name="Финансовый 3 2 3 3 3 4 3 4" xfId="30890"/>
    <cellStyle name="Финансовый 3 2 3 3 3 4 4" xfId="8210"/>
    <cellStyle name="Финансовый 3 2 3 3 3 4 4 2" xfId="21818"/>
    <cellStyle name="Финансовый 3 2 3 3 3 4 4 3" xfId="35426"/>
    <cellStyle name="Финансовый 3 2 3 3 3 4 5" xfId="15014"/>
    <cellStyle name="Финансовый 3 2 3 3 3 4 6" xfId="28622"/>
    <cellStyle name="Финансовый 3 2 3 3 3 5" xfId="2162"/>
    <cellStyle name="Финансовый 3 2 3 3 3 5 2" xfId="6698"/>
    <cellStyle name="Финансовый 3 2 3 3 3 5 2 2" xfId="13502"/>
    <cellStyle name="Финансовый 3 2 3 3 3 5 2 2 2" xfId="27110"/>
    <cellStyle name="Финансовый 3 2 3 3 3 5 2 2 3" xfId="40718"/>
    <cellStyle name="Финансовый 3 2 3 3 3 5 2 3" xfId="20306"/>
    <cellStyle name="Финансовый 3 2 3 3 3 5 2 4" xfId="33914"/>
    <cellStyle name="Финансовый 3 2 3 3 3 5 3" xfId="4430"/>
    <cellStyle name="Финансовый 3 2 3 3 3 5 3 2" xfId="11234"/>
    <cellStyle name="Финансовый 3 2 3 3 3 5 3 2 2" xfId="24842"/>
    <cellStyle name="Финансовый 3 2 3 3 3 5 3 2 3" xfId="38450"/>
    <cellStyle name="Финансовый 3 2 3 3 3 5 3 3" xfId="18038"/>
    <cellStyle name="Финансовый 3 2 3 3 3 5 3 4" xfId="31646"/>
    <cellStyle name="Финансовый 3 2 3 3 3 5 4" xfId="8966"/>
    <cellStyle name="Финансовый 3 2 3 3 3 5 4 2" xfId="22574"/>
    <cellStyle name="Финансовый 3 2 3 3 3 5 4 3" xfId="36182"/>
    <cellStyle name="Финансовый 3 2 3 3 3 5 5" xfId="15770"/>
    <cellStyle name="Финансовый 3 2 3 3 3 5 6" xfId="29378"/>
    <cellStyle name="Финансовый 3 2 3 3 3 6" xfId="1028"/>
    <cellStyle name="Финансовый 3 2 3 3 3 6 2" xfId="5564"/>
    <cellStyle name="Финансовый 3 2 3 3 3 6 2 2" xfId="12368"/>
    <cellStyle name="Финансовый 3 2 3 3 3 6 2 2 2" xfId="25976"/>
    <cellStyle name="Финансовый 3 2 3 3 3 6 2 2 3" xfId="39584"/>
    <cellStyle name="Финансовый 3 2 3 3 3 6 2 3" xfId="19172"/>
    <cellStyle name="Финансовый 3 2 3 3 3 6 2 4" xfId="32780"/>
    <cellStyle name="Финансовый 3 2 3 3 3 6 3" xfId="3296"/>
    <cellStyle name="Финансовый 3 2 3 3 3 6 3 2" xfId="10100"/>
    <cellStyle name="Финансовый 3 2 3 3 3 6 3 2 2" xfId="23708"/>
    <cellStyle name="Финансовый 3 2 3 3 3 6 3 2 3" xfId="37316"/>
    <cellStyle name="Финансовый 3 2 3 3 3 6 3 3" xfId="16904"/>
    <cellStyle name="Финансовый 3 2 3 3 3 6 3 4" xfId="30512"/>
    <cellStyle name="Финансовый 3 2 3 3 3 6 4" xfId="7832"/>
    <cellStyle name="Финансовый 3 2 3 3 3 6 4 2" xfId="21440"/>
    <cellStyle name="Финансовый 3 2 3 3 3 6 4 3" xfId="35048"/>
    <cellStyle name="Финансовый 3 2 3 3 3 6 5" xfId="14636"/>
    <cellStyle name="Финансовый 3 2 3 3 3 6 6" xfId="28244"/>
    <cellStyle name="Финансовый 3 2 3 3 3 7" xfId="650"/>
    <cellStyle name="Финансовый 3 2 3 3 3 7 2" xfId="5186"/>
    <cellStyle name="Финансовый 3 2 3 3 3 7 2 2" xfId="11990"/>
    <cellStyle name="Финансовый 3 2 3 3 3 7 2 2 2" xfId="25598"/>
    <cellStyle name="Финансовый 3 2 3 3 3 7 2 2 3" xfId="39206"/>
    <cellStyle name="Финансовый 3 2 3 3 3 7 2 3" xfId="18794"/>
    <cellStyle name="Финансовый 3 2 3 3 3 7 2 4" xfId="32402"/>
    <cellStyle name="Финансовый 3 2 3 3 3 7 3" xfId="2918"/>
    <cellStyle name="Финансовый 3 2 3 3 3 7 3 2" xfId="9722"/>
    <cellStyle name="Финансовый 3 2 3 3 3 7 3 2 2" xfId="23330"/>
    <cellStyle name="Финансовый 3 2 3 3 3 7 3 2 3" xfId="36938"/>
    <cellStyle name="Финансовый 3 2 3 3 3 7 3 3" xfId="16526"/>
    <cellStyle name="Финансовый 3 2 3 3 3 7 3 4" xfId="30134"/>
    <cellStyle name="Финансовый 3 2 3 3 3 7 4" xfId="7454"/>
    <cellStyle name="Финансовый 3 2 3 3 3 7 4 2" xfId="21062"/>
    <cellStyle name="Финансовый 3 2 3 3 3 7 4 3" xfId="34670"/>
    <cellStyle name="Финансовый 3 2 3 3 3 7 5" xfId="14258"/>
    <cellStyle name="Финансовый 3 2 3 3 3 7 6" xfId="27866"/>
    <cellStyle name="Финансовый 3 2 3 3 3 8" xfId="4808"/>
    <cellStyle name="Финансовый 3 2 3 3 3 8 2" xfId="11612"/>
    <cellStyle name="Финансовый 3 2 3 3 3 8 2 2" xfId="25220"/>
    <cellStyle name="Финансовый 3 2 3 3 3 8 2 3" xfId="38828"/>
    <cellStyle name="Финансовый 3 2 3 3 3 8 3" xfId="18416"/>
    <cellStyle name="Финансовый 3 2 3 3 3 8 4" xfId="32024"/>
    <cellStyle name="Финансовый 3 2 3 3 3 9" xfId="2540"/>
    <cellStyle name="Финансовый 3 2 3 3 3 9 2" xfId="9344"/>
    <cellStyle name="Финансовый 3 2 3 3 3 9 2 2" xfId="22952"/>
    <cellStyle name="Финансовый 3 2 3 3 3 9 2 3" xfId="36560"/>
    <cellStyle name="Финансовый 3 2 3 3 3 9 3" xfId="16148"/>
    <cellStyle name="Финансовый 3 2 3 3 3 9 4" xfId="29756"/>
    <cellStyle name="Финансовый 3 2 3 3 4" xfId="393"/>
    <cellStyle name="Финансовый 3 2 3 3 4 10" xfId="14001"/>
    <cellStyle name="Финансовый 3 2 3 3 4 11" xfId="27609"/>
    <cellStyle name="Финансовый 3 2 3 3 4 2" xfId="1905"/>
    <cellStyle name="Финансовый 3 2 3 3 4 2 2" xfId="6441"/>
    <cellStyle name="Финансовый 3 2 3 3 4 2 2 2" xfId="13245"/>
    <cellStyle name="Финансовый 3 2 3 3 4 2 2 2 2" xfId="26853"/>
    <cellStyle name="Финансовый 3 2 3 3 4 2 2 2 3" xfId="40461"/>
    <cellStyle name="Финансовый 3 2 3 3 4 2 2 3" xfId="20049"/>
    <cellStyle name="Финансовый 3 2 3 3 4 2 2 4" xfId="33657"/>
    <cellStyle name="Финансовый 3 2 3 3 4 2 3" xfId="4173"/>
    <cellStyle name="Финансовый 3 2 3 3 4 2 3 2" xfId="10977"/>
    <cellStyle name="Финансовый 3 2 3 3 4 2 3 2 2" xfId="24585"/>
    <cellStyle name="Финансовый 3 2 3 3 4 2 3 2 3" xfId="38193"/>
    <cellStyle name="Финансовый 3 2 3 3 4 2 3 3" xfId="17781"/>
    <cellStyle name="Финансовый 3 2 3 3 4 2 3 4" xfId="31389"/>
    <cellStyle name="Финансовый 3 2 3 3 4 2 4" xfId="8709"/>
    <cellStyle name="Финансовый 3 2 3 3 4 2 4 2" xfId="22317"/>
    <cellStyle name="Финансовый 3 2 3 3 4 2 4 3" xfId="35925"/>
    <cellStyle name="Финансовый 3 2 3 3 4 2 5" xfId="15513"/>
    <cellStyle name="Финансовый 3 2 3 3 4 2 6" xfId="29121"/>
    <cellStyle name="Финансовый 3 2 3 3 4 3" xfId="1527"/>
    <cellStyle name="Финансовый 3 2 3 3 4 3 2" xfId="6063"/>
    <cellStyle name="Финансовый 3 2 3 3 4 3 2 2" xfId="12867"/>
    <cellStyle name="Финансовый 3 2 3 3 4 3 2 2 2" xfId="26475"/>
    <cellStyle name="Финансовый 3 2 3 3 4 3 2 2 3" xfId="40083"/>
    <cellStyle name="Финансовый 3 2 3 3 4 3 2 3" xfId="19671"/>
    <cellStyle name="Финансовый 3 2 3 3 4 3 2 4" xfId="33279"/>
    <cellStyle name="Финансовый 3 2 3 3 4 3 3" xfId="3795"/>
    <cellStyle name="Финансовый 3 2 3 3 4 3 3 2" xfId="10599"/>
    <cellStyle name="Финансовый 3 2 3 3 4 3 3 2 2" xfId="24207"/>
    <cellStyle name="Финансовый 3 2 3 3 4 3 3 2 3" xfId="37815"/>
    <cellStyle name="Финансовый 3 2 3 3 4 3 3 3" xfId="17403"/>
    <cellStyle name="Финансовый 3 2 3 3 4 3 3 4" xfId="31011"/>
    <cellStyle name="Финансовый 3 2 3 3 4 3 4" xfId="8331"/>
    <cellStyle name="Финансовый 3 2 3 3 4 3 4 2" xfId="21939"/>
    <cellStyle name="Финансовый 3 2 3 3 4 3 4 3" xfId="35547"/>
    <cellStyle name="Финансовый 3 2 3 3 4 3 5" xfId="15135"/>
    <cellStyle name="Финансовый 3 2 3 3 4 3 6" xfId="28743"/>
    <cellStyle name="Финансовый 3 2 3 3 4 4" xfId="2283"/>
    <cellStyle name="Финансовый 3 2 3 3 4 4 2" xfId="6819"/>
    <cellStyle name="Финансовый 3 2 3 3 4 4 2 2" xfId="13623"/>
    <cellStyle name="Финансовый 3 2 3 3 4 4 2 2 2" xfId="27231"/>
    <cellStyle name="Финансовый 3 2 3 3 4 4 2 2 3" xfId="40839"/>
    <cellStyle name="Финансовый 3 2 3 3 4 4 2 3" xfId="20427"/>
    <cellStyle name="Финансовый 3 2 3 3 4 4 2 4" xfId="34035"/>
    <cellStyle name="Финансовый 3 2 3 3 4 4 3" xfId="4551"/>
    <cellStyle name="Финансовый 3 2 3 3 4 4 3 2" xfId="11355"/>
    <cellStyle name="Финансовый 3 2 3 3 4 4 3 2 2" xfId="24963"/>
    <cellStyle name="Финансовый 3 2 3 3 4 4 3 2 3" xfId="38571"/>
    <cellStyle name="Финансовый 3 2 3 3 4 4 3 3" xfId="18159"/>
    <cellStyle name="Финансовый 3 2 3 3 4 4 3 4" xfId="31767"/>
    <cellStyle name="Финансовый 3 2 3 3 4 4 4" xfId="9087"/>
    <cellStyle name="Финансовый 3 2 3 3 4 4 4 2" xfId="22695"/>
    <cellStyle name="Финансовый 3 2 3 3 4 4 4 3" xfId="36303"/>
    <cellStyle name="Финансовый 3 2 3 3 4 4 5" xfId="15891"/>
    <cellStyle name="Финансовый 3 2 3 3 4 4 6" xfId="29499"/>
    <cellStyle name="Финансовый 3 2 3 3 4 5" xfId="1149"/>
    <cellStyle name="Финансовый 3 2 3 3 4 5 2" xfId="5685"/>
    <cellStyle name="Финансовый 3 2 3 3 4 5 2 2" xfId="12489"/>
    <cellStyle name="Финансовый 3 2 3 3 4 5 2 2 2" xfId="26097"/>
    <cellStyle name="Финансовый 3 2 3 3 4 5 2 2 3" xfId="39705"/>
    <cellStyle name="Финансовый 3 2 3 3 4 5 2 3" xfId="19293"/>
    <cellStyle name="Финансовый 3 2 3 3 4 5 2 4" xfId="32901"/>
    <cellStyle name="Финансовый 3 2 3 3 4 5 3" xfId="3417"/>
    <cellStyle name="Финансовый 3 2 3 3 4 5 3 2" xfId="10221"/>
    <cellStyle name="Финансовый 3 2 3 3 4 5 3 2 2" xfId="23829"/>
    <cellStyle name="Финансовый 3 2 3 3 4 5 3 2 3" xfId="37437"/>
    <cellStyle name="Финансовый 3 2 3 3 4 5 3 3" xfId="17025"/>
    <cellStyle name="Финансовый 3 2 3 3 4 5 3 4" xfId="30633"/>
    <cellStyle name="Финансовый 3 2 3 3 4 5 4" xfId="7953"/>
    <cellStyle name="Финансовый 3 2 3 3 4 5 4 2" xfId="21561"/>
    <cellStyle name="Финансовый 3 2 3 3 4 5 4 3" xfId="35169"/>
    <cellStyle name="Финансовый 3 2 3 3 4 5 5" xfId="14757"/>
    <cellStyle name="Финансовый 3 2 3 3 4 5 6" xfId="28365"/>
    <cellStyle name="Финансовый 3 2 3 3 4 6" xfId="771"/>
    <cellStyle name="Финансовый 3 2 3 3 4 6 2" xfId="5307"/>
    <cellStyle name="Финансовый 3 2 3 3 4 6 2 2" xfId="12111"/>
    <cellStyle name="Финансовый 3 2 3 3 4 6 2 2 2" xfId="25719"/>
    <cellStyle name="Финансовый 3 2 3 3 4 6 2 2 3" xfId="39327"/>
    <cellStyle name="Финансовый 3 2 3 3 4 6 2 3" xfId="18915"/>
    <cellStyle name="Финансовый 3 2 3 3 4 6 2 4" xfId="32523"/>
    <cellStyle name="Финансовый 3 2 3 3 4 6 3" xfId="3039"/>
    <cellStyle name="Финансовый 3 2 3 3 4 6 3 2" xfId="9843"/>
    <cellStyle name="Финансовый 3 2 3 3 4 6 3 2 2" xfId="23451"/>
    <cellStyle name="Финансовый 3 2 3 3 4 6 3 2 3" xfId="37059"/>
    <cellStyle name="Финансовый 3 2 3 3 4 6 3 3" xfId="16647"/>
    <cellStyle name="Финансовый 3 2 3 3 4 6 3 4" xfId="30255"/>
    <cellStyle name="Финансовый 3 2 3 3 4 6 4" xfId="7575"/>
    <cellStyle name="Финансовый 3 2 3 3 4 6 4 2" xfId="21183"/>
    <cellStyle name="Финансовый 3 2 3 3 4 6 4 3" xfId="34791"/>
    <cellStyle name="Финансовый 3 2 3 3 4 6 5" xfId="14379"/>
    <cellStyle name="Финансовый 3 2 3 3 4 6 6" xfId="27987"/>
    <cellStyle name="Финансовый 3 2 3 3 4 7" xfId="4929"/>
    <cellStyle name="Финансовый 3 2 3 3 4 7 2" xfId="11733"/>
    <cellStyle name="Финансовый 3 2 3 3 4 7 2 2" xfId="25341"/>
    <cellStyle name="Финансовый 3 2 3 3 4 7 2 3" xfId="38949"/>
    <cellStyle name="Финансовый 3 2 3 3 4 7 3" xfId="18537"/>
    <cellStyle name="Финансовый 3 2 3 3 4 7 4" xfId="32145"/>
    <cellStyle name="Финансовый 3 2 3 3 4 8" xfId="2661"/>
    <cellStyle name="Финансовый 3 2 3 3 4 8 2" xfId="9465"/>
    <cellStyle name="Финансовый 3 2 3 3 4 8 2 2" xfId="23073"/>
    <cellStyle name="Финансовый 3 2 3 3 4 8 2 3" xfId="36681"/>
    <cellStyle name="Финансовый 3 2 3 3 4 8 3" xfId="16269"/>
    <cellStyle name="Финансовый 3 2 3 3 4 8 4" xfId="29877"/>
    <cellStyle name="Финансовый 3 2 3 3 4 9" xfId="7197"/>
    <cellStyle name="Финансовый 3 2 3 3 4 9 2" xfId="20805"/>
    <cellStyle name="Финансовый 3 2 3 3 4 9 3" xfId="34413"/>
    <cellStyle name="Финансовый 3 2 3 3 5" xfId="1703"/>
    <cellStyle name="Финансовый 3 2 3 3 5 2" xfId="6239"/>
    <cellStyle name="Финансовый 3 2 3 3 5 2 2" xfId="13043"/>
    <cellStyle name="Финансовый 3 2 3 3 5 2 2 2" xfId="26651"/>
    <cellStyle name="Финансовый 3 2 3 3 5 2 2 3" xfId="40259"/>
    <cellStyle name="Финансовый 3 2 3 3 5 2 3" xfId="19847"/>
    <cellStyle name="Финансовый 3 2 3 3 5 2 4" xfId="33455"/>
    <cellStyle name="Финансовый 3 2 3 3 5 3" xfId="3971"/>
    <cellStyle name="Финансовый 3 2 3 3 5 3 2" xfId="10775"/>
    <cellStyle name="Финансовый 3 2 3 3 5 3 2 2" xfId="24383"/>
    <cellStyle name="Финансовый 3 2 3 3 5 3 2 3" xfId="37991"/>
    <cellStyle name="Финансовый 3 2 3 3 5 3 3" xfId="17579"/>
    <cellStyle name="Финансовый 3 2 3 3 5 3 4" xfId="31187"/>
    <cellStyle name="Финансовый 3 2 3 3 5 4" xfId="8507"/>
    <cellStyle name="Финансовый 3 2 3 3 5 4 2" xfId="22115"/>
    <cellStyle name="Финансовый 3 2 3 3 5 4 3" xfId="35723"/>
    <cellStyle name="Финансовый 3 2 3 3 5 5" xfId="15311"/>
    <cellStyle name="Финансовый 3 2 3 3 5 6" xfId="28919"/>
    <cellStyle name="Финансовый 3 2 3 3 6" xfId="1325"/>
    <cellStyle name="Финансовый 3 2 3 3 6 2" xfId="5861"/>
    <cellStyle name="Финансовый 3 2 3 3 6 2 2" xfId="12665"/>
    <cellStyle name="Финансовый 3 2 3 3 6 2 2 2" xfId="26273"/>
    <cellStyle name="Финансовый 3 2 3 3 6 2 2 3" xfId="39881"/>
    <cellStyle name="Финансовый 3 2 3 3 6 2 3" xfId="19469"/>
    <cellStyle name="Финансовый 3 2 3 3 6 2 4" xfId="33077"/>
    <cellStyle name="Финансовый 3 2 3 3 6 3" xfId="3593"/>
    <cellStyle name="Финансовый 3 2 3 3 6 3 2" xfId="10397"/>
    <cellStyle name="Финансовый 3 2 3 3 6 3 2 2" xfId="24005"/>
    <cellStyle name="Финансовый 3 2 3 3 6 3 2 3" xfId="37613"/>
    <cellStyle name="Финансовый 3 2 3 3 6 3 3" xfId="17201"/>
    <cellStyle name="Финансовый 3 2 3 3 6 3 4" xfId="30809"/>
    <cellStyle name="Финансовый 3 2 3 3 6 4" xfId="8129"/>
    <cellStyle name="Финансовый 3 2 3 3 6 4 2" xfId="21737"/>
    <cellStyle name="Финансовый 3 2 3 3 6 4 3" xfId="35345"/>
    <cellStyle name="Финансовый 3 2 3 3 6 5" xfId="14933"/>
    <cellStyle name="Финансовый 3 2 3 3 6 6" xfId="28541"/>
    <cellStyle name="Финансовый 3 2 3 3 7" xfId="2081"/>
    <cellStyle name="Финансовый 3 2 3 3 7 2" xfId="6617"/>
    <cellStyle name="Финансовый 3 2 3 3 7 2 2" xfId="13421"/>
    <cellStyle name="Финансовый 3 2 3 3 7 2 2 2" xfId="27029"/>
    <cellStyle name="Финансовый 3 2 3 3 7 2 2 3" xfId="40637"/>
    <cellStyle name="Финансовый 3 2 3 3 7 2 3" xfId="20225"/>
    <cellStyle name="Финансовый 3 2 3 3 7 2 4" xfId="33833"/>
    <cellStyle name="Финансовый 3 2 3 3 7 3" xfId="4349"/>
    <cellStyle name="Финансовый 3 2 3 3 7 3 2" xfId="11153"/>
    <cellStyle name="Финансовый 3 2 3 3 7 3 2 2" xfId="24761"/>
    <cellStyle name="Финансовый 3 2 3 3 7 3 2 3" xfId="38369"/>
    <cellStyle name="Финансовый 3 2 3 3 7 3 3" xfId="17957"/>
    <cellStyle name="Финансовый 3 2 3 3 7 3 4" xfId="31565"/>
    <cellStyle name="Финансовый 3 2 3 3 7 4" xfId="8885"/>
    <cellStyle name="Финансовый 3 2 3 3 7 4 2" xfId="22493"/>
    <cellStyle name="Финансовый 3 2 3 3 7 4 3" xfId="36101"/>
    <cellStyle name="Финансовый 3 2 3 3 7 5" xfId="15689"/>
    <cellStyle name="Финансовый 3 2 3 3 7 6" xfId="29297"/>
    <cellStyle name="Финансовый 3 2 3 3 8" xfId="947"/>
    <cellStyle name="Финансовый 3 2 3 3 8 2" xfId="5483"/>
    <cellStyle name="Финансовый 3 2 3 3 8 2 2" xfId="12287"/>
    <cellStyle name="Финансовый 3 2 3 3 8 2 2 2" xfId="25895"/>
    <cellStyle name="Финансовый 3 2 3 3 8 2 2 3" xfId="39503"/>
    <cellStyle name="Финансовый 3 2 3 3 8 2 3" xfId="19091"/>
    <cellStyle name="Финансовый 3 2 3 3 8 2 4" xfId="32699"/>
    <cellStyle name="Финансовый 3 2 3 3 8 3" xfId="3215"/>
    <cellStyle name="Финансовый 3 2 3 3 8 3 2" xfId="10019"/>
    <cellStyle name="Финансовый 3 2 3 3 8 3 2 2" xfId="23627"/>
    <cellStyle name="Финансовый 3 2 3 3 8 3 2 3" xfId="37235"/>
    <cellStyle name="Финансовый 3 2 3 3 8 3 3" xfId="16823"/>
    <cellStyle name="Финансовый 3 2 3 3 8 3 4" xfId="30431"/>
    <cellStyle name="Финансовый 3 2 3 3 8 4" xfId="7751"/>
    <cellStyle name="Финансовый 3 2 3 3 8 4 2" xfId="21359"/>
    <cellStyle name="Финансовый 3 2 3 3 8 4 3" xfId="34967"/>
    <cellStyle name="Финансовый 3 2 3 3 8 5" xfId="14555"/>
    <cellStyle name="Финансовый 3 2 3 3 8 6" xfId="28163"/>
    <cellStyle name="Финансовый 3 2 3 3 9" xfId="569"/>
    <cellStyle name="Финансовый 3 2 3 3 9 2" xfId="5105"/>
    <cellStyle name="Финансовый 3 2 3 3 9 2 2" xfId="11909"/>
    <cellStyle name="Финансовый 3 2 3 3 9 2 2 2" xfId="25517"/>
    <cellStyle name="Финансовый 3 2 3 3 9 2 2 3" xfId="39125"/>
    <cellStyle name="Финансовый 3 2 3 3 9 2 3" xfId="18713"/>
    <cellStyle name="Финансовый 3 2 3 3 9 2 4" xfId="32321"/>
    <cellStyle name="Финансовый 3 2 3 3 9 3" xfId="2837"/>
    <cellStyle name="Финансовый 3 2 3 3 9 3 2" xfId="9641"/>
    <cellStyle name="Финансовый 3 2 3 3 9 3 2 2" xfId="23249"/>
    <cellStyle name="Финансовый 3 2 3 3 9 3 2 3" xfId="36857"/>
    <cellStyle name="Финансовый 3 2 3 3 9 3 3" xfId="16445"/>
    <cellStyle name="Финансовый 3 2 3 3 9 3 4" xfId="30053"/>
    <cellStyle name="Финансовый 3 2 3 3 9 4" xfId="7373"/>
    <cellStyle name="Финансовый 3 2 3 3 9 4 2" xfId="20981"/>
    <cellStyle name="Финансовый 3 2 3 3 9 4 3" xfId="34589"/>
    <cellStyle name="Финансовый 3 2 3 3 9 5" xfId="14177"/>
    <cellStyle name="Финансовый 3 2 3 3 9 6" xfId="27785"/>
    <cellStyle name="Финансовый 3 2 3 4" xfId="203"/>
    <cellStyle name="Финансовый 3 2 3 4 10" xfId="2471"/>
    <cellStyle name="Финансовый 3 2 3 4 10 2" xfId="9275"/>
    <cellStyle name="Финансовый 3 2 3 4 10 2 2" xfId="22883"/>
    <cellStyle name="Финансовый 3 2 3 4 10 2 3" xfId="36491"/>
    <cellStyle name="Финансовый 3 2 3 4 10 3" xfId="16079"/>
    <cellStyle name="Финансовый 3 2 3 4 10 4" xfId="29687"/>
    <cellStyle name="Финансовый 3 2 3 4 11" xfId="7007"/>
    <cellStyle name="Финансовый 3 2 3 4 11 2" xfId="20615"/>
    <cellStyle name="Финансовый 3 2 3 4 11 3" xfId="34223"/>
    <cellStyle name="Финансовый 3 2 3 4 12" xfId="13811"/>
    <cellStyle name="Финансовый 3 2 3 4 13" xfId="27419"/>
    <cellStyle name="Финансовый 3 2 3 4 2" xfId="284"/>
    <cellStyle name="Финансовый 3 2 3 4 2 10" xfId="7088"/>
    <cellStyle name="Финансовый 3 2 3 4 2 10 2" xfId="20696"/>
    <cellStyle name="Финансовый 3 2 3 4 2 10 3" xfId="34304"/>
    <cellStyle name="Финансовый 3 2 3 4 2 11" xfId="13892"/>
    <cellStyle name="Финансовый 3 2 3 4 2 12" xfId="27500"/>
    <cellStyle name="Финансовый 3 2 3 4 2 2" xfId="486"/>
    <cellStyle name="Финансовый 3 2 3 4 2 2 10" xfId="14094"/>
    <cellStyle name="Финансовый 3 2 3 4 2 2 11" xfId="27702"/>
    <cellStyle name="Финансовый 3 2 3 4 2 2 2" xfId="1998"/>
    <cellStyle name="Финансовый 3 2 3 4 2 2 2 2" xfId="6534"/>
    <cellStyle name="Финансовый 3 2 3 4 2 2 2 2 2" xfId="13338"/>
    <cellStyle name="Финансовый 3 2 3 4 2 2 2 2 2 2" xfId="26946"/>
    <cellStyle name="Финансовый 3 2 3 4 2 2 2 2 2 3" xfId="40554"/>
    <cellStyle name="Финансовый 3 2 3 4 2 2 2 2 3" xfId="20142"/>
    <cellStyle name="Финансовый 3 2 3 4 2 2 2 2 4" xfId="33750"/>
    <cellStyle name="Финансовый 3 2 3 4 2 2 2 3" xfId="4266"/>
    <cellStyle name="Финансовый 3 2 3 4 2 2 2 3 2" xfId="11070"/>
    <cellStyle name="Финансовый 3 2 3 4 2 2 2 3 2 2" xfId="24678"/>
    <cellStyle name="Финансовый 3 2 3 4 2 2 2 3 2 3" xfId="38286"/>
    <cellStyle name="Финансовый 3 2 3 4 2 2 2 3 3" xfId="17874"/>
    <cellStyle name="Финансовый 3 2 3 4 2 2 2 3 4" xfId="31482"/>
    <cellStyle name="Финансовый 3 2 3 4 2 2 2 4" xfId="8802"/>
    <cellStyle name="Финансовый 3 2 3 4 2 2 2 4 2" xfId="22410"/>
    <cellStyle name="Финансовый 3 2 3 4 2 2 2 4 3" xfId="36018"/>
    <cellStyle name="Финансовый 3 2 3 4 2 2 2 5" xfId="15606"/>
    <cellStyle name="Финансовый 3 2 3 4 2 2 2 6" xfId="29214"/>
    <cellStyle name="Финансовый 3 2 3 4 2 2 3" xfId="1620"/>
    <cellStyle name="Финансовый 3 2 3 4 2 2 3 2" xfId="6156"/>
    <cellStyle name="Финансовый 3 2 3 4 2 2 3 2 2" xfId="12960"/>
    <cellStyle name="Финансовый 3 2 3 4 2 2 3 2 2 2" xfId="26568"/>
    <cellStyle name="Финансовый 3 2 3 4 2 2 3 2 2 3" xfId="40176"/>
    <cellStyle name="Финансовый 3 2 3 4 2 2 3 2 3" xfId="19764"/>
    <cellStyle name="Финансовый 3 2 3 4 2 2 3 2 4" xfId="33372"/>
    <cellStyle name="Финансовый 3 2 3 4 2 2 3 3" xfId="3888"/>
    <cellStyle name="Финансовый 3 2 3 4 2 2 3 3 2" xfId="10692"/>
    <cellStyle name="Финансовый 3 2 3 4 2 2 3 3 2 2" xfId="24300"/>
    <cellStyle name="Финансовый 3 2 3 4 2 2 3 3 2 3" xfId="37908"/>
    <cellStyle name="Финансовый 3 2 3 4 2 2 3 3 3" xfId="17496"/>
    <cellStyle name="Финансовый 3 2 3 4 2 2 3 3 4" xfId="31104"/>
    <cellStyle name="Финансовый 3 2 3 4 2 2 3 4" xfId="8424"/>
    <cellStyle name="Финансовый 3 2 3 4 2 2 3 4 2" xfId="22032"/>
    <cellStyle name="Финансовый 3 2 3 4 2 2 3 4 3" xfId="35640"/>
    <cellStyle name="Финансовый 3 2 3 4 2 2 3 5" xfId="15228"/>
    <cellStyle name="Финансовый 3 2 3 4 2 2 3 6" xfId="28836"/>
    <cellStyle name="Финансовый 3 2 3 4 2 2 4" xfId="2376"/>
    <cellStyle name="Финансовый 3 2 3 4 2 2 4 2" xfId="6912"/>
    <cellStyle name="Финансовый 3 2 3 4 2 2 4 2 2" xfId="13716"/>
    <cellStyle name="Финансовый 3 2 3 4 2 2 4 2 2 2" xfId="27324"/>
    <cellStyle name="Финансовый 3 2 3 4 2 2 4 2 2 3" xfId="40932"/>
    <cellStyle name="Финансовый 3 2 3 4 2 2 4 2 3" xfId="20520"/>
    <cellStyle name="Финансовый 3 2 3 4 2 2 4 2 4" xfId="34128"/>
    <cellStyle name="Финансовый 3 2 3 4 2 2 4 3" xfId="4644"/>
    <cellStyle name="Финансовый 3 2 3 4 2 2 4 3 2" xfId="11448"/>
    <cellStyle name="Финансовый 3 2 3 4 2 2 4 3 2 2" xfId="25056"/>
    <cellStyle name="Финансовый 3 2 3 4 2 2 4 3 2 3" xfId="38664"/>
    <cellStyle name="Финансовый 3 2 3 4 2 2 4 3 3" xfId="18252"/>
    <cellStyle name="Финансовый 3 2 3 4 2 2 4 3 4" xfId="31860"/>
    <cellStyle name="Финансовый 3 2 3 4 2 2 4 4" xfId="9180"/>
    <cellStyle name="Финансовый 3 2 3 4 2 2 4 4 2" xfId="22788"/>
    <cellStyle name="Финансовый 3 2 3 4 2 2 4 4 3" xfId="36396"/>
    <cellStyle name="Финансовый 3 2 3 4 2 2 4 5" xfId="15984"/>
    <cellStyle name="Финансовый 3 2 3 4 2 2 4 6" xfId="29592"/>
    <cellStyle name="Финансовый 3 2 3 4 2 2 5" xfId="1242"/>
    <cellStyle name="Финансовый 3 2 3 4 2 2 5 2" xfId="5778"/>
    <cellStyle name="Финансовый 3 2 3 4 2 2 5 2 2" xfId="12582"/>
    <cellStyle name="Финансовый 3 2 3 4 2 2 5 2 2 2" xfId="26190"/>
    <cellStyle name="Финансовый 3 2 3 4 2 2 5 2 2 3" xfId="39798"/>
    <cellStyle name="Финансовый 3 2 3 4 2 2 5 2 3" xfId="19386"/>
    <cellStyle name="Финансовый 3 2 3 4 2 2 5 2 4" xfId="32994"/>
    <cellStyle name="Финансовый 3 2 3 4 2 2 5 3" xfId="3510"/>
    <cellStyle name="Финансовый 3 2 3 4 2 2 5 3 2" xfId="10314"/>
    <cellStyle name="Финансовый 3 2 3 4 2 2 5 3 2 2" xfId="23922"/>
    <cellStyle name="Финансовый 3 2 3 4 2 2 5 3 2 3" xfId="37530"/>
    <cellStyle name="Финансовый 3 2 3 4 2 2 5 3 3" xfId="17118"/>
    <cellStyle name="Финансовый 3 2 3 4 2 2 5 3 4" xfId="30726"/>
    <cellStyle name="Финансовый 3 2 3 4 2 2 5 4" xfId="8046"/>
    <cellStyle name="Финансовый 3 2 3 4 2 2 5 4 2" xfId="21654"/>
    <cellStyle name="Финансовый 3 2 3 4 2 2 5 4 3" xfId="35262"/>
    <cellStyle name="Финансовый 3 2 3 4 2 2 5 5" xfId="14850"/>
    <cellStyle name="Финансовый 3 2 3 4 2 2 5 6" xfId="28458"/>
    <cellStyle name="Финансовый 3 2 3 4 2 2 6" xfId="864"/>
    <cellStyle name="Финансовый 3 2 3 4 2 2 6 2" xfId="5400"/>
    <cellStyle name="Финансовый 3 2 3 4 2 2 6 2 2" xfId="12204"/>
    <cellStyle name="Финансовый 3 2 3 4 2 2 6 2 2 2" xfId="25812"/>
    <cellStyle name="Финансовый 3 2 3 4 2 2 6 2 2 3" xfId="39420"/>
    <cellStyle name="Финансовый 3 2 3 4 2 2 6 2 3" xfId="19008"/>
    <cellStyle name="Финансовый 3 2 3 4 2 2 6 2 4" xfId="32616"/>
    <cellStyle name="Финансовый 3 2 3 4 2 2 6 3" xfId="3132"/>
    <cellStyle name="Финансовый 3 2 3 4 2 2 6 3 2" xfId="9936"/>
    <cellStyle name="Финансовый 3 2 3 4 2 2 6 3 2 2" xfId="23544"/>
    <cellStyle name="Финансовый 3 2 3 4 2 2 6 3 2 3" xfId="37152"/>
    <cellStyle name="Финансовый 3 2 3 4 2 2 6 3 3" xfId="16740"/>
    <cellStyle name="Финансовый 3 2 3 4 2 2 6 3 4" xfId="30348"/>
    <cellStyle name="Финансовый 3 2 3 4 2 2 6 4" xfId="7668"/>
    <cellStyle name="Финансовый 3 2 3 4 2 2 6 4 2" xfId="21276"/>
    <cellStyle name="Финансовый 3 2 3 4 2 2 6 4 3" xfId="34884"/>
    <cellStyle name="Финансовый 3 2 3 4 2 2 6 5" xfId="14472"/>
    <cellStyle name="Финансовый 3 2 3 4 2 2 6 6" xfId="28080"/>
    <cellStyle name="Финансовый 3 2 3 4 2 2 7" xfId="5022"/>
    <cellStyle name="Финансовый 3 2 3 4 2 2 7 2" xfId="11826"/>
    <cellStyle name="Финансовый 3 2 3 4 2 2 7 2 2" xfId="25434"/>
    <cellStyle name="Финансовый 3 2 3 4 2 2 7 2 3" xfId="39042"/>
    <cellStyle name="Финансовый 3 2 3 4 2 2 7 3" xfId="18630"/>
    <cellStyle name="Финансовый 3 2 3 4 2 2 7 4" xfId="32238"/>
    <cellStyle name="Финансовый 3 2 3 4 2 2 8" xfId="2754"/>
    <cellStyle name="Финансовый 3 2 3 4 2 2 8 2" xfId="9558"/>
    <cellStyle name="Финансовый 3 2 3 4 2 2 8 2 2" xfId="23166"/>
    <cellStyle name="Финансовый 3 2 3 4 2 2 8 2 3" xfId="36774"/>
    <cellStyle name="Финансовый 3 2 3 4 2 2 8 3" xfId="16362"/>
    <cellStyle name="Финансовый 3 2 3 4 2 2 8 4" xfId="29970"/>
    <cellStyle name="Финансовый 3 2 3 4 2 2 9" xfId="7290"/>
    <cellStyle name="Финансовый 3 2 3 4 2 2 9 2" xfId="20898"/>
    <cellStyle name="Финансовый 3 2 3 4 2 2 9 3" xfId="34506"/>
    <cellStyle name="Финансовый 3 2 3 4 2 3" xfId="1796"/>
    <cellStyle name="Финансовый 3 2 3 4 2 3 2" xfId="6332"/>
    <cellStyle name="Финансовый 3 2 3 4 2 3 2 2" xfId="13136"/>
    <cellStyle name="Финансовый 3 2 3 4 2 3 2 2 2" xfId="26744"/>
    <cellStyle name="Финансовый 3 2 3 4 2 3 2 2 3" xfId="40352"/>
    <cellStyle name="Финансовый 3 2 3 4 2 3 2 3" xfId="19940"/>
    <cellStyle name="Финансовый 3 2 3 4 2 3 2 4" xfId="33548"/>
    <cellStyle name="Финансовый 3 2 3 4 2 3 3" xfId="4064"/>
    <cellStyle name="Финансовый 3 2 3 4 2 3 3 2" xfId="10868"/>
    <cellStyle name="Финансовый 3 2 3 4 2 3 3 2 2" xfId="24476"/>
    <cellStyle name="Финансовый 3 2 3 4 2 3 3 2 3" xfId="38084"/>
    <cellStyle name="Финансовый 3 2 3 4 2 3 3 3" xfId="17672"/>
    <cellStyle name="Финансовый 3 2 3 4 2 3 3 4" xfId="31280"/>
    <cellStyle name="Финансовый 3 2 3 4 2 3 4" xfId="8600"/>
    <cellStyle name="Финансовый 3 2 3 4 2 3 4 2" xfId="22208"/>
    <cellStyle name="Финансовый 3 2 3 4 2 3 4 3" xfId="35816"/>
    <cellStyle name="Финансовый 3 2 3 4 2 3 5" xfId="15404"/>
    <cellStyle name="Финансовый 3 2 3 4 2 3 6" xfId="29012"/>
    <cellStyle name="Финансовый 3 2 3 4 2 4" xfId="1418"/>
    <cellStyle name="Финансовый 3 2 3 4 2 4 2" xfId="5954"/>
    <cellStyle name="Финансовый 3 2 3 4 2 4 2 2" xfId="12758"/>
    <cellStyle name="Финансовый 3 2 3 4 2 4 2 2 2" xfId="26366"/>
    <cellStyle name="Финансовый 3 2 3 4 2 4 2 2 3" xfId="39974"/>
    <cellStyle name="Финансовый 3 2 3 4 2 4 2 3" xfId="19562"/>
    <cellStyle name="Финансовый 3 2 3 4 2 4 2 4" xfId="33170"/>
    <cellStyle name="Финансовый 3 2 3 4 2 4 3" xfId="3686"/>
    <cellStyle name="Финансовый 3 2 3 4 2 4 3 2" xfId="10490"/>
    <cellStyle name="Финансовый 3 2 3 4 2 4 3 2 2" xfId="24098"/>
    <cellStyle name="Финансовый 3 2 3 4 2 4 3 2 3" xfId="37706"/>
    <cellStyle name="Финансовый 3 2 3 4 2 4 3 3" xfId="17294"/>
    <cellStyle name="Финансовый 3 2 3 4 2 4 3 4" xfId="30902"/>
    <cellStyle name="Финансовый 3 2 3 4 2 4 4" xfId="8222"/>
    <cellStyle name="Финансовый 3 2 3 4 2 4 4 2" xfId="21830"/>
    <cellStyle name="Финансовый 3 2 3 4 2 4 4 3" xfId="35438"/>
    <cellStyle name="Финансовый 3 2 3 4 2 4 5" xfId="15026"/>
    <cellStyle name="Финансовый 3 2 3 4 2 4 6" xfId="28634"/>
    <cellStyle name="Финансовый 3 2 3 4 2 5" xfId="2174"/>
    <cellStyle name="Финансовый 3 2 3 4 2 5 2" xfId="6710"/>
    <cellStyle name="Финансовый 3 2 3 4 2 5 2 2" xfId="13514"/>
    <cellStyle name="Финансовый 3 2 3 4 2 5 2 2 2" xfId="27122"/>
    <cellStyle name="Финансовый 3 2 3 4 2 5 2 2 3" xfId="40730"/>
    <cellStyle name="Финансовый 3 2 3 4 2 5 2 3" xfId="20318"/>
    <cellStyle name="Финансовый 3 2 3 4 2 5 2 4" xfId="33926"/>
    <cellStyle name="Финансовый 3 2 3 4 2 5 3" xfId="4442"/>
    <cellStyle name="Финансовый 3 2 3 4 2 5 3 2" xfId="11246"/>
    <cellStyle name="Финансовый 3 2 3 4 2 5 3 2 2" xfId="24854"/>
    <cellStyle name="Финансовый 3 2 3 4 2 5 3 2 3" xfId="38462"/>
    <cellStyle name="Финансовый 3 2 3 4 2 5 3 3" xfId="18050"/>
    <cellStyle name="Финансовый 3 2 3 4 2 5 3 4" xfId="31658"/>
    <cellStyle name="Финансовый 3 2 3 4 2 5 4" xfId="8978"/>
    <cellStyle name="Финансовый 3 2 3 4 2 5 4 2" xfId="22586"/>
    <cellStyle name="Финансовый 3 2 3 4 2 5 4 3" xfId="36194"/>
    <cellStyle name="Финансовый 3 2 3 4 2 5 5" xfId="15782"/>
    <cellStyle name="Финансовый 3 2 3 4 2 5 6" xfId="29390"/>
    <cellStyle name="Финансовый 3 2 3 4 2 6" xfId="1040"/>
    <cellStyle name="Финансовый 3 2 3 4 2 6 2" xfId="5576"/>
    <cellStyle name="Финансовый 3 2 3 4 2 6 2 2" xfId="12380"/>
    <cellStyle name="Финансовый 3 2 3 4 2 6 2 2 2" xfId="25988"/>
    <cellStyle name="Финансовый 3 2 3 4 2 6 2 2 3" xfId="39596"/>
    <cellStyle name="Финансовый 3 2 3 4 2 6 2 3" xfId="19184"/>
    <cellStyle name="Финансовый 3 2 3 4 2 6 2 4" xfId="32792"/>
    <cellStyle name="Финансовый 3 2 3 4 2 6 3" xfId="3308"/>
    <cellStyle name="Финансовый 3 2 3 4 2 6 3 2" xfId="10112"/>
    <cellStyle name="Финансовый 3 2 3 4 2 6 3 2 2" xfId="23720"/>
    <cellStyle name="Финансовый 3 2 3 4 2 6 3 2 3" xfId="37328"/>
    <cellStyle name="Финансовый 3 2 3 4 2 6 3 3" xfId="16916"/>
    <cellStyle name="Финансовый 3 2 3 4 2 6 3 4" xfId="30524"/>
    <cellStyle name="Финансовый 3 2 3 4 2 6 4" xfId="7844"/>
    <cellStyle name="Финансовый 3 2 3 4 2 6 4 2" xfId="21452"/>
    <cellStyle name="Финансовый 3 2 3 4 2 6 4 3" xfId="35060"/>
    <cellStyle name="Финансовый 3 2 3 4 2 6 5" xfId="14648"/>
    <cellStyle name="Финансовый 3 2 3 4 2 6 6" xfId="28256"/>
    <cellStyle name="Финансовый 3 2 3 4 2 7" xfId="662"/>
    <cellStyle name="Финансовый 3 2 3 4 2 7 2" xfId="5198"/>
    <cellStyle name="Финансовый 3 2 3 4 2 7 2 2" xfId="12002"/>
    <cellStyle name="Финансовый 3 2 3 4 2 7 2 2 2" xfId="25610"/>
    <cellStyle name="Финансовый 3 2 3 4 2 7 2 2 3" xfId="39218"/>
    <cellStyle name="Финансовый 3 2 3 4 2 7 2 3" xfId="18806"/>
    <cellStyle name="Финансовый 3 2 3 4 2 7 2 4" xfId="32414"/>
    <cellStyle name="Финансовый 3 2 3 4 2 7 3" xfId="2930"/>
    <cellStyle name="Финансовый 3 2 3 4 2 7 3 2" xfId="9734"/>
    <cellStyle name="Финансовый 3 2 3 4 2 7 3 2 2" xfId="23342"/>
    <cellStyle name="Финансовый 3 2 3 4 2 7 3 2 3" xfId="36950"/>
    <cellStyle name="Финансовый 3 2 3 4 2 7 3 3" xfId="16538"/>
    <cellStyle name="Финансовый 3 2 3 4 2 7 3 4" xfId="30146"/>
    <cellStyle name="Финансовый 3 2 3 4 2 7 4" xfId="7466"/>
    <cellStyle name="Финансовый 3 2 3 4 2 7 4 2" xfId="21074"/>
    <cellStyle name="Финансовый 3 2 3 4 2 7 4 3" xfId="34682"/>
    <cellStyle name="Финансовый 3 2 3 4 2 7 5" xfId="14270"/>
    <cellStyle name="Финансовый 3 2 3 4 2 7 6" xfId="27878"/>
    <cellStyle name="Финансовый 3 2 3 4 2 8" xfId="4820"/>
    <cellStyle name="Финансовый 3 2 3 4 2 8 2" xfId="11624"/>
    <cellStyle name="Финансовый 3 2 3 4 2 8 2 2" xfId="25232"/>
    <cellStyle name="Финансовый 3 2 3 4 2 8 2 3" xfId="38840"/>
    <cellStyle name="Финансовый 3 2 3 4 2 8 3" xfId="18428"/>
    <cellStyle name="Финансовый 3 2 3 4 2 8 4" xfId="32036"/>
    <cellStyle name="Финансовый 3 2 3 4 2 9" xfId="2552"/>
    <cellStyle name="Финансовый 3 2 3 4 2 9 2" xfId="9356"/>
    <cellStyle name="Финансовый 3 2 3 4 2 9 2 2" xfId="22964"/>
    <cellStyle name="Финансовый 3 2 3 4 2 9 2 3" xfId="36572"/>
    <cellStyle name="Финансовый 3 2 3 4 2 9 3" xfId="16160"/>
    <cellStyle name="Финансовый 3 2 3 4 2 9 4" xfId="29768"/>
    <cellStyle name="Финансовый 3 2 3 4 3" xfId="405"/>
    <cellStyle name="Финансовый 3 2 3 4 3 10" xfId="14013"/>
    <cellStyle name="Финансовый 3 2 3 4 3 11" xfId="27621"/>
    <cellStyle name="Финансовый 3 2 3 4 3 2" xfId="1917"/>
    <cellStyle name="Финансовый 3 2 3 4 3 2 2" xfId="6453"/>
    <cellStyle name="Финансовый 3 2 3 4 3 2 2 2" xfId="13257"/>
    <cellStyle name="Финансовый 3 2 3 4 3 2 2 2 2" xfId="26865"/>
    <cellStyle name="Финансовый 3 2 3 4 3 2 2 2 3" xfId="40473"/>
    <cellStyle name="Финансовый 3 2 3 4 3 2 2 3" xfId="20061"/>
    <cellStyle name="Финансовый 3 2 3 4 3 2 2 4" xfId="33669"/>
    <cellStyle name="Финансовый 3 2 3 4 3 2 3" xfId="4185"/>
    <cellStyle name="Финансовый 3 2 3 4 3 2 3 2" xfId="10989"/>
    <cellStyle name="Финансовый 3 2 3 4 3 2 3 2 2" xfId="24597"/>
    <cellStyle name="Финансовый 3 2 3 4 3 2 3 2 3" xfId="38205"/>
    <cellStyle name="Финансовый 3 2 3 4 3 2 3 3" xfId="17793"/>
    <cellStyle name="Финансовый 3 2 3 4 3 2 3 4" xfId="31401"/>
    <cellStyle name="Финансовый 3 2 3 4 3 2 4" xfId="8721"/>
    <cellStyle name="Финансовый 3 2 3 4 3 2 4 2" xfId="22329"/>
    <cellStyle name="Финансовый 3 2 3 4 3 2 4 3" xfId="35937"/>
    <cellStyle name="Финансовый 3 2 3 4 3 2 5" xfId="15525"/>
    <cellStyle name="Финансовый 3 2 3 4 3 2 6" xfId="29133"/>
    <cellStyle name="Финансовый 3 2 3 4 3 3" xfId="1539"/>
    <cellStyle name="Финансовый 3 2 3 4 3 3 2" xfId="6075"/>
    <cellStyle name="Финансовый 3 2 3 4 3 3 2 2" xfId="12879"/>
    <cellStyle name="Финансовый 3 2 3 4 3 3 2 2 2" xfId="26487"/>
    <cellStyle name="Финансовый 3 2 3 4 3 3 2 2 3" xfId="40095"/>
    <cellStyle name="Финансовый 3 2 3 4 3 3 2 3" xfId="19683"/>
    <cellStyle name="Финансовый 3 2 3 4 3 3 2 4" xfId="33291"/>
    <cellStyle name="Финансовый 3 2 3 4 3 3 3" xfId="3807"/>
    <cellStyle name="Финансовый 3 2 3 4 3 3 3 2" xfId="10611"/>
    <cellStyle name="Финансовый 3 2 3 4 3 3 3 2 2" xfId="24219"/>
    <cellStyle name="Финансовый 3 2 3 4 3 3 3 2 3" xfId="37827"/>
    <cellStyle name="Финансовый 3 2 3 4 3 3 3 3" xfId="17415"/>
    <cellStyle name="Финансовый 3 2 3 4 3 3 3 4" xfId="31023"/>
    <cellStyle name="Финансовый 3 2 3 4 3 3 4" xfId="8343"/>
    <cellStyle name="Финансовый 3 2 3 4 3 3 4 2" xfId="21951"/>
    <cellStyle name="Финансовый 3 2 3 4 3 3 4 3" xfId="35559"/>
    <cellStyle name="Финансовый 3 2 3 4 3 3 5" xfId="15147"/>
    <cellStyle name="Финансовый 3 2 3 4 3 3 6" xfId="28755"/>
    <cellStyle name="Финансовый 3 2 3 4 3 4" xfId="2295"/>
    <cellStyle name="Финансовый 3 2 3 4 3 4 2" xfId="6831"/>
    <cellStyle name="Финансовый 3 2 3 4 3 4 2 2" xfId="13635"/>
    <cellStyle name="Финансовый 3 2 3 4 3 4 2 2 2" xfId="27243"/>
    <cellStyle name="Финансовый 3 2 3 4 3 4 2 2 3" xfId="40851"/>
    <cellStyle name="Финансовый 3 2 3 4 3 4 2 3" xfId="20439"/>
    <cellStyle name="Финансовый 3 2 3 4 3 4 2 4" xfId="34047"/>
    <cellStyle name="Финансовый 3 2 3 4 3 4 3" xfId="4563"/>
    <cellStyle name="Финансовый 3 2 3 4 3 4 3 2" xfId="11367"/>
    <cellStyle name="Финансовый 3 2 3 4 3 4 3 2 2" xfId="24975"/>
    <cellStyle name="Финансовый 3 2 3 4 3 4 3 2 3" xfId="38583"/>
    <cellStyle name="Финансовый 3 2 3 4 3 4 3 3" xfId="18171"/>
    <cellStyle name="Финансовый 3 2 3 4 3 4 3 4" xfId="31779"/>
    <cellStyle name="Финансовый 3 2 3 4 3 4 4" xfId="9099"/>
    <cellStyle name="Финансовый 3 2 3 4 3 4 4 2" xfId="22707"/>
    <cellStyle name="Финансовый 3 2 3 4 3 4 4 3" xfId="36315"/>
    <cellStyle name="Финансовый 3 2 3 4 3 4 5" xfId="15903"/>
    <cellStyle name="Финансовый 3 2 3 4 3 4 6" xfId="29511"/>
    <cellStyle name="Финансовый 3 2 3 4 3 5" xfId="1161"/>
    <cellStyle name="Финансовый 3 2 3 4 3 5 2" xfId="5697"/>
    <cellStyle name="Финансовый 3 2 3 4 3 5 2 2" xfId="12501"/>
    <cellStyle name="Финансовый 3 2 3 4 3 5 2 2 2" xfId="26109"/>
    <cellStyle name="Финансовый 3 2 3 4 3 5 2 2 3" xfId="39717"/>
    <cellStyle name="Финансовый 3 2 3 4 3 5 2 3" xfId="19305"/>
    <cellStyle name="Финансовый 3 2 3 4 3 5 2 4" xfId="32913"/>
    <cellStyle name="Финансовый 3 2 3 4 3 5 3" xfId="3429"/>
    <cellStyle name="Финансовый 3 2 3 4 3 5 3 2" xfId="10233"/>
    <cellStyle name="Финансовый 3 2 3 4 3 5 3 2 2" xfId="23841"/>
    <cellStyle name="Финансовый 3 2 3 4 3 5 3 2 3" xfId="37449"/>
    <cellStyle name="Финансовый 3 2 3 4 3 5 3 3" xfId="17037"/>
    <cellStyle name="Финансовый 3 2 3 4 3 5 3 4" xfId="30645"/>
    <cellStyle name="Финансовый 3 2 3 4 3 5 4" xfId="7965"/>
    <cellStyle name="Финансовый 3 2 3 4 3 5 4 2" xfId="21573"/>
    <cellStyle name="Финансовый 3 2 3 4 3 5 4 3" xfId="35181"/>
    <cellStyle name="Финансовый 3 2 3 4 3 5 5" xfId="14769"/>
    <cellStyle name="Финансовый 3 2 3 4 3 5 6" xfId="28377"/>
    <cellStyle name="Финансовый 3 2 3 4 3 6" xfId="783"/>
    <cellStyle name="Финансовый 3 2 3 4 3 6 2" xfId="5319"/>
    <cellStyle name="Финансовый 3 2 3 4 3 6 2 2" xfId="12123"/>
    <cellStyle name="Финансовый 3 2 3 4 3 6 2 2 2" xfId="25731"/>
    <cellStyle name="Финансовый 3 2 3 4 3 6 2 2 3" xfId="39339"/>
    <cellStyle name="Финансовый 3 2 3 4 3 6 2 3" xfId="18927"/>
    <cellStyle name="Финансовый 3 2 3 4 3 6 2 4" xfId="32535"/>
    <cellStyle name="Финансовый 3 2 3 4 3 6 3" xfId="3051"/>
    <cellStyle name="Финансовый 3 2 3 4 3 6 3 2" xfId="9855"/>
    <cellStyle name="Финансовый 3 2 3 4 3 6 3 2 2" xfId="23463"/>
    <cellStyle name="Финансовый 3 2 3 4 3 6 3 2 3" xfId="37071"/>
    <cellStyle name="Финансовый 3 2 3 4 3 6 3 3" xfId="16659"/>
    <cellStyle name="Финансовый 3 2 3 4 3 6 3 4" xfId="30267"/>
    <cellStyle name="Финансовый 3 2 3 4 3 6 4" xfId="7587"/>
    <cellStyle name="Финансовый 3 2 3 4 3 6 4 2" xfId="21195"/>
    <cellStyle name="Финансовый 3 2 3 4 3 6 4 3" xfId="34803"/>
    <cellStyle name="Финансовый 3 2 3 4 3 6 5" xfId="14391"/>
    <cellStyle name="Финансовый 3 2 3 4 3 6 6" xfId="27999"/>
    <cellStyle name="Финансовый 3 2 3 4 3 7" xfId="4941"/>
    <cellStyle name="Финансовый 3 2 3 4 3 7 2" xfId="11745"/>
    <cellStyle name="Финансовый 3 2 3 4 3 7 2 2" xfId="25353"/>
    <cellStyle name="Финансовый 3 2 3 4 3 7 2 3" xfId="38961"/>
    <cellStyle name="Финансовый 3 2 3 4 3 7 3" xfId="18549"/>
    <cellStyle name="Финансовый 3 2 3 4 3 7 4" xfId="32157"/>
    <cellStyle name="Финансовый 3 2 3 4 3 8" xfId="2673"/>
    <cellStyle name="Финансовый 3 2 3 4 3 8 2" xfId="9477"/>
    <cellStyle name="Финансовый 3 2 3 4 3 8 2 2" xfId="23085"/>
    <cellStyle name="Финансовый 3 2 3 4 3 8 2 3" xfId="36693"/>
    <cellStyle name="Финансовый 3 2 3 4 3 8 3" xfId="16281"/>
    <cellStyle name="Финансовый 3 2 3 4 3 8 4" xfId="29889"/>
    <cellStyle name="Финансовый 3 2 3 4 3 9" xfId="7209"/>
    <cellStyle name="Финансовый 3 2 3 4 3 9 2" xfId="20817"/>
    <cellStyle name="Финансовый 3 2 3 4 3 9 3" xfId="34425"/>
    <cellStyle name="Финансовый 3 2 3 4 4" xfId="1715"/>
    <cellStyle name="Финансовый 3 2 3 4 4 2" xfId="6251"/>
    <cellStyle name="Финансовый 3 2 3 4 4 2 2" xfId="13055"/>
    <cellStyle name="Финансовый 3 2 3 4 4 2 2 2" xfId="26663"/>
    <cellStyle name="Финансовый 3 2 3 4 4 2 2 3" xfId="40271"/>
    <cellStyle name="Финансовый 3 2 3 4 4 2 3" xfId="19859"/>
    <cellStyle name="Финансовый 3 2 3 4 4 2 4" xfId="33467"/>
    <cellStyle name="Финансовый 3 2 3 4 4 3" xfId="3983"/>
    <cellStyle name="Финансовый 3 2 3 4 4 3 2" xfId="10787"/>
    <cellStyle name="Финансовый 3 2 3 4 4 3 2 2" xfId="24395"/>
    <cellStyle name="Финансовый 3 2 3 4 4 3 2 3" xfId="38003"/>
    <cellStyle name="Финансовый 3 2 3 4 4 3 3" xfId="17591"/>
    <cellStyle name="Финансовый 3 2 3 4 4 3 4" xfId="31199"/>
    <cellStyle name="Финансовый 3 2 3 4 4 4" xfId="8519"/>
    <cellStyle name="Финансовый 3 2 3 4 4 4 2" xfId="22127"/>
    <cellStyle name="Финансовый 3 2 3 4 4 4 3" xfId="35735"/>
    <cellStyle name="Финансовый 3 2 3 4 4 5" xfId="15323"/>
    <cellStyle name="Финансовый 3 2 3 4 4 6" xfId="28931"/>
    <cellStyle name="Финансовый 3 2 3 4 5" xfId="1337"/>
    <cellStyle name="Финансовый 3 2 3 4 5 2" xfId="5873"/>
    <cellStyle name="Финансовый 3 2 3 4 5 2 2" xfId="12677"/>
    <cellStyle name="Финансовый 3 2 3 4 5 2 2 2" xfId="26285"/>
    <cellStyle name="Финансовый 3 2 3 4 5 2 2 3" xfId="39893"/>
    <cellStyle name="Финансовый 3 2 3 4 5 2 3" xfId="19481"/>
    <cellStyle name="Финансовый 3 2 3 4 5 2 4" xfId="33089"/>
    <cellStyle name="Финансовый 3 2 3 4 5 3" xfId="3605"/>
    <cellStyle name="Финансовый 3 2 3 4 5 3 2" xfId="10409"/>
    <cellStyle name="Финансовый 3 2 3 4 5 3 2 2" xfId="24017"/>
    <cellStyle name="Финансовый 3 2 3 4 5 3 2 3" xfId="37625"/>
    <cellStyle name="Финансовый 3 2 3 4 5 3 3" xfId="17213"/>
    <cellStyle name="Финансовый 3 2 3 4 5 3 4" xfId="30821"/>
    <cellStyle name="Финансовый 3 2 3 4 5 4" xfId="8141"/>
    <cellStyle name="Финансовый 3 2 3 4 5 4 2" xfId="21749"/>
    <cellStyle name="Финансовый 3 2 3 4 5 4 3" xfId="35357"/>
    <cellStyle name="Финансовый 3 2 3 4 5 5" xfId="14945"/>
    <cellStyle name="Финансовый 3 2 3 4 5 6" xfId="28553"/>
    <cellStyle name="Финансовый 3 2 3 4 6" xfId="2093"/>
    <cellStyle name="Финансовый 3 2 3 4 6 2" xfId="6629"/>
    <cellStyle name="Финансовый 3 2 3 4 6 2 2" xfId="13433"/>
    <cellStyle name="Финансовый 3 2 3 4 6 2 2 2" xfId="27041"/>
    <cellStyle name="Финансовый 3 2 3 4 6 2 2 3" xfId="40649"/>
    <cellStyle name="Финансовый 3 2 3 4 6 2 3" xfId="20237"/>
    <cellStyle name="Финансовый 3 2 3 4 6 2 4" xfId="33845"/>
    <cellStyle name="Финансовый 3 2 3 4 6 3" xfId="4361"/>
    <cellStyle name="Финансовый 3 2 3 4 6 3 2" xfId="11165"/>
    <cellStyle name="Финансовый 3 2 3 4 6 3 2 2" xfId="24773"/>
    <cellStyle name="Финансовый 3 2 3 4 6 3 2 3" xfId="38381"/>
    <cellStyle name="Финансовый 3 2 3 4 6 3 3" xfId="17969"/>
    <cellStyle name="Финансовый 3 2 3 4 6 3 4" xfId="31577"/>
    <cellStyle name="Финансовый 3 2 3 4 6 4" xfId="8897"/>
    <cellStyle name="Финансовый 3 2 3 4 6 4 2" xfId="22505"/>
    <cellStyle name="Финансовый 3 2 3 4 6 4 3" xfId="36113"/>
    <cellStyle name="Финансовый 3 2 3 4 6 5" xfId="15701"/>
    <cellStyle name="Финансовый 3 2 3 4 6 6" xfId="29309"/>
    <cellStyle name="Финансовый 3 2 3 4 7" xfId="959"/>
    <cellStyle name="Финансовый 3 2 3 4 7 2" xfId="5495"/>
    <cellStyle name="Финансовый 3 2 3 4 7 2 2" xfId="12299"/>
    <cellStyle name="Финансовый 3 2 3 4 7 2 2 2" xfId="25907"/>
    <cellStyle name="Финансовый 3 2 3 4 7 2 2 3" xfId="39515"/>
    <cellStyle name="Финансовый 3 2 3 4 7 2 3" xfId="19103"/>
    <cellStyle name="Финансовый 3 2 3 4 7 2 4" xfId="32711"/>
    <cellStyle name="Финансовый 3 2 3 4 7 3" xfId="3227"/>
    <cellStyle name="Финансовый 3 2 3 4 7 3 2" xfId="10031"/>
    <cellStyle name="Финансовый 3 2 3 4 7 3 2 2" xfId="23639"/>
    <cellStyle name="Финансовый 3 2 3 4 7 3 2 3" xfId="37247"/>
    <cellStyle name="Финансовый 3 2 3 4 7 3 3" xfId="16835"/>
    <cellStyle name="Финансовый 3 2 3 4 7 3 4" xfId="30443"/>
    <cellStyle name="Финансовый 3 2 3 4 7 4" xfId="7763"/>
    <cellStyle name="Финансовый 3 2 3 4 7 4 2" xfId="21371"/>
    <cellStyle name="Финансовый 3 2 3 4 7 4 3" xfId="34979"/>
    <cellStyle name="Финансовый 3 2 3 4 7 5" xfId="14567"/>
    <cellStyle name="Финансовый 3 2 3 4 7 6" xfId="28175"/>
    <cellStyle name="Финансовый 3 2 3 4 8" xfId="581"/>
    <cellStyle name="Финансовый 3 2 3 4 8 2" xfId="5117"/>
    <cellStyle name="Финансовый 3 2 3 4 8 2 2" xfId="11921"/>
    <cellStyle name="Финансовый 3 2 3 4 8 2 2 2" xfId="25529"/>
    <cellStyle name="Финансовый 3 2 3 4 8 2 2 3" xfId="39137"/>
    <cellStyle name="Финансовый 3 2 3 4 8 2 3" xfId="18725"/>
    <cellStyle name="Финансовый 3 2 3 4 8 2 4" xfId="32333"/>
    <cellStyle name="Финансовый 3 2 3 4 8 3" xfId="2849"/>
    <cellStyle name="Финансовый 3 2 3 4 8 3 2" xfId="9653"/>
    <cellStyle name="Финансовый 3 2 3 4 8 3 2 2" xfId="23261"/>
    <cellStyle name="Финансовый 3 2 3 4 8 3 2 3" xfId="36869"/>
    <cellStyle name="Финансовый 3 2 3 4 8 3 3" xfId="16457"/>
    <cellStyle name="Финансовый 3 2 3 4 8 3 4" xfId="30065"/>
    <cellStyle name="Финансовый 3 2 3 4 8 4" xfId="7385"/>
    <cellStyle name="Финансовый 3 2 3 4 8 4 2" xfId="20993"/>
    <cellStyle name="Финансовый 3 2 3 4 8 4 3" xfId="34601"/>
    <cellStyle name="Финансовый 3 2 3 4 8 5" xfId="14189"/>
    <cellStyle name="Финансовый 3 2 3 4 8 6" xfId="27797"/>
    <cellStyle name="Финансовый 3 2 3 4 9" xfId="4739"/>
    <cellStyle name="Финансовый 3 2 3 4 9 2" xfId="11543"/>
    <cellStyle name="Финансовый 3 2 3 4 9 2 2" xfId="25151"/>
    <cellStyle name="Финансовый 3 2 3 4 9 2 3" xfId="38759"/>
    <cellStyle name="Финансовый 3 2 3 4 9 3" xfId="18347"/>
    <cellStyle name="Финансовый 3 2 3 4 9 4" xfId="31955"/>
    <cellStyle name="Финансовый 3 2 3 5" xfId="170"/>
    <cellStyle name="Финансовый 3 2 3 5 10" xfId="2438"/>
    <cellStyle name="Финансовый 3 2 3 5 10 2" xfId="9242"/>
    <cellStyle name="Финансовый 3 2 3 5 10 2 2" xfId="22850"/>
    <cellStyle name="Финансовый 3 2 3 5 10 2 3" xfId="36458"/>
    <cellStyle name="Финансовый 3 2 3 5 10 3" xfId="16046"/>
    <cellStyle name="Финансовый 3 2 3 5 10 4" xfId="29654"/>
    <cellStyle name="Финансовый 3 2 3 5 11" xfId="6974"/>
    <cellStyle name="Финансовый 3 2 3 5 11 2" xfId="20582"/>
    <cellStyle name="Финансовый 3 2 3 5 11 3" xfId="34190"/>
    <cellStyle name="Финансовый 3 2 3 5 12" xfId="13778"/>
    <cellStyle name="Финансовый 3 2 3 5 13" xfId="27386"/>
    <cellStyle name="Финансовый 3 2 3 5 2" xfId="251"/>
    <cellStyle name="Финансовый 3 2 3 5 2 10" xfId="7055"/>
    <cellStyle name="Финансовый 3 2 3 5 2 10 2" xfId="20663"/>
    <cellStyle name="Финансовый 3 2 3 5 2 10 3" xfId="34271"/>
    <cellStyle name="Финансовый 3 2 3 5 2 11" xfId="13859"/>
    <cellStyle name="Финансовый 3 2 3 5 2 12" xfId="27467"/>
    <cellStyle name="Финансовый 3 2 3 5 2 2" xfId="453"/>
    <cellStyle name="Финансовый 3 2 3 5 2 2 10" xfId="14061"/>
    <cellStyle name="Финансовый 3 2 3 5 2 2 11" xfId="27669"/>
    <cellStyle name="Финансовый 3 2 3 5 2 2 2" xfId="1965"/>
    <cellStyle name="Финансовый 3 2 3 5 2 2 2 2" xfId="6501"/>
    <cellStyle name="Финансовый 3 2 3 5 2 2 2 2 2" xfId="13305"/>
    <cellStyle name="Финансовый 3 2 3 5 2 2 2 2 2 2" xfId="26913"/>
    <cellStyle name="Финансовый 3 2 3 5 2 2 2 2 2 3" xfId="40521"/>
    <cellStyle name="Финансовый 3 2 3 5 2 2 2 2 3" xfId="20109"/>
    <cellStyle name="Финансовый 3 2 3 5 2 2 2 2 4" xfId="33717"/>
    <cellStyle name="Финансовый 3 2 3 5 2 2 2 3" xfId="4233"/>
    <cellStyle name="Финансовый 3 2 3 5 2 2 2 3 2" xfId="11037"/>
    <cellStyle name="Финансовый 3 2 3 5 2 2 2 3 2 2" xfId="24645"/>
    <cellStyle name="Финансовый 3 2 3 5 2 2 2 3 2 3" xfId="38253"/>
    <cellStyle name="Финансовый 3 2 3 5 2 2 2 3 3" xfId="17841"/>
    <cellStyle name="Финансовый 3 2 3 5 2 2 2 3 4" xfId="31449"/>
    <cellStyle name="Финансовый 3 2 3 5 2 2 2 4" xfId="8769"/>
    <cellStyle name="Финансовый 3 2 3 5 2 2 2 4 2" xfId="22377"/>
    <cellStyle name="Финансовый 3 2 3 5 2 2 2 4 3" xfId="35985"/>
    <cellStyle name="Финансовый 3 2 3 5 2 2 2 5" xfId="15573"/>
    <cellStyle name="Финансовый 3 2 3 5 2 2 2 6" xfId="29181"/>
    <cellStyle name="Финансовый 3 2 3 5 2 2 3" xfId="1587"/>
    <cellStyle name="Финансовый 3 2 3 5 2 2 3 2" xfId="6123"/>
    <cellStyle name="Финансовый 3 2 3 5 2 2 3 2 2" xfId="12927"/>
    <cellStyle name="Финансовый 3 2 3 5 2 2 3 2 2 2" xfId="26535"/>
    <cellStyle name="Финансовый 3 2 3 5 2 2 3 2 2 3" xfId="40143"/>
    <cellStyle name="Финансовый 3 2 3 5 2 2 3 2 3" xfId="19731"/>
    <cellStyle name="Финансовый 3 2 3 5 2 2 3 2 4" xfId="33339"/>
    <cellStyle name="Финансовый 3 2 3 5 2 2 3 3" xfId="3855"/>
    <cellStyle name="Финансовый 3 2 3 5 2 2 3 3 2" xfId="10659"/>
    <cellStyle name="Финансовый 3 2 3 5 2 2 3 3 2 2" xfId="24267"/>
    <cellStyle name="Финансовый 3 2 3 5 2 2 3 3 2 3" xfId="37875"/>
    <cellStyle name="Финансовый 3 2 3 5 2 2 3 3 3" xfId="17463"/>
    <cellStyle name="Финансовый 3 2 3 5 2 2 3 3 4" xfId="31071"/>
    <cellStyle name="Финансовый 3 2 3 5 2 2 3 4" xfId="8391"/>
    <cellStyle name="Финансовый 3 2 3 5 2 2 3 4 2" xfId="21999"/>
    <cellStyle name="Финансовый 3 2 3 5 2 2 3 4 3" xfId="35607"/>
    <cellStyle name="Финансовый 3 2 3 5 2 2 3 5" xfId="15195"/>
    <cellStyle name="Финансовый 3 2 3 5 2 2 3 6" xfId="28803"/>
    <cellStyle name="Финансовый 3 2 3 5 2 2 4" xfId="2343"/>
    <cellStyle name="Финансовый 3 2 3 5 2 2 4 2" xfId="6879"/>
    <cellStyle name="Финансовый 3 2 3 5 2 2 4 2 2" xfId="13683"/>
    <cellStyle name="Финансовый 3 2 3 5 2 2 4 2 2 2" xfId="27291"/>
    <cellStyle name="Финансовый 3 2 3 5 2 2 4 2 2 3" xfId="40899"/>
    <cellStyle name="Финансовый 3 2 3 5 2 2 4 2 3" xfId="20487"/>
    <cellStyle name="Финансовый 3 2 3 5 2 2 4 2 4" xfId="34095"/>
    <cellStyle name="Финансовый 3 2 3 5 2 2 4 3" xfId="4611"/>
    <cellStyle name="Финансовый 3 2 3 5 2 2 4 3 2" xfId="11415"/>
    <cellStyle name="Финансовый 3 2 3 5 2 2 4 3 2 2" xfId="25023"/>
    <cellStyle name="Финансовый 3 2 3 5 2 2 4 3 2 3" xfId="38631"/>
    <cellStyle name="Финансовый 3 2 3 5 2 2 4 3 3" xfId="18219"/>
    <cellStyle name="Финансовый 3 2 3 5 2 2 4 3 4" xfId="31827"/>
    <cellStyle name="Финансовый 3 2 3 5 2 2 4 4" xfId="9147"/>
    <cellStyle name="Финансовый 3 2 3 5 2 2 4 4 2" xfId="22755"/>
    <cellStyle name="Финансовый 3 2 3 5 2 2 4 4 3" xfId="36363"/>
    <cellStyle name="Финансовый 3 2 3 5 2 2 4 5" xfId="15951"/>
    <cellStyle name="Финансовый 3 2 3 5 2 2 4 6" xfId="29559"/>
    <cellStyle name="Финансовый 3 2 3 5 2 2 5" xfId="1209"/>
    <cellStyle name="Финансовый 3 2 3 5 2 2 5 2" xfId="5745"/>
    <cellStyle name="Финансовый 3 2 3 5 2 2 5 2 2" xfId="12549"/>
    <cellStyle name="Финансовый 3 2 3 5 2 2 5 2 2 2" xfId="26157"/>
    <cellStyle name="Финансовый 3 2 3 5 2 2 5 2 2 3" xfId="39765"/>
    <cellStyle name="Финансовый 3 2 3 5 2 2 5 2 3" xfId="19353"/>
    <cellStyle name="Финансовый 3 2 3 5 2 2 5 2 4" xfId="32961"/>
    <cellStyle name="Финансовый 3 2 3 5 2 2 5 3" xfId="3477"/>
    <cellStyle name="Финансовый 3 2 3 5 2 2 5 3 2" xfId="10281"/>
    <cellStyle name="Финансовый 3 2 3 5 2 2 5 3 2 2" xfId="23889"/>
    <cellStyle name="Финансовый 3 2 3 5 2 2 5 3 2 3" xfId="37497"/>
    <cellStyle name="Финансовый 3 2 3 5 2 2 5 3 3" xfId="17085"/>
    <cellStyle name="Финансовый 3 2 3 5 2 2 5 3 4" xfId="30693"/>
    <cellStyle name="Финансовый 3 2 3 5 2 2 5 4" xfId="8013"/>
    <cellStyle name="Финансовый 3 2 3 5 2 2 5 4 2" xfId="21621"/>
    <cellStyle name="Финансовый 3 2 3 5 2 2 5 4 3" xfId="35229"/>
    <cellStyle name="Финансовый 3 2 3 5 2 2 5 5" xfId="14817"/>
    <cellStyle name="Финансовый 3 2 3 5 2 2 5 6" xfId="28425"/>
    <cellStyle name="Финансовый 3 2 3 5 2 2 6" xfId="831"/>
    <cellStyle name="Финансовый 3 2 3 5 2 2 6 2" xfId="5367"/>
    <cellStyle name="Финансовый 3 2 3 5 2 2 6 2 2" xfId="12171"/>
    <cellStyle name="Финансовый 3 2 3 5 2 2 6 2 2 2" xfId="25779"/>
    <cellStyle name="Финансовый 3 2 3 5 2 2 6 2 2 3" xfId="39387"/>
    <cellStyle name="Финансовый 3 2 3 5 2 2 6 2 3" xfId="18975"/>
    <cellStyle name="Финансовый 3 2 3 5 2 2 6 2 4" xfId="32583"/>
    <cellStyle name="Финансовый 3 2 3 5 2 2 6 3" xfId="3099"/>
    <cellStyle name="Финансовый 3 2 3 5 2 2 6 3 2" xfId="9903"/>
    <cellStyle name="Финансовый 3 2 3 5 2 2 6 3 2 2" xfId="23511"/>
    <cellStyle name="Финансовый 3 2 3 5 2 2 6 3 2 3" xfId="37119"/>
    <cellStyle name="Финансовый 3 2 3 5 2 2 6 3 3" xfId="16707"/>
    <cellStyle name="Финансовый 3 2 3 5 2 2 6 3 4" xfId="30315"/>
    <cellStyle name="Финансовый 3 2 3 5 2 2 6 4" xfId="7635"/>
    <cellStyle name="Финансовый 3 2 3 5 2 2 6 4 2" xfId="21243"/>
    <cellStyle name="Финансовый 3 2 3 5 2 2 6 4 3" xfId="34851"/>
    <cellStyle name="Финансовый 3 2 3 5 2 2 6 5" xfId="14439"/>
    <cellStyle name="Финансовый 3 2 3 5 2 2 6 6" xfId="28047"/>
    <cellStyle name="Финансовый 3 2 3 5 2 2 7" xfId="4989"/>
    <cellStyle name="Финансовый 3 2 3 5 2 2 7 2" xfId="11793"/>
    <cellStyle name="Финансовый 3 2 3 5 2 2 7 2 2" xfId="25401"/>
    <cellStyle name="Финансовый 3 2 3 5 2 2 7 2 3" xfId="39009"/>
    <cellStyle name="Финансовый 3 2 3 5 2 2 7 3" xfId="18597"/>
    <cellStyle name="Финансовый 3 2 3 5 2 2 7 4" xfId="32205"/>
    <cellStyle name="Финансовый 3 2 3 5 2 2 8" xfId="2721"/>
    <cellStyle name="Финансовый 3 2 3 5 2 2 8 2" xfId="9525"/>
    <cellStyle name="Финансовый 3 2 3 5 2 2 8 2 2" xfId="23133"/>
    <cellStyle name="Финансовый 3 2 3 5 2 2 8 2 3" xfId="36741"/>
    <cellStyle name="Финансовый 3 2 3 5 2 2 8 3" xfId="16329"/>
    <cellStyle name="Финансовый 3 2 3 5 2 2 8 4" xfId="29937"/>
    <cellStyle name="Финансовый 3 2 3 5 2 2 9" xfId="7257"/>
    <cellStyle name="Финансовый 3 2 3 5 2 2 9 2" xfId="20865"/>
    <cellStyle name="Финансовый 3 2 3 5 2 2 9 3" xfId="34473"/>
    <cellStyle name="Финансовый 3 2 3 5 2 3" xfId="1763"/>
    <cellStyle name="Финансовый 3 2 3 5 2 3 2" xfId="6299"/>
    <cellStyle name="Финансовый 3 2 3 5 2 3 2 2" xfId="13103"/>
    <cellStyle name="Финансовый 3 2 3 5 2 3 2 2 2" xfId="26711"/>
    <cellStyle name="Финансовый 3 2 3 5 2 3 2 2 3" xfId="40319"/>
    <cellStyle name="Финансовый 3 2 3 5 2 3 2 3" xfId="19907"/>
    <cellStyle name="Финансовый 3 2 3 5 2 3 2 4" xfId="33515"/>
    <cellStyle name="Финансовый 3 2 3 5 2 3 3" xfId="4031"/>
    <cellStyle name="Финансовый 3 2 3 5 2 3 3 2" xfId="10835"/>
    <cellStyle name="Финансовый 3 2 3 5 2 3 3 2 2" xfId="24443"/>
    <cellStyle name="Финансовый 3 2 3 5 2 3 3 2 3" xfId="38051"/>
    <cellStyle name="Финансовый 3 2 3 5 2 3 3 3" xfId="17639"/>
    <cellStyle name="Финансовый 3 2 3 5 2 3 3 4" xfId="31247"/>
    <cellStyle name="Финансовый 3 2 3 5 2 3 4" xfId="8567"/>
    <cellStyle name="Финансовый 3 2 3 5 2 3 4 2" xfId="22175"/>
    <cellStyle name="Финансовый 3 2 3 5 2 3 4 3" xfId="35783"/>
    <cellStyle name="Финансовый 3 2 3 5 2 3 5" xfId="15371"/>
    <cellStyle name="Финансовый 3 2 3 5 2 3 6" xfId="28979"/>
    <cellStyle name="Финансовый 3 2 3 5 2 4" xfId="1385"/>
    <cellStyle name="Финансовый 3 2 3 5 2 4 2" xfId="5921"/>
    <cellStyle name="Финансовый 3 2 3 5 2 4 2 2" xfId="12725"/>
    <cellStyle name="Финансовый 3 2 3 5 2 4 2 2 2" xfId="26333"/>
    <cellStyle name="Финансовый 3 2 3 5 2 4 2 2 3" xfId="39941"/>
    <cellStyle name="Финансовый 3 2 3 5 2 4 2 3" xfId="19529"/>
    <cellStyle name="Финансовый 3 2 3 5 2 4 2 4" xfId="33137"/>
    <cellStyle name="Финансовый 3 2 3 5 2 4 3" xfId="3653"/>
    <cellStyle name="Финансовый 3 2 3 5 2 4 3 2" xfId="10457"/>
    <cellStyle name="Финансовый 3 2 3 5 2 4 3 2 2" xfId="24065"/>
    <cellStyle name="Финансовый 3 2 3 5 2 4 3 2 3" xfId="37673"/>
    <cellStyle name="Финансовый 3 2 3 5 2 4 3 3" xfId="17261"/>
    <cellStyle name="Финансовый 3 2 3 5 2 4 3 4" xfId="30869"/>
    <cellStyle name="Финансовый 3 2 3 5 2 4 4" xfId="8189"/>
    <cellStyle name="Финансовый 3 2 3 5 2 4 4 2" xfId="21797"/>
    <cellStyle name="Финансовый 3 2 3 5 2 4 4 3" xfId="35405"/>
    <cellStyle name="Финансовый 3 2 3 5 2 4 5" xfId="14993"/>
    <cellStyle name="Финансовый 3 2 3 5 2 4 6" xfId="28601"/>
    <cellStyle name="Финансовый 3 2 3 5 2 5" xfId="2141"/>
    <cellStyle name="Финансовый 3 2 3 5 2 5 2" xfId="6677"/>
    <cellStyle name="Финансовый 3 2 3 5 2 5 2 2" xfId="13481"/>
    <cellStyle name="Финансовый 3 2 3 5 2 5 2 2 2" xfId="27089"/>
    <cellStyle name="Финансовый 3 2 3 5 2 5 2 2 3" xfId="40697"/>
    <cellStyle name="Финансовый 3 2 3 5 2 5 2 3" xfId="20285"/>
    <cellStyle name="Финансовый 3 2 3 5 2 5 2 4" xfId="33893"/>
    <cellStyle name="Финансовый 3 2 3 5 2 5 3" xfId="4409"/>
    <cellStyle name="Финансовый 3 2 3 5 2 5 3 2" xfId="11213"/>
    <cellStyle name="Финансовый 3 2 3 5 2 5 3 2 2" xfId="24821"/>
    <cellStyle name="Финансовый 3 2 3 5 2 5 3 2 3" xfId="38429"/>
    <cellStyle name="Финансовый 3 2 3 5 2 5 3 3" xfId="18017"/>
    <cellStyle name="Финансовый 3 2 3 5 2 5 3 4" xfId="31625"/>
    <cellStyle name="Финансовый 3 2 3 5 2 5 4" xfId="8945"/>
    <cellStyle name="Финансовый 3 2 3 5 2 5 4 2" xfId="22553"/>
    <cellStyle name="Финансовый 3 2 3 5 2 5 4 3" xfId="36161"/>
    <cellStyle name="Финансовый 3 2 3 5 2 5 5" xfId="15749"/>
    <cellStyle name="Финансовый 3 2 3 5 2 5 6" xfId="29357"/>
    <cellStyle name="Финансовый 3 2 3 5 2 6" xfId="1007"/>
    <cellStyle name="Финансовый 3 2 3 5 2 6 2" xfId="5543"/>
    <cellStyle name="Финансовый 3 2 3 5 2 6 2 2" xfId="12347"/>
    <cellStyle name="Финансовый 3 2 3 5 2 6 2 2 2" xfId="25955"/>
    <cellStyle name="Финансовый 3 2 3 5 2 6 2 2 3" xfId="39563"/>
    <cellStyle name="Финансовый 3 2 3 5 2 6 2 3" xfId="19151"/>
    <cellStyle name="Финансовый 3 2 3 5 2 6 2 4" xfId="32759"/>
    <cellStyle name="Финансовый 3 2 3 5 2 6 3" xfId="3275"/>
    <cellStyle name="Финансовый 3 2 3 5 2 6 3 2" xfId="10079"/>
    <cellStyle name="Финансовый 3 2 3 5 2 6 3 2 2" xfId="23687"/>
    <cellStyle name="Финансовый 3 2 3 5 2 6 3 2 3" xfId="37295"/>
    <cellStyle name="Финансовый 3 2 3 5 2 6 3 3" xfId="16883"/>
    <cellStyle name="Финансовый 3 2 3 5 2 6 3 4" xfId="30491"/>
    <cellStyle name="Финансовый 3 2 3 5 2 6 4" xfId="7811"/>
    <cellStyle name="Финансовый 3 2 3 5 2 6 4 2" xfId="21419"/>
    <cellStyle name="Финансовый 3 2 3 5 2 6 4 3" xfId="35027"/>
    <cellStyle name="Финансовый 3 2 3 5 2 6 5" xfId="14615"/>
    <cellStyle name="Финансовый 3 2 3 5 2 6 6" xfId="28223"/>
    <cellStyle name="Финансовый 3 2 3 5 2 7" xfId="629"/>
    <cellStyle name="Финансовый 3 2 3 5 2 7 2" xfId="5165"/>
    <cellStyle name="Финансовый 3 2 3 5 2 7 2 2" xfId="11969"/>
    <cellStyle name="Финансовый 3 2 3 5 2 7 2 2 2" xfId="25577"/>
    <cellStyle name="Финансовый 3 2 3 5 2 7 2 2 3" xfId="39185"/>
    <cellStyle name="Финансовый 3 2 3 5 2 7 2 3" xfId="18773"/>
    <cellStyle name="Финансовый 3 2 3 5 2 7 2 4" xfId="32381"/>
    <cellStyle name="Финансовый 3 2 3 5 2 7 3" xfId="2897"/>
    <cellStyle name="Финансовый 3 2 3 5 2 7 3 2" xfId="9701"/>
    <cellStyle name="Финансовый 3 2 3 5 2 7 3 2 2" xfId="23309"/>
    <cellStyle name="Финансовый 3 2 3 5 2 7 3 2 3" xfId="36917"/>
    <cellStyle name="Финансовый 3 2 3 5 2 7 3 3" xfId="16505"/>
    <cellStyle name="Финансовый 3 2 3 5 2 7 3 4" xfId="30113"/>
    <cellStyle name="Финансовый 3 2 3 5 2 7 4" xfId="7433"/>
    <cellStyle name="Финансовый 3 2 3 5 2 7 4 2" xfId="21041"/>
    <cellStyle name="Финансовый 3 2 3 5 2 7 4 3" xfId="34649"/>
    <cellStyle name="Финансовый 3 2 3 5 2 7 5" xfId="14237"/>
    <cellStyle name="Финансовый 3 2 3 5 2 7 6" xfId="27845"/>
    <cellStyle name="Финансовый 3 2 3 5 2 8" xfId="4787"/>
    <cellStyle name="Финансовый 3 2 3 5 2 8 2" xfId="11591"/>
    <cellStyle name="Финансовый 3 2 3 5 2 8 2 2" xfId="25199"/>
    <cellStyle name="Финансовый 3 2 3 5 2 8 2 3" xfId="38807"/>
    <cellStyle name="Финансовый 3 2 3 5 2 8 3" xfId="18395"/>
    <cellStyle name="Финансовый 3 2 3 5 2 8 4" xfId="32003"/>
    <cellStyle name="Финансовый 3 2 3 5 2 9" xfId="2519"/>
    <cellStyle name="Финансовый 3 2 3 5 2 9 2" xfId="9323"/>
    <cellStyle name="Финансовый 3 2 3 5 2 9 2 2" xfId="22931"/>
    <cellStyle name="Финансовый 3 2 3 5 2 9 2 3" xfId="36539"/>
    <cellStyle name="Финансовый 3 2 3 5 2 9 3" xfId="16127"/>
    <cellStyle name="Финансовый 3 2 3 5 2 9 4" xfId="29735"/>
    <cellStyle name="Финансовый 3 2 3 5 3" xfId="372"/>
    <cellStyle name="Финансовый 3 2 3 5 3 10" xfId="13980"/>
    <cellStyle name="Финансовый 3 2 3 5 3 11" xfId="27588"/>
    <cellStyle name="Финансовый 3 2 3 5 3 2" xfId="1884"/>
    <cellStyle name="Финансовый 3 2 3 5 3 2 2" xfId="6420"/>
    <cellStyle name="Финансовый 3 2 3 5 3 2 2 2" xfId="13224"/>
    <cellStyle name="Финансовый 3 2 3 5 3 2 2 2 2" xfId="26832"/>
    <cellStyle name="Финансовый 3 2 3 5 3 2 2 2 3" xfId="40440"/>
    <cellStyle name="Финансовый 3 2 3 5 3 2 2 3" xfId="20028"/>
    <cellStyle name="Финансовый 3 2 3 5 3 2 2 4" xfId="33636"/>
    <cellStyle name="Финансовый 3 2 3 5 3 2 3" xfId="4152"/>
    <cellStyle name="Финансовый 3 2 3 5 3 2 3 2" xfId="10956"/>
    <cellStyle name="Финансовый 3 2 3 5 3 2 3 2 2" xfId="24564"/>
    <cellStyle name="Финансовый 3 2 3 5 3 2 3 2 3" xfId="38172"/>
    <cellStyle name="Финансовый 3 2 3 5 3 2 3 3" xfId="17760"/>
    <cellStyle name="Финансовый 3 2 3 5 3 2 3 4" xfId="31368"/>
    <cellStyle name="Финансовый 3 2 3 5 3 2 4" xfId="8688"/>
    <cellStyle name="Финансовый 3 2 3 5 3 2 4 2" xfId="22296"/>
    <cellStyle name="Финансовый 3 2 3 5 3 2 4 3" xfId="35904"/>
    <cellStyle name="Финансовый 3 2 3 5 3 2 5" xfId="15492"/>
    <cellStyle name="Финансовый 3 2 3 5 3 2 6" xfId="29100"/>
    <cellStyle name="Финансовый 3 2 3 5 3 3" xfId="1506"/>
    <cellStyle name="Финансовый 3 2 3 5 3 3 2" xfId="6042"/>
    <cellStyle name="Финансовый 3 2 3 5 3 3 2 2" xfId="12846"/>
    <cellStyle name="Финансовый 3 2 3 5 3 3 2 2 2" xfId="26454"/>
    <cellStyle name="Финансовый 3 2 3 5 3 3 2 2 3" xfId="40062"/>
    <cellStyle name="Финансовый 3 2 3 5 3 3 2 3" xfId="19650"/>
    <cellStyle name="Финансовый 3 2 3 5 3 3 2 4" xfId="33258"/>
    <cellStyle name="Финансовый 3 2 3 5 3 3 3" xfId="3774"/>
    <cellStyle name="Финансовый 3 2 3 5 3 3 3 2" xfId="10578"/>
    <cellStyle name="Финансовый 3 2 3 5 3 3 3 2 2" xfId="24186"/>
    <cellStyle name="Финансовый 3 2 3 5 3 3 3 2 3" xfId="37794"/>
    <cellStyle name="Финансовый 3 2 3 5 3 3 3 3" xfId="17382"/>
    <cellStyle name="Финансовый 3 2 3 5 3 3 3 4" xfId="30990"/>
    <cellStyle name="Финансовый 3 2 3 5 3 3 4" xfId="8310"/>
    <cellStyle name="Финансовый 3 2 3 5 3 3 4 2" xfId="21918"/>
    <cellStyle name="Финансовый 3 2 3 5 3 3 4 3" xfId="35526"/>
    <cellStyle name="Финансовый 3 2 3 5 3 3 5" xfId="15114"/>
    <cellStyle name="Финансовый 3 2 3 5 3 3 6" xfId="28722"/>
    <cellStyle name="Финансовый 3 2 3 5 3 4" xfId="2262"/>
    <cellStyle name="Финансовый 3 2 3 5 3 4 2" xfId="6798"/>
    <cellStyle name="Финансовый 3 2 3 5 3 4 2 2" xfId="13602"/>
    <cellStyle name="Финансовый 3 2 3 5 3 4 2 2 2" xfId="27210"/>
    <cellStyle name="Финансовый 3 2 3 5 3 4 2 2 3" xfId="40818"/>
    <cellStyle name="Финансовый 3 2 3 5 3 4 2 3" xfId="20406"/>
    <cellStyle name="Финансовый 3 2 3 5 3 4 2 4" xfId="34014"/>
    <cellStyle name="Финансовый 3 2 3 5 3 4 3" xfId="4530"/>
    <cellStyle name="Финансовый 3 2 3 5 3 4 3 2" xfId="11334"/>
    <cellStyle name="Финансовый 3 2 3 5 3 4 3 2 2" xfId="24942"/>
    <cellStyle name="Финансовый 3 2 3 5 3 4 3 2 3" xfId="38550"/>
    <cellStyle name="Финансовый 3 2 3 5 3 4 3 3" xfId="18138"/>
    <cellStyle name="Финансовый 3 2 3 5 3 4 3 4" xfId="31746"/>
    <cellStyle name="Финансовый 3 2 3 5 3 4 4" xfId="9066"/>
    <cellStyle name="Финансовый 3 2 3 5 3 4 4 2" xfId="22674"/>
    <cellStyle name="Финансовый 3 2 3 5 3 4 4 3" xfId="36282"/>
    <cellStyle name="Финансовый 3 2 3 5 3 4 5" xfId="15870"/>
    <cellStyle name="Финансовый 3 2 3 5 3 4 6" xfId="29478"/>
    <cellStyle name="Финансовый 3 2 3 5 3 5" xfId="1128"/>
    <cellStyle name="Финансовый 3 2 3 5 3 5 2" xfId="5664"/>
    <cellStyle name="Финансовый 3 2 3 5 3 5 2 2" xfId="12468"/>
    <cellStyle name="Финансовый 3 2 3 5 3 5 2 2 2" xfId="26076"/>
    <cellStyle name="Финансовый 3 2 3 5 3 5 2 2 3" xfId="39684"/>
    <cellStyle name="Финансовый 3 2 3 5 3 5 2 3" xfId="19272"/>
    <cellStyle name="Финансовый 3 2 3 5 3 5 2 4" xfId="32880"/>
    <cellStyle name="Финансовый 3 2 3 5 3 5 3" xfId="3396"/>
    <cellStyle name="Финансовый 3 2 3 5 3 5 3 2" xfId="10200"/>
    <cellStyle name="Финансовый 3 2 3 5 3 5 3 2 2" xfId="23808"/>
    <cellStyle name="Финансовый 3 2 3 5 3 5 3 2 3" xfId="37416"/>
    <cellStyle name="Финансовый 3 2 3 5 3 5 3 3" xfId="17004"/>
    <cellStyle name="Финансовый 3 2 3 5 3 5 3 4" xfId="30612"/>
    <cellStyle name="Финансовый 3 2 3 5 3 5 4" xfId="7932"/>
    <cellStyle name="Финансовый 3 2 3 5 3 5 4 2" xfId="21540"/>
    <cellStyle name="Финансовый 3 2 3 5 3 5 4 3" xfId="35148"/>
    <cellStyle name="Финансовый 3 2 3 5 3 5 5" xfId="14736"/>
    <cellStyle name="Финансовый 3 2 3 5 3 5 6" xfId="28344"/>
    <cellStyle name="Финансовый 3 2 3 5 3 6" xfId="750"/>
    <cellStyle name="Финансовый 3 2 3 5 3 6 2" xfId="5286"/>
    <cellStyle name="Финансовый 3 2 3 5 3 6 2 2" xfId="12090"/>
    <cellStyle name="Финансовый 3 2 3 5 3 6 2 2 2" xfId="25698"/>
    <cellStyle name="Финансовый 3 2 3 5 3 6 2 2 3" xfId="39306"/>
    <cellStyle name="Финансовый 3 2 3 5 3 6 2 3" xfId="18894"/>
    <cellStyle name="Финансовый 3 2 3 5 3 6 2 4" xfId="32502"/>
    <cellStyle name="Финансовый 3 2 3 5 3 6 3" xfId="3018"/>
    <cellStyle name="Финансовый 3 2 3 5 3 6 3 2" xfId="9822"/>
    <cellStyle name="Финансовый 3 2 3 5 3 6 3 2 2" xfId="23430"/>
    <cellStyle name="Финансовый 3 2 3 5 3 6 3 2 3" xfId="37038"/>
    <cellStyle name="Финансовый 3 2 3 5 3 6 3 3" xfId="16626"/>
    <cellStyle name="Финансовый 3 2 3 5 3 6 3 4" xfId="30234"/>
    <cellStyle name="Финансовый 3 2 3 5 3 6 4" xfId="7554"/>
    <cellStyle name="Финансовый 3 2 3 5 3 6 4 2" xfId="21162"/>
    <cellStyle name="Финансовый 3 2 3 5 3 6 4 3" xfId="34770"/>
    <cellStyle name="Финансовый 3 2 3 5 3 6 5" xfId="14358"/>
    <cellStyle name="Финансовый 3 2 3 5 3 6 6" xfId="27966"/>
    <cellStyle name="Финансовый 3 2 3 5 3 7" xfId="4908"/>
    <cellStyle name="Финансовый 3 2 3 5 3 7 2" xfId="11712"/>
    <cellStyle name="Финансовый 3 2 3 5 3 7 2 2" xfId="25320"/>
    <cellStyle name="Финансовый 3 2 3 5 3 7 2 3" xfId="38928"/>
    <cellStyle name="Финансовый 3 2 3 5 3 7 3" xfId="18516"/>
    <cellStyle name="Финансовый 3 2 3 5 3 7 4" xfId="32124"/>
    <cellStyle name="Финансовый 3 2 3 5 3 8" xfId="2640"/>
    <cellStyle name="Финансовый 3 2 3 5 3 8 2" xfId="9444"/>
    <cellStyle name="Финансовый 3 2 3 5 3 8 2 2" xfId="23052"/>
    <cellStyle name="Финансовый 3 2 3 5 3 8 2 3" xfId="36660"/>
    <cellStyle name="Финансовый 3 2 3 5 3 8 3" xfId="16248"/>
    <cellStyle name="Финансовый 3 2 3 5 3 8 4" xfId="29856"/>
    <cellStyle name="Финансовый 3 2 3 5 3 9" xfId="7176"/>
    <cellStyle name="Финансовый 3 2 3 5 3 9 2" xfId="20784"/>
    <cellStyle name="Финансовый 3 2 3 5 3 9 3" xfId="34392"/>
    <cellStyle name="Финансовый 3 2 3 5 4" xfId="1682"/>
    <cellStyle name="Финансовый 3 2 3 5 4 2" xfId="6218"/>
    <cellStyle name="Финансовый 3 2 3 5 4 2 2" xfId="13022"/>
    <cellStyle name="Финансовый 3 2 3 5 4 2 2 2" xfId="26630"/>
    <cellStyle name="Финансовый 3 2 3 5 4 2 2 3" xfId="40238"/>
    <cellStyle name="Финансовый 3 2 3 5 4 2 3" xfId="19826"/>
    <cellStyle name="Финансовый 3 2 3 5 4 2 4" xfId="33434"/>
    <cellStyle name="Финансовый 3 2 3 5 4 3" xfId="3950"/>
    <cellStyle name="Финансовый 3 2 3 5 4 3 2" xfId="10754"/>
    <cellStyle name="Финансовый 3 2 3 5 4 3 2 2" xfId="24362"/>
    <cellStyle name="Финансовый 3 2 3 5 4 3 2 3" xfId="37970"/>
    <cellStyle name="Финансовый 3 2 3 5 4 3 3" xfId="17558"/>
    <cellStyle name="Финансовый 3 2 3 5 4 3 4" xfId="31166"/>
    <cellStyle name="Финансовый 3 2 3 5 4 4" xfId="8486"/>
    <cellStyle name="Финансовый 3 2 3 5 4 4 2" xfId="22094"/>
    <cellStyle name="Финансовый 3 2 3 5 4 4 3" xfId="35702"/>
    <cellStyle name="Финансовый 3 2 3 5 4 5" xfId="15290"/>
    <cellStyle name="Финансовый 3 2 3 5 4 6" xfId="28898"/>
    <cellStyle name="Финансовый 3 2 3 5 5" xfId="1304"/>
    <cellStyle name="Финансовый 3 2 3 5 5 2" xfId="5840"/>
    <cellStyle name="Финансовый 3 2 3 5 5 2 2" xfId="12644"/>
    <cellStyle name="Финансовый 3 2 3 5 5 2 2 2" xfId="26252"/>
    <cellStyle name="Финансовый 3 2 3 5 5 2 2 3" xfId="39860"/>
    <cellStyle name="Финансовый 3 2 3 5 5 2 3" xfId="19448"/>
    <cellStyle name="Финансовый 3 2 3 5 5 2 4" xfId="33056"/>
    <cellStyle name="Финансовый 3 2 3 5 5 3" xfId="3572"/>
    <cellStyle name="Финансовый 3 2 3 5 5 3 2" xfId="10376"/>
    <cellStyle name="Финансовый 3 2 3 5 5 3 2 2" xfId="23984"/>
    <cellStyle name="Финансовый 3 2 3 5 5 3 2 3" xfId="37592"/>
    <cellStyle name="Финансовый 3 2 3 5 5 3 3" xfId="17180"/>
    <cellStyle name="Финансовый 3 2 3 5 5 3 4" xfId="30788"/>
    <cellStyle name="Финансовый 3 2 3 5 5 4" xfId="8108"/>
    <cellStyle name="Финансовый 3 2 3 5 5 4 2" xfId="21716"/>
    <cellStyle name="Финансовый 3 2 3 5 5 4 3" xfId="35324"/>
    <cellStyle name="Финансовый 3 2 3 5 5 5" xfId="14912"/>
    <cellStyle name="Финансовый 3 2 3 5 5 6" xfId="28520"/>
    <cellStyle name="Финансовый 3 2 3 5 6" xfId="2060"/>
    <cellStyle name="Финансовый 3 2 3 5 6 2" xfId="6596"/>
    <cellStyle name="Финансовый 3 2 3 5 6 2 2" xfId="13400"/>
    <cellStyle name="Финансовый 3 2 3 5 6 2 2 2" xfId="27008"/>
    <cellStyle name="Финансовый 3 2 3 5 6 2 2 3" xfId="40616"/>
    <cellStyle name="Финансовый 3 2 3 5 6 2 3" xfId="20204"/>
    <cellStyle name="Финансовый 3 2 3 5 6 2 4" xfId="33812"/>
    <cellStyle name="Финансовый 3 2 3 5 6 3" xfId="4328"/>
    <cellStyle name="Финансовый 3 2 3 5 6 3 2" xfId="11132"/>
    <cellStyle name="Финансовый 3 2 3 5 6 3 2 2" xfId="24740"/>
    <cellStyle name="Финансовый 3 2 3 5 6 3 2 3" xfId="38348"/>
    <cellStyle name="Финансовый 3 2 3 5 6 3 3" xfId="17936"/>
    <cellStyle name="Финансовый 3 2 3 5 6 3 4" xfId="31544"/>
    <cellStyle name="Финансовый 3 2 3 5 6 4" xfId="8864"/>
    <cellStyle name="Финансовый 3 2 3 5 6 4 2" xfId="22472"/>
    <cellStyle name="Финансовый 3 2 3 5 6 4 3" xfId="36080"/>
    <cellStyle name="Финансовый 3 2 3 5 6 5" xfId="15668"/>
    <cellStyle name="Финансовый 3 2 3 5 6 6" xfId="29276"/>
    <cellStyle name="Финансовый 3 2 3 5 7" xfId="926"/>
    <cellStyle name="Финансовый 3 2 3 5 7 2" xfId="5462"/>
    <cellStyle name="Финансовый 3 2 3 5 7 2 2" xfId="12266"/>
    <cellStyle name="Финансовый 3 2 3 5 7 2 2 2" xfId="25874"/>
    <cellStyle name="Финансовый 3 2 3 5 7 2 2 3" xfId="39482"/>
    <cellStyle name="Финансовый 3 2 3 5 7 2 3" xfId="19070"/>
    <cellStyle name="Финансовый 3 2 3 5 7 2 4" xfId="32678"/>
    <cellStyle name="Финансовый 3 2 3 5 7 3" xfId="3194"/>
    <cellStyle name="Финансовый 3 2 3 5 7 3 2" xfId="9998"/>
    <cellStyle name="Финансовый 3 2 3 5 7 3 2 2" xfId="23606"/>
    <cellStyle name="Финансовый 3 2 3 5 7 3 2 3" xfId="37214"/>
    <cellStyle name="Финансовый 3 2 3 5 7 3 3" xfId="16802"/>
    <cellStyle name="Финансовый 3 2 3 5 7 3 4" xfId="30410"/>
    <cellStyle name="Финансовый 3 2 3 5 7 4" xfId="7730"/>
    <cellStyle name="Финансовый 3 2 3 5 7 4 2" xfId="21338"/>
    <cellStyle name="Финансовый 3 2 3 5 7 4 3" xfId="34946"/>
    <cellStyle name="Финансовый 3 2 3 5 7 5" xfId="14534"/>
    <cellStyle name="Финансовый 3 2 3 5 7 6" xfId="28142"/>
    <cellStyle name="Финансовый 3 2 3 5 8" xfId="548"/>
    <cellStyle name="Финансовый 3 2 3 5 8 2" xfId="5084"/>
    <cellStyle name="Финансовый 3 2 3 5 8 2 2" xfId="11888"/>
    <cellStyle name="Финансовый 3 2 3 5 8 2 2 2" xfId="25496"/>
    <cellStyle name="Финансовый 3 2 3 5 8 2 2 3" xfId="39104"/>
    <cellStyle name="Финансовый 3 2 3 5 8 2 3" xfId="18692"/>
    <cellStyle name="Финансовый 3 2 3 5 8 2 4" xfId="32300"/>
    <cellStyle name="Финансовый 3 2 3 5 8 3" xfId="2816"/>
    <cellStyle name="Финансовый 3 2 3 5 8 3 2" xfId="9620"/>
    <cellStyle name="Финансовый 3 2 3 5 8 3 2 2" xfId="23228"/>
    <cellStyle name="Финансовый 3 2 3 5 8 3 2 3" xfId="36836"/>
    <cellStyle name="Финансовый 3 2 3 5 8 3 3" xfId="16424"/>
    <cellStyle name="Финансовый 3 2 3 5 8 3 4" xfId="30032"/>
    <cellStyle name="Финансовый 3 2 3 5 8 4" xfId="7352"/>
    <cellStyle name="Финансовый 3 2 3 5 8 4 2" xfId="20960"/>
    <cellStyle name="Финансовый 3 2 3 5 8 4 3" xfId="34568"/>
    <cellStyle name="Финансовый 3 2 3 5 8 5" xfId="14156"/>
    <cellStyle name="Финансовый 3 2 3 5 8 6" xfId="27764"/>
    <cellStyle name="Финансовый 3 2 3 5 9" xfId="4706"/>
    <cellStyle name="Финансовый 3 2 3 5 9 2" xfId="11510"/>
    <cellStyle name="Финансовый 3 2 3 5 9 2 2" xfId="25118"/>
    <cellStyle name="Финансовый 3 2 3 5 9 2 3" xfId="38726"/>
    <cellStyle name="Финансовый 3 2 3 5 9 3" xfId="18314"/>
    <cellStyle name="Финансовый 3 2 3 5 9 4" xfId="31922"/>
    <cellStyle name="Финансовый 3 2 3 6" xfId="305"/>
    <cellStyle name="Финансовый 3 2 3 6 10" xfId="7109"/>
    <cellStyle name="Финансовый 3 2 3 6 10 2" xfId="20717"/>
    <cellStyle name="Финансовый 3 2 3 6 10 3" xfId="34325"/>
    <cellStyle name="Финансовый 3 2 3 6 11" xfId="13913"/>
    <cellStyle name="Финансовый 3 2 3 6 12" xfId="27521"/>
    <cellStyle name="Финансовый 3 2 3 6 2" xfId="432"/>
    <cellStyle name="Финансовый 3 2 3 6 2 10" xfId="14040"/>
    <cellStyle name="Финансовый 3 2 3 6 2 11" xfId="27648"/>
    <cellStyle name="Финансовый 3 2 3 6 2 2" xfId="1944"/>
    <cellStyle name="Финансовый 3 2 3 6 2 2 2" xfId="6480"/>
    <cellStyle name="Финансовый 3 2 3 6 2 2 2 2" xfId="13284"/>
    <cellStyle name="Финансовый 3 2 3 6 2 2 2 2 2" xfId="26892"/>
    <cellStyle name="Финансовый 3 2 3 6 2 2 2 2 3" xfId="40500"/>
    <cellStyle name="Финансовый 3 2 3 6 2 2 2 3" xfId="20088"/>
    <cellStyle name="Финансовый 3 2 3 6 2 2 2 4" xfId="33696"/>
    <cellStyle name="Финансовый 3 2 3 6 2 2 3" xfId="4212"/>
    <cellStyle name="Финансовый 3 2 3 6 2 2 3 2" xfId="11016"/>
    <cellStyle name="Финансовый 3 2 3 6 2 2 3 2 2" xfId="24624"/>
    <cellStyle name="Финансовый 3 2 3 6 2 2 3 2 3" xfId="38232"/>
    <cellStyle name="Финансовый 3 2 3 6 2 2 3 3" xfId="17820"/>
    <cellStyle name="Финансовый 3 2 3 6 2 2 3 4" xfId="31428"/>
    <cellStyle name="Финансовый 3 2 3 6 2 2 4" xfId="8748"/>
    <cellStyle name="Финансовый 3 2 3 6 2 2 4 2" xfId="22356"/>
    <cellStyle name="Финансовый 3 2 3 6 2 2 4 3" xfId="35964"/>
    <cellStyle name="Финансовый 3 2 3 6 2 2 5" xfId="15552"/>
    <cellStyle name="Финансовый 3 2 3 6 2 2 6" xfId="29160"/>
    <cellStyle name="Финансовый 3 2 3 6 2 3" xfId="1566"/>
    <cellStyle name="Финансовый 3 2 3 6 2 3 2" xfId="6102"/>
    <cellStyle name="Финансовый 3 2 3 6 2 3 2 2" xfId="12906"/>
    <cellStyle name="Финансовый 3 2 3 6 2 3 2 2 2" xfId="26514"/>
    <cellStyle name="Финансовый 3 2 3 6 2 3 2 2 3" xfId="40122"/>
    <cellStyle name="Финансовый 3 2 3 6 2 3 2 3" xfId="19710"/>
    <cellStyle name="Финансовый 3 2 3 6 2 3 2 4" xfId="33318"/>
    <cellStyle name="Финансовый 3 2 3 6 2 3 3" xfId="3834"/>
    <cellStyle name="Финансовый 3 2 3 6 2 3 3 2" xfId="10638"/>
    <cellStyle name="Финансовый 3 2 3 6 2 3 3 2 2" xfId="24246"/>
    <cellStyle name="Финансовый 3 2 3 6 2 3 3 2 3" xfId="37854"/>
    <cellStyle name="Финансовый 3 2 3 6 2 3 3 3" xfId="17442"/>
    <cellStyle name="Финансовый 3 2 3 6 2 3 3 4" xfId="31050"/>
    <cellStyle name="Финансовый 3 2 3 6 2 3 4" xfId="8370"/>
    <cellStyle name="Финансовый 3 2 3 6 2 3 4 2" xfId="21978"/>
    <cellStyle name="Финансовый 3 2 3 6 2 3 4 3" xfId="35586"/>
    <cellStyle name="Финансовый 3 2 3 6 2 3 5" xfId="15174"/>
    <cellStyle name="Финансовый 3 2 3 6 2 3 6" xfId="28782"/>
    <cellStyle name="Финансовый 3 2 3 6 2 4" xfId="2322"/>
    <cellStyle name="Финансовый 3 2 3 6 2 4 2" xfId="6858"/>
    <cellStyle name="Финансовый 3 2 3 6 2 4 2 2" xfId="13662"/>
    <cellStyle name="Финансовый 3 2 3 6 2 4 2 2 2" xfId="27270"/>
    <cellStyle name="Финансовый 3 2 3 6 2 4 2 2 3" xfId="40878"/>
    <cellStyle name="Финансовый 3 2 3 6 2 4 2 3" xfId="20466"/>
    <cellStyle name="Финансовый 3 2 3 6 2 4 2 4" xfId="34074"/>
    <cellStyle name="Финансовый 3 2 3 6 2 4 3" xfId="4590"/>
    <cellStyle name="Финансовый 3 2 3 6 2 4 3 2" xfId="11394"/>
    <cellStyle name="Финансовый 3 2 3 6 2 4 3 2 2" xfId="25002"/>
    <cellStyle name="Финансовый 3 2 3 6 2 4 3 2 3" xfId="38610"/>
    <cellStyle name="Финансовый 3 2 3 6 2 4 3 3" xfId="18198"/>
    <cellStyle name="Финансовый 3 2 3 6 2 4 3 4" xfId="31806"/>
    <cellStyle name="Финансовый 3 2 3 6 2 4 4" xfId="9126"/>
    <cellStyle name="Финансовый 3 2 3 6 2 4 4 2" xfId="22734"/>
    <cellStyle name="Финансовый 3 2 3 6 2 4 4 3" xfId="36342"/>
    <cellStyle name="Финансовый 3 2 3 6 2 4 5" xfId="15930"/>
    <cellStyle name="Финансовый 3 2 3 6 2 4 6" xfId="29538"/>
    <cellStyle name="Финансовый 3 2 3 6 2 5" xfId="1188"/>
    <cellStyle name="Финансовый 3 2 3 6 2 5 2" xfId="5724"/>
    <cellStyle name="Финансовый 3 2 3 6 2 5 2 2" xfId="12528"/>
    <cellStyle name="Финансовый 3 2 3 6 2 5 2 2 2" xfId="26136"/>
    <cellStyle name="Финансовый 3 2 3 6 2 5 2 2 3" xfId="39744"/>
    <cellStyle name="Финансовый 3 2 3 6 2 5 2 3" xfId="19332"/>
    <cellStyle name="Финансовый 3 2 3 6 2 5 2 4" xfId="32940"/>
    <cellStyle name="Финансовый 3 2 3 6 2 5 3" xfId="3456"/>
    <cellStyle name="Финансовый 3 2 3 6 2 5 3 2" xfId="10260"/>
    <cellStyle name="Финансовый 3 2 3 6 2 5 3 2 2" xfId="23868"/>
    <cellStyle name="Финансовый 3 2 3 6 2 5 3 2 3" xfId="37476"/>
    <cellStyle name="Финансовый 3 2 3 6 2 5 3 3" xfId="17064"/>
    <cellStyle name="Финансовый 3 2 3 6 2 5 3 4" xfId="30672"/>
    <cellStyle name="Финансовый 3 2 3 6 2 5 4" xfId="7992"/>
    <cellStyle name="Финансовый 3 2 3 6 2 5 4 2" xfId="21600"/>
    <cellStyle name="Финансовый 3 2 3 6 2 5 4 3" xfId="35208"/>
    <cellStyle name="Финансовый 3 2 3 6 2 5 5" xfId="14796"/>
    <cellStyle name="Финансовый 3 2 3 6 2 5 6" xfId="28404"/>
    <cellStyle name="Финансовый 3 2 3 6 2 6" xfId="810"/>
    <cellStyle name="Финансовый 3 2 3 6 2 6 2" xfId="5346"/>
    <cellStyle name="Финансовый 3 2 3 6 2 6 2 2" xfId="12150"/>
    <cellStyle name="Финансовый 3 2 3 6 2 6 2 2 2" xfId="25758"/>
    <cellStyle name="Финансовый 3 2 3 6 2 6 2 2 3" xfId="39366"/>
    <cellStyle name="Финансовый 3 2 3 6 2 6 2 3" xfId="18954"/>
    <cellStyle name="Финансовый 3 2 3 6 2 6 2 4" xfId="32562"/>
    <cellStyle name="Финансовый 3 2 3 6 2 6 3" xfId="3078"/>
    <cellStyle name="Финансовый 3 2 3 6 2 6 3 2" xfId="9882"/>
    <cellStyle name="Финансовый 3 2 3 6 2 6 3 2 2" xfId="23490"/>
    <cellStyle name="Финансовый 3 2 3 6 2 6 3 2 3" xfId="37098"/>
    <cellStyle name="Финансовый 3 2 3 6 2 6 3 3" xfId="16686"/>
    <cellStyle name="Финансовый 3 2 3 6 2 6 3 4" xfId="30294"/>
    <cellStyle name="Финансовый 3 2 3 6 2 6 4" xfId="7614"/>
    <cellStyle name="Финансовый 3 2 3 6 2 6 4 2" xfId="21222"/>
    <cellStyle name="Финансовый 3 2 3 6 2 6 4 3" xfId="34830"/>
    <cellStyle name="Финансовый 3 2 3 6 2 6 5" xfId="14418"/>
    <cellStyle name="Финансовый 3 2 3 6 2 6 6" xfId="28026"/>
    <cellStyle name="Финансовый 3 2 3 6 2 7" xfId="4968"/>
    <cellStyle name="Финансовый 3 2 3 6 2 7 2" xfId="11772"/>
    <cellStyle name="Финансовый 3 2 3 6 2 7 2 2" xfId="25380"/>
    <cellStyle name="Финансовый 3 2 3 6 2 7 2 3" xfId="38988"/>
    <cellStyle name="Финансовый 3 2 3 6 2 7 3" xfId="18576"/>
    <cellStyle name="Финансовый 3 2 3 6 2 7 4" xfId="32184"/>
    <cellStyle name="Финансовый 3 2 3 6 2 8" xfId="2700"/>
    <cellStyle name="Финансовый 3 2 3 6 2 8 2" xfId="9504"/>
    <cellStyle name="Финансовый 3 2 3 6 2 8 2 2" xfId="23112"/>
    <cellStyle name="Финансовый 3 2 3 6 2 8 2 3" xfId="36720"/>
    <cellStyle name="Финансовый 3 2 3 6 2 8 3" xfId="16308"/>
    <cellStyle name="Финансовый 3 2 3 6 2 8 4" xfId="29916"/>
    <cellStyle name="Финансовый 3 2 3 6 2 9" xfId="7236"/>
    <cellStyle name="Финансовый 3 2 3 6 2 9 2" xfId="20844"/>
    <cellStyle name="Финансовый 3 2 3 6 2 9 3" xfId="34452"/>
    <cellStyle name="Финансовый 3 2 3 6 3" xfId="1817"/>
    <cellStyle name="Финансовый 3 2 3 6 3 2" xfId="6353"/>
    <cellStyle name="Финансовый 3 2 3 6 3 2 2" xfId="13157"/>
    <cellStyle name="Финансовый 3 2 3 6 3 2 2 2" xfId="26765"/>
    <cellStyle name="Финансовый 3 2 3 6 3 2 2 3" xfId="40373"/>
    <cellStyle name="Финансовый 3 2 3 6 3 2 3" xfId="19961"/>
    <cellStyle name="Финансовый 3 2 3 6 3 2 4" xfId="33569"/>
    <cellStyle name="Финансовый 3 2 3 6 3 3" xfId="4085"/>
    <cellStyle name="Финансовый 3 2 3 6 3 3 2" xfId="10889"/>
    <cellStyle name="Финансовый 3 2 3 6 3 3 2 2" xfId="24497"/>
    <cellStyle name="Финансовый 3 2 3 6 3 3 2 3" xfId="38105"/>
    <cellStyle name="Финансовый 3 2 3 6 3 3 3" xfId="17693"/>
    <cellStyle name="Финансовый 3 2 3 6 3 3 4" xfId="31301"/>
    <cellStyle name="Финансовый 3 2 3 6 3 4" xfId="8621"/>
    <cellStyle name="Финансовый 3 2 3 6 3 4 2" xfId="22229"/>
    <cellStyle name="Финансовый 3 2 3 6 3 4 3" xfId="35837"/>
    <cellStyle name="Финансовый 3 2 3 6 3 5" xfId="15425"/>
    <cellStyle name="Финансовый 3 2 3 6 3 6" xfId="29033"/>
    <cellStyle name="Финансовый 3 2 3 6 4" xfId="1439"/>
    <cellStyle name="Финансовый 3 2 3 6 4 2" xfId="5975"/>
    <cellStyle name="Финансовый 3 2 3 6 4 2 2" xfId="12779"/>
    <cellStyle name="Финансовый 3 2 3 6 4 2 2 2" xfId="26387"/>
    <cellStyle name="Финансовый 3 2 3 6 4 2 2 3" xfId="39995"/>
    <cellStyle name="Финансовый 3 2 3 6 4 2 3" xfId="19583"/>
    <cellStyle name="Финансовый 3 2 3 6 4 2 4" xfId="33191"/>
    <cellStyle name="Финансовый 3 2 3 6 4 3" xfId="3707"/>
    <cellStyle name="Финансовый 3 2 3 6 4 3 2" xfId="10511"/>
    <cellStyle name="Финансовый 3 2 3 6 4 3 2 2" xfId="24119"/>
    <cellStyle name="Финансовый 3 2 3 6 4 3 2 3" xfId="37727"/>
    <cellStyle name="Финансовый 3 2 3 6 4 3 3" xfId="17315"/>
    <cellStyle name="Финансовый 3 2 3 6 4 3 4" xfId="30923"/>
    <cellStyle name="Финансовый 3 2 3 6 4 4" xfId="8243"/>
    <cellStyle name="Финансовый 3 2 3 6 4 4 2" xfId="21851"/>
    <cellStyle name="Финансовый 3 2 3 6 4 4 3" xfId="35459"/>
    <cellStyle name="Финансовый 3 2 3 6 4 5" xfId="15047"/>
    <cellStyle name="Финансовый 3 2 3 6 4 6" xfId="28655"/>
    <cellStyle name="Финансовый 3 2 3 6 5" xfId="2195"/>
    <cellStyle name="Финансовый 3 2 3 6 5 2" xfId="6731"/>
    <cellStyle name="Финансовый 3 2 3 6 5 2 2" xfId="13535"/>
    <cellStyle name="Финансовый 3 2 3 6 5 2 2 2" xfId="27143"/>
    <cellStyle name="Финансовый 3 2 3 6 5 2 2 3" xfId="40751"/>
    <cellStyle name="Финансовый 3 2 3 6 5 2 3" xfId="20339"/>
    <cellStyle name="Финансовый 3 2 3 6 5 2 4" xfId="33947"/>
    <cellStyle name="Финансовый 3 2 3 6 5 3" xfId="4463"/>
    <cellStyle name="Финансовый 3 2 3 6 5 3 2" xfId="11267"/>
    <cellStyle name="Финансовый 3 2 3 6 5 3 2 2" xfId="24875"/>
    <cellStyle name="Финансовый 3 2 3 6 5 3 2 3" xfId="38483"/>
    <cellStyle name="Финансовый 3 2 3 6 5 3 3" xfId="18071"/>
    <cellStyle name="Финансовый 3 2 3 6 5 3 4" xfId="31679"/>
    <cellStyle name="Финансовый 3 2 3 6 5 4" xfId="8999"/>
    <cellStyle name="Финансовый 3 2 3 6 5 4 2" xfId="22607"/>
    <cellStyle name="Финансовый 3 2 3 6 5 4 3" xfId="36215"/>
    <cellStyle name="Финансовый 3 2 3 6 5 5" xfId="15803"/>
    <cellStyle name="Финансовый 3 2 3 6 5 6" xfId="29411"/>
    <cellStyle name="Финансовый 3 2 3 6 6" xfId="1061"/>
    <cellStyle name="Финансовый 3 2 3 6 6 2" xfId="5597"/>
    <cellStyle name="Финансовый 3 2 3 6 6 2 2" xfId="12401"/>
    <cellStyle name="Финансовый 3 2 3 6 6 2 2 2" xfId="26009"/>
    <cellStyle name="Финансовый 3 2 3 6 6 2 2 3" xfId="39617"/>
    <cellStyle name="Финансовый 3 2 3 6 6 2 3" xfId="19205"/>
    <cellStyle name="Финансовый 3 2 3 6 6 2 4" xfId="32813"/>
    <cellStyle name="Финансовый 3 2 3 6 6 3" xfId="3329"/>
    <cellStyle name="Финансовый 3 2 3 6 6 3 2" xfId="10133"/>
    <cellStyle name="Финансовый 3 2 3 6 6 3 2 2" xfId="23741"/>
    <cellStyle name="Финансовый 3 2 3 6 6 3 2 3" xfId="37349"/>
    <cellStyle name="Финансовый 3 2 3 6 6 3 3" xfId="16937"/>
    <cellStyle name="Финансовый 3 2 3 6 6 3 4" xfId="30545"/>
    <cellStyle name="Финансовый 3 2 3 6 6 4" xfId="7865"/>
    <cellStyle name="Финансовый 3 2 3 6 6 4 2" xfId="21473"/>
    <cellStyle name="Финансовый 3 2 3 6 6 4 3" xfId="35081"/>
    <cellStyle name="Финансовый 3 2 3 6 6 5" xfId="14669"/>
    <cellStyle name="Финансовый 3 2 3 6 6 6" xfId="28277"/>
    <cellStyle name="Финансовый 3 2 3 6 7" xfId="683"/>
    <cellStyle name="Финансовый 3 2 3 6 7 2" xfId="5219"/>
    <cellStyle name="Финансовый 3 2 3 6 7 2 2" xfId="12023"/>
    <cellStyle name="Финансовый 3 2 3 6 7 2 2 2" xfId="25631"/>
    <cellStyle name="Финансовый 3 2 3 6 7 2 2 3" xfId="39239"/>
    <cellStyle name="Финансовый 3 2 3 6 7 2 3" xfId="18827"/>
    <cellStyle name="Финансовый 3 2 3 6 7 2 4" xfId="32435"/>
    <cellStyle name="Финансовый 3 2 3 6 7 3" xfId="2951"/>
    <cellStyle name="Финансовый 3 2 3 6 7 3 2" xfId="9755"/>
    <cellStyle name="Финансовый 3 2 3 6 7 3 2 2" xfId="23363"/>
    <cellStyle name="Финансовый 3 2 3 6 7 3 2 3" xfId="36971"/>
    <cellStyle name="Финансовый 3 2 3 6 7 3 3" xfId="16559"/>
    <cellStyle name="Финансовый 3 2 3 6 7 3 4" xfId="30167"/>
    <cellStyle name="Финансовый 3 2 3 6 7 4" xfId="7487"/>
    <cellStyle name="Финансовый 3 2 3 6 7 4 2" xfId="21095"/>
    <cellStyle name="Финансовый 3 2 3 6 7 4 3" xfId="34703"/>
    <cellStyle name="Финансовый 3 2 3 6 7 5" xfId="14291"/>
    <cellStyle name="Финансовый 3 2 3 6 7 6" xfId="27899"/>
    <cellStyle name="Финансовый 3 2 3 6 8" xfId="4841"/>
    <cellStyle name="Финансовый 3 2 3 6 8 2" xfId="11645"/>
    <cellStyle name="Финансовый 3 2 3 6 8 2 2" xfId="25253"/>
    <cellStyle name="Финансовый 3 2 3 6 8 2 3" xfId="38861"/>
    <cellStyle name="Финансовый 3 2 3 6 8 3" xfId="18449"/>
    <cellStyle name="Финансовый 3 2 3 6 8 4" xfId="32057"/>
    <cellStyle name="Финансовый 3 2 3 6 9" xfId="2573"/>
    <cellStyle name="Финансовый 3 2 3 6 9 2" xfId="9377"/>
    <cellStyle name="Финансовый 3 2 3 6 9 2 2" xfId="22985"/>
    <cellStyle name="Финансовый 3 2 3 6 9 2 3" xfId="36593"/>
    <cellStyle name="Финансовый 3 2 3 6 9 3" xfId="16181"/>
    <cellStyle name="Финансовый 3 2 3 6 9 4" xfId="29789"/>
    <cellStyle name="Финансовый 3 2 3 7" xfId="230"/>
    <cellStyle name="Финансовый 3 2 3 7 10" xfId="7034"/>
    <cellStyle name="Финансовый 3 2 3 7 10 2" xfId="20642"/>
    <cellStyle name="Финансовый 3 2 3 7 10 3" xfId="34250"/>
    <cellStyle name="Финансовый 3 2 3 7 11" xfId="13838"/>
    <cellStyle name="Финансовый 3 2 3 7 12" xfId="27446"/>
    <cellStyle name="Финансовый 3 2 3 7 2" xfId="337"/>
    <cellStyle name="Финансовый 3 2 3 7 2 10" xfId="13945"/>
    <cellStyle name="Финансовый 3 2 3 7 2 11" xfId="27553"/>
    <cellStyle name="Финансовый 3 2 3 7 2 2" xfId="1849"/>
    <cellStyle name="Финансовый 3 2 3 7 2 2 2" xfId="6385"/>
    <cellStyle name="Финансовый 3 2 3 7 2 2 2 2" xfId="13189"/>
    <cellStyle name="Финансовый 3 2 3 7 2 2 2 2 2" xfId="26797"/>
    <cellStyle name="Финансовый 3 2 3 7 2 2 2 2 3" xfId="40405"/>
    <cellStyle name="Финансовый 3 2 3 7 2 2 2 3" xfId="19993"/>
    <cellStyle name="Финансовый 3 2 3 7 2 2 2 4" xfId="33601"/>
    <cellStyle name="Финансовый 3 2 3 7 2 2 3" xfId="4117"/>
    <cellStyle name="Финансовый 3 2 3 7 2 2 3 2" xfId="10921"/>
    <cellStyle name="Финансовый 3 2 3 7 2 2 3 2 2" xfId="24529"/>
    <cellStyle name="Финансовый 3 2 3 7 2 2 3 2 3" xfId="38137"/>
    <cellStyle name="Финансовый 3 2 3 7 2 2 3 3" xfId="17725"/>
    <cellStyle name="Финансовый 3 2 3 7 2 2 3 4" xfId="31333"/>
    <cellStyle name="Финансовый 3 2 3 7 2 2 4" xfId="8653"/>
    <cellStyle name="Финансовый 3 2 3 7 2 2 4 2" xfId="22261"/>
    <cellStyle name="Финансовый 3 2 3 7 2 2 4 3" xfId="35869"/>
    <cellStyle name="Финансовый 3 2 3 7 2 2 5" xfId="15457"/>
    <cellStyle name="Финансовый 3 2 3 7 2 2 6" xfId="29065"/>
    <cellStyle name="Финансовый 3 2 3 7 2 3" xfId="1471"/>
    <cellStyle name="Финансовый 3 2 3 7 2 3 2" xfId="6007"/>
    <cellStyle name="Финансовый 3 2 3 7 2 3 2 2" xfId="12811"/>
    <cellStyle name="Финансовый 3 2 3 7 2 3 2 2 2" xfId="26419"/>
    <cellStyle name="Финансовый 3 2 3 7 2 3 2 2 3" xfId="40027"/>
    <cellStyle name="Финансовый 3 2 3 7 2 3 2 3" xfId="19615"/>
    <cellStyle name="Финансовый 3 2 3 7 2 3 2 4" xfId="33223"/>
    <cellStyle name="Финансовый 3 2 3 7 2 3 3" xfId="3739"/>
    <cellStyle name="Финансовый 3 2 3 7 2 3 3 2" xfId="10543"/>
    <cellStyle name="Финансовый 3 2 3 7 2 3 3 2 2" xfId="24151"/>
    <cellStyle name="Финансовый 3 2 3 7 2 3 3 2 3" xfId="37759"/>
    <cellStyle name="Финансовый 3 2 3 7 2 3 3 3" xfId="17347"/>
    <cellStyle name="Финансовый 3 2 3 7 2 3 3 4" xfId="30955"/>
    <cellStyle name="Финансовый 3 2 3 7 2 3 4" xfId="8275"/>
    <cellStyle name="Финансовый 3 2 3 7 2 3 4 2" xfId="21883"/>
    <cellStyle name="Финансовый 3 2 3 7 2 3 4 3" xfId="35491"/>
    <cellStyle name="Финансовый 3 2 3 7 2 3 5" xfId="15079"/>
    <cellStyle name="Финансовый 3 2 3 7 2 3 6" xfId="28687"/>
    <cellStyle name="Финансовый 3 2 3 7 2 4" xfId="2227"/>
    <cellStyle name="Финансовый 3 2 3 7 2 4 2" xfId="6763"/>
    <cellStyle name="Финансовый 3 2 3 7 2 4 2 2" xfId="13567"/>
    <cellStyle name="Финансовый 3 2 3 7 2 4 2 2 2" xfId="27175"/>
    <cellStyle name="Финансовый 3 2 3 7 2 4 2 2 3" xfId="40783"/>
    <cellStyle name="Финансовый 3 2 3 7 2 4 2 3" xfId="20371"/>
    <cellStyle name="Финансовый 3 2 3 7 2 4 2 4" xfId="33979"/>
    <cellStyle name="Финансовый 3 2 3 7 2 4 3" xfId="4495"/>
    <cellStyle name="Финансовый 3 2 3 7 2 4 3 2" xfId="11299"/>
    <cellStyle name="Финансовый 3 2 3 7 2 4 3 2 2" xfId="24907"/>
    <cellStyle name="Финансовый 3 2 3 7 2 4 3 2 3" xfId="38515"/>
    <cellStyle name="Финансовый 3 2 3 7 2 4 3 3" xfId="18103"/>
    <cellStyle name="Финансовый 3 2 3 7 2 4 3 4" xfId="31711"/>
    <cellStyle name="Финансовый 3 2 3 7 2 4 4" xfId="9031"/>
    <cellStyle name="Финансовый 3 2 3 7 2 4 4 2" xfId="22639"/>
    <cellStyle name="Финансовый 3 2 3 7 2 4 4 3" xfId="36247"/>
    <cellStyle name="Финансовый 3 2 3 7 2 4 5" xfId="15835"/>
    <cellStyle name="Финансовый 3 2 3 7 2 4 6" xfId="29443"/>
    <cellStyle name="Финансовый 3 2 3 7 2 5" xfId="1093"/>
    <cellStyle name="Финансовый 3 2 3 7 2 5 2" xfId="5629"/>
    <cellStyle name="Финансовый 3 2 3 7 2 5 2 2" xfId="12433"/>
    <cellStyle name="Финансовый 3 2 3 7 2 5 2 2 2" xfId="26041"/>
    <cellStyle name="Финансовый 3 2 3 7 2 5 2 2 3" xfId="39649"/>
    <cellStyle name="Финансовый 3 2 3 7 2 5 2 3" xfId="19237"/>
    <cellStyle name="Финансовый 3 2 3 7 2 5 2 4" xfId="32845"/>
    <cellStyle name="Финансовый 3 2 3 7 2 5 3" xfId="3361"/>
    <cellStyle name="Финансовый 3 2 3 7 2 5 3 2" xfId="10165"/>
    <cellStyle name="Финансовый 3 2 3 7 2 5 3 2 2" xfId="23773"/>
    <cellStyle name="Финансовый 3 2 3 7 2 5 3 2 3" xfId="37381"/>
    <cellStyle name="Финансовый 3 2 3 7 2 5 3 3" xfId="16969"/>
    <cellStyle name="Финансовый 3 2 3 7 2 5 3 4" xfId="30577"/>
    <cellStyle name="Финансовый 3 2 3 7 2 5 4" xfId="7897"/>
    <cellStyle name="Финансовый 3 2 3 7 2 5 4 2" xfId="21505"/>
    <cellStyle name="Финансовый 3 2 3 7 2 5 4 3" xfId="35113"/>
    <cellStyle name="Финансовый 3 2 3 7 2 5 5" xfId="14701"/>
    <cellStyle name="Финансовый 3 2 3 7 2 5 6" xfId="28309"/>
    <cellStyle name="Финансовый 3 2 3 7 2 6" xfId="715"/>
    <cellStyle name="Финансовый 3 2 3 7 2 6 2" xfId="5251"/>
    <cellStyle name="Финансовый 3 2 3 7 2 6 2 2" xfId="12055"/>
    <cellStyle name="Финансовый 3 2 3 7 2 6 2 2 2" xfId="25663"/>
    <cellStyle name="Финансовый 3 2 3 7 2 6 2 2 3" xfId="39271"/>
    <cellStyle name="Финансовый 3 2 3 7 2 6 2 3" xfId="18859"/>
    <cellStyle name="Финансовый 3 2 3 7 2 6 2 4" xfId="32467"/>
    <cellStyle name="Финансовый 3 2 3 7 2 6 3" xfId="2983"/>
    <cellStyle name="Финансовый 3 2 3 7 2 6 3 2" xfId="9787"/>
    <cellStyle name="Финансовый 3 2 3 7 2 6 3 2 2" xfId="23395"/>
    <cellStyle name="Финансовый 3 2 3 7 2 6 3 2 3" xfId="37003"/>
    <cellStyle name="Финансовый 3 2 3 7 2 6 3 3" xfId="16591"/>
    <cellStyle name="Финансовый 3 2 3 7 2 6 3 4" xfId="30199"/>
    <cellStyle name="Финансовый 3 2 3 7 2 6 4" xfId="7519"/>
    <cellStyle name="Финансовый 3 2 3 7 2 6 4 2" xfId="21127"/>
    <cellStyle name="Финансовый 3 2 3 7 2 6 4 3" xfId="34735"/>
    <cellStyle name="Финансовый 3 2 3 7 2 6 5" xfId="14323"/>
    <cellStyle name="Финансовый 3 2 3 7 2 6 6" xfId="27931"/>
    <cellStyle name="Финансовый 3 2 3 7 2 7" xfId="4873"/>
    <cellStyle name="Финансовый 3 2 3 7 2 7 2" xfId="11677"/>
    <cellStyle name="Финансовый 3 2 3 7 2 7 2 2" xfId="25285"/>
    <cellStyle name="Финансовый 3 2 3 7 2 7 2 3" xfId="38893"/>
    <cellStyle name="Финансовый 3 2 3 7 2 7 3" xfId="18481"/>
    <cellStyle name="Финансовый 3 2 3 7 2 7 4" xfId="32089"/>
    <cellStyle name="Финансовый 3 2 3 7 2 8" xfId="2605"/>
    <cellStyle name="Финансовый 3 2 3 7 2 8 2" xfId="9409"/>
    <cellStyle name="Финансовый 3 2 3 7 2 8 2 2" xfId="23017"/>
    <cellStyle name="Финансовый 3 2 3 7 2 8 2 3" xfId="36625"/>
    <cellStyle name="Финансовый 3 2 3 7 2 8 3" xfId="16213"/>
    <cellStyle name="Финансовый 3 2 3 7 2 8 4" xfId="29821"/>
    <cellStyle name="Финансовый 3 2 3 7 2 9" xfId="7141"/>
    <cellStyle name="Финансовый 3 2 3 7 2 9 2" xfId="20749"/>
    <cellStyle name="Финансовый 3 2 3 7 2 9 3" xfId="34357"/>
    <cellStyle name="Финансовый 3 2 3 7 3" xfId="1742"/>
    <cellStyle name="Финансовый 3 2 3 7 3 2" xfId="6278"/>
    <cellStyle name="Финансовый 3 2 3 7 3 2 2" xfId="13082"/>
    <cellStyle name="Финансовый 3 2 3 7 3 2 2 2" xfId="26690"/>
    <cellStyle name="Финансовый 3 2 3 7 3 2 2 3" xfId="40298"/>
    <cellStyle name="Финансовый 3 2 3 7 3 2 3" xfId="19886"/>
    <cellStyle name="Финансовый 3 2 3 7 3 2 4" xfId="33494"/>
    <cellStyle name="Финансовый 3 2 3 7 3 3" xfId="4010"/>
    <cellStyle name="Финансовый 3 2 3 7 3 3 2" xfId="10814"/>
    <cellStyle name="Финансовый 3 2 3 7 3 3 2 2" xfId="24422"/>
    <cellStyle name="Финансовый 3 2 3 7 3 3 2 3" xfId="38030"/>
    <cellStyle name="Финансовый 3 2 3 7 3 3 3" xfId="17618"/>
    <cellStyle name="Финансовый 3 2 3 7 3 3 4" xfId="31226"/>
    <cellStyle name="Финансовый 3 2 3 7 3 4" xfId="8546"/>
    <cellStyle name="Финансовый 3 2 3 7 3 4 2" xfId="22154"/>
    <cellStyle name="Финансовый 3 2 3 7 3 4 3" xfId="35762"/>
    <cellStyle name="Финансовый 3 2 3 7 3 5" xfId="15350"/>
    <cellStyle name="Финансовый 3 2 3 7 3 6" xfId="28958"/>
    <cellStyle name="Финансовый 3 2 3 7 4" xfId="1364"/>
    <cellStyle name="Финансовый 3 2 3 7 4 2" xfId="5900"/>
    <cellStyle name="Финансовый 3 2 3 7 4 2 2" xfId="12704"/>
    <cellStyle name="Финансовый 3 2 3 7 4 2 2 2" xfId="26312"/>
    <cellStyle name="Финансовый 3 2 3 7 4 2 2 3" xfId="39920"/>
    <cellStyle name="Финансовый 3 2 3 7 4 2 3" xfId="19508"/>
    <cellStyle name="Финансовый 3 2 3 7 4 2 4" xfId="33116"/>
    <cellStyle name="Финансовый 3 2 3 7 4 3" xfId="3632"/>
    <cellStyle name="Финансовый 3 2 3 7 4 3 2" xfId="10436"/>
    <cellStyle name="Финансовый 3 2 3 7 4 3 2 2" xfId="24044"/>
    <cellStyle name="Финансовый 3 2 3 7 4 3 2 3" xfId="37652"/>
    <cellStyle name="Финансовый 3 2 3 7 4 3 3" xfId="17240"/>
    <cellStyle name="Финансовый 3 2 3 7 4 3 4" xfId="30848"/>
    <cellStyle name="Финансовый 3 2 3 7 4 4" xfId="8168"/>
    <cellStyle name="Финансовый 3 2 3 7 4 4 2" xfId="21776"/>
    <cellStyle name="Финансовый 3 2 3 7 4 4 3" xfId="35384"/>
    <cellStyle name="Финансовый 3 2 3 7 4 5" xfId="14972"/>
    <cellStyle name="Финансовый 3 2 3 7 4 6" xfId="28580"/>
    <cellStyle name="Финансовый 3 2 3 7 5" xfId="2120"/>
    <cellStyle name="Финансовый 3 2 3 7 5 2" xfId="6656"/>
    <cellStyle name="Финансовый 3 2 3 7 5 2 2" xfId="13460"/>
    <cellStyle name="Финансовый 3 2 3 7 5 2 2 2" xfId="27068"/>
    <cellStyle name="Финансовый 3 2 3 7 5 2 2 3" xfId="40676"/>
    <cellStyle name="Финансовый 3 2 3 7 5 2 3" xfId="20264"/>
    <cellStyle name="Финансовый 3 2 3 7 5 2 4" xfId="33872"/>
    <cellStyle name="Финансовый 3 2 3 7 5 3" xfId="4388"/>
    <cellStyle name="Финансовый 3 2 3 7 5 3 2" xfId="11192"/>
    <cellStyle name="Финансовый 3 2 3 7 5 3 2 2" xfId="24800"/>
    <cellStyle name="Финансовый 3 2 3 7 5 3 2 3" xfId="38408"/>
    <cellStyle name="Финансовый 3 2 3 7 5 3 3" xfId="17996"/>
    <cellStyle name="Финансовый 3 2 3 7 5 3 4" xfId="31604"/>
    <cellStyle name="Финансовый 3 2 3 7 5 4" xfId="8924"/>
    <cellStyle name="Финансовый 3 2 3 7 5 4 2" xfId="22532"/>
    <cellStyle name="Финансовый 3 2 3 7 5 4 3" xfId="36140"/>
    <cellStyle name="Финансовый 3 2 3 7 5 5" xfId="15728"/>
    <cellStyle name="Финансовый 3 2 3 7 5 6" xfId="29336"/>
    <cellStyle name="Финансовый 3 2 3 7 6" xfId="986"/>
    <cellStyle name="Финансовый 3 2 3 7 6 2" xfId="5522"/>
    <cellStyle name="Финансовый 3 2 3 7 6 2 2" xfId="12326"/>
    <cellStyle name="Финансовый 3 2 3 7 6 2 2 2" xfId="25934"/>
    <cellStyle name="Финансовый 3 2 3 7 6 2 2 3" xfId="39542"/>
    <cellStyle name="Финансовый 3 2 3 7 6 2 3" xfId="19130"/>
    <cellStyle name="Финансовый 3 2 3 7 6 2 4" xfId="32738"/>
    <cellStyle name="Финансовый 3 2 3 7 6 3" xfId="3254"/>
    <cellStyle name="Финансовый 3 2 3 7 6 3 2" xfId="10058"/>
    <cellStyle name="Финансовый 3 2 3 7 6 3 2 2" xfId="23666"/>
    <cellStyle name="Финансовый 3 2 3 7 6 3 2 3" xfId="37274"/>
    <cellStyle name="Финансовый 3 2 3 7 6 3 3" xfId="16862"/>
    <cellStyle name="Финансовый 3 2 3 7 6 3 4" xfId="30470"/>
    <cellStyle name="Финансовый 3 2 3 7 6 4" xfId="7790"/>
    <cellStyle name="Финансовый 3 2 3 7 6 4 2" xfId="21398"/>
    <cellStyle name="Финансовый 3 2 3 7 6 4 3" xfId="35006"/>
    <cellStyle name="Финансовый 3 2 3 7 6 5" xfId="14594"/>
    <cellStyle name="Финансовый 3 2 3 7 6 6" xfId="28202"/>
    <cellStyle name="Финансовый 3 2 3 7 7" xfId="608"/>
    <cellStyle name="Финансовый 3 2 3 7 7 2" xfId="5144"/>
    <cellStyle name="Финансовый 3 2 3 7 7 2 2" xfId="11948"/>
    <cellStyle name="Финансовый 3 2 3 7 7 2 2 2" xfId="25556"/>
    <cellStyle name="Финансовый 3 2 3 7 7 2 2 3" xfId="39164"/>
    <cellStyle name="Финансовый 3 2 3 7 7 2 3" xfId="18752"/>
    <cellStyle name="Финансовый 3 2 3 7 7 2 4" xfId="32360"/>
    <cellStyle name="Финансовый 3 2 3 7 7 3" xfId="2876"/>
    <cellStyle name="Финансовый 3 2 3 7 7 3 2" xfId="9680"/>
    <cellStyle name="Финансовый 3 2 3 7 7 3 2 2" xfId="23288"/>
    <cellStyle name="Финансовый 3 2 3 7 7 3 2 3" xfId="36896"/>
    <cellStyle name="Финансовый 3 2 3 7 7 3 3" xfId="16484"/>
    <cellStyle name="Финансовый 3 2 3 7 7 3 4" xfId="30092"/>
    <cellStyle name="Финансовый 3 2 3 7 7 4" xfId="7412"/>
    <cellStyle name="Финансовый 3 2 3 7 7 4 2" xfId="21020"/>
    <cellStyle name="Финансовый 3 2 3 7 7 4 3" xfId="34628"/>
    <cellStyle name="Финансовый 3 2 3 7 7 5" xfId="14216"/>
    <cellStyle name="Финансовый 3 2 3 7 7 6" xfId="27824"/>
    <cellStyle name="Финансовый 3 2 3 7 8" xfId="4766"/>
    <cellStyle name="Финансовый 3 2 3 7 8 2" xfId="11570"/>
    <cellStyle name="Финансовый 3 2 3 7 8 2 2" xfId="25178"/>
    <cellStyle name="Финансовый 3 2 3 7 8 2 3" xfId="38786"/>
    <cellStyle name="Финансовый 3 2 3 7 8 3" xfId="18374"/>
    <cellStyle name="Финансовый 3 2 3 7 8 4" xfId="31982"/>
    <cellStyle name="Финансовый 3 2 3 7 9" xfId="2498"/>
    <cellStyle name="Финансовый 3 2 3 7 9 2" xfId="9302"/>
    <cellStyle name="Финансовый 3 2 3 7 9 2 2" xfId="22910"/>
    <cellStyle name="Финансовый 3 2 3 7 9 2 3" xfId="36518"/>
    <cellStyle name="Финансовый 3 2 3 7 9 3" xfId="16106"/>
    <cellStyle name="Финансовый 3 2 3 7 9 4" xfId="29714"/>
    <cellStyle name="Финансовый 3 2 3 8" xfId="351"/>
    <cellStyle name="Финансовый 3 2 3 8 10" xfId="13959"/>
    <cellStyle name="Финансовый 3 2 3 8 11" xfId="27567"/>
    <cellStyle name="Финансовый 3 2 3 8 2" xfId="1863"/>
    <cellStyle name="Финансовый 3 2 3 8 2 2" xfId="6399"/>
    <cellStyle name="Финансовый 3 2 3 8 2 2 2" xfId="13203"/>
    <cellStyle name="Финансовый 3 2 3 8 2 2 2 2" xfId="26811"/>
    <cellStyle name="Финансовый 3 2 3 8 2 2 2 3" xfId="40419"/>
    <cellStyle name="Финансовый 3 2 3 8 2 2 3" xfId="20007"/>
    <cellStyle name="Финансовый 3 2 3 8 2 2 4" xfId="33615"/>
    <cellStyle name="Финансовый 3 2 3 8 2 3" xfId="4131"/>
    <cellStyle name="Финансовый 3 2 3 8 2 3 2" xfId="10935"/>
    <cellStyle name="Финансовый 3 2 3 8 2 3 2 2" xfId="24543"/>
    <cellStyle name="Финансовый 3 2 3 8 2 3 2 3" xfId="38151"/>
    <cellStyle name="Финансовый 3 2 3 8 2 3 3" xfId="17739"/>
    <cellStyle name="Финансовый 3 2 3 8 2 3 4" xfId="31347"/>
    <cellStyle name="Финансовый 3 2 3 8 2 4" xfId="8667"/>
    <cellStyle name="Финансовый 3 2 3 8 2 4 2" xfId="22275"/>
    <cellStyle name="Финансовый 3 2 3 8 2 4 3" xfId="35883"/>
    <cellStyle name="Финансовый 3 2 3 8 2 5" xfId="15471"/>
    <cellStyle name="Финансовый 3 2 3 8 2 6" xfId="29079"/>
    <cellStyle name="Финансовый 3 2 3 8 3" xfId="1485"/>
    <cellStyle name="Финансовый 3 2 3 8 3 2" xfId="6021"/>
    <cellStyle name="Финансовый 3 2 3 8 3 2 2" xfId="12825"/>
    <cellStyle name="Финансовый 3 2 3 8 3 2 2 2" xfId="26433"/>
    <cellStyle name="Финансовый 3 2 3 8 3 2 2 3" xfId="40041"/>
    <cellStyle name="Финансовый 3 2 3 8 3 2 3" xfId="19629"/>
    <cellStyle name="Финансовый 3 2 3 8 3 2 4" xfId="33237"/>
    <cellStyle name="Финансовый 3 2 3 8 3 3" xfId="3753"/>
    <cellStyle name="Финансовый 3 2 3 8 3 3 2" xfId="10557"/>
    <cellStyle name="Финансовый 3 2 3 8 3 3 2 2" xfId="24165"/>
    <cellStyle name="Финансовый 3 2 3 8 3 3 2 3" xfId="37773"/>
    <cellStyle name="Финансовый 3 2 3 8 3 3 3" xfId="17361"/>
    <cellStyle name="Финансовый 3 2 3 8 3 3 4" xfId="30969"/>
    <cellStyle name="Финансовый 3 2 3 8 3 4" xfId="8289"/>
    <cellStyle name="Финансовый 3 2 3 8 3 4 2" xfId="21897"/>
    <cellStyle name="Финансовый 3 2 3 8 3 4 3" xfId="35505"/>
    <cellStyle name="Финансовый 3 2 3 8 3 5" xfId="15093"/>
    <cellStyle name="Финансовый 3 2 3 8 3 6" xfId="28701"/>
    <cellStyle name="Финансовый 3 2 3 8 4" xfId="2241"/>
    <cellStyle name="Финансовый 3 2 3 8 4 2" xfId="6777"/>
    <cellStyle name="Финансовый 3 2 3 8 4 2 2" xfId="13581"/>
    <cellStyle name="Финансовый 3 2 3 8 4 2 2 2" xfId="27189"/>
    <cellStyle name="Финансовый 3 2 3 8 4 2 2 3" xfId="40797"/>
    <cellStyle name="Финансовый 3 2 3 8 4 2 3" xfId="20385"/>
    <cellStyle name="Финансовый 3 2 3 8 4 2 4" xfId="33993"/>
    <cellStyle name="Финансовый 3 2 3 8 4 3" xfId="4509"/>
    <cellStyle name="Финансовый 3 2 3 8 4 3 2" xfId="11313"/>
    <cellStyle name="Финансовый 3 2 3 8 4 3 2 2" xfId="24921"/>
    <cellStyle name="Финансовый 3 2 3 8 4 3 2 3" xfId="38529"/>
    <cellStyle name="Финансовый 3 2 3 8 4 3 3" xfId="18117"/>
    <cellStyle name="Финансовый 3 2 3 8 4 3 4" xfId="31725"/>
    <cellStyle name="Финансовый 3 2 3 8 4 4" xfId="9045"/>
    <cellStyle name="Финансовый 3 2 3 8 4 4 2" xfId="22653"/>
    <cellStyle name="Финансовый 3 2 3 8 4 4 3" xfId="36261"/>
    <cellStyle name="Финансовый 3 2 3 8 4 5" xfId="15849"/>
    <cellStyle name="Финансовый 3 2 3 8 4 6" xfId="29457"/>
    <cellStyle name="Финансовый 3 2 3 8 5" xfId="1107"/>
    <cellStyle name="Финансовый 3 2 3 8 5 2" xfId="5643"/>
    <cellStyle name="Финансовый 3 2 3 8 5 2 2" xfId="12447"/>
    <cellStyle name="Финансовый 3 2 3 8 5 2 2 2" xfId="26055"/>
    <cellStyle name="Финансовый 3 2 3 8 5 2 2 3" xfId="39663"/>
    <cellStyle name="Финансовый 3 2 3 8 5 2 3" xfId="19251"/>
    <cellStyle name="Финансовый 3 2 3 8 5 2 4" xfId="32859"/>
    <cellStyle name="Финансовый 3 2 3 8 5 3" xfId="3375"/>
    <cellStyle name="Финансовый 3 2 3 8 5 3 2" xfId="10179"/>
    <cellStyle name="Финансовый 3 2 3 8 5 3 2 2" xfId="23787"/>
    <cellStyle name="Финансовый 3 2 3 8 5 3 2 3" xfId="37395"/>
    <cellStyle name="Финансовый 3 2 3 8 5 3 3" xfId="16983"/>
    <cellStyle name="Финансовый 3 2 3 8 5 3 4" xfId="30591"/>
    <cellStyle name="Финансовый 3 2 3 8 5 4" xfId="7911"/>
    <cellStyle name="Финансовый 3 2 3 8 5 4 2" xfId="21519"/>
    <cellStyle name="Финансовый 3 2 3 8 5 4 3" xfId="35127"/>
    <cellStyle name="Финансовый 3 2 3 8 5 5" xfId="14715"/>
    <cellStyle name="Финансовый 3 2 3 8 5 6" xfId="28323"/>
    <cellStyle name="Финансовый 3 2 3 8 6" xfId="729"/>
    <cellStyle name="Финансовый 3 2 3 8 6 2" xfId="5265"/>
    <cellStyle name="Финансовый 3 2 3 8 6 2 2" xfId="12069"/>
    <cellStyle name="Финансовый 3 2 3 8 6 2 2 2" xfId="25677"/>
    <cellStyle name="Финансовый 3 2 3 8 6 2 2 3" xfId="39285"/>
    <cellStyle name="Финансовый 3 2 3 8 6 2 3" xfId="18873"/>
    <cellStyle name="Финансовый 3 2 3 8 6 2 4" xfId="32481"/>
    <cellStyle name="Финансовый 3 2 3 8 6 3" xfId="2997"/>
    <cellStyle name="Финансовый 3 2 3 8 6 3 2" xfId="9801"/>
    <cellStyle name="Финансовый 3 2 3 8 6 3 2 2" xfId="23409"/>
    <cellStyle name="Финансовый 3 2 3 8 6 3 2 3" xfId="37017"/>
    <cellStyle name="Финансовый 3 2 3 8 6 3 3" xfId="16605"/>
    <cellStyle name="Финансовый 3 2 3 8 6 3 4" xfId="30213"/>
    <cellStyle name="Финансовый 3 2 3 8 6 4" xfId="7533"/>
    <cellStyle name="Финансовый 3 2 3 8 6 4 2" xfId="21141"/>
    <cellStyle name="Финансовый 3 2 3 8 6 4 3" xfId="34749"/>
    <cellStyle name="Финансовый 3 2 3 8 6 5" xfId="14337"/>
    <cellStyle name="Финансовый 3 2 3 8 6 6" xfId="27945"/>
    <cellStyle name="Финансовый 3 2 3 8 7" xfId="4887"/>
    <cellStyle name="Финансовый 3 2 3 8 7 2" xfId="11691"/>
    <cellStyle name="Финансовый 3 2 3 8 7 2 2" xfId="25299"/>
    <cellStyle name="Финансовый 3 2 3 8 7 2 3" xfId="38907"/>
    <cellStyle name="Финансовый 3 2 3 8 7 3" xfId="18495"/>
    <cellStyle name="Финансовый 3 2 3 8 7 4" xfId="32103"/>
    <cellStyle name="Финансовый 3 2 3 8 8" xfId="2619"/>
    <cellStyle name="Финансовый 3 2 3 8 8 2" xfId="9423"/>
    <cellStyle name="Финансовый 3 2 3 8 8 2 2" xfId="23031"/>
    <cellStyle name="Финансовый 3 2 3 8 8 2 3" xfId="36639"/>
    <cellStyle name="Финансовый 3 2 3 8 8 3" xfId="16227"/>
    <cellStyle name="Финансовый 3 2 3 8 8 4" xfId="29835"/>
    <cellStyle name="Финансовый 3 2 3 8 9" xfId="7155"/>
    <cellStyle name="Финансовый 3 2 3 8 9 2" xfId="20763"/>
    <cellStyle name="Финансовый 3 2 3 8 9 3" xfId="34371"/>
    <cellStyle name="Финансовый 3 2 3 9" xfId="1661"/>
    <cellStyle name="Финансовый 3 2 3 9 2" xfId="6197"/>
    <cellStyle name="Финансовый 3 2 3 9 2 2" xfId="13001"/>
    <cellStyle name="Финансовый 3 2 3 9 2 2 2" xfId="26609"/>
    <cellStyle name="Финансовый 3 2 3 9 2 2 3" xfId="40217"/>
    <cellStyle name="Финансовый 3 2 3 9 2 3" xfId="19805"/>
    <cellStyle name="Финансовый 3 2 3 9 2 4" xfId="33413"/>
    <cellStyle name="Финансовый 3 2 3 9 3" xfId="3929"/>
    <cellStyle name="Финансовый 3 2 3 9 3 2" xfId="10733"/>
    <cellStyle name="Финансовый 3 2 3 9 3 2 2" xfId="24341"/>
    <cellStyle name="Финансовый 3 2 3 9 3 2 3" xfId="37949"/>
    <cellStyle name="Финансовый 3 2 3 9 3 3" xfId="17537"/>
    <cellStyle name="Финансовый 3 2 3 9 3 4" xfId="31145"/>
    <cellStyle name="Финансовый 3 2 3 9 4" xfId="8465"/>
    <cellStyle name="Финансовый 3 2 3 9 4 2" xfId="22073"/>
    <cellStyle name="Финансовый 3 2 3 9 4 3" xfId="35681"/>
    <cellStyle name="Финансовый 3 2 3 9 5" xfId="15269"/>
    <cellStyle name="Финансовый 3 2 3 9 6" xfId="28877"/>
    <cellStyle name="Финансовый 3 2 3_Лист1" xfId="56691"/>
    <cellStyle name="Финансовый 3 2 4" xfId="152"/>
    <cellStyle name="Финансовый 3 2 4 10" xfId="908"/>
    <cellStyle name="Финансовый 3 2 4 10 2" xfId="5444"/>
    <cellStyle name="Финансовый 3 2 4 10 2 2" xfId="12248"/>
    <cellStyle name="Финансовый 3 2 4 10 2 2 2" xfId="25856"/>
    <cellStyle name="Финансовый 3 2 4 10 2 2 3" xfId="39464"/>
    <cellStyle name="Финансовый 3 2 4 10 2 3" xfId="19052"/>
    <cellStyle name="Финансовый 3 2 4 10 2 4" xfId="32660"/>
    <cellStyle name="Финансовый 3 2 4 10 3" xfId="3176"/>
    <cellStyle name="Финансовый 3 2 4 10 3 2" xfId="9980"/>
    <cellStyle name="Финансовый 3 2 4 10 3 2 2" xfId="23588"/>
    <cellStyle name="Финансовый 3 2 4 10 3 2 3" xfId="37196"/>
    <cellStyle name="Финансовый 3 2 4 10 3 3" xfId="16784"/>
    <cellStyle name="Финансовый 3 2 4 10 3 4" xfId="30392"/>
    <cellStyle name="Финансовый 3 2 4 10 4" xfId="7712"/>
    <cellStyle name="Финансовый 3 2 4 10 4 2" xfId="21320"/>
    <cellStyle name="Финансовый 3 2 4 10 4 3" xfId="34928"/>
    <cellStyle name="Финансовый 3 2 4 10 5" xfId="14516"/>
    <cellStyle name="Финансовый 3 2 4 10 6" xfId="28124"/>
    <cellStyle name="Финансовый 3 2 4 11" xfId="530"/>
    <cellStyle name="Финансовый 3 2 4 11 2" xfId="5066"/>
    <cellStyle name="Финансовый 3 2 4 11 2 2" xfId="11870"/>
    <cellStyle name="Финансовый 3 2 4 11 2 2 2" xfId="25478"/>
    <cellStyle name="Финансовый 3 2 4 11 2 2 3" xfId="39086"/>
    <cellStyle name="Финансовый 3 2 4 11 2 3" xfId="18674"/>
    <cellStyle name="Финансовый 3 2 4 11 2 4" xfId="32282"/>
    <cellStyle name="Финансовый 3 2 4 11 3" xfId="2798"/>
    <cellStyle name="Финансовый 3 2 4 11 3 2" xfId="9602"/>
    <cellStyle name="Финансовый 3 2 4 11 3 2 2" xfId="23210"/>
    <cellStyle name="Финансовый 3 2 4 11 3 2 3" xfId="36818"/>
    <cellStyle name="Финансовый 3 2 4 11 3 3" xfId="16406"/>
    <cellStyle name="Финансовый 3 2 4 11 3 4" xfId="30014"/>
    <cellStyle name="Финансовый 3 2 4 11 4" xfId="7334"/>
    <cellStyle name="Финансовый 3 2 4 11 4 2" xfId="20942"/>
    <cellStyle name="Финансовый 3 2 4 11 4 3" xfId="34550"/>
    <cellStyle name="Финансовый 3 2 4 11 5" xfId="14138"/>
    <cellStyle name="Финансовый 3 2 4 11 6" xfId="27746"/>
    <cellStyle name="Финансовый 3 2 4 12" xfId="4688"/>
    <cellStyle name="Финансовый 3 2 4 12 2" xfId="11492"/>
    <cellStyle name="Финансовый 3 2 4 12 2 2" xfId="25100"/>
    <cellStyle name="Финансовый 3 2 4 12 2 3" xfId="38708"/>
    <cellStyle name="Финансовый 3 2 4 12 3" xfId="18296"/>
    <cellStyle name="Финансовый 3 2 4 12 4" xfId="31904"/>
    <cellStyle name="Финансовый 3 2 4 13" xfId="2420"/>
    <cellStyle name="Финансовый 3 2 4 13 2" xfId="9224"/>
    <cellStyle name="Финансовый 3 2 4 13 2 2" xfId="22832"/>
    <cellStyle name="Финансовый 3 2 4 13 2 3" xfId="36440"/>
    <cellStyle name="Финансовый 3 2 4 13 3" xfId="16028"/>
    <cellStyle name="Финансовый 3 2 4 13 4" xfId="29636"/>
    <cellStyle name="Финансовый 3 2 4 14" xfId="6956"/>
    <cellStyle name="Финансовый 3 2 4 14 2" xfId="20564"/>
    <cellStyle name="Финансовый 3 2 4 14 3" xfId="34172"/>
    <cellStyle name="Финансовый 3 2 4 15" xfId="13760"/>
    <cellStyle name="Финансовый 3 2 4 16" xfId="27368"/>
    <cellStyle name="Финансовый 3 2 4 2" xfId="206"/>
    <cellStyle name="Финансовый 3 2 4 2 10" xfId="2474"/>
    <cellStyle name="Финансовый 3 2 4 2 10 2" xfId="9278"/>
    <cellStyle name="Финансовый 3 2 4 2 10 2 2" xfId="22886"/>
    <cellStyle name="Финансовый 3 2 4 2 10 2 3" xfId="36494"/>
    <cellStyle name="Финансовый 3 2 4 2 10 3" xfId="16082"/>
    <cellStyle name="Финансовый 3 2 4 2 10 4" xfId="29690"/>
    <cellStyle name="Финансовый 3 2 4 2 11" xfId="7010"/>
    <cellStyle name="Финансовый 3 2 4 2 11 2" xfId="20618"/>
    <cellStyle name="Финансовый 3 2 4 2 11 3" xfId="34226"/>
    <cellStyle name="Финансовый 3 2 4 2 12" xfId="13814"/>
    <cellStyle name="Финансовый 3 2 4 2 13" xfId="27422"/>
    <cellStyle name="Финансовый 3 2 4 2 2" xfId="287"/>
    <cellStyle name="Финансовый 3 2 4 2 2 10" xfId="7091"/>
    <cellStyle name="Финансовый 3 2 4 2 2 10 2" xfId="20699"/>
    <cellStyle name="Финансовый 3 2 4 2 2 10 3" xfId="34307"/>
    <cellStyle name="Финансовый 3 2 4 2 2 11" xfId="13895"/>
    <cellStyle name="Финансовый 3 2 4 2 2 12" xfId="27503"/>
    <cellStyle name="Финансовый 3 2 4 2 2 2" xfId="489"/>
    <cellStyle name="Финансовый 3 2 4 2 2 2 10" xfId="14097"/>
    <cellStyle name="Финансовый 3 2 4 2 2 2 11" xfId="27705"/>
    <cellStyle name="Финансовый 3 2 4 2 2 2 2" xfId="2001"/>
    <cellStyle name="Финансовый 3 2 4 2 2 2 2 2" xfId="6537"/>
    <cellStyle name="Финансовый 3 2 4 2 2 2 2 2 2" xfId="13341"/>
    <cellStyle name="Финансовый 3 2 4 2 2 2 2 2 2 2" xfId="26949"/>
    <cellStyle name="Финансовый 3 2 4 2 2 2 2 2 2 3" xfId="40557"/>
    <cellStyle name="Финансовый 3 2 4 2 2 2 2 2 3" xfId="20145"/>
    <cellStyle name="Финансовый 3 2 4 2 2 2 2 2 4" xfId="33753"/>
    <cellStyle name="Финансовый 3 2 4 2 2 2 2 3" xfId="4269"/>
    <cellStyle name="Финансовый 3 2 4 2 2 2 2 3 2" xfId="11073"/>
    <cellStyle name="Финансовый 3 2 4 2 2 2 2 3 2 2" xfId="24681"/>
    <cellStyle name="Финансовый 3 2 4 2 2 2 2 3 2 3" xfId="38289"/>
    <cellStyle name="Финансовый 3 2 4 2 2 2 2 3 3" xfId="17877"/>
    <cellStyle name="Финансовый 3 2 4 2 2 2 2 3 4" xfId="31485"/>
    <cellStyle name="Финансовый 3 2 4 2 2 2 2 4" xfId="8805"/>
    <cellStyle name="Финансовый 3 2 4 2 2 2 2 4 2" xfId="22413"/>
    <cellStyle name="Финансовый 3 2 4 2 2 2 2 4 3" xfId="36021"/>
    <cellStyle name="Финансовый 3 2 4 2 2 2 2 5" xfId="15609"/>
    <cellStyle name="Финансовый 3 2 4 2 2 2 2 6" xfId="29217"/>
    <cellStyle name="Финансовый 3 2 4 2 2 2 3" xfId="1623"/>
    <cellStyle name="Финансовый 3 2 4 2 2 2 3 2" xfId="6159"/>
    <cellStyle name="Финансовый 3 2 4 2 2 2 3 2 2" xfId="12963"/>
    <cellStyle name="Финансовый 3 2 4 2 2 2 3 2 2 2" xfId="26571"/>
    <cellStyle name="Финансовый 3 2 4 2 2 2 3 2 2 3" xfId="40179"/>
    <cellStyle name="Финансовый 3 2 4 2 2 2 3 2 3" xfId="19767"/>
    <cellStyle name="Финансовый 3 2 4 2 2 2 3 2 4" xfId="33375"/>
    <cellStyle name="Финансовый 3 2 4 2 2 2 3 3" xfId="3891"/>
    <cellStyle name="Финансовый 3 2 4 2 2 2 3 3 2" xfId="10695"/>
    <cellStyle name="Финансовый 3 2 4 2 2 2 3 3 2 2" xfId="24303"/>
    <cellStyle name="Финансовый 3 2 4 2 2 2 3 3 2 3" xfId="37911"/>
    <cellStyle name="Финансовый 3 2 4 2 2 2 3 3 3" xfId="17499"/>
    <cellStyle name="Финансовый 3 2 4 2 2 2 3 3 4" xfId="31107"/>
    <cellStyle name="Финансовый 3 2 4 2 2 2 3 4" xfId="8427"/>
    <cellStyle name="Финансовый 3 2 4 2 2 2 3 4 2" xfId="22035"/>
    <cellStyle name="Финансовый 3 2 4 2 2 2 3 4 3" xfId="35643"/>
    <cellStyle name="Финансовый 3 2 4 2 2 2 3 5" xfId="15231"/>
    <cellStyle name="Финансовый 3 2 4 2 2 2 3 6" xfId="28839"/>
    <cellStyle name="Финансовый 3 2 4 2 2 2 4" xfId="2379"/>
    <cellStyle name="Финансовый 3 2 4 2 2 2 4 2" xfId="6915"/>
    <cellStyle name="Финансовый 3 2 4 2 2 2 4 2 2" xfId="13719"/>
    <cellStyle name="Финансовый 3 2 4 2 2 2 4 2 2 2" xfId="27327"/>
    <cellStyle name="Финансовый 3 2 4 2 2 2 4 2 2 3" xfId="40935"/>
    <cellStyle name="Финансовый 3 2 4 2 2 2 4 2 3" xfId="20523"/>
    <cellStyle name="Финансовый 3 2 4 2 2 2 4 2 4" xfId="34131"/>
    <cellStyle name="Финансовый 3 2 4 2 2 2 4 3" xfId="4647"/>
    <cellStyle name="Финансовый 3 2 4 2 2 2 4 3 2" xfId="11451"/>
    <cellStyle name="Финансовый 3 2 4 2 2 2 4 3 2 2" xfId="25059"/>
    <cellStyle name="Финансовый 3 2 4 2 2 2 4 3 2 3" xfId="38667"/>
    <cellStyle name="Финансовый 3 2 4 2 2 2 4 3 3" xfId="18255"/>
    <cellStyle name="Финансовый 3 2 4 2 2 2 4 3 4" xfId="31863"/>
    <cellStyle name="Финансовый 3 2 4 2 2 2 4 4" xfId="9183"/>
    <cellStyle name="Финансовый 3 2 4 2 2 2 4 4 2" xfId="22791"/>
    <cellStyle name="Финансовый 3 2 4 2 2 2 4 4 3" xfId="36399"/>
    <cellStyle name="Финансовый 3 2 4 2 2 2 4 5" xfId="15987"/>
    <cellStyle name="Финансовый 3 2 4 2 2 2 4 6" xfId="29595"/>
    <cellStyle name="Финансовый 3 2 4 2 2 2 5" xfId="1245"/>
    <cellStyle name="Финансовый 3 2 4 2 2 2 5 2" xfId="5781"/>
    <cellStyle name="Финансовый 3 2 4 2 2 2 5 2 2" xfId="12585"/>
    <cellStyle name="Финансовый 3 2 4 2 2 2 5 2 2 2" xfId="26193"/>
    <cellStyle name="Финансовый 3 2 4 2 2 2 5 2 2 3" xfId="39801"/>
    <cellStyle name="Финансовый 3 2 4 2 2 2 5 2 3" xfId="19389"/>
    <cellStyle name="Финансовый 3 2 4 2 2 2 5 2 4" xfId="32997"/>
    <cellStyle name="Финансовый 3 2 4 2 2 2 5 3" xfId="3513"/>
    <cellStyle name="Финансовый 3 2 4 2 2 2 5 3 2" xfId="10317"/>
    <cellStyle name="Финансовый 3 2 4 2 2 2 5 3 2 2" xfId="23925"/>
    <cellStyle name="Финансовый 3 2 4 2 2 2 5 3 2 3" xfId="37533"/>
    <cellStyle name="Финансовый 3 2 4 2 2 2 5 3 3" xfId="17121"/>
    <cellStyle name="Финансовый 3 2 4 2 2 2 5 3 4" xfId="30729"/>
    <cellStyle name="Финансовый 3 2 4 2 2 2 5 4" xfId="8049"/>
    <cellStyle name="Финансовый 3 2 4 2 2 2 5 4 2" xfId="21657"/>
    <cellStyle name="Финансовый 3 2 4 2 2 2 5 4 3" xfId="35265"/>
    <cellStyle name="Финансовый 3 2 4 2 2 2 5 5" xfId="14853"/>
    <cellStyle name="Финансовый 3 2 4 2 2 2 5 6" xfId="28461"/>
    <cellStyle name="Финансовый 3 2 4 2 2 2 6" xfId="867"/>
    <cellStyle name="Финансовый 3 2 4 2 2 2 6 2" xfId="5403"/>
    <cellStyle name="Финансовый 3 2 4 2 2 2 6 2 2" xfId="12207"/>
    <cellStyle name="Финансовый 3 2 4 2 2 2 6 2 2 2" xfId="25815"/>
    <cellStyle name="Финансовый 3 2 4 2 2 2 6 2 2 3" xfId="39423"/>
    <cellStyle name="Финансовый 3 2 4 2 2 2 6 2 3" xfId="19011"/>
    <cellStyle name="Финансовый 3 2 4 2 2 2 6 2 4" xfId="32619"/>
    <cellStyle name="Финансовый 3 2 4 2 2 2 6 3" xfId="3135"/>
    <cellStyle name="Финансовый 3 2 4 2 2 2 6 3 2" xfId="9939"/>
    <cellStyle name="Финансовый 3 2 4 2 2 2 6 3 2 2" xfId="23547"/>
    <cellStyle name="Финансовый 3 2 4 2 2 2 6 3 2 3" xfId="37155"/>
    <cellStyle name="Финансовый 3 2 4 2 2 2 6 3 3" xfId="16743"/>
    <cellStyle name="Финансовый 3 2 4 2 2 2 6 3 4" xfId="30351"/>
    <cellStyle name="Финансовый 3 2 4 2 2 2 6 4" xfId="7671"/>
    <cellStyle name="Финансовый 3 2 4 2 2 2 6 4 2" xfId="21279"/>
    <cellStyle name="Финансовый 3 2 4 2 2 2 6 4 3" xfId="34887"/>
    <cellStyle name="Финансовый 3 2 4 2 2 2 6 5" xfId="14475"/>
    <cellStyle name="Финансовый 3 2 4 2 2 2 6 6" xfId="28083"/>
    <cellStyle name="Финансовый 3 2 4 2 2 2 7" xfId="5025"/>
    <cellStyle name="Финансовый 3 2 4 2 2 2 7 2" xfId="11829"/>
    <cellStyle name="Финансовый 3 2 4 2 2 2 7 2 2" xfId="25437"/>
    <cellStyle name="Финансовый 3 2 4 2 2 2 7 2 3" xfId="39045"/>
    <cellStyle name="Финансовый 3 2 4 2 2 2 7 3" xfId="18633"/>
    <cellStyle name="Финансовый 3 2 4 2 2 2 7 4" xfId="32241"/>
    <cellStyle name="Финансовый 3 2 4 2 2 2 8" xfId="2757"/>
    <cellStyle name="Финансовый 3 2 4 2 2 2 8 2" xfId="9561"/>
    <cellStyle name="Финансовый 3 2 4 2 2 2 8 2 2" xfId="23169"/>
    <cellStyle name="Финансовый 3 2 4 2 2 2 8 2 3" xfId="36777"/>
    <cellStyle name="Финансовый 3 2 4 2 2 2 8 3" xfId="16365"/>
    <cellStyle name="Финансовый 3 2 4 2 2 2 8 4" xfId="29973"/>
    <cellStyle name="Финансовый 3 2 4 2 2 2 9" xfId="7293"/>
    <cellStyle name="Финансовый 3 2 4 2 2 2 9 2" xfId="20901"/>
    <cellStyle name="Финансовый 3 2 4 2 2 2 9 3" xfId="34509"/>
    <cellStyle name="Финансовый 3 2 4 2 2 3" xfId="1799"/>
    <cellStyle name="Финансовый 3 2 4 2 2 3 2" xfId="6335"/>
    <cellStyle name="Финансовый 3 2 4 2 2 3 2 2" xfId="13139"/>
    <cellStyle name="Финансовый 3 2 4 2 2 3 2 2 2" xfId="26747"/>
    <cellStyle name="Финансовый 3 2 4 2 2 3 2 2 3" xfId="40355"/>
    <cellStyle name="Финансовый 3 2 4 2 2 3 2 3" xfId="19943"/>
    <cellStyle name="Финансовый 3 2 4 2 2 3 2 4" xfId="33551"/>
    <cellStyle name="Финансовый 3 2 4 2 2 3 3" xfId="4067"/>
    <cellStyle name="Финансовый 3 2 4 2 2 3 3 2" xfId="10871"/>
    <cellStyle name="Финансовый 3 2 4 2 2 3 3 2 2" xfId="24479"/>
    <cellStyle name="Финансовый 3 2 4 2 2 3 3 2 3" xfId="38087"/>
    <cellStyle name="Финансовый 3 2 4 2 2 3 3 3" xfId="17675"/>
    <cellStyle name="Финансовый 3 2 4 2 2 3 3 4" xfId="31283"/>
    <cellStyle name="Финансовый 3 2 4 2 2 3 4" xfId="8603"/>
    <cellStyle name="Финансовый 3 2 4 2 2 3 4 2" xfId="22211"/>
    <cellStyle name="Финансовый 3 2 4 2 2 3 4 3" xfId="35819"/>
    <cellStyle name="Финансовый 3 2 4 2 2 3 5" xfId="15407"/>
    <cellStyle name="Финансовый 3 2 4 2 2 3 6" xfId="29015"/>
    <cellStyle name="Финансовый 3 2 4 2 2 4" xfId="1421"/>
    <cellStyle name="Финансовый 3 2 4 2 2 4 2" xfId="5957"/>
    <cellStyle name="Финансовый 3 2 4 2 2 4 2 2" xfId="12761"/>
    <cellStyle name="Финансовый 3 2 4 2 2 4 2 2 2" xfId="26369"/>
    <cellStyle name="Финансовый 3 2 4 2 2 4 2 2 3" xfId="39977"/>
    <cellStyle name="Финансовый 3 2 4 2 2 4 2 3" xfId="19565"/>
    <cellStyle name="Финансовый 3 2 4 2 2 4 2 4" xfId="33173"/>
    <cellStyle name="Финансовый 3 2 4 2 2 4 3" xfId="3689"/>
    <cellStyle name="Финансовый 3 2 4 2 2 4 3 2" xfId="10493"/>
    <cellStyle name="Финансовый 3 2 4 2 2 4 3 2 2" xfId="24101"/>
    <cellStyle name="Финансовый 3 2 4 2 2 4 3 2 3" xfId="37709"/>
    <cellStyle name="Финансовый 3 2 4 2 2 4 3 3" xfId="17297"/>
    <cellStyle name="Финансовый 3 2 4 2 2 4 3 4" xfId="30905"/>
    <cellStyle name="Финансовый 3 2 4 2 2 4 4" xfId="8225"/>
    <cellStyle name="Финансовый 3 2 4 2 2 4 4 2" xfId="21833"/>
    <cellStyle name="Финансовый 3 2 4 2 2 4 4 3" xfId="35441"/>
    <cellStyle name="Финансовый 3 2 4 2 2 4 5" xfId="15029"/>
    <cellStyle name="Финансовый 3 2 4 2 2 4 6" xfId="28637"/>
    <cellStyle name="Финансовый 3 2 4 2 2 5" xfId="2177"/>
    <cellStyle name="Финансовый 3 2 4 2 2 5 2" xfId="6713"/>
    <cellStyle name="Финансовый 3 2 4 2 2 5 2 2" xfId="13517"/>
    <cellStyle name="Финансовый 3 2 4 2 2 5 2 2 2" xfId="27125"/>
    <cellStyle name="Финансовый 3 2 4 2 2 5 2 2 3" xfId="40733"/>
    <cellStyle name="Финансовый 3 2 4 2 2 5 2 3" xfId="20321"/>
    <cellStyle name="Финансовый 3 2 4 2 2 5 2 4" xfId="33929"/>
    <cellStyle name="Финансовый 3 2 4 2 2 5 3" xfId="4445"/>
    <cellStyle name="Финансовый 3 2 4 2 2 5 3 2" xfId="11249"/>
    <cellStyle name="Финансовый 3 2 4 2 2 5 3 2 2" xfId="24857"/>
    <cellStyle name="Финансовый 3 2 4 2 2 5 3 2 3" xfId="38465"/>
    <cellStyle name="Финансовый 3 2 4 2 2 5 3 3" xfId="18053"/>
    <cellStyle name="Финансовый 3 2 4 2 2 5 3 4" xfId="31661"/>
    <cellStyle name="Финансовый 3 2 4 2 2 5 4" xfId="8981"/>
    <cellStyle name="Финансовый 3 2 4 2 2 5 4 2" xfId="22589"/>
    <cellStyle name="Финансовый 3 2 4 2 2 5 4 3" xfId="36197"/>
    <cellStyle name="Финансовый 3 2 4 2 2 5 5" xfId="15785"/>
    <cellStyle name="Финансовый 3 2 4 2 2 5 6" xfId="29393"/>
    <cellStyle name="Финансовый 3 2 4 2 2 6" xfId="1043"/>
    <cellStyle name="Финансовый 3 2 4 2 2 6 2" xfId="5579"/>
    <cellStyle name="Финансовый 3 2 4 2 2 6 2 2" xfId="12383"/>
    <cellStyle name="Финансовый 3 2 4 2 2 6 2 2 2" xfId="25991"/>
    <cellStyle name="Финансовый 3 2 4 2 2 6 2 2 3" xfId="39599"/>
    <cellStyle name="Финансовый 3 2 4 2 2 6 2 3" xfId="19187"/>
    <cellStyle name="Финансовый 3 2 4 2 2 6 2 4" xfId="32795"/>
    <cellStyle name="Финансовый 3 2 4 2 2 6 3" xfId="3311"/>
    <cellStyle name="Финансовый 3 2 4 2 2 6 3 2" xfId="10115"/>
    <cellStyle name="Финансовый 3 2 4 2 2 6 3 2 2" xfId="23723"/>
    <cellStyle name="Финансовый 3 2 4 2 2 6 3 2 3" xfId="37331"/>
    <cellStyle name="Финансовый 3 2 4 2 2 6 3 3" xfId="16919"/>
    <cellStyle name="Финансовый 3 2 4 2 2 6 3 4" xfId="30527"/>
    <cellStyle name="Финансовый 3 2 4 2 2 6 4" xfId="7847"/>
    <cellStyle name="Финансовый 3 2 4 2 2 6 4 2" xfId="21455"/>
    <cellStyle name="Финансовый 3 2 4 2 2 6 4 3" xfId="35063"/>
    <cellStyle name="Финансовый 3 2 4 2 2 6 5" xfId="14651"/>
    <cellStyle name="Финансовый 3 2 4 2 2 6 6" xfId="28259"/>
    <cellStyle name="Финансовый 3 2 4 2 2 7" xfId="665"/>
    <cellStyle name="Финансовый 3 2 4 2 2 7 2" xfId="5201"/>
    <cellStyle name="Финансовый 3 2 4 2 2 7 2 2" xfId="12005"/>
    <cellStyle name="Финансовый 3 2 4 2 2 7 2 2 2" xfId="25613"/>
    <cellStyle name="Финансовый 3 2 4 2 2 7 2 2 3" xfId="39221"/>
    <cellStyle name="Финансовый 3 2 4 2 2 7 2 3" xfId="18809"/>
    <cellStyle name="Финансовый 3 2 4 2 2 7 2 4" xfId="32417"/>
    <cellStyle name="Финансовый 3 2 4 2 2 7 3" xfId="2933"/>
    <cellStyle name="Финансовый 3 2 4 2 2 7 3 2" xfId="9737"/>
    <cellStyle name="Финансовый 3 2 4 2 2 7 3 2 2" xfId="23345"/>
    <cellStyle name="Финансовый 3 2 4 2 2 7 3 2 3" xfId="36953"/>
    <cellStyle name="Финансовый 3 2 4 2 2 7 3 3" xfId="16541"/>
    <cellStyle name="Финансовый 3 2 4 2 2 7 3 4" xfId="30149"/>
    <cellStyle name="Финансовый 3 2 4 2 2 7 4" xfId="7469"/>
    <cellStyle name="Финансовый 3 2 4 2 2 7 4 2" xfId="21077"/>
    <cellStyle name="Финансовый 3 2 4 2 2 7 4 3" xfId="34685"/>
    <cellStyle name="Финансовый 3 2 4 2 2 7 5" xfId="14273"/>
    <cellStyle name="Финансовый 3 2 4 2 2 7 6" xfId="27881"/>
    <cellStyle name="Финансовый 3 2 4 2 2 8" xfId="4823"/>
    <cellStyle name="Финансовый 3 2 4 2 2 8 2" xfId="11627"/>
    <cellStyle name="Финансовый 3 2 4 2 2 8 2 2" xfId="25235"/>
    <cellStyle name="Финансовый 3 2 4 2 2 8 2 3" xfId="38843"/>
    <cellStyle name="Финансовый 3 2 4 2 2 8 3" xfId="18431"/>
    <cellStyle name="Финансовый 3 2 4 2 2 8 4" xfId="32039"/>
    <cellStyle name="Финансовый 3 2 4 2 2 9" xfId="2555"/>
    <cellStyle name="Финансовый 3 2 4 2 2 9 2" xfId="9359"/>
    <cellStyle name="Финансовый 3 2 4 2 2 9 2 2" xfId="22967"/>
    <cellStyle name="Финансовый 3 2 4 2 2 9 2 3" xfId="36575"/>
    <cellStyle name="Финансовый 3 2 4 2 2 9 3" xfId="16163"/>
    <cellStyle name="Финансовый 3 2 4 2 2 9 4" xfId="29771"/>
    <cellStyle name="Финансовый 3 2 4 2 3" xfId="408"/>
    <cellStyle name="Финансовый 3 2 4 2 3 10" xfId="14016"/>
    <cellStyle name="Финансовый 3 2 4 2 3 11" xfId="27624"/>
    <cellStyle name="Финансовый 3 2 4 2 3 2" xfId="1920"/>
    <cellStyle name="Финансовый 3 2 4 2 3 2 2" xfId="6456"/>
    <cellStyle name="Финансовый 3 2 4 2 3 2 2 2" xfId="13260"/>
    <cellStyle name="Финансовый 3 2 4 2 3 2 2 2 2" xfId="26868"/>
    <cellStyle name="Финансовый 3 2 4 2 3 2 2 2 3" xfId="40476"/>
    <cellStyle name="Финансовый 3 2 4 2 3 2 2 3" xfId="20064"/>
    <cellStyle name="Финансовый 3 2 4 2 3 2 2 4" xfId="33672"/>
    <cellStyle name="Финансовый 3 2 4 2 3 2 3" xfId="4188"/>
    <cellStyle name="Финансовый 3 2 4 2 3 2 3 2" xfId="10992"/>
    <cellStyle name="Финансовый 3 2 4 2 3 2 3 2 2" xfId="24600"/>
    <cellStyle name="Финансовый 3 2 4 2 3 2 3 2 3" xfId="38208"/>
    <cellStyle name="Финансовый 3 2 4 2 3 2 3 3" xfId="17796"/>
    <cellStyle name="Финансовый 3 2 4 2 3 2 3 4" xfId="31404"/>
    <cellStyle name="Финансовый 3 2 4 2 3 2 4" xfId="8724"/>
    <cellStyle name="Финансовый 3 2 4 2 3 2 4 2" xfId="22332"/>
    <cellStyle name="Финансовый 3 2 4 2 3 2 4 3" xfId="35940"/>
    <cellStyle name="Финансовый 3 2 4 2 3 2 5" xfId="15528"/>
    <cellStyle name="Финансовый 3 2 4 2 3 2 6" xfId="29136"/>
    <cellStyle name="Финансовый 3 2 4 2 3 3" xfId="1542"/>
    <cellStyle name="Финансовый 3 2 4 2 3 3 2" xfId="6078"/>
    <cellStyle name="Финансовый 3 2 4 2 3 3 2 2" xfId="12882"/>
    <cellStyle name="Финансовый 3 2 4 2 3 3 2 2 2" xfId="26490"/>
    <cellStyle name="Финансовый 3 2 4 2 3 3 2 2 3" xfId="40098"/>
    <cellStyle name="Финансовый 3 2 4 2 3 3 2 3" xfId="19686"/>
    <cellStyle name="Финансовый 3 2 4 2 3 3 2 4" xfId="33294"/>
    <cellStyle name="Финансовый 3 2 4 2 3 3 3" xfId="3810"/>
    <cellStyle name="Финансовый 3 2 4 2 3 3 3 2" xfId="10614"/>
    <cellStyle name="Финансовый 3 2 4 2 3 3 3 2 2" xfId="24222"/>
    <cellStyle name="Финансовый 3 2 4 2 3 3 3 2 3" xfId="37830"/>
    <cellStyle name="Финансовый 3 2 4 2 3 3 3 3" xfId="17418"/>
    <cellStyle name="Финансовый 3 2 4 2 3 3 3 4" xfId="31026"/>
    <cellStyle name="Финансовый 3 2 4 2 3 3 4" xfId="8346"/>
    <cellStyle name="Финансовый 3 2 4 2 3 3 4 2" xfId="21954"/>
    <cellStyle name="Финансовый 3 2 4 2 3 3 4 3" xfId="35562"/>
    <cellStyle name="Финансовый 3 2 4 2 3 3 5" xfId="15150"/>
    <cellStyle name="Финансовый 3 2 4 2 3 3 6" xfId="28758"/>
    <cellStyle name="Финансовый 3 2 4 2 3 4" xfId="2298"/>
    <cellStyle name="Финансовый 3 2 4 2 3 4 2" xfId="6834"/>
    <cellStyle name="Финансовый 3 2 4 2 3 4 2 2" xfId="13638"/>
    <cellStyle name="Финансовый 3 2 4 2 3 4 2 2 2" xfId="27246"/>
    <cellStyle name="Финансовый 3 2 4 2 3 4 2 2 3" xfId="40854"/>
    <cellStyle name="Финансовый 3 2 4 2 3 4 2 3" xfId="20442"/>
    <cellStyle name="Финансовый 3 2 4 2 3 4 2 4" xfId="34050"/>
    <cellStyle name="Финансовый 3 2 4 2 3 4 3" xfId="4566"/>
    <cellStyle name="Финансовый 3 2 4 2 3 4 3 2" xfId="11370"/>
    <cellStyle name="Финансовый 3 2 4 2 3 4 3 2 2" xfId="24978"/>
    <cellStyle name="Финансовый 3 2 4 2 3 4 3 2 3" xfId="38586"/>
    <cellStyle name="Финансовый 3 2 4 2 3 4 3 3" xfId="18174"/>
    <cellStyle name="Финансовый 3 2 4 2 3 4 3 4" xfId="31782"/>
    <cellStyle name="Финансовый 3 2 4 2 3 4 4" xfId="9102"/>
    <cellStyle name="Финансовый 3 2 4 2 3 4 4 2" xfId="22710"/>
    <cellStyle name="Финансовый 3 2 4 2 3 4 4 3" xfId="36318"/>
    <cellStyle name="Финансовый 3 2 4 2 3 4 5" xfId="15906"/>
    <cellStyle name="Финансовый 3 2 4 2 3 4 6" xfId="29514"/>
    <cellStyle name="Финансовый 3 2 4 2 3 5" xfId="1164"/>
    <cellStyle name="Финансовый 3 2 4 2 3 5 2" xfId="5700"/>
    <cellStyle name="Финансовый 3 2 4 2 3 5 2 2" xfId="12504"/>
    <cellStyle name="Финансовый 3 2 4 2 3 5 2 2 2" xfId="26112"/>
    <cellStyle name="Финансовый 3 2 4 2 3 5 2 2 3" xfId="39720"/>
    <cellStyle name="Финансовый 3 2 4 2 3 5 2 3" xfId="19308"/>
    <cellStyle name="Финансовый 3 2 4 2 3 5 2 4" xfId="32916"/>
    <cellStyle name="Финансовый 3 2 4 2 3 5 3" xfId="3432"/>
    <cellStyle name="Финансовый 3 2 4 2 3 5 3 2" xfId="10236"/>
    <cellStyle name="Финансовый 3 2 4 2 3 5 3 2 2" xfId="23844"/>
    <cellStyle name="Финансовый 3 2 4 2 3 5 3 2 3" xfId="37452"/>
    <cellStyle name="Финансовый 3 2 4 2 3 5 3 3" xfId="17040"/>
    <cellStyle name="Финансовый 3 2 4 2 3 5 3 4" xfId="30648"/>
    <cellStyle name="Финансовый 3 2 4 2 3 5 4" xfId="7968"/>
    <cellStyle name="Финансовый 3 2 4 2 3 5 4 2" xfId="21576"/>
    <cellStyle name="Финансовый 3 2 4 2 3 5 4 3" xfId="35184"/>
    <cellStyle name="Финансовый 3 2 4 2 3 5 5" xfId="14772"/>
    <cellStyle name="Финансовый 3 2 4 2 3 5 6" xfId="28380"/>
    <cellStyle name="Финансовый 3 2 4 2 3 6" xfId="786"/>
    <cellStyle name="Финансовый 3 2 4 2 3 6 2" xfId="5322"/>
    <cellStyle name="Финансовый 3 2 4 2 3 6 2 2" xfId="12126"/>
    <cellStyle name="Финансовый 3 2 4 2 3 6 2 2 2" xfId="25734"/>
    <cellStyle name="Финансовый 3 2 4 2 3 6 2 2 3" xfId="39342"/>
    <cellStyle name="Финансовый 3 2 4 2 3 6 2 3" xfId="18930"/>
    <cellStyle name="Финансовый 3 2 4 2 3 6 2 4" xfId="32538"/>
    <cellStyle name="Финансовый 3 2 4 2 3 6 3" xfId="3054"/>
    <cellStyle name="Финансовый 3 2 4 2 3 6 3 2" xfId="9858"/>
    <cellStyle name="Финансовый 3 2 4 2 3 6 3 2 2" xfId="23466"/>
    <cellStyle name="Финансовый 3 2 4 2 3 6 3 2 3" xfId="37074"/>
    <cellStyle name="Финансовый 3 2 4 2 3 6 3 3" xfId="16662"/>
    <cellStyle name="Финансовый 3 2 4 2 3 6 3 4" xfId="30270"/>
    <cellStyle name="Финансовый 3 2 4 2 3 6 4" xfId="7590"/>
    <cellStyle name="Финансовый 3 2 4 2 3 6 4 2" xfId="21198"/>
    <cellStyle name="Финансовый 3 2 4 2 3 6 4 3" xfId="34806"/>
    <cellStyle name="Финансовый 3 2 4 2 3 6 5" xfId="14394"/>
    <cellStyle name="Финансовый 3 2 4 2 3 6 6" xfId="28002"/>
    <cellStyle name="Финансовый 3 2 4 2 3 7" xfId="4944"/>
    <cellStyle name="Финансовый 3 2 4 2 3 7 2" xfId="11748"/>
    <cellStyle name="Финансовый 3 2 4 2 3 7 2 2" xfId="25356"/>
    <cellStyle name="Финансовый 3 2 4 2 3 7 2 3" xfId="38964"/>
    <cellStyle name="Финансовый 3 2 4 2 3 7 3" xfId="18552"/>
    <cellStyle name="Финансовый 3 2 4 2 3 7 4" xfId="32160"/>
    <cellStyle name="Финансовый 3 2 4 2 3 8" xfId="2676"/>
    <cellStyle name="Финансовый 3 2 4 2 3 8 2" xfId="9480"/>
    <cellStyle name="Финансовый 3 2 4 2 3 8 2 2" xfId="23088"/>
    <cellStyle name="Финансовый 3 2 4 2 3 8 2 3" xfId="36696"/>
    <cellStyle name="Финансовый 3 2 4 2 3 8 3" xfId="16284"/>
    <cellStyle name="Финансовый 3 2 4 2 3 8 4" xfId="29892"/>
    <cellStyle name="Финансовый 3 2 4 2 3 9" xfId="7212"/>
    <cellStyle name="Финансовый 3 2 4 2 3 9 2" xfId="20820"/>
    <cellStyle name="Финансовый 3 2 4 2 3 9 3" xfId="34428"/>
    <cellStyle name="Финансовый 3 2 4 2 4" xfId="1718"/>
    <cellStyle name="Финансовый 3 2 4 2 4 2" xfId="6254"/>
    <cellStyle name="Финансовый 3 2 4 2 4 2 2" xfId="13058"/>
    <cellStyle name="Финансовый 3 2 4 2 4 2 2 2" xfId="26666"/>
    <cellStyle name="Финансовый 3 2 4 2 4 2 2 3" xfId="40274"/>
    <cellStyle name="Финансовый 3 2 4 2 4 2 3" xfId="19862"/>
    <cellStyle name="Финансовый 3 2 4 2 4 2 4" xfId="33470"/>
    <cellStyle name="Финансовый 3 2 4 2 4 3" xfId="3986"/>
    <cellStyle name="Финансовый 3 2 4 2 4 3 2" xfId="10790"/>
    <cellStyle name="Финансовый 3 2 4 2 4 3 2 2" xfId="24398"/>
    <cellStyle name="Финансовый 3 2 4 2 4 3 2 3" xfId="38006"/>
    <cellStyle name="Финансовый 3 2 4 2 4 3 3" xfId="17594"/>
    <cellStyle name="Финансовый 3 2 4 2 4 3 4" xfId="31202"/>
    <cellStyle name="Финансовый 3 2 4 2 4 4" xfId="8522"/>
    <cellStyle name="Финансовый 3 2 4 2 4 4 2" xfId="22130"/>
    <cellStyle name="Финансовый 3 2 4 2 4 4 3" xfId="35738"/>
    <cellStyle name="Финансовый 3 2 4 2 4 5" xfId="15326"/>
    <cellStyle name="Финансовый 3 2 4 2 4 6" xfId="28934"/>
    <cellStyle name="Финансовый 3 2 4 2 5" xfId="1340"/>
    <cellStyle name="Финансовый 3 2 4 2 5 2" xfId="5876"/>
    <cellStyle name="Финансовый 3 2 4 2 5 2 2" xfId="12680"/>
    <cellStyle name="Финансовый 3 2 4 2 5 2 2 2" xfId="26288"/>
    <cellStyle name="Финансовый 3 2 4 2 5 2 2 3" xfId="39896"/>
    <cellStyle name="Финансовый 3 2 4 2 5 2 3" xfId="19484"/>
    <cellStyle name="Финансовый 3 2 4 2 5 2 4" xfId="33092"/>
    <cellStyle name="Финансовый 3 2 4 2 5 3" xfId="3608"/>
    <cellStyle name="Финансовый 3 2 4 2 5 3 2" xfId="10412"/>
    <cellStyle name="Финансовый 3 2 4 2 5 3 2 2" xfId="24020"/>
    <cellStyle name="Финансовый 3 2 4 2 5 3 2 3" xfId="37628"/>
    <cellStyle name="Финансовый 3 2 4 2 5 3 3" xfId="17216"/>
    <cellStyle name="Финансовый 3 2 4 2 5 3 4" xfId="30824"/>
    <cellStyle name="Финансовый 3 2 4 2 5 4" xfId="8144"/>
    <cellStyle name="Финансовый 3 2 4 2 5 4 2" xfId="21752"/>
    <cellStyle name="Финансовый 3 2 4 2 5 4 3" xfId="35360"/>
    <cellStyle name="Финансовый 3 2 4 2 5 5" xfId="14948"/>
    <cellStyle name="Финансовый 3 2 4 2 5 6" xfId="28556"/>
    <cellStyle name="Финансовый 3 2 4 2 6" xfId="2096"/>
    <cellStyle name="Финансовый 3 2 4 2 6 2" xfId="6632"/>
    <cellStyle name="Финансовый 3 2 4 2 6 2 2" xfId="13436"/>
    <cellStyle name="Финансовый 3 2 4 2 6 2 2 2" xfId="27044"/>
    <cellStyle name="Финансовый 3 2 4 2 6 2 2 3" xfId="40652"/>
    <cellStyle name="Финансовый 3 2 4 2 6 2 3" xfId="20240"/>
    <cellStyle name="Финансовый 3 2 4 2 6 2 4" xfId="33848"/>
    <cellStyle name="Финансовый 3 2 4 2 6 3" xfId="4364"/>
    <cellStyle name="Финансовый 3 2 4 2 6 3 2" xfId="11168"/>
    <cellStyle name="Финансовый 3 2 4 2 6 3 2 2" xfId="24776"/>
    <cellStyle name="Финансовый 3 2 4 2 6 3 2 3" xfId="38384"/>
    <cellStyle name="Финансовый 3 2 4 2 6 3 3" xfId="17972"/>
    <cellStyle name="Финансовый 3 2 4 2 6 3 4" xfId="31580"/>
    <cellStyle name="Финансовый 3 2 4 2 6 4" xfId="8900"/>
    <cellStyle name="Финансовый 3 2 4 2 6 4 2" xfId="22508"/>
    <cellStyle name="Финансовый 3 2 4 2 6 4 3" xfId="36116"/>
    <cellStyle name="Финансовый 3 2 4 2 6 5" xfId="15704"/>
    <cellStyle name="Финансовый 3 2 4 2 6 6" xfId="29312"/>
    <cellStyle name="Финансовый 3 2 4 2 7" xfId="962"/>
    <cellStyle name="Финансовый 3 2 4 2 7 2" xfId="5498"/>
    <cellStyle name="Финансовый 3 2 4 2 7 2 2" xfId="12302"/>
    <cellStyle name="Финансовый 3 2 4 2 7 2 2 2" xfId="25910"/>
    <cellStyle name="Финансовый 3 2 4 2 7 2 2 3" xfId="39518"/>
    <cellStyle name="Финансовый 3 2 4 2 7 2 3" xfId="19106"/>
    <cellStyle name="Финансовый 3 2 4 2 7 2 4" xfId="32714"/>
    <cellStyle name="Финансовый 3 2 4 2 7 3" xfId="3230"/>
    <cellStyle name="Финансовый 3 2 4 2 7 3 2" xfId="10034"/>
    <cellStyle name="Финансовый 3 2 4 2 7 3 2 2" xfId="23642"/>
    <cellStyle name="Финансовый 3 2 4 2 7 3 2 3" xfId="37250"/>
    <cellStyle name="Финансовый 3 2 4 2 7 3 3" xfId="16838"/>
    <cellStyle name="Финансовый 3 2 4 2 7 3 4" xfId="30446"/>
    <cellStyle name="Финансовый 3 2 4 2 7 4" xfId="7766"/>
    <cellStyle name="Финансовый 3 2 4 2 7 4 2" xfId="21374"/>
    <cellStyle name="Финансовый 3 2 4 2 7 4 3" xfId="34982"/>
    <cellStyle name="Финансовый 3 2 4 2 7 5" xfId="14570"/>
    <cellStyle name="Финансовый 3 2 4 2 7 6" xfId="28178"/>
    <cellStyle name="Финансовый 3 2 4 2 8" xfId="584"/>
    <cellStyle name="Финансовый 3 2 4 2 8 2" xfId="5120"/>
    <cellStyle name="Финансовый 3 2 4 2 8 2 2" xfId="11924"/>
    <cellStyle name="Финансовый 3 2 4 2 8 2 2 2" xfId="25532"/>
    <cellStyle name="Финансовый 3 2 4 2 8 2 2 3" xfId="39140"/>
    <cellStyle name="Финансовый 3 2 4 2 8 2 3" xfId="18728"/>
    <cellStyle name="Финансовый 3 2 4 2 8 2 4" xfId="32336"/>
    <cellStyle name="Финансовый 3 2 4 2 8 3" xfId="2852"/>
    <cellStyle name="Финансовый 3 2 4 2 8 3 2" xfId="9656"/>
    <cellStyle name="Финансовый 3 2 4 2 8 3 2 2" xfId="23264"/>
    <cellStyle name="Финансовый 3 2 4 2 8 3 2 3" xfId="36872"/>
    <cellStyle name="Финансовый 3 2 4 2 8 3 3" xfId="16460"/>
    <cellStyle name="Финансовый 3 2 4 2 8 3 4" xfId="30068"/>
    <cellStyle name="Финансовый 3 2 4 2 8 4" xfId="7388"/>
    <cellStyle name="Финансовый 3 2 4 2 8 4 2" xfId="20996"/>
    <cellStyle name="Финансовый 3 2 4 2 8 4 3" xfId="34604"/>
    <cellStyle name="Финансовый 3 2 4 2 8 5" xfId="14192"/>
    <cellStyle name="Финансовый 3 2 4 2 8 6" xfId="27800"/>
    <cellStyle name="Финансовый 3 2 4 2 9" xfId="4742"/>
    <cellStyle name="Финансовый 3 2 4 2 9 2" xfId="11546"/>
    <cellStyle name="Финансовый 3 2 4 2 9 2 2" xfId="25154"/>
    <cellStyle name="Финансовый 3 2 4 2 9 2 3" xfId="38762"/>
    <cellStyle name="Финансовый 3 2 4 2 9 3" xfId="18350"/>
    <cellStyle name="Финансовый 3 2 4 2 9 4" xfId="31958"/>
    <cellStyle name="Финансовый 3 2 4 3" xfId="173"/>
    <cellStyle name="Финансовый 3 2 4 3 10" xfId="2441"/>
    <cellStyle name="Финансовый 3 2 4 3 10 2" xfId="9245"/>
    <cellStyle name="Финансовый 3 2 4 3 10 2 2" xfId="22853"/>
    <cellStyle name="Финансовый 3 2 4 3 10 2 3" xfId="36461"/>
    <cellStyle name="Финансовый 3 2 4 3 10 3" xfId="16049"/>
    <cellStyle name="Финансовый 3 2 4 3 10 4" xfId="29657"/>
    <cellStyle name="Финансовый 3 2 4 3 11" xfId="6977"/>
    <cellStyle name="Финансовый 3 2 4 3 11 2" xfId="20585"/>
    <cellStyle name="Финансовый 3 2 4 3 11 3" xfId="34193"/>
    <cellStyle name="Финансовый 3 2 4 3 12" xfId="13781"/>
    <cellStyle name="Финансовый 3 2 4 3 13" xfId="27389"/>
    <cellStyle name="Финансовый 3 2 4 3 2" xfId="254"/>
    <cellStyle name="Финансовый 3 2 4 3 2 10" xfId="7058"/>
    <cellStyle name="Финансовый 3 2 4 3 2 10 2" xfId="20666"/>
    <cellStyle name="Финансовый 3 2 4 3 2 10 3" xfId="34274"/>
    <cellStyle name="Финансовый 3 2 4 3 2 11" xfId="13862"/>
    <cellStyle name="Финансовый 3 2 4 3 2 12" xfId="27470"/>
    <cellStyle name="Финансовый 3 2 4 3 2 2" xfId="456"/>
    <cellStyle name="Финансовый 3 2 4 3 2 2 10" xfId="14064"/>
    <cellStyle name="Финансовый 3 2 4 3 2 2 11" xfId="27672"/>
    <cellStyle name="Финансовый 3 2 4 3 2 2 2" xfId="1968"/>
    <cellStyle name="Финансовый 3 2 4 3 2 2 2 2" xfId="6504"/>
    <cellStyle name="Финансовый 3 2 4 3 2 2 2 2 2" xfId="13308"/>
    <cellStyle name="Финансовый 3 2 4 3 2 2 2 2 2 2" xfId="26916"/>
    <cellStyle name="Финансовый 3 2 4 3 2 2 2 2 2 3" xfId="40524"/>
    <cellStyle name="Финансовый 3 2 4 3 2 2 2 2 3" xfId="20112"/>
    <cellStyle name="Финансовый 3 2 4 3 2 2 2 2 4" xfId="33720"/>
    <cellStyle name="Финансовый 3 2 4 3 2 2 2 3" xfId="4236"/>
    <cellStyle name="Финансовый 3 2 4 3 2 2 2 3 2" xfId="11040"/>
    <cellStyle name="Финансовый 3 2 4 3 2 2 2 3 2 2" xfId="24648"/>
    <cellStyle name="Финансовый 3 2 4 3 2 2 2 3 2 3" xfId="38256"/>
    <cellStyle name="Финансовый 3 2 4 3 2 2 2 3 3" xfId="17844"/>
    <cellStyle name="Финансовый 3 2 4 3 2 2 2 3 4" xfId="31452"/>
    <cellStyle name="Финансовый 3 2 4 3 2 2 2 4" xfId="8772"/>
    <cellStyle name="Финансовый 3 2 4 3 2 2 2 4 2" xfId="22380"/>
    <cellStyle name="Финансовый 3 2 4 3 2 2 2 4 3" xfId="35988"/>
    <cellStyle name="Финансовый 3 2 4 3 2 2 2 5" xfId="15576"/>
    <cellStyle name="Финансовый 3 2 4 3 2 2 2 6" xfId="29184"/>
    <cellStyle name="Финансовый 3 2 4 3 2 2 3" xfId="1590"/>
    <cellStyle name="Финансовый 3 2 4 3 2 2 3 2" xfId="6126"/>
    <cellStyle name="Финансовый 3 2 4 3 2 2 3 2 2" xfId="12930"/>
    <cellStyle name="Финансовый 3 2 4 3 2 2 3 2 2 2" xfId="26538"/>
    <cellStyle name="Финансовый 3 2 4 3 2 2 3 2 2 3" xfId="40146"/>
    <cellStyle name="Финансовый 3 2 4 3 2 2 3 2 3" xfId="19734"/>
    <cellStyle name="Финансовый 3 2 4 3 2 2 3 2 4" xfId="33342"/>
    <cellStyle name="Финансовый 3 2 4 3 2 2 3 3" xfId="3858"/>
    <cellStyle name="Финансовый 3 2 4 3 2 2 3 3 2" xfId="10662"/>
    <cellStyle name="Финансовый 3 2 4 3 2 2 3 3 2 2" xfId="24270"/>
    <cellStyle name="Финансовый 3 2 4 3 2 2 3 3 2 3" xfId="37878"/>
    <cellStyle name="Финансовый 3 2 4 3 2 2 3 3 3" xfId="17466"/>
    <cellStyle name="Финансовый 3 2 4 3 2 2 3 3 4" xfId="31074"/>
    <cellStyle name="Финансовый 3 2 4 3 2 2 3 4" xfId="8394"/>
    <cellStyle name="Финансовый 3 2 4 3 2 2 3 4 2" xfId="22002"/>
    <cellStyle name="Финансовый 3 2 4 3 2 2 3 4 3" xfId="35610"/>
    <cellStyle name="Финансовый 3 2 4 3 2 2 3 5" xfId="15198"/>
    <cellStyle name="Финансовый 3 2 4 3 2 2 3 6" xfId="28806"/>
    <cellStyle name="Финансовый 3 2 4 3 2 2 4" xfId="2346"/>
    <cellStyle name="Финансовый 3 2 4 3 2 2 4 2" xfId="6882"/>
    <cellStyle name="Финансовый 3 2 4 3 2 2 4 2 2" xfId="13686"/>
    <cellStyle name="Финансовый 3 2 4 3 2 2 4 2 2 2" xfId="27294"/>
    <cellStyle name="Финансовый 3 2 4 3 2 2 4 2 2 3" xfId="40902"/>
    <cellStyle name="Финансовый 3 2 4 3 2 2 4 2 3" xfId="20490"/>
    <cellStyle name="Финансовый 3 2 4 3 2 2 4 2 4" xfId="34098"/>
    <cellStyle name="Финансовый 3 2 4 3 2 2 4 3" xfId="4614"/>
    <cellStyle name="Финансовый 3 2 4 3 2 2 4 3 2" xfId="11418"/>
    <cellStyle name="Финансовый 3 2 4 3 2 2 4 3 2 2" xfId="25026"/>
    <cellStyle name="Финансовый 3 2 4 3 2 2 4 3 2 3" xfId="38634"/>
    <cellStyle name="Финансовый 3 2 4 3 2 2 4 3 3" xfId="18222"/>
    <cellStyle name="Финансовый 3 2 4 3 2 2 4 3 4" xfId="31830"/>
    <cellStyle name="Финансовый 3 2 4 3 2 2 4 4" xfId="9150"/>
    <cellStyle name="Финансовый 3 2 4 3 2 2 4 4 2" xfId="22758"/>
    <cellStyle name="Финансовый 3 2 4 3 2 2 4 4 3" xfId="36366"/>
    <cellStyle name="Финансовый 3 2 4 3 2 2 4 5" xfId="15954"/>
    <cellStyle name="Финансовый 3 2 4 3 2 2 4 6" xfId="29562"/>
    <cellStyle name="Финансовый 3 2 4 3 2 2 5" xfId="1212"/>
    <cellStyle name="Финансовый 3 2 4 3 2 2 5 2" xfId="5748"/>
    <cellStyle name="Финансовый 3 2 4 3 2 2 5 2 2" xfId="12552"/>
    <cellStyle name="Финансовый 3 2 4 3 2 2 5 2 2 2" xfId="26160"/>
    <cellStyle name="Финансовый 3 2 4 3 2 2 5 2 2 3" xfId="39768"/>
    <cellStyle name="Финансовый 3 2 4 3 2 2 5 2 3" xfId="19356"/>
    <cellStyle name="Финансовый 3 2 4 3 2 2 5 2 4" xfId="32964"/>
    <cellStyle name="Финансовый 3 2 4 3 2 2 5 3" xfId="3480"/>
    <cellStyle name="Финансовый 3 2 4 3 2 2 5 3 2" xfId="10284"/>
    <cellStyle name="Финансовый 3 2 4 3 2 2 5 3 2 2" xfId="23892"/>
    <cellStyle name="Финансовый 3 2 4 3 2 2 5 3 2 3" xfId="37500"/>
    <cellStyle name="Финансовый 3 2 4 3 2 2 5 3 3" xfId="17088"/>
    <cellStyle name="Финансовый 3 2 4 3 2 2 5 3 4" xfId="30696"/>
    <cellStyle name="Финансовый 3 2 4 3 2 2 5 4" xfId="8016"/>
    <cellStyle name="Финансовый 3 2 4 3 2 2 5 4 2" xfId="21624"/>
    <cellStyle name="Финансовый 3 2 4 3 2 2 5 4 3" xfId="35232"/>
    <cellStyle name="Финансовый 3 2 4 3 2 2 5 5" xfId="14820"/>
    <cellStyle name="Финансовый 3 2 4 3 2 2 5 6" xfId="28428"/>
    <cellStyle name="Финансовый 3 2 4 3 2 2 6" xfId="834"/>
    <cellStyle name="Финансовый 3 2 4 3 2 2 6 2" xfId="5370"/>
    <cellStyle name="Финансовый 3 2 4 3 2 2 6 2 2" xfId="12174"/>
    <cellStyle name="Финансовый 3 2 4 3 2 2 6 2 2 2" xfId="25782"/>
    <cellStyle name="Финансовый 3 2 4 3 2 2 6 2 2 3" xfId="39390"/>
    <cellStyle name="Финансовый 3 2 4 3 2 2 6 2 3" xfId="18978"/>
    <cellStyle name="Финансовый 3 2 4 3 2 2 6 2 4" xfId="32586"/>
    <cellStyle name="Финансовый 3 2 4 3 2 2 6 3" xfId="3102"/>
    <cellStyle name="Финансовый 3 2 4 3 2 2 6 3 2" xfId="9906"/>
    <cellStyle name="Финансовый 3 2 4 3 2 2 6 3 2 2" xfId="23514"/>
    <cellStyle name="Финансовый 3 2 4 3 2 2 6 3 2 3" xfId="37122"/>
    <cellStyle name="Финансовый 3 2 4 3 2 2 6 3 3" xfId="16710"/>
    <cellStyle name="Финансовый 3 2 4 3 2 2 6 3 4" xfId="30318"/>
    <cellStyle name="Финансовый 3 2 4 3 2 2 6 4" xfId="7638"/>
    <cellStyle name="Финансовый 3 2 4 3 2 2 6 4 2" xfId="21246"/>
    <cellStyle name="Финансовый 3 2 4 3 2 2 6 4 3" xfId="34854"/>
    <cellStyle name="Финансовый 3 2 4 3 2 2 6 5" xfId="14442"/>
    <cellStyle name="Финансовый 3 2 4 3 2 2 6 6" xfId="28050"/>
    <cellStyle name="Финансовый 3 2 4 3 2 2 7" xfId="4992"/>
    <cellStyle name="Финансовый 3 2 4 3 2 2 7 2" xfId="11796"/>
    <cellStyle name="Финансовый 3 2 4 3 2 2 7 2 2" xfId="25404"/>
    <cellStyle name="Финансовый 3 2 4 3 2 2 7 2 3" xfId="39012"/>
    <cellStyle name="Финансовый 3 2 4 3 2 2 7 3" xfId="18600"/>
    <cellStyle name="Финансовый 3 2 4 3 2 2 7 4" xfId="32208"/>
    <cellStyle name="Финансовый 3 2 4 3 2 2 8" xfId="2724"/>
    <cellStyle name="Финансовый 3 2 4 3 2 2 8 2" xfId="9528"/>
    <cellStyle name="Финансовый 3 2 4 3 2 2 8 2 2" xfId="23136"/>
    <cellStyle name="Финансовый 3 2 4 3 2 2 8 2 3" xfId="36744"/>
    <cellStyle name="Финансовый 3 2 4 3 2 2 8 3" xfId="16332"/>
    <cellStyle name="Финансовый 3 2 4 3 2 2 8 4" xfId="29940"/>
    <cellStyle name="Финансовый 3 2 4 3 2 2 9" xfId="7260"/>
    <cellStyle name="Финансовый 3 2 4 3 2 2 9 2" xfId="20868"/>
    <cellStyle name="Финансовый 3 2 4 3 2 2 9 3" xfId="34476"/>
    <cellStyle name="Финансовый 3 2 4 3 2 3" xfId="1766"/>
    <cellStyle name="Финансовый 3 2 4 3 2 3 2" xfId="6302"/>
    <cellStyle name="Финансовый 3 2 4 3 2 3 2 2" xfId="13106"/>
    <cellStyle name="Финансовый 3 2 4 3 2 3 2 2 2" xfId="26714"/>
    <cellStyle name="Финансовый 3 2 4 3 2 3 2 2 3" xfId="40322"/>
    <cellStyle name="Финансовый 3 2 4 3 2 3 2 3" xfId="19910"/>
    <cellStyle name="Финансовый 3 2 4 3 2 3 2 4" xfId="33518"/>
    <cellStyle name="Финансовый 3 2 4 3 2 3 3" xfId="4034"/>
    <cellStyle name="Финансовый 3 2 4 3 2 3 3 2" xfId="10838"/>
    <cellStyle name="Финансовый 3 2 4 3 2 3 3 2 2" xfId="24446"/>
    <cellStyle name="Финансовый 3 2 4 3 2 3 3 2 3" xfId="38054"/>
    <cellStyle name="Финансовый 3 2 4 3 2 3 3 3" xfId="17642"/>
    <cellStyle name="Финансовый 3 2 4 3 2 3 3 4" xfId="31250"/>
    <cellStyle name="Финансовый 3 2 4 3 2 3 4" xfId="8570"/>
    <cellStyle name="Финансовый 3 2 4 3 2 3 4 2" xfId="22178"/>
    <cellStyle name="Финансовый 3 2 4 3 2 3 4 3" xfId="35786"/>
    <cellStyle name="Финансовый 3 2 4 3 2 3 5" xfId="15374"/>
    <cellStyle name="Финансовый 3 2 4 3 2 3 6" xfId="28982"/>
    <cellStyle name="Финансовый 3 2 4 3 2 4" xfId="1388"/>
    <cellStyle name="Финансовый 3 2 4 3 2 4 2" xfId="5924"/>
    <cellStyle name="Финансовый 3 2 4 3 2 4 2 2" xfId="12728"/>
    <cellStyle name="Финансовый 3 2 4 3 2 4 2 2 2" xfId="26336"/>
    <cellStyle name="Финансовый 3 2 4 3 2 4 2 2 3" xfId="39944"/>
    <cellStyle name="Финансовый 3 2 4 3 2 4 2 3" xfId="19532"/>
    <cellStyle name="Финансовый 3 2 4 3 2 4 2 4" xfId="33140"/>
    <cellStyle name="Финансовый 3 2 4 3 2 4 3" xfId="3656"/>
    <cellStyle name="Финансовый 3 2 4 3 2 4 3 2" xfId="10460"/>
    <cellStyle name="Финансовый 3 2 4 3 2 4 3 2 2" xfId="24068"/>
    <cellStyle name="Финансовый 3 2 4 3 2 4 3 2 3" xfId="37676"/>
    <cellStyle name="Финансовый 3 2 4 3 2 4 3 3" xfId="17264"/>
    <cellStyle name="Финансовый 3 2 4 3 2 4 3 4" xfId="30872"/>
    <cellStyle name="Финансовый 3 2 4 3 2 4 4" xfId="8192"/>
    <cellStyle name="Финансовый 3 2 4 3 2 4 4 2" xfId="21800"/>
    <cellStyle name="Финансовый 3 2 4 3 2 4 4 3" xfId="35408"/>
    <cellStyle name="Финансовый 3 2 4 3 2 4 5" xfId="14996"/>
    <cellStyle name="Финансовый 3 2 4 3 2 4 6" xfId="28604"/>
    <cellStyle name="Финансовый 3 2 4 3 2 5" xfId="2144"/>
    <cellStyle name="Финансовый 3 2 4 3 2 5 2" xfId="6680"/>
    <cellStyle name="Финансовый 3 2 4 3 2 5 2 2" xfId="13484"/>
    <cellStyle name="Финансовый 3 2 4 3 2 5 2 2 2" xfId="27092"/>
    <cellStyle name="Финансовый 3 2 4 3 2 5 2 2 3" xfId="40700"/>
    <cellStyle name="Финансовый 3 2 4 3 2 5 2 3" xfId="20288"/>
    <cellStyle name="Финансовый 3 2 4 3 2 5 2 4" xfId="33896"/>
    <cellStyle name="Финансовый 3 2 4 3 2 5 3" xfId="4412"/>
    <cellStyle name="Финансовый 3 2 4 3 2 5 3 2" xfId="11216"/>
    <cellStyle name="Финансовый 3 2 4 3 2 5 3 2 2" xfId="24824"/>
    <cellStyle name="Финансовый 3 2 4 3 2 5 3 2 3" xfId="38432"/>
    <cellStyle name="Финансовый 3 2 4 3 2 5 3 3" xfId="18020"/>
    <cellStyle name="Финансовый 3 2 4 3 2 5 3 4" xfId="31628"/>
    <cellStyle name="Финансовый 3 2 4 3 2 5 4" xfId="8948"/>
    <cellStyle name="Финансовый 3 2 4 3 2 5 4 2" xfId="22556"/>
    <cellStyle name="Финансовый 3 2 4 3 2 5 4 3" xfId="36164"/>
    <cellStyle name="Финансовый 3 2 4 3 2 5 5" xfId="15752"/>
    <cellStyle name="Финансовый 3 2 4 3 2 5 6" xfId="29360"/>
    <cellStyle name="Финансовый 3 2 4 3 2 6" xfId="1010"/>
    <cellStyle name="Финансовый 3 2 4 3 2 6 2" xfId="5546"/>
    <cellStyle name="Финансовый 3 2 4 3 2 6 2 2" xfId="12350"/>
    <cellStyle name="Финансовый 3 2 4 3 2 6 2 2 2" xfId="25958"/>
    <cellStyle name="Финансовый 3 2 4 3 2 6 2 2 3" xfId="39566"/>
    <cellStyle name="Финансовый 3 2 4 3 2 6 2 3" xfId="19154"/>
    <cellStyle name="Финансовый 3 2 4 3 2 6 2 4" xfId="32762"/>
    <cellStyle name="Финансовый 3 2 4 3 2 6 3" xfId="3278"/>
    <cellStyle name="Финансовый 3 2 4 3 2 6 3 2" xfId="10082"/>
    <cellStyle name="Финансовый 3 2 4 3 2 6 3 2 2" xfId="23690"/>
    <cellStyle name="Финансовый 3 2 4 3 2 6 3 2 3" xfId="37298"/>
    <cellStyle name="Финансовый 3 2 4 3 2 6 3 3" xfId="16886"/>
    <cellStyle name="Финансовый 3 2 4 3 2 6 3 4" xfId="30494"/>
    <cellStyle name="Финансовый 3 2 4 3 2 6 4" xfId="7814"/>
    <cellStyle name="Финансовый 3 2 4 3 2 6 4 2" xfId="21422"/>
    <cellStyle name="Финансовый 3 2 4 3 2 6 4 3" xfId="35030"/>
    <cellStyle name="Финансовый 3 2 4 3 2 6 5" xfId="14618"/>
    <cellStyle name="Финансовый 3 2 4 3 2 6 6" xfId="28226"/>
    <cellStyle name="Финансовый 3 2 4 3 2 7" xfId="632"/>
    <cellStyle name="Финансовый 3 2 4 3 2 7 2" xfId="5168"/>
    <cellStyle name="Финансовый 3 2 4 3 2 7 2 2" xfId="11972"/>
    <cellStyle name="Финансовый 3 2 4 3 2 7 2 2 2" xfId="25580"/>
    <cellStyle name="Финансовый 3 2 4 3 2 7 2 2 3" xfId="39188"/>
    <cellStyle name="Финансовый 3 2 4 3 2 7 2 3" xfId="18776"/>
    <cellStyle name="Финансовый 3 2 4 3 2 7 2 4" xfId="32384"/>
    <cellStyle name="Финансовый 3 2 4 3 2 7 3" xfId="2900"/>
    <cellStyle name="Финансовый 3 2 4 3 2 7 3 2" xfId="9704"/>
    <cellStyle name="Финансовый 3 2 4 3 2 7 3 2 2" xfId="23312"/>
    <cellStyle name="Финансовый 3 2 4 3 2 7 3 2 3" xfId="36920"/>
    <cellStyle name="Финансовый 3 2 4 3 2 7 3 3" xfId="16508"/>
    <cellStyle name="Финансовый 3 2 4 3 2 7 3 4" xfId="30116"/>
    <cellStyle name="Финансовый 3 2 4 3 2 7 4" xfId="7436"/>
    <cellStyle name="Финансовый 3 2 4 3 2 7 4 2" xfId="21044"/>
    <cellStyle name="Финансовый 3 2 4 3 2 7 4 3" xfId="34652"/>
    <cellStyle name="Финансовый 3 2 4 3 2 7 5" xfId="14240"/>
    <cellStyle name="Финансовый 3 2 4 3 2 7 6" xfId="27848"/>
    <cellStyle name="Финансовый 3 2 4 3 2 8" xfId="4790"/>
    <cellStyle name="Финансовый 3 2 4 3 2 8 2" xfId="11594"/>
    <cellStyle name="Финансовый 3 2 4 3 2 8 2 2" xfId="25202"/>
    <cellStyle name="Финансовый 3 2 4 3 2 8 2 3" xfId="38810"/>
    <cellStyle name="Финансовый 3 2 4 3 2 8 3" xfId="18398"/>
    <cellStyle name="Финансовый 3 2 4 3 2 8 4" xfId="32006"/>
    <cellStyle name="Финансовый 3 2 4 3 2 9" xfId="2522"/>
    <cellStyle name="Финансовый 3 2 4 3 2 9 2" xfId="9326"/>
    <cellStyle name="Финансовый 3 2 4 3 2 9 2 2" xfId="22934"/>
    <cellStyle name="Финансовый 3 2 4 3 2 9 2 3" xfId="36542"/>
    <cellStyle name="Финансовый 3 2 4 3 2 9 3" xfId="16130"/>
    <cellStyle name="Финансовый 3 2 4 3 2 9 4" xfId="29738"/>
    <cellStyle name="Финансовый 3 2 4 3 3" xfId="375"/>
    <cellStyle name="Финансовый 3 2 4 3 3 10" xfId="13983"/>
    <cellStyle name="Финансовый 3 2 4 3 3 11" xfId="27591"/>
    <cellStyle name="Финансовый 3 2 4 3 3 2" xfId="1887"/>
    <cellStyle name="Финансовый 3 2 4 3 3 2 2" xfId="6423"/>
    <cellStyle name="Финансовый 3 2 4 3 3 2 2 2" xfId="13227"/>
    <cellStyle name="Финансовый 3 2 4 3 3 2 2 2 2" xfId="26835"/>
    <cellStyle name="Финансовый 3 2 4 3 3 2 2 2 3" xfId="40443"/>
    <cellStyle name="Финансовый 3 2 4 3 3 2 2 3" xfId="20031"/>
    <cellStyle name="Финансовый 3 2 4 3 3 2 2 4" xfId="33639"/>
    <cellStyle name="Финансовый 3 2 4 3 3 2 3" xfId="4155"/>
    <cellStyle name="Финансовый 3 2 4 3 3 2 3 2" xfId="10959"/>
    <cellStyle name="Финансовый 3 2 4 3 3 2 3 2 2" xfId="24567"/>
    <cellStyle name="Финансовый 3 2 4 3 3 2 3 2 3" xfId="38175"/>
    <cellStyle name="Финансовый 3 2 4 3 3 2 3 3" xfId="17763"/>
    <cellStyle name="Финансовый 3 2 4 3 3 2 3 4" xfId="31371"/>
    <cellStyle name="Финансовый 3 2 4 3 3 2 4" xfId="8691"/>
    <cellStyle name="Финансовый 3 2 4 3 3 2 4 2" xfId="22299"/>
    <cellStyle name="Финансовый 3 2 4 3 3 2 4 3" xfId="35907"/>
    <cellStyle name="Финансовый 3 2 4 3 3 2 5" xfId="15495"/>
    <cellStyle name="Финансовый 3 2 4 3 3 2 6" xfId="29103"/>
    <cellStyle name="Финансовый 3 2 4 3 3 3" xfId="1509"/>
    <cellStyle name="Финансовый 3 2 4 3 3 3 2" xfId="6045"/>
    <cellStyle name="Финансовый 3 2 4 3 3 3 2 2" xfId="12849"/>
    <cellStyle name="Финансовый 3 2 4 3 3 3 2 2 2" xfId="26457"/>
    <cellStyle name="Финансовый 3 2 4 3 3 3 2 2 3" xfId="40065"/>
    <cellStyle name="Финансовый 3 2 4 3 3 3 2 3" xfId="19653"/>
    <cellStyle name="Финансовый 3 2 4 3 3 3 2 4" xfId="33261"/>
    <cellStyle name="Финансовый 3 2 4 3 3 3 3" xfId="3777"/>
    <cellStyle name="Финансовый 3 2 4 3 3 3 3 2" xfId="10581"/>
    <cellStyle name="Финансовый 3 2 4 3 3 3 3 2 2" xfId="24189"/>
    <cellStyle name="Финансовый 3 2 4 3 3 3 3 2 3" xfId="37797"/>
    <cellStyle name="Финансовый 3 2 4 3 3 3 3 3" xfId="17385"/>
    <cellStyle name="Финансовый 3 2 4 3 3 3 3 4" xfId="30993"/>
    <cellStyle name="Финансовый 3 2 4 3 3 3 4" xfId="8313"/>
    <cellStyle name="Финансовый 3 2 4 3 3 3 4 2" xfId="21921"/>
    <cellStyle name="Финансовый 3 2 4 3 3 3 4 3" xfId="35529"/>
    <cellStyle name="Финансовый 3 2 4 3 3 3 5" xfId="15117"/>
    <cellStyle name="Финансовый 3 2 4 3 3 3 6" xfId="28725"/>
    <cellStyle name="Финансовый 3 2 4 3 3 4" xfId="2265"/>
    <cellStyle name="Финансовый 3 2 4 3 3 4 2" xfId="6801"/>
    <cellStyle name="Финансовый 3 2 4 3 3 4 2 2" xfId="13605"/>
    <cellStyle name="Финансовый 3 2 4 3 3 4 2 2 2" xfId="27213"/>
    <cellStyle name="Финансовый 3 2 4 3 3 4 2 2 3" xfId="40821"/>
    <cellStyle name="Финансовый 3 2 4 3 3 4 2 3" xfId="20409"/>
    <cellStyle name="Финансовый 3 2 4 3 3 4 2 4" xfId="34017"/>
    <cellStyle name="Финансовый 3 2 4 3 3 4 3" xfId="4533"/>
    <cellStyle name="Финансовый 3 2 4 3 3 4 3 2" xfId="11337"/>
    <cellStyle name="Финансовый 3 2 4 3 3 4 3 2 2" xfId="24945"/>
    <cellStyle name="Финансовый 3 2 4 3 3 4 3 2 3" xfId="38553"/>
    <cellStyle name="Финансовый 3 2 4 3 3 4 3 3" xfId="18141"/>
    <cellStyle name="Финансовый 3 2 4 3 3 4 3 4" xfId="31749"/>
    <cellStyle name="Финансовый 3 2 4 3 3 4 4" xfId="9069"/>
    <cellStyle name="Финансовый 3 2 4 3 3 4 4 2" xfId="22677"/>
    <cellStyle name="Финансовый 3 2 4 3 3 4 4 3" xfId="36285"/>
    <cellStyle name="Финансовый 3 2 4 3 3 4 5" xfId="15873"/>
    <cellStyle name="Финансовый 3 2 4 3 3 4 6" xfId="29481"/>
    <cellStyle name="Финансовый 3 2 4 3 3 5" xfId="1131"/>
    <cellStyle name="Финансовый 3 2 4 3 3 5 2" xfId="5667"/>
    <cellStyle name="Финансовый 3 2 4 3 3 5 2 2" xfId="12471"/>
    <cellStyle name="Финансовый 3 2 4 3 3 5 2 2 2" xfId="26079"/>
    <cellStyle name="Финансовый 3 2 4 3 3 5 2 2 3" xfId="39687"/>
    <cellStyle name="Финансовый 3 2 4 3 3 5 2 3" xfId="19275"/>
    <cellStyle name="Финансовый 3 2 4 3 3 5 2 4" xfId="32883"/>
    <cellStyle name="Финансовый 3 2 4 3 3 5 3" xfId="3399"/>
    <cellStyle name="Финансовый 3 2 4 3 3 5 3 2" xfId="10203"/>
    <cellStyle name="Финансовый 3 2 4 3 3 5 3 2 2" xfId="23811"/>
    <cellStyle name="Финансовый 3 2 4 3 3 5 3 2 3" xfId="37419"/>
    <cellStyle name="Финансовый 3 2 4 3 3 5 3 3" xfId="17007"/>
    <cellStyle name="Финансовый 3 2 4 3 3 5 3 4" xfId="30615"/>
    <cellStyle name="Финансовый 3 2 4 3 3 5 4" xfId="7935"/>
    <cellStyle name="Финансовый 3 2 4 3 3 5 4 2" xfId="21543"/>
    <cellStyle name="Финансовый 3 2 4 3 3 5 4 3" xfId="35151"/>
    <cellStyle name="Финансовый 3 2 4 3 3 5 5" xfId="14739"/>
    <cellStyle name="Финансовый 3 2 4 3 3 5 6" xfId="28347"/>
    <cellStyle name="Финансовый 3 2 4 3 3 6" xfId="753"/>
    <cellStyle name="Финансовый 3 2 4 3 3 6 2" xfId="5289"/>
    <cellStyle name="Финансовый 3 2 4 3 3 6 2 2" xfId="12093"/>
    <cellStyle name="Финансовый 3 2 4 3 3 6 2 2 2" xfId="25701"/>
    <cellStyle name="Финансовый 3 2 4 3 3 6 2 2 3" xfId="39309"/>
    <cellStyle name="Финансовый 3 2 4 3 3 6 2 3" xfId="18897"/>
    <cellStyle name="Финансовый 3 2 4 3 3 6 2 4" xfId="32505"/>
    <cellStyle name="Финансовый 3 2 4 3 3 6 3" xfId="3021"/>
    <cellStyle name="Финансовый 3 2 4 3 3 6 3 2" xfId="9825"/>
    <cellStyle name="Финансовый 3 2 4 3 3 6 3 2 2" xfId="23433"/>
    <cellStyle name="Финансовый 3 2 4 3 3 6 3 2 3" xfId="37041"/>
    <cellStyle name="Финансовый 3 2 4 3 3 6 3 3" xfId="16629"/>
    <cellStyle name="Финансовый 3 2 4 3 3 6 3 4" xfId="30237"/>
    <cellStyle name="Финансовый 3 2 4 3 3 6 4" xfId="7557"/>
    <cellStyle name="Финансовый 3 2 4 3 3 6 4 2" xfId="21165"/>
    <cellStyle name="Финансовый 3 2 4 3 3 6 4 3" xfId="34773"/>
    <cellStyle name="Финансовый 3 2 4 3 3 6 5" xfId="14361"/>
    <cellStyle name="Финансовый 3 2 4 3 3 6 6" xfId="27969"/>
    <cellStyle name="Финансовый 3 2 4 3 3 7" xfId="4911"/>
    <cellStyle name="Финансовый 3 2 4 3 3 7 2" xfId="11715"/>
    <cellStyle name="Финансовый 3 2 4 3 3 7 2 2" xfId="25323"/>
    <cellStyle name="Финансовый 3 2 4 3 3 7 2 3" xfId="38931"/>
    <cellStyle name="Финансовый 3 2 4 3 3 7 3" xfId="18519"/>
    <cellStyle name="Финансовый 3 2 4 3 3 7 4" xfId="32127"/>
    <cellStyle name="Финансовый 3 2 4 3 3 8" xfId="2643"/>
    <cellStyle name="Финансовый 3 2 4 3 3 8 2" xfId="9447"/>
    <cellStyle name="Финансовый 3 2 4 3 3 8 2 2" xfId="23055"/>
    <cellStyle name="Финансовый 3 2 4 3 3 8 2 3" xfId="36663"/>
    <cellStyle name="Финансовый 3 2 4 3 3 8 3" xfId="16251"/>
    <cellStyle name="Финансовый 3 2 4 3 3 8 4" xfId="29859"/>
    <cellStyle name="Финансовый 3 2 4 3 3 9" xfId="7179"/>
    <cellStyle name="Финансовый 3 2 4 3 3 9 2" xfId="20787"/>
    <cellStyle name="Финансовый 3 2 4 3 3 9 3" xfId="34395"/>
    <cellStyle name="Финансовый 3 2 4 3 4" xfId="1685"/>
    <cellStyle name="Финансовый 3 2 4 3 4 2" xfId="6221"/>
    <cellStyle name="Финансовый 3 2 4 3 4 2 2" xfId="13025"/>
    <cellStyle name="Финансовый 3 2 4 3 4 2 2 2" xfId="26633"/>
    <cellStyle name="Финансовый 3 2 4 3 4 2 2 3" xfId="40241"/>
    <cellStyle name="Финансовый 3 2 4 3 4 2 3" xfId="19829"/>
    <cellStyle name="Финансовый 3 2 4 3 4 2 4" xfId="33437"/>
    <cellStyle name="Финансовый 3 2 4 3 4 3" xfId="3953"/>
    <cellStyle name="Финансовый 3 2 4 3 4 3 2" xfId="10757"/>
    <cellStyle name="Финансовый 3 2 4 3 4 3 2 2" xfId="24365"/>
    <cellStyle name="Финансовый 3 2 4 3 4 3 2 3" xfId="37973"/>
    <cellStyle name="Финансовый 3 2 4 3 4 3 3" xfId="17561"/>
    <cellStyle name="Финансовый 3 2 4 3 4 3 4" xfId="31169"/>
    <cellStyle name="Финансовый 3 2 4 3 4 4" xfId="8489"/>
    <cellStyle name="Финансовый 3 2 4 3 4 4 2" xfId="22097"/>
    <cellStyle name="Финансовый 3 2 4 3 4 4 3" xfId="35705"/>
    <cellStyle name="Финансовый 3 2 4 3 4 5" xfId="15293"/>
    <cellStyle name="Финансовый 3 2 4 3 4 6" xfId="28901"/>
    <cellStyle name="Финансовый 3 2 4 3 5" xfId="1307"/>
    <cellStyle name="Финансовый 3 2 4 3 5 2" xfId="5843"/>
    <cellStyle name="Финансовый 3 2 4 3 5 2 2" xfId="12647"/>
    <cellStyle name="Финансовый 3 2 4 3 5 2 2 2" xfId="26255"/>
    <cellStyle name="Финансовый 3 2 4 3 5 2 2 3" xfId="39863"/>
    <cellStyle name="Финансовый 3 2 4 3 5 2 3" xfId="19451"/>
    <cellStyle name="Финансовый 3 2 4 3 5 2 4" xfId="33059"/>
    <cellStyle name="Финансовый 3 2 4 3 5 3" xfId="3575"/>
    <cellStyle name="Финансовый 3 2 4 3 5 3 2" xfId="10379"/>
    <cellStyle name="Финансовый 3 2 4 3 5 3 2 2" xfId="23987"/>
    <cellStyle name="Финансовый 3 2 4 3 5 3 2 3" xfId="37595"/>
    <cellStyle name="Финансовый 3 2 4 3 5 3 3" xfId="17183"/>
    <cellStyle name="Финансовый 3 2 4 3 5 3 4" xfId="30791"/>
    <cellStyle name="Финансовый 3 2 4 3 5 4" xfId="8111"/>
    <cellStyle name="Финансовый 3 2 4 3 5 4 2" xfId="21719"/>
    <cellStyle name="Финансовый 3 2 4 3 5 4 3" xfId="35327"/>
    <cellStyle name="Финансовый 3 2 4 3 5 5" xfId="14915"/>
    <cellStyle name="Финансовый 3 2 4 3 5 6" xfId="28523"/>
    <cellStyle name="Финансовый 3 2 4 3 6" xfId="2063"/>
    <cellStyle name="Финансовый 3 2 4 3 6 2" xfId="6599"/>
    <cellStyle name="Финансовый 3 2 4 3 6 2 2" xfId="13403"/>
    <cellStyle name="Финансовый 3 2 4 3 6 2 2 2" xfId="27011"/>
    <cellStyle name="Финансовый 3 2 4 3 6 2 2 3" xfId="40619"/>
    <cellStyle name="Финансовый 3 2 4 3 6 2 3" xfId="20207"/>
    <cellStyle name="Финансовый 3 2 4 3 6 2 4" xfId="33815"/>
    <cellStyle name="Финансовый 3 2 4 3 6 3" xfId="4331"/>
    <cellStyle name="Финансовый 3 2 4 3 6 3 2" xfId="11135"/>
    <cellStyle name="Финансовый 3 2 4 3 6 3 2 2" xfId="24743"/>
    <cellStyle name="Финансовый 3 2 4 3 6 3 2 3" xfId="38351"/>
    <cellStyle name="Финансовый 3 2 4 3 6 3 3" xfId="17939"/>
    <cellStyle name="Финансовый 3 2 4 3 6 3 4" xfId="31547"/>
    <cellStyle name="Финансовый 3 2 4 3 6 4" xfId="8867"/>
    <cellStyle name="Финансовый 3 2 4 3 6 4 2" xfId="22475"/>
    <cellStyle name="Финансовый 3 2 4 3 6 4 3" xfId="36083"/>
    <cellStyle name="Финансовый 3 2 4 3 6 5" xfId="15671"/>
    <cellStyle name="Финансовый 3 2 4 3 6 6" xfId="29279"/>
    <cellStyle name="Финансовый 3 2 4 3 7" xfId="929"/>
    <cellStyle name="Финансовый 3 2 4 3 7 2" xfId="5465"/>
    <cellStyle name="Финансовый 3 2 4 3 7 2 2" xfId="12269"/>
    <cellStyle name="Финансовый 3 2 4 3 7 2 2 2" xfId="25877"/>
    <cellStyle name="Финансовый 3 2 4 3 7 2 2 3" xfId="39485"/>
    <cellStyle name="Финансовый 3 2 4 3 7 2 3" xfId="19073"/>
    <cellStyle name="Финансовый 3 2 4 3 7 2 4" xfId="32681"/>
    <cellStyle name="Финансовый 3 2 4 3 7 3" xfId="3197"/>
    <cellStyle name="Финансовый 3 2 4 3 7 3 2" xfId="10001"/>
    <cellStyle name="Финансовый 3 2 4 3 7 3 2 2" xfId="23609"/>
    <cellStyle name="Финансовый 3 2 4 3 7 3 2 3" xfId="37217"/>
    <cellStyle name="Финансовый 3 2 4 3 7 3 3" xfId="16805"/>
    <cellStyle name="Финансовый 3 2 4 3 7 3 4" xfId="30413"/>
    <cellStyle name="Финансовый 3 2 4 3 7 4" xfId="7733"/>
    <cellStyle name="Финансовый 3 2 4 3 7 4 2" xfId="21341"/>
    <cellStyle name="Финансовый 3 2 4 3 7 4 3" xfId="34949"/>
    <cellStyle name="Финансовый 3 2 4 3 7 5" xfId="14537"/>
    <cellStyle name="Финансовый 3 2 4 3 7 6" xfId="28145"/>
    <cellStyle name="Финансовый 3 2 4 3 8" xfId="551"/>
    <cellStyle name="Финансовый 3 2 4 3 8 2" xfId="5087"/>
    <cellStyle name="Финансовый 3 2 4 3 8 2 2" xfId="11891"/>
    <cellStyle name="Финансовый 3 2 4 3 8 2 2 2" xfId="25499"/>
    <cellStyle name="Финансовый 3 2 4 3 8 2 2 3" xfId="39107"/>
    <cellStyle name="Финансовый 3 2 4 3 8 2 3" xfId="18695"/>
    <cellStyle name="Финансовый 3 2 4 3 8 2 4" xfId="32303"/>
    <cellStyle name="Финансовый 3 2 4 3 8 3" xfId="2819"/>
    <cellStyle name="Финансовый 3 2 4 3 8 3 2" xfId="9623"/>
    <cellStyle name="Финансовый 3 2 4 3 8 3 2 2" xfId="23231"/>
    <cellStyle name="Финансовый 3 2 4 3 8 3 2 3" xfId="36839"/>
    <cellStyle name="Финансовый 3 2 4 3 8 3 3" xfId="16427"/>
    <cellStyle name="Финансовый 3 2 4 3 8 3 4" xfId="30035"/>
    <cellStyle name="Финансовый 3 2 4 3 8 4" xfId="7355"/>
    <cellStyle name="Финансовый 3 2 4 3 8 4 2" xfId="20963"/>
    <cellStyle name="Финансовый 3 2 4 3 8 4 3" xfId="34571"/>
    <cellStyle name="Финансовый 3 2 4 3 8 5" xfId="14159"/>
    <cellStyle name="Финансовый 3 2 4 3 8 6" xfId="27767"/>
    <cellStyle name="Финансовый 3 2 4 3 9" xfId="4709"/>
    <cellStyle name="Финансовый 3 2 4 3 9 2" xfId="11513"/>
    <cellStyle name="Финансовый 3 2 4 3 9 2 2" xfId="25121"/>
    <cellStyle name="Финансовый 3 2 4 3 9 2 3" xfId="38729"/>
    <cellStyle name="Финансовый 3 2 4 3 9 3" xfId="18317"/>
    <cellStyle name="Финансовый 3 2 4 3 9 4" xfId="31925"/>
    <cellStyle name="Финансовый 3 2 4 4" xfId="308"/>
    <cellStyle name="Финансовый 3 2 4 4 10" xfId="7112"/>
    <cellStyle name="Финансовый 3 2 4 4 10 2" xfId="20720"/>
    <cellStyle name="Финансовый 3 2 4 4 10 3" xfId="34328"/>
    <cellStyle name="Финансовый 3 2 4 4 11" xfId="13916"/>
    <cellStyle name="Финансовый 3 2 4 4 12" xfId="27524"/>
    <cellStyle name="Финансовый 3 2 4 4 2" xfId="435"/>
    <cellStyle name="Финансовый 3 2 4 4 2 10" xfId="14043"/>
    <cellStyle name="Финансовый 3 2 4 4 2 11" xfId="27651"/>
    <cellStyle name="Финансовый 3 2 4 4 2 2" xfId="1947"/>
    <cellStyle name="Финансовый 3 2 4 4 2 2 2" xfId="6483"/>
    <cellStyle name="Финансовый 3 2 4 4 2 2 2 2" xfId="13287"/>
    <cellStyle name="Финансовый 3 2 4 4 2 2 2 2 2" xfId="26895"/>
    <cellStyle name="Финансовый 3 2 4 4 2 2 2 2 3" xfId="40503"/>
    <cellStyle name="Финансовый 3 2 4 4 2 2 2 3" xfId="20091"/>
    <cellStyle name="Финансовый 3 2 4 4 2 2 2 4" xfId="33699"/>
    <cellStyle name="Финансовый 3 2 4 4 2 2 3" xfId="4215"/>
    <cellStyle name="Финансовый 3 2 4 4 2 2 3 2" xfId="11019"/>
    <cellStyle name="Финансовый 3 2 4 4 2 2 3 2 2" xfId="24627"/>
    <cellStyle name="Финансовый 3 2 4 4 2 2 3 2 3" xfId="38235"/>
    <cellStyle name="Финансовый 3 2 4 4 2 2 3 3" xfId="17823"/>
    <cellStyle name="Финансовый 3 2 4 4 2 2 3 4" xfId="31431"/>
    <cellStyle name="Финансовый 3 2 4 4 2 2 4" xfId="8751"/>
    <cellStyle name="Финансовый 3 2 4 4 2 2 4 2" xfId="22359"/>
    <cellStyle name="Финансовый 3 2 4 4 2 2 4 3" xfId="35967"/>
    <cellStyle name="Финансовый 3 2 4 4 2 2 5" xfId="15555"/>
    <cellStyle name="Финансовый 3 2 4 4 2 2 6" xfId="29163"/>
    <cellStyle name="Финансовый 3 2 4 4 2 3" xfId="1569"/>
    <cellStyle name="Финансовый 3 2 4 4 2 3 2" xfId="6105"/>
    <cellStyle name="Финансовый 3 2 4 4 2 3 2 2" xfId="12909"/>
    <cellStyle name="Финансовый 3 2 4 4 2 3 2 2 2" xfId="26517"/>
    <cellStyle name="Финансовый 3 2 4 4 2 3 2 2 3" xfId="40125"/>
    <cellStyle name="Финансовый 3 2 4 4 2 3 2 3" xfId="19713"/>
    <cellStyle name="Финансовый 3 2 4 4 2 3 2 4" xfId="33321"/>
    <cellStyle name="Финансовый 3 2 4 4 2 3 3" xfId="3837"/>
    <cellStyle name="Финансовый 3 2 4 4 2 3 3 2" xfId="10641"/>
    <cellStyle name="Финансовый 3 2 4 4 2 3 3 2 2" xfId="24249"/>
    <cellStyle name="Финансовый 3 2 4 4 2 3 3 2 3" xfId="37857"/>
    <cellStyle name="Финансовый 3 2 4 4 2 3 3 3" xfId="17445"/>
    <cellStyle name="Финансовый 3 2 4 4 2 3 3 4" xfId="31053"/>
    <cellStyle name="Финансовый 3 2 4 4 2 3 4" xfId="8373"/>
    <cellStyle name="Финансовый 3 2 4 4 2 3 4 2" xfId="21981"/>
    <cellStyle name="Финансовый 3 2 4 4 2 3 4 3" xfId="35589"/>
    <cellStyle name="Финансовый 3 2 4 4 2 3 5" xfId="15177"/>
    <cellStyle name="Финансовый 3 2 4 4 2 3 6" xfId="28785"/>
    <cellStyle name="Финансовый 3 2 4 4 2 4" xfId="2325"/>
    <cellStyle name="Финансовый 3 2 4 4 2 4 2" xfId="6861"/>
    <cellStyle name="Финансовый 3 2 4 4 2 4 2 2" xfId="13665"/>
    <cellStyle name="Финансовый 3 2 4 4 2 4 2 2 2" xfId="27273"/>
    <cellStyle name="Финансовый 3 2 4 4 2 4 2 2 3" xfId="40881"/>
    <cellStyle name="Финансовый 3 2 4 4 2 4 2 3" xfId="20469"/>
    <cellStyle name="Финансовый 3 2 4 4 2 4 2 4" xfId="34077"/>
    <cellStyle name="Финансовый 3 2 4 4 2 4 3" xfId="4593"/>
    <cellStyle name="Финансовый 3 2 4 4 2 4 3 2" xfId="11397"/>
    <cellStyle name="Финансовый 3 2 4 4 2 4 3 2 2" xfId="25005"/>
    <cellStyle name="Финансовый 3 2 4 4 2 4 3 2 3" xfId="38613"/>
    <cellStyle name="Финансовый 3 2 4 4 2 4 3 3" xfId="18201"/>
    <cellStyle name="Финансовый 3 2 4 4 2 4 3 4" xfId="31809"/>
    <cellStyle name="Финансовый 3 2 4 4 2 4 4" xfId="9129"/>
    <cellStyle name="Финансовый 3 2 4 4 2 4 4 2" xfId="22737"/>
    <cellStyle name="Финансовый 3 2 4 4 2 4 4 3" xfId="36345"/>
    <cellStyle name="Финансовый 3 2 4 4 2 4 5" xfId="15933"/>
    <cellStyle name="Финансовый 3 2 4 4 2 4 6" xfId="29541"/>
    <cellStyle name="Финансовый 3 2 4 4 2 5" xfId="1191"/>
    <cellStyle name="Финансовый 3 2 4 4 2 5 2" xfId="5727"/>
    <cellStyle name="Финансовый 3 2 4 4 2 5 2 2" xfId="12531"/>
    <cellStyle name="Финансовый 3 2 4 4 2 5 2 2 2" xfId="26139"/>
    <cellStyle name="Финансовый 3 2 4 4 2 5 2 2 3" xfId="39747"/>
    <cellStyle name="Финансовый 3 2 4 4 2 5 2 3" xfId="19335"/>
    <cellStyle name="Финансовый 3 2 4 4 2 5 2 4" xfId="32943"/>
    <cellStyle name="Финансовый 3 2 4 4 2 5 3" xfId="3459"/>
    <cellStyle name="Финансовый 3 2 4 4 2 5 3 2" xfId="10263"/>
    <cellStyle name="Финансовый 3 2 4 4 2 5 3 2 2" xfId="23871"/>
    <cellStyle name="Финансовый 3 2 4 4 2 5 3 2 3" xfId="37479"/>
    <cellStyle name="Финансовый 3 2 4 4 2 5 3 3" xfId="17067"/>
    <cellStyle name="Финансовый 3 2 4 4 2 5 3 4" xfId="30675"/>
    <cellStyle name="Финансовый 3 2 4 4 2 5 4" xfId="7995"/>
    <cellStyle name="Финансовый 3 2 4 4 2 5 4 2" xfId="21603"/>
    <cellStyle name="Финансовый 3 2 4 4 2 5 4 3" xfId="35211"/>
    <cellStyle name="Финансовый 3 2 4 4 2 5 5" xfId="14799"/>
    <cellStyle name="Финансовый 3 2 4 4 2 5 6" xfId="28407"/>
    <cellStyle name="Финансовый 3 2 4 4 2 6" xfId="813"/>
    <cellStyle name="Финансовый 3 2 4 4 2 6 2" xfId="5349"/>
    <cellStyle name="Финансовый 3 2 4 4 2 6 2 2" xfId="12153"/>
    <cellStyle name="Финансовый 3 2 4 4 2 6 2 2 2" xfId="25761"/>
    <cellStyle name="Финансовый 3 2 4 4 2 6 2 2 3" xfId="39369"/>
    <cellStyle name="Финансовый 3 2 4 4 2 6 2 3" xfId="18957"/>
    <cellStyle name="Финансовый 3 2 4 4 2 6 2 4" xfId="32565"/>
    <cellStyle name="Финансовый 3 2 4 4 2 6 3" xfId="3081"/>
    <cellStyle name="Финансовый 3 2 4 4 2 6 3 2" xfId="9885"/>
    <cellStyle name="Финансовый 3 2 4 4 2 6 3 2 2" xfId="23493"/>
    <cellStyle name="Финансовый 3 2 4 4 2 6 3 2 3" xfId="37101"/>
    <cellStyle name="Финансовый 3 2 4 4 2 6 3 3" xfId="16689"/>
    <cellStyle name="Финансовый 3 2 4 4 2 6 3 4" xfId="30297"/>
    <cellStyle name="Финансовый 3 2 4 4 2 6 4" xfId="7617"/>
    <cellStyle name="Финансовый 3 2 4 4 2 6 4 2" xfId="21225"/>
    <cellStyle name="Финансовый 3 2 4 4 2 6 4 3" xfId="34833"/>
    <cellStyle name="Финансовый 3 2 4 4 2 6 5" xfId="14421"/>
    <cellStyle name="Финансовый 3 2 4 4 2 6 6" xfId="28029"/>
    <cellStyle name="Финансовый 3 2 4 4 2 7" xfId="4971"/>
    <cellStyle name="Финансовый 3 2 4 4 2 7 2" xfId="11775"/>
    <cellStyle name="Финансовый 3 2 4 4 2 7 2 2" xfId="25383"/>
    <cellStyle name="Финансовый 3 2 4 4 2 7 2 3" xfId="38991"/>
    <cellStyle name="Финансовый 3 2 4 4 2 7 3" xfId="18579"/>
    <cellStyle name="Финансовый 3 2 4 4 2 7 4" xfId="32187"/>
    <cellStyle name="Финансовый 3 2 4 4 2 8" xfId="2703"/>
    <cellStyle name="Финансовый 3 2 4 4 2 8 2" xfId="9507"/>
    <cellStyle name="Финансовый 3 2 4 4 2 8 2 2" xfId="23115"/>
    <cellStyle name="Финансовый 3 2 4 4 2 8 2 3" xfId="36723"/>
    <cellStyle name="Финансовый 3 2 4 4 2 8 3" xfId="16311"/>
    <cellStyle name="Финансовый 3 2 4 4 2 8 4" xfId="29919"/>
    <cellStyle name="Финансовый 3 2 4 4 2 9" xfId="7239"/>
    <cellStyle name="Финансовый 3 2 4 4 2 9 2" xfId="20847"/>
    <cellStyle name="Финансовый 3 2 4 4 2 9 3" xfId="34455"/>
    <cellStyle name="Финансовый 3 2 4 4 3" xfId="1820"/>
    <cellStyle name="Финансовый 3 2 4 4 3 2" xfId="6356"/>
    <cellStyle name="Финансовый 3 2 4 4 3 2 2" xfId="13160"/>
    <cellStyle name="Финансовый 3 2 4 4 3 2 2 2" xfId="26768"/>
    <cellStyle name="Финансовый 3 2 4 4 3 2 2 3" xfId="40376"/>
    <cellStyle name="Финансовый 3 2 4 4 3 2 3" xfId="19964"/>
    <cellStyle name="Финансовый 3 2 4 4 3 2 4" xfId="33572"/>
    <cellStyle name="Финансовый 3 2 4 4 3 3" xfId="4088"/>
    <cellStyle name="Финансовый 3 2 4 4 3 3 2" xfId="10892"/>
    <cellStyle name="Финансовый 3 2 4 4 3 3 2 2" xfId="24500"/>
    <cellStyle name="Финансовый 3 2 4 4 3 3 2 3" xfId="38108"/>
    <cellStyle name="Финансовый 3 2 4 4 3 3 3" xfId="17696"/>
    <cellStyle name="Финансовый 3 2 4 4 3 3 4" xfId="31304"/>
    <cellStyle name="Финансовый 3 2 4 4 3 4" xfId="8624"/>
    <cellStyle name="Финансовый 3 2 4 4 3 4 2" xfId="22232"/>
    <cellStyle name="Финансовый 3 2 4 4 3 4 3" xfId="35840"/>
    <cellStyle name="Финансовый 3 2 4 4 3 5" xfId="15428"/>
    <cellStyle name="Финансовый 3 2 4 4 3 6" xfId="29036"/>
    <cellStyle name="Финансовый 3 2 4 4 4" xfId="1442"/>
    <cellStyle name="Финансовый 3 2 4 4 4 2" xfId="5978"/>
    <cellStyle name="Финансовый 3 2 4 4 4 2 2" xfId="12782"/>
    <cellStyle name="Финансовый 3 2 4 4 4 2 2 2" xfId="26390"/>
    <cellStyle name="Финансовый 3 2 4 4 4 2 2 3" xfId="39998"/>
    <cellStyle name="Финансовый 3 2 4 4 4 2 3" xfId="19586"/>
    <cellStyle name="Финансовый 3 2 4 4 4 2 4" xfId="33194"/>
    <cellStyle name="Финансовый 3 2 4 4 4 3" xfId="3710"/>
    <cellStyle name="Финансовый 3 2 4 4 4 3 2" xfId="10514"/>
    <cellStyle name="Финансовый 3 2 4 4 4 3 2 2" xfId="24122"/>
    <cellStyle name="Финансовый 3 2 4 4 4 3 2 3" xfId="37730"/>
    <cellStyle name="Финансовый 3 2 4 4 4 3 3" xfId="17318"/>
    <cellStyle name="Финансовый 3 2 4 4 4 3 4" xfId="30926"/>
    <cellStyle name="Финансовый 3 2 4 4 4 4" xfId="8246"/>
    <cellStyle name="Финансовый 3 2 4 4 4 4 2" xfId="21854"/>
    <cellStyle name="Финансовый 3 2 4 4 4 4 3" xfId="35462"/>
    <cellStyle name="Финансовый 3 2 4 4 4 5" xfId="15050"/>
    <cellStyle name="Финансовый 3 2 4 4 4 6" xfId="28658"/>
    <cellStyle name="Финансовый 3 2 4 4 5" xfId="2198"/>
    <cellStyle name="Финансовый 3 2 4 4 5 2" xfId="6734"/>
    <cellStyle name="Финансовый 3 2 4 4 5 2 2" xfId="13538"/>
    <cellStyle name="Финансовый 3 2 4 4 5 2 2 2" xfId="27146"/>
    <cellStyle name="Финансовый 3 2 4 4 5 2 2 3" xfId="40754"/>
    <cellStyle name="Финансовый 3 2 4 4 5 2 3" xfId="20342"/>
    <cellStyle name="Финансовый 3 2 4 4 5 2 4" xfId="33950"/>
    <cellStyle name="Финансовый 3 2 4 4 5 3" xfId="4466"/>
    <cellStyle name="Финансовый 3 2 4 4 5 3 2" xfId="11270"/>
    <cellStyle name="Финансовый 3 2 4 4 5 3 2 2" xfId="24878"/>
    <cellStyle name="Финансовый 3 2 4 4 5 3 2 3" xfId="38486"/>
    <cellStyle name="Финансовый 3 2 4 4 5 3 3" xfId="18074"/>
    <cellStyle name="Финансовый 3 2 4 4 5 3 4" xfId="31682"/>
    <cellStyle name="Финансовый 3 2 4 4 5 4" xfId="9002"/>
    <cellStyle name="Финансовый 3 2 4 4 5 4 2" xfId="22610"/>
    <cellStyle name="Финансовый 3 2 4 4 5 4 3" xfId="36218"/>
    <cellStyle name="Финансовый 3 2 4 4 5 5" xfId="15806"/>
    <cellStyle name="Финансовый 3 2 4 4 5 6" xfId="29414"/>
    <cellStyle name="Финансовый 3 2 4 4 6" xfId="1064"/>
    <cellStyle name="Финансовый 3 2 4 4 6 2" xfId="5600"/>
    <cellStyle name="Финансовый 3 2 4 4 6 2 2" xfId="12404"/>
    <cellStyle name="Финансовый 3 2 4 4 6 2 2 2" xfId="26012"/>
    <cellStyle name="Финансовый 3 2 4 4 6 2 2 3" xfId="39620"/>
    <cellStyle name="Финансовый 3 2 4 4 6 2 3" xfId="19208"/>
    <cellStyle name="Финансовый 3 2 4 4 6 2 4" xfId="32816"/>
    <cellStyle name="Финансовый 3 2 4 4 6 3" xfId="3332"/>
    <cellStyle name="Финансовый 3 2 4 4 6 3 2" xfId="10136"/>
    <cellStyle name="Финансовый 3 2 4 4 6 3 2 2" xfId="23744"/>
    <cellStyle name="Финансовый 3 2 4 4 6 3 2 3" xfId="37352"/>
    <cellStyle name="Финансовый 3 2 4 4 6 3 3" xfId="16940"/>
    <cellStyle name="Финансовый 3 2 4 4 6 3 4" xfId="30548"/>
    <cellStyle name="Финансовый 3 2 4 4 6 4" xfId="7868"/>
    <cellStyle name="Финансовый 3 2 4 4 6 4 2" xfId="21476"/>
    <cellStyle name="Финансовый 3 2 4 4 6 4 3" xfId="35084"/>
    <cellStyle name="Финансовый 3 2 4 4 6 5" xfId="14672"/>
    <cellStyle name="Финансовый 3 2 4 4 6 6" xfId="28280"/>
    <cellStyle name="Финансовый 3 2 4 4 7" xfId="686"/>
    <cellStyle name="Финансовый 3 2 4 4 7 2" xfId="5222"/>
    <cellStyle name="Финансовый 3 2 4 4 7 2 2" xfId="12026"/>
    <cellStyle name="Финансовый 3 2 4 4 7 2 2 2" xfId="25634"/>
    <cellStyle name="Финансовый 3 2 4 4 7 2 2 3" xfId="39242"/>
    <cellStyle name="Финансовый 3 2 4 4 7 2 3" xfId="18830"/>
    <cellStyle name="Финансовый 3 2 4 4 7 2 4" xfId="32438"/>
    <cellStyle name="Финансовый 3 2 4 4 7 3" xfId="2954"/>
    <cellStyle name="Финансовый 3 2 4 4 7 3 2" xfId="9758"/>
    <cellStyle name="Финансовый 3 2 4 4 7 3 2 2" xfId="23366"/>
    <cellStyle name="Финансовый 3 2 4 4 7 3 2 3" xfId="36974"/>
    <cellStyle name="Финансовый 3 2 4 4 7 3 3" xfId="16562"/>
    <cellStyle name="Финансовый 3 2 4 4 7 3 4" xfId="30170"/>
    <cellStyle name="Финансовый 3 2 4 4 7 4" xfId="7490"/>
    <cellStyle name="Финансовый 3 2 4 4 7 4 2" xfId="21098"/>
    <cellStyle name="Финансовый 3 2 4 4 7 4 3" xfId="34706"/>
    <cellStyle name="Финансовый 3 2 4 4 7 5" xfId="14294"/>
    <cellStyle name="Финансовый 3 2 4 4 7 6" xfId="27902"/>
    <cellStyle name="Финансовый 3 2 4 4 8" xfId="4844"/>
    <cellStyle name="Финансовый 3 2 4 4 8 2" xfId="11648"/>
    <cellStyle name="Финансовый 3 2 4 4 8 2 2" xfId="25256"/>
    <cellStyle name="Финансовый 3 2 4 4 8 2 3" xfId="38864"/>
    <cellStyle name="Финансовый 3 2 4 4 8 3" xfId="18452"/>
    <cellStyle name="Финансовый 3 2 4 4 8 4" xfId="32060"/>
    <cellStyle name="Финансовый 3 2 4 4 9" xfId="2576"/>
    <cellStyle name="Финансовый 3 2 4 4 9 2" xfId="9380"/>
    <cellStyle name="Финансовый 3 2 4 4 9 2 2" xfId="22988"/>
    <cellStyle name="Финансовый 3 2 4 4 9 2 3" xfId="36596"/>
    <cellStyle name="Финансовый 3 2 4 4 9 3" xfId="16184"/>
    <cellStyle name="Финансовый 3 2 4 4 9 4" xfId="29792"/>
    <cellStyle name="Финансовый 3 2 4 5" xfId="233"/>
    <cellStyle name="Финансовый 3 2 4 5 10" xfId="7037"/>
    <cellStyle name="Финансовый 3 2 4 5 10 2" xfId="20645"/>
    <cellStyle name="Финансовый 3 2 4 5 10 3" xfId="34253"/>
    <cellStyle name="Финансовый 3 2 4 5 11" xfId="13841"/>
    <cellStyle name="Финансовый 3 2 4 5 12" xfId="27449"/>
    <cellStyle name="Финансовый 3 2 4 5 2" xfId="346"/>
    <cellStyle name="Финансовый 3 2 4 5 2 10" xfId="13954"/>
    <cellStyle name="Финансовый 3 2 4 5 2 11" xfId="27562"/>
    <cellStyle name="Финансовый 3 2 4 5 2 2" xfId="1858"/>
    <cellStyle name="Финансовый 3 2 4 5 2 2 2" xfId="6394"/>
    <cellStyle name="Финансовый 3 2 4 5 2 2 2 2" xfId="13198"/>
    <cellStyle name="Финансовый 3 2 4 5 2 2 2 2 2" xfId="26806"/>
    <cellStyle name="Финансовый 3 2 4 5 2 2 2 2 3" xfId="40414"/>
    <cellStyle name="Финансовый 3 2 4 5 2 2 2 3" xfId="20002"/>
    <cellStyle name="Финансовый 3 2 4 5 2 2 2 4" xfId="33610"/>
    <cellStyle name="Финансовый 3 2 4 5 2 2 3" xfId="4126"/>
    <cellStyle name="Финансовый 3 2 4 5 2 2 3 2" xfId="10930"/>
    <cellStyle name="Финансовый 3 2 4 5 2 2 3 2 2" xfId="24538"/>
    <cellStyle name="Финансовый 3 2 4 5 2 2 3 2 3" xfId="38146"/>
    <cellStyle name="Финансовый 3 2 4 5 2 2 3 3" xfId="17734"/>
    <cellStyle name="Финансовый 3 2 4 5 2 2 3 4" xfId="31342"/>
    <cellStyle name="Финансовый 3 2 4 5 2 2 4" xfId="8662"/>
    <cellStyle name="Финансовый 3 2 4 5 2 2 4 2" xfId="22270"/>
    <cellStyle name="Финансовый 3 2 4 5 2 2 4 3" xfId="35878"/>
    <cellStyle name="Финансовый 3 2 4 5 2 2 5" xfId="15466"/>
    <cellStyle name="Финансовый 3 2 4 5 2 2 6" xfId="29074"/>
    <cellStyle name="Финансовый 3 2 4 5 2 3" xfId="1480"/>
    <cellStyle name="Финансовый 3 2 4 5 2 3 2" xfId="6016"/>
    <cellStyle name="Финансовый 3 2 4 5 2 3 2 2" xfId="12820"/>
    <cellStyle name="Финансовый 3 2 4 5 2 3 2 2 2" xfId="26428"/>
    <cellStyle name="Финансовый 3 2 4 5 2 3 2 2 3" xfId="40036"/>
    <cellStyle name="Финансовый 3 2 4 5 2 3 2 3" xfId="19624"/>
    <cellStyle name="Финансовый 3 2 4 5 2 3 2 4" xfId="33232"/>
    <cellStyle name="Финансовый 3 2 4 5 2 3 3" xfId="3748"/>
    <cellStyle name="Финансовый 3 2 4 5 2 3 3 2" xfId="10552"/>
    <cellStyle name="Финансовый 3 2 4 5 2 3 3 2 2" xfId="24160"/>
    <cellStyle name="Финансовый 3 2 4 5 2 3 3 2 3" xfId="37768"/>
    <cellStyle name="Финансовый 3 2 4 5 2 3 3 3" xfId="17356"/>
    <cellStyle name="Финансовый 3 2 4 5 2 3 3 4" xfId="30964"/>
    <cellStyle name="Финансовый 3 2 4 5 2 3 4" xfId="8284"/>
    <cellStyle name="Финансовый 3 2 4 5 2 3 4 2" xfId="21892"/>
    <cellStyle name="Финансовый 3 2 4 5 2 3 4 3" xfId="35500"/>
    <cellStyle name="Финансовый 3 2 4 5 2 3 5" xfId="15088"/>
    <cellStyle name="Финансовый 3 2 4 5 2 3 6" xfId="28696"/>
    <cellStyle name="Финансовый 3 2 4 5 2 4" xfId="2236"/>
    <cellStyle name="Финансовый 3 2 4 5 2 4 2" xfId="6772"/>
    <cellStyle name="Финансовый 3 2 4 5 2 4 2 2" xfId="13576"/>
    <cellStyle name="Финансовый 3 2 4 5 2 4 2 2 2" xfId="27184"/>
    <cellStyle name="Финансовый 3 2 4 5 2 4 2 2 3" xfId="40792"/>
    <cellStyle name="Финансовый 3 2 4 5 2 4 2 3" xfId="20380"/>
    <cellStyle name="Финансовый 3 2 4 5 2 4 2 4" xfId="33988"/>
    <cellStyle name="Финансовый 3 2 4 5 2 4 3" xfId="4504"/>
    <cellStyle name="Финансовый 3 2 4 5 2 4 3 2" xfId="11308"/>
    <cellStyle name="Финансовый 3 2 4 5 2 4 3 2 2" xfId="24916"/>
    <cellStyle name="Финансовый 3 2 4 5 2 4 3 2 3" xfId="38524"/>
    <cellStyle name="Финансовый 3 2 4 5 2 4 3 3" xfId="18112"/>
    <cellStyle name="Финансовый 3 2 4 5 2 4 3 4" xfId="31720"/>
    <cellStyle name="Финансовый 3 2 4 5 2 4 4" xfId="9040"/>
    <cellStyle name="Финансовый 3 2 4 5 2 4 4 2" xfId="22648"/>
    <cellStyle name="Финансовый 3 2 4 5 2 4 4 3" xfId="36256"/>
    <cellStyle name="Финансовый 3 2 4 5 2 4 5" xfId="15844"/>
    <cellStyle name="Финансовый 3 2 4 5 2 4 6" xfId="29452"/>
    <cellStyle name="Финансовый 3 2 4 5 2 5" xfId="1102"/>
    <cellStyle name="Финансовый 3 2 4 5 2 5 2" xfId="5638"/>
    <cellStyle name="Финансовый 3 2 4 5 2 5 2 2" xfId="12442"/>
    <cellStyle name="Финансовый 3 2 4 5 2 5 2 2 2" xfId="26050"/>
    <cellStyle name="Финансовый 3 2 4 5 2 5 2 2 3" xfId="39658"/>
    <cellStyle name="Финансовый 3 2 4 5 2 5 2 3" xfId="19246"/>
    <cellStyle name="Финансовый 3 2 4 5 2 5 2 4" xfId="32854"/>
    <cellStyle name="Финансовый 3 2 4 5 2 5 3" xfId="3370"/>
    <cellStyle name="Финансовый 3 2 4 5 2 5 3 2" xfId="10174"/>
    <cellStyle name="Финансовый 3 2 4 5 2 5 3 2 2" xfId="23782"/>
    <cellStyle name="Финансовый 3 2 4 5 2 5 3 2 3" xfId="37390"/>
    <cellStyle name="Финансовый 3 2 4 5 2 5 3 3" xfId="16978"/>
    <cellStyle name="Финансовый 3 2 4 5 2 5 3 4" xfId="30586"/>
    <cellStyle name="Финансовый 3 2 4 5 2 5 4" xfId="7906"/>
    <cellStyle name="Финансовый 3 2 4 5 2 5 4 2" xfId="21514"/>
    <cellStyle name="Финансовый 3 2 4 5 2 5 4 3" xfId="35122"/>
    <cellStyle name="Финансовый 3 2 4 5 2 5 5" xfId="14710"/>
    <cellStyle name="Финансовый 3 2 4 5 2 5 6" xfId="28318"/>
    <cellStyle name="Финансовый 3 2 4 5 2 6" xfId="724"/>
    <cellStyle name="Финансовый 3 2 4 5 2 6 2" xfId="5260"/>
    <cellStyle name="Финансовый 3 2 4 5 2 6 2 2" xfId="12064"/>
    <cellStyle name="Финансовый 3 2 4 5 2 6 2 2 2" xfId="25672"/>
    <cellStyle name="Финансовый 3 2 4 5 2 6 2 2 3" xfId="39280"/>
    <cellStyle name="Финансовый 3 2 4 5 2 6 2 3" xfId="18868"/>
    <cellStyle name="Финансовый 3 2 4 5 2 6 2 4" xfId="32476"/>
    <cellStyle name="Финансовый 3 2 4 5 2 6 3" xfId="2992"/>
    <cellStyle name="Финансовый 3 2 4 5 2 6 3 2" xfId="9796"/>
    <cellStyle name="Финансовый 3 2 4 5 2 6 3 2 2" xfId="23404"/>
    <cellStyle name="Финансовый 3 2 4 5 2 6 3 2 3" xfId="37012"/>
    <cellStyle name="Финансовый 3 2 4 5 2 6 3 3" xfId="16600"/>
    <cellStyle name="Финансовый 3 2 4 5 2 6 3 4" xfId="30208"/>
    <cellStyle name="Финансовый 3 2 4 5 2 6 4" xfId="7528"/>
    <cellStyle name="Финансовый 3 2 4 5 2 6 4 2" xfId="21136"/>
    <cellStyle name="Финансовый 3 2 4 5 2 6 4 3" xfId="34744"/>
    <cellStyle name="Финансовый 3 2 4 5 2 6 5" xfId="14332"/>
    <cellStyle name="Финансовый 3 2 4 5 2 6 6" xfId="27940"/>
    <cellStyle name="Финансовый 3 2 4 5 2 7" xfId="4882"/>
    <cellStyle name="Финансовый 3 2 4 5 2 7 2" xfId="11686"/>
    <cellStyle name="Финансовый 3 2 4 5 2 7 2 2" xfId="25294"/>
    <cellStyle name="Финансовый 3 2 4 5 2 7 2 3" xfId="38902"/>
    <cellStyle name="Финансовый 3 2 4 5 2 7 3" xfId="18490"/>
    <cellStyle name="Финансовый 3 2 4 5 2 7 4" xfId="32098"/>
    <cellStyle name="Финансовый 3 2 4 5 2 8" xfId="2614"/>
    <cellStyle name="Финансовый 3 2 4 5 2 8 2" xfId="9418"/>
    <cellStyle name="Финансовый 3 2 4 5 2 8 2 2" xfId="23026"/>
    <cellStyle name="Финансовый 3 2 4 5 2 8 2 3" xfId="36634"/>
    <cellStyle name="Финансовый 3 2 4 5 2 8 3" xfId="16222"/>
    <cellStyle name="Финансовый 3 2 4 5 2 8 4" xfId="29830"/>
    <cellStyle name="Финансовый 3 2 4 5 2 9" xfId="7150"/>
    <cellStyle name="Финансовый 3 2 4 5 2 9 2" xfId="20758"/>
    <cellStyle name="Финансовый 3 2 4 5 2 9 3" xfId="34366"/>
    <cellStyle name="Финансовый 3 2 4 5 3" xfId="1745"/>
    <cellStyle name="Финансовый 3 2 4 5 3 2" xfId="6281"/>
    <cellStyle name="Финансовый 3 2 4 5 3 2 2" xfId="13085"/>
    <cellStyle name="Финансовый 3 2 4 5 3 2 2 2" xfId="26693"/>
    <cellStyle name="Финансовый 3 2 4 5 3 2 2 3" xfId="40301"/>
    <cellStyle name="Финансовый 3 2 4 5 3 2 3" xfId="19889"/>
    <cellStyle name="Финансовый 3 2 4 5 3 2 4" xfId="33497"/>
    <cellStyle name="Финансовый 3 2 4 5 3 3" xfId="4013"/>
    <cellStyle name="Финансовый 3 2 4 5 3 3 2" xfId="10817"/>
    <cellStyle name="Финансовый 3 2 4 5 3 3 2 2" xfId="24425"/>
    <cellStyle name="Финансовый 3 2 4 5 3 3 2 3" xfId="38033"/>
    <cellStyle name="Финансовый 3 2 4 5 3 3 3" xfId="17621"/>
    <cellStyle name="Финансовый 3 2 4 5 3 3 4" xfId="31229"/>
    <cellStyle name="Финансовый 3 2 4 5 3 4" xfId="8549"/>
    <cellStyle name="Финансовый 3 2 4 5 3 4 2" xfId="22157"/>
    <cellStyle name="Финансовый 3 2 4 5 3 4 3" xfId="35765"/>
    <cellStyle name="Финансовый 3 2 4 5 3 5" xfId="15353"/>
    <cellStyle name="Финансовый 3 2 4 5 3 6" xfId="28961"/>
    <cellStyle name="Финансовый 3 2 4 5 4" xfId="1367"/>
    <cellStyle name="Финансовый 3 2 4 5 4 2" xfId="5903"/>
    <cellStyle name="Финансовый 3 2 4 5 4 2 2" xfId="12707"/>
    <cellStyle name="Финансовый 3 2 4 5 4 2 2 2" xfId="26315"/>
    <cellStyle name="Финансовый 3 2 4 5 4 2 2 3" xfId="39923"/>
    <cellStyle name="Финансовый 3 2 4 5 4 2 3" xfId="19511"/>
    <cellStyle name="Финансовый 3 2 4 5 4 2 4" xfId="33119"/>
    <cellStyle name="Финансовый 3 2 4 5 4 3" xfId="3635"/>
    <cellStyle name="Финансовый 3 2 4 5 4 3 2" xfId="10439"/>
    <cellStyle name="Финансовый 3 2 4 5 4 3 2 2" xfId="24047"/>
    <cellStyle name="Финансовый 3 2 4 5 4 3 2 3" xfId="37655"/>
    <cellStyle name="Финансовый 3 2 4 5 4 3 3" xfId="17243"/>
    <cellStyle name="Финансовый 3 2 4 5 4 3 4" xfId="30851"/>
    <cellStyle name="Финансовый 3 2 4 5 4 4" xfId="8171"/>
    <cellStyle name="Финансовый 3 2 4 5 4 4 2" xfId="21779"/>
    <cellStyle name="Финансовый 3 2 4 5 4 4 3" xfId="35387"/>
    <cellStyle name="Финансовый 3 2 4 5 4 5" xfId="14975"/>
    <cellStyle name="Финансовый 3 2 4 5 4 6" xfId="28583"/>
    <cellStyle name="Финансовый 3 2 4 5 5" xfId="2123"/>
    <cellStyle name="Финансовый 3 2 4 5 5 2" xfId="6659"/>
    <cellStyle name="Финансовый 3 2 4 5 5 2 2" xfId="13463"/>
    <cellStyle name="Финансовый 3 2 4 5 5 2 2 2" xfId="27071"/>
    <cellStyle name="Финансовый 3 2 4 5 5 2 2 3" xfId="40679"/>
    <cellStyle name="Финансовый 3 2 4 5 5 2 3" xfId="20267"/>
    <cellStyle name="Финансовый 3 2 4 5 5 2 4" xfId="33875"/>
    <cellStyle name="Финансовый 3 2 4 5 5 3" xfId="4391"/>
    <cellStyle name="Финансовый 3 2 4 5 5 3 2" xfId="11195"/>
    <cellStyle name="Финансовый 3 2 4 5 5 3 2 2" xfId="24803"/>
    <cellStyle name="Финансовый 3 2 4 5 5 3 2 3" xfId="38411"/>
    <cellStyle name="Финансовый 3 2 4 5 5 3 3" xfId="17999"/>
    <cellStyle name="Финансовый 3 2 4 5 5 3 4" xfId="31607"/>
    <cellStyle name="Финансовый 3 2 4 5 5 4" xfId="8927"/>
    <cellStyle name="Финансовый 3 2 4 5 5 4 2" xfId="22535"/>
    <cellStyle name="Финансовый 3 2 4 5 5 4 3" xfId="36143"/>
    <cellStyle name="Финансовый 3 2 4 5 5 5" xfId="15731"/>
    <cellStyle name="Финансовый 3 2 4 5 5 6" xfId="29339"/>
    <cellStyle name="Финансовый 3 2 4 5 6" xfId="989"/>
    <cellStyle name="Финансовый 3 2 4 5 6 2" xfId="5525"/>
    <cellStyle name="Финансовый 3 2 4 5 6 2 2" xfId="12329"/>
    <cellStyle name="Финансовый 3 2 4 5 6 2 2 2" xfId="25937"/>
    <cellStyle name="Финансовый 3 2 4 5 6 2 2 3" xfId="39545"/>
    <cellStyle name="Финансовый 3 2 4 5 6 2 3" xfId="19133"/>
    <cellStyle name="Финансовый 3 2 4 5 6 2 4" xfId="32741"/>
    <cellStyle name="Финансовый 3 2 4 5 6 3" xfId="3257"/>
    <cellStyle name="Финансовый 3 2 4 5 6 3 2" xfId="10061"/>
    <cellStyle name="Финансовый 3 2 4 5 6 3 2 2" xfId="23669"/>
    <cellStyle name="Финансовый 3 2 4 5 6 3 2 3" xfId="37277"/>
    <cellStyle name="Финансовый 3 2 4 5 6 3 3" xfId="16865"/>
    <cellStyle name="Финансовый 3 2 4 5 6 3 4" xfId="30473"/>
    <cellStyle name="Финансовый 3 2 4 5 6 4" xfId="7793"/>
    <cellStyle name="Финансовый 3 2 4 5 6 4 2" xfId="21401"/>
    <cellStyle name="Финансовый 3 2 4 5 6 4 3" xfId="35009"/>
    <cellStyle name="Финансовый 3 2 4 5 6 5" xfId="14597"/>
    <cellStyle name="Финансовый 3 2 4 5 6 6" xfId="28205"/>
    <cellStyle name="Финансовый 3 2 4 5 7" xfId="611"/>
    <cellStyle name="Финансовый 3 2 4 5 7 2" xfId="5147"/>
    <cellStyle name="Финансовый 3 2 4 5 7 2 2" xfId="11951"/>
    <cellStyle name="Финансовый 3 2 4 5 7 2 2 2" xfId="25559"/>
    <cellStyle name="Финансовый 3 2 4 5 7 2 2 3" xfId="39167"/>
    <cellStyle name="Финансовый 3 2 4 5 7 2 3" xfId="18755"/>
    <cellStyle name="Финансовый 3 2 4 5 7 2 4" xfId="32363"/>
    <cellStyle name="Финансовый 3 2 4 5 7 3" xfId="2879"/>
    <cellStyle name="Финансовый 3 2 4 5 7 3 2" xfId="9683"/>
    <cellStyle name="Финансовый 3 2 4 5 7 3 2 2" xfId="23291"/>
    <cellStyle name="Финансовый 3 2 4 5 7 3 2 3" xfId="36899"/>
    <cellStyle name="Финансовый 3 2 4 5 7 3 3" xfId="16487"/>
    <cellStyle name="Финансовый 3 2 4 5 7 3 4" xfId="30095"/>
    <cellStyle name="Финансовый 3 2 4 5 7 4" xfId="7415"/>
    <cellStyle name="Финансовый 3 2 4 5 7 4 2" xfId="21023"/>
    <cellStyle name="Финансовый 3 2 4 5 7 4 3" xfId="34631"/>
    <cellStyle name="Финансовый 3 2 4 5 7 5" xfId="14219"/>
    <cellStyle name="Финансовый 3 2 4 5 7 6" xfId="27827"/>
    <cellStyle name="Финансовый 3 2 4 5 8" xfId="4769"/>
    <cellStyle name="Финансовый 3 2 4 5 8 2" xfId="11573"/>
    <cellStyle name="Финансовый 3 2 4 5 8 2 2" xfId="25181"/>
    <cellStyle name="Финансовый 3 2 4 5 8 2 3" xfId="38789"/>
    <cellStyle name="Финансовый 3 2 4 5 8 3" xfId="18377"/>
    <cellStyle name="Финансовый 3 2 4 5 8 4" xfId="31985"/>
    <cellStyle name="Финансовый 3 2 4 5 9" xfId="2501"/>
    <cellStyle name="Финансовый 3 2 4 5 9 2" xfId="9305"/>
    <cellStyle name="Финансовый 3 2 4 5 9 2 2" xfId="22913"/>
    <cellStyle name="Финансовый 3 2 4 5 9 2 3" xfId="36521"/>
    <cellStyle name="Финансовый 3 2 4 5 9 3" xfId="16109"/>
    <cellStyle name="Финансовый 3 2 4 5 9 4" xfId="29717"/>
    <cellStyle name="Финансовый 3 2 4 6" xfId="354"/>
    <cellStyle name="Финансовый 3 2 4 6 10" xfId="13962"/>
    <cellStyle name="Финансовый 3 2 4 6 11" xfId="27570"/>
    <cellStyle name="Финансовый 3 2 4 6 2" xfId="1866"/>
    <cellStyle name="Финансовый 3 2 4 6 2 2" xfId="6402"/>
    <cellStyle name="Финансовый 3 2 4 6 2 2 2" xfId="13206"/>
    <cellStyle name="Финансовый 3 2 4 6 2 2 2 2" xfId="26814"/>
    <cellStyle name="Финансовый 3 2 4 6 2 2 2 3" xfId="40422"/>
    <cellStyle name="Финансовый 3 2 4 6 2 2 3" xfId="20010"/>
    <cellStyle name="Финансовый 3 2 4 6 2 2 4" xfId="33618"/>
    <cellStyle name="Финансовый 3 2 4 6 2 3" xfId="4134"/>
    <cellStyle name="Финансовый 3 2 4 6 2 3 2" xfId="10938"/>
    <cellStyle name="Финансовый 3 2 4 6 2 3 2 2" xfId="24546"/>
    <cellStyle name="Финансовый 3 2 4 6 2 3 2 3" xfId="38154"/>
    <cellStyle name="Финансовый 3 2 4 6 2 3 3" xfId="17742"/>
    <cellStyle name="Финансовый 3 2 4 6 2 3 4" xfId="31350"/>
    <cellStyle name="Финансовый 3 2 4 6 2 4" xfId="8670"/>
    <cellStyle name="Финансовый 3 2 4 6 2 4 2" xfId="22278"/>
    <cellStyle name="Финансовый 3 2 4 6 2 4 3" xfId="35886"/>
    <cellStyle name="Финансовый 3 2 4 6 2 5" xfId="15474"/>
    <cellStyle name="Финансовый 3 2 4 6 2 6" xfId="29082"/>
    <cellStyle name="Финансовый 3 2 4 6 3" xfId="1488"/>
    <cellStyle name="Финансовый 3 2 4 6 3 2" xfId="6024"/>
    <cellStyle name="Финансовый 3 2 4 6 3 2 2" xfId="12828"/>
    <cellStyle name="Финансовый 3 2 4 6 3 2 2 2" xfId="26436"/>
    <cellStyle name="Финансовый 3 2 4 6 3 2 2 3" xfId="40044"/>
    <cellStyle name="Финансовый 3 2 4 6 3 2 3" xfId="19632"/>
    <cellStyle name="Финансовый 3 2 4 6 3 2 4" xfId="33240"/>
    <cellStyle name="Финансовый 3 2 4 6 3 3" xfId="3756"/>
    <cellStyle name="Финансовый 3 2 4 6 3 3 2" xfId="10560"/>
    <cellStyle name="Финансовый 3 2 4 6 3 3 2 2" xfId="24168"/>
    <cellStyle name="Финансовый 3 2 4 6 3 3 2 3" xfId="37776"/>
    <cellStyle name="Финансовый 3 2 4 6 3 3 3" xfId="17364"/>
    <cellStyle name="Финансовый 3 2 4 6 3 3 4" xfId="30972"/>
    <cellStyle name="Финансовый 3 2 4 6 3 4" xfId="8292"/>
    <cellStyle name="Финансовый 3 2 4 6 3 4 2" xfId="21900"/>
    <cellStyle name="Финансовый 3 2 4 6 3 4 3" xfId="35508"/>
    <cellStyle name="Финансовый 3 2 4 6 3 5" xfId="15096"/>
    <cellStyle name="Финансовый 3 2 4 6 3 6" xfId="28704"/>
    <cellStyle name="Финансовый 3 2 4 6 4" xfId="2244"/>
    <cellStyle name="Финансовый 3 2 4 6 4 2" xfId="6780"/>
    <cellStyle name="Финансовый 3 2 4 6 4 2 2" xfId="13584"/>
    <cellStyle name="Финансовый 3 2 4 6 4 2 2 2" xfId="27192"/>
    <cellStyle name="Финансовый 3 2 4 6 4 2 2 3" xfId="40800"/>
    <cellStyle name="Финансовый 3 2 4 6 4 2 3" xfId="20388"/>
    <cellStyle name="Финансовый 3 2 4 6 4 2 4" xfId="33996"/>
    <cellStyle name="Финансовый 3 2 4 6 4 3" xfId="4512"/>
    <cellStyle name="Финансовый 3 2 4 6 4 3 2" xfId="11316"/>
    <cellStyle name="Финансовый 3 2 4 6 4 3 2 2" xfId="24924"/>
    <cellStyle name="Финансовый 3 2 4 6 4 3 2 3" xfId="38532"/>
    <cellStyle name="Финансовый 3 2 4 6 4 3 3" xfId="18120"/>
    <cellStyle name="Финансовый 3 2 4 6 4 3 4" xfId="31728"/>
    <cellStyle name="Финансовый 3 2 4 6 4 4" xfId="9048"/>
    <cellStyle name="Финансовый 3 2 4 6 4 4 2" xfId="22656"/>
    <cellStyle name="Финансовый 3 2 4 6 4 4 3" xfId="36264"/>
    <cellStyle name="Финансовый 3 2 4 6 4 5" xfId="15852"/>
    <cellStyle name="Финансовый 3 2 4 6 4 6" xfId="29460"/>
    <cellStyle name="Финансовый 3 2 4 6 5" xfId="1110"/>
    <cellStyle name="Финансовый 3 2 4 6 5 2" xfId="5646"/>
    <cellStyle name="Финансовый 3 2 4 6 5 2 2" xfId="12450"/>
    <cellStyle name="Финансовый 3 2 4 6 5 2 2 2" xfId="26058"/>
    <cellStyle name="Финансовый 3 2 4 6 5 2 2 3" xfId="39666"/>
    <cellStyle name="Финансовый 3 2 4 6 5 2 3" xfId="19254"/>
    <cellStyle name="Финансовый 3 2 4 6 5 2 4" xfId="32862"/>
    <cellStyle name="Финансовый 3 2 4 6 5 3" xfId="3378"/>
    <cellStyle name="Финансовый 3 2 4 6 5 3 2" xfId="10182"/>
    <cellStyle name="Финансовый 3 2 4 6 5 3 2 2" xfId="23790"/>
    <cellStyle name="Финансовый 3 2 4 6 5 3 2 3" xfId="37398"/>
    <cellStyle name="Финансовый 3 2 4 6 5 3 3" xfId="16986"/>
    <cellStyle name="Финансовый 3 2 4 6 5 3 4" xfId="30594"/>
    <cellStyle name="Финансовый 3 2 4 6 5 4" xfId="7914"/>
    <cellStyle name="Финансовый 3 2 4 6 5 4 2" xfId="21522"/>
    <cellStyle name="Финансовый 3 2 4 6 5 4 3" xfId="35130"/>
    <cellStyle name="Финансовый 3 2 4 6 5 5" xfId="14718"/>
    <cellStyle name="Финансовый 3 2 4 6 5 6" xfId="28326"/>
    <cellStyle name="Финансовый 3 2 4 6 6" xfId="732"/>
    <cellStyle name="Финансовый 3 2 4 6 6 2" xfId="5268"/>
    <cellStyle name="Финансовый 3 2 4 6 6 2 2" xfId="12072"/>
    <cellStyle name="Финансовый 3 2 4 6 6 2 2 2" xfId="25680"/>
    <cellStyle name="Финансовый 3 2 4 6 6 2 2 3" xfId="39288"/>
    <cellStyle name="Финансовый 3 2 4 6 6 2 3" xfId="18876"/>
    <cellStyle name="Финансовый 3 2 4 6 6 2 4" xfId="32484"/>
    <cellStyle name="Финансовый 3 2 4 6 6 3" xfId="3000"/>
    <cellStyle name="Финансовый 3 2 4 6 6 3 2" xfId="9804"/>
    <cellStyle name="Финансовый 3 2 4 6 6 3 2 2" xfId="23412"/>
    <cellStyle name="Финансовый 3 2 4 6 6 3 2 3" xfId="37020"/>
    <cellStyle name="Финансовый 3 2 4 6 6 3 3" xfId="16608"/>
    <cellStyle name="Финансовый 3 2 4 6 6 3 4" xfId="30216"/>
    <cellStyle name="Финансовый 3 2 4 6 6 4" xfId="7536"/>
    <cellStyle name="Финансовый 3 2 4 6 6 4 2" xfId="21144"/>
    <cellStyle name="Финансовый 3 2 4 6 6 4 3" xfId="34752"/>
    <cellStyle name="Финансовый 3 2 4 6 6 5" xfId="14340"/>
    <cellStyle name="Финансовый 3 2 4 6 6 6" xfId="27948"/>
    <cellStyle name="Финансовый 3 2 4 6 7" xfId="4890"/>
    <cellStyle name="Финансовый 3 2 4 6 7 2" xfId="11694"/>
    <cellStyle name="Финансовый 3 2 4 6 7 2 2" xfId="25302"/>
    <cellStyle name="Финансовый 3 2 4 6 7 2 3" xfId="38910"/>
    <cellStyle name="Финансовый 3 2 4 6 7 3" xfId="18498"/>
    <cellStyle name="Финансовый 3 2 4 6 7 4" xfId="32106"/>
    <cellStyle name="Финансовый 3 2 4 6 8" xfId="2622"/>
    <cellStyle name="Финансовый 3 2 4 6 8 2" xfId="9426"/>
    <cellStyle name="Финансовый 3 2 4 6 8 2 2" xfId="23034"/>
    <cellStyle name="Финансовый 3 2 4 6 8 2 3" xfId="36642"/>
    <cellStyle name="Финансовый 3 2 4 6 8 3" xfId="16230"/>
    <cellStyle name="Финансовый 3 2 4 6 8 4" xfId="29838"/>
    <cellStyle name="Финансовый 3 2 4 6 9" xfId="7158"/>
    <cellStyle name="Финансовый 3 2 4 6 9 2" xfId="20766"/>
    <cellStyle name="Финансовый 3 2 4 6 9 3" xfId="34374"/>
    <cellStyle name="Финансовый 3 2 4 7" xfId="1664"/>
    <cellStyle name="Финансовый 3 2 4 7 2" xfId="6200"/>
    <cellStyle name="Финансовый 3 2 4 7 2 2" xfId="13004"/>
    <cellStyle name="Финансовый 3 2 4 7 2 2 2" xfId="26612"/>
    <cellStyle name="Финансовый 3 2 4 7 2 2 3" xfId="40220"/>
    <cellStyle name="Финансовый 3 2 4 7 2 3" xfId="19808"/>
    <cellStyle name="Финансовый 3 2 4 7 2 4" xfId="33416"/>
    <cellStyle name="Финансовый 3 2 4 7 3" xfId="3932"/>
    <cellStyle name="Финансовый 3 2 4 7 3 2" xfId="10736"/>
    <cellStyle name="Финансовый 3 2 4 7 3 2 2" xfId="24344"/>
    <cellStyle name="Финансовый 3 2 4 7 3 2 3" xfId="37952"/>
    <cellStyle name="Финансовый 3 2 4 7 3 3" xfId="17540"/>
    <cellStyle name="Финансовый 3 2 4 7 3 4" xfId="31148"/>
    <cellStyle name="Финансовый 3 2 4 7 4" xfId="8468"/>
    <cellStyle name="Финансовый 3 2 4 7 4 2" xfId="22076"/>
    <cellStyle name="Финансовый 3 2 4 7 4 3" xfId="35684"/>
    <cellStyle name="Финансовый 3 2 4 7 5" xfId="15272"/>
    <cellStyle name="Финансовый 3 2 4 7 6" xfId="28880"/>
    <cellStyle name="Финансовый 3 2 4 8" xfId="1286"/>
    <cellStyle name="Финансовый 3 2 4 8 2" xfId="5822"/>
    <cellStyle name="Финансовый 3 2 4 8 2 2" xfId="12626"/>
    <cellStyle name="Финансовый 3 2 4 8 2 2 2" xfId="26234"/>
    <cellStyle name="Финансовый 3 2 4 8 2 2 3" xfId="39842"/>
    <cellStyle name="Финансовый 3 2 4 8 2 3" xfId="19430"/>
    <cellStyle name="Финансовый 3 2 4 8 2 4" xfId="33038"/>
    <cellStyle name="Финансовый 3 2 4 8 3" xfId="3554"/>
    <cellStyle name="Финансовый 3 2 4 8 3 2" xfId="10358"/>
    <cellStyle name="Финансовый 3 2 4 8 3 2 2" xfId="23966"/>
    <cellStyle name="Финансовый 3 2 4 8 3 2 3" xfId="37574"/>
    <cellStyle name="Финансовый 3 2 4 8 3 3" xfId="17162"/>
    <cellStyle name="Финансовый 3 2 4 8 3 4" xfId="30770"/>
    <cellStyle name="Финансовый 3 2 4 8 4" xfId="8090"/>
    <cellStyle name="Финансовый 3 2 4 8 4 2" xfId="21698"/>
    <cellStyle name="Финансовый 3 2 4 8 4 3" xfId="35306"/>
    <cellStyle name="Финансовый 3 2 4 8 5" xfId="14894"/>
    <cellStyle name="Финансовый 3 2 4 8 6" xfId="28502"/>
    <cellStyle name="Финансовый 3 2 4 9" xfId="2042"/>
    <cellStyle name="Финансовый 3 2 4 9 2" xfId="6578"/>
    <cellStyle name="Финансовый 3 2 4 9 2 2" xfId="13382"/>
    <cellStyle name="Финансовый 3 2 4 9 2 2 2" xfId="26990"/>
    <cellStyle name="Финансовый 3 2 4 9 2 2 3" xfId="40598"/>
    <cellStyle name="Финансовый 3 2 4 9 2 3" xfId="20186"/>
    <cellStyle name="Финансовый 3 2 4 9 2 4" xfId="33794"/>
    <cellStyle name="Финансовый 3 2 4 9 3" xfId="4310"/>
    <cellStyle name="Финансовый 3 2 4 9 3 2" xfId="11114"/>
    <cellStyle name="Финансовый 3 2 4 9 3 2 2" xfId="24722"/>
    <cellStyle name="Финансовый 3 2 4 9 3 2 3" xfId="38330"/>
    <cellStyle name="Финансовый 3 2 4 9 3 3" xfId="17918"/>
    <cellStyle name="Финансовый 3 2 4 9 3 4" xfId="31526"/>
    <cellStyle name="Финансовый 3 2 4 9 4" xfId="8846"/>
    <cellStyle name="Финансовый 3 2 4 9 4 2" xfId="22454"/>
    <cellStyle name="Финансовый 3 2 4 9 4 3" xfId="36062"/>
    <cellStyle name="Финансовый 3 2 4 9 5" xfId="15650"/>
    <cellStyle name="Финансовый 3 2 4 9 6" xfId="29258"/>
    <cellStyle name="Финансовый 3 2 5" xfId="185"/>
    <cellStyle name="Финансовый 3 2 5 10" xfId="4721"/>
    <cellStyle name="Финансовый 3 2 5 10 2" xfId="11525"/>
    <cellStyle name="Финансовый 3 2 5 10 2 2" xfId="25133"/>
    <cellStyle name="Финансовый 3 2 5 10 2 3" xfId="38741"/>
    <cellStyle name="Финансовый 3 2 5 10 3" xfId="18329"/>
    <cellStyle name="Финансовый 3 2 5 10 4" xfId="31937"/>
    <cellStyle name="Финансовый 3 2 5 11" xfId="2453"/>
    <cellStyle name="Финансовый 3 2 5 11 2" xfId="9257"/>
    <cellStyle name="Финансовый 3 2 5 11 2 2" xfId="22865"/>
    <cellStyle name="Финансовый 3 2 5 11 2 3" xfId="36473"/>
    <cellStyle name="Финансовый 3 2 5 11 3" xfId="16061"/>
    <cellStyle name="Финансовый 3 2 5 11 4" xfId="29669"/>
    <cellStyle name="Финансовый 3 2 5 12" xfId="6989"/>
    <cellStyle name="Финансовый 3 2 5 12 2" xfId="20597"/>
    <cellStyle name="Финансовый 3 2 5 12 3" xfId="34205"/>
    <cellStyle name="Финансовый 3 2 5 13" xfId="13793"/>
    <cellStyle name="Финансовый 3 2 5 14" xfId="27401"/>
    <cellStyle name="Финансовый 3 2 5 2" xfId="320"/>
    <cellStyle name="Финансовый 3 2 5 2 10" xfId="7124"/>
    <cellStyle name="Финансовый 3 2 5 2 10 2" xfId="20732"/>
    <cellStyle name="Финансовый 3 2 5 2 10 3" xfId="34340"/>
    <cellStyle name="Финансовый 3 2 5 2 11" xfId="13928"/>
    <cellStyle name="Финансовый 3 2 5 2 12" xfId="27536"/>
    <cellStyle name="Финансовый 3 2 5 2 2" xfId="468"/>
    <cellStyle name="Финансовый 3 2 5 2 2 10" xfId="14076"/>
    <cellStyle name="Финансовый 3 2 5 2 2 11" xfId="27684"/>
    <cellStyle name="Финансовый 3 2 5 2 2 2" xfId="1980"/>
    <cellStyle name="Финансовый 3 2 5 2 2 2 2" xfId="6516"/>
    <cellStyle name="Финансовый 3 2 5 2 2 2 2 2" xfId="13320"/>
    <cellStyle name="Финансовый 3 2 5 2 2 2 2 2 2" xfId="26928"/>
    <cellStyle name="Финансовый 3 2 5 2 2 2 2 2 3" xfId="40536"/>
    <cellStyle name="Финансовый 3 2 5 2 2 2 2 3" xfId="20124"/>
    <cellStyle name="Финансовый 3 2 5 2 2 2 2 4" xfId="33732"/>
    <cellStyle name="Финансовый 3 2 5 2 2 2 3" xfId="4248"/>
    <cellStyle name="Финансовый 3 2 5 2 2 2 3 2" xfId="11052"/>
    <cellStyle name="Финансовый 3 2 5 2 2 2 3 2 2" xfId="24660"/>
    <cellStyle name="Финансовый 3 2 5 2 2 2 3 2 3" xfId="38268"/>
    <cellStyle name="Финансовый 3 2 5 2 2 2 3 3" xfId="17856"/>
    <cellStyle name="Финансовый 3 2 5 2 2 2 3 4" xfId="31464"/>
    <cellStyle name="Финансовый 3 2 5 2 2 2 4" xfId="8784"/>
    <cellStyle name="Финансовый 3 2 5 2 2 2 4 2" xfId="22392"/>
    <cellStyle name="Финансовый 3 2 5 2 2 2 4 3" xfId="36000"/>
    <cellStyle name="Финансовый 3 2 5 2 2 2 5" xfId="15588"/>
    <cellStyle name="Финансовый 3 2 5 2 2 2 6" xfId="29196"/>
    <cellStyle name="Финансовый 3 2 5 2 2 3" xfId="1602"/>
    <cellStyle name="Финансовый 3 2 5 2 2 3 2" xfId="6138"/>
    <cellStyle name="Финансовый 3 2 5 2 2 3 2 2" xfId="12942"/>
    <cellStyle name="Финансовый 3 2 5 2 2 3 2 2 2" xfId="26550"/>
    <cellStyle name="Финансовый 3 2 5 2 2 3 2 2 3" xfId="40158"/>
    <cellStyle name="Финансовый 3 2 5 2 2 3 2 3" xfId="19746"/>
    <cellStyle name="Финансовый 3 2 5 2 2 3 2 4" xfId="33354"/>
    <cellStyle name="Финансовый 3 2 5 2 2 3 3" xfId="3870"/>
    <cellStyle name="Финансовый 3 2 5 2 2 3 3 2" xfId="10674"/>
    <cellStyle name="Финансовый 3 2 5 2 2 3 3 2 2" xfId="24282"/>
    <cellStyle name="Финансовый 3 2 5 2 2 3 3 2 3" xfId="37890"/>
    <cellStyle name="Финансовый 3 2 5 2 2 3 3 3" xfId="17478"/>
    <cellStyle name="Финансовый 3 2 5 2 2 3 3 4" xfId="31086"/>
    <cellStyle name="Финансовый 3 2 5 2 2 3 4" xfId="8406"/>
    <cellStyle name="Финансовый 3 2 5 2 2 3 4 2" xfId="22014"/>
    <cellStyle name="Финансовый 3 2 5 2 2 3 4 3" xfId="35622"/>
    <cellStyle name="Финансовый 3 2 5 2 2 3 5" xfId="15210"/>
    <cellStyle name="Финансовый 3 2 5 2 2 3 6" xfId="28818"/>
    <cellStyle name="Финансовый 3 2 5 2 2 4" xfId="2358"/>
    <cellStyle name="Финансовый 3 2 5 2 2 4 2" xfId="6894"/>
    <cellStyle name="Финансовый 3 2 5 2 2 4 2 2" xfId="13698"/>
    <cellStyle name="Финансовый 3 2 5 2 2 4 2 2 2" xfId="27306"/>
    <cellStyle name="Финансовый 3 2 5 2 2 4 2 2 3" xfId="40914"/>
    <cellStyle name="Финансовый 3 2 5 2 2 4 2 3" xfId="20502"/>
    <cellStyle name="Финансовый 3 2 5 2 2 4 2 4" xfId="34110"/>
    <cellStyle name="Финансовый 3 2 5 2 2 4 3" xfId="4626"/>
    <cellStyle name="Финансовый 3 2 5 2 2 4 3 2" xfId="11430"/>
    <cellStyle name="Финансовый 3 2 5 2 2 4 3 2 2" xfId="25038"/>
    <cellStyle name="Финансовый 3 2 5 2 2 4 3 2 3" xfId="38646"/>
    <cellStyle name="Финансовый 3 2 5 2 2 4 3 3" xfId="18234"/>
    <cellStyle name="Финансовый 3 2 5 2 2 4 3 4" xfId="31842"/>
    <cellStyle name="Финансовый 3 2 5 2 2 4 4" xfId="9162"/>
    <cellStyle name="Финансовый 3 2 5 2 2 4 4 2" xfId="22770"/>
    <cellStyle name="Финансовый 3 2 5 2 2 4 4 3" xfId="36378"/>
    <cellStyle name="Финансовый 3 2 5 2 2 4 5" xfId="15966"/>
    <cellStyle name="Финансовый 3 2 5 2 2 4 6" xfId="29574"/>
    <cellStyle name="Финансовый 3 2 5 2 2 5" xfId="1224"/>
    <cellStyle name="Финансовый 3 2 5 2 2 5 2" xfId="5760"/>
    <cellStyle name="Финансовый 3 2 5 2 2 5 2 2" xfId="12564"/>
    <cellStyle name="Финансовый 3 2 5 2 2 5 2 2 2" xfId="26172"/>
    <cellStyle name="Финансовый 3 2 5 2 2 5 2 2 3" xfId="39780"/>
    <cellStyle name="Финансовый 3 2 5 2 2 5 2 3" xfId="19368"/>
    <cellStyle name="Финансовый 3 2 5 2 2 5 2 4" xfId="32976"/>
    <cellStyle name="Финансовый 3 2 5 2 2 5 3" xfId="3492"/>
    <cellStyle name="Финансовый 3 2 5 2 2 5 3 2" xfId="10296"/>
    <cellStyle name="Финансовый 3 2 5 2 2 5 3 2 2" xfId="23904"/>
    <cellStyle name="Финансовый 3 2 5 2 2 5 3 2 3" xfId="37512"/>
    <cellStyle name="Финансовый 3 2 5 2 2 5 3 3" xfId="17100"/>
    <cellStyle name="Финансовый 3 2 5 2 2 5 3 4" xfId="30708"/>
    <cellStyle name="Финансовый 3 2 5 2 2 5 4" xfId="8028"/>
    <cellStyle name="Финансовый 3 2 5 2 2 5 4 2" xfId="21636"/>
    <cellStyle name="Финансовый 3 2 5 2 2 5 4 3" xfId="35244"/>
    <cellStyle name="Финансовый 3 2 5 2 2 5 5" xfId="14832"/>
    <cellStyle name="Финансовый 3 2 5 2 2 5 6" xfId="28440"/>
    <cellStyle name="Финансовый 3 2 5 2 2 6" xfId="846"/>
    <cellStyle name="Финансовый 3 2 5 2 2 6 2" xfId="5382"/>
    <cellStyle name="Финансовый 3 2 5 2 2 6 2 2" xfId="12186"/>
    <cellStyle name="Финансовый 3 2 5 2 2 6 2 2 2" xfId="25794"/>
    <cellStyle name="Финансовый 3 2 5 2 2 6 2 2 3" xfId="39402"/>
    <cellStyle name="Финансовый 3 2 5 2 2 6 2 3" xfId="18990"/>
    <cellStyle name="Финансовый 3 2 5 2 2 6 2 4" xfId="32598"/>
    <cellStyle name="Финансовый 3 2 5 2 2 6 3" xfId="3114"/>
    <cellStyle name="Финансовый 3 2 5 2 2 6 3 2" xfId="9918"/>
    <cellStyle name="Финансовый 3 2 5 2 2 6 3 2 2" xfId="23526"/>
    <cellStyle name="Финансовый 3 2 5 2 2 6 3 2 3" xfId="37134"/>
    <cellStyle name="Финансовый 3 2 5 2 2 6 3 3" xfId="16722"/>
    <cellStyle name="Финансовый 3 2 5 2 2 6 3 4" xfId="30330"/>
    <cellStyle name="Финансовый 3 2 5 2 2 6 4" xfId="7650"/>
    <cellStyle name="Финансовый 3 2 5 2 2 6 4 2" xfId="21258"/>
    <cellStyle name="Финансовый 3 2 5 2 2 6 4 3" xfId="34866"/>
    <cellStyle name="Финансовый 3 2 5 2 2 6 5" xfId="14454"/>
    <cellStyle name="Финансовый 3 2 5 2 2 6 6" xfId="28062"/>
    <cellStyle name="Финансовый 3 2 5 2 2 7" xfId="5004"/>
    <cellStyle name="Финансовый 3 2 5 2 2 7 2" xfId="11808"/>
    <cellStyle name="Финансовый 3 2 5 2 2 7 2 2" xfId="25416"/>
    <cellStyle name="Финансовый 3 2 5 2 2 7 2 3" xfId="39024"/>
    <cellStyle name="Финансовый 3 2 5 2 2 7 3" xfId="18612"/>
    <cellStyle name="Финансовый 3 2 5 2 2 7 4" xfId="32220"/>
    <cellStyle name="Финансовый 3 2 5 2 2 8" xfId="2736"/>
    <cellStyle name="Финансовый 3 2 5 2 2 8 2" xfId="9540"/>
    <cellStyle name="Финансовый 3 2 5 2 2 8 2 2" xfId="23148"/>
    <cellStyle name="Финансовый 3 2 5 2 2 8 2 3" xfId="36756"/>
    <cellStyle name="Финансовый 3 2 5 2 2 8 3" xfId="16344"/>
    <cellStyle name="Финансовый 3 2 5 2 2 8 4" xfId="29952"/>
    <cellStyle name="Финансовый 3 2 5 2 2 9" xfId="7272"/>
    <cellStyle name="Финансовый 3 2 5 2 2 9 2" xfId="20880"/>
    <cellStyle name="Финансовый 3 2 5 2 2 9 3" xfId="34488"/>
    <cellStyle name="Финансовый 3 2 5 2 3" xfId="1832"/>
    <cellStyle name="Финансовый 3 2 5 2 3 2" xfId="6368"/>
    <cellStyle name="Финансовый 3 2 5 2 3 2 2" xfId="13172"/>
    <cellStyle name="Финансовый 3 2 5 2 3 2 2 2" xfId="26780"/>
    <cellStyle name="Финансовый 3 2 5 2 3 2 2 3" xfId="40388"/>
    <cellStyle name="Финансовый 3 2 5 2 3 2 3" xfId="19976"/>
    <cellStyle name="Финансовый 3 2 5 2 3 2 4" xfId="33584"/>
    <cellStyle name="Финансовый 3 2 5 2 3 3" xfId="4100"/>
    <cellStyle name="Финансовый 3 2 5 2 3 3 2" xfId="10904"/>
    <cellStyle name="Финансовый 3 2 5 2 3 3 2 2" xfId="24512"/>
    <cellStyle name="Финансовый 3 2 5 2 3 3 2 3" xfId="38120"/>
    <cellStyle name="Финансовый 3 2 5 2 3 3 3" xfId="17708"/>
    <cellStyle name="Финансовый 3 2 5 2 3 3 4" xfId="31316"/>
    <cellStyle name="Финансовый 3 2 5 2 3 4" xfId="8636"/>
    <cellStyle name="Финансовый 3 2 5 2 3 4 2" xfId="22244"/>
    <cellStyle name="Финансовый 3 2 5 2 3 4 3" xfId="35852"/>
    <cellStyle name="Финансовый 3 2 5 2 3 5" xfId="15440"/>
    <cellStyle name="Финансовый 3 2 5 2 3 6" xfId="29048"/>
    <cellStyle name="Финансовый 3 2 5 2 4" xfId="1454"/>
    <cellStyle name="Финансовый 3 2 5 2 4 2" xfId="5990"/>
    <cellStyle name="Финансовый 3 2 5 2 4 2 2" xfId="12794"/>
    <cellStyle name="Финансовый 3 2 5 2 4 2 2 2" xfId="26402"/>
    <cellStyle name="Финансовый 3 2 5 2 4 2 2 3" xfId="40010"/>
    <cellStyle name="Финансовый 3 2 5 2 4 2 3" xfId="19598"/>
    <cellStyle name="Финансовый 3 2 5 2 4 2 4" xfId="33206"/>
    <cellStyle name="Финансовый 3 2 5 2 4 3" xfId="3722"/>
    <cellStyle name="Финансовый 3 2 5 2 4 3 2" xfId="10526"/>
    <cellStyle name="Финансовый 3 2 5 2 4 3 2 2" xfId="24134"/>
    <cellStyle name="Финансовый 3 2 5 2 4 3 2 3" xfId="37742"/>
    <cellStyle name="Финансовый 3 2 5 2 4 3 3" xfId="17330"/>
    <cellStyle name="Финансовый 3 2 5 2 4 3 4" xfId="30938"/>
    <cellStyle name="Финансовый 3 2 5 2 4 4" xfId="8258"/>
    <cellStyle name="Финансовый 3 2 5 2 4 4 2" xfId="21866"/>
    <cellStyle name="Финансовый 3 2 5 2 4 4 3" xfId="35474"/>
    <cellStyle name="Финансовый 3 2 5 2 4 5" xfId="15062"/>
    <cellStyle name="Финансовый 3 2 5 2 4 6" xfId="28670"/>
    <cellStyle name="Финансовый 3 2 5 2 5" xfId="2210"/>
    <cellStyle name="Финансовый 3 2 5 2 5 2" xfId="6746"/>
    <cellStyle name="Финансовый 3 2 5 2 5 2 2" xfId="13550"/>
    <cellStyle name="Финансовый 3 2 5 2 5 2 2 2" xfId="27158"/>
    <cellStyle name="Финансовый 3 2 5 2 5 2 2 3" xfId="40766"/>
    <cellStyle name="Финансовый 3 2 5 2 5 2 3" xfId="20354"/>
    <cellStyle name="Финансовый 3 2 5 2 5 2 4" xfId="33962"/>
    <cellStyle name="Финансовый 3 2 5 2 5 3" xfId="4478"/>
    <cellStyle name="Финансовый 3 2 5 2 5 3 2" xfId="11282"/>
    <cellStyle name="Финансовый 3 2 5 2 5 3 2 2" xfId="24890"/>
    <cellStyle name="Финансовый 3 2 5 2 5 3 2 3" xfId="38498"/>
    <cellStyle name="Финансовый 3 2 5 2 5 3 3" xfId="18086"/>
    <cellStyle name="Финансовый 3 2 5 2 5 3 4" xfId="31694"/>
    <cellStyle name="Финансовый 3 2 5 2 5 4" xfId="9014"/>
    <cellStyle name="Финансовый 3 2 5 2 5 4 2" xfId="22622"/>
    <cellStyle name="Финансовый 3 2 5 2 5 4 3" xfId="36230"/>
    <cellStyle name="Финансовый 3 2 5 2 5 5" xfId="15818"/>
    <cellStyle name="Финансовый 3 2 5 2 5 6" xfId="29426"/>
    <cellStyle name="Финансовый 3 2 5 2 6" xfId="1076"/>
    <cellStyle name="Финансовый 3 2 5 2 6 2" xfId="5612"/>
    <cellStyle name="Финансовый 3 2 5 2 6 2 2" xfId="12416"/>
    <cellStyle name="Финансовый 3 2 5 2 6 2 2 2" xfId="26024"/>
    <cellStyle name="Финансовый 3 2 5 2 6 2 2 3" xfId="39632"/>
    <cellStyle name="Финансовый 3 2 5 2 6 2 3" xfId="19220"/>
    <cellStyle name="Финансовый 3 2 5 2 6 2 4" xfId="32828"/>
    <cellStyle name="Финансовый 3 2 5 2 6 3" xfId="3344"/>
    <cellStyle name="Финансовый 3 2 5 2 6 3 2" xfId="10148"/>
    <cellStyle name="Финансовый 3 2 5 2 6 3 2 2" xfId="23756"/>
    <cellStyle name="Финансовый 3 2 5 2 6 3 2 3" xfId="37364"/>
    <cellStyle name="Финансовый 3 2 5 2 6 3 3" xfId="16952"/>
    <cellStyle name="Финансовый 3 2 5 2 6 3 4" xfId="30560"/>
    <cellStyle name="Финансовый 3 2 5 2 6 4" xfId="7880"/>
    <cellStyle name="Финансовый 3 2 5 2 6 4 2" xfId="21488"/>
    <cellStyle name="Финансовый 3 2 5 2 6 4 3" xfId="35096"/>
    <cellStyle name="Финансовый 3 2 5 2 6 5" xfId="14684"/>
    <cellStyle name="Финансовый 3 2 5 2 6 6" xfId="28292"/>
    <cellStyle name="Финансовый 3 2 5 2 7" xfId="698"/>
    <cellStyle name="Финансовый 3 2 5 2 7 2" xfId="5234"/>
    <cellStyle name="Финансовый 3 2 5 2 7 2 2" xfId="12038"/>
    <cellStyle name="Финансовый 3 2 5 2 7 2 2 2" xfId="25646"/>
    <cellStyle name="Финансовый 3 2 5 2 7 2 2 3" xfId="39254"/>
    <cellStyle name="Финансовый 3 2 5 2 7 2 3" xfId="18842"/>
    <cellStyle name="Финансовый 3 2 5 2 7 2 4" xfId="32450"/>
    <cellStyle name="Финансовый 3 2 5 2 7 3" xfId="2966"/>
    <cellStyle name="Финансовый 3 2 5 2 7 3 2" xfId="9770"/>
    <cellStyle name="Финансовый 3 2 5 2 7 3 2 2" xfId="23378"/>
    <cellStyle name="Финансовый 3 2 5 2 7 3 2 3" xfId="36986"/>
    <cellStyle name="Финансовый 3 2 5 2 7 3 3" xfId="16574"/>
    <cellStyle name="Финансовый 3 2 5 2 7 3 4" xfId="30182"/>
    <cellStyle name="Финансовый 3 2 5 2 7 4" xfId="7502"/>
    <cellStyle name="Финансовый 3 2 5 2 7 4 2" xfId="21110"/>
    <cellStyle name="Финансовый 3 2 5 2 7 4 3" xfId="34718"/>
    <cellStyle name="Финансовый 3 2 5 2 7 5" xfId="14306"/>
    <cellStyle name="Финансовый 3 2 5 2 7 6" xfId="27914"/>
    <cellStyle name="Финансовый 3 2 5 2 8" xfId="4856"/>
    <cellStyle name="Финансовый 3 2 5 2 8 2" xfId="11660"/>
    <cellStyle name="Финансовый 3 2 5 2 8 2 2" xfId="25268"/>
    <cellStyle name="Финансовый 3 2 5 2 8 2 3" xfId="38876"/>
    <cellStyle name="Финансовый 3 2 5 2 8 3" xfId="18464"/>
    <cellStyle name="Финансовый 3 2 5 2 8 4" xfId="32072"/>
    <cellStyle name="Финансовый 3 2 5 2 9" xfId="2588"/>
    <cellStyle name="Финансовый 3 2 5 2 9 2" xfId="9392"/>
    <cellStyle name="Финансовый 3 2 5 2 9 2 2" xfId="23000"/>
    <cellStyle name="Финансовый 3 2 5 2 9 2 3" xfId="36608"/>
    <cellStyle name="Финансовый 3 2 5 2 9 3" xfId="16196"/>
    <cellStyle name="Финансовый 3 2 5 2 9 4" xfId="29804"/>
    <cellStyle name="Финансовый 3 2 5 3" xfId="266"/>
    <cellStyle name="Финансовый 3 2 5 3 10" xfId="7070"/>
    <cellStyle name="Финансовый 3 2 5 3 10 2" xfId="20678"/>
    <cellStyle name="Финансовый 3 2 5 3 10 3" xfId="34286"/>
    <cellStyle name="Финансовый 3 2 5 3 11" xfId="13874"/>
    <cellStyle name="Финансовый 3 2 5 3 12" xfId="27482"/>
    <cellStyle name="Финансовый 3 2 5 3 2" xfId="509"/>
    <cellStyle name="Финансовый 3 2 5 3 2 10" xfId="14117"/>
    <cellStyle name="Финансовый 3 2 5 3 2 11" xfId="27725"/>
    <cellStyle name="Финансовый 3 2 5 3 2 2" xfId="2021"/>
    <cellStyle name="Финансовый 3 2 5 3 2 2 2" xfId="6557"/>
    <cellStyle name="Финансовый 3 2 5 3 2 2 2 2" xfId="13361"/>
    <cellStyle name="Финансовый 3 2 5 3 2 2 2 2 2" xfId="26969"/>
    <cellStyle name="Финансовый 3 2 5 3 2 2 2 2 3" xfId="40577"/>
    <cellStyle name="Финансовый 3 2 5 3 2 2 2 3" xfId="20165"/>
    <cellStyle name="Финансовый 3 2 5 3 2 2 2 4" xfId="33773"/>
    <cellStyle name="Финансовый 3 2 5 3 2 2 3" xfId="4289"/>
    <cellStyle name="Финансовый 3 2 5 3 2 2 3 2" xfId="11093"/>
    <cellStyle name="Финансовый 3 2 5 3 2 2 3 2 2" xfId="24701"/>
    <cellStyle name="Финансовый 3 2 5 3 2 2 3 2 3" xfId="38309"/>
    <cellStyle name="Финансовый 3 2 5 3 2 2 3 3" xfId="17897"/>
    <cellStyle name="Финансовый 3 2 5 3 2 2 3 4" xfId="31505"/>
    <cellStyle name="Финансовый 3 2 5 3 2 2 4" xfId="8825"/>
    <cellStyle name="Финансовый 3 2 5 3 2 2 4 2" xfId="22433"/>
    <cellStyle name="Финансовый 3 2 5 3 2 2 4 3" xfId="36041"/>
    <cellStyle name="Финансовый 3 2 5 3 2 2 5" xfId="15629"/>
    <cellStyle name="Финансовый 3 2 5 3 2 2 6" xfId="29237"/>
    <cellStyle name="Финансовый 3 2 5 3 2 3" xfId="1643"/>
    <cellStyle name="Финансовый 3 2 5 3 2 3 2" xfId="6179"/>
    <cellStyle name="Финансовый 3 2 5 3 2 3 2 2" xfId="12983"/>
    <cellStyle name="Финансовый 3 2 5 3 2 3 2 2 2" xfId="26591"/>
    <cellStyle name="Финансовый 3 2 5 3 2 3 2 2 3" xfId="40199"/>
    <cellStyle name="Финансовый 3 2 5 3 2 3 2 3" xfId="19787"/>
    <cellStyle name="Финансовый 3 2 5 3 2 3 2 4" xfId="33395"/>
    <cellStyle name="Финансовый 3 2 5 3 2 3 3" xfId="3911"/>
    <cellStyle name="Финансовый 3 2 5 3 2 3 3 2" xfId="10715"/>
    <cellStyle name="Финансовый 3 2 5 3 2 3 3 2 2" xfId="24323"/>
    <cellStyle name="Финансовый 3 2 5 3 2 3 3 2 3" xfId="37931"/>
    <cellStyle name="Финансовый 3 2 5 3 2 3 3 3" xfId="17519"/>
    <cellStyle name="Финансовый 3 2 5 3 2 3 3 4" xfId="31127"/>
    <cellStyle name="Финансовый 3 2 5 3 2 3 4" xfId="8447"/>
    <cellStyle name="Финансовый 3 2 5 3 2 3 4 2" xfId="22055"/>
    <cellStyle name="Финансовый 3 2 5 3 2 3 4 3" xfId="35663"/>
    <cellStyle name="Финансовый 3 2 5 3 2 3 5" xfId="15251"/>
    <cellStyle name="Финансовый 3 2 5 3 2 3 6" xfId="28859"/>
    <cellStyle name="Финансовый 3 2 5 3 2 4" xfId="2399"/>
    <cellStyle name="Финансовый 3 2 5 3 2 4 2" xfId="6935"/>
    <cellStyle name="Финансовый 3 2 5 3 2 4 2 2" xfId="13739"/>
    <cellStyle name="Финансовый 3 2 5 3 2 4 2 2 2" xfId="27347"/>
    <cellStyle name="Финансовый 3 2 5 3 2 4 2 2 3" xfId="40955"/>
    <cellStyle name="Финансовый 3 2 5 3 2 4 2 3" xfId="20543"/>
    <cellStyle name="Финансовый 3 2 5 3 2 4 2 4" xfId="34151"/>
    <cellStyle name="Финансовый 3 2 5 3 2 4 3" xfId="4667"/>
    <cellStyle name="Финансовый 3 2 5 3 2 4 3 2" xfId="11471"/>
    <cellStyle name="Финансовый 3 2 5 3 2 4 3 2 2" xfId="25079"/>
    <cellStyle name="Финансовый 3 2 5 3 2 4 3 2 3" xfId="38687"/>
    <cellStyle name="Финансовый 3 2 5 3 2 4 3 3" xfId="18275"/>
    <cellStyle name="Финансовый 3 2 5 3 2 4 3 4" xfId="31883"/>
    <cellStyle name="Финансовый 3 2 5 3 2 4 4" xfId="9203"/>
    <cellStyle name="Финансовый 3 2 5 3 2 4 4 2" xfId="22811"/>
    <cellStyle name="Финансовый 3 2 5 3 2 4 4 3" xfId="36419"/>
    <cellStyle name="Финансовый 3 2 5 3 2 4 5" xfId="16007"/>
    <cellStyle name="Финансовый 3 2 5 3 2 4 6" xfId="29615"/>
    <cellStyle name="Финансовый 3 2 5 3 2 5" xfId="1265"/>
    <cellStyle name="Финансовый 3 2 5 3 2 5 2" xfId="5801"/>
    <cellStyle name="Финансовый 3 2 5 3 2 5 2 2" xfId="12605"/>
    <cellStyle name="Финансовый 3 2 5 3 2 5 2 2 2" xfId="26213"/>
    <cellStyle name="Финансовый 3 2 5 3 2 5 2 2 3" xfId="39821"/>
    <cellStyle name="Финансовый 3 2 5 3 2 5 2 3" xfId="19409"/>
    <cellStyle name="Финансовый 3 2 5 3 2 5 2 4" xfId="33017"/>
    <cellStyle name="Финансовый 3 2 5 3 2 5 3" xfId="3533"/>
    <cellStyle name="Финансовый 3 2 5 3 2 5 3 2" xfId="10337"/>
    <cellStyle name="Финансовый 3 2 5 3 2 5 3 2 2" xfId="23945"/>
    <cellStyle name="Финансовый 3 2 5 3 2 5 3 2 3" xfId="37553"/>
    <cellStyle name="Финансовый 3 2 5 3 2 5 3 3" xfId="17141"/>
    <cellStyle name="Финансовый 3 2 5 3 2 5 3 4" xfId="30749"/>
    <cellStyle name="Финансовый 3 2 5 3 2 5 4" xfId="8069"/>
    <cellStyle name="Финансовый 3 2 5 3 2 5 4 2" xfId="21677"/>
    <cellStyle name="Финансовый 3 2 5 3 2 5 4 3" xfId="35285"/>
    <cellStyle name="Финансовый 3 2 5 3 2 5 5" xfId="14873"/>
    <cellStyle name="Финансовый 3 2 5 3 2 5 6" xfId="28481"/>
    <cellStyle name="Финансовый 3 2 5 3 2 6" xfId="887"/>
    <cellStyle name="Финансовый 3 2 5 3 2 6 2" xfId="5423"/>
    <cellStyle name="Финансовый 3 2 5 3 2 6 2 2" xfId="12227"/>
    <cellStyle name="Финансовый 3 2 5 3 2 6 2 2 2" xfId="25835"/>
    <cellStyle name="Финансовый 3 2 5 3 2 6 2 2 3" xfId="39443"/>
    <cellStyle name="Финансовый 3 2 5 3 2 6 2 3" xfId="19031"/>
    <cellStyle name="Финансовый 3 2 5 3 2 6 2 4" xfId="32639"/>
    <cellStyle name="Финансовый 3 2 5 3 2 6 3" xfId="3155"/>
    <cellStyle name="Финансовый 3 2 5 3 2 6 3 2" xfId="9959"/>
    <cellStyle name="Финансовый 3 2 5 3 2 6 3 2 2" xfId="23567"/>
    <cellStyle name="Финансовый 3 2 5 3 2 6 3 2 3" xfId="37175"/>
    <cellStyle name="Финансовый 3 2 5 3 2 6 3 3" xfId="16763"/>
    <cellStyle name="Финансовый 3 2 5 3 2 6 3 4" xfId="30371"/>
    <cellStyle name="Финансовый 3 2 5 3 2 6 4" xfId="7691"/>
    <cellStyle name="Финансовый 3 2 5 3 2 6 4 2" xfId="21299"/>
    <cellStyle name="Финансовый 3 2 5 3 2 6 4 3" xfId="34907"/>
    <cellStyle name="Финансовый 3 2 5 3 2 6 5" xfId="14495"/>
    <cellStyle name="Финансовый 3 2 5 3 2 6 6" xfId="28103"/>
    <cellStyle name="Финансовый 3 2 5 3 2 7" xfId="5045"/>
    <cellStyle name="Финансовый 3 2 5 3 2 7 2" xfId="11849"/>
    <cellStyle name="Финансовый 3 2 5 3 2 7 2 2" xfId="25457"/>
    <cellStyle name="Финансовый 3 2 5 3 2 7 2 3" xfId="39065"/>
    <cellStyle name="Финансовый 3 2 5 3 2 7 3" xfId="18653"/>
    <cellStyle name="Финансовый 3 2 5 3 2 7 4" xfId="32261"/>
    <cellStyle name="Финансовый 3 2 5 3 2 8" xfId="2777"/>
    <cellStyle name="Финансовый 3 2 5 3 2 8 2" xfId="9581"/>
    <cellStyle name="Финансовый 3 2 5 3 2 8 2 2" xfId="23189"/>
    <cellStyle name="Финансовый 3 2 5 3 2 8 2 3" xfId="36797"/>
    <cellStyle name="Финансовый 3 2 5 3 2 8 3" xfId="16385"/>
    <cellStyle name="Финансовый 3 2 5 3 2 8 4" xfId="29993"/>
    <cellStyle name="Финансовый 3 2 5 3 2 9" xfId="7313"/>
    <cellStyle name="Финансовый 3 2 5 3 2 9 2" xfId="20921"/>
    <cellStyle name="Финансовый 3 2 5 3 2 9 3" xfId="34529"/>
    <cellStyle name="Финансовый 3 2 5 3 3" xfId="1778"/>
    <cellStyle name="Финансовый 3 2 5 3 3 2" xfId="6314"/>
    <cellStyle name="Финансовый 3 2 5 3 3 2 2" xfId="13118"/>
    <cellStyle name="Финансовый 3 2 5 3 3 2 2 2" xfId="26726"/>
    <cellStyle name="Финансовый 3 2 5 3 3 2 2 3" xfId="40334"/>
    <cellStyle name="Финансовый 3 2 5 3 3 2 3" xfId="19922"/>
    <cellStyle name="Финансовый 3 2 5 3 3 2 4" xfId="33530"/>
    <cellStyle name="Финансовый 3 2 5 3 3 3" xfId="4046"/>
    <cellStyle name="Финансовый 3 2 5 3 3 3 2" xfId="10850"/>
    <cellStyle name="Финансовый 3 2 5 3 3 3 2 2" xfId="24458"/>
    <cellStyle name="Финансовый 3 2 5 3 3 3 2 3" xfId="38066"/>
    <cellStyle name="Финансовый 3 2 5 3 3 3 3" xfId="17654"/>
    <cellStyle name="Финансовый 3 2 5 3 3 3 4" xfId="31262"/>
    <cellStyle name="Финансовый 3 2 5 3 3 4" xfId="8582"/>
    <cellStyle name="Финансовый 3 2 5 3 3 4 2" xfId="22190"/>
    <cellStyle name="Финансовый 3 2 5 3 3 4 3" xfId="35798"/>
    <cellStyle name="Финансовый 3 2 5 3 3 5" xfId="15386"/>
    <cellStyle name="Финансовый 3 2 5 3 3 6" xfId="28994"/>
    <cellStyle name="Финансовый 3 2 5 3 4" xfId="1400"/>
    <cellStyle name="Финансовый 3 2 5 3 4 2" xfId="5936"/>
    <cellStyle name="Финансовый 3 2 5 3 4 2 2" xfId="12740"/>
    <cellStyle name="Финансовый 3 2 5 3 4 2 2 2" xfId="26348"/>
    <cellStyle name="Финансовый 3 2 5 3 4 2 2 3" xfId="39956"/>
    <cellStyle name="Финансовый 3 2 5 3 4 2 3" xfId="19544"/>
    <cellStyle name="Финансовый 3 2 5 3 4 2 4" xfId="33152"/>
    <cellStyle name="Финансовый 3 2 5 3 4 3" xfId="3668"/>
    <cellStyle name="Финансовый 3 2 5 3 4 3 2" xfId="10472"/>
    <cellStyle name="Финансовый 3 2 5 3 4 3 2 2" xfId="24080"/>
    <cellStyle name="Финансовый 3 2 5 3 4 3 2 3" xfId="37688"/>
    <cellStyle name="Финансовый 3 2 5 3 4 3 3" xfId="17276"/>
    <cellStyle name="Финансовый 3 2 5 3 4 3 4" xfId="30884"/>
    <cellStyle name="Финансовый 3 2 5 3 4 4" xfId="8204"/>
    <cellStyle name="Финансовый 3 2 5 3 4 4 2" xfId="21812"/>
    <cellStyle name="Финансовый 3 2 5 3 4 4 3" xfId="35420"/>
    <cellStyle name="Финансовый 3 2 5 3 4 5" xfId="15008"/>
    <cellStyle name="Финансовый 3 2 5 3 4 6" xfId="28616"/>
    <cellStyle name="Финансовый 3 2 5 3 5" xfId="2156"/>
    <cellStyle name="Финансовый 3 2 5 3 5 2" xfId="6692"/>
    <cellStyle name="Финансовый 3 2 5 3 5 2 2" xfId="13496"/>
    <cellStyle name="Финансовый 3 2 5 3 5 2 2 2" xfId="27104"/>
    <cellStyle name="Финансовый 3 2 5 3 5 2 2 3" xfId="40712"/>
    <cellStyle name="Финансовый 3 2 5 3 5 2 3" xfId="20300"/>
    <cellStyle name="Финансовый 3 2 5 3 5 2 4" xfId="33908"/>
    <cellStyle name="Финансовый 3 2 5 3 5 3" xfId="4424"/>
    <cellStyle name="Финансовый 3 2 5 3 5 3 2" xfId="11228"/>
    <cellStyle name="Финансовый 3 2 5 3 5 3 2 2" xfId="24836"/>
    <cellStyle name="Финансовый 3 2 5 3 5 3 2 3" xfId="38444"/>
    <cellStyle name="Финансовый 3 2 5 3 5 3 3" xfId="18032"/>
    <cellStyle name="Финансовый 3 2 5 3 5 3 4" xfId="31640"/>
    <cellStyle name="Финансовый 3 2 5 3 5 4" xfId="8960"/>
    <cellStyle name="Финансовый 3 2 5 3 5 4 2" xfId="22568"/>
    <cellStyle name="Финансовый 3 2 5 3 5 4 3" xfId="36176"/>
    <cellStyle name="Финансовый 3 2 5 3 5 5" xfId="15764"/>
    <cellStyle name="Финансовый 3 2 5 3 5 6" xfId="29372"/>
    <cellStyle name="Финансовый 3 2 5 3 6" xfId="1022"/>
    <cellStyle name="Финансовый 3 2 5 3 6 2" xfId="5558"/>
    <cellStyle name="Финансовый 3 2 5 3 6 2 2" xfId="12362"/>
    <cellStyle name="Финансовый 3 2 5 3 6 2 2 2" xfId="25970"/>
    <cellStyle name="Финансовый 3 2 5 3 6 2 2 3" xfId="39578"/>
    <cellStyle name="Финансовый 3 2 5 3 6 2 3" xfId="19166"/>
    <cellStyle name="Финансовый 3 2 5 3 6 2 4" xfId="32774"/>
    <cellStyle name="Финансовый 3 2 5 3 6 3" xfId="3290"/>
    <cellStyle name="Финансовый 3 2 5 3 6 3 2" xfId="10094"/>
    <cellStyle name="Финансовый 3 2 5 3 6 3 2 2" xfId="23702"/>
    <cellStyle name="Финансовый 3 2 5 3 6 3 2 3" xfId="37310"/>
    <cellStyle name="Финансовый 3 2 5 3 6 3 3" xfId="16898"/>
    <cellStyle name="Финансовый 3 2 5 3 6 3 4" xfId="30506"/>
    <cellStyle name="Финансовый 3 2 5 3 6 4" xfId="7826"/>
    <cellStyle name="Финансовый 3 2 5 3 6 4 2" xfId="21434"/>
    <cellStyle name="Финансовый 3 2 5 3 6 4 3" xfId="35042"/>
    <cellStyle name="Финансовый 3 2 5 3 6 5" xfId="14630"/>
    <cellStyle name="Финансовый 3 2 5 3 6 6" xfId="28238"/>
    <cellStyle name="Финансовый 3 2 5 3 7" xfId="644"/>
    <cellStyle name="Финансовый 3 2 5 3 7 2" xfId="5180"/>
    <cellStyle name="Финансовый 3 2 5 3 7 2 2" xfId="11984"/>
    <cellStyle name="Финансовый 3 2 5 3 7 2 2 2" xfId="25592"/>
    <cellStyle name="Финансовый 3 2 5 3 7 2 2 3" xfId="39200"/>
    <cellStyle name="Финансовый 3 2 5 3 7 2 3" xfId="18788"/>
    <cellStyle name="Финансовый 3 2 5 3 7 2 4" xfId="32396"/>
    <cellStyle name="Финансовый 3 2 5 3 7 3" xfId="2912"/>
    <cellStyle name="Финансовый 3 2 5 3 7 3 2" xfId="9716"/>
    <cellStyle name="Финансовый 3 2 5 3 7 3 2 2" xfId="23324"/>
    <cellStyle name="Финансовый 3 2 5 3 7 3 2 3" xfId="36932"/>
    <cellStyle name="Финансовый 3 2 5 3 7 3 3" xfId="16520"/>
    <cellStyle name="Финансовый 3 2 5 3 7 3 4" xfId="30128"/>
    <cellStyle name="Финансовый 3 2 5 3 7 4" xfId="7448"/>
    <cellStyle name="Финансовый 3 2 5 3 7 4 2" xfId="21056"/>
    <cellStyle name="Финансовый 3 2 5 3 7 4 3" xfId="34664"/>
    <cellStyle name="Финансовый 3 2 5 3 7 5" xfId="14252"/>
    <cellStyle name="Финансовый 3 2 5 3 7 6" xfId="27860"/>
    <cellStyle name="Финансовый 3 2 5 3 8" xfId="4802"/>
    <cellStyle name="Финансовый 3 2 5 3 8 2" xfId="11606"/>
    <cellStyle name="Финансовый 3 2 5 3 8 2 2" xfId="25214"/>
    <cellStyle name="Финансовый 3 2 5 3 8 2 3" xfId="38822"/>
    <cellStyle name="Финансовый 3 2 5 3 8 3" xfId="18410"/>
    <cellStyle name="Финансовый 3 2 5 3 8 4" xfId="32018"/>
    <cellStyle name="Финансовый 3 2 5 3 9" xfId="2534"/>
    <cellStyle name="Финансовый 3 2 5 3 9 2" xfId="9338"/>
    <cellStyle name="Финансовый 3 2 5 3 9 2 2" xfId="22946"/>
    <cellStyle name="Финансовый 3 2 5 3 9 2 3" xfId="36554"/>
    <cellStyle name="Финансовый 3 2 5 3 9 3" xfId="16142"/>
    <cellStyle name="Финансовый 3 2 5 3 9 4" xfId="29750"/>
    <cellStyle name="Финансовый 3 2 5 4" xfId="387"/>
    <cellStyle name="Финансовый 3 2 5 4 10" xfId="13995"/>
    <cellStyle name="Финансовый 3 2 5 4 11" xfId="27603"/>
    <cellStyle name="Финансовый 3 2 5 4 2" xfId="1899"/>
    <cellStyle name="Финансовый 3 2 5 4 2 2" xfId="6435"/>
    <cellStyle name="Финансовый 3 2 5 4 2 2 2" xfId="13239"/>
    <cellStyle name="Финансовый 3 2 5 4 2 2 2 2" xfId="26847"/>
    <cellStyle name="Финансовый 3 2 5 4 2 2 2 3" xfId="40455"/>
    <cellStyle name="Финансовый 3 2 5 4 2 2 3" xfId="20043"/>
    <cellStyle name="Финансовый 3 2 5 4 2 2 4" xfId="33651"/>
    <cellStyle name="Финансовый 3 2 5 4 2 3" xfId="4167"/>
    <cellStyle name="Финансовый 3 2 5 4 2 3 2" xfId="10971"/>
    <cellStyle name="Финансовый 3 2 5 4 2 3 2 2" xfId="24579"/>
    <cellStyle name="Финансовый 3 2 5 4 2 3 2 3" xfId="38187"/>
    <cellStyle name="Финансовый 3 2 5 4 2 3 3" xfId="17775"/>
    <cellStyle name="Финансовый 3 2 5 4 2 3 4" xfId="31383"/>
    <cellStyle name="Финансовый 3 2 5 4 2 4" xfId="8703"/>
    <cellStyle name="Финансовый 3 2 5 4 2 4 2" xfId="22311"/>
    <cellStyle name="Финансовый 3 2 5 4 2 4 3" xfId="35919"/>
    <cellStyle name="Финансовый 3 2 5 4 2 5" xfId="15507"/>
    <cellStyle name="Финансовый 3 2 5 4 2 6" xfId="29115"/>
    <cellStyle name="Финансовый 3 2 5 4 3" xfId="1521"/>
    <cellStyle name="Финансовый 3 2 5 4 3 2" xfId="6057"/>
    <cellStyle name="Финансовый 3 2 5 4 3 2 2" xfId="12861"/>
    <cellStyle name="Финансовый 3 2 5 4 3 2 2 2" xfId="26469"/>
    <cellStyle name="Финансовый 3 2 5 4 3 2 2 3" xfId="40077"/>
    <cellStyle name="Финансовый 3 2 5 4 3 2 3" xfId="19665"/>
    <cellStyle name="Финансовый 3 2 5 4 3 2 4" xfId="33273"/>
    <cellStyle name="Финансовый 3 2 5 4 3 3" xfId="3789"/>
    <cellStyle name="Финансовый 3 2 5 4 3 3 2" xfId="10593"/>
    <cellStyle name="Финансовый 3 2 5 4 3 3 2 2" xfId="24201"/>
    <cellStyle name="Финансовый 3 2 5 4 3 3 2 3" xfId="37809"/>
    <cellStyle name="Финансовый 3 2 5 4 3 3 3" xfId="17397"/>
    <cellStyle name="Финансовый 3 2 5 4 3 3 4" xfId="31005"/>
    <cellStyle name="Финансовый 3 2 5 4 3 4" xfId="8325"/>
    <cellStyle name="Финансовый 3 2 5 4 3 4 2" xfId="21933"/>
    <cellStyle name="Финансовый 3 2 5 4 3 4 3" xfId="35541"/>
    <cellStyle name="Финансовый 3 2 5 4 3 5" xfId="15129"/>
    <cellStyle name="Финансовый 3 2 5 4 3 6" xfId="28737"/>
    <cellStyle name="Финансовый 3 2 5 4 4" xfId="2277"/>
    <cellStyle name="Финансовый 3 2 5 4 4 2" xfId="6813"/>
    <cellStyle name="Финансовый 3 2 5 4 4 2 2" xfId="13617"/>
    <cellStyle name="Финансовый 3 2 5 4 4 2 2 2" xfId="27225"/>
    <cellStyle name="Финансовый 3 2 5 4 4 2 2 3" xfId="40833"/>
    <cellStyle name="Финансовый 3 2 5 4 4 2 3" xfId="20421"/>
    <cellStyle name="Финансовый 3 2 5 4 4 2 4" xfId="34029"/>
    <cellStyle name="Финансовый 3 2 5 4 4 3" xfId="4545"/>
    <cellStyle name="Финансовый 3 2 5 4 4 3 2" xfId="11349"/>
    <cellStyle name="Финансовый 3 2 5 4 4 3 2 2" xfId="24957"/>
    <cellStyle name="Финансовый 3 2 5 4 4 3 2 3" xfId="38565"/>
    <cellStyle name="Финансовый 3 2 5 4 4 3 3" xfId="18153"/>
    <cellStyle name="Финансовый 3 2 5 4 4 3 4" xfId="31761"/>
    <cellStyle name="Финансовый 3 2 5 4 4 4" xfId="9081"/>
    <cellStyle name="Финансовый 3 2 5 4 4 4 2" xfId="22689"/>
    <cellStyle name="Финансовый 3 2 5 4 4 4 3" xfId="36297"/>
    <cellStyle name="Финансовый 3 2 5 4 4 5" xfId="15885"/>
    <cellStyle name="Финансовый 3 2 5 4 4 6" xfId="29493"/>
    <cellStyle name="Финансовый 3 2 5 4 5" xfId="1143"/>
    <cellStyle name="Финансовый 3 2 5 4 5 2" xfId="5679"/>
    <cellStyle name="Финансовый 3 2 5 4 5 2 2" xfId="12483"/>
    <cellStyle name="Финансовый 3 2 5 4 5 2 2 2" xfId="26091"/>
    <cellStyle name="Финансовый 3 2 5 4 5 2 2 3" xfId="39699"/>
    <cellStyle name="Финансовый 3 2 5 4 5 2 3" xfId="19287"/>
    <cellStyle name="Финансовый 3 2 5 4 5 2 4" xfId="32895"/>
    <cellStyle name="Финансовый 3 2 5 4 5 3" xfId="3411"/>
    <cellStyle name="Финансовый 3 2 5 4 5 3 2" xfId="10215"/>
    <cellStyle name="Финансовый 3 2 5 4 5 3 2 2" xfId="23823"/>
    <cellStyle name="Финансовый 3 2 5 4 5 3 2 3" xfId="37431"/>
    <cellStyle name="Финансовый 3 2 5 4 5 3 3" xfId="17019"/>
    <cellStyle name="Финансовый 3 2 5 4 5 3 4" xfId="30627"/>
    <cellStyle name="Финансовый 3 2 5 4 5 4" xfId="7947"/>
    <cellStyle name="Финансовый 3 2 5 4 5 4 2" xfId="21555"/>
    <cellStyle name="Финансовый 3 2 5 4 5 4 3" xfId="35163"/>
    <cellStyle name="Финансовый 3 2 5 4 5 5" xfId="14751"/>
    <cellStyle name="Финансовый 3 2 5 4 5 6" xfId="28359"/>
    <cellStyle name="Финансовый 3 2 5 4 6" xfId="765"/>
    <cellStyle name="Финансовый 3 2 5 4 6 2" xfId="5301"/>
    <cellStyle name="Финансовый 3 2 5 4 6 2 2" xfId="12105"/>
    <cellStyle name="Финансовый 3 2 5 4 6 2 2 2" xfId="25713"/>
    <cellStyle name="Финансовый 3 2 5 4 6 2 2 3" xfId="39321"/>
    <cellStyle name="Финансовый 3 2 5 4 6 2 3" xfId="18909"/>
    <cellStyle name="Финансовый 3 2 5 4 6 2 4" xfId="32517"/>
    <cellStyle name="Финансовый 3 2 5 4 6 3" xfId="3033"/>
    <cellStyle name="Финансовый 3 2 5 4 6 3 2" xfId="9837"/>
    <cellStyle name="Финансовый 3 2 5 4 6 3 2 2" xfId="23445"/>
    <cellStyle name="Финансовый 3 2 5 4 6 3 2 3" xfId="37053"/>
    <cellStyle name="Финансовый 3 2 5 4 6 3 3" xfId="16641"/>
    <cellStyle name="Финансовый 3 2 5 4 6 3 4" xfId="30249"/>
    <cellStyle name="Финансовый 3 2 5 4 6 4" xfId="7569"/>
    <cellStyle name="Финансовый 3 2 5 4 6 4 2" xfId="21177"/>
    <cellStyle name="Финансовый 3 2 5 4 6 4 3" xfId="34785"/>
    <cellStyle name="Финансовый 3 2 5 4 6 5" xfId="14373"/>
    <cellStyle name="Финансовый 3 2 5 4 6 6" xfId="27981"/>
    <cellStyle name="Финансовый 3 2 5 4 7" xfId="4923"/>
    <cellStyle name="Финансовый 3 2 5 4 7 2" xfId="11727"/>
    <cellStyle name="Финансовый 3 2 5 4 7 2 2" xfId="25335"/>
    <cellStyle name="Финансовый 3 2 5 4 7 2 3" xfId="38943"/>
    <cellStyle name="Финансовый 3 2 5 4 7 3" xfId="18531"/>
    <cellStyle name="Финансовый 3 2 5 4 7 4" xfId="32139"/>
    <cellStyle name="Финансовый 3 2 5 4 8" xfId="2655"/>
    <cellStyle name="Финансовый 3 2 5 4 8 2" xfId="9459"/>
    <cellStyle name="Финансовый 3 2 5 4 8 2 2" xfId="23067"/>
    <cellStyle name="Финансовый 3 2 5 4 8 2 3" xfId="36675"/>
    <cellStyle name="Финансовый 3 2 5 4 8 3" xfId="16263"/>
    <cellStyle name="Финансовый 3 2 5 4 8 4" xfId="29871"/>
    <cellStyle name="Финансовый 3 2 5 4 9" xfId="7191"/>
    <cellStyle name="Финансовый 3 2 5 4 9 2" xfId="20799"/>
    <cellStyle name="Финансовый 3 2 5 4 9 3" xfId="34407"/>
    <cellStyle name="Финансовый 3 2 5 5" xfId="1697"/>
    <cellStyle name="Финансовый 3 2 5 5 2" xfId="6233"/>
    <cellStyle name="Финансовый 3 2 5 5 2 2" xfId="13037"/>
    <cellStyle name="Финансовый 3 2 5 5 2 2 2" xfId="26645"/>
    <cellStyle name="Финансовый 3 2 5 5 2 2 3" xfId="40253"/>
    <cellStyle name="Финансовый 3 2 5 5 2 3" xfId="19841"/>
    <cellStyle name="Финансовый 3 2 5 5 2 4" xfId="33449"/>
    <cellStyle name="Финансовый 3 2 5 5 3" xfId="3965"/>
    <cellStyle name="Финансовый 3 2 5 5 3 2" xfId="10769"/>
    <cellStyle name="Финансовый 3 2 5 5 3 2 2" xfId="24377"/>
    <cellStyle name="Финансовый 3 2 5 5 3 2 3" xfId="37985"/>
    <cellStyle name="Финансовый 3 2 5 5 3 3" xfId="17573"/>
    <cellStyle name="Финансовый 3 2 5 5 3 4" xfId="31181"/>
    <cellStyle name="Финансовый 3 2 5 5 4" xfId="8501"/>
    <cellStyle name="Финансовый 3 2 5 5 4 2" xfId="22109"/>
    <cellStyle name="Финансовый 3 2 5 5 4 3" xfId="35717"/>
    <cellStyle name="Финансовый 3 2 5 5 5" xfId="15305"/>
    <cellStyle name="Финансовый 3 2 5 5 6" xfId="28913"/>
    <cellStyle name="Финансовый 3 2 5 6" xfId="1319"/>
    <cellStyle name="Финансовый 3 2 5 6 2" xfId="5855"/>
    <cellStyle name="Финансовый 3 2 5 6 2 2" xfId="12659"/>
    <cellStyle name="Финансовый 3 2 5 6 2 2 2" xfId="26267"/>
    <cellStyle name="Финансовый 3 2 5 6 2 2 3" xfId="39875"/>
    <cellStyle name="Финансовый 3 2 5 6 2 3" xfId="19463"/>
    <cellStyle name="Финансовый 3 2 5 6 2 4" xfId="33071"/>
    <cellStyle name="Финансовый 3 2 5 6 3" xfId="3587"/>
    <cellStyle name="Финансовый 3 2 5 6 3 2" xfId="10391"/>
    <cellStyle name="Финансовый 3 2 5 6 3 2 2" xfId="23999"/>
    <cellStyle name="Финансовый 3 2 5 6 3 2 3" xfId="37607"/>
    <cellStyle name="Финансовый 3 2 5 6 3 3" xfId="17195"/>
    <cellStyle name="Финансовый 3 2 5 6 3 4" xfId="30803"/>
    <cellStyle name="Финансовый 3 2 5 6 4" xfId="8123"/>
    <cellStyle name="Финансовый 3 2 5 6 4 2" xfId="21731"/>
    <cellStyle name="Финансовый 3 2 5 6 4 3" xfId="35339"/>
    <cellStyle name="Финансовый 3 2 5 6 5" xfId="14927"/>
    <cellStyle name="Финансовый 3 2 5 6 6" xfId="28535"/>
    <cellStyle name="Финансовый 3 2 5 7" xfId="2075"/>
    <cellStyle name="Финансовый 3 2 5 7 2" xfId="6611"/>
    <cellStyle name="Финансовый 3 2 5 7 2 2" xfId="13415"/>
    <cellStyle name="Финансовый 3 2 5 7 2 2 2" xfId="27023"/>
    <cellStyle name="Финансовый 3 2 5 7 2 2 3" xfId="40631"/>
    <cellStyle name="Финансовый 3 2 5 7 2 3" xfId="20219"/>
    <cellStyle name="Финансовый 3 2 5 7 2 4" xfId="33827"/>
    <cellStyle name="Финансовый 3 2 5 7 3" xfId="4343"/>
    <cellStyle name="Финансовый 3 2 5 7 3 2" xfId="11147"/>
    <cellStyle name="Финансовый 3 2 5 7 3 2 2" xfId="24755"/>
    <cellStyle name="Финансовый 3 2 5 7 3 2 3" xfId="38363"/>
    <cellStyle name="Финансовый 3 2 5 7 3 3" xfId="17951"/>
    <cellStyle name="Финансовый 3 2 5 7 3 4" xfId="31559"/>
    <cellStyle name="Финансовый 3 2 5 7 4" xfId="8879"/>
    <cellStyle name="Финансовый 3 2 5 7 4 2" xfId="22487"/>
    <cellStyle name="Финансовый 3 2 5 7 4 3" xfId="36095"/>
    <cellStyle name="Финансовый 3 2 5 7 5" xfId="15683"/>
    <cellStyle name="Финансовый 3 2 5 7 6" xfId="29291"/>
    <cellStyle name="Финансовый 3 2 5 8" xfId="941"/>
    <cellStyle name="Финансовый 3 2 5 8 2" xfId="5477"/>
    <cellStyle name="Финансовый 3 2 5 8 2 2" xfId="12281"/>
    <cellStyle name="Финансовый 3 2 5 8 2 2 2" xfId="25889"/>
    <cellStyle name="Финансовый 3 2 5 8 2 2 3" xfId="39497"/>
    <cellStyle name="Финансовый 3 2 5 8 2 3" xfId="19085"/>
    <cellStyle name="Финансовый 3 2 5 8 2 4" xfId="32693"/>
    <cellStyle name="Финансовый 3 2 5 8 3" xfId="3209"/>
    <cellStyle name="Финансовый 3 2 5 8 3 2" xfId="10013"/>
    <cellStyle name="Финансовый 3 2 5 8 3 2 2" xfId="23621"/>
    <cellStyle name="Финансовый 3 2 5 8 3 2 3" xfId="37229"/>
    <cellStyle name="Финансовый 3 2 5 8 3 3" xfId="16817"/>
    <cellStyle name="Финансовый 3 2 5 8 3 4" xfId="30425"/>
    <cellStyle name="Финансовый 3 2 5 8 4" xfId="7745"/>
    <cellStyle name="Финансовый 3 2 5 8 4 2" xfId="21353"/>
    <cellStyle name="Финансовый 3 2 5 8 4 3" xfId="34961"/>
    <cellStyle name="Финансовый 3 2 5 8 5" xfId="14549"/>
    <cellStyle name="Финансовый 3 2 5 8 6" xfId="28157"/>
    <cellStyle name="Финансовый 3 2 5 9" xfId="563"/>
    <cellStyle name="Финансовый 3 2 5 9 2" xfId="5099"/>
    <cellStyle name="Финансовый 3 2 5 9 2 2" xfId="11903"/>
    <cellStyle name="Финансовый 3 2 5 9 2 2 2" xfId="25511"/>
    <cellStyle name="Финансовый 3 2 5 9 2 2 3" xfId="39119"/>
    <cellStyle name="Финансовый 3 2 5 9 2 3" xfId="18707"/>
    <cellStyle name="Финансовый 3 2 5 9 2 4" xfId="32315"/>
    <cellStyle name="Финансовый 3 2 5 9 3" xfId="2831"/>
    <cellStyle name="Финансовый 3 2 5 9 3 2" xfId="9635"/>
    <cellStyle name="Финансовый 3 2 5 9 3 2 2" xfId="23243"/>
    <cellStyle name="Финансовый 3 2 5 9 3 2 3" xfId="36851"/>
    <cellStyle name="Финансовый 3 2 5 9 3 3" xfId="16439"/>
    <cellStyle name="Финансовый 3 2 5 9 3 4" xfId="30047"/>
    <cellStyle name="Финансовый 3 2 5 9 4" xfId="7367"/>
    <cellStyle name="Финансовый 3 2 5 9 4 2" xfId="20975"/>
    <cellStyle name="Финансовый 3 2 5 9 4 3" xfId="34583"/>
    <cellStyle name="Финансовый 3 2 5 9 5" xfId="14171"/>
    <cellStyle name="Финансовый 3 2 5 9 6" xfId="27779"/>
    <cellStyle name="Финансовый 3 2 6" xfId="197"/>
    <cellStyle name="Финансовый 3 2 6 10" xfId="2465"/>
    <cellStyle name="Финансовый 3 2 6 10 2" xfId="9269"/>
    <cellStyle name="Финансовый 3 2 6 10 2 2" xfId="22877"/>
    <cellStyle name="Финансовый 3 2 6 10 2 3" xfId="36485"/>
    <cellStyle name="Финансовый 3 2 6 10 3" xfId="16073"/>
    <cellStyle name="Финансовый 3 2 6 10 4" xfId="29681"/>
    <cellStyle name="Финансовый 3 2 6 11" xfId="7001"/>
    <cellStyle name="Финансовый 3 2 6 11 2" xfId="20609"/>
    <cellStyle name="Финансовый 3 2 6 11 3" xfId="34217"/>
    <cellStyle name="Финансовый 3 2 6 12" xfId="13805"/>
    <cellStyle name="Финансовый 3 2 6 13" xfId="27413"/>
    <cellStyle name="Финансовый 3 2 6 2" xfId="278"/>
    <cellStyle name="Финансовый 3 2 6 2 10" xfId="7082"/>
    <cellStyle name="Финансовый 3 2 6 2 10 2" xfId="20690"/>
    <cellStyle name="Финансовый 3 2 6 2 10 3" xfId="34298"/>
    <cellStyle name="Финансовый 3 2 6 2 11" xfId="13886"/>
    <cellStyle name="Финансовый 3 2 6 2 12" xfId="27494"/>
    <cellStyle name="Финансовый 3 2 6 2 2" xfId="480"/>
    <cellStyle name="Финансовый 3 2 6 2 2 10" xfId="14088"/>
    <cellStyle name="Финансовый 3 2 6 2 2 11" xfId="27696"/>
    <cellStyle name="Финансовый 3 2 6 2 2 2" xfId="1992"/>
    <cellStyle name="Финансовый 3 2 6 2 2 2 2" xfId="6528"/>
    <cellStyle name="Финансовый 3 2 6 2 2 2 2 2" xfId="13332"/>
    <cellStyle name="Финансовый 3 2 6 2 2 2 2 2 2" xfId="26940"/>
    <cellStyle name="Финансовый 3 2 6 2 2 2 2 2 3" xfId="40548"/>
    <cellStyle name="Финансовый 3 2 6 2 2 2 2 3" xfId="20136"/>
    <cellStyle name="Финансовый 3 2 6 2 2 2 2 4" xfId="33744"/>
    <cellStyle name="Финансовый 3 2 6 2 2 2 3" xfId="4260"/>
    <cellStyle name="Финансовый 3 2 6 2 2 2 3 2" xfId="11064"/>
    <cellStyle name="Финансовый 3 2 6 2 2 2 3 2 2" xfId="24672"/>
    <cellStyle name="Финансовый 3 2 6 2 2 2 3 2 3" xfId="38280"/>
    <cellStyle name="Финансовый 3 2 6 2 2 2 3 3" xfId="17868"/>
    <cellStyle name="Финансовый 3 2 6 2 2 2 3 4" xfId="31476"/>
    <cellStyle name="Финансовый 3 2 6 2 2 2 4" xfId="8796"/>
    <cellStyle name="Финансовый 3 2 6 2 2 2 4 2" xfId="22404"/>
    <cellStyle name="Финансовый 3 2 6 2 2 2 4 3" xfId="36012"/>
    <cellStyle name="Финансовый 3 2 6 2 2 2 5" xfId="15600"/>
    <cellStyle name="Финансовый 3 2 6 2 2 2 6" xfId="29208"/>
    <cellStyle name="Финансовый 3 2 6 2 2 3" xfId="1614"/>
    <cellStyle name="Финансовый 3 2 6 2 2 3 2" xfId="6150"/>
    <cellStyle name="Финансовый 3 2 6 2 2 3 2 2" xfId="12954"/>
    <cellStyle name="Финансовый 3 2 6 2 2 3 2 2 2" xfId="26562"/>
    <cellStyle name="Финансовый 3 2 6 2 2 3 2 2 3" xfId="40170"/>
    <cellStyle name="Финансовый 3 2 6 2 2 3 2 3" xfId="19758"/>
    <cellStyle name="Финансовый 3 2 6 2 2 3 2 4" xfId="33366"/>
    <cellStyle name="Финансовый 3 2 6 2 2 3 3" xfId="3882"/>
    <cellStyle name="Финансовый 3 2 6 2 2 3 3 2" xfId="10686"/>
    <cellStyle name="Финансовый 3 2 6 2 2 3 3 2 2" xfId="24294"/>
    <cellStyle name="Финансовый 3 2 6 2 2 3 3 2 3" xfId="37902"/>
    <cellStyle name="Финансовый 3 2 6 2 2 3 3 3" xfId="17490"/>
    <cellStyle name="Финансовый 3 2 6 2 2 3 3 4" xfId="31098"/>
    <cellStyle name="Финансовый 3 2 6 2 2 3 4" xfId="8418"/>
    <cellStyle name="Финансовый 3 2 6 2 2 3 4 2" xfId="22026"/>
    <cellStyle name="Финансовый 3 2 6 2 2 3 4 3" xfId="35634"/>
    <cellStyle name="Финансовый 3 2 6 2 2 3 5" xfId="15222"/>
    <cellStyle name="Финансовый 3 2 6 2 2 3 6" xfId="28830"/>
    <cellStyle name="Финансовый 3 2 6 2 2 4" xfId="2370"/>
    <cellStyle name="Финансовый 3 2 6 2 2 4 2" xfId="6906"/>
    <cellStyle name="Финансовый 3 2 6 2 2 4 2 2" xfId="13710"/>
    <cellStyle name="Финансовый 3 2 6 2 2 4 2 2 2" xfId="27318"/>
    <cellStyle name="Финансовый 3 2 6 2 2 4 2 2 3" xfId="40926"/>
    <cellStyle name="Финансовый 3 2 6 2 2 4 2 3" xfId="20514"/>
    <cellStyle name="Финансовый 3 2 6 2 2 4 2 4" xfId="34122"/>
    <cellStyle name="Финансовый 3 2 6 2 2 4 3" xfId="4638"/>
    <cellStyle name="Финансовый 3 2 6 2 2 4 3 2" xfId="11442"/>
    <cellStyle name="Финансовый 3 2 6 2 2 4 3 2 2" xfId="25050"/>
    <cellStyle name="Финансовый 3 2 6 2 2 4 3 2 3" xfId="38658"/>
    <cellStyle name="Финансовый 3 2 6 2 2 4 3 3" xfId="18246"/>
    <cellStyle name="Финансовый 3 2 6 2 2 4 3 4" xfId="31854"/>
    <cellStyle name="Финансовый 3 2 6 2 2 4 4" xfId="9174"/>
    <cellStyle name="Финансовый 3 2 6 2 2 4 4 2" xfId="22782"/>
    <cellStyle name="Финансовый 3 2 6 2 2 4 4 3" xfId="36390"/>
    <cellStyle name="Финансовый 3 2 6 2 2 4 5" xfId="15978"/>
    <cellStyle name="Финансовый 3 2 6 2 2 4 6" xfId="29586"/>
    <cellStyle name="Финансовый 3 2 6 2 2 5" xfId="1236"/>
    <cellStyle name="Финансовый 3 2 6 2 2 5 2" xfId="5772"/>
    <cellStyle name="Финансовый 3 2 6 2 2 5 2 2" xfId="12576"/>
    <cellStyle name="Финансовый 3 2 6 2 2 5 2 2 2" xfId="26184"/>
    <cellStyle name="Финансовый 3 2 6 2 2 5 2 2 3" xfId="39792"/>
    <cellStyle name="Финансовый 3 2 6 2 2 5 2 3" xfId="19380"/>
    <cellStyle name="Финансовый 3 2 6 2 2 5 2 4" xfId="32988"/>
    <cellStyle name="Финансовый 3 2 6 2 2 5 3" xfId="3504"/>
    <cellStyle name="Финансовый 3 2 6 2 2 5 3 2" xfId="10308"/>
    <cellStyle name="Финансовый 3 2 6 2 2 5 3 2 2" xfId="23916"/>
    <cellStyle name="Финансовый 3 2 6 2 2 5 3 2 3" xfId="37524"/>
    <cellStyle name="Финансовый 3 2 6 2 2 5 3 3" xfId="17112"/>
    <cellStyle name="Финансовый 3 2 6 2 2 5 3 4" xfId="30720"/>
    <cellStyle name="Финансовый 3 2 6 2 2 5 4" xfId="8040"/>
    <cellStyle name="Финансовый 3 2 6 2 2 5 4 2" xfId="21648"/>
    <cellStyle name="Финансовый 3 2 6 2 2 5 4 3" xfId="35256"/>
    <cellStyle name="Финансовый 3 2 6 2 2 5 5" xfId="14844"/>
    <cellStyle name="Финансовый 3 2 6 2 2 5 6" xfId="28452"/>
    <cellStyle name="Финансовый 3 2 6 2 2 6" xfId="858"/>
    <cellStyle name="Финансовый 3 2 6 2 2 6 2" xfId="5394"/>
    <cellStyle name="Финансовый 3 2 6 2 2 6 2 2" xfId="12198"/>
    <cellStyle name="Финансовый 3 2 6 2 2 6 2 2 2" xfId="25806"/>
    <cellStyle name="Финансовый 3 2 6 2 2 6 2 2 3" xfId="39414"/>
    <cellStyle name="Финансовый 3 2 6 2 2 6 2 3" xfId="19002"/>
    <cellStyle name="Финансовый 3 2 6 2 2 6 2 4" xfId="32610"/>
    <cellStyle name="Финансовый 3 2 6 2 2 6 3" xfId="3126"/>
    <cellStyle name="Финансовый 3 2 6 2 2 6 3 2" xfId="9930"/>
    <cellStyle name="Финансовый 3 2 6 2 2 6 3 2 2" xfId="23538"/>
    <cellStyle name="Финансовый 3 2 6 2 2 6 3 2 3" xfId="37146"/>
    <cellStyle name="Финансовый 3 2 6 2 2 6 3 3" xfId="16734"/>
    <cellStyle name="Финансовый 3 2 6 2 2 6 3 4" xfId="30342"/>
    <cellStyle name="Финансовый 3 2 6 2 2 6 4" xfId="7662"/>
    <cellStyle name="Финансовый 3 2 6 2 2 6 4 2" xfId="21270"/>
    <cellStyle name="Финансовый 3 2 6 2 2 6 4 3" xfId="34878"/>
    <cellStyle name="Финансовый 3 2 6 2 2 6 5" xfId="14466"/>
    <cellStyle name="Финансовый 3 2 6 2 2 6 6" xfId="28074"/>
    <cellStyle name="Финансовый 3 2 6 2 2 7" xfId="5016"/>
    <cellStyle name="Финансовый 3 2 6 2 2 7 2" xfId="11820"/>
    <cellStyle name="Финансовый 3 2 6 2 2 7 2 2" xfId="25428"/>
    <cellStyle name="Финансовый 3 2 6 2 2 7 2 3" xfId="39036"/>
    <cellStyle name="Финансовый 3 2 6 2 2 7 3" xfId="18624"/>
    <cellStyle name="Финансовый 3 2 6 2 2 7 4" xfId="32232"/>
    <cellStyle name="Финансовый 3 2 6 2 2 8" xfId="2748"/>
    <cellStyle name="Финансовый 3 2 6 2 2 8 2" xfId="9552"/>
    <cellStyle name="Финансовый 3 2 6 2 2 8 2 2" xfId="23160"/>
    <cellStyle name="Финансовый 3 2 6 2 2 8 2 3" xfId="36768"/>
    <cellStyle name="Финансовый 3 2 6 2 2 8 3" xfId="16356"/>
    <cellStyle name="Финансовый 3 2 6 2 2 8 4" xfId="29964"/>
    <cellStyle name="Финансовый 3 2 6 2 2 9" xfId="7284"/>
    <cellStyle name="Финансовый 3 2 6 2 2 9 2" xfId="20892"/>
    <cellStyle name="Финансовый 3 2 6 2 2 9 3" xfId="34500"/>
    <cellStyle name="Финансовый 3 2 6 2 3" xfId="1790"/>
    <cellStyle name="Финансовый 3 2 6 2 3 2" xfId="6326"/>
    <cellStyle name="Финансовый 3 2 6 2 3 2 2" xfId="13130"/>
    <cellStyle name="Финансовый 3 2 6 2 3 2 2 2" xfId="26738"/>
    <cellStyle name="Финансовый 3 2 6 2 3 2 2 3" xfId="40346"/>
    <cellStyle name="Финансовый 3 2 6 2 3 2 3" xfId="19934"/>
    <cellStyle name="Финансовый 3 2 6 2 3 2 4" xfId="33542"/>
    <cellStyle name="Финансовый 3 2 6 2 3 3" xfId="4058"/>
    <cellStyle name="Финансовый 3 2 6 2 3 3 2" xfId="10862"/>
    <cellStyle name="Финансовый 3 2 6 2 3 3 2 2" xfId="24470"/>
    <cellStyle name="Финансовый 3 2 6 2 3 3 2 3" xfId="38078"/>
    <cellStyle name="Финансовый 3 2 6 2 3 3 3" xfId="17666"/>
    <cellStyle name="Финансовый 3 2 6 2 3 3 4" xfId="31274"/>
    <cellStyle name="Финансовый 3 2 6 2 3 4" xfId="8594"/>
    <cellStyle name="Финансовый 3 2 6 2 3 4 2" xfId="22202"/>
    <cellStyle name="Финансовый 3 2 6 2 3 4 3" xfId="35810"/>
    <cellStyle name="Финансовый 3 2 6 2 3 5" xfId="15398"/>
    <cellStyle name="Финансовый 3 2 6 2 3 6" xfId="29006"/>
    <cellStyle name="Финансовый 3 2 6 2 4" xfId="1412"/>
    <cellStyle name="Финансовый 3 2 6 2 4 2" xfId="5948"/>
    <cellStyle name="Финансовый 3 2 6 2 4 2 2" xfId="12752"/>
    <cellStyle name="Финансовый 3 2 6 2 4 2 2 2" xfId="26360"/>
    <cellStyle name="Финансовый 3 2 6 2 4 2 2 3" xfId="39968"/>
    <cellStyle name="Финансовый 3 2 6 2 4 2 3" xfId="19556"/>
    <cellStyle name="Финансовый 3 2 6 2 4 2 4" xfId="33164"/>
    <cellStyle name="Финансовый 3 2 6 2 4 3" xfId="3680"/>
    <cellStyle name="Финансовый 3 2 6 2 4 3 2" xfId="10484"/>
    <cellStyle name="Финансовый 3 2 6 2 4 3 2 2" xfId="24092"/>
    <cellStyle name="Финансовый 3 2 6 2 4 3 2 3" xfId="37700"/>
    <cellStyle name="Финансовый 3 2 6 2 4 3 3" xfId="17288"/>
    <cellStyle name="Финансовый 3 2 6 2 4 3 4" xfId="30896"/>
    <cellStyle name="Финансовый 3 2 6 2 4 4" xfId="8216"/>
    <cellStyle name="Финансовый 3 2 6 2 4 4 2" xfId="21824"/>
    <cellStyle name="Финансовый 3 2 6 2 4 4 3" xfId="35432"/>
    <cellStyle name="Финансовый 3 2 6 2 4 5" xfId="15020"/>
    <cellStyle name="Финансовый 3 2 6 2 4 6" xfId="28628"/>
    <cellStyle name="Финансовый 3 2 6 2 5" xfId="2168"/>
    <cellStyle name="Финансовый 3 2 6 2 5 2" xfId="6704"/>
    <cellStyle name="Финансовый 3 2 6 2 5 2 2" xfId="13508"/>
    <cellStyle name="Финансовый 3 2 6 2 5 2 2 2" xfId="27116"/>
    <cellStyle name="Финансовый 3 2 6 2 5 2 2 3" xfId="40724"/>
    <cellStyle name="Финансовый 3 2 6 2 5 2 3" xfId="20312"/>
    <cellStyle name="Финансовый 3 2 6 2 5 2 4" xfId="33920"/>
    <cellStyle name="Финансовый 3 2 6 2 5 3" xfId="4436"/>
    <cellStyle name="Финансовый 3 2 6 2 5 3 2" xfId="11240"/>
    <cellStyle name="Финансовый 3 2 6 2 5 3 2 2" xfId="24848"/>
    <cellStyle name="Финансовый 3 2 6 2 5 3 2 3" xfId="38456"/>
    <cellStyle name="Финансовый 3 2 6 2 5 3 3" xfId="18044"/>
    <cellStyle name="Финансовый 3 2 6 2 5 3 4" xfId="31652"/>
    <cellStyle name="Финансовый 3 2 6 2 5 4" xfId="8972"/>
    <cellStyle name="Финансовый 3 2 6 2 5 4 2" xfId="22580"/>
    <cellStyle name="Финансовый 3 2 6 2 5 4 3" xfId="36188"/>
    <cellStyle name="Финансовый 3 2 6 2 5 5" xfId="15776"/>
    <cellStyle name="Финансовый 3 2 6 2 5 6" xfId="29384"/>
    <cellStyle name="Финансовый 3 2 6 2 6" xfId="1034"/>
    <cellStyle name="Финансовый 3 2 6 2 6 2" xfId="5570"/>
    <cellStyle name="Финансовый 3 2 6 2 6 2 2" xfId="12374"/>
    <cellStyle name="Финансовый 3 2 6 2 6 2 2 2" xfId="25982"/>
    <cellStyle name="Финансовый 3 2 6 2 6 2 2 3" xfId="39590"/>
    <cellStyle name="Финансовый 3 2 6 2 6 2 3" xfId="19178"/>
    <cellStyle name="Финансовый 3 2 6 2 6 2 4" xfId="32786"/>
    <cellStyle name="Финансовый 3 2 6 2 6 3" xfId="3302"/>
    <cellStyle name="Финансовый 3 2 6 2 6 3 2" xfId="10106"/>
    <cellStyle name="Финансовый 3 2 6 2 6 3 2 2" xfId="23714"/>
    <cellStyle name="Финансовый 3 2 6 2 6 3 2 3" xfId="37322"/>
    <cellStyle name="Финансовый 3 2 6 2 6 3 3" xfId="16910"/>
    <cellStyle name="Финансовый 3 2 6 2 6 3 4" xfId="30518"/>
    <cellStyle name="Финансовый 3 2 6 2 6 4" xfId="7838"/>
    <cellStyle name="Финансовый 3 2 6 2 6 4 2" xfId="21446"/>
    <cellStyle name="Финансовый 3 2 6 2 6 4 3" xfId="35054"/>
    <cellStyle name="Финансовый 3 2 6 2 6 5" xfId="14642"/>
    <cellStyle name="Финансовый 3 2 6 2 6 6" xfId="28250"/>
    <cellStyle name="Финансовый 3 2 6 2 7" xfId="656"/>
    <cellStyle name="Финансовый 3 2 6 2 7 2" xfId="5192"/>
    <cellStyle name="Финансовый 3 2 6 2 7 2 2" xfId="11996"/>
    <cellStyle name="Финансовый 3 2 6 2 7 2 2 2" xfId="25604"/>
    <cellStyle name="Финансовый 3 2 6 2 7 2 2 3" xfId="39212"/>
    <cellStyle name="Финансовый 3 2 6 2 7 2 3" xfId="18800"/>
    <cellStyle name="Финансовый 3 2 6 2 7 2 4" xfId="32408"/>
    <cellStyle name="Финансовый 3 2 6 2 7 3" xfId="2924"/>
    <cellStyle name="Финансовый 3 2 6 2 7 3 2" xfId="9728"/>
    <cellStyle name="Финансовый 3 2 6 2 7 3 2 2" xfId="23336"/>
    <cellStyle name="Финансовый 3 2 6 2 7 3 2 3" xfId="36944"/>
    <cellStyle name="Финансовый 3 2 6 2 7 3 3" xfId="16532"/>
    <cellStyle name="Финансовый 3 2 6 2 7 3 4" xfId="30140"/>
    <cellStyle name="Финансовый 3 2 6 2 7 4" xfId="7460"/>
    <cellStyle name="Финансовый 3 2 6 2 7 4 2" xfId="21068"/>
    <cellStyle name="Финансовый 3 2 6 2 7 4 3" xfId="34676"/>
    <cellStyle name="Финансовый 3 2 6 2 7 5" xfId="14264"/>
    <cellStyle name="Финансовый 3 2 6 2 7 6" xfId="27872"/>
    <cellStyle name="Финансовый 3 2 6 2 8" xfId="4814"/>
    <cellStyle name="Финансовый 3 2 6 2 8 2" xfId="11618"/>
    <cellStyle name="Финансовый 3 2 6 2 8 2 2" xfId="25226"/>
    <cellStyle name="Финансовый 3 2 6 2 8 2 3" xfId="38834"/>
    <cellStyle name="Финансовый 3 2 6 2 8 3" xfId="18422"/>
    <cellStyle name="Финансовый 3 2 6 2 8 4" xfId="32030"/>
    <cellStyle name="Финансовый 3 2 6 2 9" xfId="2546"/>
    <cellStyle name="Финансовый 3 2 6 2 9 2" xfId="9350"/>
    <cellStyle name="Финансовый 3 2 6 2 9 2 2" xfId="22958"/>
    <cellStyle name="Финансовый 3 2 6 2 9 2 3" xfId="36566"/>
    <cellStyle name="Финансовый 3 2 6 2 9 3" xfId="16154"/>
    <cellStyle name="Финансовый 3 2 6 2 9 4" xfId="29762"/>
    <cellStyle name="Финансовый 3 2 6 3" xfId="399"/>
    <cellStyle name="Финансовый 3 2 6 3 10" xfId="14007"/>
    <cellStyle name="Финансовый 3 2 6 3 11" xfId="27615"/>
    <cellStyle name="Финансовый 3 2 6 3 2" xfId="1911"/>
    <cellStyle name="Финансовый 3 2 6 3 2 2" xfId="6447"/>
    <cellStyle name="Финансовый 3 2 6 3 2 2 2" xfId="13251"/>
    <cellStyle name="Финансовый 3 2 6 3 2 2 2 2" xfId="26859"/>
    <cellStyle name="Финансовый 3 2 6 3 2 2 2 3" xfId="40467"/>
    <cellStyle name="Финансовый 3 2 6 3 2 2 3" xfId="20055"/>
    <cellStyle name="Финансовый 3 2 6 3 2 2 4" xfId="33663"/>
    <cellStyle name="Финансовый 3 2 6 3 2 3" xfId="4179"/>
    <cellStyle name="Финансовый 3 2 6 3 2 3 2" xfId="10983"/>
    <cellStyle name="Финансовый 3 2 6 3 2 3 2 2" xfId="24591"/>
    <cellStyle name="Финансовый 3 2 6 3 2 3 2 3" xfId="38199"/>
    <cellStyle name="Финансовый 3 2 6 3 2 3 3" xfId="17787"/>
    <cellStyle name="Финансовый 3 2 6 3 2 3 4" xfId="31395"/>
    <cellStyle name="Финансовый 3 2 6 3 2 4" xfId="8715"/>
    <cellStyle name="Финансовый 3 2 6 3 2 4 2" xfId="22323"/>
    <cellStyle name="Финансовый 3 2 6 3 2 4 3" xfId="35931"/>
    <cellStyle name="Финансовый 3 2 6 3 2 5" xfId="15519"/>
    <cellStyle name="Финансовый 3 2 6 3 2 6" xfId="29127"/>
    <cellStyle name="Финансовый 3 2 6 3 3" xfId="1533"/>
    <cellStyle name="Финансовый 3 2 6 3 3 2" xfId="6069"/>
    <cellStyle name="Финансовый 3 2 6 3 3 2 2" xfId="12873"/>
    <cellStyle name="Финансовый 3 2 6 3 3 2 2 2" xfId="26481"/>
    <cellStyle name="Финансовый 3 2 6 3 3 2 2 3" xfId="40089"/>
    <cellStyle name="Финансовый 3 2 6 3 3 2 3" xfId="19677"/>
    <cellStyle name="Финансовый 3 2 6 3 3 2 4" xfId="33285"/>
    <cellStyle name="Финансовый 3 2 6 3 3 3" xfId="3801"/>
    <cellStyle name="Финансовый 3 2 6 3 3 3 2" xfId="10605"/>
    <cellStyle name="Финансовый 3 2 6 3 3 3 2 2" xfId="24213"/>
    <cellStyle name="Финансовый 3 2 6 3 3 3 2 3" xfId="37821"/>
    <cellStyle name="Финансовый 3 2 6 3 3 3 3" xfId="17409"/>
    <cellStyle name="Финансовый 3 2 6 3 3 3 4" xfId="31017"/>
    <cellStyle name="Финансовый 3 2 6 3 3 4" xfId="8337"/>
    <cellStyle name="Финансовый 3 2 6 3 3 4 2" xfId="21945"/>
    <cellStyle name="Финансовый 3 2 6 3 3 4 3" xfId="35553"/>
    <cellStyle name="Финансовый 3 2 6 3 3 5" xfId="15141"/>
    <cellStyle name="Финансовый 3 2 6 3 3 6" xfId="28749"/>
    <cellStyle name="Финансовый 3 2 6 3 4" xfId="2289"/>
    <cellStyle name="Финансовый 3 2 6 3 4 2" xfId="6825"/>
    <cellStyle name="Финансовый 3 2 6 3 4 2 2" xfId="13629"/>
    <cellStyle name="Финансовый 3 2 6 3 4 2 2 2" xfId="27237"/>
    <cellStyle name="Финансовый 3 2 6 3 4 2 2 3" xfId="40845"/>
    <cellStyle name="Финансовый 3 2 6 3 4 2 3" xfId="20433"/>
    <cellStyle name="Финансовый 3 2 6 3 4 2 4" xfId="34041"/>
    <cellStyle name="Финансовый 3 2 6 3 4 3" xfId="4557"/>
    <cellStyle name="Финансовый 3 2 6 3 4 3 2" xfId="11361"/>
    <cellStyle name="Финансовый 3 2 6 3 4 3 2 2" xfId="24969"/>
    <cellStyle name="Финансовый 3 2 6 3 4 3 2 3" xfId="38577"/>
    <cellStyle name="Финансовый 3 2 6 3 4 3 3" xfId="18165"/>
    <cellStyle name="Финансовый 3 2 6 3 4 3 4" xfId="31773"/>
    <cellStyle name="Финансовый 3 2 6 3 4 4" xfId="9093"/>
    <cellStyle name="Финансовый 3 2 6 3 4 4 2" xfId="22701"/>
    <cellStyle name="Финансовый 3 2 6 3 4 4 3" xfId="36309"/>
    <cellStyle name="Финансовый 3 2 6 3 4 5" xfId="15897"/>
    <cellStyle name="Финансовый 3 2 6 3 4 6" xfId="29505"/>
    <cellStyle name="Финансовый 3 2 6 3 5" xfId="1155"/>
    <cellStyle name="Финансовый 3 2 6 3 5 2" xfId="5691"/>
    <cellStyle name="Финансовый 3 2 6 3 5 2 2" xfId="12495"/>
    <cellStyle name="Финансовый 3 2 6 3 5 2 2 2" xfId="26103"/>
    <cellStyle name="Финансовый 3 2 6 3 5 2 2 3" xfId="39711"/>
    <cellStyle name="Финансовый 3 2 6 3 5 2 3" xfId="19299"/>
    <cellStyle name="Финансовый 3 2 6 3 5 2 4" xfId="32907"/>
    <cellStyle name="Финансовый 3 2 6 3 5 3" xfId="3423"/>
    <cellStyle name="Финансовый 3 2 6 3 5 3 2" xfId="10227"/>
    <cellStyle name="Финансовый 3 2 6 3 5 3 2 2" xfId="23835"/>
    <cellStyle name="Финансовый 3 2 6 3 5 3 2 3" xfId="37443"/>
    <cellStyle name="Финансовый 3 2 6 3 5 3 3" xfId="17031"/>
    <cellStyle name="Финансовый 3 2 6 3 5 3 4" xfId="30639"/>
    <cellStyle name="Финансовый 3 2 6 3 5 4" xfId="7959"/>
    <cellStyle name="Финансовый 3 2 6 3 5 4 2" xfId="21567"/>
    <cellStyle name="Финансовый 3 2 6 3 5 4 3" xfId="35175"/>
    <cellStyle name="Финансовый 3 2 6 3 5 5" xfId="14763"/>
    <cellStyle name="Финансовый 3 2 6 3 5 6" xfId="28371"/>
    <cellStyle name="Финансовый 3 2 6 3 6" xfId="777"/>
    <cellStyle name="Финансовый 3 2 6 3 6 2" xfId="5313"/>
    <cellStyle name="Финансовый 3 2 6 3 6 2 2" xfId="12117"/>
    <cellStyle name="Финансовый 3 2 6 3 6 2 2 2" xfId="25725"/>
    <cellStyle name="Финансовый 3 2 6 3 6 2 2 3" xfId="39333"/>
    <cellStyle name="Финансовый 3 2 6 3 6 2 3" xfId="18921"/>
    <cellStyle name="Финансовый 3 2 6 3 6 2 4" xfId="32529"/>
    <cellStyle name="Финансовый 3 2 6 3 6 3" xfId="3045"/>
    <cellStyle name="Финансовый 3 2 6 3 6 3 2" xfId="9849"/>
    <cellStyle name="Финансовый 3 2 6 3 6 3 2 2" xfId="23457"/>
    <cellStyle name="Финансовый 3 2 6 3 6 3 2 3" xfId="37065"/>
    <cellStyle name="Финансовый 3 2 6 3 6 3 3" xfId="16653"/>
    <cellStyle name="Финансовый 3 2 6 3 6 3 4" xfId="30261"/>
    <cellStyle name="Финансовый 3 2 6 3 6 4" xfId="7581"/>
    <cellStyle name="Финансовый 3 2 6 3 6 4 2" xfId="21189"/>
    <cellStyle name="Финансовый 3 2 6 3 6 4 3" xfId="34797"/>
    <cellStyle name="Финансовый 3 2 6 3 6 5" xfId="14385"/>
    <cellStyle name="Финансовый 3 2 6 3 6 6" xfId="27993"/>
    <cellStyle name="Финансовый 3 2 6 3 7" xfId="4935"/>
    <cellStyle name="Финансовый 3 2 6 3 7 2" xfId="11739"/>
    <cellStyle name="Финансовый 3 2 6 3 7 2 2" xfId="25347"/>
    <cellStyle name="Финансовый 3 2 6 3 7 2 3" xfId="38955"/>
    <cellStyle name="Финансовый 3 2 6 3 7 3" xfId="18543"/>
    <cellStyle name="Финансовый 3 2 6 3 7 4" xfId="32151"/>
    <cellStyle name="Финансовый 3 2 6 3 8" xfId="2667"/>
    <cellStyle name="Финансовый 3 2 6 3 8 2" xfId="9471"/>
    <cellStyle name="Финансовый 3 2 6 3 8 2 2" xfId="23079"/>
    <cellStyle name="Финансовый 3 2 6 3 8 2 3" xfId="36687"/>
    <cellStyle name="Финансовый 3 2 6 3 8 3" xfId="16275"/>
    <cellStyle name="Финансовый 3 2 6 3 8 4" xfId="29883"/>
    <cellStyle name="Финансовый 3 2 6 3 9" xfId="7203"/>
    <cellStyle name="Финансовый 3 2 6 3 9 2" xfId="20811"/>
    <cellStyle name="Финансовый 3 2 6 3 9 3" xfId="34419"/>
    <cellStyle name="Финансовый 3 2 6 4" xfId="1709"/>
    <cellStyle name="Финансовый 3 2 6 4 2" xfId="6245"/>
    <cellStyle name="Финансовый 3 2 6 4 2 2" xfId="13049"/>
    <cellStyle name="Финансовый 3 2 6 4 2 2 2" xfId="26657"/>
    <cellStyle name="Финансовый 3 2 6 4 2 2 3" xfId="40265"/>
    <cellStyle name="Финансовый 3 2 6 4 2 3" xfId="19853"/>
    <cellStyle name="Финансовый 3 2 6 4 2 4" xfId="33461"/>
    <cellStyle name="Финансовый 3 2 6 4 3" xfId="3977"/>
    <cellStyle name="Финансовый 3 2 6 4 3 2" xfId="10781"/>
    <cellStyle name="Финансовый 3 2 6 4 3 2 2" xfId="24389"/>
    <cellStyle name="Финансовый 3 2 6 4 3 2 3" xfId="37997"/>
    <cellStyle name="Финансовый 3 2 6 4 3 3" xfId="17585"/>
    <cellStyle name="Финансовый 3 2 6 4 3 4" xfId="31193"/>
    <cellStyle name="Финансовый 3 2 6 4 4" xfId="8513"/>
    <cellStyle name="Финансовый 3 2 6 4 4 2" xfId="22121"/>
    <cellStyle name="Финансовый 3 2 6 4 4 3" xfId="35729"/>
    <cellStyle name="Финансовый 3 2 6 4 5" xfId="15317"/>
    <cellStyle name="Финансовый 3 2 6 4 6" xfId="28925"/>
    <cellStyle name="Финансовый 3 2 6 5" xfId="1331"/>
    <cellStyle name="Финансовый 3 2 6 5 2" xfId="5867"/>
    <cellStyle name="Финансовый 3 2 6 5 2 2" xfId="12671"/>
    <cellStyle name="Финансовый 3 2 6 5 2 2 2" xfId="26279"/>
    <cellStyle name="Финансовый 3 2 6 5 2 2 3" xfId="39887"/>
    <cellStyle name="Финансовый 3 2 6 5 2 3" xfId="19475"/>
    <cellStyle name="Финансовый 3 2 6 5 2 4" xfId="33083"/>
    <cellStyle name="Финансовый 3 2 6 5 3" xfId="3599"/>
    <cellStyle name="Финансовый 3 2 6 5 3 2" xfId="10403"/>
    <cellStyle name="Финансовый 3 2 6 5 3 2 2" xfId="24011"/>
    <cellStyle name="Финансовый 3 2 6 5 3 2 3" xfId="37619"/>
    <cellStyle name="Финансовый 3 2 6 5 3 3" xfId="17207"/>
    <cellStyle name="Финансовый 3 2 6 5 3 4" xfId="30815"/>
    <cellStyle name="Финансовый 3 2 6 5 4" xfId="8135"/>
    <cellStyle name="Финансовый 3 2 6 5 4 2" xfId="21743"/>
    <cellStyle name="Финансовый 3 2 6 5 4 3" xfId="35351"/>
    <cellStyle name="Финансовый 3 2 6 5 5" xfId="14939"/>
    <cellStyle name="Финансовый 3 2 6 5 6" xfId="28547"/>
    <cellStyle name="Финансовый 3 2 6 6" xfId="2087"/>
    <cellStyle name="Финансовый 3 2 6 6 2" xfId="6623"/>
    <cellStyle name="Финансовый 3 2 6 6 2 2" xfId="13427"/>
    <cellStyle name="Финансовый 3 2 6 6 2 2 2" xfId="27035"/>
    <cellStyle name="Финансовый 3 2 6 6 2 2 3" xfId="40643"/>
    <cellStyle name="Финансовый 3 2 6 6 2 3" xfId="20231"/>
    <cellStyle name="Финансовый 3 2 6 6 2 4" xfId="33839"/>
    <cellStyle name="Финансовый 3 2 6 6 3" xfId="4355"/>
    <cellStyle name="Финансовый 3 2 6 6 3 2" xfId="11159"/>
    <cellStyle name="Финансовый 3 2 6 6 3 2 2" xfId="24767"/>
    <cellStyle name="Финансовый 3 2 6 6 3 2 3" xfId="38375"/>
    <cellStyle name="Финансовый 3 2 6 6 3 3" xfId="17963"/>
    <cellStyle name="Финансовый 3 2 6 6 3 4" xfId="31571"/>
    <cellStyle name="Финансовый 3 2 6 6 4" xfId="8891"/>
    <cellStyle name="Финансовый 3 2 6 6 4 2" xfId="22499"/>
    <cellStyle name="Финансовый 3 2 6 6 4 3" xfId="36107"/>
    <cellStyle name="Финансовый 3 2 6 6 5" xfId="15695"/>
    <cellStyle name="Финансовый 3 2 6 6 6" xfId="29303"/>
    <cellStyle name="Финансовый 3 2 6 7" xfId="953"/>
    <cellStyle name="Финансовый 3 2 6 7 2" xfId="5489"/>
    <cellStyle name="Финансовый 3 2 6 7 2 2" xfId="12293"/>
    <cellStyle name="Финансовый 3 2 6 7 2 2 2" xfId="25901"/>
    <cellStyle name="Финансовый 3 2 6 7 2 2 3" xfId="39509"/>
    <cellStyle name="Финансовый 3 2 6 7 2 3" xfId="19097"/>
    <cellStyle name="Финансовый 3 2 6 7 2 4" xfId="32705"/>
    <cellStyle name="Финансовый 3 2 6 7 3" xfId="3221"/>
    <cellStyle name="Финансовый 3 2 6 7 3 2" xfId="10025"/>
    <cellStyle name="Финансовый 3 2 6 7 3 2 2" xfId="23633"/>
    <cellStyle name="Финансовый 3 2 6 7 3 2 3" xfId="37241"/>
    <cellStyle name="Финансовый 3 2 6 7 3 3" xfId="16829"/>
    <cellStyle name="Финансовый 3 2 6 7 3 4" xfId="30437"/>
    <cellStyle name="Финансовый 3 2 6 7 4" xfId="7757"/>
    <cellStyle name="Финансовый 3 2 6 7 4 2" xfId="21365"/>
    <cellStyle name="Финансовый 3 2 6 7 4 3" xfId="34973"/>
    <cellStyle name="Финансовый 3 2 6 7 5" xfId="14561"/>
    <cellStyle name="Финансовый 3 2 6 7 6" xfId="28169"/>
    <cellStyle name="Финансовый 3 2 6 8" xfId="575"/>
    <cellStyle name="Финансовый 3 2 6 8 2" xfId="5111"/>
    <cellStyle name="Финансовый 3 2 6 8 2 2" xfId="11915"/>
    <cellStyle name="Финансовый 3 2 6 8 2 2 2" xfId="25523"/>
    <cellStyle name="Финансовый 3 2 6 8 2 2 3" xfId="39131"/>
    <cellStyle name="Финансовый 3 2 6 8 2 3" xfId="18719"/>
    <cellStyle name="Финансовый 3 2 6 8 2 4" xfId="32327"/>
    <cellStyle name="Финансовый 3 2 6 8 3" xfId="2843"/>
    <cellStyle name="Финансовый 3 2 6 8 3 2" xfId="9647"/>
    <cellStyle name="Финансовый 3 2 6 8 3 2 2" xfId="23255"/>
    <cellStyle name="Финансовый 3 2 6 8 3 2 3" xfId="36863"/>
    <cellStyle name="Финансовый 3 2 6 8 3 3" xfId="16451"/>
    <cellStyle name="Финансовый 3 2 6 8 3 4" xfId="30059"/>
    <cellStyle name="Финансовый 3 2 6 8 4" xfId="7379"/>
    <cellStyle name="Финансовый 3 2 6 8 4 2" xfId="20987"/>
    <cellStyle name="Финансовый 3 2 6 8 4 3" xfId="34595"/>
    <cellStyle name="Финансовый 3 2 6 8 5" xfId="14183"/>
    <cellStyle name="Финансовый 3 2 6 8 6" xfId="27791"/>
    <cellStyle name="Финансовый 3 2 6 9" xfId="4733"/>
    <cellStyle name="Финансовый 3 2 6 9 2" xfId="11537"/>
    <cellStyle name="Финансовый 3 2 6 9 2 2" xfId="25145"/>
    <cellStyle name="Финансовый 3 2 6 9 2 3" xfId="38753"/>
    <cellStyle name="Финансовый 3 2 6 9 3" xfId="18341"/>
    <cellStyle name="Финансовый 3 2 6 9 4" xfId="31949"/>
    <cellStyle name="Финансовый 3 2 7" xfId="164"/>
    <cellStyle name="Финансовый 3 2 7 10" xfId="2432"/>
    <cellStyle name="Финансовый 3 2 7 10 2" xfId="9236"/>
    <cellStyle name="Финансовый 3 2 7 10 2 2" xfId="22844"/>
    <cellStyle name="Финансовый 3 2 7 10 2 3" xfId="36452"/>
    <cellStyle name="Финансовый 3 2 7 10 3" xfId="16040"/>
    <cellStyle name="Финансовый 3 2 7 10 4" xfId="29648"/>
    <cellStyle name="Финансовый 3 2 7 11" xfId="6968"/>
    <cellStyle name="Финансовый 3 2 7 11 2" xfId="20576"/>
    <cellStyle name="Финансовый 3 2 7 11 3" xfId="34184"/>
    <cellStyle name="Финансовый 3 2 7 12" xfId="13772"/>
    <cellStyle name="Финансовый 3 2 7 13" xfId="27380"/>
    <cellStyle name="Финансовый 3 2 7 2" xfId="245"/>
    <cellStyle name="Финансовый 3 2 7 2 10" xfId="7049"/>
    <cellStyle name="Финансовый 3 2 7 2 10 2" xfId="20657"/>
    <cellStyle name="Финансовый 3 2 7 2 10 3" xfId="34265"/>
    <cellStyle name="Финансовый 3 2 7 2 11" xfId="13853"/>
    <cellStyle name="Финансовый 3 2 7 2 12" xfId="27461"/>
    <cellStyle name="Финансовый 3 2 7 2 2" xfId="447"/>
    <cellStyle name="Финансовый 3 2 7 2 2 10" xfId="14055"/>
    <cellStyle name="Финансовый 3 2 7 2 2 11" xfId="27663"/>
    <cellStyle name="Финансовый 3 2 7 2 2 2" xfId="1959"/>
    <cellStyle name="Финансовый 3 2 7 2 2 2 2" xfId="6495"/>
    <cellStyle name="Финансовый 3 2 7 2 2 2 2 2" xfId="13299"/>
    <cellStyle name="Финансовый 3 2 7 2 2 2 2 2 2" xfId="26907"/>
    <cellStyle name="Финансовый 3 2 7 2 2 2 2 2 3" xfId="40515"/>
    <cellStyle name="Финансовый 3 2 7 2 2 2 2 3" xfId="20103"/>
    <cellStyle name="Финансовый 3 2 7 2 2 2 2 4" xfId="33711"/>
    <cellStyle name="Финансовый 3 2 7 2 2 2 3" xfId="4227"/>
    <cellStyle name="Финансовый 3 2 7 2 2 2 3 2" xfId="11031"/>
    <cellStyle name="Финансовый 3 2 7 2 2 2 3 2 2" xfId="24639"/>
    <cellStyle name="Финансовый 3 2 7 2 2 2 3 2 3" xfId="38247"/>
    <cellStyle name="Финансовый 3 2 7 2 2 2 3 3" xfId="17835"/>
    <cellStyle name="Финансовый 3 2 7 2 2 2 3 4" xfId="31443"/>
    <cellStyle name="Финансовый 3 2 7 2 2 2 4" xfId="8763"/>
    <cellStyle name="Финансовый 3 2 7 2 2 2 4 2" xfId="22371"/>
    <cellStyle name="Финансовый 3 2 7 2 2 2 4 3" xfId="35979"/>
    <cellStyle name="Финансовый 3 2 7 2 2 2 5" xfId="15567"/>
    <cellStyle name="Финансовый 3 2 7 2 2 2 6" xfId="29175"/>
    <cellStyle name="Финансовый 3 2 7 2 2 3" xfId="1581"/>
    <cellStyle name="Финансовый 3 2 7 2 2 3 2" xfId="6117"/>
    <cellStyle name="Финансовый 3 2 7 2 2 3 2 2" xfId="12921"/>
    <cellStyle name="Финансовый 3 2 7 2 2 3 2 2 2" xfId="26529"/>
    <cellStyle name="Финансовый 3 2 7 2 2 3 2 2 3" xfId="40137"/>
    <cellStyle name="Финансовый 3 2 7 2 2 3 2 3" xfId="19725"/>
    <cellStyle name="Финансовый 3 2 7 2 2 3 2 4" xfId="33333"/>
    <cellStyle name="Финансовый 3 2 7 2 2 3 3" xfId="3849"/>
    <cellStyle name="Финансовый 3 2 7 2 2 3 3 2" xfId="10653"/>
    <cellStyle name="Финансовый 3 2 7 2 2 3 3 2 2" xfId="24261"/>
    <cellStyle name="Финансовый 3 2 7 2 2 3 3 2 3" xfId="37869"/>
    <cellStyle name="Финансовый 3 2 7 2 2 3 3 3" xfId="17457"/>
    <cellStyle name="Финансовый 3 2 7 2 2 3 3 4" xfId="31065"/>
    <cellStyle name="Финансовый 3 2 7 2 2 3 4" xfId="8385"/>
    <cellStyle name="Финансовый 3 2 7 2 2 3 4 2" xfId="21993"/>
    <cellStyle name="Финансовый 3 2 7 2 2 3 4 3" xfId="35601"/>
    <cellStyle name="Финансовый 3 2 7 2 2 3 5" xfId="15189"/>
    <cellStyle name="Финансовый 3 2 7 2 2 3 6" xfId="28797"/>
    <cellStyle name="Финансовый 3 2 7 2 2 4" xfId="2337"/>
    <cellStyle name="Финансовый 3 2 7 2 2 4 2" xfId="6873"/>
    <cellStyle name="Финансовый 3 2 7 2 2 4 2 2" xfId="13677"/>
    <cellStyle name="Финансовый 3 2 7 2 2 4 2 2 2" xfId="27285"/>
    <cellStyle name="Финансовый 3 2 7 2 2 4 2 2 3" xfId="40893"/>
    <cellStyle name="Финансовый 3 2 7 2 2 4 2 3" xfId="20481"/>
    <cellStyle name="Финансовый 3 2 7 2 2 4 2 4" xfId="34089"/>
    <cellStyle name="Финансовый 3 2 7 2 2 4 3" xfId="4605"/>
    <cellStyle name="Финансовый 3 2 7 2 2 4 3 2" xfId="11409"/>
    <cellStyle name="Финансовый 3 2 7 2 2 4 3 2 2" xfId="25017"/>
    <cellStyle name="Финансовый 3 2 7 2 2 4 3 2 3" xfId="38625"/>
    <cellStyle name="Финансовый 3 2 7 2 2 4 3 3" xfId="18213"/>
    <cellStyle name="Финансовый 3 2 7 2 2 4 3 4" xfId="31821"/>
    <cellStyle name="Финансовый 3 2 7 2 2 4 4" xfId="9141"/>
    <cellStyle name="Финансовый 3 2 7 2 2 4 4 2" xfId="22749"/>
    <cellStyle name="Финансовый 3 2 7 2 2 4 4 3" xfId="36357"/>
    <cellStyle name="Финансовый 3 2 7 2 2 4 5" xfId="15945"/>
    <cellStyle name="Финансовый 3 2 7 2 2 4 6" xfId="29553"/>
    <cellStyle name="Финансовый 3 2 7 2 2 5" xfId="1203"/>
    <cellStyle name="Финансовый 3 2 7 2 2 5 2" xfId="5739"/>
    <cellStyle name="Финансовый 3 2 7 2 2 5 2 2" xfId="12543"/>
    <cellStyle name="Финансовый 3 2 7 2 2 5 2 2 2" xfId="26151"/>
    <cellStyle name="Финансовый 3 2 7 2 2 5 2 2 3" xfId="39759"/>
    <cellStyle name="Финансовый 3 2 7 2 2 5 2 3" xfId="19347"/>
    <cellStyle name="Финансовый 3 2 7 2 2 5 2 4" xfId="32955"/>
    <cellStyle name="Финансовый 3 2 7 2 2 5 3" xfId="3471"/>
    <cellStyle name="Финансовый 3 2 7 2 2 5 3 2" xfId="10275"/>
    <cellStyle name="Финансовый 3 2 7 2 2 5 3 2 2" xfId="23883"/>
    <cellStyle name="Финансовый 3 2 7 2 2 5 3 2 3" xfId="37491"/>
    <cellStyle name="Финансовый 3 2 7 2 2 5 3 3" xfId="17079"/>
    <cellStyle name="Финансовый 3 2 7 2 2 5 3 4" xfId="30687"/>
    <cellStyle name="Финансовый 3 2 7 2 2 5 4" xfId="8007"/>
    <cellStyle name="Финансовый 3 2 7 2 2 5 4 2" xfId="21615"/>
    <cellStyle name="Финансовый 3 2 7 2 2 5 4 3" xfId="35223"/>
    <cellStyle name="Финансовый 3 2 7 2 2 5 5" xfId="14811"/>
    <cellStyle name="Финансовый 3 2 7 2 2 5 6" xfId="28419"/>
    <cellStyle name="Финансовый 3 2 7 2 2 6" xfId="825"/>
    <cellStyle name="Финансовый 3 2 7 2 2 6 2" xfId="5361"/>
    <cellStyle name="Финансовый 3 2 7 2 2 6 2 2" xfId="12165"/>
    <cellStyle name="Финансовый 3 2 7 2 2 6 2 2 2" xfId="25773"/>
    <cellStyle name="Финансовый 3 2 7 2 2 6 2 2 3" xfId="39381"/>
    <cellStyle name="Финансовый 3 2 7 2 2 6 2 3" xfId="18969"/>
    <cellStyle name="Финансовый 3 2 7 2 2 6 2 4" xfId="32577"/>
    <cellStyle name="Финансовый 3 2 7 2 2 6 3" xfId="3093"/>
    <cellStyle name="Финансовый 3 2 7 2 2 6 3 2" xfId="9897"/>
    <cellStyle name="Финансовый 3 2 7 2 2 6 3 2 2" xfId="23505"/>
    <cellStyle name="Финансовый 3 2 7 2 2 6 3 2 3" xfId="37113"/>
    <cellStyle name="Финансовый 3 2 7 2 2 6 3 3" xfId="16701"/>
    <cellStyle name="Финансовый 3 2 7 2 2 6 3 4" xfId="30309"/>
    <cellStyle name="Финансовый 3 2 7 2 2 6 4" xfId="7629"/>
    <cellStyle name="Финансовый 3 2 7 2 2 6 4 2" xfId="21237"/>
    <cellStyle name="Финансовый 3 2 7 2 2 6 4 3" xfId="34845"/>
    <cellStyle name="Финансовый 3 2 7 2 2 6 5" xfId="14433"/>
    <cellStyle name="Финансовый 3 2 7 2 2 6 6" xfId="28041"/>
    <cellStyle name="Финансовый 3 2 7 2 2 7" xfId="4983"/>
    <cellStyle name="Финансовый 3 2 7 2 2 7 2" xfId="11787"/>
    <cellStyle name="Финансовый 3 2 7 2 2 7 2 2" xfId="25395"/>
    <cellStyle name="Финансовый 3 2 7 2 2 7 2 3" xfId="39003"/>
    <cellStyle name="Финансовый 3 2 7 2 2 7 3" xfId="18591"/>
    <cellStyle name="Финансовый 3 2 7 2 2 7 4" xfId="32199"/>
    <cellStyle name="Финансовый 3 2 7 2 2 8" xfId="2715"/>
    <cellStyle name="Финансовый 3 2 7 2 2 8 2" xfId="9519"/>
    <cellStyle name="Финансовый 3 2 7 2 2 8 2 2" xfId="23127"/>
    <cellStyle name="Финансовый 3 2 7 2 2 8 2 3" xfId="36735"/>
    <cellStyle name="Финансовый 3 2 7 2 2 8 3" xfId="16323"/>
    <cellStyle name="Финансовый 3 2 7 2 2 8 4" xfId="29931"/>
    <cellStyle name="Финансовый 3 2 7 2 2 9" xfId="7251"/>
    <cellStyle name="Финансовый 3 2 7 2 2 9 2" xfId="20859"/>
    <cellStyle name="Финансовый 3 2 7 2 2 9 3" xfId="34467"/>
    <cellStyle name="Финансовый 3 2 7 2 3" xfId="1757"/>
    <cellStyle name="Финансовый 3 2 7 2 3 2" xfId="6293"/>
    <cellStyle name="Финансовый 3 2 7 2 3 2 2" xfId="13097"/>
    <cellStyle name="Финансовый 3 2 7 2 3 2 2 2" xfId="26705"/>
    <cellStyle name="Финансовый 3 2 7 2 3 2 2 3" xfId="40313"/>
    <cellStyle name="Финансовый 3 2 7 2 3 2 3" xfId="19901"/>
    <cellStyle name="Финансовый 3 2 7 2 3 2 4" xfId="33509"/>
    <cellStyle name="Финансовый 3 2 7 2 3 3" xfId="4025"/>
    <cellStyle name="Финансовый 3 2 7 2 3 3 2" xfId="10829"/>
    <cellStyle name="Финансовый 3 2 7 2 3 3 2 2" xfId="24437"/>
    <cellStyle name="Финансовый 3 2 7 2 3 3 2 3" xfId="38045"/>
    <cellStyle name="Финансовый 3 2 7 2 3 3 3" xfId="17633"/>
    <cellStyle name="Финансовый 3 2 7 2 3 3 4" xfId="31241"/>
    <cellStyle name="Финансовый 3 2 7 2 3 4" xfId="8561"/>
    <cellStyle name="Финансовый 3 2 7 2 3 4 2" xfId="22169"/>
    <cellStyle name="Финансовый 3 2 7 2 3 4 3" xfId="35777"/>
    <cellStyle name="Финансовый 3 2 7 2 3 5" xfId="15365"/>
    <cellStyle name="Финансовый 3 2 7 2 3 6" xfId="28973"/>
    <cellStyle name="Финансовый 3 2 7 2 4" xfId="1379"/>
    <cellStyle name="Финансовый 3 2 7 2 4 2" xfId="5915"/>
    <cellStyle name="Финансовый 3 2 7 2 4 2 2" xfId="12719"/>
    <cellStyle name="Финансовый 3 2 7 2 4 2 2 2" xfId="26327"/>
    <cellStyle name="Финансовый 3 2 7 2 4 2 2 3" xfId="39935"/>
    <cellStyle name="Финансовый 3 2 7 2 4 2 3" xfId="19523"/>
    <cellStyle name="Финансовый 3 2 7 2 4 2 4" xfId="33131"/>
    <cellStyle name="Финансовый 3 2 7 2 4 3" xfId="3647"/>
    <cellStyle name="Финансовый 3 2 7 2 4 3 2" xfId="10451"/>
    <cellStyle name="Финансовый 3 2 7 2 4 3 2 2" xfId="24059"/>
    <cellStyle name="Финансовый 3 2 7 2 4 3 2 3" xfId="37667"/>
    <cellStyle name="Финансовый 3 2 7 2 4 3 3" xfId="17255"/>
    <cellStyle name="Финансовый 3 2 7 2 4 3 4" xfId="30863"/>
    <cellStyle name="Финансовый 3 2 7 2 4 4" xfId="8183"/>
    <cellStyle name="Финансовый 3 2 7 2 4 4 2" xfId="21791"/>
    <cellStyle name="Финансовый 3 2 7 2 4 4 3" xfId="35399"/>
    <cellStyle name="Финансовый 3 2 7 2 4 5" xfId="14987"/>
    <cellStyle name="Финансовый 3 2 7 2 4 6" xfId="28595"/>
    <cellStyle name="Финансовый 3 2 7 2 5" xfId="2135"/>
    <cellStyle name="Финансовый 3 2 7 2 5 2" xfId="6671"/>
    <cellStyle name="Финансовый 3 2 7 2 5 2 2" xfId="13475"/>
    <cellStyle name="Финансовый 3 2 7 2 5 2 2 2" xfId="27083"/>
    <cellStyle name="Финансовый 3 2 7 2 5 2 2 3" xfId="40691"/>
    <cellStyle name="Финансовый 3 2 7 2 5 2 3" xfId="20279"/>
    <cellStyle name="Финансовый 3 2 7 2 5 2 4" xfId="33887"/>
    <cellStyle name="Финансовый 3 2 7 2 5 3" xfId="4403"/>
    <cellStyle name="Финансовый 3 2 7 2 5 3 2" xfId="11207"/>
    <cellStyle name="Финансовый 3 2 7 2 5 3 2 2" xfId="24815"/>
    <cellStyle name="Финансовый 3 2 7 2 5 3 2 3" xfId="38423"/>
    <cellStyle name="Финансовый 3 2 7 2 5 3 3" xfId="18011"/>
    <cellStyle name="Финансовый 3 2 7 2 5 3 4" xfId="31619"/>
    <cellStyle name="Финансовый 3 2 7 2 5 4" xfId="8939"/>
    <cellStyle name="Финансовый 3 2 7 2 5 4 2" xfId="22547"/>
    <cellStyle name="Финансовый 3 2 7 2 5 4 3" xfId="36155"/>
    <cellStyle name="Финансовый 3 2 7 2 5 5" xfId="15743"/>
    <cellStyle name="Финансовый 3 2 7 2 5 6" xfId="29351"/>
    <cellStyle name="Финансовый 3 2 7 2 6" xfId="1001"/>
    <cellStyle name="Финансовый 3 2 7 2 6 2" xfId="5537"/>
    <cellStyle name="Финансовый 3 2 7 2 6 2 2" xfId="12341"/>
    <cellStyle name="Финансовый 3 2 7 2 6 2 2 2" xfId="25949"/>
    <cellStyle name="Финансовый 3 2 7 2 6 2 2 3" xfId="39557"/>
    <cellStyle name="Финансовый 3 2 7 2 6 2 3" xfId="19145"/>
    <cellStyle name="Финансовый 3 2 7 2 6 2 4" xfId="32753"/>
    <cellStyle name="Финансовый 3 2 7 2 6 3" xfId="3269"/>
    <cellStyle name="Финансовый 3 2 7 2 6 3 2" xfId="10073"/>
    <cellStyle name="Финансовый 3 2 7 2 6 3 2 2" xfId="23681"/>
    <cellStyle name="Финансовый 3 2 7 2 6 3 2 3" xfId="37289"/>
    <cellStyle name="Финансовый 3 2 7 2 6 3 3" xfId="16877"/>
    <cellStyle name="Финансовый 3 2 7 2 6 3 4" xfId="30485"/>
    <cellStyle name="Финансовый 3 2 7 2 6 4" xfId="7805"/>
    <cellStyle name="Финансовый 3 2 7 2 6 4 2" xfId="21413"/>
    <cellStyle name="Финансовый 3 2 7 2 6 4 3" xfId="35021"/>
    <cellStyle name="Финансовый 3 2 7 2 6 5" xfId="14609"/>
    <cellStyle name="Финансовый 3 2 7 2 6 6" xfId="28217"/>
    <cellStyle name="Финансовый 3 2 7 2 7" xfId="623"/>
    <cellStyle name="Финансовый 3 2 7 2 7 2" xfId="5159"/>
    <cellStyle name="Финансовый 3 2 7 2 7 2 2" xfId="11963"/>
    <cellStyle name="Финансовый 3 2 7 2 7 2 2 2" xfId="25571"/>
    <cellStyle name="Финансовый 3 2 7 2 7 2 2 3" xfId="39179"/>
    <cellStyle name="Финансовый 3 2 7 2 7 2 3" xfId="18767"/>
    <cellStyle name="Финансовый 3 2 7 2 7 2 4" xfId="32375"/>
    <cellStyle name="Финансовый 3 2 7 2 7 3" xfId="2891"/>
    <cellStyle name="Финансовый 3 2 7 2 7 3 2" xfId="9695"/>
    <cellStyle name="Финансовый 3 2 7 2 7 3 2 2" xfId="23303"/>
    <cellStyle name="Финансовый 3 2 7 2 7 3 2 3" xfId="36911"/>
    <cellStyle name="Финансовый 3 2 7 2 7 3 3" xfId="16499"/>
    <cellStyle name="Финансовый 3 2 7 2 7 3 4" xfId="30107"/>
    <cellStyle name="Финансовый 3 2 7 2 7 4" xfId="7427"/>
    <cellStyle name="Финансовый 3 2 7 2 7 4 2" xfId="21035"/>
    <cellStyle name="Финансовый 3 2 7 2 7 4 3" xfId="34643"/>
    <cellStyle name="Финансовый 3 2 7 2 7 5" xfId="14231"/>
    <cellStyle name="Финансовый 3 2 7 2 7 6" xfId="27839"/>
    <cellStyle name="Финансовый 3 2 7 2 8" xfId="4781"/>
    <cellStyle name="Финансовый 3 2 7 2 8 2" xfId="11585"/>
    <cellStyle name="Финансовый 3 2 7 2 8 2 2" xfId="25193"/>
    <cellStyle name="Финансовый 3 2 7 2 8 2 3" xfId="38801"/>
    <cellStyle name="Финансовый 3 2 7 2 8 3" xfId="18389"/>
    <cellStyle name="Финансовый 3 2 7 2 8 4" xfId="31997"/>
    <cellStyle name="Финансовый 3 2 7 2 9" xfId="2513"/>
    <cellStyle name="Финансовый 3 2 7 2 9 2" xfId="9317"/>
    <cellStyle name="Финансовый 3 2 7 2 9 2 2" xfId="22925"/>
    <cellStyle name="Финансовый 3 2 7 2 9 2 3" xfId="36533"/>
    <cellStyle name="Финансовый 3 2 7 2 9 3" xfId="16121"/>
    <cellStyle name="Финансовый 3 2 7 2 9 4" xfId="29729"/>
    <cellStyle name="Финансовый 3 2 7 3" xfId="366"/>
    <cellStyle name="Финансовый 3 2 7 3 10" xfId="13974"/>
    <cellStyle name="Финансовый 3 2 7 3 11" xfId="27582"/>
    <cellStyle name="Финансовый 3 2 7 3 2" xfId="1878"/>
    <cellStyle name="Финансовый 3 2 7 3 2 2" xfId="6414"/>
    <cellStyle name="Финансовый 3 2 7 3 2 2 2" xfId="13218"/>
    <cellStyle name="Финансовый 3 2 7 3 2 2 2 2" xfId="26826"/>
    <cellStyle name="Финансовый 3 2 7 3 2 2 2 3" xfId="40434"/>
    <cellStyle name="Финансовый 3 2 7 3 2 2 3" xfId="20022"/>
    <cellStyle name="Финансовый 3 2 7 3 2 2 4" xfId="33630"/>
    <cellStyle name="Финансовый 3 2 7 3 2 3" xfId="4146"/>
    <cellStyle name="Финансовый 3 2 7 3 2 3 2" xfId="10950"/>
    <cellStyle name="Финансовый 3 2 7 3 2 3 2 2" xfId="24558"/>
    <cellStyle name="Финансовый 3 2 7 3 2 3 2 3" xfId="38166"/>
    <cellStyle name="Финансовый 3 2 7 3 2 3 3" xfId="17754"/>
    <cellStyle name="Финансовый 3 2 7 3 2 3 4" xfId="31362"/>
    <cellStyle name="Финансовый 3 2 7 3 2 4" xfId="8682"/>
    <cellStyle name="Финансовый 3 2 7 3 2 4 2" xfId="22290"/>
    <cellStyle name="Финансовый 3 2 7 3 2 4 3" xfId="35898"/>
    <cellStyle name="Финансовый 3 2 7 3 2 5" xfId="15486"/>
    <cellStyle name="Финансовый 3 2 7 3 2 6" xfId="29094"/>
    <cellStyle name="Финансовый 3 2 7 3 3" xfId="1500"/>
    <cellStyle name="Финансовый 3 2 7 3 3 2" xfId="6036"/>
    <cellStyle name="Финансовый 3 2 7 3 3 2 2" xfId="12840"/>
    <cellStyle name="Финансовый 3 2 7 3 3 2 2 2" xfId="26448"/>
    <cellStyle name="Финансовый 3 2 7 3 3 2 2 3" xfId="40056"/>
    <cellStyle name="Финансовый 3 2 7 3 3 2 3" xfId="19644"/>
    <cellStyle name="Финансовый 3 2 7 3 3 2 4" xfId="33252"/>
    <cellStyle name="Финансовый 3 2 7 3 3 3" xfId="3768"/>
    <cellStyle name="Финансовый 3 2 7 3 3 3 2" xfId="10572"/>
    <cellStyle name="Финансовый 3 2 7 3 3 3 2 2" xfId="24180"/>
    <cellStyle name="Финансовый 3 2 7 3 3 3 2 3" xfId="37788"/>
    <cellStyle name="Финансовый 3 2 7 3 3 3 3" xfId="17376"/>
    <cellStyle name="Финансовый 3 2 7 3 3 3 4" xfId="30984"/>
    <cellStyle name="Финансовый 3 2 7 3 3 4" xfId="8304"/>
    <cellStyle name="Финансовый 3 2 7 3 3 4 2" xfId="21912"/>
    <cellStyle name="Финансовый 3 2 7 3 3 4 3" xfId="35520"/>
    <cellStyle name="Финансовый 3 2 7 3 3 5" xfId="15108"/>
    <cellStyle name="Финансовый 3 2 7 3 3 6" xfId="28716"/>
    <cellStyle name="Финансовый 3 2 7 3 4" xfId="2256"/>
    <cellStyle name="Финансовый 3 2 7 3 4 2" xfId="6792"/>
    <cellStyle name="Финансовый 3 2 7 3 4 2 2" xfId="13596"/>
    <cellStyle name="Финансовый 3 2 7 3 4 2 2 2" xfId="27204"/>
    <cellStyle name="Финансовый 3 2 7 3 4 2 2 3" xfId="40812"/>
    <cellStyle name="Финансовый 3 2 7 3 4 2 3" xfId="20400"/>
    <cellStyle name="Финансовый 3 2 7 3 4 2 4" xfId="34008"/>
    <cellStyle name="Финансовый 3 2 7 3 4 3" xfId="4524"/>
    <cellStyle name="Финансовый 3 2 7 3 4 3 2" xfId="11328"/>
    <cellStyle name="Финансовый 3 2 7 3 4 3 2 2" xfId="24936"/>
    <cellStyle name="Финансовый 3 2 7 3 4 3 2 3" xfId="38544"/>
    <cellStyle name="Финансовый 3 2 7 3 4 3 3" xfId="18132"/>
    <cellStyle name="Финансовый 3 2 7 3 4 3 4" xfId="31740"/>
    <cellStyle name="Финансовый 3 2 7 3 4 4" xfId="9060"/>
    <cellStyle name="Финансовый 3 2 7 3 4 4 2" xfId="22668"/>
    <cellStyle name="Финансовый 3 2 7 3 4 4 3" xfId="36276"/>
    <cellStyle name="Финансовый 3 2 7 3 4 5" xfId="15864"/>
    <cellStyle name="Финансовый 3 2 7 3 4 6" xfId="29472"/>
    <cellStyle name="Финансовый 3 2 7 3 5" xfId="1122"/>
    <cellStyle name="Финансовый 3 2 7 3 5 2" xfId="5658"/>
    <cellStyle name="Финансовый 3 2 7 3 5 2 2" xfId="12462"/>
    <cellStyle name="Финансовый 3 2 7 3 5 2 2 2" xfId="26070"/>
    <cellStyle name="Финансовый 3 2 7 3 5 2 2 3" xfId="39678"/>
    <cellStyle name="Финансовый 3 2 7 3 5 2 3" xfId="19266"/>
    <cellStyle name="Финансовый 3 2 7 3 5 2 4" xfId="32874"/>
    <cellStyle name="Финансовый 3 2 7 3 5 3" xfId="3390"/>
    <cellStyle name="Финансовый 3 2 7 3 5 3 2" xfId="10194"/>
    <cellStyle name="Финансовый 3 2 7 3 5 3 2 2" xfId="23802"/>
    <cellStyle name="Финансовый 3 2 7 3 5 3 2 3" xfId="37410"/>
    <cellStyle name="Финансовый 3 2 7 3 5 3 3" xfId="16998"/>
    <cellStyle name="Финансовый 3 2 7 3 5 3 4" xfId="30606"/>
    <cellStyle name="Финансовый 3 2 7 3 5 4" xfId="7926"/>
    <cellStyle name="Финансовый 3 2 7 3 5 4 2" xfId="21534"/>
    <cellStyle name="Финансовый 3 2 7 3 5 4 3" xfId="35142"/>
    <cellStyle name="Финансовый 3 2 7 3 5 5" xfId="14730"/>
    <cellStyle name="Финансовый 3 2 7 3 5 6" xfId="28338"/>
    <cellStyle name="Финансовый 3 2 7 3 6" xfId="744"/>
    <cellStyle name="Финансовый 3 2 7 3 6 2" xfId="5280"/>
    <cellStyle name="Финансовый 3 2 7 3 6 2 2" xfId="12084"/>
    <cellStyle name="Финансовый 3 2 7 3 6 2 2 2" xfId="25692"/>
    <cellStyle name="Финансовый 3 2 7 3 6 2 2 3" xfId="39300"/>
    <cellStyle name="Финансовый 3 2 7 3 6 2 3" xfId="18888"/>
    <cellStyle name="Финансовый 3 2 7 3 6 2 4" xfId="32496"/>
    <cellStyle name="Финансовый 3 2 7 3 6 3" xfId="3012"/>
    <cellStyle name="Финансовый 3 2 7 3 6 3 2" xfId="9816"/>
    <cellStyle name="Финансовый 3 2 7 3 6 3 2 2" xfId="23424"/>
    <cellStyle name="Финансовый 3 2 7 3 6 3 2 3" xfId="37032"/>
    <cellStyle name="Финансовый 3 2 7 3 6 3 3" xfId="16620"/>
    <cellStyle name="Финансовый 3 2 7 3 6 3 4" xfId="30228"/>
    <cellStyle name="Финансовый 3 2 7 3 6 4" xfId="7548"/>
    <cellStyle name="Финансовый 3 2 7 3 6 4 2" xfId="21156"/>
    <cellStyle name="Финансовый 3 2 7 3 6 4 3" xfId="34764"/>
    <cellStyle name="Финансовый 3 2 7 3 6 5" xfId="14352"/>
    <cellStyle name="Финансовый 3 2 7 3 6 6" xfId="27960"/>
    <cellStyle name="Финансовый 3 2 7 3 7" xfId="4902"/>
    <cellStyle name="Финансовый 3 2 7 3 7 2" xfId="11706"/>
    <cellStyle name="Финансовый 3 2 7 3 7 2 2" xfId="25314"/>
    <cellStyle name="Финансовый 3 2 7 3 7 2 3" xfId="38922"/>
    <cellStyle name="Финансовый 3 2 7 3 7 3" xfId="18510"/>
    <cellStyle name="Финансовый 3 2 7 3 7 4" xfId="32118"/>
    <cellStyle name="Финансовый 3 2 7 3 8" xfId="2634"/>
    <cellStyle name="Финансовый 3 2 7 3 8 2" xfId="9438"/>
    <cellStyle name="Финансовый 3 2 7 3 8 2 2" xfId="23046"/>
    <cellStyle name="Финансовый 3 2 7 3 8 2 3" xfId="36654"/>
    <cellStyle name="Финансовый 3 2 7 3 8 3" xfId="16242"/>
    <cellStyle name="Финансовый 3 2 7 3 8 4" xfId="29850"/>
    <cellStyle name="Финансовый 3 2 7 3 9" xfId="7170"/>
    <cellStyle name="Финансовый 3 2 7 3 9 2" xfId="20778"/>
    <cellStyle name="Финансовый 3 2 7 3 9 3" xfId="34386"/>
    <cellStyle name="Финансовый 3 2 7 4" xfId="1676"/>
    <cellStyle name="Финансовый 3 2 7 4 2" xfId="6212"/>
    <cellStyle name="Финансовый 3 2 7 4 2 2" xfId="13016"/>
    <cellStyle name="Финансовый 3 2 7 4 2 2 2" xfId="26624"/>
    <cellStyle name="Финансовый 3 2 7 4 2 2 3" xfId="40232"/>
    <cellStyle name="Финансовый 3 2 7 4 2 3" xfId="19820"/>
    <cellStyle name="Финансовый 3 2 7 4 2 4" xfId="33428"/>
    <cellStyle name="Финансовый 3 2 7 4 3" xfId="3944"/>
    <cellStyle name="Финансовый 3 2 7 4 3 2" xfId="10748"/>
    <cellStyle name="Финансовый 3 2 7 4 3 2 2" xfId="24356"/>
    <cellStyle name="Финансовый 3 2 7 4 3 2 3" xfId="37964"/>
    <cellStyle name="Финансовый 3 2 7 4 3 3" xfId="17552"/>
    <cellStyle name="Финансовый 3 2 7 4 3 4" xfId="31160"/>
    <cellStyle name="Финансовый 3 2 7 4 4" xfId="8480"/>
    <cellStyle name="Финансовый 3 2 7 4 4 2" xfId="22088"/>
    <cellStyle name="Финансовый 3 2 7 4 4 3" xfId="35696"/>
    <cellStyle name="Финансовый 3 2 7 4 5" xfId="15284"/>
    <cellStyle name="Финансовый 3 2 7 4 6" xfId="28892"/>
    <cellStyle name="Финансовый 3 2 7 5" xfId="1298"/>
    <cellStyle name="Финансовый 3 2 7 5 2" xfId="5834"/>
    <cellStyle name="Финансовый 3 2 7 5 2 2" xfId="12638"/>
    <cellStyle name="Финансовый 3 2 7 5 2 2 2" xfId="26246"/>
    <cellStyle name="Финансовый 3 2 7 5 2 2 3" xfId="39854"/>
    <cellStyle name="Финансовый 3 2 7 5 2 3" xfId="19442"/>
    <cellStyle name="Финансовый 3 2 7 5 2 4" xfId="33050"/>
    <cellStyle name="Финансовый 3 2 7 5 3" xfId="3566"/>
    <cellStyle name="Финансовый 3 2 7 5 3 2" xfId="10370"/>
    <cellStyle name="Финансовый 3 2 7 5 3 2 2" xfId="23978"/>
    <cellStyle name="Финансовый 3 2 7 5 3 2 3" xfId="37586"/>
    <cellStyle name="Финансовый 3 2 7 5 3 3" xfId="17174"/>
    <cellStyle name="Финансовый 3 2 7 5 3 4" xfId="30782"/>
    <cellStyle name="Финансовый 3 2 7 5 4" xfId="8102"/>
    <cellStyle name="Финансовый 3 2 7 5 4 2" xfId="21710"/>
    <cellStyle name="Финансовый 3 2 7 5 4 3" xfId="35318"/>
    <cellStyle name="Финансовый 3 2 7 5 5" xfId="14906"/>
    <cellStyle name="Финансовый 3 2 7 5 6" xfId="28514"/>
    <cellStyle name="Финансовый 3 2 7 6" xfId="2054"/>
    <cellStyle name="Финансовый 3 2 7 6 2" xfId="6590"/>
    <cellStyle name="Финансовый 3 2 7 6 2 2" xfId="13394"/>
    <cellStyle name="Финансовый 3 2 7 6 2 2 2" xfId="27002"/>
    <cellStyle name="Финансовый 3 2 7 6 2 2 3" xfId="40610"/>
    <cellStyle name="Финансовый 3 2 7 6 2 3" xfId="20198"/>
    <cellStyle name="Финансовый 3 2 7 6 2 4" xfId="33806"/>
    <cellStyle name="Финансовый 3 2 7 6 3" xfId="4322"/>
    <cellStyle name="Финансовый 3 2 7 6 3 2" xfId="11126"/>
    <cellStyle name="Финансовый 3 2 7 6 3 2 2" xfId="24734"/>
    <cellStyle name="Финансовый 3 2 7 6 3 2 3" xfId="38342"/>
    <cellStyle name="Финансовый 3 2 7 6 3 3" xfId="17930"/>
    <cellStyle name="Финансовый 3 2 7 6 3 4" xfId="31538"/>
    <cellStyle name="Финансовый 3 2 7 6 4" xfId="8858"/>
    <cellStyle name="Финансовый 3 2 7 6 4 2" xfId="22466"/>
    <cellStyle name="Финансовый 3 2 7 6 4 3" xfId="36074"/>
    <cellStyle name="Финансовый 3 2 7 6 5" xfId="15662"/>
    <cellStyle name="Финансовый 3 2 7 6 6" xfId="29270"/>
    <cellStyle name="Финансовый 3 2 7 7" xfId="920"/>
    <cellStyle name="Финансовый 3 2 7 7 2" xfId="5456"/>
    <cellStyle name="Финансовый 3 2 7 7 2 2" xfId="12260"/>
    <cellStyle name="Финансовый 3 2 7 7 2 2 2" xfId="25868"/>
    <cellStyle name="Финансовый 3 2 7 7 2 2 3" xfId="39476"/>
    <cellStyle name="Финансовый 3 2 7 7 2 3" xfId="19064"/>
    <cellStyle name="Финансовый 3 2 7 7 2 4" xfId="32672"/>
    <cellStyle name="Финансовый 3 2 7 7 3" xfId="3188"/>
    <cellStyle name="Финансовый 3 2 7 7 3 2" xfId="9992"/>
    <cellStyle name="Финансовый 3 2 7 7 3 2 2" xfId="23600"/>
    <cellStyle name="Финансовый 3 2 7 7 3 2 3" xfId="37208"/>
    <cellStyle name="Финансовый 3 2 7 7 3 3" xfId="16796"/>
    <cellStyle name="Финансовый 3 2 7 7 3 4" xfId="30404"/>
    <cellStyle name="Финансовый 3 2 7 7 4" xfId="7724"/>
    <cellStyle name="Финансовый 3 2 7 7 4 2" xfId="21332"/>
    <cellStyle name="Финансовый 3 2 7 7 4 3" xfId="34940"/>
    <cellStyle name="Финансовый 3 2 7 7 5" xfId="14528"/>
    <cellStyle name="Финансовый 3 2 7 7 6" xfId="28136"/>
    <cellStyle name="Финансовый 3 2 7 8" xfId="542"/>
    <cellStyle name="Финансовый 3 2 7 8 2" xfId="5078"/>
    <cellStyle name="Финансовый 3 2 7 8 2 2" xfId="11882"/>
    <cellStyle name="Финансовый 3 2 7 8 2 2 2" xfId="25490"/>
    <cellStyle name="Финансовый 3 2 7 8 2 2 3" xfId="39098"/>
    <cellStyle name="Финансовый 3 2 7 8 2 3" xfId="18686"/>
    <cellStyle name="Финансовый 3 2 7 8 2 4" xfId="32294"/>
    <cellStyle name="Финансовый 3 2 7 8 3" xfId="2810"/>
    <cellStyle name="Финансовый 3 2 7 8 3 2" xfId="9614"/>
    <cellStyle name="Финансовый 3 2 7 8 3 2 2" xfId="23222"/>
    <cellStyle name="Финансовый 3 2 7 8 3 2 3" xfId="36830"/>
    <cellStyle name="Финансовый 3 2 7 8 3 3" xfId="16418"/>
    <cellStyle name="Финансовый 3 2 7 8 3 4" xfId="30026"/>
    <cellStyle name="Финансовый 3 2 7 8 4" xfId="7346"/>
    <cellStyle name="Финансовый 3 2 7 8 4 2" xfId="20954"/>
    <cellStyle name="Финансовый 3 2 7 8 4 3" xfId="34562"/>
    <cellStyle name="Финансовый 3 2 7 8 5" xfId="14150"/>
    <cellStyle name="Финансовый 3 2 7 8 6" xfId="27758"/>
    <cellStyle name="Финансовый 3 2 7 9" xfId="4700"/>
    <cellStyle name="Финансовый 3 2 7 9 2" xfId="11504"/>
    <cellStyle name="Финансовый 3 2 7 9 2 2" xfId="25112"/>
    <cellStyle name="Финансовый 3 2 7 9 2 3" xfId="38720"/>
    <cellStyle name="Финансовый 3 2 7 9 3" xfId="18308"/>
    <cellStyle name="Финансовый 3 2 7 9 4" xfId="31916"/>
    <cellStyle name="Финансовый 3 2 8" xfId="218"/>
    <cellStyle name="Финансовый 3 2 8 10" xfId="2486"/>
    <cellStyle name="Финансовый 3 2 8 10 2" xfId="9290"/>
    <cellStyle name="Финансовый 3 2 8 10 2 2" xfId="22898"/>
    <cellStyle name="Финансовый 3 2 8 10 2 3" xfId="36506"/>
    <cellStyle name="Финансовый 3 2 8 10 3" xfId="16094"/>
    <cellStyle name="Финансовый 3 2 8 10 4" xfId="29702"/>
    <cellStyle name="Финансовый 3 2 8 11" xfId="7022"/>
    <cellStyle name="Финансовый 3 2 8 11 2" xfId="20630"/>
    <cellStyle name="Финансовый 3 2 8 11 3" xfId="34238"/>
    <cellStyle name="Финансовый 3 2 8 12" xfId="13826"/>
    <cellStyle name="Финансовый 3 2 8 13" xfId="27434"/>
    <cellStyle name="Финансовый 3 2 8 2" xfId="299"/>
    <cellStyle name="Финансовый 3 2 8 2 10" xfId="7103"/>
    <cellStyle name="Финансовый 3 2 8 2 10 2" xfId="20711"/>
    <cellStyle name="Финансовый 3 2 8 2 10 3" xfId="34319"/>
    <cellStyle name="Финансовый 3 2 8 2 11" xfId="13907"/>
    <cellStyle name="Финансовый 3 2 8 2 12" xfId="27515"/>
    <cellStyle name="Финансовый 3 2 8 2 2" xfId="501"/>
    <cellStyle name="Финансовый 3 2 8 2 2 10" xfId="14109"/>
    <cellStyle name="Финансовый 3 2 8 2 2 11" xfId="27717"/>
    <cellStyle name="Финансовый 3 2 8 2 2 2" xfId="2013"/>
    <cellStyle name="Финансовый 3 2 8 2 2 2 2" xfId="6549"/>
    <cellStyle name="Финансовый 3 2 8 2 2 2 2 2" xfId="13353"/>
    <cellStyle name="Финансовый 3 2 8 2 2 2 2 2 2" xfId="26961"/>
    <cellStyle name="Финансовый 3 2 8 2 2 2 2 2 3" xfId="40569"/>
    <cellStyle name="Финансовый 3 2 8 2 2 2 2 3" xfId="20157"/>
    <cellStyle name="Финансовый 3 2 8 2 2 2 2 4" xfId="33765"/>
    <cellStyle name="Финансовый 3 2 8 2 2 2 3" xfId="4281"/>
    <cellStyle name="Финансовый 3 2 8 2 2 2 3 2" xfId="11085"/>
    <cellStyle name="Финансовый 3 2 8 2 2 2 3 2 2" xfId="24693"/>
    <cellStyle name="Финансовый 3 2 8 2 2 2 3 2 3" xfId="38301"/>
    <cellStyle name="Финансовый 3 2 8 2 2 2 3 3" xfId="17889"/>
    <cellStyle name="Финансовый 3 2 8 2 2 2 3 4" xfId="31497"/>
    <cellStyle name="Финансовый 3 2 8 2 2 2 4" xfId="8817"/>
    <cellStyle name="Финансовый 3 2 8 2 2 2 4 2" xfId="22425"/>
    <cellStyle name="Финансовый 3 2 8 2 2 2 4 3" xfId="36033"/>
    <cellStyle name="Финансовый 3 2 8 2 2 2 5" xfId="15621"/>
    <cellStyle name="Финансовый 3 2 8 2 2 2 6" xfId="29229"/>
    <cellStyle name="Финансовый 3 2 8 2 2 3" xfId="1635"/>
    <cellStyle name="Финансовый 3 2 8 2 2 3 2" xfId="6171"/>
    <cellStyle name="Финансовый 3 2 8 2 2 3 2 2" xfId="12975"/>
    <cellStyle name="Финансовый 3 2 8 2 2 3 2 2 2" xfId="26583"/>
    <cellStyle name="Финансовый 3 2 8 2 2 3 2 2 3" xfId="40191"/>
    <cellStyle name="Финансовый 3 2 8 2 2 3 2 3" xfId="19779"/>
    <cellStyle name="Финансовый 3 2 8 2 2 3 2 4" xfId="33387"/>
    <cellStyle name="Финансовый 3 2 8 2 2 3 3" xfId="3903"/>
    <cellStyle name="Финансовый 3 2 8 2 2 3 3 2" xfId="10707"/>
    <cellStyle name="Финансовый 3 2 8 2 2 3 3 2 2" xfId="24315"/>
    <cellStyle name="Финансовый 3 2 8 2 2 3 3 2 3" xfId="37923"/>
    <cellStyle name="Финансовый 3 2 8 2 2 3 3 3" xfId="17511"/>
    <cellStyle name="Финансовый 3 2 8 2 2 3 3 4" xfId="31119"/>
    <cellStyle name="Финансовый 3 2 8 2 2 3 4" xfId="8439"/>
    <cellStyle name="Финансовый 3 2 8 2 2 3 4 2" xfId="22047"/>
    <cellStyle name="Финансовый 3 2 8 2 2 3 4 3" xfId="35655"/>
    <cellStyle name="Финансовый 3 2 8 2 2 3 5" xfId="15243"/>
    <cellStyle name="Финансовый 3 2 8 2 2 3 6" xfId="28851"/>
    <cellStyle name="Финансовый 3 2 8 2 2 4" xfId="2391"/>
    <cellStyle name="Финансовый 3 2 8 2 2 4 2" xfId="6927"/>
    <cellStyle name="Финансовый 3 2 8 2 2 4 2 2" xfId="13731"/>
    <cellStyle name="Финансовый 3 2 8 2 2 4 2 2 2" xfId="27339"/>
    <cellStyle name="Финансовый 3 2 8 2 2 4 2 2 3" xfId="40947"/>
    <cellStyle name="Финансовый 3 2 8 2 2 4 2 3" xfId="20535"/>
    <cellStyle name="Финансовый 3 2 8 2 2 4 2 4" xfId="34143"/>
    <cellStyle name="Финансовый 3 2 8 2 2 4 3" xfId="4659"/>
    <cellStyle name="Финансовый 3 2 8 2 2 4 3 2" xfId="11463"/>
    <cellStyle name="Финансовый 3 2 8 2 2 4 3 2 2" xfId="25071"/>
    <cellStyle name="Финансовый 3 2 8 2 2 4 3 2 3" xfId="38679"/>
    <cellStyle name="Финансовый 3 2 8 2 2 4 3 3" xfId="18267"/>
    <cellStyle name="Финансовый 3 2 8 2 2 4 3 4" xfId="31875"/>
    <cellStyle name="Финансовый 3 2 8 2 2 4 4" xfId="9195"/>
    <cellStyle name="Финансовый 3 2 8 2 2 4 4 2" xfId="22803"/>
    <cellStyle name="Финансовый 3 2 8 2 2 4 4 3" xfId="36411"/>
    <cellStyle name="Финансовый 3 2 8 2 2 4 5" xfId="15999"/>
    <cellStyle name="Финансовый 3 2 8 2 2 4 6" xfId="29607"/>
    <cellStyle name="Финансовый 3 2 8 2 2 5" xfId="1257"/>
    <cellStyle name="Финансовый 3 2 8 2 2 5 2" xfId="5793"/>
    <cellStyle name="Финансовый 3 2 8 2 2 5 2 2" xfId="12597"/>
    <cellStyle name="Финансовый 3 2 8 2 2 5 2 2 2" xfId="26205"/>
    <cellStyle name="Финансовый 3 2 8 2 2 5 2 2 3" xfId="39813"/>
    <cellStyle name="Финансовый 3 2 8 2 2 5 2 3" xfId="19401"/>
    <cellStyle name="Финансовый 3 2 8 2 2 5 2 4" xfId="33009"/>
    <cellStyle name="Финансовый 3 2 8 2 2 5 3" xfId="3525"/>
    <cellStyle name="Финансовый 3 2 8 2 2 5 3 2" xfId="10329"/>
    <cellStyle name="Финансовый 3 2 8 2 2 5 3 2 2" xfId="23937"/>
    <cellStyle name="Финансовый 3 2 8 2 2 5 3 2 3" xfId="37545"/>
    <cellStyle name="Финансовый 3 2 8 2 2 5 3 3" xfId="17133"/>
    <cellStyle name="Финансовый 3 2 8 2 2 5 3 4" xfId="30741"/>
    <cellStyle name="Финансовый 3 2 8 2 2 5 4" xfId="8061"/>
    <cellStyle name="Финансовый 3 2 8 2 2 5 4 2" xfId="21669"/>
    <cellStyle name="Финансовый 3 2 8 2 2 5 4 3" xfId="35277"/>
    <cellStyle name="Финансовый 3 2 8 2 2 5 5" xfId="14865"/>
    <cellStyle name="Финансовый 3 2 8 2 2 5 6" xfId="28473"/>
    <cellStyle name="Финансовый 3 2 8 2 2 6" xfId="879"/>
    <cellStyle name="Финансовый 3 2 8 2 2 6 2" xfId="5415"/>
    <cellStyle name="Финансовый 3 2 8 2 2 6 2 2" xfId="12219"/>
    <cellStyle name="Финансовый 3 2 8 2 2 6 2 2 2" xfId="25827"/>
    <cellStyle name="Финансовый 3 2 8 2 2 6 2 2 3" xfId="39435"/>
    <cellStyle name="Финансовый 3 2 8 2 2 6 2 3" xfId="19023"/>
    <cellStyle name="Финансовый 3 2 8 2 2 6 2 4" xfId="32631"/>
    <cellStyle name="Финансовый 3 2 8 2 2 6 3" xfId="3147"/>
    <cellStyle name="Финансовый 3 2 8 2 2 6 3 2" xfId="9951"/>
    <cellStyle name="Финансовый 3 2 8 2 2 6 3 2 2" xfId="23559"/>
    <cellStyle name="Финансовый 3 2 8 2 2 6 3 2 3" xfId="37167"/>
    <cellStyle name="Финансовый 3 2 8 2 2 6 3 3" xfId="16755"/>
    <cellStyle name="Финансовый 3 2 8 2 2 6 3 4" xfId="30363"/>
    <cellStyle name="Финансовый 3 2 8 2 2 6 4" xfId="7683"/>
    <cellStyle name="Финансовый 3 2 8 2 2 6 4 2" xfId="21291"/>
    <cellStyle name="Финансовый 3 2 8 2 2 6 4 3" xfId="34899"/>
    <cellStyle name="Финансовый 3 2 8 2 2 6 5" xfId="14487"/>
    <cellStyle name="Финансовый 3 2 8 2 2 6 6" xfId="28095"/>
    <cellStyle name="Финансовый 3 2 8 2 2 7" xfId="5037"/>
    <cellStyle name="Финансовый 3 2 8 2 2 7 2" xfId="11841"/>
    <cellStyle name="Финансовый 3 2 8 2 2 7 2 2" xfId="25449"/>
    <cellStyle name="Финансовый 3 2 8 2 2 7 2 3" xfId="39057"/>
    <cellStyle name="Финансовый 3 2 8 2 2 7 3" xfId="18645"/>
    <cellStyle name="Финансовый 3 2 8 2 2 7 4" xfId="32253"/>
    <cellStyle name="Финансовый 3 2 8 2 2 8" xfId="2769"/>
    <cellStyle name="Финансовый 3 2 8 2 2 8 2" xfId="9573"/>
    <cellStyle name="Финансовый 3 2 8 2 2 8 2 2" xfId="23181"/>
    <cellStyle name="Финансовый 3 2 8 2 2 8 2 3" xfId="36789"/>
    <cellStyle name="Финансовый 3 2 8 2 2 8 3" xfId="16377"/>
    <cellStyle name="Финансовый 3 2 8 2 2 8 4" xfId="29985"/>
    <cellStyle name="Финансовый 3 2 8 2 2 9" xfId="7305"/>
    <cellStyle name="Финансовый 3 2 8 2 2 9 2" xfId="20913"/>
    <cellStyle name="Финансовый 3 2 8 2 2 9 3" xfId="34521"/>
    <cellStyle name="Финансовый 3 2 8 2 3" xfId="1811"/>
    <cellStyle name="Финансовый 3 2 8 2 3 2" xfId="6347"/>
    <cellStyle name="Финансовый 3 2 8 2 3 2 2" xfId="13151"/>
    <cellStyle name="Финансовый 3 2 8 2 3 2 2 2" xfId="26759"/>
    <cellStyle name="Финансовый 3 2 8 2 3 2 2 3" xfId="40367"/>
    <cellStyle name="Финансовый 3 2 8 2 3 2 3" xfId="19955"/>
    <cellStyle name="Финансовый 3 2 8 2 3 2 4" xfId="33563"/>
    <cellStyle name="Финансовый 3 2 8 2 3 3" xfId="4079"/>
    <cellStyle name="Финансовый 3 2 8 2 3 3 2" xfId="10883"/>
    <cellStyle name="Финансовый 3 2 8 2 3 3 2 2" xfId="24491"/>
    <cellStyle name="Финансовый 3 2 8 2 3 3 2 3" xfId="38099"/>
    <cellStyle name="Финансовый 3 2 8 2 3 3 3" xfId="17687"/>
    <cellStyle name="Финансовый 3 2 8 2 3 3 4" xfId="31295"/>
    <cellStyle name="Финансовый 3 2 8 2 3 4" xfId="8615"/>
    <cellStyle name="Финансовый 3 2 8 2 3 4 2" xfId="22223"/>
    <cellStyle name="Финансовый 3 2 8 2 3 4 3" xfId="35831"/>
    <cellStyle name="Финансовый 3 2 8 2 3 5" xfId="15419"/>
    <cellStyle name="Финансовый 3 2 8 2 3 6" xfId="29027"/>
    <cellStyle name="Финансовый 3 2 8 2 4" xfId="1433"/>
    <cellStyle name="Финансовый 3 2 8 2 4 2" xfId="5969"/>
    <cellStyle name="Финансовый 3 2 8 2 4 2 2" xfId="12773"/>
    <cellStyle name="Финансовый 3 2 8 2 4 2 2 2" xfId="26381"/>
    <cellStyle name="Финансовый 3 2 8 2 4 2 2 3" xfId="39989"/>
    <cellStyle name="Финансовый 3 2 8 2 4 2 3" xfId="19577"/>
    <cellStyle name="Финансовый 3 2 8 2 4 2 4" xfId="33185"/>
    <cellStyle name="Финансовый 3 2 8 2 4 3" xfId="3701"/>
    <cellStyle name="Финансовый 3 2 8 2 4 3 2" xfId="10505"/>
    <cellStyle name="Финансовый 3 2 8 2 4 3 2 2" xfId="24113"/>
    <cellStyle name="Финансовый 3 2 8 2 4 3 2 3" xfId="37721"/>
    <cellStyle name="Финансовый 3 2 8 2 4 3 3" xfId="17309"/>
    <cellStyle name="Финансовый 3 2 8 2 4 3 4" xfId="30917"/>
    <cellStyle name="Финансовый 3 2 8 2 4 4" xfId="8237"/>
    <cellStyle name="Финансовый 3 2 8 2 4 4 2" xfId="21845"/>
    <cellStyle name="Финансовый 3 2 8 2 4 4 3" xfId="35453"/>
    <cellStyle name="Финансовый 3 2 8 2 4 5" xfId="15041"/>
    <cellStyle name="Финансовый 3 2 8 2 4 6" xfId="28649"/>
    <cellStyle name="Финансовый 3 2 8 2 5" xfId="2189"/>
    <cellStyle name="Финансовый 3 2 8 2 5 2" xfId="6725"/>
    <cellStyle name="Финансовый 3 2 8 2 5 2 2" xfId="13529"/>
    <cellStyle name="Финансовый 3 2 8 2 5 2 2 2" xfId="27137"/>
    <cellStyle name="Финансовый 3 2 8 2 5 2 2 3" xfId="40745"/>
    <cellStyle name="Финансовый 3 2 8 2 5 2 3" xfId="20333"/>
    <cellStyle name="Финансовый 3 2 8 2 5 2 4" xfId="33941"/>
    <cellStyle name="Финансовый 3 2 8 2 5 3" xfId="4457"/>
    <cellStyle name="Финансовый 3 2 8 2 5 3 2" xfId="11261"/>
    <cellStyle name="Финансовый 3 2 8 2 5 3 2 2" xfId="24869"/>
    <cellStyle name="Финансовый 3 2 8 2 5 3 2 3" xfId="38477"/>
    <cellStyle name="Финансовый 3 2 8 2 5 3 3" xfId="18065"/>
    <cellStyle name="Финансовый 3 2 8 2 5 3 4" xfId="31673"/>
    <cellStyle name="Финансовый 3 2 8 2 5 4" xfId="8993"/>
    <cellStyle name="Финансовый 3 2 8 2 5 4 2" xfId="22601"/>
    <cellStyle name="Финансовый 3 2 8 2 5 4 3" xfId="36209"/>
    <cellStyle name="Финансовый 3 2 8 2 5 5" xfId="15797"/>
    <cellStyle name="Финансовый 3 2 8 2 5 6" xfId="29405"/>
    <cellStyle name="Финансовый 3 2 8 2 6" xfId="1055"/>
    <cellStyle name="Финансовый 3 2 8 2 6 2" xfId="5591"/>
    <cellStyle name="Финансовый 3 2 8 2 6 2 2" xfId="12395"/>
    <cellStyle name="Финансовый 3 2 8 2 6 2 2 2" xfId="26003"/>
    <cellStyle name="Финансовый 3 2 8 2 6 2 2 3" xfId="39611"/>
    <cellStyle name="Финансовый 3 2 8 2 6 2 3" xfId="19199"/>
    <cellStyle name="Финансовый 3 2 8 2 6 2 4" xfId="32807"/>
    <cellStyle name="Финансовый 3 2 8 2 6 3" xfId="3323"/>
    <cellStyle name="Финансовый 3 2 8 2 6 3 2" xfId="10127"/>
    <cellStyle name="Финансовый 3 2 8 2 6 3 2 2" xfId="23735"/>
    <cellStyle name="Финансовый 3 2 8 2 6 3 2 3" xfId="37343"/>
    <cellStyle name="Финансовый 3 2 8 2 6 3 3" xfId="16931"/>
    <cellStyle name="Финансовый 3 2 8 2 6 3 4" xfId="30539"/>
    <cellStyle name="Финансовый 3 2 8 2 6 4" xfId="7859"/>
    <cellStyle name="Финансовый 3 2 8 2 6 4 2" xfId="21467"/>
    <cellStyle name="Финансовый 3 2 8 2 6 4 3" xfId="35075"/>
    <cellStyle name="Финансовый 3 2 8 2 6 5" xfId="14663"/>
    <cellStyle name="Финансовый 3 2 8 2 6 6" xfId="28271"/>
    <cellStyle name="Финансовый 3 2 8 2 7" xfId="677"/>
    <cellStyle name="Финансовый 3 2 8 2 7 2" xfId="5213"/>
    <cellStyle name="Финансовый 3 2 8 2 7 2 2" xfId="12017"/>
    <cellStyle name="Финансовый 3 2 8 2 7 2 2 2" xfId="25625"/>
    <cellStyle name="Финансовый 3 2 8 2 7 2 2 3" xfId="39233"/>
    <cellStyle name="Финансовый 3 2 8 2 7 2 3" xfId="18821"/>
    <cellStyle name="Финансовый 3 2 8 2 7 2 4" xfId="32429"/>
    <cellStyle name="Финансовый 3 2 8 2 7 3" xfId="2945"/>
    <cellStyle name="Финансовый 3 2 8 2 7 3 2" xfId="9749"/>
    <cellStyle name="Финансовый 3 2 8 2 7 3 2 2" xfId="23357"/>
    <cellStyle name="Финансовый 3 2 8 2 7 3 2 3" xfId="36965"/>
    <cellStyle name="Финансовый 3 2 8 2 7 3 3" xfId="16553"/>
    <cellStyle name="Финансовый 3 2 8 2 7 3 4" xfId="30161"/>
    <cellStyle name="Финансовый 3 2 8 2 7 4" xfId="7481"/>
    <cellStyle name="Финансовый 3 2 8 2 7 4 2" xfId="21089"/>
    <cellStyle name="Финансовый 3 2 8 2 7 4 3" xfId="34697"/>
    <cellStyle name="Финансовый 3 2 8 2 7 5" xfId="14285"/>
    <cellStyle name="Финансовый 3 2 8 2 7 6" xfId="27893"/>
    <cellStyle name="Финансовый 3 2 8 2 8" xfId="4835"/>
    <cellStyle name="Финансовый 3 2 8 2 8 2" xfId="11639"/>
    <cellStyle name="Финансовый 3 2 8 2 8 2 2" xfId="25247"/>
    <cellStyle name="Финансовый 3 2 8 2 8 2 3" xfId="38855"/>
    <cellStyle name="Финансовый 3 2 8 2 8 3" xfId="18443"/>
    <cellStyle name="Финансовый 3 2 8 2 8 4" xfId="32051"/>
    <cellStyle name="Финансовый 3 2 8 2 9" xfId="2567"/>
    <cellStyle name="Финансовый 3 2 8 2 9 2" xfId="9371"/>
    <cellStyle name="Финансовый 3 2 8 2 9 2 2" xfId="22979"/>
    <cellStyle name="Финансовый 3 2 8 2 9 2 3" xfId="36587"/>
    <cellStyle name="Финансовый 3 2 8 2 9 3" xfId="16175"/>
    <cellStyle name="Финансовый 3 2 8 2 9 4" xfId="29783"/>
    <cellStyle name="Финансовый 3 2 8 3" xfId="420"/>
    <cellStyle name="Финансовый 3 2 8 3 10" xfId="14028"/>
    <cellStyle name="Финансовый 3 2 8 3 11" xfId="27636"/>
    <cellStyle name="Финансовый 3 2 8 3 2" xfId="1932"/>
    <cellStyle name="Финансовый 3 2 8 3 2 2" xfId="6468"/>
    <cellStyle name="Финансовый 3 2 8 3 2 2 2" xfId="13272"/>
    <cellStyle name="Финансовый 3 2 8 3 2 2 2 2" xfId="26880"/>
    <cellStyle name="Финансовый 3 2 8 3 2 2 2 3" xfId="40488"/>
    <cellStyle name="Финансовый 3 2 8 3 2 2 3" xfId="20076"/>
    <cellStyle name="Финансовый 3 2 8 3 2 2 4" xfId="33684"/>
    <cellStyle name="Финансовый 3 2 8 3 2 3" xfId="4200"/>
    <cellStyle name="Финансовый 3 2 8 3 2 3 2" xfId="11004"/>
    <cellStyle name="Финансовый 3 2 8 3 2 3 2 2" xfId="24612"/>
    <cellStyle name="Финансовый 3 2 8 3 2 3 2 3" xfId="38220"/>
    <cellStyle name="Финансовый 3 2 8 3 2 3 3" xfId="17808"/>
    <cellStyle name="Финансовый 3 2 8 3 2 3 4" xfId="31416"/>
    <cellStyle name="Финансовый 3 2 8 3 2 4" xfId="8736"/>
    <cellStyle name="Финансовый 3 2 8 3 2 4 2" xfId="22344"/>
    <cellStyle name="Финансовый 3 2 8 3 2 4 3" xfId="35952"/>
    <cellStyle name="Финансовый 3 2 8 3 2 5" xfId="15540"/>
    <cellStyle name="Финансовый 3 2 8 3 2 6" xfId="29148"/>
    <cellStyle name="Финансовый 3 2 8 3 3" xfId="1554"/>
    <cellStyle name="Финансовый 3 2 8 3 3 2" xfId="6090"/>
    <cellStyle name="Финансовый 3 2 8 3 3 2 2" xfId="12894"/>
    <cellStyle name="Финансовый 3 2 8 3 3 2 2 2" xfId="26502"/>
    <cellStyle name="Финансовый 3 2 8 3 3 2 2 3" xfId="40110"/>
    <cellStyle name="Финансовый 3 2 8 3 3 2 3" xfId="19698"/>
    <cellStyle name="Финансовый 3 2 8 3 3 2 4" xfId="33306"/>
    <cellStyle name="Финансовый 3 2 8 3 3 3" xfId="3822"/>
    <cellStyle name="Финансовый 3 2 8 3 3 3 2" xfId="10626"/>
    <cellStyle name="Финансовый 3 2 8 3 3 3 2 2" xfId="24234"/>
    <cellStyle name="Финансовый 3 2 8 3 3 3 2 3" xfId="37842"/>
    <cellStyle name="Финансовый 3 2 8 3 3 3 3" xfId="17430"/>
    <cellStyle name="Финансовый 3 2 8 3 3 3 4" xfId="31038"/>
    <cellStyle name="Финансовый 3 2 8 3 3 4" xfId="8358"/>
    <cellStyle name="Финансовый 3 2 8 3 3 4 2" xfId="21966"/>
    <cellStyle name="Финансовый 3 2 8 3 3 4 3" xfId="35574"/>
    <cellStyle name="Финансовый 3 2 8 3 3 5" xfId="15162"/>
    <cellStyle name="Финансовый 3 2 8 3 3 6" xfId="28770"/>
    <cellStyle name="Финансовый 3 2 8 3 4" xfId="2310"/>
    <cellStyle name="Финансовый 3 2 8 3 4 2" xfId="6846"/>
    <cellStyle name="Финансовый 3 2 8 3 4 2 2" xfId="13650"/>
    <cellStyle name="Финансовый 3 2 8 3 4 2 2 2" xfId="27258"/>
    <cellStyle name="Финансовый 3 2 8 3 4 2 2 3" xfId="40866"/>
    <cellStyle name="Финансовый 3 2 8 3 4 2 3" xfId="20454"/>
    <cellStyle name="Финансовый 3 2 8 3 4 2 4" xfId="34062"/>
    <cellStyle name="Финансовый 3 2 8 3 4 3" xfId="4578"/>
    <cellStyle name="Финансовый 3 2 8 3 4 3 2" xfId="11382"/>
    <cellStyle name="Финансовый 3 2 8 3 4 3 2 2" xfId="24990"/>
    <cellStyle name="Финансовый 3 2 8 3 4 3 2 3" xfId="38598"/>
    <cellStyle name="Финансовый 3 2 8 3 4 3 3" xfId="18186"/>
    <cellStyle name="Финансовый 3 2 8 3 4 3 4" xfId="31794"/>
    <cellStyle name="Финансовый 3 2 8 3 4 4" xfId="9114"/>
    <cellStyle name="Финансовый 3 2 8 3 4 4 2" xfId="22722"/>
    <cellStyle name="Финансовый 3 2 8 3 4 4 3" xfId="36330"/>
    <cellStyle name="Финансовый 3 2 8 3 4 5" xfId="15918"/>
    <cellStyle name="Финансовый 3 2 8 3 4 6" xfId="29526"/>
    <cellStyle name="Финансовый 3 2 8 3 5" xfId="1176"/>
    <cellStyle name="Финансовый 3 2 8 3 5 2" xfId="5712"/>
    <cellStyle name="Финансовый 3 2 8 3 5 2 2" xfId="12516"/>
    <cellStyle name="Финансовый 3 2 8 3 5 2 2 2" xfId="26124"/>
    <cellStyle name="Финансовый 3 2 8 3 5 2 2 3" xfId="39732"/>
    <cellStyle name="Финансовый 3 2 8 3 5 2 3" xfId="19320"/>
    <cellStyle name="Финансовый 3 2 8 3 5 2 4" xfId="32928"/>
    <cellStyle name="Финансовый 3 2 8 3 5 3" xfId="3444"/>
    <cellStyle name="Финансовый 3 2 8 3 5 3 2" xfId="10248"/>
    <cellStyle name="Финансовый 3 2 8 3 5 3 2 2" xfId="23856"/>
    <cellStyle name="Финансовый 3 2 8 3 5 3 2 3" xfId="37464"/>
    <cellStyle name="Финансовый 3 2 8 3 5 3 3" xfId="17052"/>
    <cellStyle name="Финансовый 3 2 8 3 5 3 4" xfId="30660"/>
    <cellStyle name="Финансовый 3 2 8 3 5 4" xfId="7980"/>
    <cellStyle name="Финансовый 3 2 8 3 5 4 2" xfId="21588"/>
    <cellStyle name="Финансовый 3 2 8 3 5 4 3" xfId="35196"/>
    <cellStyle name="Финансовый 3 2 8 3 5 5" xfId="14784"/>
    <cellStyle name="Финансовый 3 2 8 3 5 6" xfId="28392"/>
    <cellStyle name="Финансовый 3 2 8 3 6" xfId="798"/>
    <cellStyle name="Финансовый 3 2 8 3 6 2" xfId="5334"/>
    <cellStyle name="Финансовый 3 2 8 3 6 2 2" xfId="12138"/>
    <cellStyle name="Финансовый 3 2 8 3 6 2 2 2" xfId="25746"/>
    <cellStyle name="Финансовый 3 2 8 3 6 2 2 3" xfId="39354"/>
    <cellStyle name="Финансовый 3 2 8 3 6 2 3" xfId="18942"/>
    <cellStyle name="Финансовый 3 2 8 3 6 2 4" xfId="32550"/>
    <cellStyle name="Финансовый 3 2 8 3 6 3" xfId="3066"/>
    <cellStyle name="Финансовый 3 2 8 3 6 3 2" xfId="9870"/>
    <cellStyle name="Финансовый 3 2 8 3 6 3 2 2" xfId="23478"/>
    <cellStyle name="Финансовый 3 2 8 3 6 3 2 3" xfId="37086"/>
    <cellStyle name="Финансовый 3 2 8 3 6 3 3" xfId="16674"/>
    <cellStyle name="Финансовый 3 2 8 3 6 3 4" xfId="30282"/>
    <cellStyle name="Финансовый 3 2 8 3 6 4" xfId="7602"/>
    <cellStyle name="Финансовый 3 2 8 3 6 4 2" xfId="21210"/>
    <cellStyle name="Финансовый 3 2 8 3 6 4 3" xfId="34818"/>
    <cellStyle name="Финансовый 3 2 8 3 6 5" xfId="14406"/>
    <cellStyle name="Финансовый 3 2 8 3 6 6" xfId="28014"/>
    <cellStyle name="Финансовый 3 2 8 3 7" xfId="4956"/>
    <cellStyle name="Финансовый 3 2 8 3 7 2" xfId="11760"/>
    <cellStyle name="Финансовый 3 2 8 3 7 2 2" xfId="25368"/>
    <cellStyle name="Финансовый 3 2 8 3 7 2 3" xfId="38976"/>
    <cellStyle name="Финансовый 3 2 8 3 7 3" xfId="18564"/>
    <cellStyle name="Финансовый 3 2 8 3 7 4" xfId="32172"/>
    <cellStyle name="Финансовый 3 2 8 3 8" xfId="2688"/>
    <cellStyle name="Финансовый 3 2 8 3 8 2" xfId="9492"/>
    <cellStyle name="Финансовый 3 2 8 3 8 2 2" xfId="23100"/>
    <cellStyle name="Финансовый 3 2 8 3 8 2 3" xfId="36708"/>
    <cellStyle name="Финансовый 3 2 8 3 8 3" xfId="16296"/>
    <cellStyle name="Финансовый 3 2 8 3 8 4" xfId="29904"/>
    <cellStyle name="Финансовый 3 2 8 3 9" xfId="7224"/>
    <cellStyle name="Финансовый 3 2 8 3 9 2" xfId="20832"/>
    <cellStyle name="Финансовый 3 2 8 3 9 3" xfId="34440"/>
    <cellStyle name="Финансовый 3 2 8 4" xfId="1730"/>
    <cellStyle name="Финансовый 3 2 8 4 2" xfId="6266"/>
    <cellStyle name="Финансовый 3 2 8 4 2 2" xfId="13070"/>
    <cellStyle name="Финансовый 3 2 8 4 2 2 2" xfId="26678"/>
    <cellStyle name="Финансовый 3 2 8 4 2 2 3" xfId="40286"/>
    <cellStyle name="Финансовый 3 2 8 4 2 3" xfId="19874"/>
    <cellStyle name="Финансовый 3 2 8 4 2 4" xfId="33482"/>
    <cellStyle name="Финансовый 3 2 8 4 3" xfId="3998"/>
    <cellStyle name="Финансовый 3 2 8 4 3 2" xfId="10802"/>
    <cellStyle name="Финансовый 3 2 8 4 3 2 2" xfId="24410"/>
    <cellStyle name="Финансовый 3 2 8 4 3 2 3" xfId="38018"/>
    <cellStyle name="Финансовый 3 2 8 4 3 3" xfId="17606"/>
    <cellStyle name="Финансовый 3 2 8 4 3 4" xfId="31214"/>
    <cellStyle name="Финансовый 3 2 8 4 4" xfId="8534"/>
    <cellStyle name="Финансовый 3 2 8 4 4 2" xfId="22142"/>
    <cellStyle name="Финансовый 3 2 8 4 4 3" xfId="35750"/>
    <cellStyle name="Финансовый 3 2 8 4 5" xfId="15338"/>
    <cellStyle name="Финансовый 3 2 8 4 6" xfId="28946"/>
    <cellStyle name="Финансовый 3 2 8 5" xfId="1352"/>
    <cellStyle name="Финансовый 3 2 8 5 2" xfId="5888"/>
    <cellStyle name="Финансовый 3 2 8 5 2 2" xfId="12692"/>
    <cellStyle name="Финансовый 3 2 8 5 2 2 2" xfId="26300"/>
    <cellStyle name="Финансовый 3 2 8 5 2 2 3" xfId="39908"/>
    <cellStyle name="Финансовый 3 2 8 5 2 3" xfId="19496"/>
    <cellStyle name="Финансовый 3 2 8 5 2 4" xfId="33104"/>
    <cellStyle name="Финансовый 3 2 8 5 3" xfId="3620"/>
    <cellStyle name="Финансовый 3 2 8 5 3 2" xfId="10424"/>
    <cellStyle name="Финансовый 3 2 8 5 3 2 2" xfId="24032"/>
    <cellStyle name="Финансовый 3 2 8 5 3 2 3" xfId="37640"/>
    <cellStyle name="Финансовый 3 2 8 5 3 3" xfId="17228"/>
    <cellStyle name="Финансовый 3 2 8 5 3 4" xfId="30836"/>
    <cellStyle name="Финансовый 3 2 8 5 4" xfId="8156"/>
    <cellStyle name="Финансовый 3 2 8 5 4 2" xfId="21764"/>
    <cellStyle name="Финансовый 3 2 8 5 4 3" xfId="35372"/>
    <cellStyle name="Финансовый 3 2 8 5 5" xfId="14960"/>
    <cellStyle name="Финансовый 3 2 8 5 6" xfId="28568"/>
    <cellStyle name="Финансовый 3 2 8 6" xfId="2108"/>
    <cellStyle name="Финансовый 3 2 8 6 2" xfId="6644"/>
    <cellStyle name="Финансовый 3 2 8 6 2 2" xfId="13448"/>
    <cellStyle name="Финансовый 3 2 8 6 2 2 2" xfId="27056"/>
    <cellStyle name="Финансовый 3 2 8 6 2 2 3" xfId="40664"/>
    <cellStyle name="Финансовый 3 2 8 6 2 3" xfId="20252"/>
    <cellStyle name="Финансовый 3 2 8 6 2 4" xfId="33860"/>
    <cellStyle name="Финансовый 3 2 8 6 3" xfId="4376"/>
    <cellStyle name="Финансовый 3 2 8 6 3 2" xfId="11180"/>
    <cellStyle name="Финансовый 3 2 8 6 3 2 2" xfId="24788"/>
    <cellStyle name="Финансовый 3 2 8 6 3 2 3" xfId="38396"/>
    <cellStyle name="Финансовый 3 2 8 6 3 3" xfId="17984"/>
    <cellStyle name="Финансовый 3 2 8 6 3 4" xfId="31592"/>
    <cellStyle name="Финансовый 3 2 8 6 4" xfId="8912"/>
    <cellStyle name="Финансовый 3 2 8 6 4 2" xfId="22520"/>
    <cellStyle name="Финансовый 3 2 8 6 4 3" xfId="36128"/>
    <cellStyle name="Финансовый 3 2 8 6 5" xfId="15716"/>
    <cellStyle name="Финансовый 3 2 8 6 6" xfId="29324"/>
    <cellStyle name="Финансовый 3 2 8 7" xfId="974"/>
    <cellStyle name="Финансовый 3 2 8 7 2" xfId="5510"/>
    <cellStyle name="Финансовый 3 2 8 7 2 2" xfId="12314"/>
    <cellStyle name="Финансовый 3 2 8 7 2 2 2" xfId="25922"/>
    <cellStyle name="Финансовый 3 2 8 7 2 2 3" xfId="39530"/>
    <cellStyle name="Финансовый 3 2 8 7 2 3" xfId="19118"/>
    <cellStyle name="Финансовый 3 2 8 7 2 4" xfId="32726"/>
    <cellStyle name="Финансовый 3 2 8 7 3" xfId="3242"/>
    <cellStyle name="Финансовый 3 2 8 7 3 2" xfId="10046"/>
    <cellStyle name="Финансовый 3 2 8 7 3 2 2" xfId="23654"/>
    <cellStyle name="Финансовый 3 2 8 7 3 2 3" xfId="37262"/>
    <cellStyle name="Финансовый 3 2 8 7 3 3" xfId="16850"/>
    <cellStyle name="Финансовый 3 2 8 7 3 4" xfId="30458"/>
    <cellStyle name="Финансовый 3 2 8 7 4" xfId="7778"/>
    <cellStyle name="Финансовый 3 2 8 7 4 2" xfId="21386"/>
    <cellStyle name="Финансовый 3 2 8 7 4 3" xfId="34994"/>
    <cellStyle name="Финансовый 3 2 8 7 5" xfId="14582"/>
    <cellStyle name="Финансовый 3 2 8 7 6" xfId="28190"/>
    <cellStyle name="Финансовый 3 2 8 8" xfId="596"/>
    <cellStyle name="Финансовый 3 2 8 8 2" xfId="5132"/>
    <cellStyle name="Финансовый 3 2 8 8 2 2" xfId="11936"/>
    <cellStyle name="Финансовый 3 2 8 8 2 2 2" xfId="25544"/>
    <cellStyle name="Финансовый 3 2 8 8 2 2 3" xfId="39152"/>
    <cellStyle name="Финансовый 3 2 8 8 2 3" xfId="18740"/>
    <cellStyle name="Финансовый 3 2 8 8 2 4" xfId="32348"/>
    <cellStyle name="Финансовый 3 2 8 8 3" xfId="2864"/>
    <cellStyle name="Финансовый 3 2 8 8 3 2" xfId="9668"/>
    <cellStyle name="Финансовый 3 2 8 8 3 2 2" xfId="23276"/>
    <cellStyle name="Финансовый 3 2 8 8 3 2 3" xfId="36884"/>
    <cellStyle name="Финансовый 3 2 8 8 3 3" xfId="16472"/>
    <cellStyle name="Финансовый 3 2 8 8 3 4" xfId="30080"/>
    <cellStyle name="Финансовый 3 2 8 8 4" xfId="7400"/>
    <cellStyle name="Финансовый 3 2 8 8 4 2" xfId="21008"/>
    <cellStyle name="Финансовый 3 2 8 8 4 3" xfId="34616"/>
    <cellStyle name="Финансовый 3 2 8 8 5" xfId="14204"/>
    <cellStyle name="Финансовый 3 2 8 8 6" xfId="27812"/>
    <cellStyle name="Финансовый 3 2 8 9" xfId="4754"/>
    <cellStyle name="Финансовый 3 2 8 9 2" xfId="11558"/>
    <cellStyle name="Финансовый 3 2 8 9 2 2" xfId="25166"/>
    <cellStyle name="Финансовый 3 2 8 9 2 3" xfId="38774"/>
    <cellStyle name="Финансовый 3 2 8 9 3" xfId="18362"/>
    <cellStyle name="Финансовый 3 2 8 9 4" xfId="31970"/>
    <cellStyle name="Финансовый 3 2 9" xfId="224"/>
    <cellStyle name="Финансовый 3 2 9 10" xfId="7028"/>
    <cellStyle name="Финансовый 3 2 9 10 2" xfId="20636"/>
    <cellStyle name="Финансовый 3 2 9 10 3" xfId="34244"/>
    <cellStyle name="Финансовый 3 2 9 11" xfId="13832"/>
    <cellStyle name="Финансовый 3 2 9 12" xfId="27440"/>
    <cellStyle name="Финансовый 3 2 9 2" xfId="426"/>
    <cellStyle name="Финансовый 3 2 9 2 10" xfId="14034"/>
    <cellStyle name="Финансовый 3 2 9 2 11" xfId="27642"/>
    <cellStyle name="Финансовый 3 2 9 2 2" xfId="1938"/>
    <cellStyle name="Финансовый 3 2 9 2 2 2" xfId="6474"/>
    <cellStyle name="Финансовый 3 2 9 2 2 2 2" xfId="13278"/>
    <cellStyle name="Финансовый 3 2 9 2 2 2 2 2" xfId="26886"/>
    <cellStyle name="Финансовый 3 2 9 2 2 2 2 3" xfId="40494"/>
    <cellStyle name="Финансовый 3 2 9 2 2 2 3" xfId="20082"/>
    <cellStyle name="Финансовый 3 2 9 2 2 2 4" xfId="33690"/>
    <cellStyle name="Финансовый 3 2 9 2 2 3" xfId="4206"/>
    <cellStyle name="Финансовый 3 2 9 2 2 3 2" xfId="11010"/>
    <cellStyle name="Финансовый 3 2 9 2 2 3 2 2" xfId="24618"/>
    <cellStyle name="Финансовый 3 2 9 2 2 3 2 3" xfId="38226"/>
    <cellStyle name="Финансовый 3 2 9 2 2 3 3" xfId="17814"/>
    <cellStyle name="Финансовый 3 2 9 2 2 3 4" xfId="31422"/>
    <cellStyle name="Финансовый 3 2 9 2 2 4" xfId="8742"/>
    <cellStyle name="Финансовый 3 2 9 2 2 4 2" xfId="22350"/>
    <cellStyle name="Финансовый 3 2 9 2 2 4 3" xfId="35958"/>
    <cellStyle name="Финансовый 3 2 9 2 2 5" xfId="15546"/>
    <cellStyle name="Финансовый 3 2 9 2 2 6" xfId="29154"/>
    <cellStyle name="Финансовый 3 2 9 2 3" xfId="1560"/>
    <cellStyle name="Финансовый 3 2 9 2 3 2" xfId="6096"/>
    <cellStyle name="Финансовый 3 2 9 2 3 2 2" xfId="12900"/>
    <cellStyle name="Финансовый 3 2 9 2 3 2 2 2" xfId="26508"/>
    <cellStyle name="Финансовый 3 2 9 2 3 2 2 3" xfId="40116"/>
    <cellStyle name="Финансовый 3 2 9 2 3 2 3" xfId="19704"/>
    <cellStyle name="Финансовый 3 2 9 2 3 2 4" xfId="33312"/>
    <cellStyle name="Финансовый 3 2 9 2 3 3" xfId="3828"/>
    <cellStyle name="Финансовый 3 2 9 2 3 3 2" xfId="10632"/>
    <cellStyle name="Финансовый 3 2 9 2 3 3 2 2" xfId="24240"/>
    <cellStyle name="Финансовый 3 2 9 2 3 3 2 3" xfId="37848"/>
    <cellStyle name="Финансовый 3 2 9 2 3 3 3" xfId="17436"/>
    <cellStyle name="Финансовый 3 2 9 2 3 3 4" xfId="31044"/>
    <cellStyle name="Финансовый 3 2 9 2 3 4" xfId="8364"/>
    <cellStyle name="Финансовый 3 2 9 2 3 4 2" xfId="21972"/>
    <cellStyle name="Финансовый 3 2 9 2 3 4 3" xfId="35580"/>
    <cellStyle name="Финансовый 3 2 9 2 3 5" xfId="15168"/>
    <cellStyle name="Финансовый 3 2 9 2 3 6" xfId="28776"/>
    <cellStyle name="Финансовый 3 2 9 2 4" xfId="2316"/>
    <cellStyle name="Финансовый 3 2 9 2 4 2" xfId="6852"/>
    <cellStyle name="Финансовый 3 2 9 2 4 2 2" xfId="13656"/>
    <cellStyle name="Финансовый 3 2 9 2 4 2 2 2" xfId="27264"/>
    <cellStyle name="Финансовый 3 2 9 2 4 2 2 3" xfId="40872"/>
    <cellStyle name="Финансовый 3 2 9 2 4 2 3" xfId="20460"/>
    <cellStyle name="Финансовый 3 2 9 2 4 2 4" xfId="34068"/>
    <cellStyle name="Финансовый 3 2 9 2 4 3" xfId="4584"/>
    <cellStyle name="Финансовый 3 2 9 2 4 3 2" xfId="11388"/>
    <cellStyle name="Финансовый 3 2 9 2 4 3 2 2" xfId="24996"/>
    <cellStyle name="Финансовый 3 2 9 2 4 3 2 3" xfId="38604"/>
    <cellStyle name="Финансовый 3 2 9 2 4 3 3" xfId="18192"/>
    <cellStyle name="Финансовый 3 2 9 2 4 3 4" xfId="31800"/>
    <cellStyle name="Финансовый 3 2 9 2 4 4" xfId="9120"/>
    <cellStyle name="Финансовый 3 2 9 2 4 4 2" xfId="22728"/>
    <cellStyle name="Финансовый 3 2 9 2 4 4 3" xfId="36336"/>
    <cellStyle name="Финансовый 3 2 9 2 4 5" xfId="15924"/>
    <cellStyle name="Финансовый 3 2 9 2 4 6" xfId="29532"/>
    <cellStyle name="Финансовый 3 2 9 2 5" xfId="1182"/>
    <cellStyle name="Финансовый 3 2 9 2 5 2" xfId="5718"/>
    <cellStyle name="Финансовый 3 2 9 2 5 2 2" xfId="12522"/>
    <cellStyle name="Финансовый 3 2 9 2 5 2 2 2" xfId="26130"/>
    <cellStyle name="Финансовый 3 2 9 2 5 2 2 3" xfId="39738"/>
    <cellStyle name="Финансовый 3 2 9 2 5 2 3" xfId="19326"/>
    <cellStyle name="Финансовый 3 2 9 2 5 2 4" xfId="32934"/>
    <cellStyle name="Финансовый 3 2 9 2 5 3" xfId="3450"/>
    <cellStyle name="Финансовый 3 2 9 2 5 3 2" xfId="10254"/>
    <cellStyle name="Финансовый 3 2 9 2 5 3 2 2" xfId="23862"/>
    <cellStyle name="Финансовый 3 2 9 2 5 3 2 3" xfId="37470"/>
    <cellStyle name="Финансовый 3 2 9 2 5 3 3" xfId="17058"/>
    <cellStyle name="Финансовый 3 2 9 2 5 3 4" xfId="30666"/>
    <cellStyle name="Финансовый 3 2 9 2 5 4" xfId="7986"/>
    <cellStyle name="Финансовый 3 2 9 2 5 4 2" xfId="21594"/>
    <cellStyle name="Финансовый 3 2 9 2 5 4 3" xfId="35202"/>
    <cellStyle name="Финансовый 3 2 9 2 5 5" xfId="14790"/>
    <cellStyle name="Финансовый 3 2 9 2 5 6" xfId="28398"/>
    <cellStyle name="Финансовый 3 2 9 2 6" xfId="804"/>
    <cellStyle name="Финансовый 3 2 9 2 6 2" xfId="5340"/>
    <cellStyle name="Финансовый 3 2 9 2 6 2 2" xfId="12144"/>
    <cellStyle name="Финансовый 3 2 9 2 6 2 2 2" xfId="25752"/>
    <cellStyle name="Финансовый 3 2 9 2 6 2 2 3" xfId="39360"/>
    <cellStyle name="Финансовый 3 2 9 2 6 2 3" xfId="18948"/>
    <cellStyle name="Финансовый 3 2 9 2 6 2 4" xfId="32556"/>
    <cellStyle name="Финансовый 3 2 9 2 6 3" xfId="3072"/>
    <cellStyle name="Финансовый 3 2 9 2 6 3 2" xfId="9876"/>
    <cellStyle name="Финансовый 3 2 9 2 6 3 2 2" xfId="23484"/>
    <cellStyle name="Финансовый 3 2 9 2 6 3 2 3" xfId="37092"/>
    <cellStyle name="Финансовый 3 2 9 2 6 3 3" xfId="16680"/>
    <cellStyle name="Финансовый 3 2 9 2 6 3 4" xfId="30288"/>
    <cellStyle name="Финансовый 3 2 9 2 6 4" xfId="7608"/>
    <cellStyle name="Финансовый 3 2 9 2 6 4 2" xfId="21216"/>
    <cellStyle name="Финансовый 3 2 9 2 6 4 3" xfId="34824"/>
    <cellStyle name="Финансовый 3 2 9 2 6 5" xfId="14412"/>
    <cellStyle name="Финансовый 3 2 9 2 6 6" xfId="28020"/>
    <cellStyle name="Финансовый 3 2 9 2 7" xfId="4962"/>
    <cellStyle name="Финансовый 3 2 9 2 7 2" xfId="11766"/>
    <cellStyle name="Финансовый 3 2 9 2 7 2 2" xfId="25374"/>
    <cellStyle name="Финансовый 3 2 9 2 7 2 3" xfId="38982"/>
    <cellStyle name="Финансовый 3 2 9 2 7 3" xfId="18570"/>
    <cellStyle name="Финансовый 3 2 9 2 7 4" xfId="32178"/>
    <cellStyle name="Финансовый 3 2 9 2 8" xfId="2694"/>
    <cellStyle name="Финансовый 3 2 9 2 8 2" xfId="9498"/>
    <cellStyle name="Финансовый 3 2 9 2 8 2 2" xfId="23106"/>
    <cellStyle name="Финансовый 3 2 9 2 8 2 3" xfId="36714"/>
    <cellStyle name="Финансовый 3 2 9 2 8 3" xfId="16302"/>
    <cellStyle name="Финансовый 3 2 9 2 8 4" xfId="29910"/>
    <cellStyle name="Финансовый 3 2 9 2 9" xfId="7230"/>
    <cellStyle name="Финансовый 3 2 9 2 9 2" xfId="20838"/>
    <cellStyle name="Финансовый 3 2 9 2 9 3" xfId="34446"/>
    <cellStyle name="Финансовый 3 2 9 3" xfId="1736"/>
    <cellStyle name="Финансовый 3 2 9 3 2" xfId="6272"/>
    <cellStyle name="Финансовый 3 2 9 3 2 2" xfId="13076"/>
    <cellStyle name="Финансовый 3 2 9 3 2 2 2" xfId="26684"/>
    <cellStyle name="Финансовый 3 2 9 3 2 2 3" xfId="40292"/>
    <cellStyle name="Финансовый 3 2 9 3 2 3" xfId="19880"/>
    <cellStyle name="Финансовый 3 2 9 3 2 4" xfId="33488"/>
    <cellStyle name="Финансовый 3 2 9 3 3" xfId="4004"/>
    <cellStyle name="Финансовый 3 2 9 3 3 2" xfId="10808"/>
    <cellStyle name="Финансовый 3 2 9 3 3 2 2" xfId="24416"/>
    <cellStyle name="Финансовый 3 2 9 3 3 2 3" xfId="38024"/>
    <cellStyle name="Финансовый 3 2 9 3 3 3" xfId="17612"/>
    <cellStyle name="Финансовый 3 2 9 3 3 4" xfId="31220"/>
    <cellStyle name="Финансовый 3 2 9 3 4" xfId="8540"/>
    <cellStyle name="Финансовый 3 2 9 3 4 2" xfId="22148"/>
    <cellStyle name="Финансовый 3 2 9 3 4 3" xfId="35756"/>
    <cellStyle name="Финансовый 3 2 9 3 5" xfId="15344"/>
    <cellStyle name="Финансовый 3 2 9 3 6" xfId="28952"/>
    <cellStyle name="Финансовый 3 2 9 4" xfId="1358"/>
    <cellStyle name="Финансовый 3 2 9 4 2" xfId="5894"/>
    <cellStyle name="Финансовый 3 2 9 4 2 2" xfId="12698"/>
    <cellStyle name="Финансовый 3 2 9 4 2 2 2" xfId="26306"/>
    <cellStyle name="Финансовый 3 2 9 4 2 2 3" xfId="39914"/>
    <cellStyle name="Финансовый 3 2 9 4 2 3" xfId="19502"/>
    <cellStyle name="Финансовый 3 2 9 4 2 4" xfId="33110"/>
    <cellStyle name="Финансовый 3 2 9 4 3" xfId="3626"/>
    <cellStyle name="Финансовый 3 2 9 4 3 2" xfId="10430"/>
    <cellStyle name="Финансовый 3 2 9 4 3 2 2" xfId="24038"/>
    <cellStyle name="Финансовый 3 2 9 4 3 2 3" xfId="37646"/>
    <cellStyle name="Финансовый 3 2 9 4 3 3" xfId="17234"/>
    <cellStyle name="Финансовый 3 2 9 4 3 4" xfId="30842"/>
    <cellStyle name="Финансовый 3 2 9 4 4" xfId="8162"/>
    <cellStyle name="Финансовый 3 2 9 4 4 2" xfId="21770"/>
    <cellStyle name="Финансовый 3 2 9 4 4 3" xfId="35378"/>
    <cellStyle name="Финансовый 3 2 9 4 5" xfId="14966"/>
    <cellStyle name="Финансовый 3 2 9 4 6" xfId="28574"/>
    <cellStyle name="Финансовый 3 2 9 5" xfId="2114"/>
    <cellStyle name="Финансовый 3 2 9 5 2" xfId="6650"/>
    <cellStyle name="Финансовый 3 2 9 5 2 2" xfId="13454"/>
    <cellStyle name="Финансовый 3 2 9 5 2 2 2" xfId="27062"/>
    <cellStyle name="Финансовый 3 2 9 5 2 2 3" xfId="40670"/>
    <cellStyle name="Финансовый 3 2 9 5 2 3" xfId="20258"/>
    <cellStyle name="Финансовый 3 2 9 5 2 4" xfId="33866"/>
    <cellStyle name="Финансовый 3 2 9 5 3" xfId="4382"/>
    <cellStyle name="Финансовый 3 2 9 5 3 2" xfId="11186"/>
    <cellStyle name="Финансовый 3 2 9 5 3 2 2" xfId="24794"/>
    <cellStyle name="Финансовый 3 2 9 5 3 2 3" xfId="38402"/>
    <cellStyle name="Финансовый 3 2 9 5 3 3" xfId="17990"/>
    <cellStyle name="Финансовый 3 2 9 5 3 4" xfId="31598"/>
    <cellStyle name="Финансовый 3 2 9 5 4" xfId="8918"/>
    <cellStyle name="Финансовый 3 2 9 5 4 2" xfId="22526"/>
    <cellStyle name="Финансовый 3 2 9 5 4 3" xfId="36134"/>
    <cellStyle name="Финансовый 3 2 9 5 5" xfId="15722"/>
    <cellStyle name="Финансовый 3 2 9 5 6" xfId="29330"/>
    <cellStyle name="Финансовый 3 2 9 6" xfId="980"/>
    <cellStyle name="Финансовый 3 2 9 6 2" xfId="5516"/>
    <cellStyle name="Финансовый 3 2 9 6 2 2" xfId="12320"/>
    <cellStyle name="Финансовый 3 2 9 6 2 2 2" xfId="25928"/>
    <cellStyle name="Финансовый 3 2 9 6 2 2 3" xfId="39536"/>
    <cellStyle name="Финансовый 3 2 9 6 2 3" xfId="19124"/>
    <cellStyle name="Финансовый 3 2 9 6 2 4" xfId="32732"/>
    <cellStyle name="Финансовый 3 2 9 6 3" xfId="3248"/>
    <cellStyle name="Финансовый 3 2 9 6 3 2" xfId="10052"/>
    <cellStyle name="Финансовый 3 2 9 6 3 2 2" xfId="23660"/>
    <cellStyle name="Финансовый 3 2 9 6 3 2 3" xfId="37268"/>
    <cellStyle name="Финансовый 3 2 9 6 3 3" xfId="16856"/>
    <cellStyle name="Финансовый 3 2 9 6 3 4" xfId="30464"/>
    <cellStyle name="Финансовый 3 2 9 6 4" xfId="7784"/>
    <cellStyle name="Финансовый 3 2 9 6 4 2" xfId="21392"/>
    <cellStyle name="Финансовый 3 2 9 6 4 3" xfId="35000"/>
    <cellStyle name="Финансовый 3 2 9 6 5" xfId="14588"/>
    <cellStyle name="Финансовый 3 2 9 6 6" xfId="28196"/>
    <cellStyle name="Финансовый 3 2 9 7" xfId="602"/>
    <cellStyle name="Финансовый 3 2 9 7 2" xfId="5138"/>
    <cellStyle name="Финансовый 3 2 9 7 2 2" xfId="11942"/>
    <cellStyle name="Финансовый 3 2 9 7 2 2 2" xfId="25550"/>
    <cellStyle name="Финансовый 3 2 9 7 2 2 3" xfId="39158"/>
    <cellStyle name="Финансовый 3 2 9 7 2 3" xfId="18746"/>
    <cellStyle name="Финансовый 3 2 9 7 2 4" xfId="32354"/>
    <cellStyle name="Финансовый 3 2 9 7 3" xfId="2870"/>
    <cellStyle name="Финансовый 3 2 9 7 3 2" xfId="9674"/>
    <cellStyle name="Финансовый 3 2 9 7 3 2 2" xfId="23282"/>
    <cellStyle name="Финансовый 3 2 9 7 3 2 3" xfId="36890"/>
    <cellStyle name="Финансовый 3 2 9 7 3 3" xfId="16478"/>
    <cellStyle name="Финансовый 3 2 9 7 3 4" xfId="30086"/>
    <cellStyle name="Финансовый 3 2 9 7 4" xfId="7406"/>
    <cellStyle name="Финансовый 3 2 9 7 4 2" xfId="21014"/>
    <cellStyle name="Финансовый 3 2 9 7 4 3" xfId="34622"/>
    <cellStyle name="Финансовый 3 2 9 7 5" xfId="14210"/>
    <cellStyle name="Финансовый 3 2 9 7 6" xfId="27818"/>
    <cellStyle name="Финансовый 3 2 9 8" xfId="4760"/>
    <cellStyle name="Финансовый 3 2 9 8 2" xfId="11564"/>
    <cellStyle name="Финансовый 3 2 9 8 2 2" xfId="25172"/>
    <cellStyle name="Финансовый 3 2 9 8 2 3" xfId="38780"/>
    <cellStyle name="Финансовый 3 2 9 8 3" xfId="18368"/>
    <cellStyle name="Финансовый 3 2 9 8 4" xfId="31976"/>
    <cellStyle name="Финансовый 3 2 9 9" xfId="2492"/>
    <cellStyle name="Финансовый 3 2 9 9 2" xfId="9296"/>
    <cellStyle name="Финансовый 3 2 9 9 2 2" xfId="22904"/>
    <cellStyle name="Финансовый 3 2 9 9 2 3" xfId="36512"/>
    <cellStyle name="Финансовый 3 2 9 9 3" xfId="16100"/>
    <cellStyle name="Финансовый 3 2 9 9 4" xfId="29708"/>
    <cellStyle name="Финансовый 3 2_заявки" xfId="56692"/>
    <cellStyle name="Финансовый 3 20" xfId="6946"/>
    <cellStyle name="Финансовый 3 20 2" xfId="20554"/>
    <cellStyle name="Финансовый 3 20 3" xfId="34162"/>
    <cellStyle name="Финансовый 3 21" xfId="13750"/>
    <cellStyle name="Финансовый 3 22" xfId="27358"/>
    <cellStyle name="Финансовый 3 3" xfId="112"/>
    <cellStyle name="Финансовый 3 3 10" xfId="343"/>
    <cellStyle name="Финансовый 3 3 10 10" xfId="13951"/>
    <cellStyle name="Финансовый 3 3 10 11" xfId="27559"/>
    <cellStyle name="Финансовый 3 3 10 2" xfId="1855"/>
    <cellStyle name="Финансовый 3 3 10 2 2" xfId="6391"/>
    <cellStyle name="Финансовый 3 3 10 2 2 2" xfId="13195"/>
    <cellStyle name="Финансовый 3 3 10 2 2 2 2" xfId="26803"/>
    <cellStyle name="Финансовый 3 3 10 2 2 2 3" xfId="40411"/>
    <cellStyle name="Финансовый 3 3 10 2 2 3" xfId="19999"/>
    <cellStyle name="Финансовый 3 3 10 2 2 4" xfId="33607"/>
    <cellStyle name="Финансовый 3 3 10 2 3" xfId="4123"/>
    <cellStyle name="Финансовый 3 3 10 2 3 2" xfId="10927"/>
    <cellStyle name="Финансовый 3 3 10 2 3 2 2" xfId="24535"/>
    <cellStyle name="Финансовый 3 3 10 2 3 2 3" xfId="38143"/>
    <cellStyle name="Финансовый 3 3 10 2 3 3" xfId="17731"/>
    <cellStyle name="Финансовый 3 3 10 2 3 4" xfId="31339"/>
    <cellStyle name="Финансовый 3 3 10 2 4" xfId="8659"/>
    <cellStyle name="Финансовый 3 3 10 2 4 2" xfId="22267"/>
    <cellStyle name="Финансовый 3 3 10 2 4 3" xfId="35875"/>
    <cellStyle name="Финансовый 3 3 10 2 5" xfId="15463"/>
    <cellStyle name="Финансовый 3 3 10 2 6" xfId="29071"/>
    <cellStyle name="Финансовый 3 3 10 3" xfId="1477"/>
    <cellStyle name="Финансовый 3 3 10 3 2" xfId="6013"/>
    <cellStyle name="Финансовый 3 3 10 3 2 2" xfId="12817"/>
    <cellStyle name="Финансовый 3 3 10 3 2 2 2" xfId="26425"/>
    <cellStyle name="Финансовый 3 3 10 3 2 2 3" xfId="40033"/>
    <cellStyle name="Финансовый 3 3 10 3 2 3" xfId="19621"/>
    <cellStyle name="Финансовый 3 3 10 3 2 4" xfId="33229"/>
    <cellStyle name="Финансовый 3 3 10 3 3" xfId="3745"/>
    <cellStyle name="Финансовый 3 3 10 3 3 2" xfId="10549"/>
    <cellStyle name="Финансовый 3 3 10 3 3 2 2" xfId="24157"/>
    <cellStyle name="Финансовый 3 3 10 3 3 2 3" xfId="37765"/>
    <cellStyle name="Финансовый 3 3 10 3 3 3" xfId="17353"/>
    <cellStyle name="Финансовый 3 3 10 3 3 4" xfId="30961"/>
    <cellStyle name="Финансовый 3 3 10 3 4" xfId="8281"/>
    <cellStyle name="Финансовый 3 3 10 3 4 2" xfId="21889"/>
    <cellStyle name="Финансовый 3 3 10 3 4 3" xfId="35497"/>
    <cellStyle name="Финансовый 3 3 10 3 5" xfId="15085"/>
    <cellStyle name="Финансовый 3 3 10 3 6" xfId="28693"/>
    <cellStyle name="Финансовый 3 3 10 4" xfId="2233"/>
    <cellStyle name="Финансовый 3 3 10 4 2" xfId="6769"/>
    <cellStyle name="Финансовый 3 3 10 4 2 2" xfId="13573"/>
    <cellStyle name="Финансовый 3 3 10 4 2 2 2" xfId="27181"/>
    <cellStyle name="Финансовый 3 3 10 4 2 2 3" xfId="40789"/>
    <cellStyle name="Финансовый 3 3 10 4 2 3" xfId="20377"/>
    <cellStyle name="Финансовый 3 3 10 4 2 4" xfId="33985"/>
    <cellStyle name="Финансовый 3 3 10 4 3" xfId="4501"/>
    <cellStyle name="Финансовый 3 3 10 4 3 2" xfId="11305"/>
    <cellStyle name="Финансовый 3 3 10 4 3 2 2" xfId="24913"/>
    <cellStyle name="Финансовый 3 3 10 4 3 2 3" xfId="38521"/>
    <cellStyle name="Финансовый 3 3 10 4 3 3" xfId="18109"/>
    <cellStyle name="Финансовый 3 3 10 4 3 4" xfId="31717"/>
    <cellStyle name="Финансовый 3 3 10 4 4" xfId="9037"/>
    <cellStyle name="Финансовый 3 3 10 4 4 2" xfId="22645"/>
    <cellStyle name="Финансовый 3 3 10 4 4 3" xfId="36253"/>
    <cellStyle name="Финансовый 3 3 10 4 5" xfId="15841"/>
    <cellStyle name="Финансовый 3 3 10 4 6" xfId="29449"/>
    <cellStyle name="Финансовый 3 3 10 5" xfId="1099"/>
    <cellStyle name="Финансовый 3 3 10 5 2" xfId="5635"/>
    <cellStyle name="Финансовый 3 3 10 5 2 2" xfId="12439"/>
    <cellStyle name="Финансовый 3 3 10 5 2 2 2" xfId="26047"/>
    <cellStyle name="Финансовый 3 3 10 5 2 2 3" xfId="39655"/>
    <cellStyle name="Финансовый 3 3 10 5 2 3" xfId="19243"/>
    <cellStyle name="Финансовый 3 3 10 5 2 4" xfId="32851"/>
    <cellStyle name="Финансовый 3 3 10 5 3" xfId="3367"/>
    <cellStyle name="Финансовый 3 3 10 5 3 2" xfId="10171"/>
    <cellStyle name="Финансовый 3 3 10 5 3 2 2" xfId="23779"/>
    <cellStyle name="Финансовый 3 3 10 5 3 2 3" xfId="37387"/>
    <cellStyle name="Финансовый 3 3 10 5 3 3" xfId="16975"/>
    <cellStyle name="Финансовый 3 3 10 5 3 4" xfId="30583"/>
    <cellStyle name="Финансовый 3 3 10 5 4" xfId="7903"/>
    <cellStyle name="Финансовый 3 3 10 5 4 2" xfId="21511"/>
    <cellStyle name="Финансовый 3 3 10 5 4 3" xfId="35119"/>
    <cellStyle name="Финансовый 3 3 10 5 5" xfId="14707"/>
    <cellStyle name="Финансовый 3 3 10 5 6" xfId="28315"/>
    <cellStyle name="Финансовый 3 3 10 6" xfId="721"/>
    <cellStyle name="Финансовый 3 3 10 6 2" xfId="5257"/>
    <cellStyle name="Финансовый 3 3 10 6 2 2" xfId="12061"/>
    <cellStyle name="Финансовый 3 3 10 6 2 2 2" xfId="25669"/>
    <cellStyle name="Финансовый 3 3 10 6 2 2 3" xfId="39277"/>
    <cellStyle name="Финансовый 3 3 10 6 2 3" xfId="18865"/>
    <cellStyle name="Финансовый 3 3 10 6 2 4" xfId="32473"/>
    <cellStyle name="Финансовый 3 3 10 6 3" xfId="2989"/>
    <cellStyle name="Финансовый 3 3 10 6 3 2" xfId="9793"/>
    <cellStyle name="Финансовый 3 3 10 6 3 2 2" xfId="23401"/>
    <cellStyle name="Финансовый 3 3 10 6 3 2 3" xfId="37009"/>
    <cellStyle name="Финансовый 3 3 10 6 3 3" xfId="16597"/>
    <cellStyle name="Финансовый 3 3 10 6 3 4" xfId="30205"/>
    <cellStyle name="Финансовый 3 3 10 6 4" xfId="7525"/>
    <cellStyle name="Финансовый 3 3 10 6 4 2" xfId="21133"/>
    <cellStyle name="Финансовый 3 3 10 6 4 3" xfId="34741"/>
    <cellStyle name="Финансовый 3 3 10 6 5" xfId="14329"/>
    <cellStyle name="Финансовый 3 3 10 6 6" xfId="27937"/>
    <cellStyle name="Финансовый 3 3 10 7" xfId="4879"/>
    <cellStyle name="Финансовый 3 3 10 7 2" xfId="11683"/>
    <cellStyle name="Финансовый 3 3 10 7 2 2" xfId="25291"/>
    <cellStyle name="Финансовый 3 3 10 7 2 3" xfId="38899"/>
    <cellStyle name="Финансовый 3 3 10 7 3" xfId="18487"/>
    <cellStyle name="Финансовый 3 3 10 7 4" xfId="32095"/>
    <cellStyle name="Финансовый 3 3 10 8" xfId="2611"/>
    <cellStyle name="Финансовый 3 3 10 8 2" xfId="9415"/>
    <cellStyle name="Финансовый 3 3 10 8 2 2" xfId="23023"/>
    <cellStyle name="Финансовый 3 3 10 8 2 3" xfId="36631"/>
    <cellStyle name="Финансовый 3 3 10 8 3" xfId="16219"/>
    <cellStyle name="Финансовый 3 3 10 8 4" xfId="29827"/>
    <cellStyle name="Финансовый 3 3 10 9" xfId="7147"/>
    <cellStyle name="Финансовый 3 3 10 9 2" xfId="20755"/>
    <cellStyle name="Финансовый 3 3 10 9 3" xfId="34363"/>
    <cellStyle name="Финансовый 3 3 11" xfId="1656"/>
    <cellStyle name="Финансовый 3 3 11 2" xfId="6192"/>
    <cellStyle name="Финансовый 3 3 11 2 2" xfId="12996"/>
    <cellStyle name="Финансовый 3 3 11 2 2 2" xfId="26604"/>
    <cellStyle name="Финансовый 3 3 11 2 2 3" xfId="40212"/>
    <cellStyle name="Финансовый 3 3 11 2 3" xfId="19800"/>
    <cellStyle name="Финансовый 3 3 11 2 4" xfId="33408"/>
    <cellStyle name="Финансовый 3 3 11 3" xfId="3924"/>
    <cellStyle name="Финансовый 3 3 11 3 2" xfId="10728"/>
    <cellStyle name="Финансовый 3 3 11 3 2 2" xfId="24336"/>
    <cellStyle name="Финансовый 3 3 11 3 2 3" xfId="37944"/>
    <cellStyle name="Финансовый 3 3 11 3 3" xfId="17532"/>
    <cellStyle name="Финансовый 3 3 11 3 4" xfId="31140"/>
    <cellStyle name="Финансовый 3 3 11 4" xfId="8460"/>
    <cellStyle name="Финансовый 3 3 11 4 2" xfId="22068"/>
    <cellStyle name="Финансовый 3 3 11 4 3" xfId="35676"/>
    <cellStyle name="Финансовый 3 3 11 5" xfId="15264"/>
    <cellStyle name="Финансовый 3 3 11 6" xfId="28872"/>
    <cellStyle name="Финансовый 3 3 12" xfId="1278"/>
    <cellStyle name="Финансовый 3 3 12 2" xfId="5814"/>
    <cellStyle name="Финансовый 3 3 12 2 2" xfId="12618"/>
    <cellStyle name="Финансовый 3 3 12 2 2 2" xfId="26226"/>
    <cellStyle name="Финансовый 3 3 12 2 2 3" xfId="39834"/>
    <cellStyle name="Финансовый 3 3 12 2 3" xfId="19422"/>
    <cellStyle name="Финансовый 3 3 12 2 4" xfId="33030"/>
    <cellStyle name="Финансовый 3 3 12 3" xfId="3546"/>
    <cellStyle name="Финансовый 3 3 12 3 2" xfId="10350"/>
    <cellStyle name="Финансовый 3 3 12 3 2 2" xfId="23958"/>
    <cellStyle name="Финансовый 3 3 12 3 2 3" xfId="37566"/>
    <cellStyle name="Финансовый 3 3 12 3 3" xfId="17154"/>
    <cellStyle name="Финансовый 3 3 12 3 4" xfId="30762"/>
    <cellStyle name="Финансовый 3 3 12 4" xfId="8082"/>
    <cellStyle name="Финансовый 3 3 12 4 2" xfId="21690"/>
    <cellStyle name="Финансовый 3 3 12 4 3" xfId="35298"/>
    <cellStyle name="Финансовый 3 3 12 5" xfId="14886"/>
    <cellStyle name="Финансовый 3 3 12 6" xfId="28494"/>
    <cellStyle name="Финансовый 3 3 13" xfId="2034"/>
    <cellStyle name="Финансовый 3 3 13 2" xfId="6570"/>
    <cellStyle name="Финансовый 3 3 13 2 2" xfId="13374"/>
    <cellStyle name="Финансовый 3 3 13 2 2 2" xfId="26982"/>
    <cellStyle name="Финансовый 3 3 13 2 2 3" xfId="40590"/>
    <cellStyle name="Финансовый 3 3 13 2 3" xfId="20178"/>
    <cellStyle name="Финансовый 3 3 13 2 4" xfId="33786"/>
    <cellStyle name="Финансовый 3 3 13 3" xfId="4302"/>
    <cellStyle name="Финансовый 3 3 13 3 2" xfId="11106"/>
    <cellStyle name="Финансовый 3 3 13 3 2 2" xfId="24714"/>
    <cellStyle name="Финансовый 3 3 13 3 2 3" xfId="38322"/>
    <cellStyle name="Финансовый 3 3 13 3 3" xfId="17910"/>
    <cellStyle name="Финансовый 3 3 13 3 4" xfId="31518"/>
    <cellStyle name="Финансовый 3 3 13 4" xfId="8838"/>
    <cellStyle name="Финансовый 3 3 13 4 2" xfId="22446"/>
    <cellStyle name="Финансовый 3 3 13 4 3" xfId="36054"/>
    <cellStyle name="Финансовый 3 3 13 5" xfId="15642"/>
    <cellStyle name="Финансовый 3 3 13 6" xfId="29250"/>
    <cellStyle name="Финансовый 3 3 14" xfId="900"/>
    <cellStyle name="Финансовый 3 3 14 2" xfId="5436"/>
    <cellStyle name="Финансовый 3 3 14 2 2" xfId="12240"/>
    <cellStyle name="Финансовый 3 3 14 2 2 2" xfId="25848"/>
    <cellStyle name="Финансовый 3 3 14 2 2 3" xfId="39456"/>
    <cellStyle name="Финансовый 3 3 14 2 3" xfId="19044"/>
    <cellStyle name="Финансовый 3 3 14 2 4" xfId="32652"/>
    <cellStyle name="Финансовый 3 3 14 3" xfId="3168"/>
    <cellStyle name="Финансовый 3 3 14 3 2" xfId="9972"/>
    <cellStyle name="Финансовый 3 3 14 3 2 2" xfId="23580"/>
    <cellStyle name="Финансовый 3 3 14 3 2 3" xfId="37188"/>
    <cellStyle name="Финансовый 3 3 14 3 3" xfId="16776"/>
    <cellStyle name="Финансовый 3 3 14 3 4" xfId="30384"/>
    <cellStyle name="Финансовый 3 3 14 4" xfId="7704"/>
    <cellStyle name="Финансовый 3 3 14 4 2" xfId="21312"/>
    <cellStyle name="Финансовый 3 3 14 4 3" xfId="34920"/>
    <cellStyle name="Финансовый 3 3 14 5" xfId="14508"/>
    <cellStyle name="Финансовый 3 3 14 6" xfId="28116"/>
    <cellStyle name="Финансовый 3 3 15" xfId="522"/>
    <cellStyle name="Финансовый 3 3 15 2" xfId="5058"/>
    <cellStyle name="Финансовый 3 3 15 2 2" xfId="11862"/>
    <cellStyle name="Финансовый 3 3 15 2 2 2" xfId="25470"/>
    <cellStyle name="Финансовый 3 3 15 2 2 3" xfId="39078"/>
    <cellStyle name="Финансовый 3 3 15 2 3" xfId="18666"/>
    <cellStyle name="Финансовый 3 3 15 2 4" xfId="32274"/>
    <cellStyle name="Финансовый 3 3 15 3" xfId="2790"/>
    <cellStyle name="Финансовый 3 3 15 3 2" xfId="9594"/>
    <cellStyle name="Финансовый 3 3 15 3 2 2" xfId="23202"/>
    <cellStyle name="Финансовый 3 3 15 3 2 3" xfId="36810"/>
    <cellStyle name="Финансовый 3 3 15 3 3" xfId="16398"/>
    <cellStyle name="Финансовый 3 3 15 3 4" xfId="30006"/>
    <cellStyle name="Финансовый 3 3 15 4" xfId="7326"/>
    <cellStyle name="Финансовый 3 3 15 4 2" xfId="20934"/>
    <cellStyle name="Финансовый 3 3 15 4 3" xfId="34542"/>
    <cellStyle name="Финансовый 3 3 15 5" xfId="14130"/>
    <cellStyle name="Финансовый 3 3 15 6" xfId="27738"/>
    <cellStyle name="Финансовый 3 3 16" xfId="4680"/>
    <cellStyle name="Финансовый 3 3 16 2" xfId="11484"/>
    <cellStyle name="Финансовый 3 3 16 2 2" xfId="25092"/>
    <cellStyle name="Финансовый 3 3 16 2 3" xfId="38700"/>
    <cellStyle name="Финансовый 3 3 16 3" xfId="18288"/>
    <cellStyle name="Финансовый 3 3 16 4" xfId="31896"/>
    <cellStyle name="Финансовый 3 3 17" xfId="2412"/>
    <cellStyle name="Финансовый 3 3 17 2" xfId="9216"/>
    <cellStyle name="Финансовый 3 3 17 2 2" xfId="22824"/>
    <cellStyle name="Финансовый 3 3 17 2 3" xfId="36432"/>
    <cellStyle name="Финансовый 3 3 17 3" xfId="16020"/>
    <cellStyle name="Финансовый 3 3 17 4" xfId="29628"/>
    <cellStyle name="Финансовый 3 3 18" xfId="6948"/>
    <cellStyle name="Финансовый 3 3 18 2" xfId="20556"/>
    <cellStyle name="Финансовый 3 3 18 3" xfId="34164"/>
    <cellStyle name="Финансовый 3 3 19" xfId="13752"/>
    <cellStyle name="Финансовый 3 3 2" xfId="147"/>
    <cellStyle name="Финансовый 3 3 2 10" xfId="1659"/>
    <cellStyle name="Финансовый 3 3 2 10 2" xfId="6195"/>
    <cellStyle name="Финансовый 3 3 2 10 2 2" xfId="12999"/>
    <cellStyle name="Финансовый 3 3 2 10 2 2 2" xfId="26607"/>
    <cellStyle name="Финансовый 3 3 2 10 2 2 3" xfId="40215"/>
    <cellStyle name="Финансовый 3 3 2 10 2 3" xfId="19803"/>
    <cellStyle name="Финансовый 3 3 2 10 2 4" xfId="33411"/>
    <cellStyle name="Финансовый 3 3 2 10 3" xfId="3927"/>
    <cellStyle name="Финансовый 3 3 2 10 3 2" xfId="10731"/>
    <cellStyle name="Финансовый 3 3 2 10 3 2 2" xfId="24339"/>
    <cellStyle name="Финансовый 3 3 2 10 3 2 3" xfId="37947"/>
    <cellStyle name="Финансовый 3 3 2 10 3 3" xfId="17535"/>
    <cellStyle name="Финансовый 3 3 2 10 3 4" xfId="31143"/>
    <cellStyle name="Финансовый 3 3 2 10 4" xfId="8463"/>
    <cellStyle name="Финансовый 3 3 2 10 4 2" xfId="22071"/>
    <cellStyle name="Финансовый 3 3 2 10 4 3" xfId="35679"/>
    <cellStyle name="Финансовый 3 3 2 10 5" xfId="15267"/>
    <cellStyle name="Финансовый 3 3 2 10 6" xfId="28875"/>
    <cellStyle name="Финансовый 3 3 2 11" xfId="1281"/>
    <cellStyle name="Финансовый 3 3 2 11 2" xfId="5817"/>
    <cellStyle name="Финансовый 3 3 2 11 2 2" xfId="12621"/>
    <cellStyle name="Финансовый 3 3 2 11 2 2 2" xfId="26229"/>
    <cellStyle name="Финансовый 3 3 2 11 2 2 3" xfId="39837"/>
    <cellStyle name="Финансовый 3 3 2 11 2 3" xfId="19425"/>
    <cellStyle name="Финансовый 3 3 2 11 2 4" xfId="33033"/>
    <cellStyle name="Финансовый 3 3 2 11 3" xfId="3549"/>
    <cellStyle name="Финансовый 3 3 2 11 3 2" xfId="10353"/>
    <cellStyle name="Финансовый 3 3 2 11 3 2 2" xfId="23961"/>
    <cellStyle name="Финансовый 3 3 2 11 3 2 3" xfId="37569"/>
    <cellStyle name="Финансовый 3 3 2 11 3 3" xfId="17157"/>
    <cellStyle name="Финансовый 3 3 2 11 3 4" xfId="30765"/>
    <cellStyle name="Финансовый 3 3 2 11 4" xfId="8085"/>
    <cellStyle name="Финансовый 3 3 2 11 4 2" xfId="21693"/>
    <cellStyle name="Финансовый 3 3 2 11 4 3" xfId="35301"/>
    <cellStyle name="Финансовый 3 3 2 11 5" xfId="14889"/>
    <cellStyle name="Финансовый 3 3 2 11 6" xfId="28497"/>
    <cellStyle name="Финансовый 3 3 2 12" xfId="2037"/>
    <cellStyle name="Финансовый 3 3 2 12 2" xfId="6573"/>
    <cellStyle name="Финансовый 3 3 2 12 2 2" xfId="13377"/>
    <cellStyle name="Финансовый 3 3 2 12 2 2 2" xfId="26985"/>
    <cellStyle name="Финансовый 3 3 2 12 2 2 3" xfId="40593"/>
    <cellStyle name="Финансовый 3 3 2 12 2 3" xfId="20181"/>
    <cellStyle name="Финансовый 3 3 2 12 2 4" xfId="33789"/>
    <cellStyle name="Финансовый 3 3 2 12 3" xfId="4305"/>
    <cellStyle name="Финансовый 3 3 2 12 3 2" xfId="11109"/>
    <cellStyle name="Финансовый 3 3 2 12 3 2 2" xfId="24717"/>
    <cellStyle name="Финансовый 3 3 2 12 3 2 3" xfId="38325"/>
    <cellStyle name="Финансовый 3 3 2 12 3 3" xfId="17913"/>
    <cellStyle name="Финансовый 3 3 2 12 3 4" xfId="31521"/>
    <cellStyle name="Финансовый 3 3 2 12 4" xfId="8841"/>
    <cellStyle name="Финансовый 3 3 2 12 4 2" xfId="22449"/>
    <cellStyle name="Финансовый 3 3 2 12 4 3" xfId="36057"/>
    <cellStyle name="Финансовый 3 3 2 12 5" xfId="15645"/>
    <cellStyle name="Финансовый 3 3 2 12 6" xfId="29253"/>
    <cellStyle name="Финансовый 3 3 2 13" xfId="903"/>
    <cellStyle name="Финансовый 3 3 2 13 2" xfId="5439"/>
    <cellStyle name="Финансовый 3 3 2 13 2 2" xfId="12243"/>
    <cellStyle name="Финансовый 3 3 2 13 2 2 2" xfId="25851"/>
    <cellStyle name="Финансовый 3 3 2 13 2 2 3" xfId="39459"/>
    <cellStyle name="Финансовый 3 3 2 13 2 3" xfId="19047"/>
    <cellStyle name="Финансовый 3 3 2 13 2 4" xfId="32655"/>
    <cellStyle name="Финансовый 3 3 2 13 3" xfId="3171"/>
    <cellStyle name="Финансовый 3 3 2 13 3 2" xfId="9975"/>
    <cellStyle name="Финансовый 3 3 2 13 3 2 2" xfId="23583"/>
    <cellStyle name="Финансовый 3 3 2 13 3 2 3" xfId="37191"/>
    <cellStyle name="Финансовый 3 3 2 13 3 3" xfId="16779"/>
    <cellStyle name="Финансовый 3 3 2 13 3 4" xfId="30387"/>
    <cellStyle name="Финансовый 3 3 2 13 4" xfId="7707"/>
    <cellStyle name="Финансовый 3 3 2 13 4 2" xfId="21315"/>
    <cellStyle name="Финансовый 3 3 2 13 4 3" xfId="34923"/>
    <cellStyle name="Финансовый 3 3 2 13 5" xfId="14511"/>
    <cellStyle name="Финансовый 3 3 2 13 6" xfId="28119"/>
    <cellStyle name="Финансовый 3 3 2 14" xfId="525"/>
    <cellStyle name="Финансовый 3 3 2 14 2" xfId="5061"/>
    <cellStyle name="Финансовый 3 3 2 14 2 2" xfId="11865"/>
    <cellStyle name="Финансовый 3 3 2 14 2 2 2" xfId="25473"/>
    <cellStyle name="Финансовый 3 3 2 14 2 2 3" xfId="39081"/>
    <cellStyle name="Финансовый 3 3 2 14 2 3" xfId="18669"/>
    <cellStyle name="Финансовый 3 3 2 14 2 4" xfId="32277"/>
    <cellStyle name="Финансовый 3 3 2 14 3" xfId="2793"/>
    <cellStyle name="Финансовый 3 3 2 14 3 2" xfId="9597"/>
    <cellStyle name="Финансовый 3 3 2 14 3 2 2" xfId="23205"/>
    <cellStyle name="Финансовый 3 3 2 14 3 2 3" xfId="36813"/>
    <cellStyle name="Финансовый 3 3 2 14 3 3" xfId="16401"/>
    <cellStyle name="Финансовый 3 3 2 14 3 4" xfId="30009"/>
    <cellStyle name="Финансовый 3 3 2 14 4" xfId="7329"/>
    <cellStyle name="Финансовый 3 3 2 14 4 2" xfId="20937"/>
    <cellStyle name="Финансовый 3 3 2 14 4 3" xfId="34545"/>
    <cellStyle name="Финансовый 3 3 2 14 5" xfId="14133"/>
    <cellStyle name="Финансовый 3 3 2 14 6" xfId="27741"/>
    <cellStyle name="Финансовый 3 3 2 15" xfId="4683"/>
    <cellStyle name="Финансовый 3 3 2 15 2" xfId="11487"/>
    <cellStyle name="Финансовый 3 3 2 15 2 2" xfId="25095"/>
    <cellStyle name="Финансовый 3 3 2 15 2 3" xfId="38703"/>
    <cellStyle name="Финансовый 3 3 2 15 3" xfId="18291"/>
    <cellStyle name="Финансовый 3 3 2 15 4" xfId="31899"/>
    <cellStyle name="Финансовый 3 3 2 16" xfId="2415"/>
    <cellStyle name="Финансовый 3 3 2 16 2" xfId="9219"/>
    <cellStyle name="Финансовый 3 3 2 16 2 2" xfId="22827"/>
    <cellStyle name="Финансовый 3 3 2 16 2 3" xfId="36435"/>
    <cellStyle name="Финансовый 3 3 2 16 3" xfId="16023"/>
    <cellStyle name="Финансовый 3 3 2 16 4" xfId="29631"/>
    <cellStyle name="Финансовый 3 3 2 17" xfId="6951"/>
    <cellStyle name="Финансовый 3 3 2 17 2" xfId="20559"/>
    <cellStyle name="Финансовый 3 3 2 17 3" xfId="34167"/>
    <cellStyle name="Финансовый 3 3 2 18" xfId="13755"/>
    <cellStyle name="Финансовый 3 3 2 19" xfId="27363"/>
    <cellStyle name="Финансовый 3 3 2 2" xfId="162"/>
    <cellStyle name="Финансовый 3 3 2 2 10" xfId="2052"/>
    <cellStyle name="Финансовый 3 3 2 2 10 2" xfId="6588"/>
    <cellStyle name="Финансовый 3 3 2 2 10 2 2" xfId="13392"/>
    <cellStyle name="Финансовый 3 3 2 2 10 2 2 2" xfId="27000"/>
    <cellStyle name="Финансовый 3 3 2 2 10 2 2 3" xfId="40608"/>
    <cellStyle name="Финансовый 3 3 2 2 10 2 3" xfId="20196"/>
    <cellStyle name="Финансовый 3 3 2 2 10 2 4" xfId="33804"/>
    <cellStyle name="Финансовый 3 3 2 2 10 3" xfId="4320"/>
    <cellStyle name="Финансовый 3 3 2 2 10 3 2" xfId="11124"/>
    <cellStyle name="Финансовый 3 3 2 2 10 3 2 2" xfId="24732"/>
    <cellStyle name="Финансовый 3 3 2 2 10 3 2 3" xfId="38340"/>
    <cellStyle name="Финансовый 3 3 2 2 10 3 3" xfId="17928"/>
    <cellStyle name="Финансовый 3 3 2 2 10 3 4" xfId="31536"/>
    <cellStyle name="Финансовый 3 3 2 2 10 4" xfId="8856"/>
    <cellStyle name="Финансовый 3 3 2 2 10 4 2" xfId="22464"/>
    <cellStyle name="Финансовый 3 3 2 2 10 4 3" xfId="36072"/>
    <cellStyle name="Финансовый 3 3 2 2 10 5" xfId="15660"/>
    <cellStyle name="Финансовый 3 3 2 2 10 6" xfId="29268"/>
    <cellStyle name="Финансовый 3 3 2 2 11" xfId="918"/>
    <cellStyle name="Финансовый 3 3 2 2 11 2" xfId="5454"/>
    <cellStyle name="Финансовый 3 3 2 2 11 2 2" xfId="12258"/>
    <cellStyle name="Финансовый 3 3 2 2 11 2 2 2" xfId="25866"/>
    <cellStyle name="Финансовый 3 3 2 2 11 2 2 3" xfId="39474"/>
    <cellStyle name="Финансовый 3 3 2 2 11 2 3" xfId="19062"/>
    <cellStyle name="Финансовый 3 3 2 2 11 2 4" xfId="32670"/>
    <cellStyle name="Финансовый 3 3 2 2 11 3" xfId="3186"/>
    <cellStyle name="Финансовый 3 3 2 2 11 3 2" xfId="9990"/>
    <cellStyle name="Финансовый 3 3 2 2 11 3 2 2" xfId="23598"/>
    <cellStyle name="Финансовый 3 3 2 2 11 3 2 3" xfId="37206"/>
    <cellStyle name="Финансовый 3 3 2 2 11 3 3" xfId="16794"/>
    <cellStyle name="Финансовый 3 3 2 2 11 3 4" xfId="30402"/>
    <cellStyle name="Финансовый 3 3 2 2 11 4" xfId="7722"/>
    <cellStyle name="Финансовый 3 3 2 2 11 4 2" xfId="21330"/>
    <cellStyle name="Финансовый 3 3 2 2 11 4 3" xfId="34938"/>
    <cellStyle name="Финансовый 3 3 2 2 11 5" xfId="14526"/>
    <cellStyle name="Финансовый 3 3 2 2 11 6" xfId="28134"/>
    <cellStyle name="Финансовый 3 3 2 2 12" xfId="540"/>
    <cellStyle name="Финансовый 3 3 2 2 12 2" xfId="5076"/>
    <cellStyle name="Финансовый 3 3 2 2 12 2 2" xfId="11880"/>
    <cellStyle name="Финансовый 3 3 2 2 12 2 2 2" xfId="25488"/>
    <cellStyle name="Финансовый 3 3 2 2 12 2 2 3" xfId="39096"/>
    <cellStyle name="Финансовый 3 3 2 2 12 2 3" xfId="18684"/>
    <cellStyle name="Финансовый 3 3 2 2 12 2 4" xfId="32292"/>
    <cellStyle name="Финансовый 3 3 2 2 12 3" xfId="2808"/>
    <cellStyle name="Финансовый 3 3 2 2 12 3 2" xfId="9612"/>
    <cellStyle name="Финансовый 3 3 2 2 12 3 2 2" xfId="23220"/>
    <cellStyle name="Финансовый 3 3 2 2 12 3 2 3" xfId="36828"/>
    <cellStyle name="Финансовый 3 3 2 2 12 3 3" xfId="16416"/>
    <cellStyle name="Финансовый 3 3 2 2 12 3 4" xfId="30024"/>
    <cellStyle name="Финансовый 3 3 2 2 12 4" xfId="7344"/>
    <cellStyle name="Финансовый 3 3 2 2 12 4 2" xfId="20952"/>
    <cellStyle name="Финансовый 3 3 2 2 12 4 3" xfId="34560"/>
    <cellStyle name="Финансовый 3 3 2 2 12 5" xfId="14148"/>
    <cellStyle name="Финансовый 3 3 2 2 12 6" xfId="27756"/>
    <cellStyle name="Финансовый 3 3 2 2 13" xfId="4698"/>
    <cellStyle name="Финансовый 3 3 2 2 13 2" xfId="11502"/>
    <cellStyle name="Финансовый 3 3 2 2 13 2 2" xfId="25110"/>
    <cellStyle name="Финансовый 3 3 2 2 13 2 3" xfId="38718"/>
    <cellStyle name="Финансовый 3 3 2 2 13 3" xfId="18306"/>
    <cellStyle name="Финансовый 3 3 2 2 13 4" xfId="31914"/>
    <cellStyle name="Финансовый 3 3 2 2 14" xfId="2430"/>
    <cellStyle name="Финансовый 3 3 2 2 14 2" xfId="9234"/>
    <cellStyle name="Финансовый 3 3 2 2 14 2 2" xfId="22842"/>
    <cellStyle name="Финансовый 3 3 2 2 14 2 3" xfId="36450"/>
    <cellStyle name="Финансовый 3 3 2 2 14 3" xfId="16038"/>
    <cellStyle name="Финансовый 3 3 2 2 14 4" xfId="29646"/>
    <cellStyle name="Финансовый 3 3 2 2 15" xfId="6966"/>
    <cellStyle name="Финансовый 3 3 2 2 15 2" xfId="20574"/>
    <cellStyle name="Финансовый 3 3 2 2 15 3" xfId="34182"/>
    <cellStyle name="Финансовый 3 3 2 2 16" xfId="13770"/>
    <cellStyle name="Финансовый 3 3 2 2 17" xfId="27378"/>
    <cellStyle name="Финансовый 3 3 2 2 2" xfId="195"/>
    <cellStyle name="Финансовый 3 3 2 2 2 10" xfId="4731"/>
    <cellStyle name="Финансовый 3 3 2 2 2 10 2" xfId="11535"/>
    <cellStyle name="Финансовый 3 3 2 2 2 10 2 2" xfId="25143"/>
    <cellStyle name="Финансовый 3 3 2 2 2 10 2 3" xfId="38751"/>
    <cellStyle name="Финансовый 3 3 2 2 2 10 3" xfId="18339"/>
    <cellStyle name="Финансовый 3 3 2 2 2 10 4" xfId="31947"/>
    <cellStyle name="Финансовый 3 3 2 2 2 11" xfId="2463"/>
    <cellStyle name="Финансовый 3 3 2 2 2 11 2" xfId="9267"/>
    <cellStyle name="Финансовый 3 3 2 2 2 11 2 2" xfId="22875"/>
    <cellStyle name="Финансовый 3 3 2 2 2 11 2 3" xfId="36483"/>
    <cellStyle name="Финансовый 3 3 2 2 2 11 3" xfId="16071"/>
    <cellStyle name="Финансовый 3 3 2 2 2 11 4" xfId="29679"/>
    <cellStyle name="Финансовый 3 3 2 2 2 12" xfId="6999"/>
    <cellStyle name="Финансовый 3 3 2 2 2 12 2" xfId="20607"/>
    <cellStyle name="Финансовый 3 3 2 2 2 12 3" xfId="34215"/>
    <cellStyle name="Финансовый 3 3 2 2 2 13" xfId="13803"/>
    <cellStyle name="Финансовый 3 3 2 2 2 14" xfId="27411"/>
    <cellStyle name="Финансовый 3 3 2 2 2 2" xfId="330"/>
    <cellStyle name="Финансовый 3 3 2 2 2 2 10" xfId="7134"/>
    <cellStyle name="Финансовый 3 3 2 2 2 2 10 2" xfId="20742"/>
    <cellStyle name="Финансовый 3 3 2 2 2 2 10 3" xfId="34350"/>
    <cellStyle name="Финансовый 3 3 2 2 2 2 11" xfId="13938"/>
    <cellStyle name="Финансовый 3 3 2 2 2 2 12" xfId="27546"/>
    <cellStyle name="Финансовый 3 3 2 2 2 2 2" xfId="478"/>
    <cellStyle name="Финансовый 3 3 2 2 2 2 2 10" xfId="14086"/>
    <cellStyle name="Финансовый 3 3 2 2 2 2 2 11" xfId="27694"/>
    <cellStyle name="Финансовый 3 3 2 2 2 2 2 2" xfId="1990"/>
    <cellStyle name="Финансовый 3 3 2 2 2 2 2 2 2" xfId="6526"/>
    <cellStyle name="Финансовый 3 3 2 2 2 2 2 2 2 2" xfId="13330"/>
    <cellStyle name="Финансовый 3 3 2 2 2 2 2 2 2 2 2" xfId="26938"/>
    <cellStyle name="Финансовый 3 3 2 2 2 2 2 2 2 2 3" xfId="40546"/>
    <cellStyle name="Финансовый 3 3 2 2 2 2 2 2 2 3" xfId="20134"/>
    <cellStyle name="Финансовый 3 3 2 2 2 2 2 2 2 4" xfId="33742"/>
    <cellStyle name="Финансовый 3 3 2 2 2 2 2 2 3" xfId="4258"/>
    <cellStyle name="Финансовый 3 3 2 2 2 2 2 2 3 2" xfId="11062"/>
    <cellStyle name="Финансовый 3 3 2 2 2 2 2 2 3 2 2" xfId="24670"/>
    <cellStyle name="Финансовый 3 3 2 2 2 2 2 2 3 2 3" xfId="38278"/>
    <cellStyle name="Финансовый 3 3 2 2 2 2 2 2 3 3" xfId="17866"/>
    <cellStyle name="Финансовый 3 3 2 2 2 2 2 2 3 4" xfId="31474"/>
    <cellStyle name="Финансовый 3 3 2 2 2 2 2 2 4" xfId="8794"/>
    <cellStyle name="Финансовый 3 3 2 2 2 2 2 2 4 2" xfId="22402"/>
    <cellStyle name="Финансовый 3 3 2 2 2 2 2 2 4 3" xfId="36010"/>
    <cellStyle name="Финансовый 3 3 2 2 2 2 2 2 5" xfId="15598"/>
    <cellStyle name="Финансовый 3 3 2 2 2 2 2 2 6" xfId="29206"/>
    <cellStyle name="Финансовый 3 3 2 2 2 2 2 3" xfId="1612"/>
    <cellStyle name="Финансовый 3 3 2 2 2 2 2 3 2" xfId="6148"/>
    <cellStyle name="Финансовый 3 3 2 2 2 2 2 3 2 2" xfId="12952"/>
    <cellStyle name="Финансовый 3 3 2 2 2 2 2 3 2 2 2" xfId="26560"/>
    <cellStyle name="Финансовый 3 3 2 2 2 2 2 3 2 2 3" xfId="40168"/>
    <cellStyle name="Финансовый 3 3 2 2 2 2 2 3 2 3" xfId="19756"/>
    <cellStyle name="Финансовый 3 3 2 2 2 2 2 3 2 4" xfId="33364"/>
    <cellStyle name="Финансовый 3 3 2 2 2 2 2 3 3" xfId="3880"/>
    <cellStyle name="Финансовый 3 3 2 2 2 2 2 3 3 2" xfId="10684"/>
    <cellStyle name="Финансовый 3 3 2 2 2 2 2 3 3 2 2" xfId="24292"/>
    <cellStyle name="Финансовый 3 3 2 2 2 2 2 3 3 2 3" xfId="37900"/>
    <cellStyle name="Финансовый 3 3 2 2 2 2 2 3 3 3" xfId="17488"/>
    <cellStyle name="Финансовый 3 3 2 2 2 2 2 3 3 4" xfId="31096"/>
    <cellStyle name="Финансовый 3 3 2 2 2 2 2 3 4" xfId="8416"/>
    <cellStyle name="Финансовый 3 3 2 2 2 2 2 3 4 2" xfId="22024"/>
    <cellStyle name="Финансовый 3 3 2 2 2 2 2 3 4 3" xfId="35632"/>
    <cellStyle name="Финансовый 3 3 2 2 2 2 2 3 5" xfId="15220"/>
    <cellStyle name="Финансовый 3 3 2 2 2 2 2 3 6" xfId="28828"/>
    <cellStyle name="Финансовый 3 3 2 2 2 2 2 4" xfId="2368"/>
    <cellStyle name="Финансовый 3 3 2 2 2 2 2 4 2" xfId="6904"/>
    <cellStyle name="Финансовый 3 3 2 2 2 2 2 4 2 2" xfId="13708"/>
    <cellStyle name="Финансовый 3 3 2 2 2 2 2 4 2 2 2" xfId="27316"/>
    <cellStyle name="Финансовый 3 3 2 2 2 2 2 4 2 2 3" xfId="40924"/>
    <cellStyle name="Финансовый 3 3 2 2 2 2 2 4 2 3" xfId="20512"/>
    <cellStyle name="Финансовый 3 3 2 2 2 2 2 4 2 4" xfId="34120"/>
    <cellStyle name="Финансовый 3 3 2 2 2 2 2 4 3" xfId="4636"/>
    <cellStyle name="Финансовый 3 3 2 2 2 2 2 4 3 2" xfId="11440"/>
    <cellStyle name="Финансовый 3 3 2 2 2 2 2 4 3 2 2" xfId="25048"/>
    <cellStyle name="Финансовый 3 3 2 2 2 2 2 4 3 2 3" xfId="38656"/>
    <cellStyle name="Финансовый 3 3 2 2 2 2 2 4 3 3" xfId="18244"/>
    <cellStyle name="Финансовый 3 3 2 2 2 2 2 4 3 4" xfId="31852"/>
    <cellStyle name="Финансовый 3 3 2 2 2 2 2 4 4" xfId="9172"/>
    <cellStyle name="Финансовый 3 3 2 2 2 2 2 4 4 2" xfId="22780"/>
    <cellStyle name="Финансовый 3 3 2 2 2 2 2 4 4 3" xfId="36388"/>
    <cellStyle name="Финансовый 3 3 2 2 2 2 2 4 5" xfId="15976"/>
    <cellStyle name="Финансовый 3 3 2 2 2 2 2 4 6" xfId="29584"/>
    <cellStyle name="Финансовый 3 3 2 2 2 2 2 5" xfId="1234"/>
    <cellStyle name="Финансовый 3 3 2 2 2 2 2 5 2" xfId="5770"/>
    <cellStyle name="Финансовый 3 3 2 2 2 2 2 5 2 2" xfId="12574"/>
    <cellStyle name="Финансовый 3 3 2 2 2 2 2 5 2 2 2" xfId="26182"/>
    <cellStyle name="Финансовый 3 3 2 2 2 2 2 5 2 2 3" xfId="39790"/>
    <cellStyle name="Финансовый 3 3 2 2 2 2 2 5 2 3" xfId="19378"/>
    <cellStyle name="Финансовый 3 3 2 2 2 2 2 5 2 4" xfId="32986"/>
    <cellStyle name="Финансовый 3 3 2 2 2 2 2 5 3" xfId="3502"/>
    <cellStyle name="Финансовый 3 3 2 2 2 2 2 5 3 2" xfId="10306"/>
    <cellStyle name="Финансовый 3 3 2 2 2 2 2 5 3 2 2" xfId="23914"/>
    <cellStyle name="Финансовый 3 3 2 2 2 2 2 5 3 2 3" xfId="37522"/>
    <cellStyle name="Финансовый 3 3 2 2 2 2 2 5 3 3" xfId="17110"/>
    <cellStyle name="Финансовый 3 3 2 2 2 2 2 5 3 4" xfId="30718"/>
    <cellStyle name="Финансовый 3 3 2 2 2 2 2 5 4" xfId="8038"/>
    <cellStyle name="Финансовый 3 3 2 2 2 2 2 5 4 2" xfId="21646"/>
    <cellStyle name="Финансовый 3 3 2 2 2 2 2 5 4 3" xfId="35254"/>
    <cellStyle name="Финансовый 3 3 2 2 2 2 2 5 5" xfId="14842"/>
    <cellStyle name="Финансовый 3 3 2 2 2 2 2 5 6" xfId="28450"/>
    <cellStyle name="Финансовый 3 3 2 2 2 2 2 6" xfId="856"/>
    <cellStyle name="Финансовый 3 3 2 2 2 2 2 6 2" xfId="5392"/>
    <cellStyle name="Финансовый 3 3 2 2 2 2 2 6 2 2" xfId="12196"/>
    <cellStyle name="Финансовый 3 3 2 2 2 2 2 6 2 2 2" xfId="25804"/>
    <cellStyle name="Финансовый 3 3 2 2 2 2 2 6 2 2 3" xfId="39412"/>
    <cellStyle name="Финансовый 3 3 2 2 2 2 2 6 2 3" xfId="19000"/>
    <cellStyle name="Финансовый 3 3 2 2 2 2 2 6 2 4" xfId="32608"/>
    <cellStyle name="Финансовый 3 3 2 2 2 2 2 6 3" xfId="3124"/>
    <cellStyle name="Финансовый 3 3 2 2 2 2 2 6 3 2" xfId="9928"/>
    <cellStyle name="Финансовый 3 3 2 2 2 2 2 6 3 2 2" xfId="23536"/>
    <cellStyle name="Финансовый 3 3 2 2 2 2 2 6 3 2 3" xfId="37144"/>
    <cellStyle name="Финансовый 3 3 2 2 2 2 2 6 3 3" xfId="16732"/>
    <cellStyle name="Финансовый 3 3 2 2 2 2 2 6 3 4" xfId="30340"/>
    <cellStyle name="Финансовый 3 3 2 2 2 2 2 6 4" xfId="7660"/>
    <cellStyle name="Финансовый 3 3 2 2 2 2 2 6 4 2" xfId="21268"/>
    <cellStyle name="Финансовый 3 3 2 2 2 2 2 6 4 3" xfId="34876"/>
    <cellStyle name="Финансовый 3 3 2 2 2 2 2 6 5" xfId="14464"/>
    <cellStyle name="Финансовый 3 3 2 2 2 2 2 6 6" xfId="28072"/>
    <cellStyle name="Финансовый 3 3 2 2 2 2 2 7" xfId="5014"/>
    <cellStyle name="Финансовый 3 3 2 2 2 2 2 7 2" xfId="11818"/>
    <cellStyle name="Финансовый 3 3 2 2 2 2 2 7 2 2" xfId="25426"/>
    <cellStyle name="Финансовый 3 3 2 2 2 2 2 7 2 3" xfId="39034"/>
    <cellStyle name="Финансовый 3 3 2 2 2 2 2 7 3" xfId="18622"/>
    <cellStyle name="Финансовый 3 3 2 2 2 2 2 7 4" xfId="32230"/>
    <cellStyle name="Финансовый 3 3 2 2 2 2 2 8" xfId="2746"/>
    <cellStyle name="Финансовый 3 3 2 2 2 2 2 8 2" xfId="9550"/>
    <cellStyle name="Финансовый 3 3 2 2 2 2 2 8 2 2" xfId="23158"/>
    <cellStyle name="Финансовый 3 3 2 2 2 2 2 8 2 3" xfId="36766"/>
    <cellStyle name="Финансовый 3 3 2 2 2 2 2 8 3" xfId="16354"/>
    <cellStyle name="Финансовый 3 3 2 2 2 2 2 8 4" xfId="29962"/>
    <cellStyle name="Финансовый 3 3 2 2 2 2 2 9" xfId="7282"/>
    <cellStyle name="Финансовый 3 3 2 2 2 2 2 9 2" xfId="20890"/>
    <cellStyle name="Финансовый 3 3 2 2 2 2 2 9 3" xfId="34498"/>
    <cellStyle name="Финансовый 3 3 2 2 2 2 3" xfId="1842"/>
    <cellStyle name="Финансовый 3 3 2 2 2 2 3 2" xfId="6378"/>
    <cellStyle name="Финансовый 3 3 2 2 2 2 3 2 2" xfId="13182"/>
    <cellStyle name="Финансовый 3 3 2 2 2 2 3 2 2 2" xfId="26790"/>
    <cellStyle name="Финансовый 3 3 2 2 2 2 3 2 2 3" xfId="40398"/>
    <cellStyle name="Финансовый 3 3 2 2 2 2 3 2 3" xfId="19986"/>
    <cellStyle name="Финансовый 3 3 2 2 2 2 3 2 4" xfId="33594"/>
    <cellStyle name="Финансовый 3 3 2 2 2 2 3 3" xfId="4110"/>
    <cellStyle name="Финансовый 3 3 2 2 2 2 3 3 2" xfId="10914"/>
    <cellStyle name="Финансовый 3 3 2 2 2 2 3 3 2 2" xfId="24522"/>
    <cellStyle name="Финансовый 3 3 2 2 2 2 3 3 2 3" xfId="38130"/>
    <cellStyle name="Финансовый 3 3 2 2 2 2 3 3 3" xfId="17718"/>
    <cellStyle name="Финансовый 3 3 2 2 2 2 3 3 4" xfId="31326"/>
    <cellStyle name="Финансовый 3 3 2 2 2 2 3 4" xfId="8646"/>
    <cellStyle name="Финансовый 3 3 2 2 2 2 3 4 2" xfId="22254"/>
    <cellStyle name="Финансовый 3 3 2 2 2 2 3 4 3" xfId="35862"/>
    <cellStyle name="Финансовый 3 3 2 2 2 2 3 5" xfId="15450"/>
    <cellStyle name="Финансовый 3 3 2 2 2 2 3 6" xfId="29058"/>
    <cellStyle name="Финансовый 3 3 2 2 2 2 4" xfId="1464"/>
    <cellStyle name="Финансовый 3 3 2 2 2 2 4 2" xfId="6000"/>
    <cellStyle name="Финансовый 3 3 2 2 2 2 4 2 2" xfId="12804"/>
    <cellStyle name="Финансовый 3 3 2 2 2 2 4 2 2 2" xfId="26412"/>
    <cellStyle name="Финансовый 3 3 2 2 2 2 4 2 2 3" xfId="40020"/>
    <cellStyle name="Финансовый 3 3 2 2 2 2 4 2 3" xfId="19608"/>
    <cellStyle name="Финансовый 3 3 2 2 2 2 4 2 4" xfId="33216"/>
    <cellStyle name="Финансовый 3 3 2 2 2 2 4 3" xfId="3732"/>
    <cellStyle name="Финансовый 3 3 2 2 2 2 4 3 2" xfId="10536"/>
    <cellStyle name="Финансовый 3 3 2 2 2 2 4 3 2 2" xfId="24144"/>
    <cellStyle name="Финансовый 3 3 2 2 2 2 4 3 2 3" xfId="37752"/>
    <cellStyle name="Финансовый 3 3 2 2 2 2 4 3 3" xfId="17340"/>
    <cellStyle name="Финансовый 3 3 2 2 2 2 4 3 4" xfId="30948"/>
    <cellStyle name="Финансовый 3 3 2 2 2 2 4 4" xfId="8268"/>
    <cellStyle name="Финансовый 3 3 2 2 2 2 4 4 2" xfId="21876"/>
    <cellStyle name="Финансовый 3 3 2 2 2 2 4 4 3" xfId="35484"/>
    <cellStyle name="Финансовый 3 3 2 2 2 2 4 5" xfId="15072"/>
    <cellStyle name="Финансовый 3 3 2 2 2 2 4 6" xfId="28680"/>
    <cellStyle name="Финансовый 3 3 2 2 2 2 5" xfId="2220"/>
    <cellStyle name="Финансовый 3 3 2 2 2 2 5 2" xfId="6756"/>
    <cellStyle name="Финансовый 3 3 2 2 2 2 5 2 2" xfId="13560"/>
    <cellStyle name="Финансовый 3 3 2 2 2 2 5 2 2 2" xfId="27168"/>
    <cellStyle name="Финансовый 3 3 2 2 2 2 5 2 2 3" xfId="40776"/>
    <cellStyle name="Финансовый 3 3 2 2 2 2 5 2 3" xfId="20364"/>
    <cellStyle name="Финансовый 3 3 2 2 2 2 5 2 4" xfId="33972"/>
    <cellStyle name="Финансовый 3 3 2 2 2 2 5 3" xfId="4488"/>
    <cellStyle name="Финансовый 3 3 2 2 2 2 5 3 2" xfId="11292"/>
    <cellStyle name="Финансовый 3 3 2 2 2 2 5 3 2 2" xfId="24900"/>
    <cellStyle name="Финансовый 3 3 2 2 2 2 5 3 2 3" xfId="38508"/>
    <cellStyle name="Финансовый 3 3 2 2 2 2 5 3 3" xfId="18096"/>
    <cellStyle name="Финансовый 3 3 2 2 2 2 5 3 4" xfId="31704"/>
    <cellStyle name="Финансовый 3 3 2 2 2 2 5 4" xfId="9024"/>
    <cellStyle name="Финансовый 3 3 2 2 2 2 5 4 2" xfId="22632"/>
    <cellStyle name="Финансовый 3 3 2 2 2 2 5 4 3" xfId="36240"/>
    <cellStyle name="Финансовый 3 3 2 2 2 2 5 5" xfId="15828"/>
    <cellStyle name="Финансовый 3 3 2 2 2 2 5 6" xfId="29436"/>
    <cellStyle name="Финансовый 3 3 2 2 2 2 6" xfId="1086"/>
    <cellStyle name="Финансовый 3 3 2 2 2 2 6 2" xfId="5622"/>
    <cellStyle name="Финансовый 3 3 2 2 2 2 6 2 2" xfId="12426"/>
    <cellStyle name="Финансовый 3 3 2 2 2 2 6 2 2 2" xfId="26034"/>
    <cellStyle name="Финансовый 3 3 2 2 2 2 6 2 2 3" xfId="39642"/>
    <cellStyle name="Финансовый 3 3 2 2 2 2 6 2 3" xfId="19230"/>
    <cellStyle name="Финансовый 3 3 2 2 2 2 6 2 4" xfId="32838"/>
    <cellStyle name="Финансовый 3 3 2 2 2 2 6 3" xfId="3354"/>
    <cellStyle name="Финансовый 3 3 2 2 2 2 6 3 2" xfId="10158"/>
    <cellStyle name="Финансовый 3 3 2 2 2 2 6 3 2 2" xfId="23766"/>
    <cellStyle name="Финансовый 3 3 2 2 2 2 6 3 2 3" xfId="37374"/>
    <cellStyle name="Финансовый 3 3 2 2 2 2 6 3 3" xfId="16962"/>
    <cellStyle name="Финансовый 3 3 2 2 2 2 6 3 4" xfId="30570"/>
    <cellStyle name="Финансовый 3 3 2 2 2 2 6 4" xfId="7890"/>
    <cellStyle name="Финансовый 3 3 2 2 2 2 6 4 2" xfId="21498"/>
    <cellStyle name="Финансовый 3 3 2 2 2 2 6 4 3" xfId="35106"/>
    <cellStyle name="Финансовый 3 3 2 2 2 2 6 5" xfId="14694"/>
    <cellStyle name="Финансовый 3 3 2 2 2 2 6 6" xfId="28302"/>
    <cellStyle name="Финансовый 3 3 2 2 2 2 7" xfId="708"/>
    <cellStyle name="Финансовый 3 3 2 2 2 2 7 2" xfId="5244"/>
    <cellStyle name="Финансовый 3 3 2 2 2 2 7 2 2" xfId="12048"/>
    <cellStyle name="Финансовый 3 3 2 2 2 2 7 2 2 2" xfId="25656"/>
    <cellStyle name="Финансовый 3 3 2 2 2 2 7 2 2 3" xfId="39264"/>
    <cellStyle name="Финансовый 3 3 2 2 2 2 7 2 3" xfId="18852"/>
    <cellStyle name="Финансовый 3 3 2 2 2 2 7 2 4" xfId="32460"/>
    <cellStyle name="Финансовый 3 3 2 2 2 2 7 3" xfId="2976"/>
    <cellStyle name="Финансовый 3 3 2 2 2 2 7 3 2" xfId="9780"/>
    <cellStyle name="Финансовый 3 3 2 2 2 2 7 3 2 2" xfId="23388"/>
    <cellStyle name="Финансовый 3 3 2 2 2 2 7 3 2 3" xfId="36996"/>
    <cellStyle name="Финансовый 3 3 2 2 2 2 7 3 3" xfId="16584"/>
    <cellStyle name="Финансовый 3 3 2 2 2 2 7 3 4" xfId="30192"/>
    <cellStyle name="Финансовый 3 3 2 2 2 2 7 4" xfId="7512"/>
    <cellStyle name="Финансовый 3 3 2 2 2 2 7 4 2" xfId="21120"/>
    <cellStyle name="Финансовый 3 3 2 2 2 2 7 4 3" xfId="34728"/>
    <cellStyle name="Финансовый 3 3 2 2 2 2 7 5" xfId="14316"/>
    <cellStyle name="Финансовый 3 3 2 2 2 2 7 6" xfId="27924"/>
    <cellStyle name="Финансовый 3 3 2 2 2 2 8" xfId="4866"/>
    <cellStyle name="Финансовый 3 3 2 2 2 2 8 2" xfId="11670"/>
    <cellStyle name="Финансовый 3 3 2 2 2 2 8 2 2" xfId="25278"/>
    <cellStyle name="Финансовый 3 3 2 2 2 2 8 2 3" xfId="38886"/>
    <cellStyle name="Финансовый 3 3 2 2 2 2 8 3" xfId="18474"/>
    <cellStyle name="Финансовый 3 3 2 2 2 2 8 4" xfId="32082"/>
    <cellStyle name="Финансовый 3 3 2 2 2 2 9" xfId="2598"/>
    <cellStyle name="Финансовый 3 3 2 2 2 2 9 2" xfId="9402"/>
    <cellStyle name="Финансовый 3 3 2 2 2 2 9 2 2" xfId="23010"/>
    <cellStyle name="Финансовый 3 3 2 2 2 2 9 2 3" xfId="36618"/>
    <cellStyle name="Финансовый 3 3 2 2 2 2 9 3" xfId="16206"/>
    <cellStyle name="Финансовый 3 3 2 2 2 2 9 4" xfId="29814"/>
    <cellStyle name="Финансовый 3 3 2 2 2 3" xfId="276"/>
    <cellStyle name="Финансовый 3 3 2 2 2 3 10" xfId="7080"/>
    <cellStyle name="Финансовый 3 3 2 2 2 3 10 2" xfId="20688"/>
    <cellStyle name="Финансовый 3 3 2 2 2 3 10 3" xfId="34296"/>
    <cellStyle name="Финансовый 3 3 2 2 2 3 11" xfId="13884"/>
    <cellStyle name="Финансовый 3 3 2 2 2 3 12" xfId="27492"/>
    <cellStyle name="Финансовый 3 3 2 2 2 3 2" xfId="519"/>
    <cellStyle name="Финансовый 3 3 2 2 2 3 2 10" xfId="14127"/>
    <cellStyle name="Финансовый 3 3 2 2 2 3 2 11" xfId="27735"/>
    <cellStyle name="Финансовый 3 3 2 2 2 3 2 2" xfId="2031"/>
    <cellStyle name="Финансовый 3 3 2 2 2 3 2 2 2" xfId="6567"/>
    <cellStyle name="Финансовый 3 3 2 2 2 3 2 2 2 2" xfId="13371"/>
    <cellStyle name="Финансовый 3 3 2 2 2 3 2 2 2 2 2" xfId="26979"/>
    <cellStyle name="Финансовый 3 3 2 2 2 3 2 2 2 2 3" xfId="40587"/>
    <cellStyle name="Финансовый 3 3 2 2 2 3 2 2 2 3" xfId="20175"/>
    <cellStyle name="Финансовый 3 3 2 2 2 3 2 2 2 4" xfId="33783"/>
    <cellStyle name="Финансовый 3 3 2 2 2 3 2 2 3" xfId="4299"/>
    <cellStyle name="Финансовый 3 3 2 2 2 3 2 2 3 2" xfId="11103"/>
    <cellStyle name="Финансовый 3 3 2 2 2 3 2 2 3 2 2" xfId="24711"/>
    <cellStyle name="Финансовый 3 3 2 2 2 3 2 2 3 2 3" xfId="38319"/>
    <cellStyle name="Финансовый 3 3 2 2 2 3 2 2 3 3" xfId="17907"/>
    <cellStyle name="Финансовый 3 3 2 2 2 3 2 2 3 4" xfId="31515"/>
    <cellStyle name="Финансовый 3 3 2 2 2 3 2 2 4" xfId="8835"/>
    <cellStyle name="Финансовый 3 3 2 2 2 3 2 2 4 2" xfId="22443"/>
    <cellStyle name="Финансовый 3 3 2 2 2 3 2 2 4 3" xfId="36051"/>
    <cellStyle name="Финансовый 3 3 2 2 2 3 2 2 5" xfId="15639"/>
    <cellStyle name="Финансовый 3 3 2 2 2 3 2 2 6" xfId="29247"/>
    <cellStyle name="Финансовый 3 3 2 2 2 3 2 3" xfId="1653"/>
    <cellStyle name="Финансовый 3 3 2 2 2 3 2 3 2" xfId="6189"/>
    <cellStyle name="Финансовый 3 3 2 2 2 3 2 3 2 2" xfId="12993"/>
    <cellStyle name="Финансовый 3 3 2 2 2 3 2 3 2 2 2" xfId="26601"/>
    <cellStyle name="Финансовый 3 3 2 2 2 3 2 3 2 2 3" xfId="40209"/>
    <cellStyle name="Финансовый 3 3 2 2 2 3 2 3 2 3" xfId="19797"/>
    <cellStyle name="Финансовый 3 3 2 2 2 3 2 3 2 4" xfId="33405"/>
    <cellStyle name="Финансовый 3 3 2 2 2 3 2 3 3" xfId="3921"/>
    <cellStyle name="Финансовый 3 3 2 2 2 3 2 3 3 2" xfId="10725"/>
    <cellStyle name="Финансовый 3 3 2 2 2 3 2 3 3 2 2" xfId="24333"/>
    <cellStyle name="Финансовый 3 3 2 2 2 3 2 3 3 2 3" xfId="37941"/>
    <cellStyle name="Финансовый 3 3 2 2 2 3 2 3 3 3" xfId="17529"/>
    <cellStyle name="Финансовый 3 3 2 2 2 3 2 3 3 4" xfId="31137"/>
    <cellStyle name="Финансовый 3 3 2 2 2 3 2 3 4" xfId="8457"/>
    <cellStyle name="Финансовый 3 3 2 2 2 3 2 3 4 2" xfId="22065"/>
    <cellStyle name="Финансовый 3 3 2 2 2 3 2 3 4 3" xfId="35673"/>
    <cellStyle name="Финансовый 3 3 2 2 2 3 2 3 5" xfId="15261"/>
    <cellStyle name="Финансовый 3 3 2 2 2 3 2 3 6" xfId="28869"/>
    <cellStyle name="Финансовый 3 3 2 2 2 3 2 4" xfId="2409"/>
    <cellStyle name="Финансовый 3 3 2 2 2 3 2 4 2" xfId="6945"/>
    <cellStyle name="Финансовый 3 3 2 2 2 3 2 4 2 2" xfId="13749"/>
    <cellStyle name="Финансовый 3 3 2 2 2 3 2 4 2 2 2" xfId="27357"/>
    <cellStyle name="Финансовый 3 3 2 2 2 3 2 4 2 2 3" xfId="40965"/>
    <cellStyle name="Финансовый 3 3 2 2 2 3 2 4 2 3" xfId="20553"/>
    <cellStyle name="Финансовый 3 3 2 2 2 3 2 4 2 4" xfId="34161"/>
    <cellStyle name="Финансовый 3 3 2 2 2 3 2 4 3" xfId="4677"/>
    <cellStyle name="Финансовый 3 3 2 2 2 3 2 4 3 2" xfId="11481"/>
    <cellStyle name="Финансовый 3 3 2 2 2 3 2 4 3 2 2" xfId="25089"/>
    <cellStyle name="Финансовый 3 3 2 2 2 3 2 4 3 2 3" xfId="38697"/>
    <cellStyle name="Финансовый 3 3 2 2 2 3 2 4 3 3" xfId="18285"/>
    <cellStyle name="Финансовый 3 3 2 2 2 3 2 4 3 4" xfId="31893"/>
    <cellStyle name="Финансовый 3 3 2 2 2 3 2 4 4" xfId="9213"/>
    <cellStyle name="Финансовый 3 3 2 2 2 3 2 4 4 2" xfId="22821"/>
    <cellStyle name="Финансовый 3 3 2 2 2 3 2 4 4 3" xfId="36429"/>
    <cellStyle name="Финансовый 3 3 2 2 2 3 2 4 5" xfId="16017"/>
    <cellStyle name="Финансовый 3 3 2 2 2 3 2 4 6" xfId="29625"/>
    <cellStyle name="Финансовый 3 3 2 2 2 3 2 5" xfId="1275"/>
    <cellStyle name="Финансовый 3 3 2 2 2 3 2 5 2" xfId="5811"/>
    <cellStyle name="Финансовый 3 3 2 2 2 3 2 5 2 2" xfId="12615"/>
    <cellStyle name="Финансовый 3 3 2 2 2 3 2 5 2 2 2" xfId="26223"/>
    <cellStyle name="Финансовый 3 3 2 2 2 3 2 5 2 2 3" xfId="39831"/>
    <cellStyle name="Финансовый 3 3 2 2 2 3 2 5 2 3" xfId="19419"/>
    <cellStyle name="Финансовый 3 3 2 2 2 3 2 5 2 4" xfId="33027"/>
    <cellStyle name="Финансовый 3 3 2 2 2 3 2 5 3" xfId="3543"/>
    <cellStyle name="Финансовый 3 3 2 2 2 3 2 5 3 2" xfId="10347"/>
    <cellStyle name="Финансовый 3 3 2 2 2 3 2 5 3 2 2" xfId="23955"/>
    <cellStyle name="Финансовый 3 3 2 2 2 3 2 5 3 2 3" xfId="37563"/>
    <cellStyle name="Финансовый 3 3 2 2 2 3 2 5 3 3" xfId="17151"/>
    <cellStyle name="Финансовый 3 3 2 2 2 3 2 5 3 4" xfId="30759"/>
    <cellStyle name="Финансовый 3 3 2 2 2 3 2 5 4" xfId="8079"/>
    <cellStyle name="Финансовый 3 3 2 2 2 3 2 5 4 2" xfId="21687"/>
    <cellStyle name="Финансовый 3 3 2 2 2 3 2 5 4 3" xfId="35295"/>
    <cellStyle name="Финансовый 3 3 2 2 2 3 2 5 5" xfId="14883"/>
    <cellStyle name="Финансовый 3 3 2 2 2 3 2 5 6" xfId="28491"/>
    <cellStyle name="Финансовый 3 3 2 2 2 3 2 6" xfId="897"/>
    <cellStyle name="Финансовый 3 3 2 2 2 3 2 6 2" xfId="5433"/>
    <cellStyle name="Финансовый 3 3 2 2 2 3 2 6 2 2" xfId="12237"/>
    <cellStyle name="Финансовый 3 3 2 2 2 3 2 6 2 2 2" xfId="25845"/>
    <cellStyle name="Финансовый 3 3 2 2 2 3 2 6 2 2 3" xfId="39453"/>
    <cellStyle name="Финансовый 3 3 2 2 2 3 2 6 2 3" xfId="19041"/>
    <cellStyle name="Финансовый 3 3 2 2 2 3 2 6 2 4" xfId="32649"/>
    <cellStyle name="Финансовый 3 3 2 2 2 3 2 6 3" xfId="3165"/>
    <cellStyle name="Финансовый 3 3 2 2 2 3 2 6 3 2" xfId="9969"/>
    <cellStyle name="Финансовый 3 3 2 2 2 3 2 6 3 2 2" xfId="23577"/>
    <cellStyle name="Финансовый 3 3 2 2 2 3 2 6 3 2 3" xfId="37185"/>
    <cellStyle name="Финансовый 3 3 2 2 2 3 2 6 3 3" xfId="16773"/>
    <cellStyle name="Финансовый 3 3 2 2 2 3 2 6 3 4" xfId="30381"/>
    <cellStyle name="Финансовый 3 3 2 2 2 3 2 6 4" xfId="7701"/>
    <cellStyle name="Финансовый 3 3 2 2 2 3 2 6 4 2" xfId="21309"/>
    <cellStyle name="Финансовый 3 3 2 2 2 3 2 6 4 3" xfId="34917"/>
    <cellStyle name="Финансовый 3 3 2 2 2 3 2 6 5" xfId="14505"/>
    <cellStyle name="Финансовый 3 3 2 2 2 3 2 6 6" xfId="28113"/>
    <cellStyle name="Финансовый 3 3 2 2 2 3 2 7" xfId="5055"/>
    <cellStyle name="Финансовый 3 3 2 2 2 3 2 7 2" xfId="11859"/>
    <cellStyle name="Финансовый 3 3 2 2 2 3 2 7 2 2" xfId="25467"/>
    <cellStyle name="Финансовый 3 3 2 2 2 3 2 7 2 3" xfId="39075"/>
    <cellStyle name="Финансовый 3 3 2 2 2 3 2 7 3" xfId="18663"/>
    <cellStyle name="Финансовый 3 3 2 2 2 3 2 7 4" xfId="32271"/>
    <cellStyle name="Финансовый 3 3 2 2 2 3 2 8" xfId="2787"/>
    <cellStyle name="Финансовый 3 3 2 2 2 3 2 8 2" xfId="9591"/>
    <cellStyle name="Финансовый 3 3 2 2 2 3 2 8 2 2" xfId="23199"/>
    <cellStyle name="Финансовый 3 3 2 2 2 3 2 8 2 3" xfId="36807"/>
    <cellStyle name="Финансовый 3 3 2 2 2 3 2 8 3" xfId="16395"/>
    <cellStyle name="Финансовый 3 3 2 2 2 3 2 8 4" xfId="30003"/>
    <cellStyle name="Финансовый 3 3 2 2 2 3 2 9" xfId="7323"/>
    <cellStyle name="Финансовый 3 3 2 2 2 3 2 9 2" xfId="20931"/>
    <cellStyle name="Финансовый 3 3 2 2 2 3 2 9 3" xfId="34539"/>
    <cellStyle name="Финансовый 3 3 2 2 2 3 3" xfId="1788"/>
    <cellStyle name="Финансовый 3 3 2 2 2 3 3 2" xfId="6324"/>
    <cellStyle name="Финансовый 3 3 2 2 2 3 3 2 2" xfId="13128"/>
    <cellStyle name="Финансовый 3 3 2 2 2 3 3 2 2 2" xfId="26736"/>
    <cellStyle name="Финансовый 3 3 2 2 2 3 3 2 2 3" xfId="40344"/>
    <cellStyle name="Финансовый 3 3 2 2 2 3 3 2 3" xfId="19932"/>
    <cellStyle name="Финансовый 3 3 2 2 2 3 3 2 4" xfId="33540"/>
    <cellStyle name="Финансовый 3 3 2 2 2 3 3 3" xfId="4056"/>
    <cellStyle name="Финансовый 3 3 2 2 2 3 3 3 2" xfId="10860"/>
    <cellStyle name="Финансовый 3 3 2 2 2 3 3 3 2 2" xfId="24468"/>
    <cellStyle name="Финансовый 3 3 2 2 2 3 3 3 2 3" xfId="38076"/>
    <cellStyle name="Финансовый 3 3 2 2 2 3 3 3 3" xfId="17664"/>
    <cellStyle name="Финансовый 3 3 2 2 2 3 3 3 4" xfId="31272"/>
    <cellStyle name="Финансовый 3 3 2 2 2 3 3 4" xfId="8592"/>
    <cellStyle name="Финансовый 3 3 2 2 2 3 3 4 2" xfId="22200"/>
    <cellStyle name="Финансовый 3 3 2 2 2 3 3 4 3" xfId="35808"/>
    <cellStyle name="Финансовый 3 3 2 2 2 3 3 5" xfId="15396"/>
    <cellStyle name="Финансовый 3 3 2 2 2 3 3 6" xfId="29004"/>
    <cellStyle name="Финансовый 3 3 2 2 2 3 4" xfId="1410"/>
    <cellStyle name="Финансовый 3 3 2 2 2 3 4 2" xfId="5946"/>
    <cellStyle name="Финансовый 3 3 2 2 2 3 4 2 2" xfId="12750"/>
    <cellStyle name="Финансовый 3 3 2 2 2 3 4 2 2 2" xfId="26358"/>
    <cellStyle name="Финансовый 3 3 2 2 2 3 4 2 2 3" xfId="39966"/>
    <cellStyle name="Финансовый 3 3 2 2 2 3 4 2 3" xfId="19554"/>
    <cellStyle name="Финансовый 3 3 2 2 2 3 4 2 4" xfId="33162"/>
    <cellStyle name="Финансовый 3 3 2 2 2 3 4 3" xfId="3678"/>
    <cellStyle name="Финансовый 3 3 2 2 2 3 4 3 2" xfId="10482"/>
    <cellStyle name="Финансовый 3 3 2 2 2 3 4 3 2 2" xfId="24090"/>
    <cellStyle name="Финансовый 3 3 2 2 2 3 4 3 2 3" xfId="37698"/>
    <cellStyle name="Финансовый 3 3 2 2 2 3 4 3 3" xfId="17286"/>
    <cellStyle name="Финансовый 3 3 2 2 2 3 4 3 4" xfId="30894"/>
    <cellStyle name="Финансовый 3 3 2 2 2 3 4 4" xfId="8214"/>
    <cellStyle name="Финансовый 3 3 2 2 2 3 4 4 2" xfId="21822"/>
    <cellStyle name="Финансовый 3 3 2 2 2 3 4 4 3" xfId="35430"/>
    <cellStyle name="Финансовый 3 3 2 2 2 3 4 5" xfId="15018"/>
    <cellStyle name="Финансовый 3 3 2 2 2 3 4 6" xfId="28626"/>
    <cellStyle name="Финансовый 3 3 2 2 2 3 5" xfId="2166"/>
    <cellStyle name="Финансовый 3 3 2 2 2 3 5 2" xfId="6702"/>
    <cellStyle name="Финансовый 3 3 2 2 2 3 5 2 2" xfId="13506"/>
    <cellStyle name="Финансовый 3 3 2 2 2 3 5 2 2 2" xfId="27114"/>
    <cellStyle name="Финансовый 3 3 2 2 2 3 5 2 2 3" xfId="40722"/>
    <cellStyle name="Финансовый 3 3 2 2 2 3 5 2 3" xfId="20310"/>
    <cellStyle name="Финансовый 3 3 2 2 2 3 5 2 4" xfId="33918"/>
    <cellStyle name="Финансовый 3 3 2 2 2 3 5 3" xfId="4434"/>
    <cellStyle name="Финансовый 3 3 2 2 2 3 5 3 2" xfId="11238"/>
    <cellStyle name="Финансовый 3 3 2 2 2 3 5 3 2 2" xfId="24846"/>
    <cellStyle name="Финансовый 3 3 2 2 2 3 5 3 2 3" xfId="38454"/>
    <cellStyle name="Финансовый 3 3 2 2 2 3 5 3 3" xfId="18042"/>
    <cellStyle name="Финансовый 3 3 2 2 2 3 5 3 4" xfId="31650"/>
    <cellStyle name="Финансовый 3 3 2 2 2 3 5 4" xfId="8970"/>
    <cellStyle name="Финансовый 3 3 2 2 2 3 5 4 2" xfId="22578"/>
    <cellStyle name="Финансовый 3 3 2 2 2 3 5 4 3" xfId="36186"/>
    <cellStyle name="Финансовый 3 3 2 2 2 3 5 5" xfId="15774"/>
    <cellStyle name="Финансовый 3 3 2 2 2 3 5 6" xfId="29382"/>
    <cellStyle name="Финансовый 3 3 2 2 2 3 6" xfId="1032"/>
    <cellStyle name="Финансовый 3 3 2 2 2 3 6 2" xfId="5568"/>
    <cellStyle name="Финансовый 3 3 2 2 2 3 6 2 2" xfId="12372"/>
    <cellStyle name="Финансовый 3 3 2 2 2 3 6 2 2 2" xfId="25980"/>
    <cellStyle name="Финансовый 3 3 2 2 2 3 6 2 2 3" xfId="39588"/>
    <cellStyle name="Финансовый 3 3 2 2 2 3 6 2 3" xfId="19176"/>
    <cellStyle name="Финансовый 3 3 2 2 2 3 6 2 4" xfId="32784"/>
    <cellStyle name="Финансовый 3 3 2 2 2 3 6 3" xfId="3300"/>
    <cellStyle name="Финансовый 3 3 2 2 2 3 6 3 2" xfId="10104"/>
    <cellStyle name="Финансовый 3 3 2 2 2 3 6 3 2 2" xfId="23712"/>
    <cellStyle name="Финансовый 3 3 2 2 2 3 6 3 2 3" xfId="37320"/>
    <cellStyle name="Финансовый 3 3 2 2 2 3 6 3 3" xfId="16908"/>
    <cellStyle name="Финансовый 3 3 2 2 2 3 6 3 4" xfId="30516"/>
    <cellStyle name="Финансовый 3 3 2 2 2 3 6 4" xfId="7836"/>
    <cellStyle name="Финансовый 3 3 2 2 2 3 6 4 2" xfId="21444"/>
    <cellStyle name="Финансовый 3 3 2 2 2 3 6 4 3" xfId="35052"/>
    <cellStyle name="Финансовый 3 3 2 2 2 3 6 5" xfId="14640"/>
    <cellStyle name="Финансовый 3 3 2 2 2 3 6 6" xfId="28248"/>
    <cellStyle name="Финансовый 3 3 2 2 2 3 7" xfId="654"/>
    <cellStyle name="Финансовый 3 3 2 2 2 3 7 2" xfId="5190"/>
    <cellStyle name="Финансовый 3 3 2 2 2 3 7 2 2" xfId="11994"/>
    <cellStyle name="Финансовый 3 3 2 2 2 3 7 2 2 2" xfId="25602"/>
    <cellStyle name="Финансовый 3 3 2 2 2 3 7 2 2 3" xfId="39210"/>
    <cellStyle name="Финансовый 3 3 2 2 2 3 7 2 3" xfId="18798"/>
    <cellStyle name="Финансовый 3 3 2 2 2 3 7 2 4" xfId="32406"/>
    <cellStyle name="Финансовый 3 3 2 2 2 3 7 3" xfId="2922"/>
    <cellStyle name="Финансовый 3 3 2 2 2 3 7 3 2" xfId="9726"/>
    <cellStyle name="Финансовый 3 3 2 2 2 3 7 3 2 2" xfId="23334"/>
    <cellStyle name="Финансовый 3 3 2 2 2 3 7 3 2 3" xfId="36942"/>
    <cellStyle name="Финансовый 3 3 2 2 2 3 7 3 3" xfId="16530"/>
    <cellStyle name="Финансовый 3 3 2 2 2 3 7 3 4" xfId="30138"/>
    <cellStyle name="Финансовый 3 3 2 2 2 3 7 4" xfId="7458"/>
    <cellStyle name="Финансовый 3 3 2 2 2 3 7 4 2" xfId="21066"/>
    <cellStyle name="Финансовый 3 3 2 2 2 3 7 4 3" xfId="34674"/>
    <cellStyle name="Финансовый 3 3 2 2 2 3 7 5" xfId="14262"/>
    <cellStyle name="Финансовый 3 3 2 2 2 3 7 6" xfId="27870"/>
    <cellStyle name="Финансовый 3 3 2 2 2 3 8" xfId="4812"/>
    <cellStyle name="Финансовый 3 3 2 2 2 3 8 2" xfId="11616"/>
    <cellStyle name="Финансовый 3 3 2 2 2 3 8 2 2" xfId="25224"/>
    <cellStyle name="Финансовый 3 3 2 2 2 3 8 2 3" xfId="38832"/>
    <cellStyle name="Финансовый 3 3 2 2 2 3 8 3" xfId="18420"/>
    <cellStyle name="Финансовый 3 3 2 2 2 3 8 4" xfId="32028"/>
    <cellStyle name="Финансовый 3 3 2 2 2 3 9" xfId="2544"/>
    <cellStyle name="Финансовый 3 3 2 2 2 3 9 2" xfId="9348"/>
    <cellStyle name="Финансовый 3 3 2 2 2 3 9 2 2" xfId="22956"/>
    <cellStyle name="Финансовый 3 3 2 2 2 3 9 2 3" xfId="36564"/>
    <cellStyle name="Финансовый 3 3 2 2 2 3 9 3" xfId="16152"/>
    <cellStyle name="Финансовый 3 3 2 2 2 3 9 4" xfId="29760"/>
    <cellStyle name="Финансовый 3 3 2 2 2 4" xfId="397"/>
    <cellStyle name="Финансовый 3 3 2 2 2 4 10" xfId="14005"/>
    <cellStyle name="Финансовый 3 3 2 2 2 4 11" xfId="27613"/>
    <cellStyle name="Финансовый 3 3 2 2 2 4 2" xfId="1909"/>
    <cellStyle name="Финансовый 3 3 2 2 2 4 2 2" xfId="6445"/>
    <cellStyle name="Финансовый 3 3 2 2 2 4 2 2 2" xfId="13249"/>
    <cellStyle name="Финансовый 3 3 2 2 2 4 2 2 2 2" xfId="26857"/>
    <cellStyle name="Финансовый 3 3 2 2 2 4 2 2 2 3" xfId="40465"/>
    <cellStyle name="Финансовый 3 3 2 2 2 4 2 2 3" xfId="20053"/>
    <cellStyle name="Финансовый 3 3 2 2 2 4 2 2 4" xfId="33661"/>
    <cellStyle name="Финансовый 3 3 2 2 2 4 2 3" xfId="4177"/>
    <cellStyle name="Финансовый 3 3 2 2 2 4 2 3 2" xfId="10981"/>
    <cellStyle name="Финансовый 3 3 2 2 2 4 2 3 2 2" xfId="24589"/>
    <cellStyle name="Финансовый 3 3 2 2 2 4 2 3 2 3" xfId="38197"/>
    <cellStyle name="Финансовый 3 3 2 2 2 4 2 3 3" xfId="17785"/>
    <cellStyle name="Финансовый 3 3 2 2 2 4 2 3 4" xfId="31393"/>
    <cellStyle name="Финансовый 3 3 2 2 2 4 2 4" xfId="8713"/>
    <cellStyle name="Финансовый 3 3 2 2 2 4 2 4 2" xfId="22321"/>
    <cellStyle name="Финансовый 3 3 2 2 2 4 2 4 3" xfId="35929"/>
    <cellStyle name="Финансовый 3 3 2 2 2 4 2 5" xfId="15517"/>
    <cellStyle name="Финансовый 3 3 2 2 2 4 2 6" xfId="29125"/>
    <cellStyle name="Финансовый 3 3 2 2 2 4 3" xfId="1531"/>
    <cellStyle name="Финансовый 3 3 2 2 2 4 3 2" xfId="6067"/>
    <cellStyle name="Финансовый 3 3 2 2 2 4 3 2 2" xfId="12871"/>
    <cellStyle name="Финансовый 3 3 2 2 2 4 3 2 2 2" xfId="26479"/>
    <cellStyle name="Финансовый 3 3 2 2 2 4 3 2 2 3" xfId="40087"/>
    <cellStyle name="Финансовый 3 3 2 2 2 4 3 2 3" xfId="19675"/>
    <cellStyle name="Финансовый 3 3 2 2 2 4 3 2 4" xfId="33283"/>
    <cellStyle name="Финансовый 3 3 2 2 2 4 3 3" xfId="3799"/>
    <cellStyle name="Финансовый 3 3 2 2 2 4 3 3 2" xfId="10603"/>
    <cellStyle name="Финансовый 3 3 2 2 2 4 3 3 2 2" xfId="24211"/>
    <cellStyle name="Финансовый 3 3 2 2 2 4 3 3 2 3" xfId="37819"/>
    <cellStyle name="Финансовый 3 3 2 2 2 4 3 3 3" xfId="17407"/>
    <cellStyle name="Финансовый 3 3 2 2 2 4 3 3 4" xfId="31015"/>
    <cellStyle name="Финансовый 3 3 2 2 2 4 3 4" xfId="8335"/>
    <cellStyle name="Финансовый 3 3 2 2 2 4 3 4 2" xfId="21943"/>
    <cellStyle name="Финансовый 3 3 2 2 2 4 3 4 3" xfId="35551"/>
    <cellStyle name="Финансовый 3 3 2 2 2 4 3 5" xfId="15139"/>
    <cellStyle name="Финансовый 3 3 2 2 2 4 3 6" xfId="28747"/>
    <cellStyle name="Финансовый 3 3 2 2 2 4 4" xfId="2287"/>
    <cellStyle name="Финансовый 3 3 2 2 2 4 4 2" xfId="6823"/>
    <cellStyle name="Финансовый 3 3 2 2 2 4 4 2 2" xfId="13627"/>
    <cellStyle name="Финансовый 3 3 2 2 2 4 4 2 2 2" xfId="27235"/>
    <cellStyle name="Финансовый 3 3 2 2 2 4 4 2 2 3" xfId="40843"/>
    <cellStyle name="Финансовый 3 3 2 2 2 4 4 2 3" xfId="20431"/>
    <cellStyle name="Финансовый 3 3 2 2 2 4 4 2 4" xfId="34039"/>
    <cellStyle name="Финансовый 3 3 2 2 2 4 4 3" xfId="4555"/>
    <cellStyle name="Финансовый 3 3 2 2 2 4 4 3 2" xfId="11359"/>
    <cellStyle name="Финансовый 3 3 2 2 2 4 4 3 2 2" xfId="24967"/>
    <cellStyle name="Финансовый 3 3 2 2 2 4 4 3 2 3" xfId="38575"/>
    <cellStyle name="Финансовый 3 3 2 2 2 4 4 3 3" xfId="18163"/>
    <cellStyle name="Финансовый 3 3 2 2 2 4 4 3 4" xfId="31771"/>
    <cellStyle name="Финансовый 3 3 2 2 2 4 4 4" xfId="9091"/>
    <cellStyle name="Финансовый 3 3 2 2 2 4 4 4 2" xfId="22699"/>
    <cellStyle name="Финансовый 3 3 2 2 2 4 4 4 3" xfId="36307"/>
    <cellStyle name="Финансовый 3 3 2 2 2 4 4 5" xfId="15895"/>
    <cellStyle name="Финансовый 3 3 2 2 2 4 4 6" xfId="29503"/>
    <cellStyle name="Финансовый 3 3 2 2 2 4 5" xfId="1153"/>
    <cellStyle name="Финансовый 3 3 2 2 2 4 5 2" xfId="5689"/>
    <cellStyle name="Финансовый 3 3 2 2 2 4 5 2 2" xfId="12493"/>
    <cellStyle name="Финансовый 3 3 2 2 2 4 5 2 2 2" xfId="26101"/>
    <cellStyle name="Финансовый 3 3 2 2 2 4 5 2 2 3" xfId="39709"/>
    <cellStyle name="Финансовый 3 3 2 2 2 4 5 2 3" xfId="19297"/>
    <cellStyle name="Финансовый 3 3 2 2 2 4 5 2 4" xfId="32905"/>
    <cellStyle name="Финансовый 3 3 2 2 2 4 5 3" xfId="3421"/>
    <cellStyle name="Финансовый 3 3 2 2 2 4 5 3 2" xfId="10225"/>
    <cellStyle name="Финансовый 3 3 2 2 2 4 5 3 2 2" xfId="23833"/>
    <cellStyle name="Финансовый 3 3 2 2 2 4 5 3 2 3" xfId="37441"/>
    <cellStyle name="Финансовый 3 3 2 2 2 4 5 3 3" xfId="17029"/>
    <cellStyle name="Финансовый 3 3 2 2 2 4 5 3 4" xfId="30637"/>
    <cellStyle name="Финансовый 3 3 2 2 2 4 5 4" xfId="7957"/>
    <cellStyle name="Финансовый 3 3 2 2 2 4 5 4 2" xfId="21565"/>
    <cellStyle name="Финансовый 3 3 2 2 2 4 5 4 3" xfId="35173"/>
    <cellStyle name="Финансовый 3 3 2 2 2 4 5 5" xfId="14761"/>
    <cellStyle name="Финансовый 3 3 2 2 2 4 5 6" xfId="28369"/>
    <cellStyle name="Финансовый 3 3 2 2 2 4 6" xfId="775"/>
    <cellStyle name="Финансовый 3 3 2 2 2 4 6 2" xfId="5311"/>
    <cellStyle name="Финансовый 3 3 2 2 2 4 6 2 2" xfId="12115"/>
    <cellStyle name="Финансовый 3 3 2 2 2 4 6 2 2 2" xfId="25723"/>
    <cellStyle name="Финансовый 3 3 2 2 2 4 6 2 2 3" xfId="39331"/>
    <cellStyle name="Финансовый 3 3 2 2 2 4 6 2 3" xfId="18919"/>
    <cellStyle name="Финансовый 3 3 2 2 2 4 6 2 4" xfId="32527"/>
    <cellStyle name="Финансовый 3 3 2 2 2 4 6 3" xfId="3043"/>
    <cellStyle name="Финансовый 3 3 2 2 2 4 6 3 2" xfId="9847"/>
    <cellStyle name="Финансовый 3 3 2 2 2 4 6 3 2 2" xfId="23455"/>
    <cellStyle name="Финансовый 3 3 2 2 2 4 6 3 2 3" xfId="37063"/>
    <cellStyle name="Финансовый 3 3 2 2 2 4 6 3 3" xfId="16651"/>
    <cellStyle name="Финансовый 3 3 2 2 2 4 6 3 4" xfId="30259"/>
    <cellStyle name="Финансовый 3 3 2 2 2 4 6 4" xfId="7579"/>
    <cellStyle name="Финансовый 3 3 2 2 2 4 6 4 2" xfId="21187"/>
    <cellStyle name="Финансовый 3 3 2 2 2 4 6 4 3" xfId="34795"/>
    <cellStyle name="Финансовый 3 3 2 2 2 4 6 5" xfId="14383"/>
    <cellStyle name="Финансовый 3 3 2 2 2 4 6 6" xfId="27991"/>
    <cellStyle name="Финансовый 3 3 2 2 2 4 7" xfId="4933"/>
    <cellStyle name="Финансовый 3 3 2 2 2 4 7 2" xfId="11737"/>
    <cellStyle name="Финансовый 3 3 2 2 2 4 7 2 2" xfId="25345"/>
    <cellStyle name="Финансовый 3 3 2 2 2 4 7 2 3" xfId="38953"/>
    <cellStyle name="Финансовый 3 3 2 2 2 4 7 3" xfId="18541"/>
    <cellStyle name="Финансовый 3 3 2 2 2 4 7 4" xfId="32149"/>
    <cellStyle name="Финансовый 3 3 2 2 2 4 8" xfId="2665"/>
    <cellStyle name="Финансовый 3 3 2 2 2 4 8 2" xfId="9469"/>
    <cellStyle name="Финансовый 3 3 2 2 2 4 8 2 2" xfId="23077"/>
    <cellStyle name="Финансовый 3 3 2 2 2 4 8 2 3" xfId="36685"/>
    <cellStyle name="Финансовый 3 3 2 2 2 4 8 3" xfId="16273"/>
    <cellStyle name="Финансовый 3 3 2 2 2 4 8 4" xfId="29881"/>
    <cellStyle name="Финансовый 3 3 2 2 2 4 9" xfId="7201"/>
    <cellStyle name="Финансовый 3 3 2 2 2 4 9 2" xfId="20809"/>
    <cellStyle name="Финансовый 3 3 2 2 2 4 9 3" xfId="34417"/>
    <cellStyle name="Финансовый 3 3 2 2 2 5" xfId="1707"/>
    <cellStyle name="Финансовый 3 3 2 2 2 5 2" xfId="6243"/>
    <cellStyle name="Финансовый 3 3 2 2 2 5 2 2" xfId="13047"/>
    <cellStyle name="Финансовый 3 3 2 2 2 5 2 2 2" xfId="26655"/>
    <cellStyle name="Финансовый 3 3 2 2 2 5 2 2 3" xfId="40263"/>
    <cellStyle name="Финансовый 3 3 2 2 2 5 2 3" xfId="19851"/>
    <cellStyle name="Финансовый 3 3 2 2 2 5 2 4" xfId="33459"/>
    <cellStyle name="Финансовый 3 3 2 2 2 5 3" xfId="3975"/>
    <cellStyle name="Финансовый 3 3 2 2 2 5 3 2" xfId="10779"/>
    <cellStyle name="Финансовый 3 3 2 2 2 5 3 2 2" xfId="24387"/>
    <cellStyle name="Финансовый 3 3 2 2 2 5 3 2 3" xfId="37995"/>
    <cellStyle name="Финансовый 3 3 2 2 2 5 3 3" xfId="17583"/>
    <cellStyle name="Финансовый 3 3 2 2 2 5 3 4" xfId="31191"/>
    <cellStyle name="Финансовый 3 3 2 2 2 5 4" xfId="8511"/>
    <cellStyle name="Финансовый 3 3 2 2 2 5 4 2" xfId="22119"/>
    <cellStyle name="Финансовый 3 3 2 2 2 5 4 3" xfId="35727"/>
    <cellStyle name="Финансовый 3 3 2 2 2 5 5" xfId="15315"/>
    <cellStyle name="Финансовый 3 3 2 2 2 5 6" xfId="28923"/>
    <cellStyle name="Финансовый 3 3 2 2 2 6" xfId="1329"/>
    <cellStyle name="Финансовый 3 3 2 2 2 6 2" xfId="5865"/>
    <cellStyle name="Финансовый 3 3 2 2 2 6 2 2" xfId="12669"/>
    <cellStyle name="Финансовый 3 3 2 2 2 6 2 2 2" xfId="26277"/>
    <cellStyle name="Финансовый 3 3 2 2 2 6 2 2 3" xfId="39885"/>
    <cellStyle name="Финансовый 3 3 2 2 2 6 2 3" xfId="19473"/>
    <cellStyle name="Финансовый 3 3 2 2 2 6 2 4" xfId="33081"/>
    <cellStyle name="Финансовый 3 3 2 2 2 6 3" xfId="3597"/>
    <cellStyle name="Финансовый 3 3 2 2 2 6 3 2" xfId="10401"/>
    <cellStyle name="Финансовый 3 3 2 2 2 6 3 2 2" xfId="24009"/>
    <cellStyle name="Финансовый 3 3 2 2 2 6 3 2 3" xfId="37617"/>
    <cellStyle name="Финансовый 3 3 2 2 2 6 3 3" xfId="17205"/>
    <cellStyle name="Финансовый 3 3 2 2 2 6 3 4" xfId="30813"/>
    <cellStyle name="Финансовый 3 3 2 2 2 6 4" xfId="8133"/>
    <cellStyle name="Финансовый 3 3 2 2 2 6 4 2" xfId="21741"/>
    <cellStyle name="Финансовый 3 3 2 2 2 6 4 3" xfId="35349"/>
    <cellStyle name="Финансовый 3 3 2 2 2 6 5" xfId="14937"/>
    <cellStyle name="Финансовый 3 3 2 2 2 6 6" xfId="28545"/>
    <cellStyle name="Финансовый 3 3 2 2 2 7" xfId="2085"/>
    <cellStyle name="Финансовый 3 3 2 2 2 7 2" xfId="6621"/>
    <cellStyle name="Финансовый 3 3 2 2 2 7 2 2" xfId="13425"/>
    <cellStyle name="Финансовый 3 3 2 2 2 7 2 2 2" xfId="27033"/>
    <cellStyle name="Финансовый 3 3 2 2 2 7 2 2 3" xfId="40641"/>
    <cellStyle name="Финансовый 3 3 2 2 2 7 2 3" xfId="20229"/>
    <cellStyle name="Финансовый 3 3 2 2 2 7 2 4" xfId="33837"/>
    <cellStyle name="Финансовый 3 3 2 2 2 7 3" xfId="4353"/>
    <cellStyle name="Финансовый 3 3 2 2 2 7 3 2" xfId="11157"/>
    <cellStyle name="Финансовый 3 3 2 2 2 7 3 2 2" xfId="24765"/>
    <cellStyle name="Финансовый 3 3 2 2 2 7 3 2 3" xfId="38373"/>
    <cellStyle name="Финансовый 3 3 2 2 2 7 3 3" xfId="17961"/>
    <cellStyle name="Финансовый 3 3 2 2 2 7 3 4" xfId="31569"/>
    <cellStyle name="Финансовый 3 3 2 2 2 7 4" xfId="8889"/>
    <cellStyle name="Финансовый 3 3 2 2 2 7 4 2" xfId="22497"/>
    <cellStyle name="Финансовый 3 3 2 2 2 7 4 3" xfId="36105"/>
    <cellStyle name="Финансовый 3 3 2 2 2 7 5" xfId="15693"/>
    <cellStyle name="Финансовый 3 3 2 2 2 7 6" xfId="29301"/>
    <cellStyle name="Финансовый 3 3 2 2 2 8" xfId="951"/>
    <cellStyle name="Финансовый 3 3 2 2 2 8 2" xfId="5487"/>
    <cellStyle name="Финансовый 3 3 2 2 2 8 2 2" xfId="12291"/>
    <cellStyle name="Финансовый 3 3 2 2 2 8 2 2 2" xfId="25899"/>
    <cellStyle name="Финансовый 3 3 2 2 2 8 2 2 3" xfId="39507"/>
    <cellStyle name="Финансовый 3 3 2 2 2 8 2 3" xfId="19095"/>
    <cellStyle name="Финансовый 3 3 2 2 2 8 2 4" xfId="32703"/>
    <cellStyle name="Финансовый 3 3 2 2 2 8 3" xfId="3219"/>
    <cellStyle name="Финансовый 3 3 2 2 2 8 3 2" xfId="10023"/>
    <cellStyle name="Финансовый 3 3 2 2 2 8 3 2 2" xfId="23631"/>
    <cellStyle name="Финансовый 3 3 2 2 2 8 3 2 3" xfId="37239"/>
    <cellStyle name="Финансовый 3 3 2 2 2 8 3 3" xfId="16827"/>
    <cellStyle name="Финансовый 3 3 2 2 2 8 3 4" xfId="30435"/>
    <cellStyle name="Финансовый 3 3 2 2 2 8 4" xfId="7755"/>
    <cellStyle name="Финансовый 3 3 2 2 2 8 4 2" xfId="21363"/>
    <cellStyle name="Финансовый 3 3 2 2 2 8 4 3" xfId="34971"/>
    <cellStyle name="Финансовый 3 3 2 2 2 8 5" xfId="14559"/>
    <cellStyle name="Финансовый 3 3 2 2 2 8 6" xfId="28167"/>
    <cellStyle name="Финансовый 3 3 2 2 2 9" xfId="573"/>
    <cellStyle name="Финансовый 3 3 2 2 2 9 2" xfId="5109"/>
    <cellStyle name="Финансовый 3 3 2 2 2 9 2 2" xfId="11913"/>
    <cellStyle name="Финансовый 3 3 2 2 2 9 2 2 2" xfId="25521"/>
    <cellStyle name="Финансовый 3 3 2 2 2 9 2 2 3" xfId="39129"/>
    <cellStyle name="Финансовый 3 3 2 2 2 9 2 3" xfId="18717"/>
    <cellStyle name="Финансовый 3 3 2 2 2 9 2 4" xfId="32325"/>
    <cellStyle name="Финансовый 3 3 2 2 2 9 3" xfId="2841"/>
    <cellStyle name="Финансовый 3 3 2 2 2 9 3 2" xfId="9645"/>
    <cellStyle name="Финансовый 3 3 2 2 2 9 3 2 2" xfId="23253"/>
    <cellStyle name="Финансовый 3 3 2 2 2 9 3 2 3" xfId="36861"/>
    <cellStyle name="Финансовый 3 3 2 2 2 9 3 3" xfId="16449"/>
    <cellStyle name="Финансовый 3 3 2 2 2 9 3 4" xfId="30057"/>
    <cellStyle name="Финансовый 3 3 2 2 2 9 4" xfId="7377"/>
    <cellStyle name="Финансовый 3 3 2 2 2 9 4 2" xfId="20985"/>
    <cellStyle name="Финансовый 3 3 2 2 2 9 4 3" xfId="34593"/>
    <cellStyle name="Финансовый 3 3 2 2 2 9 5" xfId="14181"/>
    <cellStyle name="Финансовый 3 3 2 2 2 9 6" xfId="27789"/>
    <cellStyle name="Финансовый 3 3 2 2 3" xfId="216"/>
    <cellStyle name="Финансовый 3 3 2 2 3 10" xfId="2484"/>
    <cellStyle name="Финансовый 3 3 2 2 3 10 2" xfId="9288"/>
    <cellStyle name="Финансовый 3 3 2 2 3 10 2 2" xfId="22896"/>
    <cellStyle name="Финансовый 3 3 2 2 3 10 2 3" xfId="36504"/>
    <cellStyle name="Финансовый 3 3 2 2 3 10 3" xfId="16092"/>
    <cellStyle name="Финансовый 3 3 2 2 3 10 4" xfId="29700"/>
    <cellStyle name="Финансовый 3 3 2 2 3 11" xfId="7020"/>
    <cellStyle name="Финансовый 3 3 2 2 3 11 2" xfId="20628"/>
    <cellStyle name="Финансовый 3 3 2 2 3 11 3" xfId="34236"/>
    <cellStyle name="Финансовый 3 3 2 2 3 12" xfId="13824"/>
    <cellStyle name="Финансовый 3 3 2 2 3 13" xfId="27432"/>
    <cellStyle name="Финансовый 3 3 2 2 3 2" xfId="297"/>
    <cellStyle name="Финансовый 3 3 2 2 3 2 10" xfId="7101"/>
    <cellStyle name="Финансовый 3 3 2 2 3 2 10 2" xfId="20709"/>
    <cellStyle name="Финансовый 3 3 2 2 3 2 10 3" xfId="34317"/>
    <cellStyle name="Финансовый 3 3 2 2 3 2 11" xfId="13905"/>
    <cellStyle name="Финансовый 3 3 2 2 3 2 12" xfId="27513"/>
    <cellStyle name="Финансовый 3 3 2 2 3 2 2" xfId="499"/>
    <cellStyle name="Финансовый 3 3 2 2 3 2 2 10" xfId="14107"/>
    <cellStyle name="Финансовый 3 3 2 2 3 2 2 11" xfId="27715"/>
    <cellStyle name="Финансовый 3 3 2 2 3 2 2 2" xfId="2011"/>
    <cellStyle name="Финансовый 3 3 2 2 3 2 2 2 2" xfId="6547"/>
    <cellStyle name="Финансовый 3 3 2 2 3 2 2 2 2 2" xfId="13351"/>
    <cellStyle name="Финансовый 3 3 2 2 3 2 2 2 2 2 2" xfId="26959"/>
    <cellStyle name="Финансовый 3 3 2 2 3 2 2 2 2 2 3" xfId="40567"/>
    <cellStyle name="Финансовый 3 3 2 2 3 2 2 2 2 3" xfId="20155"/>
    <cellStyle name="Финансовый 3 3 2 2 3 2 2 2 2 4" xfId="33763"/>
    <cellStyle name="Финансовый 3 3 2 2 3 2 2 2 3" xfId="4279"/>
    <cellStyle name="Финансовый 3 3 2 2 3 2 2 2 3 2" xfId="11083"/>
    <cellStyle name="Финансовый 3 3 2 2 3 2 2 2 3 2 2" xfId="24691"/>
    <cellStyle name="Финансовый 3 3 2 2 3 2 2 2 3 2 3" xfId="38299"/>
    <cellStyle name="Финансовый 3 3 2 2 3 2 2 2 3 3" xfId="17887"/>
    <cellStyle name="Финансовый 3 3 2 2 3 2 2 2 3 4" xfId="31495"/>
    <cellStyle name="Финансовый 3 3 2 2 3 2 2 2 4" xfId="8815"/>
    <cellStyle name="Финансовый 3 3 2 2 3 2 2 2 4 2" xfId="22423"/>
    <cellStyle name="Финансовый 3 3 2 2 3 2 2 2 4 3" xfId="36031"/>
    <cellStyle name="Финансовый 3 3 2 2 3 2 2 2 5" xfId="15619"/>
    <cellStyle name="Финансовый 3 3 2 2 3 2 2 2 6" xfId="29227"/>
    <cellStyle name="Финансовый 3 3 2 2 3 2 2 3" xfId="1633"/>
    <cellStyle name="Финансовый 3 3 2 2 3 2 2 3 2" xfId="6169"/>
    <cellStyle name="Финансовый 3 3 2 2 3 2 2 3 2 2" xfId="12973"/>
    <cellStyle name="Финансовый 3 3 2 2 3 2 2 3 2 2 2" xfId="26581"/>
    <cellStyle name="Финансовый 3 3 2 2 3 2 2 3 2 2 3" xfId="40189"/>
    <cellStyle name="Финансовый 3 3 2 2 3 2 2 3 2 3" xfId="19777"/>
    <cellStyle name="Финансовый 3 3 2 2 3 2 2 3 2 4" xfId="33385"/>
    <cellStyle name="Финансовый 3 3 2 2 3 2 2 3 3" xfId="3901"/>
    <cellStyle name="Финансовый 3 3 2 2 3 2 2 3 3 2" xfId="10705"/>
    <cellStyle name="Финансовый 3 3 2 2 3 2 2 3 3 2 2" xfId="24313"/>
    <cellStyle name="Финансовый 3 3 2 2 3 2 2 3 3 2 3" xfId="37921"/>
    <cellStyle name="Финансовый 3 3 2 2 3 2 2 3 3 3" xfId="17509"/>
    <cellStyle name="Финансовый 3 3 2 2 3 2 2 3 3 4" xfId="31117"/>
    <cellStyle name="Финансовый 3 3 2 2 3 2 2 3 4" xfId="8437"/>
    <cellStyle name="Финансовый 3 3 2 2 3 2 2 3 4 2" xfId="22045"/>
    <cellStyle name="Финансовый 3 3 2 2 3 2 2 3 4 3" xfId="35653"/>
    <cellStyle name="Финансовый 3 3 2 2 3 2 2 3 5" xfId="15241"/>
    <cellStyle name="Финансовый 3 3 2 2 3 2 2 3 6" xfId="28849"/>
    <cellStyle name="Финансовый 3 3 2 2 3 2 2 4" xfId="2389"/>
    <cellStyle name="Финансовый 3 3 2 2 3 2 2 4 2" xfId="6925"/>
    <cellStyle name="Финансовый 3 3 2 2 3 2 2 4 2 2" xfId="13729"/>
    <cellStyle name="Финансовый 3 3 2 2 3 2 2 4 2 2 2" xfId="27337"/>
    <cellStyle name="Финансовый 3 3 2 2 3 2 2 4 2 2 3" xfId="40945"/>
    <cellStyle name="Финансовый 3 3 2 2 3 2 2 4 2 3" xfId="20533"/>
    <cellStyle name="Финансовый 3 3 2 2 3 2 2 4 2 4" xfId="34141"/>
    <cellStyle name="Финансовый 3 3 2 2 3 2 2 4 3" xfId="4657"/>
    <cellStyle name="Финансовый 3 3 2 2 3 2 2 4 3 2" xfId="11461"/>
    <cellStyle name="Финансовый 3 3 2 2 3 2 2 4 3 2 2" xfId="25069"/>
    <cellStyle name="Финансовый 3 3 2 2 3 2 2 4 3 2 3" xfId="38677"/>
    <cellStyle name="Финансовый 3 3 2 2 3 2 2 4 3 3" xfId="18265"/>
    <cellStyle name="Финансовый 3 3 2 2 3 2 2 4 3 4" xfId="31873"/>
    <cellStyle name="Финансовый 3 3 2 2 3 2 2 4 4" xfId="9193"/>
    <cellStyle name="Финансовый 3 3 2 2 3 2 2 4 4 2" xfId="22801"/>
    <cellStyle name="Финансовый 3 3 2 2 3 2 2 4 4 3" xfId="36409"/>
    <cellStyle name="Финансовый 3 3 2 2 3 2 2 4 5" xfId="15997"/>
    <cellStyle name="Финансовый 3 3 2 2 3 2 2 4 6" xfId="29605"/>
    <cellStyle name="Финансовый 3 3 2 2 3 2 2 5" xfId="1255"/>
    <cellStyle name="Финансовый 3 3 2 2 3 2 2 5 2" xfId="5791"/>
    <cellStyle name="Финансовый 3 3 2 2 3 2 2 5 2 2" xfId="12595"/>
    <cellStyle name="Финансовый 3 3 2 2 3 2 2 5 2 2 2" xfId="26203"/>
    <cellStyle name="Финансовый 3 3 2 2 3 2 2 5 2 2 3" xfId="39811"/>
    <cellStyle name="Финансовый 3 3 2 2 3 2 2 5 2 3" xfId="19399"/>
    <cellStyle name="Финансовый 3 3 2 2 3 2 2 5 2 4" xfId="33007"/>
    <cellStyle name="Финансовый 3 3 2 2 3 2 2 5 3" xfId="3523"/>
    <cellStyle name="Финансовый 3 3 2 2 3 2 2 5 3 2" xfId="10327"/>
    <cellStyle name="Финансовый 3 3 2 2 3 2 2 5 3 2 2" xfId="23935"/>
    <cellStyle name="Финансовый 3 3 2 2 3 2 2 5 3 2 3" xfId="37543"/>
    <cellStyle name="Финансовый 3 3 2 2 3 2 2 5 3 3" xfId="17131"/>
    <cellStyle name="Финансовый 3 3 2 2 3 2 2 5 3 4" xfId="30739"/>
    <cellStyle name="Финансовый 3 3 2 2 3 2 2 5 4" xfId="8059"/>
    <cellStyle name="Финансовый 3 3 2 2 3 2 2 5 4 2" xfId="21667"/>
    <cellStyle name="Финансовый 3 3 2 2 3 2 2 5 4 3" xfId="35275"/>
    <cellStyle name="Финансовый 3 3 2 2 3 2 2 5 5" xfId="14863"/>
    <cellStyle name="Финансовый 3 3 2 2 3 2 2 5 6" xfId="28471"/>
    <cellStyle name="Финансовый 3 3 2 2 3 2 2 6" xfId="877"/>
    <cellStyle name="Финансовый 3 3 2 2 3 2 2 6 2" xfId="5413"/>
    <cellStyle name="Финансовый 3 3 2 2 3 2 2 6 2 2" xfId="12217"/>
    <cellStyle name="Финансовый 3 3 2 2 3 2 2 6 2 2 2" xfId="25825"/>
    <cellStyle name="Финансовый 3 3 2 2 3 2 2 6 2 2 3" xfId="39433"/>
    <cellStyle name="Финансовый 3 3 2 2 3 2 2 6 2 3" xfId="19021"/>
    <cellStyle name="Финансовый 3 3 2 2 3 2 2 6 2 4" xfId="32629"/>
    <cellStyle name="Финансовый 3 3 2 2 3 2 2 6 3" xfId="3145"/>
    <cellStyle name="Финансовый 3 3 2 2 3 2 2 6 3 2" xfId="9949"/>
    <cellStyle name="Финансовый 3 3 2 2 3 2 2 6 3 2 2" xfId="23557"/>
    <cellStyle name="Финансовый 3 3 2 2 3 2 2 6 3 2 3" xfId="37165"/>
    <cellStyle name="Финансовый 3 3 2 2 3 2 2 6 3 3" xfId="16753"/>
    <cellStyle name="Финансовый 3 3 2 2 3 2 2 6 3 4" xfId="30361"/>
    <cellStyle name="Финансовый 3 3 2 2 3 2 2 6 4" xfId="7681"/>
    <cellStyle name="Финансовый 3 3 2 2 3 2 2 6 4 2" xfId="21289"/>
    <cellStyle name="Финансовый 3 3 2 2 3 2 2 6 4 3" xfId="34897"/>
    <cellStyle name="Финансовый 3 3 2 2 3 2 2 6 5" xfId="14485"/>
    <cellStyle name="Финансовый 3 3 2 2 3 2 2 6 6" xfId="28093"/>
    <cellStyle name="Финансовый 3 3 2 2 3 2 2 7" xfId="5035"/>
    <cellStyle name="Финансовый 3 3 2 2 3 2 2 7 2" xfId="11839"/>
    <cellStyle name="Финансовый 3 3 2 2 3 2 2 7 2 2" xfId="25447"/>
    <cellStyle name="Финансовый 3 3 2 2 3 2 2 7 2 3" xfId="39055"/>
    <cellStyle name="Финансовый 3 3 2 2 3 2 2 7 3" xfId="18643"/>
    <cellStyle name="Финансовый 3 3 2 2 3 2 2 7 4" xfId="32251"/>
    <cellStyle name="Финансовый 3 3 2 2 3 2 2 8" xfId="2767"/>
    <cellStyle name="Финансовый 3 3 2 2 3 2 2 8 2" xfId="9571"/>
    <cellStyle name="Финансовый 3 3 2 2 3 2 2 8 2 2" xfId="23179"/>
    <cellStyle name="Финансовый 3 3 2 2 3 2 2 8 2 3" xfId="36787"/>
    <cellStyle name="Финансовый 3 3 2 2 3 2 2 8 3" xfId="16375"/>
    <cellStyle name="Финансовый 3 3 2 2 3 2 2 8 4" xfId="29983"/>
    <cellStyle name="Финансовый 3 3 2 2 3 2 2 9" xfId="7303"/>
    <cellStyle name="Финансовый 3 3 2 2 3 2 2 9 2" xfId="20911"/>
    <cellStyle name="Финансовый 3 3 2 2 3 2 2 9 3" xfId="34519"/>
    <cellStyle name="Финансовый 3 3 2 2 3 2 3" xfId="1809"/>
    <cellStyle name="Финансовый 3 3 2 2 3 2 3 2" xfId="6345"/>
    <cellStyle name="Финансовый 3 3 2 2 3 2 3 2 2" xfId="13149"/>
    <cellStyle name="Финансовый 3 3 2 2 3 2 3 2 2 2" xfId="26757"/>
    <cellStyle name="Финансовый 3 3 2 2 3 2 3 2 2 3" xfId="40365"/>
    <cellStyle name="Финансовый 3 3 2 2 3 2 3 2 3" xfId="19953"/>
    <cellStyle name="Финансовый 3 3 2 2 3 2 3 2 4" xfId="33561"/>
    <cellStyle name="Финансовый 3 3 2 2 3 2 3 3" xfId="4077"/>
    <cellStyle name="Финансовый 3 3 2 2 3 2 3 3 2" xfId="10881"/>
    <cellStyle name="Финансовый 3 3 2 2 3 2 3 3 2 2" xfId="24489"/>
    <cellStyle name="Финансовый 3 3 2 2 3 2 3 3 2 3" xfId="38097"/>
    <cellStyle name="Финансовый 3 3 2 2 3 2 3 3 3" xfId="17685"/>
    <cellStyle name="Финансовый 3 3 2 2 3 2 3 3 4" xfId="31293"/>
    <cellStyle name="Финансовый 3 3 2 2 3 2 3 4" xfId="8613"/>
    <cellStyle name="Финансовый 3 3 2 2 3 2 3 4 2" xfId="22221"/>
    <cellStyle name="Финансовый 3 3 2 2 3 2 3 4 3" xfId="35829"/>
    <cellStyle name="Финансовый 3 3 2 2 3 2 3 5" xfId="15417"/>
    <cellStyle name="Финансовый 3 3 2 2 3 2 3 6" xfId="29025"/>
    <cellStyle name="Финансовый 3 3 2 2 3 2 4" xfId="1431"/>
    <cellStyle name="Финансовый 3 3 2 2 3 2 4 2" xfId="5967"/>
    <cellStyle name="Финансовый 3 3 2 2 3 2 4 2 2" xfId="12771"/>
    <cellStyle name="Финансовый 3 3 2 2 3 2 4 2 2 2" xfId="26379"/>
    <cellStyle name="Финансовый 3 3 2 2 3 2 4 2 2 3" xfId="39987"/>
    <cellStyle name="Финансовый 3 3 2 2 3 2 4 2 3" xfId="19575"/>
    <cellStyle name="Финансовый 3 3 2 2 3 2 4 2 4" xfId="33183"/>
    <cellStyle name="Финансовый 3 3 2 2 3 2 4 3" xfId="3699"/>
    <cellStyle name="Финансовый 3 3 2 2 3 2 4 3 2" xfId="10503"/>
    <cellStyle name="Финансовый 3 3 2 2 3 2 4 3 2 2" xfId="24111"/>
    <cellStyle name="Финансовый 3 3 2 2 3 2 4 3 2 3" xfId="37719"/>
    <cellStyle name="Финансовый 3 3 2 2 3 2 4 3 3" xfId="17307"/>
    <cellStyle name="Финансовый 3 3 2 2 3 2 4 3 4" xfId="30915"/>
    <cellStyle name="Финансовый 3 3 2 2 3 2 4 4" xfId="8235"/>
    <cellStyle name="Финансовый 3 3 2 2 3 2 4 4 2" xfId="21843"/>
    <cellStyle name="Финансовый 3 3 2 2 3 2 4 4 3" xfId="35451"/>
    <cellStyle name="Финансовый 3 3 2 2 3 2 4 5" xfId="15039"/>
    <cellStyle name="Финансовый 3 3 2 2 3 2 4 6" xfId="28647"/>
    <cellStyle name="Финансовый 3 3 2 2 3 2 5" xfId="2187"/>
    <cellStyle name="Финансовый 3 3 2 2 3 2 5 2" xfId="6723"/>
    <cellStyle name="Финансовый 3 3 2 2 3 2 5 2 2" xfId="13527"/>
    <cellStyle name="Финансовый 3 3 2 2 3 2 5 2 2 2" xfId="27135"/>
    <cellStyle name="Финансовый 3 3 2 2 3 2 5 2 2 3" xfId="40743"/>
    <cellStyle name="Финансовый 3 3 2 2 3 2 5 2 3" xfId="20331"/>
    <cellStyle name="Финансовый 3 3 2 2 3 2 5 2 4" xfId="33939"/>
    <cellStyle name="Финансовый 3 3 2 2 3 2 5 3" xfId="4455"/>
    <cellStyle name="Финансовый 3 3 2 2 3 2 5 3 2" xfId="11259"/>
    <cellStyle name="Финансовый 3 3 2 2 3 2 5 3 2 2" xfId="24867"/>
    <cellStyle name="Финансовый 3 3 2 2 3 2 5 3 2 3" xfId="38475"/>
    <cellStyle name="Финансовый 3 3 2 2 3 2 5 3 3" xfId="18063"/>
    <cellStyle name="Финансовый 3 3 2 2 3 2 5 3 4" xfId="31671"/>
    <cellStyle name="Финансовый 3 3 2 2 3 2 5 4" xfId="8991"/>
    <cellStyle name="Финансовый 3 3 2 2 3 2 5 4 2" xfId="22599"/>
    <cellStyle name="Финансовый 3 3 2 2 3 2 5 4 3" xfId="36207"/>
    <cellStyle name="Финансовый 3 3 2 2 3 2 5 5" xfId="15795"/>
    <cellStyle name="Финансовый 3 3 2 2 3 2 5 6" xfId="29403"/>
    <cellStyle name="Финансовый 3 3 2 2 3 2 6" xfId="1053"/>
    <cellStyle name="Финансовый 3 3 2 2 3 2 6 2" xfId="5589"/>
    <cellStyle name="Финансовый 3 3 2 2 3 2 6 2 2" xfId="12393"/>
    <cellStyle name="Финансовый 3 3 2 2 3 2 6 2 2 2" xfId="26001"/>
    <cellStyle name="Финансовый 3 3 2 2 3 2 6 2 2 3" xfId="39609"/>
    <cellStyle name="Финансовый 3 3 2 2 3 2 6 2 3" xfId="19197"/>
    <cellStyle name="Финансовый 3 3 2 2 3 2 6 2 4" xfId="32805"/>
    <cellStyle name="Финансовый 3 3 2 2 3 2 6 3" xfId="3321"/>
    <cellStyle name="Финансовый 3 3 2 2 3 2 6 3 2" xfId="10125"/>
    <cellStyle name="Финансовый 3 3 2 2 3 2 6 3 2 2" xfId="23733"/>
    <cellStyle name="Финансовый 3 3 2 2 3 2 6 3 2 3" xfId="37341"/>
    <cellStyle name="Финансовый 3 3 2 2 3 2 6 3 3" xfId="16929"/>
    <cellStyle name="Финансовый 3 3 2 2 3 2 6 3 4" xfId="30537"/>
    <cellStyle name="Финансовый 3 3 2 2 3 2 6 4" xfId="7857"/>
    <cellStyle name="Финансовый 3 3 2 2 3 2 6 4 2" xfId="21465"/>
    <cellStyle name="Финансовый 3 3 2 2 3 2 6 4 3" xfId="35073"/>
    <cellStyle name="Финансовый 3 3 2 2 3 2 6 5" xfId="14661"/>
    <cellStyle name="Финансовый 3 3 2 2 3 2 6 6" xfId="28269"/>
    <cellStyle name="Финансовый 3 3 2 2 3 2 7" xfId="675"/>
    <cellStyle name="Финансовый 3 3 2 2 3 2 7 2" xfId="5211"/>
    <cellStyle name="Финансовый 3 3 2 2 3 2 7 2 2" xfId="12015"/>
    <cellStyle name="Финансовый 3 3 2 2 3 2 7 2 2 2" xfId="25623"/>
    <cellStyle name="Финансовый 3 3 2 2 3 2 7 2 2 3" xfId="39231"/>
    <cellStyle name="Финансовый 3 3 2 2 3 2 7 2 3" xfId="18819"/>
    <cellStyle name="Финансовый 3 3 2 2 3 2 7 2 4" xfId="32427"/>
    <cellStyle name="Финансовый 3 3 2 2 3 2 7 3" xfId="2943"/>
    <cellStyle name="Финансовый 3 3 2 2 3 2 7 3 2" xfId="9747"/>
    <cellStyle name="Финансовый 3 3 2 2 3 2 7 3 2 2" xfId="23355"/>
    <cellStyle name="Финансовый 3 3 2 2 3 2 7 3 2 3" xfId="36963"/>
    <cellStyle name="Финансовый 3 3 2 2 3 2 7 3 3" xfId="16551"/>
    <cellStyle name="Финансовый 3 3 2 2 3 2 7 3 4" xfId="30159"/>
    <cellStyle name="Финансовый 3 3 2 2 3 2 7 4" xfId="7479"/>
    <cellStyle name="Финансовый 3 3 2 2 3 2 7 4 2" xfId="21087"/>
    <cellStyle name="Финансовый 3 3 2 2 3 2 7 4 3" xfId="34695"/>
    <cellStyle name="Финансовый 3 3 2 2 3 2 7 5" xfId="14283"/>
    <cellStyle name="Финансовый 3 3 2 2 3 2 7 6" xfId="27891"/>
    <cellStyle name="Финансовый 3 3 2 2 3 2 8" xfId="4833"/>
    <cellStyle name="Финансовый 3 3 2 2 3 2 8 2" xfId="11637"/>
    <cellStyle name="Финансовый 3 3 2 2 3 2 8 2 2" xfId="25245"/>
    <cellStyle name="Финансовый 3 3 2 2 3 2 8 2 3" xfId="38853"/>
    <cellStyle name="Финансовый 3 3 2 2 3 2 8 3" xfId="18441"/>
    <cellStyle name="Финансовый 3 3 2 2 3 2 8 4" xfId="32049"/>
    <cellStyle name="Финансовый 3 3 2 2 3 2 9" xfId="2565"/>
    <cellStyle name="Финансовый 3 3 2 2 3 2 9 2" xfId="9369"/>
    <cellStyle name="Финансовый 3 3 2 2 3 2 9 2 2" xfId="22977"/>
    <cellStyle name="Финансовый 3 3 2 2 3 2 9 2 3" xfId="36585"/>
    <cellStyle name="Финансовый 3 3 2 2 3 2 9 3" xfId="16173"/>
    <cellStyle name="Финансовый 3 3 2 2 3 2 9 4" xfId="29781"/>
    <cellStyle name="Финансовый 3 3 2 2 3 3" xfId="418"/>
    <cellStyle name="Финансовый 3 3 2 2 3 3 10" xfId="14026"/>
    <cellStyle name="Финансовый 3 3 2 2 3 3 11" xfId="27634"/>
    <cellStyle name="Финансовый 3 3 2 2 3 3 2" xfId="1930"/>
    <cellStyle name="Финансовый 3 3 2 2 3 3 2 2" xfId="6466"/>
    <cellStyle name="Финансовый 3 3 2 2 3 3 2 2 2" xfId="13270"/>
    <cellStyle name="Финансовый 3 3 2 2 3 3 2 2 2 2" xfId="26878"/>
    <cellStyle name="Финансовый 3 3 2 2 3 3 2 2 2 3" xfId="40486"/>
    <cellStyle name="Финансовый 3 3 2 2 3 3 2 2 3" xfId="20074"/>
    <cellStyle name="Финансовый 3 3 2 2 3 3 2 2 4" xfId="33682"/>
    <cellStyle name="Финансовый 3 3 2 2 3 3 2 3" xfId="4198"/>
    <cellStyle name="Финансовый 3 3 2 2 3 3 2 3 2" xfId="11002"/>
    <cellStyle name="Финансовый 3 3 2 2 3 3 2 3 2 2" xfId="24610"/>
    <cellStyle name="Финансовый 3 3 2 2 3 3 2 3 2 3" xfId="38218"/>
    <cellStyle name="Финансовый 3 3 2 2 3 3 2 3 3" xfId="17806"/>
    <cellStyle name="Финансовый 3 3 2 2 3 3 2 3 4" xfId="31414"/>
    <cellStyle name="Финансовый 3 3 2 2 3 3 2 4" xfId="8734"/>
    <cellStyle name="Финансовый 3 3 2 2 3 3 2 4 2" xfId="22342"/>
    <cellStyle name="Финансовый 3 3 2 2 3 3 2 4 3" xfId="35950"/>
    <cellStyle name="Финансовый 3 3 2 2 3 3 2 5" xfId="15538"/>
    <cellStyle name="Финансовый 3 3 2 2 3 3 2 6" xfId="29146"/>
    <cellStyle name="Финансовый 3 3 2 2 3 3 3" xfId="1552"/>
    <cellStyle name="Финансовый 3 3 2 2 3 3 3 2" xfId="6088"/>
    <cellStyle name="Финансовый 3 3 2 2 3 3 3 2 2" xfId="12892"/>
    <cellStyle name="Финансовый 3 3 2 2 3 3 3 2 2 2" xfId="26500"/>
    <cellStyle name="Финансовый 3 3 2 2 3 3 3 2 2 3" xfId="40108"/>
    <cellStyle name="Финансовый 3 3 2 2 3 3 3 2 3" xfId="19696"/>
    <cellStyle name="Финансовый 3 3 2 2 3 3 3 2 4" xfId="33304"/>
    <cellStyle name="Финансовый 3 3 2 2 3 3 3 3" xfId="3820"/>
    <cellStyle name="Финансовый 3 3 2 2 3 3 3 3 2" xfId="10624"/>
    <cellStyle name="Финансовый 3 3 2 2 3 3 3 3 2 2" xfId="24232"/>
    <cellStyle name="Финансовый 3 3 2 2 3 3 3 3 2 3" xfId="37840"/>
    <cellStyle name="Финансовый 3 3 2 2 3 3 3 3 3" xfId="17428"/>
    <cellStyle name="Финансовый 3 3 2 2 3 3 3 3 4" xfId="31036"/>
    <cellStyle name="Финансовый 3 3 2 2 3 3 3 4" xfId="8356"/>
    <cellStyle name="Финансовый 3 3 2 2 3 3 3 4 2" xfId="21964"/>
    <cellStyle name="Финансовый 3 3 2 2 3 3 3 4 3" xfId="35572"/>
    <cellStyle name="Финансовый 3 3 2 2 3 3 3 5" xfId="15160"/>
    <cellStyle name="Финансовый 3 3 2 2 3 3 3 6" xfId="28768"/>
    <cellStyle name="Финансовый 3 3 2 2 3 3 4" xfId="2308"/>
    <cellStyle name="Финансовый 3 3 2 2 3 3 4 2" xfId="6844"/>
    <cellStyle name="Финансовый 3 3 2 2 3 3 4 2 2" xfId="13648"/>
    <cellStyle name="Финансовый 3 3 2 2 3 3 4 2 2 2" xfId="27256"/>
    <cellStyle name="Финансовый 3 3 2 2 3 3 4 2 2 3" xfId="40864"/>
    <cellStyle name="Финансовый 3 3 2 2 3 3 4 2 3" xfId="20452"/>
    <cellStyle name="Финансовый 3 3 2 2 3 3 4 2 4" xfId="34060"/>
    <cellStyle name="Финансовый 3 3 2 2 3 3 4 3" xfId="4576"/>
    <cellStyle name="Финансовый 3 3 2 2 3 3 4 3 2" xfId="11380"/>
    <cellStyle name="Финансовый 3 3 2 2 3 3 4 3 2 2" xfId="24988"/>
    <cellStyle name="Финансовый 3 3 2 2 3 3 4 3 2 3" xfId="38596"/>
    <cellStyle name="Финансовый 3 3 2 2 3 3 4 3 3" xfId="18184"/>
    <cellStyle name="Финансовый 3 3 2 2 3 3 4 3 4" xfId="31792"/>
    <cellStyle name="Финансовый 3 3 2 2 3 3 4 4" xfId="9112"/>
    <cellStyle name="Финансовый 3 3 2 2 3 3 4 4 2" xfId="22720"/>
    <cellStyle name="Финансовый 3 3 2 2 3 3 4 4 3" xfId="36328"/>
    <cellStyle name="Финансовый 3 3 2 2 3 3 4 5" xfId="15916"/>
    <cellStyle name="Финансовый 3 3 2 2 3 3 4 6" xfId="29524"/>
    <cellStyle name="Финансовый 3 3 2 2 3 3 5" xfId="1174"/>
    <cellStyle name="Финансовый 3 3 2 2 3 3 5 2" xfId="5710"/>
    <cellStyle name="Финансовый 3 3 2 2 3 3 5 2 2" xfId="12514"/>
    <cellStyle name="Финансовый 3 3 2 2 3 3 5 2 2 2" xfId="26122"/>
    <cellStyle name="Финансовый 3 3 2 2 3 3 5 2 2 3" xfId="39730"/>
    <cellStyle name="Финансовый 3 3 2 2 3 3 5 2 3" xfId="19318"/>
    <cellStyle name="Финансовый 3 3 2 2 3 3 5 2 4" xfId="32926"/>
    <cellStyle name="Финансовый 3 3 2 2 3 3 5 3" xfId="3442"/>
    <cellStyle name="Финансовый 3 3 2 2 3 3 5 3 2" xfId="10246"/>
    <cellStyle name="Финансовый 3 3 2 2 3 3 5 3 2 2" xfId="23854"/>
    <cellStyle name="Финансовый 3 3 2 2 3 3 5 3 2 3" xfId="37462"/>
    <cellStyle name="Финансовый 3 3 2 2 3 3 5 3 3" xfId="17050"/>
    <cellStyle name="Финансовый 3 3 2 2 3 3 5 3 4" xfId="30658"/>
    <cellStyle name="Финансовый 3 3 2 2 3 3 5 4" xfId="7978"/>
    <cellStyle name="Финансовый 3 3 2 2 3 3 5 4 2" xfId="21586"/>
    <cellStyle name="Финансовый 3 3 2 2 3 3 5 4 3" xfId="35194"/>
    <cellStyle name="Финансовый 3 3 2 2 3 3 5 5" xfId="14782"/>
    <cellStyle name="Финансовый 3 3 2 2 3 3 5 6" xfId="28390"/>
    <cellStyle name="Финансовый 3 3 2 2 3 3 6" xfId="796"/>
    <cellStyle name="Финансовый 3 3 2 2 3 3 6 2" xfId="5332"/>
    <cellStyle name="Финансовый 3 3 2 2 3 3 6 2 2" xfId="12136"/>
    <cellStyle name="Финансовый 3 3 2 2 3 3 6 2 2 2" xfId="25744"/>
    <cellStyle name="Финансовый 3 3 2 2 3 3 6 2 2 3" xfId="39352"/>
    <cellStyle name="Финансовый 3 3 2 2 3 3 6 2 3" xfId="18940"/>
    <cellStyle name="Финансовый 3 3 2 2 3 3 6 2 4" xfId="32548"/>
    <cellStyle name="Финансовый 3 3 2 2 3 3 6 3" xfId="3064"/>
    <cellStyle name="Финансовый 3 3 2 2 3 3 6 3 2" xfId="9868"/>
    <cellStyle name="Финансовый 3 3 2 2 3 3 6 3 2 2" xfId="23476"/>
    <cellStyle name="Финансовый 3 3 2 2 3 3 6 3 2 3" xfId="37084"/>
    <cellStyle name="Финансовый 3 3 2 2 3 3 6 3 3" xfId="16672"/>
    <cellStyle name="Финансовый 3 3 2 2 3 3 6 3 4" xfId="30280"/>
    <cellStyle name="Финансовый 3 3 2 2 3 3 6 4" xfId="7600"/>
    <cellStyle name="Финансовый 3 3 2 2 3 3 6 4 2" xfId="21208"/>
    <cellStyle name="Финансовый 3 3 2 2 3 3 6 4 3" xfId="34816"/>
    <cellStyle name="Финансовый 3 3 2 2 3 3 6 5" xfId="14404"/>
    <cellStyle name="Финансовый 3 3 2 2 3 3 6 6" xfId="28012"/>
    <cellStyle name="Финансовый 3 3 2 2 3 3 7" xfId="4954"/>
    <cellStyle name="Финансовый 3 3 2 2 3 3 7 2" xfId="11758"/>
    <cellStyle name="Финансовый 3 3 2 2 3 3 7 2 2" xfId="25366"/>
    <cellStyle name="Финансовый 3 3 2 2 3 3 7 2 3" xfId="38974"/>
    <cellStyle name="Финансовый 3 3 2 2 3 3 7 3" xfId="18562"/>
    <cellStyle name="Финансовый 3 3 2 2 3 3 7 4" xfId="32170"/>
    <cellStyle name="Финансовый 3 3 2 2 3 3 8" xfId="2686"/>
    <cellStyle name="Финансовый 3 3 2 2 3 3 8 2" xfId="9490"/>
    <cellStyle name="Финансовый 3 3 2 2 3 3 8 2 2" xfId="23098"/>
    <cellStyle name="Финансовый 3 3 2 2 3 3 8 2 3" xfId="36706"/>
    <cellStyle name="Финансовый 3 3 2 2 3 3 8 3" xfId="16294"/>
    <cellStyle name="Финансовый 3 3 2 2 3 3 8 4" xfId="29902"/>
    <cellStyle name="Финансовый 3 3 2 2 3 3 9" xfId="7222"/>
    <cellStyle name="Финансовый 3 3 2 2 3 3 9 2" xfId="20830"/>
    <cellStyle name="Финансовый 3 3 2 2 3 3 9 3" xfId="34438"/>
    <cellStyle name="Финансовый 3 3 2 2 3 4" xfId="1728"/>
    <cellStyle name="Финансовый 3 3 2 2 3 4 2" xfId="6264"/>
    <cellStyle name="Финансовый 3 3 2 2 3 4 2 2" xfId="13068"/>
    <cellStyle name="Финансовый 3 3 2 2 3 4 2 2 2" xfId="26676"/>
    <cellStyle name="Финансовый 3 3 2 2 3 4 2 2 3" xfId="40284"/>
    <cellStyle name="Финансовый 3 3 2 2 3 4 2 3" xfId="19872"/>
    <cellStyle name="Финансовый 3 3 2 2 3 4 2 4" xfId="33480"/>
    <cellStyle name="Финансовый 3 3 2 2 3 4 3" xfId="3996"/>
    <cellStyle name="Финансовый 3 3 2 2 3 4 3 2" xfId="10800"/>
    <cellStyle name="Финансовый 3 3 2 2 3 4 3 2 2" xfId="24408"/>
    <cellStyle name="Финансовый 3 3 2 2 3 4 3 2 3" xfId="38016"/>
    <cellStyle name="Финансовый 3 3 2 2 3 4 3 3" xfId="17604"/>
    <cellStyle name="Финансовый 3 3 2 2 3 4 3 4" xfId="31212"/>
    <cellStyle name="Финансовый 3 3 2 2 3 4 4" xfId="8532"/>
    <cellStyle name="Финансовый 3 3 2 2 3 4 4 2" xfId="22140"/>
    <cellStyle name="Финансовый 3 3 2 2 3 4 4 3" xfId="35748"/>
    <cellStyle name="Финансовый 3 3 2 2 3 4 5" xfId="15336"/>
    <cellStyle name="Финансовый 3 3 2 2 3 4 6" xfId="28944"/>
    <cellStyle name="Финансовый 3 3 2 2 3 5" xfId="1350"/>
    <cellStyle name="Финансовый 3 3 2 2 3 5 2" xfId="5886"/>
    <cellStyle name="Финансовый 3 3 2 2 3 5 2 2" xfId="12690"/>
    <cellStyle name="Финансовый 3 3 2 2 3 5 2 2 2" xfId="26298"/>
    <cellStyle name="Финансовый 3 3 2 2 3 5 2 2 3" xfId="39906"/>
    <cellStyle name="Финансовый 3 3 2 2 3 5 2 3" xfId="19494"/>
    <cellStyle name="Финансовый 3 3 2 2 3 5 2 4" xfId="33102"/>
    <cellStyle name="Финансовый 3 3 2 2 3 5 3" xfId="3618"/>
    <cellStyle name="Финансовый 3 3 2 2 3 5 3 2" xfId="10422"/>
    <cellStyle name="Финансовый 3 3 2 2 3 5 3 2 2" xfId="24030"/>
    <cellStyle name="Финансовый 3 3 2 2 3 5 3 2 3" xfId="37638"/>
    <cellStyle name="Финансовый 3 3 2 2 3 5 3 3" xfId="17226"/>
    <cellStyle name="Финансовый 3 3 2 2 3 5 3 4" xfId="30834"/>
    <cellStyle name="Финансовый 3 3 2 2 3 5 4" xfId="8154"/>
    <cellStyle name="Финансовый 3 3 2 2 3 5 4 2" xfId="21762"/>
    <cellStyle name="Финансовый 3 3 2 2 3 5 4 3" xfId="35370"/>
    <cellStyle name="Финансовый 3 3 2 2 3 5 5" xfId="14958"/>
    <cellStyle name="Финансовый 3 3 2 2 3 5 6" xfId="28566"/>
    <cellStyle name="Финансовый 3 3 2 2 3 6" xfId="2106"/>
    <cellStyle name="Финансовый 3 3 2 2 3 6 2" xfId="6642"/>
    <cellStyle name="Финансовый 3 3 2 2 3 6 2 2" xfId="13446"/>
    <cellStyle name="Финансовый 3 3 2 2 3 6 2 2 2" xfId="27054"/>
    <cellStyle name="Финансовый 3 3 2 2 3 6 2 2 3" xfId="40662"/>
    <cellStyle name="Финансовый 3 3 2 2 3 6 2 3" xfId="20250"/>
    <cellStyle name="Финансовый 3 3 2 2 3 6 2 4" xfId="33858"/>
    <cellStyle name="Финансовый 3 3 2 2 3 6 3" xfId="4374"/>
    <cellStyle name="Финансовый 3 3 2 2 3 6 3 2" xfId="11178"/>
    <cellStyle name="Финансовый 3 3 2 2 3 6 3 2 2" xfId="24786"/>
    <cellStyle name="Финансовый 3 3 2 2 3 6 3 2 3" xfId="38394"/>
    <cellStyle name="Финансовый 3 3 2 2 3 6 3 3" xfId="17982"/>
    <cellStyle name="Финансовый 3 3 2 2 3 6 3 4" xfId="31590"/>
    <cellStyle name="Финансовый 3 3 2 2 3 6 4" xfId="8910"/>
    <cellStyle name="Финансовый 3 3 2 2 3 6 4 2" xfId="22518"/>
    <cellStyle name="Финансовый 3 3 2 2 3 6 4 3" xfId="36126"/>
    <cellStyle name="Финансовый 3 3 2 2 3 6 5" xfId="15714"/>
    <cellStyle name="Финансовый 3 3 2 2 3 6 6" xfId="29322"/>
    <cellStyle name="Финансовый 3 3 2 2 3 7" xfId="972"/>
    <cellStyle name="Финансовый 3 3 2 2 3 7 2" xfId="5508"/>
    <cellStyle name="Финансовый 3 3 2 2 3 7 2 2" xfId="12312"/>
    <cellStyle name="Финансовый 3 3 2 2 3 7 2 2 2" xfId="25920"/>
    <cellStyle name="Финансовый 3 3 2 2 3 7 2 2 3" xfId="39528"/>
    <cellStyle name="Финансовый 3 3 2 2 3 7 2 3" xfId="19116"/>
    <cellStyle name="Финансовый 3 3 2 2 3 7 2 4" xfId="32724"/>
    <cellStyle name="Финансовый 3 3 2 2 3 7 3" xfId="3240"/>
    <cellStyle name="Финансовый 3 3 2 2 3 7 3 2" xfId="10044"/>
    <cellStyle name="Финансовый 3 3 2 2 3 7 3 2 2" xfId="23652"/>
    <cellStyle name="Финансовый 3 3 2 2 3 7 3 2 3" xfId="37260"/>
    <cellStyle name="Финансовый 3 3 2 2 3 7 3 3" xfId="16848"/>
    <cellStyle name="Финансовый 3 3 2 2 3 7 3 4" xfId="30456"/>
    <cellStyle name="Финансовый 3 3 2 2 3 7 4" xfId="7776"/>
    <cellStyle name="Финансовый 3 3 2 2 3 7 4 2" xfId="21384"/>
    <cellStyle name="Финансовый 3 3 2 2 3 7 4 3" xfId="34992"/>
    <cellStyle name="Финансовый 3 3 2 2 3 7 5" xfId="14580"/>
    <cellStyle name="Финансовый 3 3 2 2 3 7 6" xfId="28188"/>
    <cellStyle name="Финансовый 3 3 2 2 3 8" xfId="594"/>
    <cellStyle name="Финансовый 3 3 2 2 3 8 2" xfId="5130"/>
    <cellStyle name="Финансовый 3 3 2 2 3 8 2 2" xfId="11934"/>
    <cellStyle name="Финансовый 3 3 2 2 3 8 2 2 2" xfId="25542"/>
    <cellStyle name="Финансовый 3 3 2 2 3 8 2 2 3" xfId="39150"/>
    <cellStyle name="Финансовый 3 3 2 2 3 8 2 3" xfId="18738"/>
    <cellStyle name="Финансовый 3 3 2 2 3 8 2 4" xfId="32346"/>
    <cellStyle name="Финансовый 3 3 2 2 3 8 3" xfId="2862"/>
    <cellStyle name="Финансовый 3 3 2 2 3 8 3 2" xfId="9666"/>
    <cellStyle name="Финансовый 3 3 2 2 3 8 3 2 2" xfId="23274"/>
    <cellStyle name="Финансовый 3 3 2 2 3 8 3 2 3" xfId="36882"/>
    <cellStyle name="Финансовый 3 3 2 2 3 8 3 3" xfId="16470"/>
    <cellStyle name="Финансовый 3 3 2 2 3 8 3 4" xfId="30078"/>
    <cellStyle name="Финансовый 3 3 2 2 3 8 4" xfId="7398"/>
    <cellStyle name="Финансовый 3 3 2 2 3 8 4 2" xfId="21006"/>
    <cellStyle name="Финансовый 3 3 2 2 3 8 4 3" xfId="34614"/>
    <cellStyle name="Финансовый 3 3 2 2 3 8 5" xfId="14202"/>
    <cellStyle name="Финансовый 3 3 2 2 3 8 6" xfId="27810"/>
    <cellStyle name="Финансовый 3 3 2 2 3 9" xfId="4752"/>
    <cellStyle name="Финансовый 3 3 2 2 3 9 2" xfId="11556"/>
    <cellStyle name="Финансовый 3 3 2 2 3 9 2 2" xfId="25164"/>
    <cellStyle name="Финансовый 3 3 2 2 3 9 2 3" xfId="38772"/>
    <cellStyle name="Финансовый 3 3 2 2 3 9 3" xfId="18360"/>
    <cellStyle name="Финансовый 3 3 2 2 3 9 4" xfId="31968"/>
    <cellStyle name="Финансовый 3 3 2 2 4" xfId="183"/>
    <cellStyle name="Финансовый 3 3 2 2 4 10" xfId="2451"/>
    <cellStyle name="Финансовый 3 3 2 2 4 10 2" xfId="9255"/>
    <cellStyle name="Финансовый 3 3 2 2 4 10 2 2" xfId="22863"/>
    <cellStyle name="Финансовый 3 3 2 2 4 10 2 3" xfId="36471"/>
    <cellStyle name="Финансовый 3 3 2 2 4 10 3" xfId="16059"/>
    <cellStyle name="Финансовый 3 3 2 2 4 10 4" xfId="29667"/>
    <cellStyle name="Финансовый 3 3 2 2 4 11" xfId="6987"/>
    <cellStyle name="Финансовый 3 3 2 2 4 11 2" xfId="20595"/>
    <cellStyle name="Финансовый 3 3 2 2 4 11 3" xfId="34203"/>
    <cellStyle name="Финансовый 3 3 2 2 4 12" xfId="13791"/>
    <cellStyle name="Финансовый 3 3 2 2 4 13" xfId="27399"/>
    <cellStyle name="Финансовый 3 3 2 2 4 2" xfId="264"/>
    <cellStyle name="Финансовый 3 3 2 2 4 2 10" xfId="7068"/>
    <cellStyle name="Финансовый 3 3 2 2 4 2 10 2" xfId="20676"/>
    <cellStyle name="Финансовый 3 3 2 2 4 2 10 3" xfId="34284"/>
    <cellStyle name="Финансовый 3 3 2 2 4 2 11" xfId="13872"/>
    <cellStyle name="Финансовый 3 3 2 2 4 2 12" xfId="27480"/>
    <cellStyle name="Финансовый 3 3 2 2 4 2 2" xfId="466"/>
    <cellStyle name="Финансовый 3 3 2 2 4 2 2 10" xfId="14074"/>
    <cellStyle name="Финансовый 3 3 2 2 4 2 2 11" xfId="27682"/>
    <cellStyle name="Финансовый 3 3 2 2 4 2 2 2" xfId="1978"/>
    <cellStyle name="Финансовый 3 3 2 2 4 2 2 2 2" xfId="6514"/>
    <cellStyle name="Финансовый 3 3 2 2 4 2 2 2 2 2" xfId="13318"/>
    <cellStyle name="Финансовый 3 3 2 2 4 2 2 2 2 2 2" xfId="26926"/>
    <cellStyle name="Финансовый 3 3 2 2 4 2 2 2 2 2 3" xfId="40534"/>
    <cellStyle name="Финансовый 3 3 2 2 4 2 2 2 2 3" xfId="20122"/>
    <cellStyle name="Финансовый 3 3 2 2 4 2 2 2 2 4" xfId="33730"/>
    <cellStyle name="Финансовый 3 3 2 2 4 2 2 2 3" xfId="4246"/>
    <cellStyle name="Финансовый 3 3 2 2 4 2 2 2 3 2" xfId="11050"/>
    <cellStyle name="Финансовый 3 3 2 2 4 2 2 2 3 2 2" xfId="24658"/>
    <cellStyle name="Финансовый 3 3 2 2 4 2 2 2 3 2 3" xfId="38266"/>
    <cellStyle name="Финансовый 3 3 2 2 4 2 2 2 3 3" xfId="17854"/>
    <cellStyle name="Финансовый 3 3 2 2 4 2 2 2 3 4" xfId="31462"/>
    <cellStyle name="Финансовый 3 3 2 2 4 2 2 2 4" xfId="8782"/>
    <cellStyle name="Финансовый 3 3 2 2 4 2 2 2 4 2" xfId="22390"/>
    <cellStyle name="Финансовый 3 3 2 2 4 2 2 2 4 3" xfId="35998"/>
    <cellStyle name="Финансовый 3 3 2 2 4 2 2 2 5" xfId="15586"/>
    <cellStyle name="Финансовый 3 3 2 2 4 2 2 2 6" xfId="29194"/>
    <cellStyle name="Финансовый 3 3 2 2 4 2 2 3" xfId="1600"/>
    <cellStyle name="Финансовый 3 3 2 2 4 2 2 3 2" xfId="6136"/>
    <cellStyle name="Финансовый 3 3 2 2 4 2 2 3 2 2" xfId="12940"/>
    <cellStyle name="Финансовый 3 3 2 2 4 2 2 3 2 2 2" xfId="26548"/>
    <cellStyle name="Финансовый 3 3 2 2 4 2 2 3 2 2 3" xfId="40156"/>
    <cellStyle name="Финансовый 3 3 2 2 4 2 2 3 2 3" xfId="19744"/>
    <cellStyle name="Финансовый 3 3 2 2 4 2 2 3 2 4" xfId="33352"/>
    <cellStyle name="Финансовый 3 3 2 2 4 2 2 3 3" xfId="3868"/>
    <cellStyle name="Финансовый 3 3 2 2 4 2 2 3 3 2" xfId="10672"/>
    <cellStyle name="Финансовый 3 3 2 2 4 2 2 3 3 2 2" xfId="24280"/>
    <cellStyle name="Финансовый 3 3 2 2 4 2 2 3 3 2 3" xfId="37888"/>
    <cellStyle name="Финансовый 3 3 2 2 4 2 2 3 3 3" xfId="17476"/>
    <cellStyle name="Финансовый 3 3 2 2 4 2 2 3 3 4" xfId="31084"/>
    <cellStyle name="Финансовый 3 3 2 2 4 2 2 3 4" xfId="8404"/>
    <cellStyle name="Финансовый 3 3 2 2 4 2 2 3 4 2" xfId="22012"/>
    <cellStyle name="Финансовый 3 3 2 2 4 2 2 3 4 3" xfId="35620"/>
    <cellStyle name="Финансовый 3 3 2 2 4 2 2 3 5" xfId="15208"/>
    <cellStyle name="Финансовый 3 3 2 2 4 2 2 3 6" xfId="28816"/>
    <cellStyle name="Финансовый 3 3 2 2 4 2 2 4" xfId="2356"/>
    <cellStyle name="Финансовый 3 3 2 2 4 2 2 4 2" xfId="6892"/>
    <cellStyle name="Финансовый 3 3 2 2 4 2 2 4 2 2" xfId="13696"/>
    <cellStyle name="Финансовый 3 3 2 2 4 2 2 4 2 2 2" xfId="27304"/>
    <cellStyle name="Финансовый 3 3 2 2 4 2 2 4 2 2 3" xfId="40912"/>
    <cellStyle name="Финансовый 3 3 2 2 4 2 2 4 2 3" xfId="20500"/>
    <cellStyle name="Финансовый 3 3 2 2 4 2 2 4 2 4" xfId="34108"/>
    <cellStyle name="Финансовый 3 3 2 2 4 2 2 4 3" xfId="4624"/>
    <cellStyle name="Финансовый 3 3 2 2 4 2 2 4 3 2" xfId="11428"/>
    <cellStyle name="Финансовый 3 3 2 2 4 2 2 4 3 2 2" xfId="25036"/>
    <cellStyle name="Финансовый 3 3 2 2 4 2 2 4 3 2 3" xfId="38644"/>
    <cellStyle name="Финансовый 3 3 2 2 4 2 2 4 3 3" xfId="18232"/>
    <cellStyle name="Финансовый 3 3 2 2 4 2 2 4 3 4" xfId="31840"/>
    <cellStyle name="Финансовый 3 3 2 2 4 2 2 4 4" xfId="9160"/>
    <cellStyle name="Финансовый 3 3 2 2 4 2 2 4 4 2" xfId="22768"/>
    <cellStyle name="Финансовый 3 3 2 2 4 2 2 4 4 3" xfId="36376"/>
    <cellStyle name="Финансовый 3 3 2 2 4 2 2 4 5" xfId="15964"/>
    <cellStyle name="Финансовый 3 3 2 2 4 2 2 4 6" xfId="29572"/>
    <cellStyle name="Финансовый 3 3 2 2 4 2 2 5" xfId="1222"/>
    <cellStyle name="Финансовый 3 3 2 2 4 2 2 5 2" xfId="5758"/>
    <cellStyle name="Финансовый 3 3 2 2 4 2 2 5 2 2" xfId="12562"/>
    <cellStyle name="Финансовый 3 3 2 2 4 2 2 5 2 2 2" xfId="26170"/>
    <cellStyle name="Финансовый 3 3 2 2 4 2 2 5 2 2 3" xfId="39778"/>
    <cellStyle name="Финансовый 3 3 2 2 4 2 2 5 2 3" xfId="19366"/>
    <cellStyle name="Финансовый 3 3 2 2 4 2 2 5 2 4" xfId="32974"/>
    <cellStyle name="Финансовый 3 3 2 2 4 2 2 5 3" xfId="3490"/>
    <cellStyle name="Финансовый 3 3 2 2 4 2 2 5 3 2" xfId="10294"/>
    <cellStyle name="Финансовый 3 3 2 2 4 2 2 5 3 2 2" xfId="23902"/>
    <cellStyle name="Финансовый 3 3 2 2 4 2 2 5 3 2 3" xfId="37510"/>
    <cellStyle name="Финансовый 3 3 2 2 4 2 2 5 3 3" xfId="17098"/>
    <cellStyle name="Финансовый 3 3 2 2 4 2 2 5 3 4" xfId="30706"/>
    <cellStyle name="Финансовый 3 3 2 2 4 2 2 5 4" xfId="8026"/>
    <cellStyle name="Финансовый 3 3 2 2 4 2 2 5 4 2" xfId="21634"/>
    <cellStyle name="Финансовый 3 3 2 2 4 2 2 5 4 3" xfId="35242"/>
    <cellStyle name="Финансовый 3 3 2 2 4 2 2 5 5" xfId="14830"/>
    <cellStyle name="Финансовый 3 3 2 2 4 2 2 5 6" xfId="28438"/>
    <cellStyle name="Финансовый 3 3 2 2 4 2 2 6" xfId="844"/>
    <cellStyle name="Финансовый 3 3 2 2 4 2 2 6 2" xfId="5380"/>
    <cellStyle name="Финансовый 3 3 2 2 4 2 2 6 2 2" xfId="12184"/>
    <cellStyle name="Финансовый 3 3 2 2 4 2 2 6 2 2 2" xfId="25792"/>
    <cellStyle name="Финансовый 3 3 2 2 4 2 2 6 2 2 3" xfId="39400"/>
    <cellStyle name="Финансовый 3 3 2 2 4 2 2 6 2 3" xfId="18988"/>
    <cellStyle name="Финансовый 3 3 2 2 4 2 2 6 2 4" xfId="32596"/>
    <cellStyle name="Финансовый 3 3 2 2 4 2 2 6 3" xfId="3112"/>
    <cellStyle name="Финансовый 3 3 2 2 4 2 2 6 3 2" xfId="9916"/>
    <cellStyle name="Финансовый 3 3 2 2 4 2 2 6 3 2 2" xfId="23524"/>
    <cellStyle name="Финансовый 3 3 2 2 4 2 2 6 3 2 3" xfId="37132"/>
    <cellStyle name="Финансовый 3 3 2 2 4 2 2 6 3 3" xfId="16720"/>
    <cellStyle name="Финансовый 3 3 2 2 4 2 2 6 3 4" xfId="30328"/>
    <cellStyle name="Финансовый 3 3 2 2 4 2 2 6 4" xfId="7648"/>
    <cellStyle name="Финансовый 3 3 2 2 4 2 2 6 4 2" xfId="21256"/>
    <cellStyle name="Финансовый 3 3 2 2 4 2 2 6 4 3" xfId="34864"/>
    <cellStyle name="Финансовый 3 3 2 2 4 2 2 6 5" xfId="14452"/>
    <cellStyle name="Финансовый 3 3 2 2 4 2 2 6 6" xfId="28060"/>
    <cellStyle name="Финансовый 3 3 2 2 4 2 2 7" xfId="5002"/>
    <cellStyle name="Финансовый 3 3 2 2 4 2 2 7 2" xfId="11806"/>
    <cellStyle name="Финансовый 3 3 2 2 4 2 2 7 2 2" xfId="25414"/>
    <cellStyle name="Финансовый 3 3 2 2 4 2 2 7 2 3" xfId="39022"/>
    <cellStyle name="Финансовый 3 3 2 2 4 2 2 7 3" xfId="18610"/>
    <cellStyle name="Финансовый 3 3 2 2 4 2 2 7 4" xfId="32218"/>
    <cellStyle name="Финансовый 3 3 2 2 4 2 2 8" xfId="2734"/>
    <cellStyle name="Финансовый 3 3 2 2 4 2 2 8 2" xfId="9538"/>
    <cellStyle name="Финансовый 3 3 2 2 4 2 2 8 2 2" xfId="23146"/>
    <cellStyle name="Финансовый 3 3 2 2 4 2 2 8 2 3" xfId="36754"/>
    <cellStyle name="Финансовый 3 3 2 2 4 2 2 8 3" xfId="16342"/>
    <cellStyle name="Финансовый 3 3 2 2 4 2 2 8 4" xfId="29950"/>
    <cellStyle name="Финансовый 3 3 2 2 4 2 2 9" xfId="7270"/>
    <cellStyle name="Финансовый 3 3 2 2 4 2 2 9 2" xfId="20878"/>
    <cellStyle name="Финансовый 3 3 2 2 4 2 2 9 3" xfId="34486"/>
    <cellStyle name="Финансовый 3 3 2 2 4 2 3" xfId="1776"/>
    <cellStyle name="Финансовый 3 3 2 2 4 2 3 2" xfId="6312"/>
    <cellStyle name="Финансовый 3 3 2 2 4 2 3 2 2" xfId="13116"/>
    <cellStyle name="Финансовый 3 3 2 2 4 2 3 2 2 2" xfId="26724"/>
    <cellStyle name="Финансовый 3 3 2 2 4 2 3 2 2 3" xfId="40332"/>
    <cellStyle name="Финансовый 3 3 2 2 4 2 3 2 3" xfId="19920"/>
    <cellStyle name="Финансовый 3 3 2 2 4 2 3 2 4" xfId="33528"/>
    <cellStyle name="Финансовый 3 3 2 2 4 2 3 3" xfId="4044"/>
    <cellStyle name="Финансовый 3 3 2 2 4 2 3 3 2" xfId="10848"/>
    <cellStyle name="Финансовый 3 3 2 2 4 2 3 3 2 2" xfId="24456"/>
    <cellStyle name="Финансовый 3 3 2 2 4 2 3 3 2 3" xfId="38064"/>
    <cellStyle name="Финансовый 3 3 2 2 4 2 3 3 3" xfId="17652"/>
    <cellStyle name="Финансовый 3 3 2 2 4 2 3 3 4" xfId="31260"/>
    <cellStyle name="Финансовый 3 3 2 2 4 2 3 4" xfId="8580"/>
    <cellStyle name="Финансовый 3 3 2 2 4 2 3 4 2" xfId="22188"/>
    <cellStyle name="Финансовый 3 3 2 2 4 2 3 4 3" xfId="35796"/>
    <cellStyle name="Финансовый 3 3 2 2 4 2 3 5" xfId="15384"/>
    <cellStyle name="Финансовый 3 3 2 2 4 2 3 6" xfId="28992"/>
    <cellStyle name="Финансовый 3 3 2 2 4 2 4" xfId="1398"/>
    <cellStyle name="Финансовый 3 3 2 2 4 2 4 2" xfId="5934"/>
    <cellStyle name="Финансовый 3 3 2 2 4 2 4 2 2" xfId="12738"/>
    <cellStyle name="Финансовый 3 3 2 2 4 2 4 2 2 2" xfId="26346"/>
    <cellStyle name="Финансовый 3 3 2 2 4 2 4 2 2 3" xfId="39954"/>
    <cellStyle name="Финансовый 3 3 2 2 4 2 4 2 3" xfId="19542"/>
    <cellStyle name="Финансовый 3 3 2 2 4 2 4 2 4" xfId="33150"/>
    <cellStyle name="Финансовый 3 3 2 2 4 2 4 3" xfId="3666"/>
    <cellStyle name="Финансовый 3 3 2 2 4 2 4 3 2" xfId="10470"/>
    <cellStyle name="Финансовый 3 3 2 2 4 2 4 3 2 2" xfId="24078"/>
    <cellStyle name="Финансовый 3 3 2 2 4 2 4 3 2 3" xfId="37686"/>
    <cellStyle name="Финансовый 3 3 2 2 4 2 4 3 3" xfId="17274"/>
    <cellStyle name="Финансовый 3 3 2 2 4 2 4 3 4" xfId="30882"/>
    <cellStyle name="Финансовый 3 3 2 2 4 2 4 4" xfId="8202"/>
    <cellStyle name="Финансовый 3 3 2 2 4 2 4 4 2" xfId="21810"/>
    <cellStyle name="Финансовый 3 3 2 2 4 2 4 4 3" xfId="35418"/>
    <cellStyle name="Финансовый 3 3 2 2 4 2 4 5" xfId="15006"/>
    <cellStyle name="Финансовый 3 3 2 2 4 2 4 6" xfId="28614"/>
    <cellStyle name="Финансовый 3 3 2 2 4 2 5" xfId="2154"/>
    <cellStyle name="Финансовый 3 3 2 2 4 2 5 2" xfId="6690"/>
    <cellStyle name="Финансовый 3 3 2 2 4 2 5 2 2" xfId="13494"/>
    <cellStyle name="Финансовый 3 3 2 2 4 2 5 2 2 2" xfId="27102"/>
    <cellStyle name="Финансовый 3 3 2 2 4 2 5 2 2 3" xfId="40710"/>
    <cellStyle name="Финансовый 3 3 2 2 4 2 5 2 3" xfId="20298"/>
    <cellStyle name="Финансовый 3 3 2 2 4 2 5 2 4" xfId="33906"/>
    <cellStyle name="Финансовый 3 3 2 2 4 2 5 3" xfId="4422"/>
    <cellStyle name="Финансовый 3 3 2 2 4 2 5 3 2" xfId="11226"/>
    <cellStyle name="Финансовый 3 3 2 2 4 2 5 3 2 2" xfId="24834"/>
    <cellStyle name="Финансовый 3 3 2 2 4 2 5 3 2 3" xfId="38442"/>
    <cellStyle name="Финансовый 3 3 2 2 4 2 5 3 3" xfId="18030"/>
    <cellStyle name="Финансовый 3 3 2 2 4 2 5 3 4" xfId="31638"/>
    <cellStyle name="Финансовый 3 3 2 2 4 2 5 4" xfId="8958"/>
    <cellStyle name="Финансовый 3 3 2 2 4 2 5 4 2" xfId="22566"/>
    <cellStyle name="Финансовый 3 3 2 2 4 2 5 4 3" xfId="36174"/>
    <cellStyle name="Финансовый 3 3 2 2 4 2 5 5" xfId="15762"/>
    <cellStyle name="Финансовый 3 3 2 2 4 2 5 6" xfId="29370"/>
    <cellStyle name="Финансовый 3 3 2 2 4 2 6" xfId="1020"/>
    <cellStyle name="Финансовый 3 3 2 2 4 2 6 2" xfId="5556"/>
    <cellStyle name="Финансовый 3 3 2 2 4 2 6 2 2" xfId="12360"/>
    <cellStyle name="Финансовый 3 3 2 2 4 2 6 2 2 2" xfId="25968"/>
    <cellStyle name="Финансовый 3 3 2 2 4 2 6 2 2 3" xfId="39576"/>
    <cellStyle name="Финансовый 3 3 2 2 4 2 6 2 3" xfId="19164"/>
    <cellStyle name="Финансовый 3 3 2 2 4 2 6 2 4" xfId="32772"/>
    <cellStyle name="Финансовый 3 3 2 2 4 2 6 3" xfId="3288"/>
    <cellStyle name="Финансовый 3 3 2 2 4 2 6 3 2" xfId="10092"/>
    <cellStyle name="Финансовый 3 3 2 2 4 2 6 3 2 2" xfId="23700"/>
    <cellStyle name="Финансовый 3 3 2 2 4 2 6 3 2 3" xfId="37308"/>
    <cellStyle name="Финансовый 3 3 2 2 4 2 6 3 3" xfId="16896"/>
    <cellStyle name="Финансовый 3 3 2 2 4 2 6 3 4" xfId="30504"/>
    <cellStyle name="Финансовый 3 3 2 2 4 2 6 4" xfId="7824"/>
    <cellStyle name="Финансовый 3 3 2 2 4 2 6 4 2" xfId="21432"/>
    <cellStyle name="Финансовый 3 3 2 2 4 2 6 4 3" xfId="35040"/>
    <cellStyle name="Финансовый 3 3 2 2 4 2 6 5" xfId="14628"/>
    <cellStyle name="Финансовый 3 3 2 2 4 2 6 6" xfId="28236"/>
    <cellStyle name="Финансовый 3 3 2 2 4 2 7" xfId="642"/>
    <cellStyle name="Финансовый 3 3 2 2 4 2 7 2" xfId="5178"/>
    <cellStyle name="Финансовый 3 3 2 2 4 2 7 2 2" xfId="11982"/>
    <cellStyle name="Финансовый 3 3 2 2 4 2 7 2 2 2" xfId="25590"/>
    <cellStyle name="Финансовый 3 3 2 2 4 2 7 2 2 3" xfId="39198"/>
    <cellStyle name="Финансовый 3 3 2 2 4 2 7 2 3" xfId="18786"/>
    <cellStyle name="Финансовый 3 3 2 2 4 2 7 2 4" xfId="32394"/>
    <cellStyle name="Финансовый 3 3 2 2 4 2 7 3" xfId="2910"/>
    <cellStyle name="Финансовый 3 3 2 2 4 2 7 3 2" xfId="9714"/>
    <cellStyle name="Финансовый 3 3 2 2 4 2 7 3 2 2" xfId="23322"/>
    <cellStyle name="Финансовый 3 3 2 2 4 2 7 3 2 3" xfId="36930"/>
    <cellStyle name="Финансовый 3 3 2 2 4 2 7 3 3" xfId="16518"/>
    <cellStyle name="Финансовый 3 3 2 2 4 2 7 3 4" xfId="30126"/>
    <cellStyle name="Финансовый 3 3 2 2 4 2 7 4" xfId="7446"/>
    <cellStyle name="Финансовый 3 3 2 2 4 2 7 4 2" xfId="21054"/>
    <cellStyle name="Финансовый 3 3 2 2 4 2 7 4 3" xfId="34662"/>
    <cellStyle name="Финансовый 3 3 2 2 4 2 7 5" xfId="14250"/>
    <cellStyle name="Финансовый 3 3 2 2 4 2 7 6" xfId="27858"/>
    <cellStyle name="Финансовый 3 3 2 2 4 2 8" xfId="4800"/>
    <cellStyle name="Финансовый 3 3 2 2 4 2 8 2" xfId="11604"/>
    <cellStyle name="Финансовый 3 3 2 2 4 2 8 2 2" xfId="25212"/>
    <cellStyle name="Финансовый 3 3 2 2 4 2 8 2 3" xfId="38820"/>
    <cellStyle name="Финансовый 3 3 2 2 4 2 8 3" xfId="18408"/>
    <cellStyle name="Финансовый 3 3 2 2 4 2 8 4" xfId="32016"/>
    <cellStyle name="Финансовый 3 3 2 2 4 2 9" xfId="2532"/>
    <cellStyle name="Финансовый 3 3 2 2 4 2 9 2" xfId="9336"/>
    <cellStyle name="Финансовый 3 3 2 2 4 2 9 2 2" xfId="22944"/>
    <cellStyle name="Финансовый 3 3 2 2 4 2 9 2 3" xfId="36552"/>
    <cellStyle name="Финансовый 3 3 2 2 4 2 9 3" xfId="16140"/>
    <cellStyle name="Финансовый 3 3 2 2 4 2 9 4" xfId="29748"/>
    <cellStyle name="Финансовый 3 3 2 2 4 3" xfId="385"/>
    <cellStyle name="Финансовый 3 3 2 2 4 3 10" xfId="13993"/>
    <cellStyle name="Финансовый 3 3 2 2 4 3 11" xfId="27601"/>
    <cellStyle name="Финансовый 3 3 2 2 4 3 2" xfId="1897"/>
    <cellStyle name="Финансовый 3 3 2 2 4 3 2 2" xfId="6433"/>
    <cellStyle name="Финансовый 3 3 2 2 4 3 2 2 2" xfId="13237"/>
    <cellStyle name="Финансовый 3 3 2 2 4 3 2 2 2 2" xfId="26845"/>
    <cellStyle name="Финансовый 3 3 2 2 4 3 2 2 2 3" xfId="40453"/>
    <cellStyle name="Финансовый 3 3 2 2 4 3 2 2 3" xfId="20041"/>
    <cellStyle name="Финансовый 3 3 2 2 4 3 2 2 4" xfId="33649"/>
    <cellStyle name="Финансовый 3 3 2 2 4 3 2 3" xfId="4165"/>
    <cellStyle name="Финансовый 3 3 2 2 4 3 2 3 2" xfId="10969"/>
    <cellStyle name="Финансовый 3 3 2 2 4 3 2 3 2 2" xfId="24577"/>
    <cellStyle name="Финансовый 3 3 2 2 4 3 2 3 2 3" xfId="38185"/>
    <cellStyle name="Финансовый 3 3 2 2 4 3 2 3 3" xfId="17773"/>
    <cellStyle name="Финансовый 3 3 2 2 4 3 2 3 4" xfId="31381"/>
    <cellStyle name="Финансовый 3 3 2 2 4 3 2 4" xfId="8701"/>
    <cellStyle name="Финансовый 3 3 2 2 4 3 2 4 2" xfId="22309"/>
    <cellStyle name="Финансовый 3 3 2 2 4 3 2 4 3" xfId="35917"/>
    <cellStyle name="Финансовый 3 3 2 2 4 3 2 5" xfId="15505"/>
    <cellStyle name="Финансовый 3 3 2 2 4 3 2 6" xfId="29113"/>
    <cellStyle name="Финансовый 3 3 2 2 4 3 3" xfId="1519"/>
    <cellStyle name="Финансовый 3 3 2 2 4 3 3 2" xfId="6055"/>
    <cellStyle name="Финансовый 3 3 2 2 4 3 3 2 2" xfId="12859"/>
    <cellStyle name="Финансовый 3 3 2 2 4 3 3 2 2 2" xfId="26467"/>
    <cellStyle name="Финансовый 3 3 2 2 4 3 3 2 2 3" xfId="40075"/>
    <cellStyle name="Финансовый 3 3 2 2 4 3 3 2 3" xfId="19663"/>
    <cellStyle name="Финансовый 3 3 2 2 4 3 3 2 4" xfId="33271"/>
    <cellStyle name="Финансовый 3 3 2 2 4 3 3 3" xfId="3787"/>
    <cellStyle name="Финансовый 3 3 2 2 4 3 3 3 2" xfId="10591"/>
    <cellStyle name="Финансовый 3 3 2 2 4 3 3 3 2 2" xfId="24199"/>
    <cellStyle name="Финансовый 3 3 2 2 4 3 3 3 2 3" xfId="37807"/>
    <cellStyle name="Финансовый 3 3 2 2 4 3 3 3 3" xfId="17395"/>
    <cellStyle name="Финансовый 3 3 2 2 4 3 3 3 4" xfId="31003"/>
    <cellStyle name="Финансовый 3 3 2 2 4 3 3 4" xfId="8323"/>
    <cellStyle name="Финансовый 3 3 2 2 4 3 3 4 2" xfId="21931"/>
    <cellStyle name="Финансовый 3 3 2 2 4 3 3 4 3" xfId="35539"/>
    <cellStyle name="Финансовый 3 3 2 2 4 3 3 5" xfId="15127"/>
    <cellStyle name="Финансовый 3 3 2 2 4 3 3 6" xfId="28735"/>
    <cellStyle name="Финансовый 3 3 2 2 4 3 4" xfId="2275"/>
    <cellStyle name="Финансовый 3 3 2 2 4 3 4 2" xfId="6811"/>
    <cellStyle name="Финансовый 3 3 2 2 4 3 4 2 2" xfId="13615"/>
    <cellStyle name="Финансовый 3 3 2 2 4 3 4 2 2 2" xfId="27223"/>
    <cellStyle name="Финансовый 3 3 2 2 4 3 4 2 2 3" xfId="40831"/>
    <cellStyle name="Финансовый 3 3 2 2 4 3 4 2 3" xfId="20419"/>
    <cellStyle name="Финансовый 3 3 2 2 4 3 4 2 4" xfId="34027"/>
    <cellStyle name="Финансовый 3 3 2 2 4 3 4 3" xfId="4543"/>
    <cellStyle name="Финансовый 3 3 2 2 4 3 4 3 2" xfId="11347"/>
    <cellStyle name="Финансовый 3 3 2 2 4 3 4 3 2 2" xfId="24955"/>
    <cellStyle name="Финансовый 3 3 2 2 4 3 4 3 2 3" xfId="38563"/>
    <cellStyle name="Финансовый 3 3 2 2 4 3 4 3 3" xfId="18151"/>
    <cellStyle name="Финансовый 3 3 2 2 4 3 4 3 4" xfId="31759"/>
    <cellStyle name="Финансовый 3 3 2 2 4 3 4 4" xfId="9079"/>
    <cellStyle name="Финансовый 3 3 2 2 4 3 4 4 2" xfId="22687"/>
    <cellStyle name="Финансовый 3 3 2 2 4 3 4 4 3" xfId="36295"/>
    <cellStyle name="Финансовый 3 3 2 2 4 3 4 5" xfId="15883"/>
    <cellStyle name="Финансовый 3 3 2 2 4 3 4 6" xfId="29491"/>
    <cellStyle name="Финансовый 3 3 2 2 4 3 5" xfId="1141"/>
    <cellStyle name="Финансовый 3 3 2 2 4 3 5 2" xfId="5677"/>
    <cellStyle name="Финансовый 3 3 2 2 4 3 5 2 2" xfId="12481"/>
    <cellStyle name="Финансовый 3 3 2 2 4 3 5 2 2 2" xfId="26089"/>
    <cellStyle name="Финансовый 3 3 2 2 4 3 5 2 2 3" xfId="39697"/>
    <cellStyle name="Финансовый 3 3 2 2 4 3 5 2 3" xfId="19285"/>
    <cellStyle name="Финансовый 3 3 2 2 4 3 5 2 4" xfId="32893"/>
    <cellStyle name="Финансовый 3 3 2 2 4 3 5 3" xfId="3409"/>
    <cellStyle name="Финансовый 3 3 2 2 4 3 5 3 2" xfId="10213"/>
    <cellStyle name="Финансовый 3 3 2 2 4 3 5 3 2 2" xfId="23821"/>
    <cellStyle name="Финансовый 3 3 2 2 4 3 5 3 2 3" xfId="37429"/>
    <cellStyle name="Финансовый 3 3 2 2 4 3 5 3 3" xfId="17017"/>
    <cellStyle name="Финансовый 3 3 2 2 4 3 5 3 4" xfId="30625"/>
    <cellStyle name="Финансовый 3 3 2 2 4 3 5 4" xfId="7945"/>
    <cellStyle name="Финансовый 3 3 2 2 4 3 5 4 2" xfId="21553"/>
    <cellStyle name="Финансовый 3 3 2 2 4 3 5 4 3" xfId="35161"/>
    <cellStyle name="Финансовый 3 3 2 2 4 3 5 5" xfId="14749"/>
    <cellStyle name="Финансовый 3 3 2 2 4 3 5 6" xfId="28357"/>
    <cellStyle name="Финансовый 3 3 2 2 4 3 6" xfId="763"/>
    <cellStyle name="Финансовый 3 3 2 2 4 3 6 2" xfId="5299"/>
    <cellStyle name="Финансовый 3 3 2 2 4 3 6 2 2" xfId="12103"/>
    <cellStyle name="Финансовый 3 3 2 2 4 3 6 2 2 2" xfId="25711"/>
    <cellStyle name="Финансовый 3 3 2 2 4 3 6 2 2 3" xfId="39319"/>
    <cellStyle name="Финансовый 3 3 2 2 4 3 6 2 3" xfId="18907"/>
    <cellStyle name="Финансовый 3 3 2 2 4 3 6 2 4" xfId="32515"/>
    <cellStyle name="Финансовый 3 3 2 2 4 3 6 3" xfId="3031"/>
    <cellStyle name="Финансовый 3 3 2 2 4 3 6 3 2" xfId="9835"/>
    <cellStyle name="Финансовый 3 3 2 2 4 3 6 3 2 2" xfId="23443"/>
    <cellStyle name="Финансовый 3 3 2 2 4 3 6 3 2 3" xfId="37051"/>
    <cellStyle name="Финансовый 3 3 2 2 4 3 6 3 3" xfId="16639"/>
    <cellStyle name="Финансовый 3 3 2 2 4 3 6 3 4" xfId="30247"/>
    <cellStyle name="Финансовый 3 3 2 2 4 3 6 4" xfId="7567"/>
    <cellStyle name="Финансовый 3 3 2 2 4 3 6 4 2" xfId="21175"/>
    <cellStyle name="Финансовый 3 3 2 2 4 3 6 4 3" xfId="34783"/>
    <cellStyle name="Финансовый 3 3 2 2 4 3 6 5" xfId="14371"/>
    <cellStyle name="Финансовый 3 3 2 2 4 3 6 6" xfId="27979"/>
    <cellStyle name="Финансовый 3 3 2 2 4 3 7" xfId="4921"/>
    <cellStyle name="Финансовый 3 3 2 2 4 3 7 2" xfId="11725"/>
    <cellStyle name="Финансовый 3 3 2 2 4 3 7 2 2" xfId="25333"/>
    <cellStyle name="Финансовый 3 3 2 2 4 3 7 2 3" xfId="38941"/>
    <cellStyle name="Финансовый 3 3 2 2 4 3 7 3" xfId="18529"/>
    <cellStyle name="Финансовый 3 3 2 2 4 3 7 4" xfId="32137"/>
    <cellStyle name="Финансовый 3 3 2 2 4 3 8" xfId="2653"/>
    <cellStyle name="Финансовый 3 3 2 2 4 3 8 2" xfId="9457"/>
    <cellStyle name="Финансовый 3 3 2 2 4 3 8 2 2" xfId="23065"/>
    <cellStyle name="Финансовый 3 3 2 2 4 3 8 2 3" xfId="36673"/>
    <cellStyle name="Финансовый 3 3 2 2 4 3 8 3" xfId="16261"/>
    <cellStyle name="Финансовый 3 3 2 2 4 3 8 4" xfId="29869"/>
    <cellStyle name="Финансовый 3 3 2 2 4 3 9" xfId="7189"/>
    <cellStyle name="Финансовый 3 3 2 2 4 3 9 2" xfId="20797"/>
    <cellStyle name="Финансовый 3 3 2 2 4 3 9 3" xfId="34405"/>
    <cellStyle name="Финансовый 3 3 2 2 4 4" xfId="1695"/>
    <cellStyle name="Финансовый 3 3 2 2 4 4 2" xfId="6231"/>
    <cellStyle name="Финансовый 3 3 2 2 4 4 2 2" xfId="13035"/>
    <cellStyle name="Финансовый 3 3 2 2 4 4 2 2 2" xfId="26643"/>
    <cellStyle name="Финансовый 3 3 2 2 4 4 2 2 3" xfId="40251"/>
    <cellStyle name="Финансовый 3 3 2 2 4 4 2 3" xfId="19839"/>
    <cellStyle name="Финансовый 3 3 2 2 4 4 2 4" xfId="33447"/>
    <cellStyle name="Финансовый 3 3 2 2 4 4 3" xfId="3963"/>
    <cellStyle name="Финансовый 3 3 2 2 4 4 3 2" xfId="10767"/>
    <cellStyle name="Финансовый 3 3 2 2 4 4 3 2 2" xfId="24375"/>
    <cellStyle name="Финансовый 3 3 2 2 4 4 3 2 3" xfId="37983"/>
    <cellStyle name="Финансовый 3 3 2 2 4 4 3 3" xfId="17571"/>
    <cellStyle name="Финансовый 3 3 2 2 4 4 3 4" xfId="31179"/>
    <cellStyle name="Финансовый 3 3 2 2 4 4 4" xfId="8499"/>
    <cellStyle name="Финансовый 3 3 2 2 4 4 4 2" xfId="22107"/>
    <cellStyle name="Финансовый 3 3 2 2 4 4 4 3" xfId="35715"/>
    <cellStyle name="Финансовый 3 3 2 2 4 4 5" xfId="15303"/>
    <cellStyle name="Финансовый 3 3 2 2 4 4 6" xfId="28911"/>
    <cellStyle name="Финансовый 3 3 2 2 4 5" xfId="1317"/>
    <cellStyle name="Финансовый 3 3 2 2 4 5 2" xfId="5853"/>
    <cellStyle name="Финансовый 3 3 2 2 4 5 2 2" xfId="12657"/>
    <cellStyle name="Финансовый 3 3 2 2 4 5 2 2 2" xfId="26265"/>
    <cellStyle name="Финансовый 3 3 2 2 4 5 2 2 3" xfId="39873"/>
    <cellStyle name="Финансовый 3 3 2 2 4 5 2 3" xfId="19461"/>
    <cellStyle name="Финансовый 3 3 2 2 4 5 2 4" xfId="33069"/>
    <cellStyle name="Финансовый 3 3 2 2 4 5 3" xfId="3585"/>
    <cellStyle name="Финансовый 3 3 2 2 4 5 3 2" xfId="10389"/>
    <cellStyle name="Финансовый 3 3 2 2 4 5 3 2 2" xfId="23997"/>
    <cellStyle name="Финансовый 3 3 2 2 4 5 3 2 3" xfId="37605"/>
    <cellStyle name="Финансовый 3 3 2 2 4 5 3 3" xfId="17193"/>
    <cellStyle name="Финансовый 3 3 2 2 4 5 3 4" xfId="30801"/>
    <cellStyle name="Финансовый 3 3 2 2 4 5 4" xfId="8121"/>
    <cellStyle name="Финансовый 3 3 2 2 4 5 4 2" xfId="21729"/>
    <cellStyle name="Финансовый 3 3 2 2 4 5 4 3" xfId="35337"/>
    <cellStyle name="Финансовый 3 3 2 2 4 5 5" xfId="14925"/>
    <cellStyle name="Финансовый 3 3 2 2 4 5 6" xfId="28533"/>
    <cellStyle name="Финансовый 3 3 2 2 4 6" xfId="2073"/>
    <cellStyle name="Финансовый 3 3 2 2 4 6 2" xfId="6609"/>
    <cellStyle name="Финансовый 3 3 2 2 4 6 2 2" xfId="13413"/>
    <cellStyle name="Финансовый 3 3 2 2 4 6 2 2 2" xfId="27021"/>
    <cellStyle name="Финансовый 3 3 2 2 4 6 2 2 3" xfId="40629"/>
    <cellStyle name="Финансовый 3 3 2 2 4 6 2 3" xfId="20217"/>
    <cellStyle name="Финансовый 3 3 2 2 4 6 2 4" xfId="33825"/>
    <cellStyle name="Финансовый 3 3 2 2 4 6 3" xfId="4341"/>
    <cellStyle name="Финансовый 3 3 2 2 4 6 3 2" xfId="11145"/>
    <cellStyle name="Финансовый 3 3 2 2 4 6 3 2 2" xfId="24753"/>
    <cellStyle name="Финансовый 3 3 2 2 4 6 3 2 3" xfId="38361"/>
    <cellStyle name="Финансовый 3 3 2 2 4 6 3 3" xfId="17949"/>
    <cellStyle name="Финансовый 3 3 2 2 4 6 3 4" xfId="31557"/>
    <cellStyle name="Финансовый 3 3 2 2 4 6 4" xfId="8877"/>
    <cellStyle name="Финансовый 3 3 2 2 4 6 4 2" xfId="22485"/>
    <cellStyle name="Финансовый 3 3 2 2 4 6 4 3" xfId="36093"/>
    <cellStyle name="Финансовый 3 3 2 2 4 6 5" xfId="15681"/>
    <cellStyle name="Финансовый 3 3 2 2 4 6 6" xfId="29289"/>
    <cellStyle name="Финансовый 3 3 2 2 4 7" xfId="939"/>
    <cellStyle name="Финансовый 3 3 2 2 4 7 2" xfId="5475"/>
    <cellStyle name="Финансовый 3 3 2 2 4 7 2 2" xfId="12279"/>
    <cellStyle name="Финансовый 3 3 2 2 4 7 2 2 2" xfId="25887"/>
    <cellStyle name="Финансовый 3 3 2 2 4 7 2 2 3" xfId="39495"/>
    <cellStyle name="Финансовый 3 3 2 2 4 7 2 3" xfId="19083"/>
    <cellStyle name="Финансовый 3 3 2 2 4 7 2 4" xfId="32691"/>
    <cellStyle name="Финансовый 3 3 2 2 4 7 3" xfId="3207"/>
    <cellStyle name="Финансовый 3 3 2 2 4 7 3 2" xfId="10011"/>
    <cellStyle name="Финансовый 3 3 2 2 4 7 3 2 2" xfId="23619"/>
    <cellStyle name="Финансовый 3 3 2 2 4 7 3 2 3" xfId="37227"/>
    <cellStyle name="Финансовый 3 3 2 2 4 7 3 3" xfId="16815"/>
    <cellStyle name="Финансовый 3 3 2 2 4 7 3 4" xfId="30423"/>
    <cellStyle name="Финансовый 3 3 2 2 4 7 4" xfId="7743"/>
    <cellStyle name="Финансовый 3 3 2 2 4 7 4 2" xfId="21351"/>
    <cellStyle name="Финансовый 3 3 2 2 4 7 4 3" xfId="34959"/>
    <cellStyle name="Финансовый 3 3 2 2 4 7 5" xfId="14547"/>
    <cellStyle name="Финансовый 3 3 2 2 4 7 6" xfId="28155"/>
    <cellStyle name="Финансовый 3 3 2 2 4 8" xfId="561"/>
    <cellStyle name="Финансовый 3 3 2 2 4 8 2" xfId="5097"/>
    <cellStyle name="Финансовый 3 3 2 2 4 8 2 2" xfId="11901"/>
    <cellStyle name="Финансовый 3 3 2 2 4 8 2 2 2" xfId="25509"/>
    <cellStyle name="Финансовый 3 3 2 2 4 8 2 2 3" xfId="39117"/>
    <cellStyle name="Финансовый 3 3 2 2 4 8 2 3" xfId="18705"/>
    <cellStyle name="Финансовый 3 3 2 2 4 8 2 4" xfId="32313"/>
    <cellStyle name="Финансовый 3 3 2 2 4 8 3" xfId="2829"/>
    <cellStyle name="Финансовый 3 3 2 2 4 8 3 2" xfId="9633"/>
    <cellStyle name="Финансовый 3 3 2 2 4 8 3 2 2" xfId="23241"/>
    <cellStyle name="Финансовый 3 3 2 2 4 8 3 2 3" xfId="36849"/>
    <cellStyle name="Финансовый 3 3 2 2 4 8 3 3" xfId="16437"/>
    <cellStyle name="Финансовый 3 3 2 2 4 8 3 4" xfId="30045"/>
    <cellStyle name="Финансовый 3 3 2 2 4 8 4" xfId="7365"/>
    <cellStyle name="Финансовый 3 3 2 2 4 8 4 2" xfId="20973"/>
    <cellStyle name="Финансовый 3 3 2 2 4 8 4 3" xfId="34581"/>
    <cellStyle name="Финансовый 3 3 2 2 4 8 5" xfId="14169"/>
    <cellStyle name="Финансовый 3 3 2 2 4 8 6" xfId="27777"/>
    <cellStyle name="Финансовый 3 3 2 2 4 9" xfId="4719"/>
    <cellStyle name="Финансовый 3 3 2 2 4 9 2" xfId="11523"/>
    <cellStyle name="Финансовый 3 3 2 2 4 9 2 2" xfId="25131"/>
    <cellStyle name="Финансовый 3 3 2 2 4 9 2 3" xfId="38739"/>
    <cellStyle name="Финансовый 3 3 2 2 4 9 3" xfId="18327"/>
    <cellStyle name="Финансовый 3 3 2 2 4 9 4" xfId="31935"/>
    <cellStyle name="Финансовый 3 3 2 2 5" xfId="318"/>
    <cellStyle name="Финансовый 3 3 2 2 5 10" xfId="7122"/>
    <cellStyle name="Финансовый 3 3 2 2 5 10 2" xfId="20730"/>
    <cellStyle name="Финансовый 3 3 2 2 5 10 3" xfId="34338"/>
    <cellStyle name="Финансовый 3 3 2 2 5 11" xfId="13926"/>
    <cellStyle name="Финансовый 3 3 2 2 5 12" xfId="27534"/>
    <cellStyle name="Финансовый 3 3 2 2 5 2" xfId="445"/>
    <cellStyle name="Финансовый 3 3 2 2 5 2 10" xfId="14053"/>
    <cellStyle name="Финансовый 3 3 2 2 5 2 11" xfId="27661"/>
    <cellStyle name="Финансовый 3 3 2 2 5 2 2" xfId="1957"/>
    <cellStyle name="Финансовый 3 3 2 2 5 2 2 2" xfId="6493"/>
    <cellStyle name="Финансовый 3 3 2 2 5 2 2 2 2" xfId="13297"/>
    <cellStyle name="Финансовый 3 3 2 2 5 2 2 2 2 2" xfId="26905"/>
    <cellStyle name="Финансовый 3 3 2 2 5 2 2 2 2 3" xfId="40513"/>
    <cellStyle name="Финансовый 3 3 2 2 5 2 2 2 3" xfId="20101"/>
    <cellStyle name="Финансовый 3 3 2 2 5 2 2 2 4" xfId="33709"/>
    <cellStyle name="Финансовый 3 3 2 2 5 2 2 3" xfId="4225"/>
    <cellStyle name="Финансовый 3 3 2 2 5 2 2 3 2" xfId="11029"/>
    <cellStyle name="Финансовый 3 3 2 2 5 2 2 3 2 2" xfId="24637"/>
    <cellStyle name="Финансовый 3 3 2 2 5 2 2 3 2 3" xfId="38245"/>
    <cellStyle name="Финансовый 3 3 2 2 5 2 2 3 3" xfId="17833"/>
    <cellStyle name="Финансовый 3 3 2 2 5 2 2 3 4" xfId="31441"/>
    <cellStyle name="Финансовый 3 3 2 2 5 2 2 4" xfId="8761"/>
    <cellStyle name="Финансовый 3 3 2 2 5 2 2 4 2" xfId="22369"/>
    <cellStyle name="Финансовый 3 3 2 2 5 2 2 4 3" xfId="35977"/>
    <cellStyle name="Финансовый 3 3 2 2 5 2 2 5" xfId="15565"/>
    <cellStyle name="Финансовый 3 3 2 2 5 2 2 6" xfId="29173"/>
    <cellStyle name="Финансовый 3 3 2 2 5 2 3" xfId="1579"/>
    <cellStyle name="Финансовый 3 3 2 2 5 2 3 2" xfId="6115"/>
    <cellStyle name="Финансовый 3 3 2 2 5 2 3 2 2" xfId="12919"/>
    <cellStyle name="Финансовый 3 3 2 2 5 2 3 2 2 2" xfId="26527"/>
    <cellStyle name="Финансовый 3 3 2 2 5 2 3 2 2 3" xfId="40135"/>
    <cellStyle name="Финансовый 3 3 2 2 5 2 3 2 3" xfId="19723"/>
    <cellStyle name="Финансовый 3 3 2 2 5 2 3 2 4" xfId="33331"/>
    <cellStyle name="Финансовый 3 3 2 2 5 2 3 3" xfId="3847"/>
    <cellStyle name="Финансовый 3 3 2 2 5 2 3 3 2" xfId="10651"/>
    <cellStyle name="Финансовый 3 3 2 2 5 2 3 3 2 2" xfId="24259"/>
    <cellStyle name="Финансовый 3 3 2 2 5 2 3 3 2 3" xfId="37867"/>
    <cellStyle name="Финансовый 3 3 2 2 5 2 3 3 3" xfId="17455"/>
    <cellStyle name="Финансовый 3 3 2 2 5 2 3 3 4" xfId="31063"/>
    <cellStyle name="Финансовый 3 3 2 2 5 2 3 4" xfId="8383"/>
    <cellStyle name="Финансовый 3 3 2 2 5 2 3 4 2" xfId="21991"/>
    <cellStyle name="Финансовый 3 3 2 2 5 2 3 4 3" xfId="35599"/>
    <cellStyle name="Финансовый 3 3 2 2 5 2 3 5" xfId="15187"/>
    <cellStyle name="Финансовый 3 3 2 2 5 2 3 6" xfId="28795"/>
    <cellStyle name="Финансовый 3 3 2 2 5 2 4" xfId="2335"/>
    <cellStyle name="Финансовый 3 3 2 2 5 2 4 2" xfId="6871"/>
    <cellStyle name="Финансовый 3 3 2 2 5 2 4 2 2" xfId="13675"/>
    <cellStyle name="Финансовый 3 3 2 2 5 2 4 2 2 2" xfId="27283"/>
    <cellStyle name="Финансовый 3 3 2 2 5 2 4 2 2 3" xfId="40891"/>
    <cellStyle name="Финансовый 3 3 2 2 5 2 4 2 3" xfId="20479"/>
    <cellStyle name="Финансовый 3 3 2 2 5 2 4 2 4" xfId="34087"/>
    <cellStyle name="Финансовый 3 3 2 2 5 2 4 3" xfId="4603"/>
    <cellStyle name="Финансовый 3 3 2 2 5 2 4 3 2" xfId="11407"/>
    <cellStyle name="Финансовый 3 3 2 2 5 2 4 3 2 2" xfId="25015"/>
    <cellStyle name="Финансовый 3 3 2 2 5 2 4 3 2 3" xfId="38623"/>
    <cellStyle name="Финансовый 3 3 2 2 5 2 4 3 3" xfId="18211"/>
    <cellStyle name="Финансовый 3 3 2 2 5 2 4 3 4" xfId="31819"/>
    <cellStyle name="Финансовый 3 3 2 2 5 2 4 4" xfId="9139"/>
    <cellStyle name="Финансовый 3 3 2 2 5 2 4 4 2" xfId="22747"/>
    <cellStyle name="Финансовый 3 3 2 2 5 2 4 4 3" xfId="36355"/>
    <cellStyle name="Финансовый 3 3 2 2 5 2 4 5" xfId="15943"/>
    <cellStyle name="Финансовый 3 3 2 2 5 2 4 6" xfId="29551"/>
    <cellStyle name="Финансовый 3 3 2 2 5 2 5" xfId="1201"/>
    <cellStyle name="Финансовый 3 3 2 2 5 2 5 2" xfId="5737"/>
    <cellStyle name="Финансовый 3 3 2 2 5 2 5 2 2" xfId="12541"/>
    <cellStyle name="Финансовый 3 3 2 2 5 2 5 2 2 2" xfId="26149"/>
    <cellStyle name="Финансовый 3 3 2 2 5 2 5 2 2 3" xfId="39757"/>
    <cellStyle name="Финансовый 3 3 2 2 5 2 5 2 3" xfId="19345"/>
    <cellStyle name="Финансовый 3 3 2 2 5 2 5 2 4" xfId="32953"/>
    <cellStyle name="Финансовый 3 3 2 2 5 2 5 3" xfId="3469"/>
    <cellStyle name="Финансовый 3 3 2 2 5 2 5 3 2" xfId="10273"/>
    <cellStyle name="Финансовый 3 3 2 2 5 2 5 3 2 2" xfId="23881"/>
    <cellStyle name="Финансовый 3 3 2 2 5 2 5 3 2 3" xfId="37489"/>
    <cellStyle name="Финансовый 3 3 2 2 5 2 5 3 3" xfId="17077"/>
    <cellStyle name="Финансовый 3 3 2 2 5 2 5 3 4" xfId="30685"/>
    <cellStyle name="Финансовый 3 3 2 2 5 2 5 4" xfId="8005"/>
    <cellStyle name="Финансовый 3 3 2 2 5 2 5 4 2" xfId="21613"/>
    <cellStyle name="Финансовый 3 3 2 2 5 2 5 4 3" xfId="35221"/>
    <cellStyle name="Финансовый 3 3 2 2 5 2 5 5" xfId="14809"/>
    <cellStyle name="Финансовый 3 3 2 2 5 2 5 6" xfId="28417"/>
    <cellStyle name="Финансовый 3 3 2 2 5 2 6" xfId="823"/>
    <cellStyle name="Финансовый 3 3 2 2 5 2 6 2" xfId="5359"/>
    <cellStyle name="Финансовый 3 3 2 2 5 2 6 2 2" xfId="12163"/>
    <cellStyle name="Финансовый 3 3 2 2 5 2 6 2 2 2" xfId="25771"/>
    <cellStyle name="Финансовый 3 3 2 2 5 2 6 2 2 3" xfId="39379"/>
    <cellStyle name="Финансовый 3 3 2 2 5 2 6 2 3" xfId="18967"/>
    <cellStyle name="Финансовый 3 3 2 2 5 2 6 2 4" xfId="32575"/>
    <cellStyle name="Финансовый 3 3 2 2 5 2 6 3" xfId="3091"/>
    <cellStyle name="Финансовый 3 3 2 2 5 2 6 3 2" xfId="9895"/>
    <cellStyle name="Финансовый 3 3 2 2 5 2 6 3 2 2" xfId="23503"/>
    <cellStyle name="Финансовый 3 3 2 2 5 2 6 3 2 3" xfId="37111"/>
    <cellStyle name="Финансовый 3 3 2 2 5 2 6 3 3" xfId="16699"/>
    <cellStyle name="Финансовый 3 3 2 2 5 2 6 3 4" xfId="30307"/>
    <cellStyle name="Финансовый 3 3 2 2 5 2 6 4" xfId="7627"/>
    <cellStyle name="Финансовый 3 3 2 2 5 2 6 4 2" xfId="21235"/>
    <cellStyle name="Финансовый 3 3 2 2 5 2 6 4 3" xfId="34843"/>
    <cellStyle name="Финансовый 3 3 2 2 5 2 6 5" xfId="14431"/>
    <cellStyle name="Финансовый 3 3 2 2 5 2 6 6" xfId="28039"/>
    <cellStyle name="Финансовый 3 3 2 2 5 2 7" xfId="4981"/>
    <cellStyle name="Финансовый 3 3 2 2 5 2 7 2" xfId="11785"/>
    <cellStyle name="Финансовый 3 3 2 2 5 2 7 2 2" xfId="25393"/>
    <cellStyle name="Финансовый 3 3 2 2 5 2 7 2 3" xfId="39001"/>
    <cellStyle name="Финансовый 3 3 2 2 5 2 7 3" xfId="18589"/>
    <cellStyle name="Финансовый 3 3 2 2 5 2 7 4" xfId="32197"/>
    <cellStyle name="Финансовый 3 3 2 2 5 2 8" xfId="2713"/>
    <cellStyle name="Финансовый 3 3 2 2 5 2 8 2" xfId="9517"/>
    <cellStyle name="Финансовый 3 3 2 2 5 2 8 2 2" xfId="23125"/>
    <cellStyle name="Финансовый 3 3 2 2 5 2 8 2 3" xfId="36733"/>
    <cellStyle name="Финансовый 3 3 2 2 5 2 8 3" xfId="16321"/>
    <cellStyle name="Финансовый 3 3 2 2 5 2 8 4" xfId="29929"/>
    <cellStyle name="Финансовый 3 3 2 2 5 2 9" xfId="7249"/>
    <cellStyle name="Финансовый 3 3 2 2 5 2 9 2" xfId="20857"/>
    <cellStyle name="Финансовый 3 3 2 2 5 2 9 3" xfId="34465"/>
    <cellStyle name="Финансовый 3 3 2 2 5 3" xfId="1830"/>
    <cellStyle name="Финансовый 3 3 2 2 5 3 2" xfId="6366"/>
    <cellStyle name="Финансовый 3 3 2 2 5 3 2 2" xfId="13170"/>
    <cellStyle name="Финансовый 3 3 2 2 5 3 2 2 2" xfId="26778"/>
    <cellStyle name="Финансовый 3 3 2 2 5 3 2 2 3" xfId="40386"/>
    <cellStyle name="Финансовый 3 3 2 2 5 3 2 3" xfId="19974"/>
    <cellStyle name="Финансовый 3 3 2 2 5 3 2 4" xfId="33582"/>
    <cellStyle name="Финансовый 3 3 2 2 5 3 3" xfId="4098"/>
    <cellStyle name="Финансовый 3 3 2 2 5 3 3 2" xfId="10902"/>
    <cellStyle name="Финансовый 3 3 2 2 5 3 3 2 2" xfId="24510"/>
    <cellStyle name="Финансовый 3 3 2 2 5 3 3 2 3" xfId="38118"/>
    <cellStyle name="Финансовый 3 3 2 2 5 3 3 3" xfId="17706"/>
    <cellStyle name="Финансовый 3 3 2 2 5 3 3 4" xfId="31314"/>
    <cellStyle name="Финансовый 3 3 2 2 5 3 4" xfId="8634"/>
    <cellStyle name="Финансовый 3 3 2 2 5 3 4 2" xfId="22242"/>
    <cellStyle name="Финансовый 3 3 2 2 5 3 4 3" xfId="35850"/>
    <cellStyle name="Финансовый 3 3 2 2 5 3 5" xfId="15438"/>
    <cellStyle name="Финансовый 3 3 2 2 5 3 6" xfId="29046"/>
    <cellStyle name="Финансовый 3 3 2 2 5 4" xfId="1452"/>
    <cellStyle name="Финансовый 3 3 2 2 5 4 2" xfId="5988"/>
    <cellStyle name="Финансовый 3 3 2 2 5 4 2 2" xfId="12792"/>
    <cellStyle name="Финансовый 3 3 2 2 5 4 2 2 2" xfId="26400"/>
    <cellStyle name="Финансовый 3 3 2 2 5 4 2 2 3" xfId="40008"/>
    <cellStyle name="Финансовый 3 3 2 2 5 4 2 3" xfId="19596"/>
    <cellStyle name="Финансовый 3 3 2 2 5 4 2 4" xfId="33204"/>
    <cellStyle name="Финансовый 3 3 2 2 5 4 3" xfId="3720"/>
    <cellStyle name="Финансовый 3 3 2 2 5 4 3 2" xfId="10524"/>
    <cellStyle name="Финансовый 3 3 2 2 5 4 3 2 2" xfId="24132"/>
    <cellStyle name="Финансовый 3 3 2 2 5 4 3 2 3" xfId="37740"/>
    <cellStyle name="Финансовый 3 3 2 2 5 4 3 3" xfId="17328"/>
    <cellStyle name="Финансовый 3 3 2 2 5 4 3 4" xfId="30936"/>
    <cellStyle name="Финансовый 3 3 2 2 5 4 4" xfId="8256"/>
    <cellStyle name="Финансовый 3 3 2 2 5 4 4 2" xfId="21864"/>
    <cellStyle name="Финансовый 3 3 2 2 5 4 4 3" xfId="35472"/>
    <cellStyle name="Финансовый 3 3 2 2 5 4 5" xfId="15060"/>
    <cellStyle name="Финансовый 3 3 2 2 5 4 6" xfId="28668"/>
    <cellStyle name="Финансовый 3 3 2 2 5 5" xfId="2208"/>
    <cellStyle name="Финансовый 3 3 2 2 5 5 2" xfId="6744"/>
    <cellStyle name="Финансовый 3 3 2 2 5 5 2 2" xfId="13548"/>
    <cellStyle name="Финансовый 3 3 2 2 5 5 2 2 2" xfId="27156"/>
    <cellStyle name="Финансовый 3 3 2 2 5 5 2 2 3" xfId="40764"/>
    <cellStyle name="Финансовый 3 3 2 2 5 5 2 3" xfId="20352"/>
    <cellStyle name="Финансовый 3 3 2 2 5 5 2 4" xfId="33960"/>
    <cellStyle name="Финансовый 3 3 2 2 5 5 3" xfId="4476"/>
    <cellStyle name="Финансовый 3 3 2 2 5 5 3 2" xfId="11280"/>
    <cellStyle name="Финансовый 3 3 2 2 5 5 3 2 2" xfId="24888"/>
    <cellStyle name="Финансовый 3 3 2 2 5 5 3 2 3" xfId="38496"/>
    <cellStyle name="Финансовый 3 3 2 2 5 5 3 3" xfId="18084"/>
    <cellStyle name="Финансовый 3 3 2 2 5 5 3 4" xfId="31692"/>
    <cellStyle name="Финансовый 3 3 2 2 5 5 4" xfId="9012"/>
    <cellStyle name="Финансовый 3 3 2 2 5 5 4 2" xfId="22620"/>
    <cellStyle name="Финансовый 3 3 2 2 5 5 4 3" xfId="36228"/>
    <cellStyle name="Финансовый 3 3 2 2 5 5 5" xfId="15816"/>
    <cellStyle name="Финансовый 3 3 2 2 5 5 6" xfId="29424"/>
    <cellStyle name="Финансовый 3 3 2 2 5 6" xfId="1074"/>
    <cellStyle name="Финансовый 3 3 2 2 5 6 2" xfId="5610"/>
    <cellStyle name="Финансовый 3 3 2 2 5 6 2 2" xfId="12414"/>
    <cellStyle name="Финансовый 3 3 2 2 5 6 2 2 2" xfId="26022"/>
    <cellStyle name="Финансовый 3 3 2 2 5 6 2 2 3" xfId="39630"/>
    <cellStyle name="Финансовый 3 3 2 2 5 6 2 3" xfId="19218"/>
    <cellStyle name="Финансовый 3 3 2 2 5 6 2 4" xfId="32826"/>
    <cellStyle name="Финансовый 3 3 2 2 5 6 3" xfId="3342"/>
    <cellStyle name="Финансовый 3 3 2 2 5 6 3 2" xfId="10146"/>
    <cellStyle name="Финансовый 3 3 2 2 5 6 3 2 2" xfId="23754"/>
    <cellStyle name="Финансовый 3 3 2 2 5 6 3 2 3" xfId="37362"/>
    <cellStyle name="Финансовый 3 3 2 2 5 6 3 3" xfId="16950"/>
    <cellStyle name="Финансовый 3 3 2 2 5 6 3 4" xfId="30558"/>
    <cellStyle name="Финансовый 3 3 2 2 5 6 4" xfId="7878"/>
    <cellStyle name="Финансовый 3 3 2 2 5 6 4 2" xfId="21486"/>
    <cellStyle name="Финансовый 3 3 2 2 5 6 4 3" xfId="35094"/>
    <cellStyle name="Финансовый 3 3 2 2 5 6 5" xfId="14682"/>
    <cellStyle name="Финансовый 3 3 2 2 5 6 6" xfId="28290"/>
    <cellStyle name="Финансовый 3 3 2 2 5 7" xfId="696"/>
    <cellStyle name="Финансовый 3 3 2 2 5 7 2" xfId="5232"/>
    <cellStyle name="Финансовый 3 3 2 2 5 7 2 2" xfId="12036"/>
    <cellStyle name="Финансовый 3 3 2 2 5 7 2 2 2" xfId="25644"/>
    <cellStyle name="Финансовый 3 3 2 2 5 7 2 2 3" xfId="39252"/>
    <cellStyle name="Финансовый 3 3 2 2 5 7 2 3" xfId="18840"/>
    <cellStyle name="Финансовый 3 3 2 2 5 7 2 4" xfId="32448"/>
    <cellStyle name="Финансовый 3 3 2 2 5 7 3" xfId="2964"/>
    <cellStyle name="Финансовый 3 3 2 2 5 7 3 2" xfId="9768"/>
    <cellStyle name="Финансовый 3 3 2 2 5 7 3 2 2" xfId="23376"/>
    <cellStyle name="Финансовый 3 3 2 2 5 7 3 2 3" xfId="36984"/>
    <cellStyle name="Финансовый 3 3 2 2 5 7 3 3" xfId="16572"/>
    <cellStyle name="Финансовый 3 3 2 2 5 7 3 4" xfId="30180"/>
    <cellStyle name="Финансовый 3 3 2 2 5 7 4" xfId="7500"/>
    <cellStyle name="Финансовый 3 3 2 2 5 7 4 2" xfId="21108"/>
    <cellStyle name="Финансовый 3 3 2 2 5 7 4 3" xfId="34716"/>
    <cellStyle name="Финансовый 3 3 2 2 5 7 5" xfId="14304"/>
    <cellStyle name="Финансовый 3 3 2 2 5 7 6" xfId="27912"/>
    <cellStyle name="Финансовый 3 3 2 2 5 8" xfId="4854"/>
    <cellStyle name="Финансовый 3 3 2 2 5 8 2" xfId="11658"/>
    <cellStyle name="Финансовый 3 3 2 2 5 8 2 2" xfId="25266"/>
    <cellStyle name="Финансовый 3 3 2 2 5 8 2 3" xfId="38874"/>
    <cellStyle name="Финансовый 3 3 2 2 5 8 3" xfId="18462"/>
    <cellStyle name="Финансовый 3 3 2 2 5 8 4" xfId="32070"/>
    <cellStyle name="Финансовый 3 3 2 2 5 9" xfId="2586"/>
    <cellStyle name="Финансовый 3 3 2 2 5 9 2" xfId="9390"/>
    <cellStyle name="Финансовый 3 3 2 2 5 9 2 2" xfId="22998"/>
    <cellStyle name="Финансовый 3 3 2 2 5 9 2 3" xfId="36606"/>
    <cellStyle name="Финансовый 3 3 2 2 5 9 3" xfId="16194"/>
    <cellStyle name="Финансовый 3 3 2 2 5 9 4" xfId="29802"/>
    <cellStyle name="Финансовый 3 3 2 2 6" xfId="243"/>
    <cellStyle name="Финансовый 3 3 2 2 6 10" xfId="7047"/>
    <cellStyle name="Финансовый 3 3 2 2 6 10 2" xfId="20655"/>
    <cellStyle name="Финансовый 3 3 2 2 6 10 3" xfId="34263"/>
    <cellStyle name="Финансовый 3 3 2 2 6 11" xfId="13851"/>
    <cellStyle name="Финансовый 3 3 2 2 6 12" xfId="27459"/>
    <cellStyle name="Финансовый 3 3 2 2 6 2" xfId="507"/>
    <cellStyle name="Финансовый 3 3 2 2 6 2 10" xfId="14115"/>
    <cellStyle name="Финансовый 3 3 2 2 6 2 11" xfId="27723"/>
    <cellStyle name="Финансовый 3 3 2 2 6 2 2" xfId="2019"/>
    <cellStyle name="Финансовый 3 3 2 2 6 2 2 2" xfId="6555"/>
    <cellStyle name="Финансовый 3 3 2 2 6 2 2 2 2" xfId="13359"/>
    <cellStyle name="Финансовый 3 3 2 2 6 2 2 2 2 2" xfId="26967"/>
    <cellStyle name="Финансовый 3 3 2 2 6 2 2 2 2 3" xfId="40575"/>
    <cellStyle name="Финансовый 3 3 2 2 6 2 2 2 3" xfId="20163"/>
    <cellStyle name="Финансовый 3 3 2 2 6 2 2 2 4" xfId="33771"/>
    <cellStyle name="Финансовый 3 3 2 2 6 2 2 3" xfId="4287"/>
    <cellStyle name="Финансовый 3 3 2 2 6 2 2 3 2" xfId="11091"/>
    <cellStyle name="Финансовый 3 3 2 2 6 2 2 3 2 2" xfId="24699"/>
    <cellStyle name="Финансовый 3 3 2 2 6 2 2 3 2 3" xfId="38307"/>
    <cellStyle name="Финансовый 3 3 2 2 6 2 2 3 3" xfId="17895"/>
    <cellStyle name="Финансовый 3 3 2 2 6 2 2 3 4" xfId="31503"/>
    <cellStyle name="Финансовый 3 3 2 2 6 2 2 4" xfId="8823"/>
    <cellStyle name="Финансовый 3 3 2 2 6 2 2 4 2" xfId="22431"/>
    <cellStyle name="Финансовый 3 3 2 2 6 2 2 4 3" xfId="36039"/>
    <cellStyle name="Финансовый 3 3 2 2 6 2 2 5" xfId="15627"/>
    <cellStyle name="Финансовый 3 3 2 2 6 2 2 6" xfId="29235"/>
    <cellStyle name="Финансовый 3 3 2 2 6 2 3" xfId="1641"/>
    <cellStyle name="Финансовый 3 3 2 2 6 2 3 2" xfId="6177"/>
    <cellStyle name="Финансовый 3 3 2 2 6 2 3 2 2" xfId="12981"/>
    <cellStyle name="Финансовый 3 3 2 2 6 2 3 2 2 2" xfId="26589"/>
    <cellStyle name="Финансовый 3 3 2 2 6 2 3 2 2 3" xfId="40197"/>
    <cellStyle name="Финансовый 3 3 2 2 6 2 3 2 3" xfId="19785"/>
    <cellStyle name="Финансовый 3 3 2 2 6 2 3 2 4" xfId="33393"/>
    <cellStyle name="Финансовый 3 3 2 2 6 2 3 3" xfId="3909"/>
    <cellStyle name="Финансовый 3 3 2 2 6 2 3 3 2" xfId="10713"/>
    <cellStyle name="Финансовый 3 3 2 2 6 2 3 3 2 2" xfId="24321"/>
    <cellStyle name="Финансовый 3 3 2 2 6 2 3 3 2 3" xfId="37929"/>
    <cellStyle name="Финансовый 3 3 2 2 6 2 3 3 3" xfId="17517"/>
    <cellStyle name="Финансовый 3 3 2 2 6 2 3 3 4" xfId="31125"/>
    <cellStyle name="Финансовый 3 3 2 2 6 2 3 4" xfId="8445"/>
    <cellStyle name="Финансовый 3 3 2 2 6 2 3 4 2" xfId="22053"/>
    <cellStyle name="Финансовый 3 3 2 2 6 2 3 4 3" xfId="35661"/>
    <cellStyle name="Финансовый 3 3 2 2 6 2 3 5" xfId="15249"/>
    <cellStyle name="Финансовый 3 3 2 2 6 2 3 6" xfId="28857"/>
    <cellStyle name="Финансовый 3 3 2 2 6 2 4" xfId="2397"/>
    <cellStyle name="Финансовый 3 3 2 2 6 2 4 2" xfId="6933"/>
    <cellStyle name="Финансовый 3 3 2 2 6 2 4 2 2" xfId="13737"/>
    <cellStyle name="Финансовый 3 3 2 2 6 2 4 2 2 2" xfId="27345"/>
    <cellStyle name="Финансовый 3 3 2 2 6 2 4 2 2 3" xfId="40953"/>
    <cellStyle name="Финансовый 3 3 2 2 6 2 4 2 3" xfId="20541"/>
    <cellStyle name="Финансовый 3 3 2 2 6 2 4 2 4" xfId="34149"/>
    <cellStyle name="Финансовый 3 3 2 2 6 2 4 3" xfId="4665"/>
    <cellStyle name="Финансовый 3 3 2 2 6 2 4 3 2" xfId="11469"/>
    <cellStyle name="Финансовый 3 3 2 2 6 2 4 3 2 2" xfId="25077"/>
    <cellStyle name="Финансовый 3 3 2 2 6 2 4 3 2 3" xfId="38685"/>
    <cellStyle name="Финансовый 3 3 2 2 6 2 4 3 3" xfId="18273"/>
    <cellStyle name="Финансовый 3 3 2 2 6 2 4 3 4" xfId="31881"/>
    <cellStyle name="Финансовый 3 3 2 2 6 2 4 4" xfId="9201"/>
    <cellStyle name="Финансовый 3 3 2 2 6 2 4 4 2" xfId="22809"/>
    <cellStyle name="Финансовый 3 3 2 2 6 2 4 4 3" xfId="36417"/>
    <cellStyle name="Финансовый 3 3 2 2 6 2 4 5" xfId="16005"/>
    <cellStyle name="Финансовый 3 3 2 2 6 2 4 6" xfId="29613"/>
    <cellStyle name="Финансовый 3 3 2 2 6 2 5" xfId="1263"/>
    <cellStyle name="Финансовый 3 3 2 2 6 2 5 2" xfId="5799"/>
    <cellStyle name="Финансовый 3 3 2 2 6 2 5 2 2" xfId="12603"/>
    <cellStyle name="Финансовый 3 3 2 2 6 2 5 2 2 2" xfId="26211"/>
    <cellStyle name="Финансовый 3 3 2 2 6 2 5 2 2 3" xfId="39819"/>
    <cellStyle name="Финансовый 3 3 2 2 6 2 5 2 3" xfId="19407"/>
    <cellStyle name="Финансовый 3 3 2 2 6 2 5 2 4" xfId="33015"/>
    <cellStyle name="Финансовый 3 3 2 2 6 2 5 3" xfId="3531"/>
    <cellStyle name="Финансовый 3 3 2 2 6 2 5 3 2" xfId="10335"/>
    <cellStyle name="Финансовый 3 3 2 2 6 2 5 3 2 2" xfId="23943"/>
    <cellStyle name="Финансовый 3 3 2 2 6 2 5 3 2 3" xfId="37551"/>
    <cellStyle name="Финансовый 3 3 2 2 6 2 5 3 3" xfId="17139"/>
    <cellStyle name="Финансовый 3 3 2 2 6 2 5 3 4" xfId="30747"/>
    <cellStyle name="Финансовый 3 3 2 2 6 2 5 4" xfId="8067"/>
    <cellStyle name="Финансовый 3 3 2 2 6 2 5 4 2" xfId="21675"/>
    <cellStyle name="Финансовый 3 3 2 2 6 2 5 4 3" xfId="35283"/>
    <cellStyle name="Финансовый 3 3 2 2 6 2 5 5" xfId="14871"/>
    <cellStyle name="Финансовый 3 3 2 2 6 2 5 6" xfId="28479"/>
    <cellStyle name="Финансовый 3 3 2 2 6 2 6" xfId="885"/>
    <cellStyle name="Финансовый 3 3 2 2 6 2 6 2" xfId="5421"/>
    <cellStyle name="Финансовый 3 3 2 2 6 2 6 2 2" xfId="12225"/>
    <cellStyle name="Финансовый 3 3 2 2 6 2 6 2 2 2" xfId="25833"/>
    <cellStyle name="Финансовый 3 3 2 2 6 2 6 2 2 3" xfId="39441"/>
    <cellStyle name="Финансовый 3 3 2 2 6 2 6 2 3" xfId="19029"/>
    <cellStyle name="Финансовый 3 3 2 2 6 2 6 2 4" xfId="32637"/>
    <cellStyle name="Финансовый 3 3 2 2 6 2 6 3" xfId="3153"/>
    <cellStyle name="Финансовый 3 3 2 2 6 2 6 3 2" xfId="9957"/>
    <cellStyle name="Финансовый 3 3 2 2 6 2 6 3 2 2" xfId="23565"/>
    <cellStyle name="Финансовый 3 3 2 2 6 2 6 3 2 3" xfId="37173"/>
    <cellStyle name="Финансовый 3 3 2 2 6 2 6 3 3" xfId="16761"/>
    <cellStyle name="Финансовый 3 3 2 2 6 2 6 3 4" xfId="30369"/>
    <cellStyle name="Финансовый 3 3 2 2 6 2 6 4" xfId="7689"/>
    <cellStyle name="Финансовый 3 3 2 2 6 2 6 4 2" xfId="21297"/>
    <cellStyle name="Финансовый 3 3 2 2 6 2 6 4 3" xfId="34905"/>
    <cellStyle name="Финансовый 3 3 2 2 6 2 6 5" xfId="14493"/>
    <cellStyle name="Финансовый 3 3 2 2 6 2 6 6" xfId="28101"/>
    <cellStyle name="Финансовый 3 3 2 2 6 2 7" xfId="5043"/>
    <cellStyle name="Финансовый 3 3 2 2 6 2 7 2" xfId="11847"/>
    <cellStyle name="Финансовый 3 3 2 2 6 2 7 2 2" xfId="25455"/>
    <cellStyle name="Финансовый 3 3 2 2 6 2 7 2 3" xfId="39063"/>
    <cellStyle name="Финансовый 3 3 2 2 6 2 7 3" xfId="18651"/>
    <cellStyle name="Финансовый 3 3 2 2 6 2 7 4" xfId="32259"/>
    <cellStyle name="Финансовый 3 3 2 2 6 2 8" xfId="2775"/>
    <cellStyle name="Финансовый 3 3 2 2 6 2 8 2" xfId="9579"/>
    <cellStyle name="Финансовый 3 3 2 2 6 2 8 2 2" xfId="23187"/>
    <cellStyle name="Финансовый 3 3 2 2 6 2 8 2 3" xfId="36795"/>
    <cellStyle name="Финансовый 3 3 2 2 6 2 8 3" xfId="16383"/>
    <cellStyle name="Финансовый 3 3 2 2 6 2 8 4" xfId="29991"/>
    <cellStyle name="Финансовый 3 3 2 2 6 2 9" xfId="7311"/>
    <cellStyle name="Финансовый 3 3 2 2 6 2 9 2" xfId="20919"/>
    <cellStyle name="Финансовый 3 3 2 2 6 2 9 3" xfId="34527"/>
    <cellStyle name="Финансовый 3 3 2 2 6 3" xfId="1755"/>
    <cellStyle name="Финансовый 3 3 2 2 6 3 2" xfId="6291"/>
    <cellStyle name="Финансовый 3 3 2 2 6 3 2 2" xfId="13095"/>
    <cellStyle name="Финансовый 3 3 2 2 6 3 2 2 2" xfId="26703"/>
    <cellStyle name="Финансовый 3 3 2 2 6 3 2 2 3" xfId="40311"/>
    <cellStyle name="Финансовый 3 3 2 2 6 3 2 3" xfId="19899"/>
    <cellStyle name="Финансовый 3 3 2 2 6 3 2 4" xfId="33507"/>
    <cellStyle name="Финансовый 3 3 2 2 6 3 3" xfId="4023"/>
    <cellStyle name="Финансовый 3 3 2 2 6 3 3 2" xfId="10827"/>
    <cellStyle name="Финансовый 3 3 2 2 6 3 3 2 2" xfId="24435"/>
    <cellStyle name="Финансовый 3 3 2 2 6 3 3 2 3" xfId="38043"/>
    <cellStyle name="Финансовый 3 3 2 2 6 3 3 3" xfId="17631"/>
    <cellStyle name="Финансовый 3 3 2 2 6 3 3 4" xfId="31239"/>
    <cellStyle name="Финансовый 3 3 2 2 6 3 4" xfId="8559"/>
    <cellStyle name="Финансовый 3 3 2 2 6 3 4 2" xfId="22167"/>
    <cellStyle name="Финансовый 3 3 2 2 6 3 4 3" xfId="35775"/>
    <cellStyle name="Финансовый 3 3 2 2 6 3 5" xfId="15363"/>
    <cellStyle name="Финансовый 3 3 2 2 6 3 6" xfId="28971"/>
    <cellStyle name="Финансовый 3 3 2 2 6 4" xfId="1377"/>
    <cellStyle name="Финансовый 3 3 2 2 6 4 2" xfId="5913"/>
    <cellStyle name="Финансовый 3 3 2 2 6 4 2 2" xfId="12717"/>
    <cellStyle name="Финансовый 3 3 2 2 6 4 2 2 2" xfId="26325"/>
    <cellStyle name="Финансовый 3 3 2 2 6 4 2 2 3" xfId="39933"/>
    <cellStyle name="Финансовый 3 3 2 2 6 4 2 3" xfId="19521"/>
    <cellStyle name="Финансовый 3 3 2 2 6 4 2 4" xfId="33129"/>
    <cellStyle name="Финансовый 3 3 2 2 6 4 3" xfId="3645"/>
    <cellStyle name="Финансовый 3 3 2 2 6 4 3 2" xfId="10449"/>
    <cellStyle name="Финансовый 3 3 2 2 6 4 3 2 2" xfId="24057"/>
    <cellStyle name="Финансовый 3 3 2 2 6 4 3 2 3" xfId="37665"/>
    <cellStyle name="Финансовый 3 3 2 2 6 4 3 3" xfId="17253"/>
    <cellStyle name="Финансовый 3 3 2 2 6 4 3 4" xfId="30861"/>
    <cellStyle name="Финансовый 3 3 2 2 6 4 4" xfId="8181"/>
    <cellStyle name="Финансовый 3 3 2 2 6 4 4 2" xfId="21789"/>
    <cellStyle name="Финансовый 3 3 2 2 6 4 4 3" xfId="35397"/>
    <cellStyle name="Финансовый 3 3 2 2 6 4 5" xfId="14985"/>
    <cellStyle name="Финансовый 3 3 2 2 6 4 6" xfId="28593"/>
    <cellStyle name="Финансовый 3 3 2 2 6 5" xfId="2133"/>
    <cellStyle name="Финансовый 3 3 2 2 6 5 2" xfId="6669"/>
    <cellStyle name="Финансовый 3 3 2 2 6 5 2 2" xfId="13473"/>
    <cellStyle name="Финансовый 3 3 2 2 6 5 2 2 2" xfId="27081"/>
    <cellStyle name="Финансовый 3 3 2 2 6 5 2 2 3" xfId="40689"/>
    <cellStyle name="Финансовый 3 3 2 2 6 5 2 3" xfId="20277"/>
    <cellStyle name="Финансовый 3 3 2 2 6 5 2 4" xfId="33885"/>
    <cellStyle name="Финансовый 3 3 2 2 6 5 3" xfId="4401"/>
    <cellStyle name="Финансовый 3 3 2 2 6 5 3 2" xfId="11205"/>
    <cellStyle name="Финансовый 3 3 2 2 6 5 3 2 2" xfId="24813"/>
    <cellStyle name="Финансовый 3 3 2 2 6 5 3 2 3" xfId="38421"/>
    <cellStyle name="Финансовый 3 3 2 2 6 5 3 3" xfId="18009"/>
    <cellStyle name="Финансовый 3 3 2 2 6 5 3 4" xfId="31617"/>
    <cellStyle name="Финансовый 3 3 2 2 6 5 4" xfId="8937"/>
    <cellStyle name="Финансовый 3 3 2 2 6 5 4 2" xfId="22545"/>
    <cellStyle name="Финансовый 3 3 2 2 6 5 4 3" xfId="36153"/>
    <cellStyle name="Финансовый 3 3 2 2 6 5 5" xfId="15741"/>
    <cellStyle name="Финансовый 3 3 2 2 6 5 6" xfId="29349"/>
    <cellStyle name="Финансовый 3 3 2 2 6 6" xfId="999"/>
    <cellStyle name="Финансовый 3 3 2 2 6 6 2" xfId="5535"/>
    <cellStyle name="Финансовый 3 3 2 2 6 6 2 2" xfId="12339"/>
    <cellStyle name="Финансовый 3 3 2 2 6 6 2 2 2" xfId="25947"/>
    <cellStyle name="Финансовый 3 3 2 2 6 6 2 2 3" xfId="39555"/>
    <cellStyle name="Финансовый 3 3 2 2 6 6 2 3" xfId="19143"/>
    <cellStyle name="Финансовый 3 3 2 2 6 6 2 4" xfId="32751"/>
    <cellStyle name="Финансовый 3 3 2 2 6 6 3" xfId="3267"/>
    <cellStyle name="Финансовый 3 3 2 2 6 6 3 2" xfId="10071"/>
    <cellStyle name="Финансовый 3 3 2 2 6 6 3 2 2" xfId="23679"/>
    <cellStyle name="Финансовый 3 3 2 2 6 6 3 2 3" xfId="37287"/>
    <cellStyle name="Финансовый 3 3 2 2 6 6 3 3" xfId="16875"/>
    <cellStyle name="Финансовый 3 3 2 2 6 6 3 4" xfId="30483"/>
    <cellStyle name="Финансовый 3 3 2 2 6 6 4" xfId="7803"/>
    <cellStyle name="Финансовый 3 3 2 2 6 6 4 2" xfId="21411"/>
    <cellStyle name="Финансовый 3 3 2 2 6 6 4 3" xfId="35019"/>
    <cellStyle name="Финансовый 3 3 2 2 6 6 5" xfId="14607"/>
    <cellStyle name="Финансовый 3 3 2 2 6 6 6" xfId="28215"/>
    <cellStyle name="Финансовый 3 3 2 2 6 7" xfId="621"/>
    <cellStyle name="Финансовый 3 3 2 2 6 7 2" xfId="5157"/>
    <cellStyle name="Финансовый 3 3 2 2 6 7 2 2" xfId="11961"/>
    <cellStyle name="Финансовый 3 3 2 2 6 7 2 2 2" xfId="25569"/>
    <cellStyle name="Финансовый 3 3 2 2 6 7 2 2 3" xfId="39177"/>
    <cellStyle name="Финансовый 3 3 2 2 6 7 2 3" xfId="18765"/>
    <cellStyle name="Финансовый 3 3 2 2 6 7 2 4" xfId="32373"/>
    <cellStyle name="Финансовый 3 3 2 2 6 7 3" xfId="2889"/>
    <cellStyle name="Финансовый 3 3 2 2 6 7 3 2" xfId="9693"/>
    <cellStyle name="Финансовый 3 3 2 2 6 7 3 2 2" xfId="23301"/>
    <cellStyle name="Финансовый 3 3 2 2 6 7 3 2 3" xfId="36909"/>
    <cellStyle name="Финансовый 3 3 2 2 6 7 3 3" xfId="16497"/>
    <cellStyle name="Финансовый 3 3 2 2 6 7 3 4" xfId="30105"/>
    <cellStyle name="Финансовый 3 3 2 2 6 7 4" xfId="7425"/>
    <cellStyle name="Финансовый 3 3 2 2 6 7 4 2" xfId="21033"/>
    <cellStyle name="Финансовый 3 3 2 2 6 7 4 3" xfId="34641"/>
    <cellStyle name="Финансовый 3 3 2 2 6 7 5" xfId="14229"/>
    <cellStyle name="Финансовый 3 3 2 2 6 7 6" xfId="27837"/>
    <cellStyle name="Финансовый 3 3 2 2 6 8" xfId="4779"/>
    <cellStyle name="Финансовый 3 3 2 2 6 8 2" xfId="11583"/>
    <cellStyle name="Финансовый 3 3 2 2 6 8 2 2" xfId="25191"/>
    <cellStyle name="Финансовый 3 3 2 2 6 8 2 3" xfId="38799"/>
    <cellStyle name="Финансовый 3 3 2 2 6 8 3" xfId="18387"/>
    <cellStyle name="Финансовый 3 3 2 2 6 8 4" xfId="31995"/>
    <cellStyle name="Финансовый 3 3 2 2 6 9" xfId="2511"/>
    <cellStyle name="Финансовый 3 3 2 2 6 9 2" xfId="9315"/>
    <cellStyle name="Финансовый 3 3 2 2 6 9 2 2" xfId="22923"/>
    <cellStyle name="Финансовый 3 3 2 2 6 9 2 3" xfId="36531"/>
    <cellStyle name="Финансовый 3 3 2 2 6 9 3" xfId="16119"/>
    <cellStyle name="Финансовый 3 3 2 2 6 9 4" xfId="29727"/>
    <cellStyle name="Финансовый 3 3 2 2 7" xfId="364"/>
    <cellStyle name="Финансовый 3 3 2 2 7 10" xfId="13972"/>
    <cellStyle name="Финансовый 3 3 2 2 7 11" xfId="27580"/>
    <cellStyle name="Финансовый 3 3 2 2 7 2" xfId="1876"/>
    <cellStyle name="Финансовый 3 3 2 2 7 2 2" xfId="6412"/>
    <cellStyle name="Финансовый 3 3 2 2 7 2 2 2" xfId="13216"/>
    <cellStyle name="Финансовый 3 3 2 2 7 2 2 2 2" xfId="26824"/>
    <cellStyle name="Финансовый 3 3 2 2 7 2 2 2 3" xfId="40432"/>
    <cellStyle name="Финансовый 3 3 2 2 7 2 2 3" xfId="20020"/>
    <cellStyle name="Финансовый 3 3 2 2 7 2 2 4" xfId="33628"/>
    <cellStyle name="Финансовый 3 3 2 2 7 2 3" xfId="4144"/>
    <cellStyle name="Финансовый 3 3 2 2 7 2 3 2" xfId="10948"/>
    <cellStyle name="Финансовый 3 3 2 2 7 2 3 2 2" xfId="24556"/>
    <cellStyle name="Финансовый 3 3 2 2 7 2 3 2 3" xfId="38164"/>
    <cellStyle name="Финансовый 3 3 2 2 7 2 3 3" xfId="17752"/>
    <cellStyle name="Финансовый 3 3 2 2 7 2 3 4" xfId="31360"/>
    <cellStyle name="Финансовый 3 3 2 2 7 2 4" xfId="8680"/>
    <cellStyle name="Финансовый 3 3 2 2 7 2 4 2" xfId="22288"/>
    <cellStyle name="Финансовый 3 3 2 2 7 2 4 3" xfId="35896"/>
    <cellStyle name="Финансовый 3 3 2 2 7 2 5" xfId="15484"/>
    <cellStyle name="Финансовый 3 3 2 2 7 2 6" xfId="29092"/>
    <cellStyle name="Финансовый 3 3 2 2 7 3" xfId="1498"/>
    <cellStyle name="Финансовый 3 3 2 2 7 3 2" xfId="6034"/>
    <cellStyle name="Финансовый 3 3 2 2 7 3 2 2" xfId="12838"/>
    <cellStyle name="Финансовый 3 3 2 2 7 3 2 2 2" xfId="26446"/>
    <cellStyle name="Финансовый 3 3 2 2 7 3 2 2 3" xfId="40054"/>
    <cellStyle name="Финансовый 3 3 2 2 7 3 2 3" xfId="19642"/>
    <cellStyle name="Финансовый 3 3 2 2 7 3 2 4" xfId="33250"/>
    <cellStyle name="Финансовый 3 3 2 2 7 3 3" xfId="3766"/>
    <cellStyle name="Финансовый 3 3 2 2 7 3 3 2" xfId="10570"/>
    <cellStyle name="Финансовый 3 3 2 2 7 3 3 2 2" xfId="24178"/>
    <cellStyle name="Финансовый 3 3 2 2 7 3 3 2 3" xfId="37786"/>
    <cellStyle name="Финансовый 3 3 2 2 7 3 3 3" xfId="17374"/>
    <cellStyle name="Финансовый 3 3 2 2 7 3 3 4" xfId="30982"/>
    <cellStyle name="Финансовый 3 3 2 2 7 3 4" xfId="8302"/>
    <cellStyle name="Финансовый 3 3 2 2 7 3 4 2" xfId="21910"/>
    <cellStyle name="Финансовый 3 3 2 2 7 3 4 3" xfId="35518"/>
    <cellStyle name="Финансовый 3 3 2 2 7 3 5" xfId="15106"/>
    <cellStyle name="Финансовый 3 3 2 2 7 3 6" xfId="28714"/>
    <cellStyle name="Финансовый 3 3 2 2 7 4" xfId="2254"/>
    <cellStyle name="Финансовый 3 3 2 2 7 4 2" xfId="6790"/>
    <cellStyle name="Финансовый 3 3 2 2 7 4 2 2" xfId="13594"/>
    <cellStyle name="Финансовый 3 3 2 2 7 4 2 2 2" xfId="27202"/>
    <cellStyle name="Финансовый 3 3 2 2 7 4 2 2 3" xfId="40810"/>
    <cellStyle name="Финансовый 3 3 2 2 7 4 2 3" xfId="20398"/>
    <cellStyle name="Финансовый 3 3 2 2 7 4 2 4" xfId="34006"/>
    <cellStyle name="Финансовый 3 3 2 2 7 4 3" xfId="4522"/>
    <cellStyle name="Финансовый 3 3 2 2 7 4 3 2" xfId="11326"/>
    <cellStyle name="Финансовый 3 3 2 2 7 4 3 2 2" xfId="24934"/>
    <cellStyle name="Финансовый 3 3 2 2 7 4 3 2 3" xfId="38542"/>
    <cellStyle name="Финансовый 3 3 2 2 7 4 3 3" xfId="18130"/>
    <cellStyle name="Финансовый 3 3 2 2 7 4 3 4" xfId="31738"/>
    <cellStyle name="Финансовый 3 3 2 2 7 4 4" xfId="9058"/>
    <cellStyle name="Финансовый 3 3 2 2 7 4 4 2" xfId="22666"/>
    <cellStyle name="Финансовый 3 3 2 2 7 4 4 3" xfId="36274"/>
    <cellStyle name="Финансовый 3 3 2 2 7 4 5" xfId="15862"/>
    <cellStyle name="Финансовый 3 3 2 2 7 4 6" xfId="29470"/>
    <cellStyle name="Финансовый 3 3 2 2 7 5" xfId="1120"/>
    <cellStyle name="Финансовый 3 3 2 2 7 5 2" xfId="5656"/>
    <cellStyle name="Финансовый 3 3 2 2 7 5 2 2" xfId="12460"/>
    <cellStyle name="Финансовый 3 3 2 2 7 5 2 2 2" xfId="26068"/>
    <cellStyle name="Финансовый 3 3 2 2 7 5 2 2 3" xfId="39676"/>
    <cellStyle name="Финансовый 3 3 2 2 7 5 2 3" xfId="19264"/>
    <cellStyle name="Финансовый 3 3 2 2 7 5 2 4" xfId="32872"/>
    <cellStyle name="Финансовый 3 3 2 2 7 5 3" xfId="3388"/>
    <cellStyle name="Финансовый 3 3 2 2 7 5 3 2" xfId="10192"/>
    <cellStyle name="Финансовый 3 3 2 2 7 5 3 2 2" xfId="23800"/>
    <cellStyle name="Финансовый 3 3 2 2 7 5 3 2 3" xfId="37408"/>
    <cellStyle name="Финансовый 3 3 2 2 7 5 3 3" xfId="16996"/>
    <cellStyle name="Финансовый 3 3 2 2 7 5 3 4" xfId="30604"/>
    <cellStyle name="Финансовый 3 3 2 2 7 5 4" xfId="7924"/>
    <cellStyle name="Финансовый 3 3 2 2 7 5 4 2" xfId="21532"/>
    <cellStyle name="Финансовый 3 3 2 2 7 5 4 3" xfId="35140"/>
    <cellStyle name="Финансовый 3 3 2 2 7 5 5" xfId="14728"/>
    <cellStyle name="Финансовый 3 3 2 2 7 5 6" xfId="28336"/>
    <cellStyle name="Финансовый 3 3 2 2 7 6" xfId="742"/>
    <cellStyle name="Финансовый 3 3 2 2 7 6 2" xfId="5278"/>
    <cellStyle name="Финансовый 3 3 2 2 7 6 2 2" xfId="12082"/>
    <cellStyle name="Финансовый 3 3 2 2 7 6 2 2 2" xfId="25690"/>
    <cellStyle name="Финансовый 3 3 2 2 7 6 2 2 3" xfId="39298"/>
    <cellStyle name="Финансовый 3 3 2 2 7 6 2 3" xfId="18886"/>
    <cellStyle name="Финансовый 3 3 2 2 7 6 2 4" xfId="32494"/>
    <cellStyle name="Финансовый 3 3 2 2 7 6 3" xfId="3010"/>
    <cellStyle name="Финансовый 3 3 2 2 7 6 3 2" xfId="9814"/>
    <cellStyle name="Финансовый 3 3 2 2 7 6 3 2 2" xfId="23422"/>
    <cellStyle name="Финансовый 3 3 2 2 7 6 3 2 3" xfId="37030"/>
    <cellStyle name="Финансовый 3 3 2 2 7 6 3 3" xfId="16618"/>
    <cellStyle name="Финансовый 3 3 2 2 7 6 3 4" xfId="30226"/>
    <cellStyle name="Финансовый 3 3 2 2 7 6 4" xfId="7546"/>
    <cellStyle name="Финансовый 3 3 2 2 7 6 4 2" xfId="21154"/>
    <cellStyle name="Финансовый 3 3 2 2 7 6 4 3" xfId="34762"/>
    <cellStyle name="Финансовый 3 3 2 2 7 6 5" xfId="14350"/>
    <cellStyle name="Финансовый 3 3 2 2 7 6 6" xfId="27958"/>
    <cellStyle name="Финансовый 3 3 2 2 7 7" xfId="4900"/>
    <cellStyle name="Финансовый 3 3 2 2 7 7 2" xfId="11704"/>
    <cellStyle name="Финансовый 3 3 2 2 7 7 2 2" xfId="25312"/>
    <cellStyle name="Финансовый 3 3 2 2 7 7 2 3" xfId="38920"/>
    <cellStyle name="Финансовый 3 3 2 2 7 7 3" xfId="18508"/>
    <cellStyle name="Финансовый 3 3 2 2 7 7 4" xfId="32116"/>
    <cellStyle name="Финансовый 3 3 2 2 7 8" xfId="2632"/>
    <cellStyle name="Финансовый 3 3 2 2 7 8 2" xfId="9436"/>
    <cellStyle name="Финансовый 3 3 2 2 7 8 2 2" xfId="23044"/>
    <cellStyle name="Финансовый 3 3 2 2 7 8 2 3" xfId="36652"/>
    <cellStyle name="Финансовый 3 3 2 2 7 8 3" xfId="16240"/>
    <cellStyle name="Финансовый 3 3 2 2 7 8 4" xfId="29848"/>
    <cellStyle name="Финансовый 3 3 2 2 7 9" xfId="7168"/>
    <cellStyle name="Финансовый 3 3 2 2 7 9 2" xfId="20776"/>
    <cellStyle name="Финансовый 3 3 2 2 7 9 3" xfId="34384"/>
    <cellStyle name="Финансовый 3 3 2 2 8" xfId="1674"/>
    <cellStyle name="Финансовый 3 3 2 2 8 2" xfId="6210"/>
    <cellStyle name="Финансовый 3 3 2 2 8 2 2" xfId="13014"/>
    <cellStyle name="Финансовый 3 3 2 2 8 2 2 2" xfId="26622"/>
    <cellStyle name="Финансовый 3 3 2 2 8 2 2 3" xfId="40230"/>
    <cellStyle name="Финансовый 3 3 2 2 8 2 3" xfId="19818"/>
    <cellStyle name="Финансовый 3 3 2 2 8 2 4" xfId="33426"/>
    <cellStyle name="Финансовый 3 3 2 2 8 3" xfId="3942"/>
    <cellStyle name="Финансовый 3 3 2 2 8 3 2" xfId="10746"/>
    <cellStyle name="Финансовый 3 3 2 2 8 3 2 2" xfId="24354"/>
    <cellStyle name="Финансовый 3 3 2 2 8 3 2 3" xfId="37962"/>
    <cellStyle name="Финансовый 3 3 2 2 8 3 3" xfId="17550"/>
    <cellStyle name="Финансовый 3 3 2 2 8 3 4" xfId="31158"/>
    <cellStyle name="Финансовый 3 3 2 2 8 4" xfId="8478"/>
    <cellStyle name="Финансовый 3 3 2 2 8 4 2" xfId="22086"/>
    <cellStyle name="Финансовый 3 3 2 2 8 4 3" xfId="35694"/>
    <cellStyle name="Финансовый 3 3 2 2 8 5" xfId="15282"/>
    <cellStyle name="Финансовый 3 3 2 2 8 6" xfId="28890"/>
    <cellStyle name="Финансовый 3 3 2 2 9" xfId="1296"/>
    <cellStyle name="Финансовый 3 3 2 2 9 2" xfId="5832"/>
    <cellStyle name="Финансовый 3 3 2 2 9 2 2" xfId="12636"/>
    <cellStyle name="Финансовый 3 3 2 2 9 2 2 2" xfId="26244"/>
    <cellStyle name="Финансовый 3 3 2 2 9 2 2 3" xfId="39852"/>
    <cellStyle name="Финансовый 3 3 2 2 9 2 3" xfId="19440"/>
    <cellStyle name="Финансовый 3 3 2 2 9 2 4" xfId="33048"/>
    <cellStyle name="Финансовый 3 3 2 2 9 3" xfId="3564"/>
    <cellStyle name="Финансовый 3 3 2 2 9 3 2" xfId="10368"/>
    <cellStyle name="Финансовый 3 3 2 2 9 3 2 2" xfId="23976"/>
    <cellStyle name="Финансовый 3 3 2 2 9 3 2 3" xfId="37584"/>
    <cellStyle name="Финансовый 3 3 2 2 9 3 3" xfId="17172"/>
    <cellStyle name="Финансовый 3 3 2 2 9 3 4" xfId="30780"/>
    <cellStyle name="Финансовый 3 3 2 2 9 4" xfId="8100"/>
    <cellStyle name="Финансовый 3 3 2 2 9 4 2" xfId="21708"/>
    <cellStyle name="Финансовый 3 3 2 2 9 4 3" xfId="35316"/>
    <cellStyle name="Финансовый 3 3 2 2 9 5" xfId="14904"/>
    <cellStyle name="Финансовый 3 3 2 2 9 6" xfId="28512"/>
    <cellStyle name="Финансовый 3 3 2 3" xfId="156"/>
    <cellStyle name="Финансовый 3 3 2 3 10" xfId="912"/>
    <cellStyle name="Финансовый 3 3 2 3 10 2" xfId="5448"/>
    <cellStyle name="Финансовый 3 3 2 3 10 2 2" xfId="12252"/>
    <cellStyle name="Финансовый 3 3 2 3 10 2 2 2" xfId="25860"/>
    <cellStyle name="Финансовый 3 3 2 3 10 2 2 3" xfId="39468"/>
    <cellStyle name="Финансовый 3 3 2 3 10 2 3" xfId="19056"/>
    <cellStyle name="Финансовый 3 3 2 3 10 2 4" xfId="32664"/>
    <cellStyle name="Финансовый 3 3 2 3 10 3" xfId="3180"/>
    <cellStyle name="Финансовый 3 3 2 3 10 3 2" xfId="9984"/>
    <cellStyle name="Финансовый 3 3 2 3 10 3 2 2" xfId="23592"/>
    <cellStyle name="Финансовый 3 3 2 3 10 3 2 3" xfId="37200"/>
    <cellStyle name="Финансовый 3 3 2 3 10 3 3" xfId="16788"/>
    <cellStyle name="Финансовый 3 3 2 3 10 3 4" xfId="30396"/>
    <cellStyle name="Финансовый 3 3 2 3 10 4" xfId="7716"/>
    <cellStyle name="Финансовый 3 3 2 3 10 4 2" xfId="21324"/>
    <cellStyle name="Финансовый 3 3 2 3 10 4 3" xfId="34932"/>
    <cellStyle name="Финансовый 3 3 2 3 10 5" xfId="14520"/>
    <cellStyle name="Финансовый 3 3 2 3 10 6" xfId="28128"/>
    <cellStyle name="Финансовый 3 3 2 3 11" xfId="534"/>
    <cellStyle name="Финансовый 3 3 2 3 11 2" xfId="5070"/>
    <cellStyle name="Финансовый 3 3 2 3 11 2 2" xfId="11874"/>
    <cellStyle name="Финансовый 3 3 2 3 11 2 2 2" xfId="25482"/>
    <cellStyle name="Финансовый 3 3 2 3 11 2 2 3" xfId="39090"/>
    <cellStyle name="Финансовый 3 3 2 3 11 2 3" xfId="18678"/>
    <cellStyle name="Финансовый 3 3 2 3 11 2 4" xfId="32286"/>
    <cellStyle name="Финансовый 3 3 2 3 11 3" xfId="2802"/>
    <cellStyle name="Финансовый 3 3 2 3 11 3 2" xfId="9606"/>
    <cellStyle name="Финансовый 3 3 2 3 11 3 2 2" xfId="23214"/>
    <cellStyle name="Финансовый 3 3 2 3 11 3 2 3" xfId="36822"/>
    <cellStyle name="Финансовый 3 3 2 3 11 3 3" xfId="16410"/>
    <cellStyle name="Финансовый 3 3 2 3 11 3 4" xfId="30018"/>
    <cellStyle name="Финансовый 3 3 2 3 11 4" xfId="7338"/>
    <cellStyle name="Финансовый 3 3 2 3 11 4 2" xfId="20946"/>
    <cellStyle name="Финансовый 3 3 2 3 11 4 3" xfId="34554"/>
    <cellStyle name="Финансовый 3 3 2 3 11 5" xfId="14142"/>
    <cellStyle name="Финансовый 3 3 2 3 11 6" xfId="27750"/>
    <cellStyle name="Финансовый 3 3 2 3 12" xfId="4692"/>
    <cellStyle name="Финансовый 3 3 2 3 12 2" xfId="11496"/>
    <cellStyle name="Финансовый 3 3 2 3 12 2 2" xfId="25104"/>
    <cellStyle name="Финансовый 3 3 2 3 12 2 3" xfId="38712"/>
    <cellStyle name="Финансовый 3 3 2 3 12 3" xfId="18300"/>
    <cellStyle name="Финансовый 3 3 2 3 12 4" xfId="31908"/>
    <cellStyle name="Финансовый 3 3 2 3 13" xfId="2424"/>
    <cellStyle name="Финансовый 3 3 2 3 13 2" xfId="9228"/>
    <cellStyle name="Финансовый 3 3 2 3 13 2 2" xfId="22836"/>
    <cellStyle name="Финансовый 3 3 2 3 13 2 3" xfId="36444"/>
    <cellStyle name="Финансовый 3 3 2 3 13 3" xfId="16032"/>
    <cellStyle name="Финансовый 3 3 2 3 13 4" xfId="29640"/>
    <cellStyle name="Финансовый 3 3 2 3 14" xfId="6960"/>
    <cellStyle name="Финансовый 3 3 2 3 14 2" xfId="20568"/>
    <cellStyle name="Финансовый 3 3 2 3 14 3" xfId="34176"/>
    <cellStyle name="Финансовый 3 3 2 3 15" xfId="13764"/>
    <cellStyle name="Финансовый 3 3 2 3 16" xfId="27372"/>
    <cellStyle name="Финансовый 3 3 2 3 2" xfId="210"/>
    <cellStyle name="Финансовый 3 3 2 3 2 10" xfId="2478"/>
    <cellStyle name="Финансовый 3 3 2 3 2 10 2" xfId="9282"/>
    <cellStyle name="Финансовый 3 3 2 3 2 10 2 2" xfId="22890"/>
    <cellStyle name="Финансовый 3 3 2 3 2 10 2 3" xfId="36498"/>
    <cellStyle name="Финансовый 3 3 2 3 2 10 3" xfId="16086"/>
    <cellStyle name="Финансовый 3 3 2 3 2 10 4" xfId="29694"/>
    <cellStyle name="Финансовый 3 3 2 3 2 11" xfId="7014"/>
    <cellStyle name="Финансовый 3 3 2 3 2 11 2" xfId="20622"/>
    <cellStyle name="Финансовый 3 3 2 3 2 11 3" xfId="34230"/>
    <cellStyle name="Финансовый 3 3 2 3 2 12" xfId="13818"/>
    <cellStyle name="Финансовый 3 3 2 3 2 13" xfId="27426"/>
    <cellStyle name="Финансовый 3 3 2 3 2 2" xfId="291"/>
    <cellStyle name="Финансовый 3 3 2 3 2 2 10" xfId="7095"/>
    <cellStyle name="Финансовый 3 3 2 3 2 2 10 2" xfId="20703"/>
    <cellStyle name="Финансовый 3 3 2 3 2 2 10 3" xfId="34311"/>
    <cellStyle name="Финансовый 3 3 2 3 2 2 11" xfId="13899"/>
    <cellStyle name="Финансовый 3 3 2 3 2 2 12" xfId="27507"/>
    <cellStyle name="Финансовый 3 3 2 3 2 2 2" xfId="493"/>
    <cellStyle name="Финансовый 3 3 2 3 2 2 2 10" xfId="14101"/>
    <cellStyle name="Финансовый 3 3 2 3 2 2 2 11" xfId="27709"/>
    <cellStyle name="Финансовый 3 3 2 3 2 2 2 2" xfId="2005"/>
    <cellStyle name="Финансовый 3 3 2 3 2 2 2 2 2" xfId="6541"/>
    <cellStyle name="Финансовый 3 3 2 3 2 2 2 2 2 2" xfId="13345"/>
    <cellStyle name="Финансовый 3 3 2 3 2 2 2 2 2 2 2" xfId="26953"/>
    <cellStyle name="Финансовый 3 3 2 3 2 2 2 2 2 2 3" xfId="40561"/>
    <cellStyle name="Финансовый 3 3 2 3 2 2 2 2 2 3" xfId="20149"/>
    <cellStyle name="Финансовый 3 3 2 3 2 2 2 2 2 4" xfId="33757"/>
    <cellStyle name="Финансовый 3 3 2 3 2 2 2 2 3" xfId="4273"/>
    <cellStyle name="Финансовый 3 3 2 3 2 2 2 2 3 2" xfId="11077"/>
    <cellStyle name="Финансовый 3 3 2 3 2 2 2 2 3 2 2" xfId="24685"/>
    <cellStyle name="Финансовый 3 3 2 3 2 2 2 2 3 2 3" xfId="38293"/>
    <cellStyle name="Финансовый 3 3 2 3 2 2 2 2 3 3" xfId="17881"/>
    <cellStyle name="Финансовый 3 3 2 3 2 2 2 2 3 4" xfId="31489"/>
    <cellStyle name="Финансовый 3 3 2 3 2 2 2 2 4" xfId="8809"/>
    <cellStyle name="Финансовый 3 3 2 3 2 2 2 2 4 2" xfId="22417"/>
    <cellStyle name="Финансовый 3 3 2 3 2 2 2 2 4 3" xfId="36025"/>
    <cellStyle name="Финансовый 3 3 2 3 2 2 2 2 5" xfId="15613"/>
    <cellStyle name="Финансовый 3 3 2 3 2 2 2 2 6" xfId="29221"/>
    <cellStyle name="Финансовый 3 3 2 3 2 2 2 3" xfId="1627"/>
    <cellStyle name="Финансовый 3 3 2 3 2 2 2 3 2" xfId="6163"/>
    <cellStyle name="Финансовый 3 3 2 3 2 2 2 3 2 2" xfId="12967"/>
    <cellStyle name="Финансовый 3 3 2 3 2 2 2 3 2 2 2" xfId="26575"/>
    <cellStyle name="Финансовый 3 3 2 3 2 2 2 3 2 2 3" xfId="40183"/>
    <cellStyle name="Финансовый 3 3 2 3 2 2 2 3 2 3" xfId="19771"/>
    <cellStyle name="Финансовый 3 3 2 3 2 2 2 3 2 4" xfId="33379"/>
    <cellStyle name="Финансовый 3 3 2 3 2 2 2 3 3" xfId="3895"/>
    <cellStyle name="Финансовый 3 3 2 3 2 2 2 3 3 2" xfId="10699"/>
    <cellStyle name="Финансовый 3 3 2 3 2 2 2 3 3 2 2" xfId="24307"/>
    <cellStyle name="Финансовый 3 3 2 3 2 2 2 3 3 2 3" xfId="37915"/>
    <cellStyle name="Финансовый 3 3 2 3 2 2 2 3 3 3" xfId="17503"/>
    <cellStyle name="Финансовый 3 3 2 3 2 2 2 3 3 4" xfId="31111"/>
    <cellStyle name="Финансовый 3 3 2 3 2 2 2 3 4" xfId="8431"/>
    <cellStyle name="Финансовый 3 3 2 3 2 2 2 3 4 2" xfId="22039"/>
    <cellStyle name="Финансовый 3 3 2 3 2 2 2 3 4 3" xfId="35647"/>
    <cellStyle name="Финансовый 3 3 2 3 2 2 2 3 5" xfId="15235"/>
    <cellStyle name="Финансовый 3 3 2 3 2 2 2 3 6" xfId="28843"/>
    <cellStyle name="Финансовый 3 3 2 3 2 2 2 4" xfId="2383"/>
    <cellStyle name="Финансовый 3 3 2 3 2 2 2 4 2" xfId="6919"/>
    <cellStyle name="Финансовый 3 3 2 3 2 2 2 4 2 2" xfId="13723"/>
    <cellStyle name="Финансовый 3 3 2 3 2 2 2 4 2 2 2" xfId="27331"/>
    <cellStyle name="Финансовый 3 3 2 3 2 2 2 4 2 2 3" xfId="40939"/>
    <cellStyle name="Финансовый 3 3 2 3 2 2 2 4 2 3" xfId="20527"/>
    <cellStyle name="Финансовый 3 3 2 3 2 2 2 4 2 4" xfId="34135"/>
    <cellStyle name="Финансовый 3 3 2 3 2 2 2 4 3" xfId="4651"/>
    <cellStyle name="Финансовый 3 3 2 3 2 2 2 4 3 2" xfId="11455"/>
    <cellStyle name="Финансовый 3 3 2 3 2 2 2 4 3 2 2" xfId="25063"/>
    <cellStyle name="Финансовый 3 3 2 3 2 2 2 4 3 2 3" xfId="38671"/>
    <cellStyle name="Финансовый 3 3 2 3 2 2 2 4 3 3" xfId="18259"/>
    <cellStyle name="Финансовый 3 3 2 3 2 2 2 4 3 4" xfId="31867"/>
    <cellStyle name="Финансовый 3 3 2 3 2 2 2 4 4" xfId="9187"/>
    <cellStyle name="Финансовый 3 3 2 3 2 2 2 4 4 2" xfId="22795"/>
    <cellStyle name="Финансовый 3 3 2 3 2 2 2 4 4 3" xfId="36403"/>
    <cellStyle name="Финансовый 3 3 2 3 2 2 2 4 5" xfId="15991"/>
    <cellStyle name="Финансовый 3 3 2 3 2 2 2 4 6" xfId="29599"/>
    <cellStyle name="Финансовый 3 3 2 3 2 2 2 5" xfId="1249"/>
    <cellStyle name="Финансовый 3 3 2 3 2 2 2 5 2" xfId="5785"/>
    <cellStyle name="Финансовый 3 3 2 3 2 2 2 5 2 2" xfId="12589"/>
    <cellStyle name="Финансовый 3 3 2 3 2 2 2 5 2 2 2" xfId="26197"/>
    <cellStyle name="Финансовый 3 3 2 3 2 2 2 5 2 2 3" xfId="39805"/>
    <cellStyle name="Финансовый 3 3 2 3 2 2 2 5 2 3" xfId="19393"/>
    <cellStyle name="Финансовый 3 3 2 3 2 2 2 5 2 4" xfId="33001"/>
    <cellStyle name="Финансовый 3 3 2 3 2 2 2 5 3" xfId="3517"/>
    <cellStyle name="Финансовый 3 3 2 3 2 2 2 5 3 2" xfId="10321"/>
    <cellStyle name="Финансовый 3 3 2 3 2 2 2 5 3 2 2" xfId="23929"/>
    <cellStyle name="Финансовый 3 3 2 3 2 2 2 5 3 2 3" xfId="37537"/>
    <cellStyle name="Финансовый 3 3 2 3 2 2 2 5 3 3" xfId="17125"/>
    <cellStyle name="Финансовый 3 3 2 3 2 2 2 5 3 4" xfId="30733"/>
    <cellStyle name="Финансовый 3 3 2 3 2 2 2 5 4" xfId="8053"/>
    <cellStyle name="Финансовый 3 3 2 3 2 2 2 5 4 2" xfId="21661"/>
    <cellStyle name="Финансовый 3 3 2 3 2 2 2 5 4 3" xfId="35269"/>
    <cellStyle name="Финансовый 3 3 2 3 2 2 2 5 5" xfId="14857"/>
    <cellStyle name="Финансовый 3 3 2 3 2 2 2 5 6" xfId="28465"/>
    <cellStyle name="Финансовый 3 3 2 3 2 2 2 6" xfId="871"/>
    <cellStyle name="Финансовый 3 3 2 3 2 2 2 6 2" xfId="5407"/>
    <cellStyle name="Финансовый 3 3 2 3 2 2 2 6 2 2" xfId="12211"/>
    <cellStyle name="Финансовый 3 3 2 3 2 2 2 6 2 2 2" xfId="25819"/>
    <cellStyle name="Финансовый 3 3 2 3 2 2 2 6 2 2 3" xfId="39427"/>
    <cellStyle name="Финансовый 3 3 2 3 2 2 2 6 2 3" xfId="19015"/>
    <cellStyle name="Финансовый 3 3 2 3 2 2 2 6 2 4" xfId="32623"/>
    <cellStyle name="Финансовый 3 3 2 3 2 2 2 6 3" xfId="3139"/>
    <cellStyle name="Финансовый 3 3 2 3 2 2 2 6 3 2" xfId="9943"/>
    <cellStyle name="Финансовый 3 3 2 3 2 2 2 6 3 2 2" xfId="23551"/>
    <cellStyle name="Финансовый 3 3 2 3 2 2 2 6 3 2 3" xfId="37159"/>
    <cellStyle name="Финансовый 3 3 2 3 2 2 2 6 3 3" xfId="16747"/>
    <cellStyle name="Финансовый 3 3 2 3 2 2 2 6 3 4" xfId="30355"/>
    <cellStyle name="Финансовый 3 3 2 3 2 2 2 6 4" xfId="7675"/>
    <cellStyle name="Финансовый 3 3 2 3 2 2 2 6 4 2" xfId="21283"/>
    <cellStyle name="Финансовый 3 3 2 3 2 2 2 6 4 3" xfId="34891"/>
    <cellStyle name="Финансовый 3 3 2 3 2 2 2 6 5" xfId="14479"/>
    <cellStyle name="Финансовый 3 3 2 3 2 2 2 6 6" xfId="28087"/>
    <cellStyle name="Финансовый 3 3 2 3 2 2 2 7" xfId="5029"/>
    <cellStyle name="Финансовый 3 3 2 3 2 2 2 7 2" xfId="11833"/>
    <cellStyle name="Финансовый 3 3 2 3 2 2 2 7 2 2" xfId="25441"/>
    <cellStyle name="Финансовый 3 3 2 3 2 2 2 7 2 3" xfId="39049"/>
    <cellStyle name="Финансовый 3 3 2 3 2 2 2 7 3" xfId="18637"/>
    <cellStyle name="Финансовый 3 3 2 3 2 2 2 7 4" xfId="32245"/>
    <cellStyle name="Финансовый 3 3 2 3 2 2 2 8" xfId="2761"/>
    <cellStyle name="Финансовый 3 3 2 3 2 2 2 8 2" xfId="9565"/>
    <cellStyle name="Финансовый 3 3 2 3 2 2 2 8 2 2" xfId="23173"/>
    <cellStyle name="Финансовый 3 3 2 3 2 2 2 8 2 3" xfId="36781"/>
    <cellStyle name="Финансовый 3 3 2 3 2 2 2 8 3" xfId="16369"/>
    <cellStyle name="Финансовый 3 3 2 3 2 2 2 8 4" xfId="29977"/>
    <cellStyle name="Финансовый 3 3 2 3 2 2 2 9" xfId="7297"/>
    <cellStyle name="Финансовый 3 3 2 3 2 2 2 9 2" xfId="20905"/>
    <cellStyle name="Финансовый 3 3 2 3 2 2 2 9 3" xfId="34513"/>
    <cellStyle name="Финансовый 3 3 2 3 2 2 3" xfId="1803"/>
    <cellStyle name="Финансовый 3 3 2 3 2 2 3 2" xfId="6339"/>
    <cellStyle name="Финансовый 3 3 2 3 2 2 3 2 2" xfId="13143"/>
    <cellStyle name="Финансовый 3 3 2 3 2 2 3 2 2 2" xfId="26751"/>
    <cellStyle name="Финансовый 3 3 2 3 2 2 3 2 2 3" xfId="40359"/>
    <cellStyle name="Финансовый 3 3 2 3 2 2 3 2 3" xfId="19947"/>
    <cellStyle name="Финансовый 3 3 2 3 2 2 3 2 4" xfId="33555"/>
    <cellStyle name="Финансовый 3 3 2 3 2 2 3 3" xfId="4071"/>
    <cellStyle name="Финансовый 3 3 2 3 2 2 3 3 2" xfId="10875"/>
    <cellStyle name="Финансовый 3 3 2 3 2 2 3 3 2 2" xfId="24483"/>
    <cellStyle name="Финансовый 3 3 2 3 2 2 3 3 2 3" xfId="38091"/>
    <cellStyle name="Финансовый 3 3 2 3 2 2 3 3 3" xfId="17679"/>
    <cellStyle name="Финансовый 3 3 2 3 2 2 3 3 4" xfId="31287"/>
    <cellStyle name="Финансовый 3 3 2 3 2 2 3 4" xfId="8607"/>
    <cellStyle name="Финансовый 3 3 2 3 2 2 3 4 2" xfId="22215"/>
    <cellStyle name="Финансовый 3 3 2 3 2 2 3 4 3" xfId="35823"/>
    <cellStyle name="Финансовый 3 3 2 3 2 2 3 5" xfId="15411"/>
    <cellStyle name="Финансовый 3 3 2 3 2 2 3 6" xfId="29019"/>
    <cellStyle name="Финансовый 3 3 2 3 2 2 4" xfId="1425"/>
    <cellStyle name="Финансовый 3 3 2 3 2 2 4 2" xfId="5961"/>
    <cellStyle name="Финансовый 3 3 2 3 2 2 4 2 2" xfId="12765"/>
    <cellStyle name="Финансовый 3 3 2 3 2 2 4 2 2 2" xfId="26373"/>
    <cellStyle name="Финансовый 3 3 2 3 2 2 4 2 2 3" xfId="39981"/>
    <cellStyle name="Финансовый 3 3 2 3 2 2 4 2 3" xfId="19569"/>
    <cellStyle name="Финансовый 3 3 2 3 2 2 4 2 4" xfId="33177"/>
    <cellStyle name="Финансовый 3 3 2 3 2 2 4 3" xfId="3693"/>
    <cellStyle name="Финансовый 3 3 2 3 2 2 4 3 2" xfId="10497"/>
    <cellStyle name="Финансовый 3 3 2 3 2 2 4 3 2 2" xfId="24105"/>
    <cellStyle name="Финансовый 3 3 2 3 2 2 4 3 2 3" xfId="37713"/>
    <cellStyle name="Финансовый 3 3 2 3 2 2 4 3 3" xfId="17301"/>
    <cellStyle name="Финансовый 3 3 2 3 2 2 4 3 4" xfId="30909"/>
    <cellStyle name="Финансовый 3 3 2 3 2 2 4 4" xfId="8229"/>
    <cellStyle name="Финансовый 3 3 2 3 2 2 4 4 2" xfId="21837"/>
    <cellStyle name="Финансовый 3 3 2 3 2 2 4 4 3" xfId="35445"/>
    <cellStyle name="Финансовый 3 3 2 3 2 2 4 5" xfId="15033"/>
    <cellStyle name="Финансовый 3 3 2 3 2 2 4 6" xfId="28641"/>
    <cellStyle name="Финансовый 3 3 2 3 2 2 5" xfId="2181"/>
    <cellStyle name="Финансовый 3 3 2 3 2 2 5 2" xfId="6717"/>
    <cellStyle name="Финансовый 3 3 2 3 2 2 5 2 2" xfId="13521"/>
    <cellStyle name="Финансовый 3 3 2 3 2 2 5 2 2 2" xfId="27129"/>
    <cellStyle name="Финансовый 3 3 2 3 2 2 5 2 2 3" xfId="40737"/>
    <cellStyle name="Финансовый 3 3 2 3 2 2 5 2 3" xfId="20325"/>
    <cellStyle name="Финансовый 3 3 2 3 2 2 5 2 4" xfId="33933"/>
    <cellStyle name="Финансовый 3 3 2 3 2 2 5 3" xfId="4449"/>
    <cellStyle name="Финансовый 3 3 2 3 2 2 5 3 2" xfId="11253"/>
    <cellStyle name="Финансовый 3 3 2 3 2 2 5 3 2 2" xfId="24861"/>
    <cellStyle name="Финансовый 3 3 2 3 2 2 5 3 2 3" xfId="38469"/>
    <cellStyle name="Финансовый 3 3 2 3 2 2 5 3 3" xfId="18057"/>
    <cellStyle name="Финансовый 3 3 2 3 2 2 5 3 4" xfId="31665"/>
    <cellStyle name="Финансовый 3 3 2 3 2 2 5 4" xfId="8985"/>
    <cellStyle name="Финансовый 3 3 2 3 2 2 5 4 2" xfId="22593"/>
    <cellStyle name="Финансовый 3 3 2 3 2 2 5 4 3" xfId="36201"/>
    <cellStyle name="Финансовый 3 3 2 3 2 2 5 5" xfId="15789"/>
    <cellStyle name="Финансовый 3 3 2 3 2 2 5 6" xfId="29397"/>
    <cellStyle name="Финансовый 3 3 2 3 2 2 6" xfId="1047"/>
    <cellStyle name="Финансовый 3 3 2 3 2 2 6 2" xfId="5583"/>
    <cellStyle name="Финансовый 3 3 2 3 2 2 6 2 2" xfId="12387"/>
    <cellStyle name="Финансовый 3 3 2 3 2 2 6 2 2 2" xfId="25995"/>
    <cellStyle name="Финансовый 3 3 2 3 2 2 6 2 2 3" xfId="39603"/>
    <cellStyle name="Финансовый 3 3 2 3 2 2 6 2 3" xfId="19191"/>
    <cellStyle name="Финансовый 3 3 2 3 2 2 6 2 4" xfId="32799"/>
    <cellStyle name="Финансовый 3 3 2 3 2 2 6 3" xfId="3315"/>
    <cellStyle name="Финансовый 3 3 2 3 2 2 6 3 2" xfId="10119"/>
    <cellStyle name="Финансовый 3 3 2 3 2 2 6 3 2 2" xfId="23727"/>
    <cellStyle name="Финансовый 3 3 2 3 2 2 6 3 2 3" xfId="37335"/>
    <cellStyle name="Финансовый 3 3 2 3 2 2 6 3 3" xfId="16923"/>
    <cellStyle name="Финансовый 3 3 2 3 2 2 6 3 4" xfId="30531"/>
    <cellStyle name="Финансовый 3 3 2 3 2 2 6 4" xfId="7851"/>
    <cellStyle name="Финансовый 3 3 2 3 2 2 6 4 2" xfId="21459"/>
    <cellStyle name="Финансовый 3 3 2 3 2 2 6 4 3" xfId="35067"/>
    <cellStyle name="Финансовый 3 3 2 3 2 2 6 5" xfId="14655"/>
    <cellStyle name="Финансовый 3 3 2 3 2 2 6 6" xfId="28263"/>
    <cellStyle name="Финансовый 3 3 2 3 2 2 7" xfId="669"/>
    <cellStyle name="Финансовый 3 3 2 3 2 2 7 2" xfId="5205"/>
    <cellStyle name="Финансовый 3 3 2 3 2 2 7 2 2" xfId="12009"/>
    <cellStyle name="Финансовый 3 3 2 3 2 2 7 2 2 2" xfId="25617"/>
    <cellStyle name="Финансовый 3 3 2 3 2 2 7 2 2 3" xfId="39225"/>
    <cellStyle name="Финансовый 3 3 2 3 2 2 7 2 3" xfId="18813"/>
    <cellStyle name="Финансовый 3 3 2 3 2 2 7 2 4" xfId="32421"/>
    <cellStyle name="Финансовый 3 3 2 3 2 2 7 3" xfId="2937"/>
    <cellStyle name="Финансовый 3 3 2 3 2 2 7 3 2" xfId="9741"/>
    <cellStyle name="Финансовый 3 3 2 3 2 2 7 3 2 2" xfId="23349"/>
    <cellStyle name="Финансовый 3 3 2 3 2 2 7 3 2 3" xfId="36957"/>
    <cellStyle name="Финансовый 3 3 2 3 2 2 7 3 3" xfId="16545"/>
    <cellStyle name="Финансовый 3 3 2 3 2 2 7 3 4" xfId="30153"/>
    <cellStyle name="Финансовый 3 3 2 3 2 2 7 4" xfId="7473"/>
    <cellStyle name="Финансовый 3 3 2 3 2 2 7 4 2" xfId="21081"/>
    <cellStyle name="Финансовый 3 3 2 3 2 2 7 4 3" xfId="34689"/>
    <cellStyle name="Финансовый 3 3 2 3 2 2 7 5" xfId="14277"/>
    <cellStyle name="Финансовый 3 3 2 3 2 2 7 6" xfId="27885"/>
    <cellStyle name="Финансовый 3 3 2 3 2 2 8" xfId="4827"/>
    <cellStyle name="Финансовый 3 3 2 3 2 2 8 2" xfId="11631"/>
    <cellStyle name="Финансовый 3 3 2 3 2 2 8 2 2" xfId="25239"/>
    <cellStyle name="Финансовый 3 3 2 3 2 2 8 2 3" xfId="38847"/>
    <cellStyle name="Финансовый 3 3 2 3 2 2 8 3" xfId="18435"/>
    <cellStyle name="Финансовый 3 3 2 3 2 2 8 4" xfId="32043"/>
    <cellStyle name="Финансовый 3 3 2 3 2 2 9" xfId="2559"/>
    <cellStyle name="Финансовый 3 3 2 3 2 2 9 2" xfId="9363"/>
    <cellStyle name="Финансовый 3 3 2 3 2 2 9 2 2" xfId="22971"/>
    <cellStyle name="Финансовый 3 3 2 3 2 2 9 2 3" xfId="36579"/>
    <cellStyle name="Финансовый 3 3 2 3 2 2 9 3" xfId="16167"/>
    <cellStyle name="Финансовый 3 3 2 3 2 2 9 4" xfId="29775"/>
    <cellStyle name="Финансовый 3 3 2 3 2 3" xfId="412"/>
    <cellStyle name="Финансовый 3 3 2 3 2 3 10" xfId="14020"/>
    <cellStyle name="Финансовый 3 3 2 3 2 3 11" xfId="27628"/>
    <cellStyle name="Финансовый 3 3 2 3 2 3 2" xfId="1924"/>
    <cellStyle name="Финансовый 3 3 2 3 2 3 2 2" xfId="6460"/>
    <cellStyle name="Финансовый 3 3 2 3 2 3 2 2 2" xfId="13264"/>
    <cellStyle name="Финансовый 3 3 2 3 2 3 2 2 2 2" xfId="26872"/>
    <cellStyle name="Финансовый 3 3 2 3 2 3 2 2 2 3" xfId="40480"/>
    <cellStyle name="Финансовый 3 3 2 3 2 3 2 2 3" xfId="20068"/>
    <cellStyle name="Финансовый 3 3 2 3 2 3 2 2 4" xfId="33676"/>
    <cellStyle name="Финансовый 3 3 2 3 2 3 2 3" xfId="4192"/>
    <cellStyle name="Финансовый 3 3 2 3 2 3 2 3 2" xfId="10996"/>
    <cellStyle name="Финансовый 3 3 2 3 2 3 2 3 2 2" xfId="24604"/>
    <cellStyle name="Финансовый 3 3 2 3 2 3 2 3 2 3" xfId="38212"/>
    <cellStyle name="Финансовый 3 3 2 3 2 3 2 3 3" xfId="17800"/>
    <cellStyle name="Финансовый 3 3 2 3 2 3 2 3 4" xfId="31408"/>
    <cellStyle name="Финансовый 3 3 2 3 2 3 2 4" xfId="8728"/>
    <cellStyle name="Финансовый 3 3 2 3 2 3 2 4 2" xfId="22336"/>
    <cellStyle name="Финансовый 3 3 2 3 2 3 2 4 3" xfId="35944"/>
    <cellStyle name="Финансовый 3 3 2 3 2 3 2 5" xfId="15532"/>
    <cellStyle name="Финансовый 3 3 2 3 2 3 2 6" xfId="29140"/>
    <cellStyle name="Финансовый 3 3 2 3 2 3 3" xfId="1546"/>
    <cellStyle name="Финансовый 3 3 2 3 2 3 3 2" xfId="6082"/>
    <cellStyle name="Финансовый 3 3 2 3 2 3 3 2 2" xfId="12886"/>
    <cellStyle name="Финансовый 3 3 2 3 2 3 3 2 2 2" xfId="26494"/>
    <cellStyle name="Финансовый 3 3 2 3 2 3 3 2 2 3" xfId="40102"/>
    <cellStyle name="Финансовый 3 3 2 3 2 3 3 2 3" xfId="19690"/>
    <cellStyle name="Финансовый 3 3 2 3 2 3 3 2 4" xfId="33298"/>
    <cellStyle name="Финансовый 3 3 2 3 2 3 3 3" xfId="3814"/>
    <cellStyle name="Финансовый 3 3 2 3 2 3 3 3 2" xfId="10618"/>
    <cellStyle name="Финансовый 3 3 2 3 2 3 3 3 2 2" xfId="24226"/>
    <cellStyle name="Финансовый 3 3 2 3 2 3 3 3 2 3" xfId="37834"/>
    <cellStyle name="Финансовый 3 3 2 3 2 3 3 3 3" xfId="17422"/>
    <cellStyle name="Финансовый 3 3 2 3 2 3 3 3 4" xfId="31030"/>
    <cellStyle name="Финансовый 3 3 2 3 2 3 3 4" xfId="8350"/>
    <cellStyle name="Финансовый 3 3 2 3 2 3 3 4 2" xfId="21958"/>
    <cellStyle name="Финансовый 3 3 2 3 2 3 3 4 3" xfId="35566"/>
    <cellStyle name="Финансовый 3 3 2 3 2 3 3 5" xfId="15154"/>
    <cellStyle name="Финансовый 3 3 2 3 2 3 3 6" xfId="28762"/>
    <cellStyle name="Финансовый 3 3 2 3 2 3 4" xfId="2302"/>
    <cellStyle name="Финансовый 3 3 2 3 2 3 4 2" xfId="6838"/>
    <cellStyle name="Финансовый 3 3 2 3 2 3 4 2 2" xfId="13642"/>
    <cellStyle name="Финансовый 3 3 2 3 2 3 4 2 2 2" xfId="27250"/>
    <cellStyle name="Финансовый 3 3 2 3 2 3 4 2 2 3" xfId="40858"/>
    <cellStyle name="Финансовый 3 3 2 3 2 3 4 2 3" xfId="20446"/>
    <cellStyle name="Финансовый 3 3 2 3 2 3 4 2 4" xfId="34054"/>
    <cellStyle name="Финансовый 3 3 2 3 2 3 4 3" xfId="4570"/>
    <cellStyle name="Финансовый 3 3 2 3 2 3 4 3 2" xfId="11374"/>
    <cellStyle name="Финансовый 3 3 2 3 2 3 4 3 2 2" xfId="24982"/>
    <cellStyle name="Финансовый 3 3 2 3 2 3 4 3 2 3" xfId="38590"/>
    <cellStyle name="Финансовый 3 3 2 3 2 3 4 3 3" xfId="18178"/>
    <cellStyle name="Финансовый 3 3 2 3 2 3 4 3 4" xfId="31786"/>
    <cellStyle name="Финансовый 3 3 2 3 2 3 4 4" xfId="9106"/>
    <cellStyle name="Финансовый 3 3 2 3 2 3 4 4 2" xfId="22714"/>
    <cellStyle name="Финансовый 3 3 2 3 2 3 4 4 3" xfId="36322"/>
    <cellStyle name="Финансовый 3 3 2 3 2 3 4 5" xfId="15910"/>
    <cellStyle name="Финансовый 3 3 2 3 2 3 4 6" xfId="29518"/>
    <cellStyle name="Финансовый 3 3 2 3 2 3 5" xfId="1168"/>
    <cellStyle name="Финансовый 3 3 2 3 2 3 5 2" xfId="5704"/>
    <cellStyle name="Финансовый 3 3 2 3 2 3 5 2 2" xfId="12508"/>
    <cellStyle name="Финансовый 3 3 2 3 2 3 5 2 2 2" xfId="26116"/>
    <cellStyle name="Финансовый 3 3 2 3 2 3 5 2 2 3" xfId="39724"/>
    <cellStyle name="Финансовый 3 3 2 3 2 3 5 2 3" xfId="19312"/>
    <cellStyle name="Финансовый 3 3 2 3 2 3 5 2 4" xfId="32920"/>
    <cellStyle name="Финансовый 3 3 2 3 2 3 5 3" xfId="3436"/>
    <cellStyle name="Финансовый 3 3 2 3 2 3 5 3 2" xfId="10240"/>
    <cellStyle name="Финансовый 3 3 2 3 2 3 5 3 2 2" xfId="23848"/>
    <cellStyle name="Финансовый 3 3 2 3 2 3 5 3 2 3" xfId="37456"/>
    <cellStyle name="Финансовый 3 3 2 3 2 3 5 3 3" xfId="17044"/>
    <cellStyle name="Финансовый 3 3 2 3 2 3 5 3 4" xfId="30652"/>
    <cellStyle name="Финансовый 3 3 2 3 2 3 5 4" xfId="7972"/>
    <cellStyle name="Финансовый 3 3 2 3 2 3 5 4 2" xfId="21580"/>
    <cellStyle name="Финансовый 3 3 2 3 2 3 5 4 3" xfId="35188"/>
    <cellStyle name="Финансовый 3 3 2 3 2 3 5 5" xfId="14776"/>
    <cellStyle name="Финансовый 3 3 2 3 2 3 5 6" xfId="28384"/>
    <cellStyle name="Финансовый 3 3 2 3 2 3 6" xfId="790"/>
    <cellStyle name="Финансовый 3 3 2 3 2 3 6 2" xfId="5326"/>
    <cellStyle name="Финансовый 3 3 2 3 2 3 6 2 2" xfId="12130"/>
    <cellStyle name="Финансовый 3 3 2 3 2 3 6 2 2 2" xfId="25738"/>
    <cellStyle name="Финансовый 3 3 2 3 2 3 6 2 2 3" xfId="39346"/>
    <cellStyle name="Финансовый 3 3 2 3 2 3 6 2 3" xfId="18934"/>
    <cellStyle name="Финансовый 3 3 2 3 2 3 6 2 4" xfId="32542"/>
    <cellStyle name="Финансовый 3 3 2 3 2 3 6 3" xfId="3058"/>
    <cellStyle name="Финансовый 3 3 2 3 2 3 6 3 2" xfId="9862"/>
    <cellStyle name="Финансовый 3 3 2 3 2 3 6 3 2 2" xfId="23470"/>
    <cellStyle name="Финансовый 3 3 2 3 2 3 6 3 2 3" xfId="37078"/>
    <cellStyle name="Финансовый 3 3 2 3 2 3 6 3 3" xfId="16666"/>
    <cellStyle name="Финансовый 3 3 2 3 2 3 6 3 4" xfId="30274"/>
    <cellStyle name="Финансовый 3 3 2 3 2 3 6 4" xfId="7594"/>
    <cellStyle name="Финансовый 3 3 2 3 2 3 6 4 2" xfId="21202"/>
    <cellStyle name="Финансовый 3 3 2 3 2 3 6 4 3" xfId="34810"/>
    <cellStyle name="Финансовый 3 3 2 3 2 3 6 5" xfId="14398"/>
    <cellStyle name="Финансовый 3 3 2 3 2 3 6 6" xfId="28006"/>
    <cellStyle name="Финансовый 3 3 2 3 2 3 7" xfId="4948"/>
    <cellStyle name="Финансовый 3 3 2 3 2 3 7 2" xfId="11752"/>
    <cellStyle name="Финансовый 3 3 2 3 2 3 7 2 2" xfId="25360"/>
    <cellStyle name="Финансовый 3 3 2 3 2 3 7 2 3" xfId="38968"/>
    <cellStyle name="Финансовый 3 3 2 3 2 3 7 3" xfId="18556"/>
    <cellStyle name="Финансовый 3 3 2 3 2 3 7 4" xfId="32164"/>
    <cellStyle name="Финансовый 3 3 2 3 2 3 8" xfId="2680"/>
    <cellStyle name="Финансовый 3 3 2 3 2 3 8 2" xfId="9484"/>
    <cellStyle name="Финансовый 3 3 2 3 2 3 8 2 2" xfId="23092"/>
    <cellStyle name="Финансовый 3 3 2 3 2 3 8 2 3" xfId="36700"/>
    <cellStyle name="Финансовый 3 3 2 3 2 3 8 3" xfId="16288"/>
    <cellStyle name="Финансовый 3 3 2 3 2 3 8 4" xfId="29896"/>
    <cellStyle name="Финансовый 3 3 2 3 2 3 9" xfId="7216"/>
    <cellStyle name="Финансовый 3 3 2 3 2 3 9 2" xfId="20824"/>
    <cellStyle name="Финансовый 3 3 2 3 2 3 9 3" xfId="34432"/>
    <cellStyle name="Финансовый 3 3 2 3 2 4" xfId="1722"/>
    <cellStyle name="Финансовый 3 3 2 3 2 4 2" xfId="6258"/>
    <cellStyle name="Финансовый 3 3 2 3 2 4 2 2" xfId="13062"/>
    <cellStyle name="Финансовый 3 3 2 3 2 4 2 2 2" xfId="26670"/>
    <cellStyle name="Финансовый 3 3 2 3 2 4 2 2 3" xfId="40278"/>
    <cellStyle name="Финансовый 3 3 2 3 2 4 2 3" xfId="19866"/>
    <cellStyle name="Финансовый 3 3 2 3 2 4 2 4" xfId="33474"/>
    <cellStyle name="Финансовый 3 3 2 3 2 4 3" xfId="3990"/>
    <cellStyle name="Финансовый 3 3 2 3 2 4 3 2" xfId="10794"/>
    <cellStyle name="Финансовый 3 3 2 3 2 4 3 2 2" xfId="24402"/>
    <cellStyle name="Финансовый 3 3 2 3 2 4 3 2 3" xfId="38010"/>
    <cellStyle name="Финансовый 3 3 2 3 2 4 3 3" xfId="17598"/>
    <cellStyle name="Финансовый 3 3 2 3 2 4 3 4" xfId="31206"/>
    <cellStyle name="Финансовый 3 3 2 3 2 4 4" xfId="8526"/>
    <cellStyle name="Финансовый 3 3 2 3 2 4 4 2" xfId="22134"/>
    <cellStyle name="Финансовый 3 3 2 3 2 4 4 3" xfId="35742"/>
    <cellStyle name="Финансовый 3 3 2 3 2 4 5" xfId="15330"/>
    <cellStyle name="Финансовый 3 3 2 3 2 4 6" xfId="28938"/>
    <cellStyle name="Финансовый 3 3 2 3 2 5" xfId="1344"/>
    <cellStyle name="Финансовый 3 3 2 3 2 5 2" xfId="5880"/>
    <cellStyle name="Финансовый 3 3 2 3 2 5 2 2" xfId="12684"/>
    <cellStyle name="Финансовый 3 3 2 3 2 5 2 2 2" xfId="26292"/>
    <cellStyle name="Финансовый 3 3 2 3 2 5 2 2 3" xfId="39900"/>
    <cellStyle name="Финансовый 3 3 2 3 2 5 2 3" xfId="19488"/>
    <cellStyle name="Финансовый 3 3 2 3 2 5 2 4" xfId="33096"/>
    <cellStyle name="Финансовый 3 3 2 3 2 5 3" xfId="3612"/>
    <cellStyle name="Финансовый 3 3 2 3 2 5 3 2" xfId="10416"/>
    <cellStyle name="Финансовый 3 3 2 3 2 5 3 2 2" xfId="24024"/>
    <cellStyle name="Финансовый 3 3 2 3 2 5 3 2 3" xfId="37632"/>
    <cellStyle name="Финансовый 3 3 2 3 2 5 3 3" xfId="17220"/>
    <cellStyle name="Финансовый 3 3 2 3 2 5 3 4" xfId="30828"/>
    <cellStyle name="Финансовый 3 3 2 3 2 5 4" xfId="8148"/>
    <cellStyle name="Финансовый 3 3 2 3 2 5 4 2" xfId="21756"/>
    <cellStyle name="Финансовый 3 3 2 3 2 5 4 3" xfId="35364"/>
    <cellStyle name="Финансовый 3 3 2 3 2 5 5" xfId="14952"/>
    <cellStyle name="Финансовый 3 3 2 3 2 5 6" xfId="28560"/>
    <cellStyle name="Финансовый 3 3 2 3 2 6" xfId="2100"/>
    <cellStyle name="Финансовый 3 3 2 3 2 6 2" xfId="6636"/>
    <cellStyle name="Финансовый 3 3 2 3 2 6 2 2" xfId="13440"/>
    <cellStyle name="Финансовый 3 3 2 3 2 6 2 2 2" xfId="27048"/>
    <cellStyle name="Финансовый 3 3 2 3 2 6 2 2 3" xfId="40656"/>
    <cellStyle name="Финансовый 3 3 2 3 2 6 2 3" xfId="20244"/>
    <cellStyle name="Финансовый 3 3 2 3 2 6 2 4" xfId="33852"/>
    <cellStyle name="Финансовый 3 3 2 3 2 6 3" xfId="4368"/>
    <cellStyle name="Финансовый 3 3 2 3 2 6 3 2" xfId="11172"/>
    <cellStyle name="Финансовый 3 3 2 3 2 6 3 2 2" xfId="24780"/>
    <cellStyle name="Финансовый 3 3 2 3 2 6 3 2 3" xfId="38388"/>
    <cellStyle name="Финансовый 3 3 2 3 2 6 3 3" xfId="17976"/>
    <cellStyle name="Финансовый 3 3 2 3 2 6 3 4" xfId="31584"/>
    <cellStyle name="Финансовый 3 3 2 3 2 6 4" xfId="8904"/>
    <cellStyle name="Финансовый 3 3 2 3 2 6 4 2" xfId="22512"/>
    <cellStyle name="Финансовый 3 3 2 3 2 6 4 3" xfId="36120"/>
    <cellStyle name="Финансовый 3 3 2 3 2 6 5" xfId="15708"/>
    <cellStyle name="Финансовый 3 3 2 3 2 6 6" xfId="29316"/>
    <cellStyle name="Финансовый 3 3 2 3 2 7" xfId="966"/>
    <cellStyle name="Финансовый 3 3 2 3 2 7 2" xfId="5502"/>
    <cellStyle name="Финансовый 3 3 2 3 2 7 2 2" xfId="12306"/>
    <cellStyle name="Финансовый 3 3 2 3 2 7 2 2 2" xfId="25914"/>
    <cellStyle name="Финансовый 3 3 2 3 2 7 2 2 3" xfId="39522"/>
    <cellStyle name="Финансовый 3 3 2 3 2 7 2 3" xfId="19110"/>
    <cellStyle name="Финансовый 3 3 2 3 2 7 2 4" xfId="32718"/>
    <cellStyle name="Финансовый 3 3 2 3 2 7 3" xfId="3234"/>
    <cellStyle name="Финансовый 3 3 2 3 2 7 3 2" xfId="10038"/>
    <cellStyle name="Финансовый 3 3 2 3 2 7 3 2 2" xfId="23646"/>
    <cellStyle name="Финансовый 3 3 2 3 2 7 3 2 3" xfId="37254"/>
    <cellStyle name="Финансовый 3 3 2 3 2 7 3 3" xfId="16842"/>
    <cellStyle name="Финансовый 3 3 2 3 2 7 3 4" xfId="30450"/>
    <cellStyle name="Финансовый 3 3 2 3 2 7 4" xfId="7770"/>
    <cellStyle name="Финансовый 3 3 2 3 2 7 4 2" xfId="21378"/>
    <cellStyle name="Финансовый 3 3 2 3 2 7 4 3" xfId="34986"/>
    <cellStyle name="Финансовый 3 3 2 3 2 7 5" xfId="14574"/>
    <cellStyle name="Финансовый 3 3 2 3 2 7 6" xfId="28182"/>
    <cellStyle name="Финансовый 3 3 2 3 2 8" xfId="588"/>
    <cellStyle name="Финансовый 3 3 2 3 2 8 2" xfId="5124"/>
    <cellStyle name="Финансовый 3 3 2 3 2 8 2 2" xfId="11928"/>
    <cellStyle name="Финансовый 3 3 2 3 2 8 2 2 2" xfId="25536"/>
    <cellStyle name="Финансовый 3 3 2 3 2 8 2 2 3" xfId="39144"/>
    <cellStyle name="Финансовый 3 3 2 3 2 8 2 3" xfId="18732"/>
    <cellStyle name="Финансовый 3 3 2 3 2 8 2 4" xfId="32340"/>
    <cellStyle name="Финансовый 3 3 2 3 2 8 3" xfId="2856"/>
    <cellStyle name="Финансовый 3 3 2 3 2 8 3 2" xfId="9660"/>
    <cellStyle name="Финансовый 3 3 2 3 2 8 3 2 2" xfId="23268"/>
    <cellStyle name="Финансовый 3 3 2 3 2 8 3 2 3" xfId="36876"/>
    <cellStyle name="Финансовый 3 3 2 3 2 8 3 3" xfId="16464"/>
    <cellStyle name="Финансовый 3 3 2 3 2 8 3 4" xfId="30072"/>
    <cellStyle name="Финансовый 3 3 2 3 2 8 4" xfId="7392"/>
    <cellStyle name="Финансовый 3 3 2 3 2 8 4 2" xfId="21000"/>
    <cellStyle name="Финансовый 3 3 2 3 2 8 4 3" xfId="34608"/>
    <cellStyle name="Финансовый 3 3 2 3 2 8 5" xfId="14196"/>
    <cellStyle name="Финансовый 3 3 2 3 2 8 6" xfId="27804"/>
    <cellStyle name="Финансовый 3 3 2 3 2 9" xfId="4746"/>
    <cellStyle name="Финансовый 3 3 2 3 2 9 2" xfId="11550"/>
    <cellStyle name="Финансовый 3 3 2 3 2 9 2 2" xfId="25158"/>
    <cellStyle name="Финансовый 3 3 2 3 2 9 2 3" xfId="38766"/>
    <cellStyle name="Финансовый 3 3 2 3 2 9 3" xfId="18354"/>
    <cellStyle name="Финансовый 3 3 2 3 2 9 4" xfId="31962"/>
    <cellStyle name="Финансовый 3 3 2 3 3" xfId="177"/>
    <cellStyle name="Финансовый 3 3 2 3 3 10" xfId="2445"/>
    <cellStyle name="Финансовый 3 3 2 3 3 10 2" xfId="9249"/>
    <cellStyle name="Финансовый 3 3 2 3 3 10 2 2" xfId="22857"/>
    <cellStyle name="Финансовый 3 3 2 3 3 10 2 3" xfId="36465"/>
    <cellStyle name="Финансовый 3 3 2 3 3 10 3" xfId="16053"/>
    <cellStyle name="Финансовый 3 3 2 3 3 10 4" xfId="29661"/>
    <cellStyle name="Финансовый 3 3 2 3 3 11" xfId="6981"/>
    <cellStyle name="Финансовый 3 3 2 3 3 11 2" xfId="20589"/>
    <cellStyle name="Финансовый 3 3 2 3 3 11 3" xfId="34197"/>
    <cellStyle name="Финансовый 3 3 2 3 3 12" xfId="13785"/>
    <cellStyle name="Финансовый 3 3 2 3 3 13" xfId="27393"/>
    <cellStyle name="Финансовый 3 3 2 3 3 2" xfId="258"/>
    <cellStyle name="Финансовый 3 3 2 3 3 2 10" xfId="7062"/>
    <cellStyle name="Финансовый 3 3 2 3 3 2 10 2" xfId="20670"/>
    <cellStyle name="Финансовый 3 3 2 3 3 2 10 3" xfId="34278"/>
    <cellStyle name="Финансовый 3 3 2 3 3 2 11" xfId="13866"/>
    <cellStyle name="Финансовый 3 3 2 3 3 2 12" xfId="27474"/>
    <cellStyle name="Финансовый 3 3 2 3 3 2 2" xfId="460"/>
    <cellStyle name="Финансовый 3 3 2 3 3 2 2 10" xfId="14068"/>
    <cellStyle name="Финансовый 3 3 2 3 3 2 2 11" xfId="27676"/>
    <cellStyle name="Финансовый 3 3 2 3 3 2 2 2" xfId="1972"/>
    <cellStyle name="Финансовый 3 3 2 3 3 2 2 2 2" xfId="6508"/>
    <cellStyle name="Финансовый 3 3 2 3 3 2 2 2 2 2" xfId="13312"/>
    <cellStyle name="Финансовый 3 3 2 3 3 2 2 2 2 2 2" xfId="26920"/>
    <cellStyle name="Финансовый 3 3 2 3 3 2 2 2 2 2 3" xfId="40528"/>
    <cellStyle name="Финансовый 3 3 2 3 3 2 2 2 2 3" xfId="20116"/>
    <cellStyle name="Финансовый 3 3 2 3 3 2 2 2 2 4" xfId="33724"/>
    <cellStyle name="Финансовый 3 3 2 3 3 2 2 2 3" xfId="4240"/>
    <cellStyle name="Финансовый 3 3 2 3 3 2 2 2 3 2" xfId="11044"/>
    <cellStyle name="Финансовый 3 3 2 3 3 2 2 2 3 2 2" xfId="24652"/>
    <cellStyle name="Финансовый 3 3 2 3 3 2 2 2 3 2 3" xfId="38260"/>
    <cellStyle name="Финансовый 3 3 2 3 3 2 2 2 3 3" xfId="17848"/>
    <cellStyle name="Финансовый 3 3 2 3 3 2 2 2 3 4" xfId="31456"/>
    <cellStyle name="Финансовый 3 3 2 3 3 2 2 2 4" xfId="8776"/>
    <cellStyle name="Финансовый 3 3 2 3 3 2 2 2 4 2" xfId="22384"/>
    <cellStyle name="Финансовый 3 3 2 3 3 2 2 2 4 3" xfId="35992"/>
    <cellStyle name="Финансовый 3 3 2 3 3 2 2 2 5" xfId="15580"/>
    <cellStyle name="Финансовый 3 3 2 3 3 2 2 2 6" xfId="29188"/>
    <cellStyle name="Финансовый 3 3 2 3 3 2 2 3" xfId="1594"/>
    <cellStyle name="Финансовый 3 3 2 3 3 2 2 3 2" xfId="6130"/>
    <cellStyle name="Финансовый 3 3 2 3 3 2 2 3 2 2" xfId="12934"/>
    <cellStyle name="Финансовый 3 3 2 3 3 2 2 3 2 2 2" xfId="26542"/>
    <cellStyle name="Финансовый 3 3 2 3 3 2 2 3 2 2 3" xfId="40150"/>
    <cellStyle name="Финансовый 3 3 2 3 3 2 2 3 2 3" xfId="19738"/>
    <cellStyle name="Финансовый 3 3 2 3 3 2 2 3 2 4" xfId="33346"/>
    <cellStyle name="Финансовый 3 3 2 3 3 2 2 3 3" xfId="3862"/>
    <cellStyle name="Финансовый 3 3 2 3 3 2 2 3 3 2" xfId="10666"/>
    <cellStyle name="Финансовый 3 3 2 3 3 2 2 3 3 2 2" xfId="24274"/>
    <cellStyle name="Финансовый 3 3 2 3 3 2 2 3 3 2 3" xfId="37882"/>
    <cellStyle name="Финансовый 3 3 2 3 3 2 2 3 3 3" xfId="17470"/>
    <cellStyle name="Финансовый 3 3 2 3 3 2 2 3 3 4" xfId="31078"/>
    <cellStyle name="Финансовый 3 3 2 3 3 2 2 3 4" xfId="8398"/>
    <cellStyle name="Финансовый 3 3 2 3 3 2 2 3 4 2" xfId="22006"/>
    <cellStyle name="Финансовый 3 3 2 3 3 2 2 3 4 3" xfId="35614"/>
    <cellStyle name="Финансовый 3 3 2 3 3 2 2 3 5" xfId="15202"/>
    <cellStyle name="Финансовый 3 3 2 3 3 2 2 3 6" xfId="28810"/>
    <cellStyle name="Финансовый 3 3 2 3 3 2 2 4" xfId="2350"/>
    <cellStyle name="Финансовый 3 3 2 3 3 2 2 4 2" xfId="6886"/>
    <cellStyle name="Финансовый 3 3 2 3 3 2 2 4 2 2" xfId="13690"/>
    <cellStyle name="Финансовый 3 3 2 3 3 2 2 4 2 2 2" xfId="27298"/>
    <cellStyle name="Финансовый 3 3 2 3 3 2 2 4 2 2 3" xfId="40906"/>
    <cellStyle name="Финансовый 3 3 2 3 3 2 2 4 2 3" xfId="20494"/>
    <cellStyle name="Финансовый 3 3 2 3 3 2 2 4 2 4" xfId="34102"/>
    <cellStyle name="Финансовый 3 3 2 3 3 2 2 4 3" xfId="4618"/>
    <cellStyle name="Финансовый 3 3 2 3 3 2 2 4 3 2" xfId="11422"/>
    <cellStyle name="Финансовый 3 3 2 3 3 2 2 4 3 2 2" xfId="25030"/>
    <cellStyle name="Финансовый 3 3 2 3 3 2 2 4 3 2 3" xfId="38638"/>
    <cellStyle name="Финансовый 3 3 2 3 3 2 2 4 3 3" xfId="18226"/>
    <cellStyle name="Финансовый 3 3 2 3 3 2 2 4 3 4" xfId="31834"/>
    <cellStyle name="Финансовый 3 3 2 3 3 2 2 4 4" xfId="9154"/>
    <cellStyle name="Финансовый 3 3 2 3 3 2 2 4 4 2" xfId="22762"/>
    <cellStyle name="Финансовый 3 3 2 3 3 2 2 4 4 3" xfId="36370"/>
    <cellStyle name="Финансовый 3 3 2 3 3 2 2 4 5" xfId="15958"/>
    <cellStyle name="Финансовый 3 3 2 3 3 2 2 4 6" xfId="29566"/>
    <cellStyle name="Финансовый 3 3 2 3 3 2 2 5" xfId="1216"/>
    <cellStyle name="Финансовый 3 3 2 3 3 2 2 5 2" xfId="5752"/>
    <cellStyle name="Финансовый 3 3 2 3 3 2 2 5 2 2" xfId="12556"/>
    <cellStyle name="Финансовый 3 3 2 3 3 2 2 5 2 2 2" xfId="26164"/>
    <cellStyle name="Финансовый 3 3 2 3 3 2 2 5 2 2 3" xfId="39772"/>
    <cellStyle name="Финансовый 3 3 2 3 3 2 2 5 2 3" xfId="19360"/>
    <cellStyle name="Финансовый 3 3 2 3 3 2 2 5 2 4" xfId="32968"/>
    <cellStyle name="Финансовый 3 3 2 3 3 2 2 5 3" xfId="3484"/>
    <cellStyle name="Финансовый 3 3 2 3 3 2 2 5 3 2" xfId="10288"/>
    <cellStyle name="Финансовый 3 3 2 3 3 2 2 5 3 2 2" xfId="23896"/>
    <cellStyle name="Финансовый 3 3 2 3 3 2 2 5 3 2 3" xfId="37504"/>
    <cellStyle name="Финансовый 3 3 2 3 3 2 2 5 3 3" xfId="17092"/>
    <cellStyle name="Финансовый 3 3 2 3 3 2 2 5 3 4" xfId="30700"/>
    <cellStyle name="Финансовый 3 3 2 3 3 2 2 5 4" xfId="8020"/>
    <cellStyle name="Финансовый 3 3 2 3 3 2 2 5 4 2" xfId="21628"/>
    <cellStyle name="Финансовый 3 3 2 3 3 2 2 5 4 3" xfId="35236"/>
    <cellStyle name="Финансовый 3 3 2 3 3 2 2 5 5" xfId="14824"/>
    <cellStyle name="Финансовый 3 3 2 3 3 2 2 5 6" xfId="28432"/>
    <cellStyle name="Финансовый 3 3 2 3 3 2 2 6" xfId="838"/>
    <cellStyle name="Финансовый 3 3 2 3 3 2 2 6 2" xfId="5374"/>
    <cellStyle name="Финансовый 3 3 2 3 3 2 2 6 2 2" xfId="12178"/>
    <cellStyle name="Финансовый 3 3 2 3 3 2 2 6 2 2 2" xfId="25786"/>
    <cellStyle name="Финансовый 3 3 2 3 3 2 2 6 2 2 3" xfId="39394"/>
    <cellStyle name="Финансовый 3 3 2 3 3 2 2 6 2 3" xfId="18982"/>
    <cellStyle name="Финансовый 3 3 2 3 3 2 2 6 2 4" xfId="32590"/>
    <cellStyle name="Финансовый 3 3 2 3 3 2 2 6 3" xfId="3106"/>
    <cellStyle name="Финансовый 3 3 2 3 3 2 2 6 3 2" xfId="9910"/>
    <cellStyle name="Финансовый 3 3 2 3 3 2 2 6 3 2 2" xfId="23518"/>
    <cellStyle name="Финансовый 3 3 2 3 3 2 2 6 3 2 3" xfId="37126"/>
    <cellStyle name="Финансовый 3 3 2 3 3 2 2 6 3 3" xfId="16714"/>
    <cellStyle name="Финансовый 3 3 2 3 3 2 2 6 3 4" xfId="30322"/>
    <cellStyle name="Финансовый 3 3 2 3 3 2 2 6 4" xfId="7642"/>
    <cellStyle name="Финансовый 3 3 2 3 3 2 2 6 4 2" xfId="21250"/>
    <cellStyle name="Финансовый 3 3 2 3 3 2 2 6 4 3" xfId="34858"/>
    <cellStyle name="Финансовый 3 3 2 3 3 2 2 6 5" xfId="14446"/>
    <cellStyle name="Финансовый 3 3 2 3 3 2 2 6 6" xfId="28054"/>
    <cellStyle name="Финансовый 3 3 2 3 3 2 2 7" xfId="4996"/>
    <cellStyle name="Финансовый 3 3 2 3 3 2 2 7 2" xfId="11800"/>
    <cellStyle name="Финансовый 3 3 2 3 3 2 2 7 2 2" xfId="25408"/>
    <cellStyle name="Финансовый 3 3 2 3 3 2 2 7 2 3" xfId="39016"/>
    <cellStyle name="Финансовый 3 3 2 3 3 2 2 7 3" xfId="18604"/>
    <cellStyle name="Финансовый 3 3 2 3 3 2 2 7 4" xfId="32212"/>
    <cellStyle name="Финансовый 3 3 2 3 3 2 2 8" xfId="2728"/>
    <cellStyle name="Финансовый 3 3 2 3 3 2 2 8 2" xfId="9532"/>
    <cellStyle name="Финансовый 3 3 2 3 3 2 2 8 2 2" xfId="23140"/>
    <cellStyle name="Финансовый 3 3 2 3 3 2 2 8 2 3" xfId="36748"/>
    <cellStyle name="Финансовый 3 3 2 3 3 2 2 8 3" xfId="16336"/>
    <cellStyle name="Финансовый 3 3 2 3 3 2 2 8 4" xfId="29944"/>
    <cellStyle name="Финансовый 3 3 2 3 3 2 2 9" xfId="7264"/>
    <cellStyle name="Финансовый 3 3 2 3 3 2 2 9 2" xfId="20872"/>
    <cellStyle name="Финансовый 3 3 2 3 3 2 2 9 3" xfId="34480"/>
    <cellStyle name="Финансовый 3 3 2 3 3 2 3" xfId="1770"/>
    <cellStyle name="Финансовый 3 3 2 3 3 2 3 2" xfId="6306"/>
    <cellStyle name="Финансовый 3 3 2 3 3 2 3 2 2" xfId="13110"/>
    <cellStyle name="Финансовый 3 3 2 3 3 2 3 2 2 2" xfId="26718"/>
    <cellStyle name="Финансовый 3 3 2 3 3 2 3 2 2 3" xfId="40326"/>
    <cellStyle name="Финансовый 3 3 2 3 3 2 3 2 3" xfId="19914"/>
    <cellStyle name="Финансовый 3 3 2 3 3 2 3 2 4" xfId="33522"/>
    <cellStyle name="Финансовый 3 3 2 3 3 2 3 3" xfId="4038"/>
    <cellStyle name="Финансовый 3 3 2 3 3 2 3 3 2" xfId="10842"/>
    <cellStyle name="Финансовый 3 3 2 3 3 2 3 3 2 2" xfId="24450"/>
    <cellStyle name="Финансовый 3 3 2 3 3 2 3 3 2 3" xfId="38058"/>
    <cellStyle name="Финансовый 3 3 2 3 3 2 3 3 3" xfId="17646"/>
    <cellStyle name="Финансовый 3 3 2 3 3 2 3 3 4" xfId="31254"/>
    <cellStyle name="Финансовый 3 3 2 3 3 2 3 4" xfId="8574"/>
    <cellStyle name="Финансовый 3 3 2 3 3 2 3 4 2" xfId="22182"/>
    <cellStyle name="Финансовый 3 3 2 3 3 2 3 4 3" xfId="35790"/>
    <cellStyle name="Финансовый 3 3 2 3 3 2 3 5" xfId="15378"/>
    <cellStyle name="Финансовый 3 3 2 3 3 2 3 6" xfId="28986"/>
    <cellStyle name="Финансовый 3 3 2 3 3 2 4" xfId="1392"/>
    <cellStyle name="Финансовый 3 3 2 3 3 2 4 2" xfId="5928"/>
    <cellStyle name="Финансовый 3 3 2 3 3 2 4 2 2" xfId="12732"/>
    <cellStyle name="Финансовый 3 3 2 3 3 2 4 2 2 2" xfId="26340"/>
    <cellStyle name="Финансовый 3 3 2 3 3 2 4 2 2 3" xfId="39948"/>
    <cellStyle name="Финансовый 3 3 2 3 3 2 4 2 3" xfId="19536"/>
    <cellStyle name="Финансовый 3 3 2 3 3 2 4 2 4" xfId="33144"/>
    <cellStyle name="Финансовый 3 3 2 3 3 2 4 3" xfId="3660"/>
    <cellStyle name="Финансовый 3 3 2 3 3 2 4 3 2" xfId="10464"/>
    <cellStyle name="Финансовый 3 3 2 3 3 2 4 3 2 2" xfId="24072"/>
    <cellStyle name="Финансовый 3 3 2 3 3 2 4 3 2 3" xfId="37680"/>
    <cellStyle name="Финансовый 3 3 2 3 3 2 4 3 3" xfId="17268"/>
    <cellStyle name="Финансовый 3 3 2 3 3 2 4 3 4" xfId="30876"/>
    <cellStyle name="Финансовый 3 3 2 3 3 2 4 4" xfId="8196"/>
    <cellStyle name="Финансовый 3 3 2 3 3 2 4 4 2" xfId="21804"/>
    <cellStyle name="Финансовый 3 3 2 3 3 2 4 4 3" xfId="35412"/>
    <cellStyle name="Финансовый 3 3 2 3 3 2 4 5" xfId="15000"/>
    <cellStyle name="Финансовый 3 3 2 3 3 2 4 6" xfId="28608"/>
    <cellStyle name="Финансовый 3 3 2 3 3 2 5" xfId="2148"/>
    <cellStyle name="Финансовый 3 3 2 3 3 2 5 2" xfId="6684"/>
    <cellStyle name="Финансовый 3 3 2 3 3 2 5 2 2" xfId="13488"/>
    <cellStyle name="Финансовый 3 3 2 3 3 2 5 2 2 2" xfId="27096"/>
    <cellStyle name="Финансовый 3 3 2 3 3 2 5 2 2 3" xfId="40704"/>
    <cellStyle name="Финансовый 3 3 2 3 3 2 5 2 3" xfId="20292"/>
    <cellStyle name="Финансовый 3 3 2 3 3 2 5 2 4" xfId="33900"/>
    <cellStyle name="Финансовый 3 3 2 3 3 2 5 3" xfId="4416"/>
    <cellStyle name="Финансовый 3 3 2 3 3 2 5 3 2" xfId="11220"/>
    <cellStyle name="Финансовый 3 3 2 3 3 2 5 3 2 2" xfId="24828"/>
    <cellStyle name="Финансовый 3 3 2 3 3 2 5 3 2 3" xfId="38436"/>
    <cellStyle name="Финансовый 3 3 2 3 3 2 5 3 3" xfId="18024"/>
    <cellStyle name="Финансовый 3 3 2 3 3 2 5 3 4" xfId="31632"/>
    <cellStyle name="Финансовый 3 3 2 3 3 2 5 4" xfId="8952"/>
    <cellStyle name="Финансовый 3 3 2 3 3 2 5 4 2" xfId="22560"/>
    <cellStyle name="Финансовый 3 3 2 3 3 2 5 4 3" xfId="36168"/>
    <cellStyle name="Финансовый 3 3 2 3 3 2 5 5" xfId="15756"/>
    <cellStyle name="Финансовый 3 3 2 3 3 2 5 6" xfId="29364"/>
    <cellStyle name="Финансовый 3 3 2 3 3 2 6" xfId="1014"/>
    <cellStyle name="Финансовый 3 3 2 3 3 2 6 2" xfId="5550"/>
    <cellStyle name="Финансовый 3 3 2 3 3 2 6 2 2" xfId="12354"/>
    <cellStyle name="Финансовый 3 3 2 3 3 2 6 2 2 2" xfId="25962"/>
    <cellStyle name="Финансовый 3 3 2 3 3 2 6 2 2 3" xfId="39570"/>
    <cellStyle name="Финансовый 3 3 2 3 3 2 6 2 3" xfId="19158"/>
    <cellStyle name="Финансовый 3 3 2 3 3 2 6 2 4" xfId="32766"/>
    <cellStyle name="Финансовый 3 3 2 3 3 2 6 3" xfId="3282"/>
    <cellStyle name="Финансовый 3 3 2 3 3 2 6 3 2" xfId="10086"/>
    <cellStyle name="Финансовый 3 3 2 3 3 2 6 3 2 2" xfId="23694"/>
    <cellStyle name="Финансовый 3 3 2 3 3 2 6 3 2 3" xfId="37302"/>
    <cellStyle name="Финансовый 3 3 2 3 3 2 6 3 3" xfId="16890"/>
    <cellStyle name="Финансовый 3 3 2 3 3 2 6 3 4" xfId="30498"/>
    <cellStyle name="Финансовый 3 3 2 3 3 2 6 4" xfId="7818"/>
    <cellStyle name="Финансовый 3 3 2 3 3 2 6 4 2" xfId="21426"/>
    <cellStyle name="Финансовый 3 3 2 3 3 2 6 4 3" xfId="35034"/>
    <cellStyle name="Финансовый 3 3 2 3 3 2 6 5" xfId="14622"/>
    <cellStyle name="Финансовый 3 3 2 3 3 2 6 6" xfId="28230"/>
    <cellStyle name="Финансовый 3 3 2 3 3 2 7" xfId="636"/>
    <cellStyle name="Финансовый 3 3 2 3 3 2 7 2" xfId="5172"/>
    <cellStyle name="Финансовый 3 3 2 3 3 2 7 2 2" xfId="11976"/>
    <cellStyle name="Финансовый 3 3 2 3 3 2 7 2 2 2" xfId="25584"/>
    <cellStyle name="Финансовый 3 3 2 3 3 2 7 2 2 3" xfId="39192"/>
    <cellStyle name="Финансовый 3 3 2 3 3 2 7 2 3" xfId="18780"/>
    <cellStyle name="Финансовый 3 3 2 3 3 2 7 2 4" xfId="32388"/>
    <cellStyle name="Финансовый 3 3 2 3 3 2 7 3" xfId="2904"/>
    <cellStyle name="Финансовый 3 3 2 3 3 2 7 3 2" xfId="9708"/>
    <cellStyle name="Финансовый 3 3 2 3 3 2 7 3 2 2" xfId="23316"/>
    <cellStyle name="Финансовый 3 3 2 3 3 2 7 3 2 3" xfId="36924"/>
    <cellStyle name="Финансовый 3 3 2 3 3 2 7 3 3" xfId="16512"/>
    <cellStyle name="Финансовый 3 3 2 3 3 2 7 3 4" xfId="30120"/>
    <cellStyle name="Финансовый 3 3 2 3 3 2 7 4" xfId="7440"/>
    <cellStyle name="Финансовый 3 3 2 3 3 2 7 4 2" xfId="21048"/>
    <cellStyle name="Финансовый 3 3 2 3 3 2 7 4 3" xfId="34656"/>
    <cellStyle name="Финансовый 3 3 2 3 3 2 7 5" xfId="14244"/>
    <cellStyle name="Финансовый 3 3 2 3 3 2 7 6" xfId="27852"/>
    <cellStyle name="Финансовый 3 3 2 3 3 2 8" xfId="4794"/>
    <cellStyle name="Финансовый 3 3 2 3 3 2 8 2" xfId="11598"/>
    <cellStyle name="Финансовый 3 3 2 3 3 2 8 2 2" xfId="25206"/>
    <cellStyle name="Финансовый 3 3 2 3 3 2 8 2 3" xfId="38814"/>
    <cellStyle name="Финансовый 3 3 2 3 3 2 8 3" xfId="18402"/>
    <cellStyle name="Финансовый 3 3 2 3 3 2 8 4" xfId="32010"/>
    <cellStyle name="Финансовый 3 3 2 3 3 2 9" xfId="2526"/>
    <cellStyle name="Финансовый 3 3 2 3 3 2 9 2" xfId="9330"/>
    <cellStyle name="Финансовый 3 3 2 3 3 2 9 2 2" xfId="22938"/>
    <cellStyle name="Финансовый 3 3 2 3 3 2 9 2 3" xfId="36546"/>
    <cellStyle name="Финансовый 3 3 2 3 3 2 9 3" xfId="16134"/>
    <cellStyle name="Финансовый 3 3 2 3 3 2 9 4" xfId="29742"/>
    <cellStyle name="Финансовый 3 3 2 3 3 3" xfId="379"/>
    <cellStyle name="Финансовый 3 3 2 3 3 3 10" xfId="13987"/>
    <cellStyle name="Финансовый 3 3 2 3 3 3 11" xfId="27595"/>
    <cellStyle name="Финансовый 3 3 2 3 3 3 2" xfId="1891"/>
    <cellStyle name="Финансовый 3 3 2 3 3 3 2 2" xfId="6427"/>
    <cellStyle name="Финансовый 3 3 2 3 3 3 2 2 2" xfId="13231"/>
    <cellStyle name="Финансовый 3 3 2 3 3 3 2 2 2 2" xfId="26839"/>
    <cellStyle name="Финансовый 3 3 2 3 3 3 2 2 2 3" xfId="40447"/>
    <cellStyle name="Финансовый 3 3 2 3 3 3 2 2 3" xfId="20035"/>
    <cellStyle name="Финансовый 3 3 2 3 3 3 2 2 4" xfId="33643"/>
    <cellStyle name="Финансовый 3 3 2 3 3 3 2 3" xfId="4159"/>
    <cellStyle name="Финансовый 3 3 2 3 3 3 2 3 2" xfId="10963"/>
    <cellStyle name="Финансовый 3 3 2 3 3 3 2 3 2 2" xfId="24571"/>
    <cellStyle name="Финансовый 3 3 2 3 3 3 2 3 2 3" xfId="38179"/>
    <cellStyle name="Финансовый 3 3 2 3 3 3 2 3 3" xfId="17767"/>
    <cellStyle name="Финансовый 3 3 2 3 3 3 2 3 4" xfId="31375"/>
    <cellStyle name="Финансовый 3 3 2 3 3 3 2 4" xfId="8695"/>
    <cellStyle name="Финансовый 3 3 2 3 3 3 2 4 2" xfId="22303"/>
    <cellStyle name="Финансовый 3 3 2 3 3 3 2 4 3" xfId="35911"/>
    <cellStyle name="Финансовый 3 3 2 3 3 3 2 5" xfId="15499"/>
    <cellStyle name="Финансовый 3 3 2 3 3 3 2 6" xfId="29107"/>
    <cellStyle name="Финансовый 3 3 2 3 3 3 3" xfId="1513"/>
    <cellStyle name="Финансовый 3 3 2 3 3 3 3 2" xfId="6049"/>
    <cellStyle name="Финансовый 3 3 2 3 3 3 3 2 2" xfId="12853"/>
    <cellStyle name="Финансовый 3 3 2 3 3 3 3 2 2 2" xfId="26461"/>
    <cellStyle name="Финансовый 3 3 2 3 3 3 3 2 2 3" xfId="40069"/>
    <cellStyle name="Финансовый 3 3 2 3 3 3 3 2 3" xfId="19657"/>
    <cellStyle name="Финансовый 3 3 2 3 3 3 3 2 4" xfId="33265"/>
    <cellStyle name="Финансовый 3 3 2 3 3 3 3 3" xfId="3781"/>
    <cellStyle name="Финансовый 3 3 2 3 3 3 3 3 2" xfId="10585"/>
    <cellStyle name="Финансовый 3 3 2 3 3 3 3 3 2 2" xfId="24193"/>
    <cellStyle name="Финансовый 3 3 2 3 3 3 3 3 2 3" xfId="37801"/>
    <cellStyle name="Финансовый 3 3 2 3 3 3 3 3 3" xfId="17389"/>
    <cellStyle name="Финансовый 3 3 2 3 3 3 3 3 4" xfId="30997"/>
    <cellStyle name="Финансовый 3 3 2 3 3 3 3 4" xfId="8317"/>
    <cellStyle name="Финансовый 3 3 2 3 3 3 3 4 2" xfId="21925"/>
    <cellStyle name="Финансовый 3 3 2 3 3 3 3 4 3" xfId="35533"/>
    <cellStyle name="Финансовый 3 3 2 3 3 3 3 5" xfId="15121"/>
    <cellStyle name="Финансовый 3 3 2 3 3 3 3 6" xfId="28729"/>
    <cellStyle name="Финансовый 3 3 2 3 3 3 4" xfId="2269"/>
    <cellStyle name="Финансовый 3 3 2 3 3 3 4 2" xfId="6805"/>
    <cellStyle name="Финансовый 3 3 2 3 3 3 4 2 2" xfId="13609"/>
    <cellStyle name="Финансовый 3 3 2 3 3 3 4 2 2 2" xfId="27217"/>
    <cellStyle name="Финансовый 3 3 2 3 3 3 4 2 2 3" xfId="40825"/>
    <cellStyle name="Финансовый 3 3 2 3 3 3 4 2 3" xfId="20413"/>
    <cellStyle name="Финансовый 3 3 2 3 3 3 4 2 4" xfId="34021"/>
    <cellStyle name="Финансовый 3 3 2 3 3 3 4 3" xfId="4537"/>
    <cellStyle name="Финансовый 3 3 2 3 3 3 4 3 2" xfId="11341"/>
    <cellStyle name="Финансовый 3 3 2 3 3 3 4 3 2 2" xfId="24949"/>
    <cellStyle name="Финансовый 3 3 2 3 3 3 4 3 2 3" xfId="38557"/>
    <cellStyle name="Финансовый 3 3 2 3 3 3 4 3 3" xfId="18145"/>
    <cellStyle name="Финансовый 3 3 2 3 3 3 4 3 4" xfId="31753"/>
    <cellStyle name="Финансовый 3 3 2 3 3 3 4 4" xfId="9073"/>
    <cellStyle name="Финансовый 3 3 2 3 3 3 4 4 2" xfId="22681"/>
    <cellStyle name="Финансовый 3 3 2 3 3 3 4 4 3" xfId="36289"/>
    <cellStyle name="Финансовый 3 3 2 3 3 3 4 5" xfId="15877"/>
    <cellStyle name="Финансовый 3 3 2 3 3 3 4 6" xfId="29485"/>
    <cellStyle name="Финансовый 3 3 2 3 3 3 5" xfId="1135"/>
    <cellStyle name="Финансовый 3 3 2 3 3 3 5 2" xfId="5671"/>
    <cellStyle name="Финансовый 3 3 2 3 3 3 5 2 2" xfId="12475"/>
    <cellStyle name="Финансовый 3 3 2 3 3 3 5 2 2 2" xfId="26083"/>
    <cellStyle name="Финансовый 3 3 2 3 3 3 5 2 2 3" xfId="39691"/>
    <cellStyle name="Финансовый 3 3 2 3 3 3 5 2 3" xfId="19279"/>
    <cellStyle name="Финансовый 3 3 2 3 3 3 5 2 4" xfId="32887"/>
    <cellStyle name="Финансовый 3 3 2 3 3 3 5 3" xfId="3403"/>
    <cellStyle name="Финансовый 3 3 2 3 3 3 5 3 2" xfId="10207"/>
    <cellStyle name="Финансовый 3 3 2 3 3 3 5 3 2 2" xfId="23815"/>
    <cellStyle name="Финансовый 3 3 2 3 3 3 5 3 2 3" xfId="37423"/>
    <cellStyle name="Финансовый 3 3 2 3 3 3 5 3 3" xfId="17011"/>
    <cellStyle name="Финансовый 3 3 2 3 3 3 5 3 4" xfId="30619"/>
    <cellStyle name="Финансовый 3 3 2 3 3 3 5 4" xfId="7939"/>
    <cellStyle name="Финансовый 3 3 2 3 3 3 5 4 2" xfId="21547"/>
    <cellStyle name="Финансовый 3 3 2 3 3 3 5 4 3" xfId="35155"/>
    <cellStyle name="Финансовый 3 3 2 3 3 3 5 5" xfId="14743"/>
    <cellStyle name="Финансовый 3 3 2 3 3 3 5 6" xfId="28351"/>
    <cellStyle name="Финансовый 3 3 2 3 3 3 6" xfId="757"/>
    <cellStyle name="Финансовый 3 3 2 3 3 3 6 2" xfId="5293"/>
    <cellStyle name="Финансовый 3 3 2 3 3 3 6 2 2" xfId="12097"/>
    <cellStyle name="Финансовый 3 3 2 3 3 3 6 2 2 2" xfId="25705"/>
    <cellStyle name="Финансовый 3 3 2 3 3 3 6 2 2 3" xfId="39313"/>
    <cellStyle name="Финансовый 3 3 2 3 3 3 6 2 3" xfId="18901"/>
    <cellStyle name="Финансовый 3 3 2 3 3 3 6 2 4" xfId="32509"/>
    <cellStyle name="Финансовый 3 3 2 3 3 3 6 3" xfId="3025"/>
    <cellStyle name="Финансовый 3 3 2 3 3 3 6 3 2" xfId="9829"/>
    <cellStyle name="Финансовый 3 3 2 3 3 3 6 3 2 2" xfId="23437"/>
    <cellStyle name="Финансовый 3 3 2 3 3 3 6 3 2 3" xfId="37045"/>
    <cellStyle name="Финансовый 3 3 2 3 3 3 6 3 3" xfId="16633"/>
    <cellStyle name="Финансовый 3 3 2 3 3 3 6 3 4" xfId="30241"/>
    <cellStyle name="Финансовый 3 3 2 3 3 3 6 4" xfId="7561"/>
    <cellStyle name="Финансовый 3 3 2 3 3 3 6 4 2" xfId="21169"/>
    <cellStyle name="Финансовый 3 3 2 3 3 3 6 4 3" xfId="34777"/>
    <cellStyle name="Финансовый 3 3 2 3 3 3 6 5" xfId="14365"/>
    <cellStyle name="Финансовый 3 3 2 3 3 3 6 6" xfId="27973"/>
    <cellStyle name="Финансовый 3 3 2 3 3 3 7" xfId="4915"/>
    <cellStyle name="Финансовый 3 3 2 3 3 3 7 2" xfId="11719"/>
    <cellStyle name="Финансовый 3 3 2 3 3 3 7 2 2" xfId="25327"/>
    <cellStyle name="Финансовый 3 3 2 3 3 3 7 2 3" xfId="38935"/>
    <cellStyle name="Финансовый 3 3 2 3 3 3 7 3" xfId="18523"/>
    <cellStyle name="Финансовый 3 3 2 3 3 3 7 4" xfId="32131"/>
    <cellStyle name="Финансовый 3 3 2 3 3 3 8" xfId="2647"/>
    <cellStyle name="Финансовый 3 3 2 3 3 3 8 2" xfId="9451"/>
    <cellStyle name="Финансовый 3 3 2 3 3 3 8 2 2" xfId="23059"/>
    <cellStyle name="Финансовый 3 3 2 3 3 3 8 2 3" xfId="36667"/>
    <cellStyle name="Финансовый 3 3 2 3 3 3 8 3" xfId="16255"/>
    <cellStyle name="Финансовый 3 3 2 3 3 3 8 4" xfId="29863"/>
    <cellStyle name="Финансовый 3 3 2 3 3 3 9" xfId="7183"/>
    <cellStyle name="Финансовый 3 3 2 3 3 3 9 2" xfId="20791"/>
    <cellStyle name="Финансовый 3 3 2 3 3 3 9 3" xfId="34399"/>
    <cellStyle name="Финансовый 3 3 2 3 3 4" xfId="1689"/>
    <cellStyle name="Финансовый 3 3 2 3 3 4 2" xfId="6225"/>
    <cellStyle name="Финансовый 3 3 2 3 3 4 2 2" xfId="13029"/>
    <cellStyle name="Финансовый 3 3 2 3 3 4 2 2 2" xfId="26637"/>
    <cellStyle name="Финансовый 3 3 2 3 3 4 2 2 3" xfId="40245"/>
    <cellStyle name="Финансовый 3 3 2 3 3 4 2 3" xfId="19833"/>
    <cellStyle name="Финансовый 3 3 2 3 3 4 2 4" xfId="33441"/>
    <cellStyle name="Финансовый 3 3 2 3 3 4 3" xfId="3957"/>
    <cellStyle name="Финансовый 3 3 2 3 3 4 3 2" xfId="10761"/>
    <cellStyle name="Финансовый 3 3 2 3 3 4 3 2 2" xfId="24369"/>
    <cellStyle name="Финансовый 3 3 2 3 3 4 3 2 3" xfId="37977"/>
    <cellStyle name="Финансовый 3 3 2 3 3 4 3 3" xfId="17565"/>
    <cellStyle name="Финансовый 3 3 2 3 3 4 3 4" xfId="31173"/>
    <cellStyle name="Финансовый 3 3 2 3 3 4 4" xfId="8493"/>
    <cellStyle name="Финансовый 3 3 2 3 3 4 4 2" xfId="22101"/>
    <cellStyle name="Финансовый 3 3 2 3 3 4 4 3" xfId="35709"/>
    <cellStyle name="Финансовый 3 3 2 3 3 4 5" xfId="15297"/>
    <cellStyle name="Финансовый 3 3 2 3 3 4 6" xfId="28905"/>
    <cellStyle name="Финансовый 3 3 2 3 3 5" xfId="1311"/>
    <cellStyle name="Финансовый 3 3 2 3 3 5 2" xfId="5847"/>
    <cellStyle name="Финансовый 3 3 2 3 3 5 2 2" xfId="12651"/>
    <cellStyle name="Финансовый 3 3 2 3 3 5 2 2 2" xfId="26259"/>
    <cellStyle name="Финансовый 3 3 2 3 3 5 2 2 3" xfId="39867"/>
    <cellStyle name="Финансовый 3 3 2 3 3 5 2 3" xfId="19455"/>
    <cellStyle name="Финансовый 3 3 2 3 3 5 2 4" xfId="33063"/>
    <cellStyle name="Финансовый 3 3 2 3 3 5 3" xfId="3579"/>
    <cellStyle name="Финансовый 3 3 2 3 3 5 3 2" xfId="10383"/>
    <cellStyle name="Финансовый 3 3 2 3 3 5 3 2 2" xfId="23991"/>
    <cellStyle name="Финансовый 3 3 2 3 3 5 3 2 3" xfId="37599"/>
    <cellStyle name="Финансовый 3 3 2 3 3 5 3 3" xfId="17187"/>
    <cellStyle name="Финансовый 3 3 2 3 3 5 3 4" xfId="30795"/>
    <cellStyle name="Финансовый 3 3 2 3 3 5 4" xfId="8115"/>
    <cellStyle name="Финансовый 3 3 2 3 3 5 4 2" xfId="21723"/>
    <cellStyle name="Финансовый 3 3 2 3 3 5 4 3" xfId="35331"/>
    <cellStyle name="Финансовый 3 3 2 3 3 5 5" xfId="14919"/>
    <cellStyle name="Финансовый 3 3 2 3 3 5 6" xfId="28527"/>
    <cellStyle name="Финансовый 3 3 2 3 3 6" xfId="2067"/>
    <cellStyle name="Финансовый 3 3 2 3 3 6 2" xfId="6603"/>
    <cellStyle name="Финансовый 3 3 2 3 3 6 2 2" xfId="13407"/>
    <cellStyle name="Финансовый 3 3 2 3 3 6 2 2 2" xfId="27015"/>
    <cellStyle name="Финансовый 3 3 2 3 3 6 2 2 3" xfId="40623"/>
    <cellStyle name="Финансовый 3 3 2 3 3 6 2 3" xfId="20211"/>
    <cellStyle name="Финансовый 3 3 2 3 3 6 2 4" xfId="33819"/>
    <cellStyle name="Финансовый 3 3 2 3 3 6 3" xfId="4335"/>
    <cellStyle name="Финансовый 3 3 2 3 3 6 3 2" xfId="11139"/>
    <cellStyle name="Финансовый 3 3 2 3 3 6 3 2 2" xfId="24747"/>
    <cellStyle name="Финансовый 3 3 2 3 3 6 3 2 3" xfId="38355"/>
    <cellStyle name="Финансовый 3 3 2 3 3 6 3 3" xfId="17943"/>
    <cellStyle name="Финансовый 3 3 2 3 3 6 3 4" xfId="31551"/>
    <cellStyle name="Финансовый 3 3 2 3 3 6 4" xfId="8871"/>
    <cellStyle name="Финансовый 3 3 2 3 3 6 4 2" xfId="22479"/>
    <cellStyle name="Финансовый 3 3 2 3 3 6 4 3" xfId="36087"/>
    <cellStyle name="Финансовый 3 3 2 3 3 6 5" xfId="15675"/>
    <cellStyle name="Финансовый 3 3 2 3 3 6 6" xfId="29283"/>
    <cellStyle name="Финансовый 3 3 2 3 3 7" xfId="933"/>
    <cellStyle name="Финансовый 3 3 2 3 3 7 2" xfId="5469"/>
    <cellStyle name="Финансовый 3 3 2 3 3 7 2 2" xfId="12273"/>
    <cellStyle name="Финансовый 3 3 2 3 3 7 2 2 2" xfId="25881"/>
    <cellStyle name="Финансовый 3 3 2 3 3 7 2 2 3" xfId="39489"/>
    <cellStyle name="Финансовый 3 3 2 3 3 7 2 3" xfId="19077"/>
    <cellStyle name="Финансовый 3 3 2 3 3 7 2 4" xfId="32685"/>
    <cellStyle name="Финансовый 3 3 2 3 3 7 3" xfId="3201"/>
    <cellStyle name="Финансовый 3 3 2 3 3 7 3 2" xfId="10005"/>
    <cellStyle name="Финансовый 3 3 2 3 3 7 3 2 2" xfId="23613"/>
    <cellStyle name="Финансовый 3 3 2 3 3 7 3 2 3" xfId="37221"/>
    <cellStyle name="Финансовый 3 3 2 3 3 7 3 3" xfId="16809"/>
    <cellStyle name="Финансовый 3 3 2 3 3 7 3 4" xfId="30417"/>
    <cellStyle name="Финансовый 3 3 2 3 3 7 4" xfId="7737"/>
    <cellStyle name="Финансовый 3 3 2 3 3 7 4 2" xfId="21345"/>
    <cellStyle name="Финансовый 3 3 2 3 3 7 4 3" xfId="34953"/>
    <cellStyle name="Финансовый 3 3 2 3 3 7 5" xfId="14541"/>
    <cellStyle name="Финансовый 3 3 2 3 3 7 6" xfId="28149"/>
    <cellStyle name="Финансовый 3 3 2 3 3 8" xfId="555"/>
    <cellStyle name="Финансовый 3 3 2 3 3 8 2" xfId="5091"/>
    <cellStyle name="Финансовый 3 3 2 3 3 8 2 2" xfId="11895"/>
    <cellStyle name="Финансовый 3 3 2 3 3 8 2 2 2" xfId="25503"/>
    <cellStyle name="Финансовый 3 3 2 3 3 8 2 2 3" xfId="39111"/>
    <cellStyle name="Финансовый 3 3 2 3 3 8 2 3" xfId="18699"/>
    <cellStyle name="Финансовый 3 3 2 3 3 8 2 4" xfId="32307"/>
    <cellStyle name="Финансовый 3 3 2 3 3 8 3" xfId="2823"/>
    <cellStyle name="Финансовый 3 3 2 3 3 8 3 2" xfId="9627"/>
    <cellStyle name="Финансовый 3 3 2 3 3 8 3 2 2" xfId="23235"/>
    <cellStyle name="Финансовый 3 3 2 3 3 8 3 2 3" xfId="36843"/>
    <cellStyle name="Финансовый 3 3 2 3 3 8 3 3" xfId="16431"/>
    <cellStyle name="Финансовый 3 3 2 3 3 8 3 4" xfId="30039"/>
    <cellStyle name="Финансовый 3 3 2 3 3 8 4" xfId="7359"/>
    <cellStyle name="Финансовый 3 3 2 3 3 8 4 2" xfId="20967"/>
    <cellStyle name="Финансовый 3 3 2 3 3 8 4 3" xfId="34575"/>
    <cellStyle name="Финансовый 3 3 2 3 3 8 5" xfId="14163"/>
    <cellStyle name="Финансовый 3 3 2 3 3 8 6" xfId="27771"/>
    <cellStyle name="Финансовый 3 3 2 3 3 9" xfId="4713"/>
    <cellStyle name="Финансовый 3 3 2 3 3 9 2" xfId="11517"/>
    <cellStyle name="Финансовый 3 3 2 3 3 9 2 2" xfId="25125"/>
    <cellStyle name="Финансовый 3 3 2 3 3 9 2 3" xfId="38733"/>
    <cellStyle name="Финансовый 3 3 2 3 3 9 3" xfId="18321"/>
    <cellStyle name="Финансовый 3 3 2 3 3 9 4" xfId="31929"/>
    <cellStyle name="Финансовый 3 3 2 3 4" xfId="312"/>
    <cellStyle name="Финансовый 3 3 2 3 4 10" xfId="7116"/>
    <cellStyle name="Финансовый 3 3 2 3 4 10 2" xfId="20724"/>
    <cellStyle name="Финансовый 3 3 2 3 4 10 3" xfId="34332"/>
    <cellStyle name="Финансовый 3 3 2 3 4 11" xfId="13920"/>
    <cellStyle name="Финансовый 3 3 2 3 4 12" xfId="27528"/>
    <cellStyle name="Финансовый 3 3 2 3 4 2" xfId="439"/>
    <cellStyle name="Финансовый 3 3 2 3 4 2 10" xfId="14047"/>
    <cellStyle name="Финансовый 3 3 2 3 4 2 11" xfId="27655"/>
    <cellStyle name="Финансовый 3 3 2 3 4 2 2" xfId="1951"/>
    <cellStyle name="Финансовый 3 3 2 3 4 2 2 2" xfId="6487"/>
    <cellStyle name="Финансовый 3 3 2 3 4 2 2 2 2" xfId="13291"/>
    <cellStyle name="Финансовый 3 3 2 3 4 2 2 2 2 2" xfId="26899"/>
    <cellStyle name="Финансовый 3 3 2 3 4 2 2 2 2 3" xfId="40507"/>
    <cellStyle name="Финансовый 3 3 2 3 4 2 2 2 3" xfId="20095"/>
    <cellStyle name="Финансовый 3 3 2 3 4 2 2 2 4" xfId="33703"/>
    <cellStyle name="Финансовый 3 3 2 3 4 2 2 3" xfId="4219"/>
    <cellStyle name="Финансовый 3 3 2 3 4 2 2 3 2" xfId="11023"/>
    <cellStyle name="Финансовый 3 3 2 3 4 2 2 3 2 2" xfId="24631"/>
    <cellStyle name="Финансовый 3 3 2 3 4 2 2 3 2 3" xfId="38239"/>
    <cellStyle name="Финансовый 3 3 2 3 4 2 2 3 3" xfId="17827"/>
    <cellStyle name="Финансовый 3 3 2 3 4 2 2 3 4" xfId="31435"/>
    <cellStyle name="Финансовый 3 3 2 3 4 2 2 4" xfId="8755"/>
    <cellStyle name="Финансовый 3 3 2 3 4 2 2 4 2" xfId="22363"/>
    <cellStyle name="Финансовый 3 3 2 3 4 2 2 4 3" xfId="35971"/>
    <cellStyle name="Финансовый 3 3 2 3 4 2 2 5" xfId="15559"/>
    <cellStyle name="Финансовый 3 3 2 3 4 2 2 6" xfId="29167"/>
    <cellStyle name="Финансовый 3 3 2 3 4 2 3" xfId="1573"/>
    <cellStyle name="Финансовый 3 3 2 3 4 2 3 2" xfId="6109"/>
    <cellStyle name="Финансовый 3 3 2 3 4 2 3 2 2" xfId="12913"/>
    <cellStyle name="Финансовый 3 3 2 3 4 2 3 2 2 2" xfId="26521"/>
    <cellStyle name="Финансовый 3 3 2 3 4 2 3 2 2 3" xfId="40129"/>
    <cellStyle name="Финансовый 3 3 2 3 4 2 3 2 3" xfId="19717"/>
    <cellStyle name="Финансовый 3 3 2 3 4 2 3 2 4" xfId="33325"/>
    <cellStyle name="Финансовый 3 3 2 3 4 2 3 3" xfId="3841"/>
    <cellStyle name="Финансовый 3 3 2 3 4 2 3 3 2" xfId="10645"/>
    <cellStyle name="Финансовый 3 3 2 3 4 2 3 3 2 2" xfId="24253"/>
    <cellStyle name="Финансовый 3 3 2 3 4 2 3 3 2 3" xfId="37861"/>
    <cellStyle name="Финансовый 3 3 2 3 4 2 3 3 3" xfId="17449"/>
    <cellStyle name="Финансовый 3 3 2 3 4 2 3 3 4" xfId="31057"/>
    <cellStyle name="Финансовый 3 3 2 3 4 2 3 4" xfId="8377"/>
    <cellStyle name="Финансовый 3 3 2 3 4 2 3 4 2" xfId="21985"/>
    <cellStyle name="Финансовый 3 3 2 3 4 2 3 4 3" xfId="35593"/>
    <cellStyle name="Финансовый 3 3 2 3 4 2 3 5" xfId="15181"/>
    <cellStyle name="Финансовый 3 3 2 3 4 2 3 6" xfId="28789"/>
    <cellStyle name="Финансовый 3 3 2 3 4 2 4" xfId="2329"/>
    <cellStyle name="Финансовый 3 3 2 3 4 2 4 2" xfId="6865"/>
    <cellStyle name="Финансовый 3 3 2 3 4 2 4 2 2" xfId="13669"/>
    <cellStyle name="Финансовый 3 3 2 3 4 2 4 2 2 2" xfId="27277"/>
    <cellStyle name="Финансовый 3 3 2 3 4 2 4 2 2 3" xfId="40885"/>
    <cellStyle name="Финансовый 3 3 2 3 4 2 4 2 3" xfId="20473"/>
    <cellStyle name="Финансовый 3 3 2 3 4 2 4 2 4" xfId="34081"/>
    <cellStyle name="Финансовый 3 3 2 3 4 2 4 3" xfId="4597"/>
    <cellStyle name="Финансовый 3 3 2 3 4 2 4 3 2" xfId="11401"/>
    <cellStyle name="Финансовый 3 3 2 3 4 2 4 3 2 2" xfId="25009"/>
    <cellStyle name="Финансовый 3 3 2 3 4 2 4 3 2 3" xfId="38617"/>
    <cellStyle name="Финансовый 3 3 2 3 4 2 4 3 3" xfId="18205"/>
    <cellStyle name="Финансовый 3 3 2 3 4 2 4 3 4" xfId="31813"/>
    <cellStyle name="Финансовый 3 3 2 3 4 2 4 4" xfId="9133"/>
    <cellStyle name="Финансовый 3 3 2 3 4 2 4 4 2" xfId="22741"/>
    <cellStyle name="Финансовый 3 3 2 3 4 2 4 4 3" xfId="36349"/>
    <cellStyle name="Финансовый 3 3 2 3 4 2 4 5" xfId="15937"/>
    <cellStyle name="Финансовый 3 3 2 3 4 2 4 6" xfId="29545"/>
    <cellStyle name="Финансовый 3 3 2 3 4 2 5" xfId="1195"/>
    <cellStyle name="Финансовый 3 3 2 3 4 2 5 2" xfId="5731"/>
    <cellStyle name="Финансовый 3 3 2 3 4 2 5 2 2" xfId="12535"/>
    <cellStyle name="Финансовый 3 3 2 3 4 2 5 2 2 2" xfId="26143"/>
    <cellStyle name="Финансовый 3 3 2 3 4 2 5 2 2 3" xfId="39751"/>
    <cellStyle name="Финансовый 3 3 2 3 4 2 5 2 3" xfId="19339"/>
    <cellStyle name="Финансовый 3 3 2 3 4 2 5 2 4" xfId="32947"/>
    <cellStyle name="Финансовый 3 3 2 3 4 2 5 3" xfId="3463"/>
    <cellStyle name="Финансовый 3 3 2 3 4 2 5 3 2" xfId="10267"/>
    <cellStyle name="Финансовый 3 3 2 3 4 2 5 3 2 2" xfId="23875"/>
    <cellStyle name="Финансовый 3 3 2 3 4 2 5 3 2 3" xfId="37483"/>
    <cellStyle name="Финансовый 3 3 2 3 4 2 5 3 3" xfId="17071"/>
    <cellStyle name="Финансовый 3 3 2 3 4 2 5 3 4" xfId="30679"/>
    <cellStyle name="Финансовый 3 3 2 3 4 2 5 4" xfId="7999"/>
    <cellStyle name="Финансовый 3 3 2 3 4 2 5 4 2" xfId="21607"/>
    <cellStyle name="Финансовый 3 3 2 3 4 2 5 4 3" xfId="35215"/>
    <cellStyle name="Финансовый 3 3 2 3 4 2 5 5" xfId="14803"/>
    <cellStyle name="Финансовый 3 3 2 3 4 2 5 6" xfId="28411"/>
    <cellStyle name="Финансовый 3 3 2 3 4 2 6" xfId="817"/>
    <cellStyle name="Финансовый 3 3 2 3 4 2 6 2" xfId="5353"/>
    <cellStyle name="Финансовый 3 3 2 3 4 2 6 2 2" xfId="12157"/>
    <cellStyle name="Финансовый 3 3 2 3 4 2 6 2 2 2" xfId="25765"/>
    <cellStyle name="Финансовый 3 3 2 3 4 2 6 2 2 3" xfId="39373"/>
    <cellStyle name="Финансовый 3 3 2 3 4 2 6 2 3" xfId="18961"/>
    <cellStyle name="Финансовый 3 3 2 3 4 2 6 2 4" xfId="32569"/>
    <cellStyle name="Финансовый 3 3 2 3 4 2 6 3" xfId="3085"/>
    <cellStyle name="Финансовый 3 3 2 3 4 2 6 3 2" xfId="9889"/>
    <cellStyle name="Финансовый 3 3 2 3 4 2 6 3 2 2" xfId="23497"/>
    <cellStyle name="Финансовый 3 3 2 3 4 2 6 3 2 3" xfId="37105"/>
    <cellStyle name="Финансовый 3 3 2 3 4 2 6 3 3" xfId="16693"/>
    <cellStyle name="Финансовый 3 3 2 3 4 2 6 3 4" xfId="30301"/>
    <cellStyle name="Финансовый 3 3 2 3 4 2 6 4" xfId="7621"/>
    <cellStyle name="Финансовый 3 3 2 3 4 2 6 4 2" xfId="21229"/>
    <cellStyle name="Финансовый 3 3 2 3 4 2 6 4 3" xfId="34837"/>
    <cellStyle name="Финансовый 3 3 2 3 4 2 6 5" xfId="14425"/>
    <cellStyle name="Финансовый 3 3 2 3 4 2 6 6" xfId="28033"/>
    <cellStyle name="Финансовый 3 3 2 3 4 2 7" xfId="4975"/>
    <cellStyle name="Финансовый 3 3 2 3 4 2 7 2" xfId="11779"/>
    <cellStyle name="Финансовый 3 3 2 3 4 2 7 2 2" xfId="25387"/>
    <cellStyle name="Финансовый 3 3 2 3 4 2 7 2 3" xfId="38995"/>
    <cellStyle name="Финансовый 3 3 2 3 4 2 7 3" xfId="18583"/>
    <cellStyle name="Финансовый 3 3 2 3 4 2 7 4" xfId="32191"/>
    <cellStyle name="Финансовый 3 3 2 3 4 2 8" xfId="2707"/>
    <cellStyle name="Финансовый 3 3 2 3 4 2 8 2" xfId="9511"/>
    <cellStyle name="Финансовый 3 3 2 3 4 2 8 2 2" xfId="23119"/>
    <cellStyle name="Финансовый 3 3 2 3 4 2 8 2 3" xfId="36727"/>
    <cellStyle name="Финансовый 3 3 2 3 4 2 8 3" xfId="16315"/>
    <cellStyle name="Финансовый 3 3 2 3 4 2 8 4" xfId="29923"/>
    <cellStyle name="Финансовый 3 3 2 3 4 2 9" xfId="7243"/>
    <cellStyle name="Финансовый 3 3 2 3 4 2 9 2" xfId="20851"/>
    <cellStyle name="Финансовый 3 3 2 3 4 2 9 3" xfId="34459"/>
    <cellStyle name="Финансовый 3 3 2 3 4 3" xfId="1824"/>
    <cellStyle name="Финансовый 3 3 2 3 4 3 2" xfId="6360"/>
    <cellStyle name="Финансовый 3 3 2 3 4 3 2 2" xfId="13164"/>
    <cellStyle name="Финансовый 3 3 2 3 4 3 2 2 2" xfId="26772"/>
    <cellStyle name="Финансовый 3 3 2 3 4 3 2 2 3" xfId="40380"/>
    <cellStyle name="Финансовый 3 3 2 3 4 3 2 3" xfId="19968"/>
    <cellStyle name="Финансовый 3 3 2 3 4 3 2 4" xfId="33576"/>
    <cellStyle name="Финансовый 3 3 2 3 4 3 3" xfId="4092"/>
    <cellStyle name="Финансовый 3 3 2 3 4 3 3 2" xfId="10896"/>
    <cellStyle name="Финансовый 3 3 2 3 4 3 3 2 2" xfId="24504"/>
    <cellStyle name="Финансовый 3 3 2 3 4 3 3 2 3" xfId="38112"/>
    <cellStyle name="Финансовый 3 3 2 3 4 3 3 3" xfId="17700"/>
    <cellStyle name="Финансовый 3 3 2 3 4 3 3 4" xfId="31308"/>
    <cellStyle name="Финансовый 3 3 2 3 4 3 4" xfId="8628"/>
    <cellStyle name="Финансовый 3 3 2 3 4 3 4 2" xfId="22236"/>
    <cellStyle name="Финансовый 3 3 2 3 4 3 4 3" xfId="35844"/>
    <cellStyle name="Финансовый 3 3 2 3 4 3 5" xfId="15432"/>
    <cellStyle name="Финансовый 3 3 2 3 4 3 6" xfId="29040"/>
    <cellStyle name="Финансовый 3 3 2 3 4 4" xfId="1446"/>
    <cellStyle name="Финансовый 3 3 2 3 4 4 2" xfId="5982"/>
    <cellStyle name="Финансовый 3 3 2 3 4 4 2 2" xfId="12786"/>
    <cellStyle name="Финансовый 3 3 2 3 4 4 2 2 2" xfId="26394"/>
    <cellStyle name="Финансовый 3 3 2 3 4 4 2 2 3" xfId="40002"/>
    <cellStyle name="Финансовый 3 3 2 3 4 4 2 3" xfId="19590"/>
    <cellStyle name="Финансовый 3 3 2 3 4 4 2 4" xfId="33198"/>
    <cellStyle name="Финансовый 3 3 2 3 4 4 3" xfId="3714"/>
    <cellStyle name="Финансовый 3 3 2 3 4 4 3 2" xfId="10518"/>
    <cellStyle name="Финансовый 3 3 2 3 4 4 3 2 2" xfId="24126"/>
    <cellStyle name="Финансовый 3 3 2 3 4 4 3 2 3" xfId="37734"/>
    <cellStyle name="Финансовый 3 3 2 3 4 4 3 3" xfId="17322"/>
    <cellStyle name="Финансовый 3 3 2 3 4 4 3 4" xfId="30930"/>
    <cellStyle name="Финансовый 3 3 2 3 4 4 4" xfId="8250"/>
    <cellStyle name="Финансовый 3 3 2 3 4 4 4 2" xfId="21858"/>
    <cellStyle name="Финансовый 3 3 2 3 4 4 4 3" xfId="35466"/>
    <cellStyle name="Финансовый 3 3 2 3 4 4 5" xfId="15054"/>
    <cellStyle name="Финансовый 3 3 2 3 4 4 6" xfId="28662"/>
    <cellStyle name="Финансовый 3 3 2 3 4 5" xfId="2202"/>
    <cellStyle name="Финансовый 3 3 2 3 4 5 2" xfId="6738"/>
    <cellStyle name="Финансовый 3 3 2 3 4 5 2 2" xfId="13542"/>
    <cellStyle name="Финансовый 3 3 2 3 4 5 2 2 2" xfId="27150"/>
    <cellStyle name="Финансовый 3 3 2 3 4 5 2 2 3" xfId="40758"/>
    <cellStyle name="Финансовый 3 3 2 3 4 5 2 3" xfId="20346"/>
    <cellStyle name="Финансовый 3 3 2 3 4 5 2 4" xfId="33954"/>
    <cellStyle name="Финансовый 3 3 2 3 4 5 3" xfId="4470"/>
    <cellStyle name="Финансовый 3 3 2 3 4 5 3 2" xfId="11274"/>
    <cellStyle name="Финансовый 3 3 2 3 4 5 3 2 2" xfId="24882"/>
    <cellStyle name="Финансовый 3 3 2 3 4 5 3 2 3" xfId="38490"/>
    <cellStyle name="Финансовый 3 3 2 3 4 5 3 3" xfId="18078"/>
    <cellStyle name="Финансовый 3 3 2 3 4 5 3 4" xfId="31686"/>
    <cellStyle name="Финансовый 3 3 2 3 4 5 4" xfId="9006"/>
    <cellStyle name="Финансовый 3 3 2 3 4 5 4 2" xfId="22614"/>
    <cellStyle name="Финансовый 3 3 2 3 4 5 4 3" xfId="36222"/>
    <cellStyle name="Финансовый 3 3 2 3 4 5 5" xfId="15810"/>
    <cellStyle name="Финансовый 3 3 2 3 4 5 6" xfId="29418"/>
    <cellStyle name="Финансовый 3 3 2 3 4 6" xfId="1068"/>
    <cellStyle name="Финансовый 3 3 2 3 4 6 2" xfId="5604"/>
    <cellStyle name="Финансовый 3 3 2 3 4 6 2 2" xfId="12408"/>
    <cellStyle name="Финансовый 3 3 2 3 4 6 2 2 2" xfId="26016"/>
    <cellStyle name="Финансовый 3 3 2 3 4 6 2 2 3" xfId="39624"/>
    <cellStyle name="Финансовый 3 3 2 3 4 6 2 3" xfId="19212"/>
    <cellStyle name="Финансовый 3 3 2 3 4 6 2 4" xfId="32820"/>
    <cellStyle name="Финансовый 3 3 2 3 4 6 3" xfId="3336"/>
    <cellStyle name="Финансовый 3 3 2 3 4 6 3 2" xfId="10140"/>
    <cellStyle name="Финансовый 3 3 2 3 4 6 3 2 2" xfId="23748"/>
    <cellStyle name="Финансовый 3 3 2 3 4 6 3 2 3" xfId="37356"/>
    <cellStyle name="Финансовый 3 3 2 3 4 6 3 3" xfId="16944"/>
    <cellStyle name="Финансовый 3 3 2 3 4 6 3 4" xfId="30552"/>
    <cellStyle name="Финансовый 3 3 2 3 4 6 4" xfId="7872"/>
    <cellStyle name="Финансовый 3 3 2 3 4 6 4 2" xfId="21480"/>
    <cellStyle name="Финансовый 3 3 2 3 4 6 4 3" xfId="35088"/>
    <cellStyle name="Финансовый 3 3 2 3 4 6 5" xfId="14676"/>
    <cellStyle name="Финансовый 3 3 2 3 4 6 6" xfId="28284"/>
    <cellStyle name="Финансовый 3 3 2 3 4 7" xfId="690"/>
    <cellStyle name="Финансовый 3 3 2 3 4 7 2" xfId="5226"/>
    <cellStyle name="Финансовый 3 3 2 3 4 7 2 2" xfId="12030"/>
    <cellStyle name="Финансовый 3 3 2 3 4 7 2 2 2" xfId="25638"/>
    <cellStyle name="Финансовый 3 3 2 3 4 7 2 2 3" xfId="39246"/>
    <cellStyle name="Финансовый 3 3 2 3 4 7 2 3" xfId="18834"/>
    <cellStyle name="Финансовый 3 3 2 3 4 7 2 4" xfId="32442"/>
    <cellStyle name="Финансовый 3 3 2 3 4 7 3" xfId="2958"/>
    <cellStyle name="Финансовый 3 3 2 3 4 7 3 2" xfId="9762"/>
    <cellStyle name="Финансовый 3 3 2 3 4 7 3 2 2" xfId="23370"/>
    <cellStyle name="Финансовый 3 3 2 3 4 7 3 2 3" xfId="36978"/>
    <cellStyle name="Финансовый 3 3 2 3 4 7 3 3" xfId="16566"/>
    <cellStyle name="Финансовый 3 3 2 3 4 7 3 4" xfId="30174"/>
    <cellStyle name="Финансовый 3 3 2 3 4 7 4" xfId="7494"/>
    <cellStyle name="Финансовый 3 3 2 3 4 7 4 2" xfId="21102"/>
    <cellStyle name="Финансовый 3 3 2 3 4 7 4 3" xfId="34710"/>
    <cellStyle name="Финансовый 3 3 2 3 4 7 5" xfId="14298"/>
    <cellStyle name="Финансовый 3 3 2 3 4 7 6" xfId="27906"/>
    <cellStyle name="Финансовый 3 3 2 3 4 8" xfId="4848"/>
    <cellStyle name="Финансовый 3 3 2 3 4 8 2" xfId="11652"/>
    <cellStyle name="Финансовый 3 3 2 3 4 8 2 2" xfId="25260"/>
    <cellStyle name="Финансовый 3 3 2 3 4 8 2 3" xfId="38868"/>
    <cellStyle name="Финансовый 3 3 2 3 4 8 3" xfId="18456"/>
    <cellStyle name="Финансовый 3 3 2 3 4 8 4" xfId="32064"/>
    <cellStyle name="Финансовый 3 3 2 3 4 9" xfId="2580"/>
    <cellStyle name="Финансовый 3 3 2 3 4 9 2" xfId="9384"/>
    <cellStyle name="Финансовый 3 3 2 3 4 9 2 2" xfId="22992"/>
    <cellStyle name="Финансовый 3 3 2 3 4 9 2 3" xfId="36600"/>
    <cellStyle name="Финансовый 3 3 2 3 4 9 3" xfId="16188"/>
    <cellStyle name="Финансовый 3 3 2 3 4 9 4" xfId="29796"/>
    <cellStyle name="Финансовый 3 3 2 3 5" xfId="237"/>
    <cellStyle name="Финансовый 3 3 2 3 5 10" xfId="7041"/>
    <cellStyle name="Финансовый 3 3 2 3 5 10 2" xfId="20649"/>
    <cellStyle name="Финансовый 3 3 2 3 5 10 3" xfId="34257"/>
    <cellStyle name="Финансовый 3 3 2 3 5 11" xfId="13845"/>
    <cellStyle name="Финансовый 3 3 2 3 5 12" xfId="27453"/>
    <cellStyle name="Финансовый 3 3 2 3 5 2" xfId="336"/>
    <cellStyle name="Финансовый 3 3 2 3 5 2 10" xfId="13944"/>
    <cellStyle name="Финансовый 3 3 2 3 5 2 11" xfId="27552"/>
    <cellStyle name="Финансовый 3 3 2 3 5 2 2" xfId="1848"/>
    <cellStyle name="Финансовый 3 3 2 3 5 2 2 2" xfId="6384"/>
    <cellStyle name="Финансовый 3 3 2 3 5 2 2 2 2" xfId="13188"/>
    <cellStyle name="Финансовый 3 3 2 3 5 2 2 2 2 2" xfId="26796"/>
    <cellStyle name="Финансовый 3 3 2 3 5 2 2 2 2 3" xfId="40404"/>
    <cellStyle name="Финансовый 3 3 2 3 5 2 2 2 3" xfId="19992"/>
    <cellStyle name="Финансовый 3 3 2 3 5 2 2 2 4" xfId="33600"/>
    <cellStyle name="Финансовый 3 3 2 3 5 2 2 3" xfId="4116"/>
    <cellStyle name="Финансовый 3 3 2 3 5 2 2 3 2" xfId="10920"/>
    <cellStyle name="Финансовый 3 3 2 3 5 2 2 3 2 2" xfId="24528"/>
    <cellStyle name="Финансовый 3 3 2 3 5 2 2 3 2 3" xfId="38136"/>
    <cellStyle name="Финансовый 3 3 2 3 5 2 2 3 3" xfId="17724"/>
    <cellStyle name="Финансовый 3 3 2 3 5 2 2 3 4" xfId="31332"/>
    <cellStyle name="Финансовый 3 3 2 3 5 2 2 4" xfId="8652"/>
    <cellStyle name="Финансовый 3 3 2 3 5 2 2 4 2" xfId="22260"/>
    <cellStyle name="Финансовый 3 3 2 3 5 2 2 4 3" xfId="35868"/>
    <cellStyle name="Финансовый 3 3 2 3 5 2 2 5" xfId="15456"/>
    <cellStyle name="Финансовый 3 3 2 3 5 2 2 6" xfId="29064"/>
    <cellStyle name="Финансовый 3 3 2 3 5 2 3" xfId="1470"/>
    <cellStyle name="Финансовый 3 3 2 3 5 2 3 2" xfId="6006"/>
    <cellStyle name="Финансовый 3 3 2 3 5 2 3 2 2" xfId="12810"/>
    <cellStyle name="Финансовый 3 3 2 3 5 2 3 2 2 2" xfId="26418"/>
    <cellStyle name="Финансовый 3 3 2 3 5 2 3 2 2 3" xfId="40026"/>
    <cellStyle name="Финансовый 3 3 2 3 5 2 3 2 3" xfId="19614"/>
    <cellStyle name="Финансовый 3 3 2 3 5 2 3 2 4" xfId="33222"/>
    <cellStyle name="Финансовый 3 3 2 3 5 2 3 3" xfId="3738"/>
    <cellStyle name="Финансовый 3 3 2 3 5 2 3 3 2" xfId="10542"/>
    <cellStyle name="Финансовый 3 3 2 3 5 2 3 3 2 2" xfId="24150"/>
    <cellStyle name="Финансовый 3 3 2 3 5 2 3 3 2 3" xfId="37758"/>
    <cellStyle name="Финансовый 3 3 2 3 5 2 3 3 3" xfId="17346"/>
    <cellStyle name="Финансовый 3 3 2 3 5 2 3 3 4" xfId="30954"/>
    <cellStyle name="Финансовый 3 3 2 3 5 2 3 4" xfId="8274"/>
    <cellStyle name="Финансовый 3 3 2 3 5 2 3 4 2" xfId="21882"/>
    <cellStyle name="Финансовый 3 3 2 3 5 2 3 4 3" xfId="35490"/>
    <cellStyle name="Финансовый 3 3 2 3 5 2 3 5" xfId="15078"/>
    <cellStyle name="Финансовый 3 3 2 3 5 2 3 6" xfId="28686"/>
    <cellStyle name="Финансовый 3 3 2 3 5 2 4" xfId="2226"/>
    <cellStyle name="Финансовый 3 3 2 3 5 2 4 2" xfId="6762"/>
    <cellStyle name="Финансовый 3 3 2 3 5 2 4 2 2" xfId="13566"/>
    <cellStyle name="Финансовый 3 3 2 3 5 2 4 2 2 2" xfId="27174"/>
    <cellStyle name="Финансовый 3 3 2 3 5 2 4 2 2 3" xfId="40782"/>
    <cellStyle name="Финансовый 3 3 2 3 5 2 4 2 3" xfId="20370"/>
    <cellStyle name="Финансовый 3 3 2 3 5 2 4 2 4" xfId="33978"/>
    <cellStyle name="Финансовый 3 3 2 3 5 2 4 3" xfId="4494"/>
    <cellStyle name="Финансовый 3 3 2 3 5 2 4 3 2" xfId="11298"/>
    <cellStyle name="Финансовый 3 3 2 3 5 2 4 3 2 2" xfId="24906"/>
    <cellStyle name="Финансовый 3 3 2 3 5 2 4 3 2 3" xfId="38514"/>
    <cellStyle name="Финансовый 3 3 2 3 5 2 4 3 3" xfId="18102"/>
    <cellStyle name="Финансовый 3 3 2 3 5 2 4 3 4" xfId="31710"/>
    <cellStyle name="Финансовый 3 3 2 3 5 2 4 4" xfId="9030"/>
    <cellStyle name="Финансовый 3 3 2 3 5 2 4 4 2" xfId="22638"/>
    <cellStyle name="Финансовый 3 3 2 3 5 2 4 4 3" xfId="36246"/>
    <cellStyle name="Финансовый 3 3 2 3 5 2 4 5" xfId="15834"/>
    <cellStyle name="Финансовый 3 3 2 3 5 2 4 6" xfId="29442"/>
    <cellStyle name="Финансовый 3 3 2 3 5 2 5" xfId="1092"/>
    <cellStyle name="Финансовый 3 3 2 3 5 2 5 2" xfId="5628"/>
    <cellStyle name="Финансовый 3 3 2 3 5 2 5 2 2" xfId="12432"/>
    <cellStyle name="Финансовый 3 3 2 3 5 2 5 2 2 2" xfId="26040"/>
    <cellStyle name="Финансовый 3 3 2 3 5 2 5 2 2 3" xfId="39648"/>
    <cellStyle name="Финансовый 3 3 2 3 5 2 5 2 3" xfId="19236"/>
    <cellStyle name="Финансовый 3 3 2 3 5 2 5 2 4" xfId="32844"/>
    <cellStyle name="Финансовый 3 3 2 3 5 2 5 3" xfId="3360"/>
    <cellStyle name="Финансовый 3 3 2 3 5 2 5 3 2" xfId="10164"/>
    <cellStyle name="Финансовый 3 3 2 3 5 2 5 3 2 2" xfId="23772"/>
    <cellStyle name="Финансовый 3 3 2 3 5 2 5 3 2 3" xfId="37380"/>
    <cellStyle name="Финансовый 3 3 2 3 5 2 5 3 3" xfId="16968"/>
    <cellStyle name="Финансовый 3 3 2 3 5 2 5 3 4" xfId="30576"/>
    <cellStyle name="Финансовый 3 3 2 3 5 2 5 4" xfId="7896"/>
    <cellStyle name="Финансовый 3 3 2 3 5 2 5 4 2" xfId="21504"/>
    <cellStyle name="Финансовый 3 3 2 3 5 2 5 4 3" xfId="35112"/>
    <cellStyle name="Финансовый 3 3 2 3 5 2 5 5" xfId="14700"/>
    <cellStyle name="Финансовый 3 3 2 3 5 2 5 6" xfId="28308"/>
    <cellStyle name="Финансовый 3 3 2 3 5 2 6" xfId="714"/>
    <cellStyle name="Финансовый 3 3 2 3 5 2 6 2" xfId="5250"/>
    <cellStyle name="Финансовый 3 3 2 3 5 2 6 2 2" xfId="12054"/>
    <cellStyle name="Финансовый 3 3 2 3 5 2 6 2 2 2" xfId="25662"/>
    <cellStyle name="Финансовый 3 3 2 3 5 2 6 2 2 3" xfId="39270"/>
    <cellStyle name="Финансовый 3 3 2 3 5 2 6 2 3" xfId="18858"/>
    <cellStyle name="Финансовый 3 3 2 3 5 2 6 2 4" xfId="32466"/>
    <cellStyle name="Финансовый 3 3 2 3 5 2 6 3" xfId="2982"/>
    <cellStyle name="Финансовый 3 3 2 3 5 2 6 3 2" xfId="9786"/>
    <cellStyle name="Финансовый 3 3 2 3 5 2 6 3 2 2" xfId="23394"/>
    <cellStyle name="Финансовый 3 3 2 3 5 2 6 3 2 3" xfId="37002"/>
    <cellStyle name="Финансовый 3 3 2 3 5 2 6 3 3" xfId="16590"/>
    <cellStyle name="Финансовый 3 3 2 3 5 2 6 3 4" xfId="30198"/>
    <cellStyle name="Финансовый 3 3 2 3 5 2 6 4" xfId="7518"/>
    <cellStyle name="Финансовый 3 3 2 3 5 2 6 4 2" xfId="21126"/>
    <cellStyle name="Финансовый 3 3 2 3 5 2 6 4 3" xfId="34734"/>
    <cellStyle name="Финансовый 3 3 2 3 5 2 6 5" xfId="14322"/>
    <cellStyle name="Финансовый 3 3 2 3 5 2 6 6" xfId="27930"/>
    <cellStyle name="Финансовый 3 3 2 3 5 2 7" xfId="4872"/>
    <cellStyle name="Финансовый 3 3 2 3 5 2 7 2" xfId="11676"/>
    <cellStyle name="Финансовый 3 3 2 3 5 2 7 2 2" xfId="25284"/>
    <cellStyle name="Финансовый 3 3 2 3 5 2 7 2 3" xfId="38892"/>
    <cellStyle name="Финансовый 3 3 2 3 5 2 7 3" xfId="18480"/>
    <cellStyle name="Финансовый 3 3 2 3 5 2 7 4" xfId="32088"/>
    <cellStyle name="Финансовый 3 3 2 3 5 2 8" xfId="2604"/>
    <cellStyle name="Финансовый 3 3 2 3 5 2 8 2" xfId="9408"/>
    <cellStyle name="Финансовый 3 3 2 3 5 2 8 2 2" xfId="23016"/>
    <cellStyle name="Финансовый 3 3 2 3 5 2 8 2 3" xfId="36624"/>
    <cellStyle name="Финансовый 3 3 2 3 5 2 8 3" xfId="16212"/>
    <cellStyle name="Финансовый 3 3 2 3 5 2 8 4" xfId="29820"/>
    <cellStyle name="Финансовый 3 3 2 3 5 2 9" xfId="7140"/>
    <cellStyle name="Финансовый 3 3 2 3 5 2 9 2" xfId="20748"/>
    <cellStyle name="Финансовый 3 3 2 3 5 2 9 3" xfId="34356"/>
    <cellStyle name="Финансовый 3 3 2 3 5 3" xfId="1749"/>
    <cellStyle name="Финансовый 3 3 2 3 5 3 2" xfId="6285"/>
    <cellStyle name="Финансовый 3 3 2 3 5 3 2 2" xfId="13089"/>
    <cellStyle name="Финансовый 3 3 2 3 5 3 2 2 2" xfId="26697"/>
    <cellStyle name="Финансовый 3 3 2 3 5 3 2 2 3" xfId="40305"/>
    <cellStyle name="Финансовый 3 3 2 3 5 3 2 3" xfId="19893"/>
    <cellStyle name="Финансовый 3 3 2 3 5 3 2 4" xfId="33501"/>
    <cellStyle name="Финансовый 3 3 2 3 5 3 3" xfId="4017"/>
    <cellStyle name="Финансовый 3 3 2 3 5 3 3 2" xfId="10821"/>
    <cellStyle name="Финансовый 3 3 2 3 5 3 3 2 2" xfId="24429"/>
    <cellStyle name="Финансовый 3 3 2 3 5 3 3 2 3" xfId="38037"/>
    <cellStyle name="Финансовый 3 3 2 3 5 3 3 3" xfId="17625"/>
    <cellStyle name="Финансовый 3 3 2 3 5 3 3 4" xfId="31233"/>
    <cellStyle name="Финансовый 3 3 2 3 5 3 4" xfId="8553"/>
    <cellStyle name="Финансовый 3 3 2 3 5 3 4 2" xfId="22161"/>
    <cellStyle name="Финансовый 3 3 2 3 5 3 4 3" xfId="35769"/>
    <cellStyle name="Финансовый 3 3 2 3 5 3 5" xfId="15357"/>
    <cellStyle name="Финансовый 3 3 2 3 5 3 6" xfId="28965"/>
    <cellStyle name="Финансовый 3 3 2 3 5 4" xfId="1371"/>
    <cellStyle name="Финансовый 3 3 2 3 5 4 2" xfId="5907"/>
    <cellStyle name="Финансовый 3 3 2 3 5 4 2 2" xfId="12711"/>
    <cellStyle name="Финансовый 3 3 2 3 5 4 2 2 2" xfId="26319"/>
    <cellStyle name="Финансовый 3 3 2 3 5 4 2 2 3" xfId="39927"/>
    <cellStyle name="Финансовый 3 3 2 3 5 4 2 3" xfId="19515"/>
    <cellStyle name="Финансовый 3 3 2 3 5 4 2 4" xfId="33123"/>
    <cellStyle name="Финансовый 3 3 2 3 5 4 3" xfId="3639"/>
    <cellStyle name="Финансовый 3 3 2 3 5 4 3 2" xfId="10443"/>
    <cellStyle name="Финансовый 3 3 2 3 5 4 3 2 2" xfId="24051"/>
    <cellStyle name="Финансовый 3 3 2 3 5 4 3 2 3" xfId="37659"/>
    <cellStyle name="Финансовый 3 3 2 3 5 4 3 3" xfId="17247"/>
    <cellStyle name="Финансовый 3 3 2 3 5 4 3 4" xfId="30855"/>
    <cellStyle name="Финансовый 3 3 2 3 5 4 4" xfId="8175"/>
    <cellStyle name="Финансовый 3 3 2 3 5 4 4 2" xfId="21783"/>
    <cellStyle name="Финансовый 3 3 2 3 5 4 4 3" xfId="35391"/>
    <cellStyle name="Финансовый 3 3 2 3 5 4 5" xfId="14979"/>
    <cellStyle name="Финансовый 3 3 2 3 5 4 6" xfId="28587"/>
    <cellStyle name="Финансовый 3 3 2 3 5 5" xfId="2127"/>
    <cellStyle name="Финансовый 3 3 2 3 5 5 2" xfId="6663"/>
    <cellStyle name="Финансовый 3 3 2 3 5 5 2 2" xfId="13467"/>
    <cellStyle name="Финансовый 3 3 2 3 5 5 2 2 2" xfId="27075"/>
    <cellStyle name="Финансовый 3 3 2 3 5 5 2 2 3" xfId="40683"/>
    <cellStyle name="Финансовый 3 3 2 3 5 5 2 3" xfId="20271"/>
    <cellStyle name="Финансовый 3 3 2 3 5 5 2 4" xfId="33879"/>
    <cellStyle name="Финансовый 3 3 2 3 5 5 3" xfId="4395"/>
    <cellStyle name="Финансовый 3 3 2 3 5 5 3 2" xfId="11199"/>
    <cellStyle name="Финансовый 3 3 2 3 5 5 3 2 2" xfId="24807"/>
    <cellStyle name="Финансовый 3 3 2 3 5 5 3 2 3" xfId="38415"/>
    <cellStyle name="Финансовый 3 3 2 3 5 5 3 3" xfId="18003"/>
    <cellStyle name="Финансовый 3 3 2 3 5 5 3 4" xfId="31611"/>
    <cellStyle name="Финансовый 3 3 2 3 5 5 4" xfId="8931"/>
    <cellStyle name="Финансовый 3 3 2 3 5 5 4 2" xfId="22539"/>
    <cellStyle name="Финансовый 3 3 2 3 5 5 4 3" xfId="36147"/>
    <cellStyle name="Финансовый 3 3 2 3 5 5 5" xfId="15735"/>
    <cellStyle name="Финансовый 3 3 2 3 5 5 6" xfId="29343"/>
    <cellStyle name="Финансовый 3 3 2 3 5 6" xfId="993"/>
    <cellStyle name="Финансовый 3 3 2 3 5 6 2" xfId="5529"/>
    <cellStyle name="Финансовый 3 3 2 3 5 6 2 2" xfId="12333"/>
    <cellStyle name="Финансовый 3 3 2 3 5 6 2 2 2" xfId="25941"/>
    <cellStyle name="Финансовый 3 3 2 3 5 6 2 2 3" xfId="39549"/>
    <cellStyle name="Финансовый 3 3 2 3 5 6 2 3" xfId="19137"/>
    <cellStyle name="Финансовый 3 3 2 3 5 6 2 4" xfId="32745"/>
    <cellStyle name="Финансовый 3 3 2 3 5 6 3" xfId="3261"/>
    <cellStyle name="Финансовый 3 3 2 3 5 6 3 2" xfId="10065"/>
    <cellStyle name="Финансовый 3 3 2 3 5 6 3 2 2" xfId="23673"/>
    <cellStyle name="Финансовый 3 3 2 3 5 6 3 2 3" xfId="37281"/>
    <cellStyle name="Финансовый 3 3 2 3 5 6 3 3" xfId="16869"/>
    <cellStyle name="Финансовый 3 3 2 3 5 6 3 4" xfId="30477"/>
    <cellStyle name="Финансовый 3 3 2 3 5 6 4" xfId="7797"/>
    <cellStyle name="Финансовый 3 3 2 3 5 6 4 2" xfId="21405"/>
    <cellStyle name="Финансовый 3 3 2 3 5 6 4 3" xfId="35013"/>
    <cellStyle name="Финансовый 3 3 2 3 5 6 5" xfId="14601"/>
    <cellStyle name="Финансовый 3 3 2 3 5 6 6" xfId="28209"/>
    <cellStyle name="Финансовый 3 3 2 3 5 7" xfId="615"/>
    <cellStyle name="Финансовый 3 3 2 3 5 7 2" xfId="5151"/>
    <cellStyle name="Финансовый 3 3 2 3 5 7 2 2" xfId="11955"/>
    <cellStyle name="Финансовый 3 3 2 3 5 7 2 2 2" xfId="25563"/>
    <cellStyle name="Финансовый 3 3 2 3 5 7 2 2 3" xfId="39171"/>
    <cellStyle name="Финансовый 3 3 2 3 5 7 2 3" xfId="18759"/>
    <cellStyle name="Финансовый 3 3 2 3 5 7 2 4" xfId="32367"/>
    <cellStyle name="Финансовый 3 3 2 3 5 7 3" xfId="2883"/>
    <cellStyle name="Финансовый 3 3 2 3 5 7 3 2" xfId="9687"/>
    <cellStyle name="Финансовый 3 3 2 3 5 7 3 2 2" xfId="23295"/>
    <cellStyle name="Финансовый 3 3 2 3 5 7 3 2 3" xfId="36903"/>
    <cellStyle name="Финансовый 3 3 2 3 5 7 3 3" xfId="16491"/>
    <cellStyle name="Финансовый 3 3 2 3 5 7 3 4" xfId="30099"/>
    <cellStyle name="Финансовый 3 3 2 3 5 7 4" xfId="7419"/>
    <cellStyle name="Финансовый 3 3 2 3 5 7 4 2" xfId="21027"/>
    <cellStyle name="Финансовый 3 3 2 3 5 7 4 3" xfId="34635"/>
    <cellStyle name="Финансовый 3 3 2 3 5 7 5" xfId="14223"/>
    <cellStyle name="Финансовый 3 3 2 3 5 7 6" xfId="27831"/>
    <cellStyle name="Финансовый 3 3 2 3 5 8" xfId="4773"/>
    <cellStyle name="Финансовый 3 3 2 3 5 8 2" xfId="11577"/>
    <cellStyle name="Финансовый 3 3 2 3 5 8 2 2" xfId="25185"/>
    <cellStyle name="Финансовый 3 3 2 3 5 8 2 3" xfId="38793"/>
    <cellStyle name="Финансовый 3 3 2 3 5 8 3" xfId="18381"/>
    <cellStyle name="Финансовый 3 3 2 3 5 8 4" xfId="31989"/>
    <cellStyle name="Финансовый 3 3 2 3 5 9" xfId="2505"/>
    <cellStyle name="Финансовый 3 3 2 3 5 9 2" xfId="9309"/>
    <cellStyle name="Финансовый 3 3 2 3 5 9 2 2" xfId="22917"/>
    <cellStyle name="Финансовый 3 3 2 3 5 9 2 3" xfId="36525"/>
    <cellStyle name="Финансовый 3 3 2 3 5 9 3" xfId="16113"/>
    <cellStyle name="Финансовый 3 3 2 3 5 9 4" xfId="29721"/>
    <cellStyle name="Финансовый 3 3 2 3 6" xfId="358"/>
    <cellStyle name="Финансовый 3 3 2 3 6 10" xfId="13966"/>
    <cellStyle name="Финансовый 3 3 2 3 6 11" xfId="27574"/>
    <cellStyle name="Финансовый 3 3 2 3 6 2" xfId="1870"/>
    <cellStyle name="Финансовый 3 3 2 3 6 2 2" xfId="6406"/>
    <cellStyle name="Финансовый 3 3 2 3 6 2 2 2" xfId="13210"/>
    <cellStyle name="Финансовый 3 3 2 3 6 2 2 2 2" xfId="26818"/>
    <cellStyle name="Финансовый 3 3 2 3 6 2 2 2 3" xfId="40426"/>
    <cellStyle name="Финансовый 3 3 2 3 6 2 2 3" xfId="20014"/>
    <cellStyle name="Финансовый 3 3 2 3 6 2 2 4" xfId="33622"/>
    <cellStyle name="Финансовый 3 3 2 3 6 2 3" xfId="4138"/>
    <cellStyle name="Финансовый 3 3 2 3 6 2 3 2" xfId="10942"/>
    <cellStyle name="Финансовый 3 3 2 3 6 2 3 2 2" xfId="24550"/>
    <cellStyle name="Финансовый 3 3 2 3 6 2 3 2 3" xfId="38158"/>
    <cellStyle name="Финансовый 3 3 2 3 6 2 3 3" xfId="17746"/>
    <cellStyle name="Финансовый 3 3 2 3 6 2 3 4" xfId="31354"/>
    <cellStyle name="Финансовый 3 3 2 3 6 2 4" xfId="8674"/>
    <cellStyle name="Финансовый 3 3 2 3 6 2 4 2" xfId="22282"/>
    <cellStyle name="Финансовый 3 3 2 3 6 2 4 3" xfId="35890"/>
    <cellStyle name="Финансовый 3 3 2 3 6 2 5" xfId="15478"/>
    <cellStyle name="Финансовый 3 3 2 3 6 2 6" xfId="29086"/>
    <cellStyle name="Финансовый 3 3 2 3 6 3" xfId="1492"/>
    <cellStyle name="Финансовый 3 3 2 3 6 3 2" xfId="6028"/>
    <cellStyle name="Финансовый 3 3 2 3 6 3 2 2" xfId="12832"/>
    <cellStyle name="Финансовый 3 3 2 3 6 3 2 2 2" xfId="26440"/>
    <cellStyle name="Финансовый 3 3 2 3 6 3 2 2 3" xfId="40048"/>
    <cellStyle name="Финансовый 3 3 2 3 6 3 2 3" xfId="19636"/>
    <cellStyle name="Финансовый 3 3 2 3 6 3 2 4" xfId="33244"/>
    <cellStyle name="Финансовый 3 3 2 3 6 3 3" xfId="3760"/>
    <cellStyle name="Финансовый 3 3 2 3 6 3 3 2" xfId="10564"/>
    <cellStyle name="Финансовый 3 3 2 3 6 3 3 2 2" xfId="24172"/>
    <cellStyle name="Финансовый 3 3 2 3 6 3 3 2 3" xfId="37780"/>
    <cellStyle name="Финансовый 3 3 2 3 6 3 3 3" xfId="17368"/>
    <cellStyle name="Финансовый 3 3 2 3 6 3 3 4" xfId="30976"/>
    <cellStyle name="Финансовый 3 3 2 3 6 3 4" xfId="8296"/>
    <cellStyle name="Финансовый 3 3 2 3 6 3 4 2" xfId="21904"/>
    <cellStyle name="Финансовый 3 3 2 3 6 3 4 3" xfId="35512"/>
    <cellStyle name="Финансовый 3 3 2 3 6 3 5" xfId="15100"/>
    <cellStyle name="Финансовый 3 3 2 3 6 3 6" xfId="28708"/>
    <cellStyle name="Финансовый 3 3 2 3 6 4" xfId="2248"/>
    <cellStyle name="Финансовый 3 3 2 3 6 4 2" xfId="6784"/>
    <cellStyle name="Финансовый 3 3 2 3 6 4 2 2" xfId="13588"/>
    <cellStyle name="Финансовый 3 3 2 3 6 4 2 2 2" xfId="27196"/>
    <cellStyle name="Финансовый 3 3 2 3 6 4 2 2 3" xfId="40804"/>
    <cellStyle name="Финансовый 3 3 2 3 6 4 2 3" xfId="20392"/>
    <cellStyle name="Финансовый 3 3 2 3 6 4 2 4" xfId="34000"/>
    <cellStyle name="Финансовый 3 3 2 3 6 4 3" xfId="4516"/>
    <cellStyle name="Финансовый 3 3 2 3 6 4 3 2" xfId="11320"/>
    <cellStyle name="Финансовый 3 3 2 3 6 4 3 2 2" xfId="24928"/>
    <cellStyle name="Финансовый 3 3 2 3 6 4 3 2 3" xfId="38536"/>
    <cellStyle name="Финансовый 3 3 2 3 6 4 3 3" xfId="18124"/>
    <cellStyle name="Финансовый 3 3 2 3 6 4 3 4" xfId="31732"/>
    <cellStyle name="Финансовый 3 3 2 3 6 4 4" xfId="9052"/>
    <cellStyle name="Финансовый 3 3 2 3 6 4 4 2" xfId="22660"/>
    <cellStyle name="Финансовый 3 3 2 3 6 4 4 3" xfId="36268"/>
    <cellStyle name="Финансовый 3 3 2 3 6 4 5" xfId="15856"/>
    <cellStyle name="Финансовый 3 3 2 3 6 4 6" xfId="29464"/>
    <cellStyle name="Финансовый 3 3 2 3 6 5" xfId="1114"/>
    <cellStyle name="Финансовый 3 3 2 3 6 5 2" xfId="5650"/>
    <cellStyle name="Финансовый 3 3 2 3 6 5 2 2" xfId="12454"/>
    <cellStyle name="Финансовый 3 3 2 3 6 5 2 2 2" xfId="26062"/>
    <cellStyle name="Финансовый 3 3 2 3 6 5 2 2 3" xfId="39670"/>
    <cellStyle name="Финансовый 3 3 2 3 6 5 2 3" xfId="19258"/>
    <cellStyle name="Финансовый 3 3 2 3 6 5 2 4" xfId="32866"/>
    <cellStyle name="Финансовый 3 3 2 3 6 5 3" xfId="3382"/>
    <cellStyle name="Финансовый 3 3 2 3 6 5 3 2" xfId="10186"/>
    <cellStyle name="Финансовый 3 3 2 3 6 5 3 2 2" xfId="23794"/>
    <cellStyle name="Финансовый 3 3 2 3 6 5 3 2 3" xfId="37402"/>
    <cellStyle name="Финансовый 3 3 2 3 6 5 3 3" xfId="16990"/>
    <cellStyle name="Финансовый 3 3 2 3 6 5 3 4" xfId="30598"/>
    <cellStyle name="Финансовый 3 3 2 3 6 5 4" xfId="7918"/>
    <cellStyle name="Финансовый 3 3 2 3 6 5 4 2" xfId="21526"/>
    <cellStyle name="Финансовый 3 3 2 3 6 5 4 3" xfId="35134"/>
    <cellStyle name="Финансовый 3 3 2 3 6 5 5" xfId="14722"/>
    <cellStyle name="Финансовый 3 3 2 3 6 5 6" xfId="28330"/>
    <cellStyle name="Финансовый 3 3 2 3 6 6" xfId="736"/>
    <cellStyle name="Финансовый 3 3 2 3 6 6 2" xfId="5272"/>
    <cellStyle name="Финансовый 3 3 2 3 6 6 2 2" xfId="12076"/>
    <cellStyle name="Финансовый 3 3 2 3 6 6 2 2 2" xfId="25684"/>
    <cellStyle name="Финансовый 3 3 2 3 6 6 2 2 3" xfId="39292"/>
    <cellStyle name="Финансовый 3 3 2 3 6 6 2 3" xfId="18880"/>
    <cellStyle name="Финансовый 3 3 2 3 6 6 2 4" xfId="32488"/>
    <cellStyle name="Финансовый 3 3 2 3 6 6 3" xfId="3004"/>
    <cellStyle name="Финансовый 3 3 2 3 6 6 3 2" xfId="9808"/>
    <cellStyle name="Финансовый 3 3 2 3 6 6 3 2 2" xfId="23416"/>
    <cellStyle name="Финансовый 3 3 2 3 6 6 3 2 3" xfId="37024"/>
    <cellStyle name="Финансовый 3 3 2 3 6 6 3 3" xfId="16612"/>
    <cellStyle name="Финансовый 3 3 2 3 6 6 3 4" xfId="30220"/>
    <cellStyle name="Финансовый 3 3 2 3 6 6 4" xfId="7540"/>
    <cellStyle name="Финансовый 3 3 2 3 6 6 4 2" xfId="21148"/>
    <cellStyle name="Финансовый 3 3 2 3 6 6 4 3" xfId="34756"/>
    <cellStyle name="Финансовый 3 3 2 3 6 6 5" xfId="14344"/>
    <cellStyle name="Финансовый 3 3 2 3 6 6 6" xfId="27952"/>
    <cellStyle name="Финансовый 3 3 2 3 6 7" xfId="4894"/>
    <cellStyle name="Финансовый 3 3 2 3 6 7 2" xfId="11698"/>
    <cellStyle name="Финансовый 3 3 2 3 6 7 2 2" xfId="25306"/>
    <cellStyle name="Финансовый 3 3 2 3 6 7 2 3" xfId="38914"/>
    <cellStyle name="Финансовый 3 3 2 3 6 7 3" xfId="18502"/>
    <cellStyle name="Финансовый 3 3 2 3 6 7 4" xfId="32110"/>
    <cellStyle name="Финансовый 3 3 2 3 6 8" xfId="2626"/>
    <cellStyle name="Финансовый 3 3 2 3 6 8 2" xfId="9430"/>
    <cellStyle name="Финансовый 3 3 2 3 6 8 2 2" xfId="23038"/>
    <cellStyle name="Финансовый 3 3 2 3 6 8 2 3" xfId="36646"/>
    <cellStyle name="Финансовый 3 3 2 3 6 8 3" xfId="16234"/>
    <cellStyle name="Финансовый 3 3 2 3 6 8 4" xfId="29842"/>
    <cellStyle name="Финансовый 3 3 2 3 6 9" xfId="7162"/>
    <cellStyle name="Финансовый 3 3 2 3 6 9 2" xfId="20770"/>
    <cellStyle name="Финансовый 3 3 2 3 6 9 3" xfId="34378"/>
    <cellStyle name="Финансовый 3 3 2 3 7" xfId="1668"/>
    <cellStyle name="Финансовый 3 3 2 3 7 2" xfId="6204"/>
    <cellStyle name="Финансовый 3 3 2 3 7 2 2" xfId="13008"/>
    <cellStyle name="Финансовый 3 3 2 3 7 2 2 2" xfId="26616"/>
    <cellStyle name="Финансовый 3 3 2 3 7 2 2 3" xfId="40224"/>
    <cellStyle name="Финансовый 3 3 2 3 7 2 3" xfId="19812"/>
    <cellStyle name="Финансовый 3 3 2 3 7 2 4" xfId="33420"/>
    <cellStyle name="Финансовый 3 3 2 3 7 3" xfId="3936"/>
    <cellStyle name="Финансовый 3 3 2 3 7 3 2" xfId="10740"/>
    <cellStyle name="Финансовый 3 3 2 3 7 3 2 2" xfId="24348"/>
    <cellStyle name="Финансовый 3 3 2 3 7 3 2 3" xfId="37956"/>
    <cellStyle name="Финансовый 3 3 2 3 7 3 3" xfId="17544"/>
    <cellStyle name="Финансовый 3 3 2 3 7 3 4" xfId="31152"/>
    <cellStyle name="Финансовый 3 3 2 3 7 4" xfId="8472"/>
    <cellStyle name="Финансовый 3 3 2 3 7 4 2" xfId="22080"/>
    <cellStyle name="Финансовый 3 3 2 3 7 4 3" xfId="35688"/>
    <cellStyle name="Финансовый 3 3 2 3 7 5" xfId="15276"/>
    <cellStyle name="Финансовый 3 3 2 3 7 6" xfId="28884"/>
    <cellStyle name="Финансовый 3 3 2 3 8" xfId="1290"/>
    <cellStyle name="Финансовый 3 3 2 3 8 2" xfId="5826"/>
    <cellStyle name="Финансовый 3 3 2 3 8 2 2" xfId="12630"/>
    <cellStyle name="Финансовый 3 3 2 3 8 2 2 2" xfId="26238"/>
    <cellStyle name="Финансовый 3 3 2 3 8 2 2 3" xfId="39846"/>
    <cellStyle name="Финансовый 3 3 2 3 8 2 3" xfId="19434"/>
    <cellStyle name="Финансовый 3 3 2 3 8 2 4" xfId="33042"/>
    <cellStyle name="Финансовый 3 3 2 3 8 3" xfId="3558"/>
    <cellStyle name="Финансовый 3 3 2 3 8 3 2" xfId="10362"/>
    <cellStyle name="Финансовый 3 3 2 3 8 3 2 2" xfId="23970"/>
    <cellStyle name="Финансовый 3 3 2 3 8 3 2 3" xfId="37578"/>
    <cellStyle name="Финансовый 3 3 2 3 8 3 3" xfId="17166"/>
    <cellStyle name="Финансовый 3 3 2 3 8 3 4" xfId="30774"/>
    <cellStyle name="Финансовый 3 3 2 3 8 4" xfId="8094"/>
    <cellStyle name="Финансовый 3 3 2 3 8 4 2" xfId="21702"/>
    <cellStyle name="Финансовый 3 3 2 3 8 4 3" xfId="35310"/>
    <cellStyle name="Финансовый 3 3 2 3 8 5" xfId="14898"/>
    <cellStyle name="Финансовый 3 3 2 3 8 6" xfId="28506"/>
    <cellStyle name="Финансовый 3 3 2 3 9" xfId="2046"/>
    <cellStyle name="Финансовый 3 3 2 3 9 2" xfId="6582"/>
    <cellStyle name="Финансовый 3 3 2 3 9 2 2" xfId="13386"/>
    <cellStyle name="Финансовый 3 3 2 3 9 2 2 2" xfId="26994"/>
    <cellStyle name="Финансовый 3 3 2 3 9 2 2 3" xfId="40602"/>
    <cellStyle name="Финансовый 3 3 2 3 9 2 3" xfId="20190"/>
    <cellStyle name="Финансовый 3 3 2 3 9 2 4" xfId="33798"/>
    <cellStyle name="Финансовый 3 3 2 3 9 3" xfId="4314"/>
    <cellStyle name="Финансовый 3 3 2 3 9 3 2" xfId="11118"/>
    <cellStyle name="Финансовый 3 3 2 3 9 3 2 2" xfId="24726"/>
    <cellStyle name="Финансовый 3 3 2 3 9 3 2 3" xfId="38334"/>
    <cellStyle name="Финансовый 3 3 2 3 9 3 3" xfId="17922"/>
    <cellStyle name="Финансовый 3 3 2 3 9 3 4" xfId="31530"/>
    <cellStyle name="Финансовый 3 3 2 3 9 4" xfId="8850"/>
    <cellStyle name="Финансовый 3 3 2 3 9 4 2" xfId="22458"/>
    <cellStyle name="Финансовый 3 3 2 3 9 4 3" xfId="36066"/>
    <cellStyle name="Финансовый 3 3 2 3 9 5" xfId="15654"/>
    <cellStyle name="Финансовый 3 3 2 3 9 6" xfId="29262"/>
    <cellStyle name="Финансовый 3 3 2 4" xfId="189"/>
    <cellStyle name="Финансовый 3 3 2 4 10" xfId="4725"/>
    <cellStyle name="Финансовый 3 3 2 4 10 2" xfId="11529"/>
    <cellStyle name="Финансовый 3 3 2 4 10 2 2" xfId="25137"/>
    <cellStyle name="Финансовый 3 3 2 4 10 2 3" xfId="38745"/>
    <cellStyle name="Финансовый 3 3 2 4 10 3" xfId="18333"/>
    <cellStyle name="Финансовый 3 3 2 4 10 4" xfId="31941"/>
    <cellStyle name="Финансовый 3 3 2 4 11" xfId="2457"/>
    <cellStyle name="Финансовый 3 3 2 4 11 2" xfId="9261"/>
    <cellStyle name="Финансовый 3 3 2 4 11 2 2" xfId="22869"/>
    <cellStyle name="Финансовый 3 3 2 4 11 2 3" xfId="36477"/>
    <cellStyle name="Финансовый 3 3 2 4 11 3" xfId="16065"/>
    <cellStyle name="Финансовый 3 3 2 4 11 4" xfId="29673"/>
    <cellStyle name="Финансовый 3 3 2 4 12" xfId="6993"/>
    <cellStyle name="Финансовый 3 3 2 4 12 2" xfId="20601"/>
    <cellStyle name="Финансовый 3 3 2 4 12 3" xfId="34209"/>
    <cellStyle name="Финансовый 3 3 2 4 13" xfId="13797"/>
    <cellStyle name="Финансовый 3 3 2 4 14" xfId="27405"/>
    <cellStyle name="Финансовый 3 3 2 4 2" xfId="324"/>
    <cellStyle name="Финансовый 3 3 2 4 2 10" xfId="7128"/>
    <cellStyle name="Финансовый 3 3 2 4 2 10 2" xfId="20736"/>
    <cellStyle name="Финансовый 3 3 2 4 2 10 3" xfId="34344"/>
    <cellStyle name="Финансовый 3 3 2 4 2 11" xfId="13932"/>
    <cellStyle name="Финансовый 3 3 2 4 2 12" xfId="27540"/>
    <cellStyle name="Финансовый 3 3 2 4 2 2" xfId="472"/>
    <cellStyle name="Финансовый 3 3 2 4 2 2 10" xfId="14080"/>
    <cellStyle name="Финансовый 3 3 2 4 2 2 11" xfId="27688"/>
    <cellStyle name="Финансовый 3 3 2 4 2 2 2" xfId="1984"/>
    <cellStyle name="Финансовый 3 3 2 4 2 2 2 2" xfId="6520"/>
    <cellStyle name="Финансовый 3 3 2 4 2 2 2 2 2" xfId="13324"/>
    <cellStyle name="Финансовый 3 3 2 4 2 2 2 2 2 2" xfId="26932"/>
    <cellStyle name="Финансовый 3 3 2 4 2 2 2 2 2 3" xfId="40540"/>
    <cellStyle name="Финансовый 3 3 2 4 2 2 2 2 3" xfId="20128"/>
    <cellStyle name="Финансовый 3 3 2 4 2 2 2 2 4" xfId="33736"/>
    <cellStyle name="Финансовый 3 3 2 4 2 2 2 3" xfId="4252"/>
    <cellStyle name="Финансовый 3 3 2 4 2 2 2 3 2" xfId="11056"/>
    <cellStyle name="Финансовый 3 3 2 4 2 2 2 3 2 2" xfId="24664"/>
    <cellStyle name="Финансовый 3 3 2 4 2 2 2 3 2 3" xfId="38272"/>
    <cellStyle name="Финансовый 3 3 2 4 2 2 2 3 3" xfId="17860"/>
    <cellStyle name="Финансовый 3 3 2 4 2 2 2 3 4" xfId="31468"/>
    <cellStyle name="Финансовый 3 3 2 4 2 2 2 4" xfId="8788"/>
    <cellStyle name="Финансовый 3 3 2 4 2 2 2 4 2" xfId="22396"/>
    <cellStyle name="Финансовый 3 3 2 4 2 2 2 4 3" xfId="36004"/>
    <cellStyle name="Финансовый 3 3 2 4 2 2 2 5" xfId="15592"/>
    <cellStyle name="Финансовый 3 3 2 4 2 2 2 6" xfId="29200"/>
    <cellStyle name="Финансовый 3 3 2 4 2 2 3" xfId="1606"/>
    <cellStyle name="Финансовый 3 3 2 4 2 2 3 2" xfId="6142"/>
    <cellStyle name="Финансовый 3 3 2 4 2 2 3 2 2" xfId="12946"/>
    <cellStyle name="Финансовый 3 3 2 4 2 2 3 2 2 2" xfId="26554"/>
    <cellStyle name="Финансовый 3 3 2 4 2 2 3 2 2 3" xfId="40162"/>
    <cellStyle name="Финансовый 3 3 2 4 2 2 3 2 3" xfId="19750"/>
    <cellStyle name="Финансовый 3 3 2 4 2 2 3 2 4" xfId="33358"/>
    <cellStyle name="Финансовый 3 3 2 4 2 2 3 3" xfId="3874"/>
    <cellStyle name="Финансовый 3 3 2 4 2 2 3 3 2" xfId="10678"/>
    <cellStyle name="Финансовый 3 3 2 4 2 2 3 3 2 2" xfId="24286"/>
    <cellStyle name="Финансовый 3 3 2 4 2 2 3 3 2 3" xfId="37894"/>
    <cellStyle name="Финансовый 3 3 2 4 2 2 3 3 3" xfId="17482"/>
    <cellStyle name="Финансовый 3 3 2 4 2 2 3 3 4" xfId="31090"/>
    <cellStyle name="Финансовый 3 3 2 4 2 2 3 4" xfId="8410"/>
    <cellStyle name="Финансовый 3 3 2 4 2 2 3 4 2" xfId="22018"/>
    <cellStyle name="Финансовый 3 3 2 4 2 2 3 4 3" xfId="35626"/>
    <cellStyle name="Финансовый 3 3 2 4 2 2 3 5" xfId="15214"/>
    <cellStyle name="Финансовый 3 3 2 4 2 2 3 6" xfId="28822"/>
    <cellStyle name="Финансовый 3 3 2 4 2 2 4" xfId="2362"/>
    <cellStyle name="Финансовый 3 3 2 4 2 2 4 2" xfId="6898"/>
    <cellStyle name="Финансовый 3 3 2 4 2 2 4 2 2" xfId="13702"/>
    <cellStyle name="Финансовый 3 3 2 4 2 2 4 2 2 2" xfId="27310"/>
    <cellStyle name="Финансовый 3 3 2 4 2 2 4 2 2 3" xfId="40918"/>
    <cellStyle name="Финансовый 3 3 2 4 2 2 4 2 3" xfId="20506"/>
    <cellStyle name="Финансовый 3 3 2 4 2 2 4 2 4" xfId="34114"/>
    <cellStyle name="Финансовый 3 3 2 4 2 2 4 3" xfId="4630"/>
    <cellStyle name="Финансовый 3 3 2 4 2 2 4 3 2" xfId="11434"/>
    <cellStyle name="Финансовый 3 3 2 4 2 2 4 3 2 2" xfId="25042"/>
    <cellStyle name="Финансовый 3 3 2 4 2 2 4 3 2 3" xfId="38650"/>
    <cellStyle name="Финансовый 3 3 2 4 2 2 4 3 3" xfId="18238"/>
    <cellStyle name="Финансовый 3 3 2 4 2 2 4 3 4" xfId="31846"/>
    <cellStyle name="Финансовый 3 3 2 4 2 2 4 4" xfId="9166"/>
    <cellStyle name="Финансовый 3 3 2 4 2 2 4 4 2" xfId="22774"/>
    <cellStyle name="Финансовый 3 3 2 4 2 2 4 4 3" xfId="36382"/>
    <cellStyle name="Финансовый 3 3 2 4 2 2 4 5" xfId="15970"/>
    <cellStyle name="Финансовый 3 3 2 4 2 2 4 6" xfId="29578"/>
    <cellStyle name="Финансовый 3 3 2 4 2 2 5" xfId="1228"/>
    <cellStyle name="Финансовый 3 3 2 4 2 2 5 2" xfId="5764"/>
    <cellStyle name="Финансовый 3 3 2 4 2 2 5 2 2" xfId="12568"/>
    <cellStyle name="Финансовый 3 3 2 4 2 2 5 2 2 2" xfId="26176"/>
    <cellStyle name="Финансовый 3 3 2 4 2 2 5 2 2 3" xfId="39784"/>
    <cellStyle name="Финансовый 3 3 2 4 2 2 5 2 3" xfId="19372"/>
    <cellStyle name="Финансовый 3 3 2 4 2 2 5 2 4" xfId="32980"/>
    <cellStyle name="Финансовый 3 3 2 4 2 2 5 3" xfId="3496"/>
    <cellStyle name="Финансовый 3 3 2 4 2 2 5 3 2" xfId="10300"/>
    <cellStyle name="Финансовый 3 3 2 4 2 2 5 3 2 2" xfId="23908"/>
    <cellStyle name="Финансовый 3 3 2 4 2 2 5 3 2 3" xfId="37516"/>
    <cellStyle name="Финансовый 3 3 2 4 2 2 5 3 3" xfId="17104"/>
    <cellStyle name="Финансовый 3 3 2 4 2 2 5 3 4" xfId="30712"/>
    <cellStyle name="Финансовый 3 3 2 4 2 2 5 4" xfId="8032"/>
    <cellStyle name="Финансовый 3 3 2 4 2 2 5 4 2" xfId="21640"/>
    <cellStyle name="Финансовый 3 3 2 4 2 2 5 4 3" xfId="35248"/>
    <cellStyle name="Финансовый 3 3 2 4 2 2 5 5" xfId="14836"/>
    <cellStyle name="Финансовый 3 3 2 4 2 2 5 6" xfId="28444"/>
    <cellStyle name="Финансовый 3 3 2 4 2 2 6" xfId="850"/>
    <cellStyle name="Финансовый 3 3 2 4 2 2 6 2" xfId="5386"/>
    <cellStyle name="Финансовый 3 3 2 4 2 2 6 2 2" xfId="12190"/>
    <cellStyle name="Финансовый 3 3 2 4 2 2 6 2 2 2" xfId="25798"/>
    <cellStyle name="Финансовый 3 3 2 4 2 2 6 2 2 3" xfId="39406"/>
    <cellStyle name="Финансовый 3 3 2 4 2 2 6 2 3" xfId="18994"/>
    <cellStyle name="Финансовый 3 3 2 4 2 2 6 2 4" xfId="32602"/>
    <cellStyle name="Финансовый 3 3 2 4 2 2 6 3" xfId="3118"/>
    <cellStyle name="Финансовый 3 3 2 4 2 2 6 3 2" xfId="9922"/>
    <cellStyle name="Финансовый 3 3 2 4 2 2 6 3 2 2" xfId="23530"/>
    <cellStyle name="Финансовый 3 3 2 4 2 2 6 3 2 3" xfId="37138"/>
    <cellStyle name="Финансовый 3 3 2 4 2 2 6 3 3" xfId="16726"/>
    <cellStyle name="Финансовый 3 3 2 4 2 2 6 3 4" xfId="30334"/>
    <cellStyle name="Финансовый 3 3 2 4 2 2 6 4" xfId="7654"/>
    <cellStyle name="Финансовый 3 3 2 4 2 2 6 4 2" xfId="21262"/>
    <cellStyle name="Финансовый 3 3 2 4 2 2 6 4 3" xfId="34870"/>
    <cellStyle name="Финансовый 3 3 2 4 2 2 6 5" xfId="14458"/>
    <cellStyle name="Финансовый 3 3 2 4 2 2 6 6" xfId="28066"/>
    <cellStyle name="Финансовый 3 3 2 4 2 2 7" xfId="5008"/>
    <cellStyle name="Финансовый 3 3 2 4 2 2 7 2" xfId="11812"/>
    <cellStyle name="Финансовый 3 3 2 4 2 2 7 2 2" xfId="25420"/>
    <cellStyle name="Финансовый 3 3 2 4 2 2 7 2 3" xfId="39028"/>
    <cellStyle name="Финансовый 3 3 2 4 2 2 7 3" xfId="18616"/>
    <cellStyle name="Финансовый 3 3 2 4 2 2 7 4" xfId="32224"/>
    <cellStyle name="Финансовый 3 3 2 4 2 2 8" xfId="2740"/>
    <cellStyle name="Финансовый 3 3 2 4 2 2 8 2" xfId="9544"/>
    <cellStyle name="Финансовый 3 3 2 4 2 2 8 2 2" xfId="23152"/>
    <cellStyle name="Финансовый 3 3 2 4 2 2 8 2 3" xfId="36760"/>
    <cellStyle name="Финансовый 3 3 2 4 2 2 8 3" xfId="16348"/>
    <cellStyle name="Финансовый 3 3 2 4 2 2 8 4" xfId="29956"/>
    <cellStyle name="Финансовый 3 3 2 4 2 2 9" xfId="7276"/>
    <cellStyle name="Финансовый 3 3 2 4 2 2 9 2" xfId="20884"/>
    <cellStyle name="Финансовый 3 3 2 4 2 2 9 3" xfId="34492"/>
    <cellStyle name="Финансовый 3 3 2 4 2 3" xfId="1836"/>
    <cellStyle name="Финансовый 3 3 2 4 2 3 2" xfId="6372"/>
    <cellStyle name="Финансовый 3 3 2 4 2 3 2 2" xfId="13176"/>
    <cellStyle name="Финансовый 3 3 2 4 2 3 2 2 2" xfId="26784"/>
    <cellStyle name="Финансовый 3 3 2 4 2 3 2 2 3" xfId="40392"/>
    <cellStyle name="Финансовый 3 3 2 4 2 3 2 3" xfId="19980"/>
    <cellStyle name="Финансовый 3 3 2 4 2 3 2 4" xfId="33588"/>
    <cellStyle name="Финансовый 3 3 2 4 2 3 3" xfId="4104"/>
    <cellStyle name="Финансовый 3 3 2 4 2 3 3 2" xfId="10908"/>
    <cellStyle name="Финансовый 3 3 2 4 2 3 3 2 2" xfId="24516"/>
    <cellStyle name="Финансовый 3 3 2 4 2 3 3 2 3" xfId="38124"/>
    <cellStyle name="Финансовый 3 3 2 4 2 3 3 3" xfId="17712"/>
    <cellStyle name="Финансовый 3 3 2 4 2 3 3 4" xfId="31320"/>
    <cellStyle name="Финансовый 3 3 2 4 2 3 4" xfId="8640"/>
    <cellStyle name="Финансовый 3 3 2 4 2 3 4 2" xfId="22248"/>
    <cellStyle name="Финансовый 3 3 2 4 2 3 4 3" xfId="35856"/>
    <cellStyle name="Финансовый 3 3 2 4 2 3 5" xfId="15444"/>
    <cellStyle name="Финансовый 3 3 2 4 2 3 6" xfId="29052"/>
    <cellStyle name="Финансовый 3 3 2 4 2 4" xfId="1458"/>
    <cellStyle name="Финансовый 3 3 2 4 2 4 2" xfId="5994"/>
    <cellStyle name="Финансовый 3 3 2 4 2 4 2 2" xfId="12798"/>
    <cellStyle name="Финансовый 3 3 2 4 2 4 2 2 2" xfId="26406"/>
    <cellStyle name="Финансовый 3 3 2 4 2 4 2 2 3" xfId="40014"/>
    <cellStyle name="Финансовый 3 3 2 4 2 4 2 3" xfId="19602"/>
    <cellStyle name="Финансовый 3 3 2 4 2 4 2 4" xfId="33210"/>
    <cellStyle name="Финансовый 3 3 2 4 2 4 3" xfId="3726"/>
    <cellStyle name="Финансовый 3 3 2 4 2 4 3 2" xfId="10530"/>
    <cellStyle name="Финансовый 3 3 2 4 2 4 3 2 2" xfId="24138"/>
    <cellStyle name="Финансовый 3 3 2 4 2 4 3 2 3" xfId="37746"/>
    <cellStyle name="Финансовый 3 3 2 4 2 4 3 3" xfId="17334"/>
    <cellStyle name="Финансовый 3 3 2 4 2 4 3 4" xfId="30942"/>
    <cellStyle name="Финансовый 3 3 2 4 2 4 4" xfId="8262"/>
    <cellStyle name="Финансовый 3 3 2 4 2 4 4 2" xfId="21870"/>
    <cellStyle name="Финансовый 3 3 2 4 2 4 4 3" xfId="35478"/>
    <cellStyle name="Финансовый 3 3 2 4 2 4 5" xfId="15066"/>
    <cellStyle name="Финансовый 3 3 2 4 2 4 6" xfId="28674"/>
    <cellStyle name="Финансовый 3 3 2 4 2 5" xfId="2214"/>
    <cellStyle name="Финансовый 3 3 2 4 2 5 2" xfId="6750"/>
    <cellStyle name="Финансовый 3 3 2 4 2 5 2 2" xfId="13554"/>
    <cellStyle name="Финансовый 3 3 2 4 2 5 2 2 2" xfId="27162"/>
    <cellStyle name="Финансовый 3 3 2 4 2 5 2 2 3" xfId="40770"/>
    <cellStyle name="Финансовый 3 3 2 4 2 5 2 3" xfId="20358"/>
    <cellStyle name="Финансовый 3 3 2 4 2 5 2 4" xfId="33966"/>
    <cellStyle name="Финансовый 3 3 2 4 2 5 3" xfId="4482"/>
    <cellStyle name="Финансовый 3 3 2 4 2 5 3 2" xfId="11286"/>
    <cellStyle name="Финансовый 3 3 2 4 2 5 3 2 2" xfId="24894"/>
    <cellStyle name="Финансовый 3 3 2 4 2 5 3 2 3" xfId="38502"/>
    <cellStyle name="Финансовый 3 3 2 4 2 5 3 3" xfId="18090"/>
    <cellStyle name="Финансовый 3 3 2 4 2 5 3 4" xfId="31698"/>
    <cellStyle name="Финансовый 3 3 2 4 2 5 4" xfId="9018"/>
    <cellStyle name="Финансовый 3 3 2 4 2 5 4 2" xfId="22626"/>
    <cellStyle name="Финансовый 3 3 2 4 2 5 4 3" xfId="36234"/>
    <cellStyle name="Финансовый 3 3 2 4 2 5 5" xfId="15822"/>
    <cellStyle name="Финансовый 3 3 2 4 2 5 6" xfId="29430"/>
    <cellStyle name="Финансовый 3 3 2 4 2 6" xfId="1080"/>
    <cellStyle name="Финансовый 3 3 2 4 2 6 2" xfId="5616"/>
    <cellStyle name="Финансовый 3 3 2 4 2 6 2 2" xfId="12420"/>
    <cellStyle name="Финансовый 3 3 2 4 2 6 2 2 2" xfId="26028"/>
    <cellStyle name="Финансовый 3 3 2 4 2 6 2 2 3" xfId="39636"/>
    <cellStyle name="Финансовый 3 3 2 4 2 6 2 3" xfId="19224"/>
    <cellStyle name="Финансовый 3 3 2 4 2 6 2 4" xfId="32832"/>
    <cellStyle name="Финансовый 3 3 2 4 2 6 3" xfId="3348"/>
    <cellStyle name="Финансовый 3 3 2 4 2 6 3 2" xfId="10152"/>
    <cellStyle name="Финансовый 3 3 2 4 2 6 3 2 2" xfId="23760"/>
    <cellStyle name="Финансовый 3 3 2 4 2 6 3 2 3" xfId="37368"/>
    <cellStyle name="Финансовый 3 3 2 4 2 6 3 3" xfId="16956"/>
    <cellStyle name="Финансовый 3 3 2 4 2 6 3 4" xfId="30564"/>
    <cellStyle name="Финансовый 3 3 2 4 2 6 4" xfId="7884"/>
    <cellStyle name="Финансовый 3 3 2 4 2 6 4 2" xfId="21492"/>
    <cellStyle name="Финансовый 3 3 2 4 2 6 4 3" xfId="35100"/>
    <cellStyle name="Финансовый 3 3 2 4 2 6 5" xfId="14688"/>
    <cellStyle name="Финансовый 3 3 2 4 2 6 6" xfId="28296"/>
    <cellStyle name="Финансовый 3 3 2 4 2 7" xfId="702"/>
    <cellStyle name="Финансовый 3 3 2 4 2 7 2" xfId="5238"/>
    <cellStyle name="Финансовый 3 3 2 4 2 7 2 2" xfId="12042"/>
    <cellStyle name="Финансовый 3 3 2 4 2 7 2 2 2" xfId="25650"/>
    <cellStyle name="Финансовый 3 3 2 4 2 7 2 2 3" xfId="39258"/>
    <cellStyle name="Финансовый 3 3 2 4 2 7 2 3" xfId="18846"/>
    <cellStyle name="Финансовый 3 3 2 4 2 7 2 4" xfId="32454"/>
    <cellStyle name="Финансовый 3 3 2 4 2 7 3" xfId="2970"/>
    <cellStyle name="Финансовый 3 3 2 4 2 7 3 2" xfId="9774"/>
    <cellStyle name="Финансовый 3 3 2 4 2 7 3 2 2" xfId="23382"/>
    <cellStyle name="Финансовый 3 3 2 4 2 7 3 2 3" xfId="36990"/>
    <cellStyle name="Финансовый 3 3 2 4 2 7 3 3" xfId="16578"/>
    <cellStyle name="Финансовый 3 3 2 4 2 7 3 4" xfId="30186"/>
    <cellStyle name="Финансовый 3 3 2 4 2 7 4" xfId="7506"/>
    <cellStyle name="Финансовый 3 3 2 4 2 7 4 2" xfId="21114"/>
    <cellStyle name="Финансовый 3 3 2 4 2 7 4 3" xfId="34722"/>
    <cellStyle name="Финансовый 3 3 2 4 2 7 5" xfId="14310"/>
    <cellStyle name="Финансовый 3 3 2 4 2 7 6" xfId="27918"/>
    <cellStyle name="Финансовый 3 3 2 4 2 8" xfId="4860"/>
    <cellStyle name="Финансовый 3 3 2 4 2 8 2" xfId="11664"/>
    <cellStyle name="Финансовый 3 3 2 4 2 8 2 2" xfId="25272"/>
    <cellStyle name="Финансовый 3 3 2 4 2 8 2 3" xfId="38880"/>
    <cellStyle name="Финансовый 3 3 2 4 2 8 3" xfId="18468"/>
    <cellStyle name="Финансовый 3 3 2 4 2 8 4" xfId="32076"/>
    <cellStyle name="Финансовый 3 3 2 4 2 9" xfId="2592"/>
    <cellStyle name="Финансовый 3 3 2 4 2 9 2" xfId="9396"/>
    <cellStyle name="Финансовый 3 3 2 4 2 9 2 2" xfId="23004"/>
    <cellStyle name="Финансовый 3 3 2 4 2 9 2 3" xfId="36612"/>
    <cellStyle name="Финансовый 3 3 2 4 2 9 3" xfId="16200"/>
    <cellStyle name="Финансовый 3 3 2 4 2 9 4" xfId="29808"/>
    <cellStyle name="Финансовый 3 3 2 4 3" xfId="270"/>
    <cellStyle name="Финансовый 3 3 2 4 3 10" xfId="7074"/>
    <cellStyle name="Финансовый 3 3 2 4 3 10 2" xfId="20682"/>
    <cellStyle name="Финансовый 3 3 2 4 3 10 3" xfId="34290"/>
    <cellStyle name="Финансовый 3 3 2 4 3 11" xfId="13878"/>
    <cellStyle name="Финансовый 3 3 2 4 3 12" xfId="27486"/>
    <cellStyle name="Финансовый 3 3 2 4 3 2" xfId="513"/>
    <cellStyle name="Финансовый 3 3 2 4 3 2 10" xfId="14121"/>
    <cellStyle name="Финансовый 3 3 2 4 3 2 11" xfId="27729"/>
    <cellStyle name="Финансовый 3 3 2 4 3 2 2" xfId="2025"/>
    <cellStyle name="Финансовый 3 3 2 4 3 2 2 2" xfId="6561"/>
    <cellStyle name="Финансовый 3 3 2 4 3 2 2 2 2" xfId="13365"/>
    <cellStyle name="Финансовый 3 3 2 4 3 2 2 2 2 2" xfId="26973"/>
    <cellStyle name="Финансовый 3 3 2 4 3 2 2 2 2 3" xfId="40581"/>
    <cellStyle name="Финансовый 3 3 2 4 3 2 2 2 3" xfId="20169"/>
    <cellStyle name="Финансовый 3 3 2 4 3 2 2 2 4" xfId="33777"/>
    <cellStyle name="Финансовый 3 3 2 4 3 2 2 3" xfId="4293"/>
    <cellStyle name="Финансовый 3 3 2 4 3 2 2 3 2" xfId="11097"/>
    <cellStyle name="Финансовый 3 3 2 4 3 2 2 3 2 2" xfId="24705"/>
    <cellStyle name="Финансовый 3 3 2 4 3 2 2 3 2 3" xfId="38313"/>
    <cellStyle name="Финансовый 3 3 2 4 3 2 2 3 3" xfId="17901"/>
    <cellStyle name="Финансовый 3 3 2 4 3 2 2 3 4" xfId="31509"/>
    <cellStyle name="Финансовый 3 3 2 4 3 2 2 4" xfId="8829"/>
    <cellStyle name="Финансовый 3 3 2 4 3 2 2 4 2" xfId="22437"/>
    <cellStyle name="Финансовый 3 3 2 4 3 2 2 4 3" xfId="36045"/>
    <cellStyle name="Финансовый 3 3 2 4 3 2 2 5" xfId="15633"/>
    <cellStyle name="Финансовый 3 3 2 4 3 2 2 6" xfId="29241"/>
    <cellStyle name="Финансовый 3 3 2 4 3 2 3" xfId="1647"/>
    <cellStyle name="Финансовый 3 3 2 4 3 2 3 2" xfId="6183"/>
    <cellStyle name="Финансовый 3 3 2 4 3 2 3 2 2" xfId="12987"/>
    <cellStyle name="Финансовый 3 3 2 4 3 2 3 2 2 2" xfId="26595"/>
    <cellStyle name="Финансовый 3 3 2 4 3 2 3 2 2 3" xfId="40203"/>
    <cellStyle name="Финансовый 3 3 2 4 3 2 3 2 3" xfId="19791"/>
    <cellStyle name="Финансовый 3 3 2 4 3 2 3 2 4" xfId="33399"/>
    <cellStyle name="Финансовый 3 3 2 4 3 2 3 3" xfId="3915"/>
    <cellStyle name="Финансовый 3 3 2 4 3 2 3 3 2" xfId="10719"/>
    <cellStyle name="Финансовый 3 3 2 4 3 2 3 3 2 2" xfId="24327"/>
    <cellStyle name="Финансовый 3 3 2 4 3 2 3 3 2 3" xfId="37935"/>
    <cellStyle name="Финансовый 3 3 2 4 3 2 3 3 3" xfId="17523"/>
    <cellStyle name="Финансовый 3 3 2 4 3 2 3 3 4" xfId="31131"/>
    <cellStyle name="Финансовый 3 3 2 4 3 2 3 4" xfId="8451"/>
    <cellStyle name="Финансовый 3 3 2 4 3 2 3 4 2" xfId="22059"/>
    <cellStyle name="Финансовый 3 3 2 4 3 2 3 4 3" xfId="35667"/>
    <cellStyle name="Финансовый 3 3 2 4 3 2 3 5" xfId="15255"/>
    <cellStyle name="Финансовый 3 3 2 4 3 2 3 6" xfId="28863"/>
    <cellStyle name="Финансовый 3 3 2 4 3 2 4" xfId="2403"/>
    <cellStyle name="Финансовый 3 3 2 4 3 2 4 2" xfId="6939"/>
    <cellStyle name="Финансовый 3 3 2 4 3 2 4 2 2" xfId="13743"/>
    <cellStyle name="Финансовый 3 3 2 4 3 2 4 2 2 2" xfId="27351"/>
    <cellStyle name="Финансовый 3 3 2 4 3 2 4 2 2 3" xfId="40959"/>
    <cellStyle name="Финансовый 3 3 2 4 3 2 4 2 3" xfId="20547"/>
    <cellStyle name="Финансовый 3 3 2 4 3 2 4 2 4" xfId="34155"/>
    <cellStyle name="Финансовый 3 3 2 4 3 2 4 3" xfId="4671"/>
    <cellStyle name="Финансовый 3 3 2 4 3 2 4 3 2" xfId="11475"/>
    <cellStyle name="Финансовый 3 3 2 4 3 2 4 3 2 2" xfId="25083"/>
    <cellStyle name="Финансовый 3 3 2 4 3 2 4 3 2 3" xfId="38691"/>
    <cellStyle name="Финансовый 3 3 2 4 3 2 4 3 3" xfId="18279"/>
    <cellStyle name="Финансовый 3 3 2 4 3 2 4 3 4" xfId="31887"/>
    <cellStyle name="Финансовый 3 3 2 4 3 2 4 4" xfId="9207"/>
    <cellStyle name="Финансовый 3 3 2 4 3 2 4 4 2" xfId="22815"/>
    <cellStyle name="Финансовый 3 3 2 4 3 2 4 4 3" xfId="36423"/>
    <cellStyle name="Финансовый 3 3 2 4 3 2 4 5" xfId="16011"/>
    <cellStyle name="Финансовый 3 3 2 4 3 2 4 6" xfId="29619"/>
    <cellStyle name="Финансовый 3 3 2 4 3 2 5" xfId="1269"/>
    <cellStyle name="Финансовый 3 3 2 4 3 2 5 2" xfId="5805"/>
    <cellStyle name="Финансовый 3 3 2 4 3 2 5 2 2" xfId="12609"/>
    <cellStyle name="Финансовый 3 3 2 4 3 2 5 2 2 2" xfId="26217"/>
    <cellStyle name="Финансовый 3 3 2 4 3 2 5 2 2 3" xfId="39825"/>
    <cellStyle name="Финансовый 3 3 2 4 3 2 5 2 3" xfId="19413"/>
    <cellStyle name="Финансовый 3 3 2 4 3 2 5 2 4" xfId="33021"/>
    <cellStyle name="Финансовый 3 3 2 4 3 2 5 3" xfId="3537"/>
    <cellStyle name="Финансовый 3 3 2 4 3 2 5 3 2" xfId="10341"/>
    <cellStyle name="Финансовый 3 3 2 4 3 2 5 3 2 2" xfId="23949"/>
    <cellStyle name="Финансовый 3 3 2 4 3 2 5 3 2 3" xfId="37557"/>
    <cellStyle name="Финансовый 3 3 2 4 3 2 5 3 3" xfId="17145"/>
    <cellStyle name="Финансовый 3 3 2 4 3 2 5 3 4" xfId="30753"/>
    <cellStyle name="Финансовый 3 3 2 4 3 2 5 4" xfId="8073"/>
    <cellStyle name="Финансовый 3 3 2 4 3 2 5 4 2" xfId="21681"/>
    <cellStyle name="Финансовый 3 3 2 4 3 2 5 4 3" xfId="35289"/>
    <cellStyle name="Финансовый 3 3 2 4 3 2 5 5" xfId="14877"/>
    <cellStyle name="Финансовый 3 3 2 4 3 2 5 6" xfId="28485"/>
    <cellStyle name="Финансовый 3 3 2 4 3 2 6" xfId="891"/>
    <cellStyle name="Финансовый 3 3 2 4 3 2 6 2" xfId="5427"/>
    <cellStyle name="Финансовый 3 3 2 4 3 2 6 2 2" xfId="12231"/>
    <cellStyle name="Финансовый 3 3 2 4 3 2 6 2 2 2" xfId="25839"/>
    <cellStyle name="Финансовый 3 3 2 4 3 2 6 2 2 3" xfId="39447"/>
    <cellStyle name="Финансовый 3 3 2 4 3 2 6 2 3" xfId="19035"/>
    <cellStyle name="Финансовый 3 3 2 4 3 2 6 2 4" xfId="32643"/>
    <cellStyle name="Финансовый 3 3 2 4 3 2 6 3" xfId="3159"/>
    <cellStyle name="Финансовый 3 3 2 4 3 2 6 3 2" xfId="9963"/>
    <cellStyle name="Финансовый 3 3 2 4 3 2 6 3 2 2" xfId="23571"/>
    <cellStyle name="Финансовый 3 3 2 4 3 2 6 3 2 3" xfId="37179"/>
    <cellStyle name="Финансовый 3 3 2 4 3 2 6 3 3" xfId="16767"/>
    <cellStyle name="Финансовый 3 3 2 4 3 2 6 3 4" xfId="30375"/>
    <cellStyle name="Финансовый 3 3 2 4 3 2 6 4" xfId="7695"/>
    <cellStyle name="Финансовый 3 3 2 4 3 2 6 4 2" xfId="21303"/>
    <cellStyle name="Финансовый 3 3 2 4 3 2 6 4 3" xfId="34911"/>
    <cellStyle name="Финансовый 3 3 2 4 3 2 6 5" xfId="14499"/>
    <cellStyle name="Финансовый 3 3 2 4 3 2 6 6" xfId="28107"/>
    <cellStyle name="Финансовый 3 3 2 4 3 2 7" xfId="5049"/>
    <cellStyle name="Финансовый 3 3 2 4 3 2 7 2" xfId="11853"/>
    <cellStyle name="Финансовый 3 3 2 4 3 2 7 2 2" xfId="25461"/>
    <cellStyle name="Финансовый 3 3 2 4 3 2 7 2 3" xfId="39069"/>
    <cellStyle name="Финансовый 3 3 2 4 3 2 7 3" xfId="18657"/>
    <cellStyle name="Финансовый 3 3 2 4 3 2 7 4" xfId="32265"/>
    <cellStyle name="Финансовый 3 3 2 4 3 2 8" xfId="2781"/>
    <cellStyle name="Финансовый 3 3 2 4 3 2 8 2" xfId="9585"/>
    <cellStyle name="Финансовый 3 3 2 4 3 2 8 2 2" xfId="23193"/>
    <cellStyle name="Финансовый 3 3 2 4 3 2 8 2 3" xfId="36801"/>
    <cellStyle name="Финансовый 3 3 2 4 3 2 8 3" xfId="16389"/>
    <cellStyle name="Финансовый 3 3 2 4 3 2 8 4" xfId="29997"/>
    <cellStyle name="Финансовый 3 3 2 4 3 2 9" xfId="7317"/>
    <cellStyle name="Финансовый 3 3 2 4 3 2 9 2" xfId="20925"/>
    <cellStyle name="Финансовый 3 3 2 4 3 2 9 3" xfId="34533"/>
    <cellStyle name="Финансовый 3 3 2 4 3 3" xfId="1782"/>
    <cellStyle name="Финансовый 3 3 2 4 3 3 2" xfId="6318"/>
    <cellStyle name="Финансовый 3 3 2 4 3 3 2 2" xfId="13122"/>
    <cellStyle name="Финансовый 3 3 2 4 3 3 2 2 2" xfId="26730"/>
    <cellStyle name="Финансовый 3 3 2 4 3 3 2 2 3" xfId="40338"/>
    <cellStyle name="Финансовый 3 3 2 4 3 3 2 3" xfId="19926"/>
    <cellStyle name="Финансовый 3 3 2 4 3 3 2 4" xfId="33534"/>
    <cellStyle name="Финансовый 3 3 2 4 3 3 3" xfId="4050"/>
    <cellStyle name="Финансовый 3 3 2 4 3 3 3 2" xfId="10854"/>
    <cellStyle name="Финансовый 3 3 2 4 3 3 3 2 2" xfId="24462"/>
    <cellStyle name="Финансовый 3 3 2 4 3 3 3 2 3" xfId="38070"/>
    <cellStyle name="Финансовый 3 3 2 4 3 3 3 3" xfId="17658"/>
    <cellStyle name="Финансовый 3 3 2 4 3 3 3 4" xfId="31266"/>
    <cellStyle name="Финансовый 3 3 2 4 3 3 4" xfId="8586"/>
    <cellStyle name="Финансовый 3 3 2 4 3 3 4 2" xfId="22194"/>
    <cellStyle name="Финансовый 3 3 2 4 3 3 4 3" xfId="35802"/>
    <cellStyle name="Финансовый 3 3 2 4 3 3 5" xfId="15390"/>
    <cellStyle name="Финансовый 3 3 2 4 3 3 6" xfId="28998"/>
    <cellStyle name="Финансовый 3 3 2 4 3 4" xfId="1404"/>
    <cellStyle name="Финансовый 3 3 2 4 3 4 2" xfId="5940"/>
    <cellStyle name="Финансовый 3 3 2 4 3 4 2 2" xfId="12744"/>
    <cellStyle name="Финансовый 3 3 2 4 3 4 2 2 2" xfId="26352"/>
    <cellStyle name="Финансовый 3 3 2 4 3 4 2 2 3" xfId="39960"/>
    <cellStyle name="Финансовый 3 3 2 4 3 4 2 3" xfId="19548"/>
    <cellStyle name="Финансовый 3 3 2 4 3 4 2 4" xfId="33156"/>
    <cellStyle name="Финансовый 3 3 2 4 3 4 3" xfId="3672"/>
    <cellStyle name="Финансовый 3 3 2 4 3 4 3 2" xfId="10476"/>
    <cellStyle name="Финансовый 3 3 2 4 3 4 3 2 2" xfId="24084"/>
    <cellStyle name="Финансовый 3 3 2 4 3 4 3 2 3" xfId="37692"/>
    <cellStyle name="Финансовый 3 3 2 4 3 4 3 3" xfId="17280"/>
    <cellStyle name="Финансовый 3 3 2 4 3 4 3 4" xfId="30888"/>
    <cellStyle name="Финансовый 3 3 2 4 3 4 4" xfId="8208"/>
    <cellStyle name="Финансовый 3 3 2 4 3 4 4 2" xfId="21816"/>
    <cellStyle name="Финансовый 3 3 2 4 3 4 4 3" xfId="35424"/>
    <cellStyle name="Финансовый 3 3 2 4 3 4 5" xfId="15012"/>
    <cellStyle name="Финансовый 3 3 2 4 3 4 6" xfId="28620"/>
    <cellStyle name="Финансовый 3 3 2 4 3 5" xfId="2160"/>
    <cellStyle name="Финансовый 3 3 2 4 3 5 2" xfId="6696"/>
    <cellStyle name="Финансовый 3 3 2 4 3 5 2 2" xfId="13500"/>
    <cellStyle name="Финансовый 3 3 2 4 3 5 2 2 2" xfId="27108"/>
    <cellStyle name="Финансовый 3 3 2 4 3 5 2 2 3" xfId="40716"/>
    <cellStyle name="Финансовый 3 3 2 4 3 5 2 3" xfId="20304"/>
    <cellStyle name="Финансовый 3 3 2 4 3 5 2 4" xfId="33912"/>
    <cellStyle name="Финансовый 3 3 2 4 3 5 3" xfId="4428"/>
    <cellStyle name="Финансовый 3 3 2 4 3 5 3 2" xfId="11232"/>
    <cellStyle name="Финансовый 3 3 2 4 3 5 3 2 2" xfId="24840"/>
    <cellStyle name="Финансовый 3 3 2 4 3 5 3 2 3" xfId="38448"/>
    <cellStyle name="Финансовый 3 3 2 4 3 5 3 3" xfId="18036"/>
    <cellStyle name="Финансовый 3 3 2 4 3 5 3 4" xfId="31644"/>
    <cellStyle name="Финансовый 3 3 2 4 3 5 4" xfId="8964"/>
    <cellStyle name="Финансовый 3 3 2 4 3 5 4 2" xfId="22572"/>
    <cellStyle name="Финансовый 3 3 2 4 3 5 4 3" xfId="36180"/>
    <cellStyle name="Финансовый 3 3 2 4 3 5 5" xfId="15768"/>
    <cellStyle name="Финансовый 3 3 2 4 3 5 6" xfId="29376"/>
    <cellStyle name="Финансовый 3 3 2 4 3 6" xfId="1026"/>
    <cellStyle name="Финансовый 3 3 2 4 3 6 2" xfId="5562"/>
    <cellStyle name="Финансовый 3 3 2 4 3 6 2 2" xfId="12366"/>
    <cellStyle name="Финансовый 3 3 2 4 3 6 2 2 2" xfId="25974"/>
    <cellStyle name="Финансовый 3 3 2 4 3 6 2 2 3" xfId="39582"/>
    <cellStyle name="Финансовый 3 3 2 4 3 6 2 3" xfId="19170"/>
    <cellStyle name="Финансовый 3 3 2 4 3 6 2 4" xfId="32778"/>
    <cellStyle name="Финансовый 3 3 2 4 3 6 3" xfId="3294"/>
    <cellStyle name="Финансовый 3 3 2 4 3 6 3 2" xfId="10098"/>
    <cellStyle name="Финансовый 3 3 2 4 3 6 3 2 2" xfId="23706"/>
    <cellStyle name="Финансовый 3 3 2 4 3 6 3 2 3" xfId="37314"/>
    <cellStyle name="Финансовый 3 3 2 4 3 6 3 3" xfId="16902"/>
    <cellStyle name="Финансовый 3 3 2 4 3 6 3 4" xfId="30510"/>
    <cellStyle name="Финансовый 3 3 2 4 3 6 4" xfId="7830"/>
    <cellStyle name="Финансовый 3 3 2 4 3 6 4 2" xfId="21438"/>
    <cellStyle name="Финансовый 3 3 2 4 3 6 4 3" xfId="35046"/>
    <cellStyle name="Финансовый 3 3 2 4 3 6 5" xfId="14634"/>
    <cellStyle name="Финансовый 3 3 2 4 3 6 6" xfId="28242"/>
    <cellStyle name="Финансовый 3 3 2 4 3 7" xfId="648"/>
    <cellStyle name="Финансовый 3 3 2 4 3 7 2" xfId="5184"/>
    <cellStyle name="Финансовый 3 3 2 4 3 7 2 2" xfId="11988"/>
    <cellStyle name="Финансовый 3 3 2 4 3 7 2 2 2" xfId="25596"/>
    <cellStyle name="Финансовый 3 3 2 4 3 7 2 2 3" xfId="39204"/>
    <cellStyle name="Финансовый 3 3 2 4 3 7 2 3" xfId="18792"/>
    <cellStyle name="Финансовый 3 3 2 4 3 7 2 4" xfId="32400"/>
    <cellStyle name="Финансовый 3 3 2 4 3 7 3" xfId="2916"/>
    <cellStyle name="Финансовый 3 3 2 4 3 7 3 2" xfId="9720"/>
    <cellStyle name="Финансовый 3 3 2 4 3 7 3 2 2" xfId="23328"/>
    <cellStyle name="Финансовый 3 3 2 4 3 7 3 2 3" xfId="36936"/>
    <cellStyle name="Финансовый 3 3 2 4 3 7 3 3" xfId="16524"/>
    <cellStyle name="Финансовый 3 3 2 4 3 7 3 4" xfId="30132"/>
    <cellStyle name="Финансовый 3 3 2 4 3 7 4" xfId="7452"/>
    <cellStyle name="Финансовый 3 3 2 4 3 7 4 2" xfId="21060"/>
    <cellStyle name="Финансовый 3 3 2 4 3 7 4 3" xfId="34668"/>
    <cellStyle name="Финансовый 3 3 2 4 3 7 5" xfId="14256"/>
    <cellStyle name="Финансовый 3 3 2 4 3 7 6" xfId="27864"/>
    <cellStyle name="Финансовый 3 3 2 4 3 8" xfId="4806"/>
    <cellStyle name="Финансовый 3 3 2 4 3 8 2" xfId="11610"/>
    <cellStyle name="Финансовый 3 3 2 4 3 8 2 2" xfId="25218"/>
    <cellStyle name="Финансовый 3 3 2 4 3 8 2 3" xfId="38826"/>
    <cellStyle name="Финансовый 3 3 2 4 3 8 3" xfId="18414"/>
    <cellStyle name="Финансовый 3 3 2 4 3 8 4" xfId="32022"/>
    <cellStyle name="Финансовый 3 3 2 4 3 9" xfId="2538"/>
    <cellStyle name="Финансовый 3 3 2 4 3 9 2" xfId="9342"/>
    <cellStyle name="Финансовый 3 3 2 4 3 9 2 2" xfId="22950"/>
    <cellStyle name="Финансовый 3 3 2 4 3 9 2 3" xfId="36558"/>
    <cellStyle name="Финансовый 3 3 2 4 3 9 3" xfId="16146"/>
    <cellStyle name="Финансовый 3 3 2 4 3 9 4" xfId="29754"/>
    <cellStyle name="Финансовый 3 3 2 4 4" xfId="391"/>
    <cellStyle name="Финансовый 3 3 2 4 4 10" xfId="13999"/>
    <cellStyle name="Финансовый 3 3 2 4 4 11" xfId="27607"/>
    <cellStyle name="Финансовый 3 3 2 4 4 2" xfId="1903"/>
    <cellStyle name="Финансовый 3 3 2 4 4 2 2" xfId="6439"/>
    <cellStyle name="Финансовый 3 3 2 4 4 2 2 2" xfId="13243"/>
    <cellStyle name="Финансовый 3 3 2 4 4 2 2 2 2" xfId="26851"/>
    <cellStyle name="Финансовый 3 3 2 4 4 2 2 2 3" xfId="40459"/>
    <cellStyle name="Финансовый 3 3 2 4 4 2 2 3" xfId="20047"/>
    <cellStyle name="Финансовый 3 3 2 4 4 2 2 4" xfId="33655"/>
    <cellStyle name="Финансовый 3 3 2 4 4 2 3" xfId="4171"/>
    <cellStyle name="Финансовый 3 3 2 4 4 2 3 2" xfId="10975"/>
    <cellStyle name="Финансовый 3 3 2 4 4 2 3 2 2" xfId="24583"/>
    <cellStyle name="Финансовый 3 3 2 4 4 2 3 2 3" xfId="38191"/>
    <cellStyle name="Финансовый 3 3 2 4 4 2 3 3" xfId="17779"/>
    <cellStyle name="Финансовый 3 3 2 4 4 2 3 4" xfId="31387"/>
    <cellStyle name="Финансовый 3 3 2 4 4 2 4" xfId="8707"/>
    <cellStyle name="Финансовый 3 3 2 4 4 2 4 2" xfId="22315"/>
    <cellStyle name="Финансовый 3 3 2 4 4 2 4 3" xfId="35923"/>
    <cellStyle name="Финансовый 3 3 2 4 4 2 5" xfId="15511"/>
    <cellStyle name="Финансовый 3 3 2 4 4 2 6" xfId="29119"/>
    <cellStyle name="Финансовый 3 3 2 4 4 3" xfId="1525"/>
    <cellStyle name="Финансовый 3 3 2 4 4 3 2" xfId="6061"/>
    <cellStyle name="Финансовый 3 3 2 4 4 3 2 2" xfId="12865"/>
    <cellStyle name="Финансовый 3 3 2 4 4 3 2 2 2" xfId="26473"/>
    <cellStyle name="Финансовый 3 3 2 4 4 3 2 2 3" xfId="40081"/>
    <cellStyle name="Финансовый 3 3 2 4 4 3 2 3" xfId="19669"/>
    <cellStyle name="Финансовый 3 3 2 4 4 3 2 4" xfId="33277"/>
    <cellStyle name="Финансовый 3 3 2 4 4 3 3" xfId="3793"/>
    <cellStyle name="Финансовый 3 3 2 4 4 3 3 2" xfId="10597"/>
    <cellStyle name="Финансовый 3 3 2 4 4 3 3 2 2" xfId="24205"/>
    <cellStyle name="Финансовый 3 3 2 4 4 3 3 2 3" xfId="37813"/>
    <cellStyle name="Финансовый 3 3 2 4 4 3 3 3" xfId="17401"/>
    <cellStyle name="Финансовый 3 3 2 4 4 3 3 4" xfId="31009"/>
    <cellStyle name="Финансовый 3 3 2 4 4 3 4" xfId="8329"/>
    <cellStyle name="Финансовый 3 3 2 4 4 3 4 2" xfId="21937"/>
    <cellStyle name="Финансовый 3 3 2 4 4 3 4 3" xfId="35545"/>
    <cellStyle name="Финансовый 3 3 2 4 4 3 5" xfId="15133"/>
    <cellStyle name="Финансовый 3 3 2 4 4 3 6" xfId="28741"/>
    <cellStyle name="Финансовый 3 3 2 4 4 4" xfId="2281"/>
    <cellStyle name="Финансовый 3 3 2 4 4 4 2" xfId="6817"/>
    <cellStyle name="Финансовый 3 3 2 4 4 4 2 2" xfId="13621"/>
    <cellStyle name="Финансовый 3 3 2 4 4 4 2 2 2" xfId="27229"/>
    <cellStyle name="Финансовый 3 3 2 4 4 4 2 2 3" xfId="40837"/>
    <cellStyle name="Финансовый 3 3 2 4 4 4 2 3" xfId="20425"/>
    <cellStyle name="Финансовый 3 3 2 4 4 4 2 4" xfId="34033"/>
    <cellStyle name="Финансовый 3 3 2 4 4 4 3" xfId="4549"/>
    <cellStyle name="Финансовый 3 3 2 4 4 4 3 2" xfId="11353"/>
    <cellStyle name="Финансовый 3 3 2 4 4 4 3 2 2" xfId="24961"/>
    <cellStyle name="Финансовый 3 3 2 4 4 4 3 2 3" xfId="38569"/>
    <cellStyle name="Финансовый 3 3 2 4 4 4 3 3" xfId="18157"/>
    <cellStyle name="Финансовый 3 3 2 4 4 4 3 4" xfId="31765"/>
    <cellStyle name="Финансовый 3 3 2 4 4 4 4" xfId="9085"/>
    <cellStyle name="Финансовый 3 3 2 4 4 4 4 2" xfId="22693"/>
    <cellStyle name="Финансовый 3 3 2 4 4 4 4 3" xfId="36301"/>
    <cellStyle name="Финансовый 3 3 2 4 4 4 5" xfId="15889"/>
    <cellStyle name="Финансовый 3 3 2 4 4 4 6" xfId="29497"/>
    <cellStyle name="Финансовый 3 3 2 4 4 5" xfId="1147"/>
    <cellStyle name="Финансовый 3 3 2 4 4 5 2" xfId="5683"/>
    <cellStyle name="Финансовый 3 3 2 4 4 5 2 2" xfId="12487"/>
    <cellStyle name="Финансовый 3 3 2 4 4 5 2 2 2" xfId="26095"/>
    <cellStyle name="Финансовый 3 3 2 4 4 5 2 2 3" xfId="39703"/>
    <cellStyle name="Финансовый 3 3 2 4 4 5 2 3" xfId="19291"/>
    <cellStyle name="Финансовый 3 3 2 4 4 5 2 4" xfId="32899"/>
    <cellStyle name="Финансовый 3 3 2 4 4 5 3" xfId="3415"/>
    <cellStyle name="Финансовый 3 3 2 4 4 5 3 2" xfId="10219"/>
    <cellStyle name="Финансовый 3 3 2 4 4 5 3 2 2" xfId="23827"/>
    <cellStyle name="Финансовый 3 3 2 4 4 5 3 2 3" xfId="37435"/>
    <cellStyle name="Финансовый 3 3 2 4 4 5 3 3" xfId="17023"/>
    <cellStyle name="Финансовый 3 3 2 4 4 5 3 4" xfId="30631"/>
    <cellStyle name="Финансовый 3 3 2 4 4 5 4" xfId="7951"/>
    <cellStyle name="Финансовый 3 3 2 4 4 5 4 2" xfId="21559"/>
    <cellStyle name="Финансовый 3 3 2 4 4 5 4 3" xfId="35167"/>
    <cellStyle name="Финансовый 3 3 2 4 4 5 5" xfId="14755"/>
    <cellStyle name="Финансовый 3 3 2 4 4 5 6" xfId="28363"/>
    <cellStyle name="Финансовый 3 3 2 4 4 6" xfId="769"/>
    <cellStyle name="Финансовый 3 3 2 4 4 6 2" xfId="5305"/>
    <cellStyle name="Финансовый 3 3 2 4 4 6 2 2" xfId="12109"/>
    <cellStyle name="Финансовый 3 3 2 4 4 6 2 2 2" xfId="25717"/>
    <cellStyle name="Финансовый 3 3 2 4 4 6 2 2 3" xfId="39325"/>
    <cellStyle name="Финансовый 3 3 2 4 4 6 2 3" xfId="18913"/>
    <cellStyle name="Финансовый 3 3 2 4 4 6 2 4" xfId="32521"/>
    <cellStyle name="Финансовый 3 3 2 4 4 6 3" xfId="3037"/>
    <cellStyle name="Финансовый 3 3 2 4 4 6 3 2" xfId="9841"/>
    <cellStyle name="Финансовый 3 3 2 4 4 6 3 2 2" xfId="23449"/>
    <cellStyle name="Финансовый 3 3 2 4 4 6 3 2 3" xfId="37057"/>
    <cellStyle name="Финансовый 3 3 2 4 4 6 3 3" xfId="16645"/>
    <cellStyle name="Финансовый 3 3 2 4 4 6 3 4" xfId="30253"/>
    <cellStyle name="Финансовый 3 3 2 4 4 6 4" xfId="7573"/>
    <cellStyle name="Финансовый 3 3 2 4 4 6 4 2" xfId="21181"/>
    <cellStyle name="Финансовый 3 3 2 4 4 6 4 3" xfId="34789"/>
    <cellStyle name="Финансовый 3 3 2 4 4 6 5" xfId="14377"/>
    <cellStyle name="Финансовый 3 3 2 4 4 6 6" xfId="27985"/>
    <cellStyle name="Финансовый 3 3 2 4 4 7" xfId="4927"/>
    <cellStyle name="Финансовый 3 3 2 4 4 7 2" xfId="11731"/>
    <cellStyle name="Финансовый 3 3 2 4 4 7 2 2" xfId="25339"/>
    <cellStyle name="Финансовый 3 3 2 4 4 7 2 3" xfId="38947"/>
    <cellStyle name="Финансовый 3 3 2 4 4 7 3" xfId="18535"/>
    <cellStyle name="Финансовый 3 3 2 4 4 7 4" xfId="32143"/>
    <cellStyle name="Финансовый 3 3 2 4 4 8" xfId="2659"/>
    <cellStyle name="Финансовый 3 3 2 4 4 8 2" xfId="9463"/>
    <cellStyle name="Финансовый 3 3 2 4 4 8 2 2" xfId="23071"/>
    <cellStyle name="Финансовый 3 3 2 4 4 8 2 3" xfId="36679"/>
    <cellStyle name="Финансовый 3 3 2 4 4 8 3" xfId="16267"/>
    <cellStyle name="Финансовый 3 3 2 4 4 8 4" xfId="29875"/>
    <cellStyle name="Финансовый 3 3 2 4 4 9" xfId="7195"/>
    <cellStyle name="Финансовый 3 3 2 4 4 9 2" xfId="20803"/>
    <cellStyle name="Финансовый 3 3 2 4 4 9 3" xfId="34411"/>
    <cellStyle name="Финансовый 3 3 2 4 5" xfId="1701"/>
    <cellStyle name="Финансовый 3 3 2 4 5 2" xfId="6237"/>
    <cellStyle name="Финансовый 3 3 2 4 5 2 2" xfId="13041"/>
    <cellStyle name="Финансовый 3 3 2 4 5 2 2 2" xfId="26649"/>
    <cellStyle name="Финансовый 3 3 2 4 5 2 2 3" xfId="40257"/>
    <cellStyle name="Финансовый 3 3 2 4 5 2 3" xfId="19845"/>
    <cellStyle name="Финансовый 3 3 2 4 5 2 4" xfId="33453"/>
    <cellStyle name="Финансовый 3 3 2 4 5 3" xfId="3969"/>
    <cellStyle name="Финансовый 3 3 2 4 5 3 2" xfId="10773"/>
    <cellStyle name="Финансовый 3 3 2 4 5 3 2 2" xfId="24381"/>
    <cellStyle name="Финансовый 3 3 2 4 5 3 2 3" xfId="37989"/>
    <cellStyle name="Финансовый 3 3 2 4 5 3 3" xfId="17577"/>
    <cellStyle name="Финансовый 3 3 2 4 5 3 4" xfId="31185"/>
    <cellStyle name="Финансовый 3 3 2 4 5 4" xfId="8505"/>
    <cellStyle name="Финансовый 3 3 2 4 5 4 2" xfId="22113"/>
    <cellStyle name="Финансовый 3 3 2 4 5 4 3" xfId="35721"/>
    <cellStyle name="Финансовый 3 3 2 4 5 5" xfId="15309"/>
    <cellStyle name="Финансовый 3 3 2 4 5 6" xfId="28917"/>
    <cellStyle name="Финансовый 3 3 2 4 6" xfId="1323"/>
    <cellStyle name="Финансовый 3 3 2 4 6 2" xfId="5859"/>
    <cellStyle name="Финансовый 3 3 2 4 6 2 2" xfId="12663"/>
    <cellStyle name="Финансовый 3 3 2 4 6 2 2 2" xfId="26271"/>
    <cellStyle name="Финансовый 3 3 2 4 6 2 2 3" xfId="39879"/>
    <cellStyle name="Финансовый 3 3 2 4 6 2 3" xfId="19467"/>
    <cellStyle name="Финансовый 3 3 2 4 6 2 4" xfId="33075"/>
    <cellStyle name="Финансовый 3 3 2 4 6 3" xfId="3591"/>
    <cellStyle name="Финансовый 3 3 2 4 6 3 2" xfId="10395"/>
    <cellStyle name="Финансовый 3 3 2 4 6 3 2 2" xfId="24003"/>
    <cellStyle name="Финансовый 3 3 2 4 6 3 2 3" xfId="37611"/>
    <cellStyle name="Финансовый 3 3 2 4 6 3 3" xfId="17199"/>
    <cellStyle name="Финансовый 3 3 2 4 6 3 4" xfId="30807"/>
    <cellStyle name="Финансовый 3 3 2 4 6 4" xfId="8127"/>
    <cellStyle name="Финансовый 3 3 2 4 6 4 2" xfId="21735"/>
    <cellStyle name="Финансовый 3 3 2 4 6 4 3" xfId="35343"/>
    <cellStyle name="Финансовый 3 3 2 4 6 5" xfId="14931"/>
    <cellStyle name="Финансовый 3 3 2 4 6 6" xfId="28539"/>
    <cellStyle name="Финансовый 3 3 2 4 7" xfId="2079"/>
    <cellStyle name="Финансовый 3 3 2 4 7 2" xfId="6615"/>
    <cellStyle name="Финансовый 3 3 2 4 7 2 2" xfId="13419"/>
    <cellStyle name="Финансовый 3 3 2 4 7 2 2 2" xfId="27027"/>
    <cellStyle name="Финансовый 3 3 2 4 7 2 2 3" xfId="40635"/>
    <cellStyle name="Финансовый 3 3 2 4 7 2 3" xfId="20223"/>
    <cellStyle name="Финансовый 3 3 2 4 7 2 4" xfId="33831"/>
    <cellStyle name="Финансовый 3 3 2 4 7 3" xfId="4347"/>
    <cellStyle name="Финансовый 3 3 2 4 7 3 2" xfId="11151"/>
    <cellStyle name="Финансовый 3 3 2 4 7 3 2 2" xfId="24759"/>
    <cellStyle name="Финансовый 3 3 2 4 7 3 2 3" xfId="38367"/>
    <cellStyle name="Финансовый 3 3 2 4 7 3 3" xfId="17955"/>
    <cellStyle name="Финансовый 3 3 2 4 7 3 4" xfId="31563"/>
    <cellStyle name="Финансовый 3 3 2 4 7 4" xfId="8883"/>
    <cellStyle name="Финансовый 3 3 2 4 7 4 2" xfId="22491"/>
    <cellStyle name="Финансовый 3 3 2 4 7 4 3" xfId="36099"/>
    <cellStyle name="Финансовый 3 3 2 4 7 5" xfId="15687"/>
    <cellStyle name="Финансовый 3 3 2 4 7 6" xfId="29295"/>
    <cellStyle name="Финансовый 3 3 2 4 8" xfId="945"/>
    <cellStyle name="Финансовый 3 3 2 4 8 2" xfId="5481"/>
    <cellStyle name="Финансовый 3 3 2 4 8 2 2" xfId="12285"/>
    <cellStyle name="Финансовый 3 3 2 4 8 2 2 2" xfId="25893"/>
    <cellStyle name="Финансовый 3 3 2 4 8 2 2 3" xfId="39501"/>
    <cellStyle name="Финансовый 3 3 2 4 8 2 3" xfId="19089"/>
    <cellStyle name="Финансовый 3 3 2 4 8 2 4" xfId="32697"/>
    <cellStyle name="Финансовый 3 3 2 4 8 3" xfId="3213"/>
    <cellStyle name="Финансовый 3 3 2 4 8 3 2" xfId="10017"/>
    <cellStyle name="Финансовый 3 3 2 4 8 3 2 2" xfId="23625"/>
    <cellStyle name="Финансовый 3 3 2 4 8 3 2 3" xfId="37233"/>
    <cellStyle name="Финансовый 3 3 2 4 8 3 3" xfId="16821"/>
    <cellStyle name="Финансовый 3 3 2 4 8 3 4" xfId="30429"/>
    <cellStyle name="Финансовый 3 3 2 4 8 4" xfId="7749"/>
    <cellStyle name="Финансовый 3 3 2 4 8 4 2" xfId="21357"/>
    <cellStyle name="Финансовый 3 3 2 4 8 4 3" xfId="34965"/>
    <cellStyle name="Финансовый 3 3 2 4 8 5" xfId="14553"/>
    <cellStyle name="Финансовый 3 3 2 4 8 6" xfId="28161"/>
    <cellStyle name="Финансовый 3 3 2 4 9" xfId="567"/>
    <cellStyle name="Финансовый 3 3 2 4 9 2" xfId="5103"/>
    <cellStyle name="Финансовый 3 3 2 4 9 2 2" xfId="11907"/>
    <cellStyle name="Финансовый 3 3 2 4 9 2 2 2" xfId="25515"/>
    <cellStyle name="Финансовый 3 3 2 4 9 2 2 3" xfId="39123"/>
    <cellStyle name="Финансовый 3 3 2 4 9 2 3" xfId="18711"/>
    <cellStyle name="Финансовый 3 3 2 4 9 2 4" xfId="32319"/>
    <cellStyle name="Финансовый 3 3 2 4 9 3" xfId="2835"/>
    <cellStyle name="Финансовый 3 3 2 4 9 3 2" xfId="9639"/>
    <cellStyle name="Финансовый 3 3 2 4 9 3 2 2" xfId="23247"/>
    <cellStyle name="Финансовый 3 3 2 4 9 3 2 3" xfId="36855"/>
    <cellStyle name="Финансовый 3 3 2 4 9 3 3" xfId="16443"/>
    <cellStyle name="Финансовый 3 3 2 4 9 3 4" xfId="30051"/>
    <cellStyle name="Финансовый 3 3 2 4 9 4" xfId="7371"/>
    <cellStyle name="Финансовый 3 3 2 4 9 4 2" xfId="20979"/>
    <cellStyle name="Финансовый 3 3 2 4 9 4 3" xfId="34587"/>
    <cellStyle name="Финансовый 3 3 2 4 9 5" xfId="14175"/>
    <cellStyle name="Финансовый 3 3 2 4 9 6" xfId="27783"/>
    <cellStyle name="Финансовый 3 3 2 5" xfId="201"/>
    <cellStyle name="Финансовый 3 3 2 5 10" xfId="2469"/>
    <cellStyle name="Финансовый 3 3 2 5 10 2" xfId="9273"/>
    <cellStyle name="Финансовый 3 3 2 5 10 2 2" xfId="22881"/>
    <cellStyle name="Финансовый 3 3 2 5 10 2 3" xfId="36489"/>
    <cellStyle name="Финансовый 3 3 2 5 10 3" xfId="16077"/>
    <cellStyle name="Финансовый 3 3 2 5 10 4" xfId="29685"/>
    <cellStyle name="Финансовый 3 3 2 5 11" xfId="7005"/>
    <cellStyle name="Финансовый 3 3 2 5 11 2" xfId="20613"/>
    <cellStyle name="Финансовый 3 3 2 5 11 3" xfId="34221"/>
    <cellStyle name="Финансовый 3 3 2 5 12" xfId="13809"/>
    <cellStyle name="Финансовый 3 3 2 5 13" xfId="27417"/>
    <cellStyle name="Финансовый 3 3 2 5 2" xfId="282"/>
    <cellStyle name="Финансовый 3 3 2 5 2 10" xfId="7086"/>
    <cellStyle name="Финансовый 3 3 2 5 2 10 2" xfId="20694"/>
    <cellStyle name="Финансовый 3 3 2 5 2 10 3" xfId="34302"/>
    <cellStyle name="Финансовый 3 3 2 5 2 11" xfId="13890"/>
    <cellStyle name="Финансовый 3 3 2 5 2 12" xfId="27498"/>
    <cellStyle name="Финансовый 3 3 2 5 2 2" xfId="484"/>
    <cellStyle name="Финансовый 3 3 2 5 2 2 10" xfId="14092"/>
    <cellStyle name="Финансовый 3 3 2 5 2 2 11" xfId="27700"/>
    <cellStyle name="Финансовый 3 3 2 5 2 2 2" xfId="1996"/>
    <cellStyle name="Финансовый 3 3 2 5 2 2 2 2" xfId="6532"/>
    <cellStyle name="Финансовый 3 3 2 5 2 2 2 2 2" xfId="13336"/>
    <cellStyle name="Финансовый 3 3 2 5 2 2 2 2 2 2" xfId="26944"/>
    <cellStyle name="Финансовый 3 3 2 5 2 2 2 2 2 3" xfId="40552"/>
    <cellStyle name="Финансовый 3 3 2 5 2 2 2 2 3" xfId="20140"/>
    <cellStyle name="Финансовый 3 3 2 5 2 2 2 2 4" xfId="33748"/>
    <cellStyle name="Финансовый 3 3 2 5 2 2 2 3" xfId="4264"/>
    <cellStyle name="Финансовый 3 3 2 5 2 2 2 3 2" xfId="11068"/>
    <cellStyle name="Финансовый 3 3 2 5 2 2 2 3 2 2" xfId="24676"/>
    <cellStyle name="Финансовый 3 3 2 5 2 2 2 3 2 3" xfId="38284"/>
    <cellStyle name="Финансовый 3 3 2 5 2 2 2 3 3" xfId="17872"/>
    <cellStyle name="Финансовый 3 3 2 5 2 2 2 3 4" xfId="31480"/>
    <cellStyle name="Финансовый 3 3 2 5 2 2 2 4" xfId="8800"/>
    <cellStyle name="Финансовый 3 3 2 5 2 2 2 4 2" xfId="22408"/>
    <cellStyle name="Финансовый 3 3 2 5 2 2 2 4 3" xfId="36016"/>
    <cellStyle name="Финансовый 3 3 2 5 2 2 2 5" xfId="15604"/>
    <cellStyle name="Финансовый 3 3 2 5 2 2 2 6" xfId="29212"/>
    <cellStyle name="Финансовый 3 3 2 5 2 2 3" xfId="1618"/>
    <cellStyle name="Финансовый 3 3 2 5 2 2 3 2" xfId="6154"/>
    <cellStyle name="Финансовый 3 3 2 5 2 2 3 2 2" xfId="12958"/>
    <cellStyle name="Финансовый 3 3 2 5 2 2 3 2 2 2" xfId="26566"/>
    <cellStyle name="Финансовый 3 3 2 5 2 2 3 2 2 3" xfId="40174"/>
    <cellStyle name="Финансовый 3 3 2 5 2 2 3 2 3" xfId="19762"/>
    <cellStyle name="Финансовый 3 3 2 5 2 2 3 2 4" xfId="33370"/>
    <cellStyle name="Финансовый 3 3 2 5 2 2 3 3" xfId="3886"/>
    <cellStyle name="Финансовый 3 3 2 5 2 2 3 3 2" xfId="10690"/>
    <cellStyle name="Финансовый 3 3 2 5 2 2 3 3 2 2" xfId="24298"/>
    <cellStyle name="Финансовый 3 3 2 5 2 2 3 3 2 3" xfId="37906"/>
    <cellStyle name="Финансовый 3 3 2 5 2 2 3 3 3" xfId="17494"/>
    <cellStyle name="Финансовый 3 3 2 5 2 2 3 3 4" xfId="31102"/>
    <cellStyle name="Финансовый 3 3 2 5 2 2 3 4" xfId="8422"/>
    <cellStyle name="Финансовый 3 3 2 5 2 2 3 4 2" xfId="22030"/>
    <cellStyle name="Финансовый 3 3 2 5 2 2 3 4 3" xfId="35638"/>
    <cellStyle name="Финансовый 3 3 2 5 2 2 3 5" xfId="15226"/>
    <cellStyle name="Финансовый 3 3 2 5 2 2 3 6" xfId="28834"/>
    <cellStyle name="Финансовый 3 3 2 5 2 2 4" xfId="2374"/>
    <cellStyle name="Финансовый 3 3 2 5 2 2 4 2" xfId="6910"/>
    <cellStyle name="Финансовый 3 3 2 5 2 2 4 2 2" xfId="13714"/>
    <cellStyle name="Финансовый 3 3 2 5 2 2 4 2 2 2" xfId="27322"/>
    <cellStyle name="Финансовый 3 3 2 5 2 2 4 2 2 3" xfId="40930"/>
    <cellStyle name="Финансовый 3 3 2 5 2 2 4 2 3" xfId="20518"/>
    <cellStyle name="Финансовый 3 3 2 5 2 2 4 2 4" xfId="34126"/>
    <cellStyle name="Финансовый 3 3 2 5 2 2 4 3" xfId="4642"/>
    <cellStyle name="Финансовый 3 3 2 5 2 2 4 3 2" xfId="11446"/>
    <cellStyle name="Финансовый 3 3 2 5 2 2 4 3 2 2" xfId="25054"/>
    <cellStyle name="Финансовый 3 3 2 5 2 2 4 3 2 3" xfId="38662"/>
    <cellStyle name="Финансовый 3 3 2 5 2 2 4 3 3" xfId="18250"/>
    <cellStyle name="Финансовый 3 3 2 5 2 2 4 3 4" xfId="31858"/>
    <cellStyle name="Финансовый 3 3 2 5 2 2 4 4" xfId="9178"/>
    <cellStyle name="Финансовый 3 3 2 5 2 2 4 4 2" xfId="22786"/>
    <cellStyle name="Финансовый 3 3 2 5 2 2 4 4 3" xfId="36394"/>
    <cellStyle name="Финансовый 3 3 2 5 2 2 4 5" xfId="15982"/>
    <cellStyle name="Финансовый 3 3 2 5 2 2 4 6" xfId="29590"/>
    <cellStyle name="Финансовый 3 3 2 5 2 2 5" xfId="1240"/>
    <cellStyle name="Финансовый 3 3 2 5 2 2 5 2" xfId="5776"/>
    <cellStyle name="Финансовый 3 3 2 5 2 2 5 2 2" xfId="12580"/>
    <cellStyle name="Финансовый 3 3 2 5 2 2 5 2 2 2" xfId="26188"/>
    <cellStyle name="Финансовый 3 3 2 5 2 2 5 2 2 3" xfId="39796"/>
    <cellStyle name="Финансовый 3 3 2 5 2 2 5 2 3" xfId="19384"/>
    <cellStyle name="Финансовый 3 3 2 5 2 2 5 2 4" xfId="32992"/>
    <cellStyle name="Финансовый 3 3 2 5 2 2 5 3" xfId="3508"/>
    <cellStyle name="Финансовый 3 3 2 5 2 2 5 3 2" xfId="10312"/>
    <cellStyle name="Финансовый 3 3 2 5 2 2 5 3 2 2" xfId="23920"/>
    <cellStyle name="Финансовый 3 3 2 5 2 2 5 3 2 3" xfId="37528"/>
    <cellStyle name="Финансовый 3 3 2 5 2 2 5 3 3" xfId="17116"/>
    <cellStyle name="Финансовый 3 3 2 5 2 2 5 3 4" xfId="30724"/>
    <cellStyle name="Финансовый 3 3 2 5 2 2 5 4" xfId="8044"/>
    <cellStyle name="Финансовый 3 3 2 5 2 2 5 4 2" xfId="21652"/>
    <cellStyle name="Финансовый 3 3 2 5 2 2 5 4 3" xfId="35260"/>
    <cellStyle name="Финансовый 3 3 2 5 2 2 5 5" xfId="14848"/>
    <cellStyle name="Финансовый 3 3 2 5 2 2 5 6" xfId="28456"/>
    <cellStyle name="Финансовый 3 3 2 5 2 2 6" xfId="862"/>
    <cellStyle name="Финансовый 3 3 2 5 2 2 6 2" xfId="5398"/>
    <cellStyle name="Финансовый 3 3 2 5 2 2 6 2 2" xfId="12202"/>
    <cellStyle name="Финансовый 3 3 2 5 2 2 6 2 2 2" xfId="25810"/>
    <cellStyle name="Финансовый 3 3 2 5 2 2 6 2 2 3" xfId="39418"/>
    <cellStyle name="Финансовый 3 3 2 5 2 2 6 2 3" xfId="19006"/>
    <cellStyle name="Финансовый 3 3 2 5 2 2 6 2 4" xfId="32614"/>
    <cellStyle name="Финансовый 3 3 2 5 2 2 6 3" xfId="3130"/>
    <cellStyle name="Финансовый 3 3 2 5 2 2 6 3 2" xfId="9934"/>
    <cellStyle name="Финансовый 3 3 2 5 2 2 6 3 2 2" xfId="23542"/>
    <cellStyle name="Финансовый 3 3 2 5 2 2 6 3 2 3" xfId="37150"/>
    <cellStyle name="Финансовый 3 3 2 5 2 2 6 3 3" xfId="16738"/>
    <cellStyle name="Финансовый 3 3 2 5 2 2 6 3 4" xfId="30346"/>
    <cellStyle name="Финансовый 3 3 2 5 2 2 6 4" xfId="7666"/>
    <cellStyle name="Финансовый 3 3 2 5 2 2 6 4 2" xfId="21274"/>
    <cellStyle name="Финансовый 3 3 2 5 2 2 6 4 3" xfId="34882"/>
    <cellStyle name="Финансовый 3 3 2 5 2 2 6 5" xfId="14470"/>
    <cellStyle name="Финансовый 3 3 2 5 2 2 6 6" xfId="28078"/>
    <cellStyle name="Финансовый 3 3 2 5 2 2 7" xfId="5020"/>
    <cellStyle name="Финансовый 3 3 2 5 2 2 7 2" xfId="11824"/>
    <cellStyle name="Финансовый 3 3 2 5 2 2 7 2 2" xfId="25432"/>
    <cellStyle name="Финансовый 3 3 2 5 2 2 7 2 3" xfId="39040"/>
    <cellStyle name="Финансовый 3 3 2 5 2 2 7 3" xfId="18628"/>
    <cellStyle name="Финансовый 3 3 2 5 2 2 7 4" xfId="32236"/>
    <cellStyle name="Финансовый 3 3 2 5 2 2 8" xfId="2752"/>
    <cellStyle name="Финансовый 3 3 2 5 2 2 8 2" xfId="9556"/>
    <cellStyle name="Финансовый 3 3 2 5 2 2 8 2 2" xfId="23164"/>
    <cellStyle name="Финансовый 3 3 2 5 2 2 8 2 3" xfId="36772"/>
    <cellStyle name="Финансовый 3 3 2 5 2 2 8 3" xfId="16360"/>
    <cellStyle name="Финансовый 3 3 2 5 2 2 8 4" xfId="29968"/>
    <cellStyle name="Финансовый 3 3 2 5 2 2 9" xfId="7288"/>
    <cellStyle name="Финансовый 3 3 2 5 2 2 9 2" xfId="20896"/>
    <cellStyle name="Финансовый 3 3 2 5 2 2 9 3" xfId="34504"/>
    <cellStyle name="Финансовый 3 3 2 5 2 3" xfId="1794"/>
    <cellStyle name="Финансовый 3 3 2 5 2 3 2" xfId="6330"/>
    <cellStyle name="Финансовый 3 3 2 5 2 3 2 2" xfId="13134"/>
    <cellStyle name="Финансовый 3 3 2 5 2 3 2 2 2" xfId="26742"/>
    <cellStyle name="Финансовый 3 3 2 5 2 3 2 2 3" xfId="40350"/>
    <cellStyle name="Финансовый 3 3 2 5 2 3 2 3" xfId="19938"/>
    <cellStyle name="Финансовый 3 3 2 5 2 3 2 4" xfId="33546"/>
    <cellStyle name="Финансовый 3 3 2 5 2 3 3" xfId="4062"/>
    <cellStyle name="Финансовый 3 3 2 5 2 3 3 2" xfId="10866"/>
    <cellStyle name="Финансовый 3 3 2 5 2 3 3 2 2" xfId="24474"/>
    <cellStyle name="Финансовый 3 3 2 5 2 3 3 2 3" xfId="38082"/>
    <cellStyle name="Финансовый 3 3 2 5 2 3 3 3" xfId="17670"/>
    <cellStyle name="Финансовый 3 3 2 5 2 3 3 4" xfId="31278"/>
    <cellStyle name="Финансовый 3 3 2 5 2 3 4" xfId="8598"/>
    <cellStyle name="Финансовый 3 3 2 5 2 3 4 2" xfId="22206"/>
    <cellStyle name="Финансовый 3 3 2 5 2 3 4 3" xfId="35814"/>
    <cellStyle name="Финансовый 3 3 2 5 2 3 5" xfId="15402"/>
    <cellStyle name="Финансовый 3 3 2 5 2 3 6" xfId="29010"/>
    <cellStyle name="Финансовый 3 3 2 5 2 4" xfId="1416"/>
    <cellStyle name="Финансовый 3 3 2 5 2 4 2" xfId="5952"/>
    <cellStyle name="Финансовый 3 3 2 5 2 4 2 2" xfId="12756"/>
    <cellStyle name="Финансовый 3 3 2 5 2 4 2 2 2" xfId="26364"/>
    <cellStyle name="Финансовый 3 3 2 5 2 4 2 2 3" xfId="39972"/>
    <cellStyle name="Финансовый 3 3 2 5 2 4 2 3" xfId="19560"/>
    <cellStyle name="Финансовый 3 3 2 5 2 4 2 4" xfId="33168"/>
    <cellStyle name="Финансовый 3 3 2 5 2 4 3" xfId="3684"/>
    <cellStyle name="Финансовый 3 3 2 5 2 4 3 2" xfId="10488"/>
    <cellStyle name="Финансовый 3 3 2 5 2 4 3 2 2" xfId="24096"/>
    <cellStyle name="Финансовый 3 3 2 5 2 4 3 2 3" xfId="37704"/>
    <cellStyle name="Финансовый 3 3 2 5 2 4 3 3" xfId="17292"/>
    <cellStyle name="Финансовый 3 3 2 5 2 4 3 4" xfId="30900"/>
    <cellStyle name="Финансовый 3 3 2 5 2 4 4" xfId="8220"/>
    <cellStyle name="Финансовый 3 3 2 5 2 4 4 2" xfId="21828"/>
    <cellStyle name="Финансовый 3 3 2 5 2 4 4 3" xfId="35436"/>
    <cellStyle name="Финансовый 3 3 2 5 2 4 5" xfId="15024"/>
    <cellStyle name="Финансовый 3 3 2 5 2 4 6" xfId="28632"/>
    <cellStyle name="Финансовый 3 3 2 5 2 5" xfId="2172"/>
    <cellStyle name="Финансовый 3 3 2 5 2 5 2" xfId="6708"/>
    <cellStyle name="Финансовый 3 3 2 5 2 5 2 2" xfId="13512"/>
    <cellStyle name="Финансовый 3 3 2 5 2 5 2 2 2" xfId="27120"/>
    <cellStyle name="Финансовый 3 3 2 5 2 5 2 2 3" xfId="40728"/>
    <cellStyle name="Финансовый 3 3 2 5 2 5 2 3" xfId="20316"/>
    <cellStyle name="Финансовый 3 3 2 5 2 5 2 4" xfId="33924"/>
    <cellStyle name="Финансовый 3 3 2 5 2 5 3" xfId="4440"/>
    <cellStyle name="Финансовый 3 3 2 5 2 5 3 2" xfId="11244"/>
    <cellStyle name="Финансовый 3 3 2 5 2 5 3 2 2" xfId="24852"/>
    <cellStyle name="Финансовый 3 3 2 5 2 5 3 2 3" xfId="38460"/>
    <cellStyle name="Финансовый 3 3 2 5 2 5 3 3" xfId="18048"/>
    <cellStyle name="Финансовый 3 3 2 5 2 5 3 4" xfId="31656"/>
    <cellStyle name="Финансовый 3 3 2 5 2 5 4" xfId="8976"/>
    <cellStyle name="Финансовый 3 3 2 5 2 5 4 2" xfId="22584"/>
    <cellStyle name="Финансовый 3 3 2 5 2 5 4 3" xfId="36192"/>
    <cellStyle name="Финансовый 3 3 2 5 2 5 5" xfId="15780"/>
    <cellStyle name="Финансовый 3 3 2 5 2 5 6" xfId="29388"/>
    <cellStyle name="Финансовый 3 3 2 5 2 6" xfId="1038"/>
    <cellStyle name="Финансовый 3 3 2 5 2 6 2" xfId="5574"/>
    <cellStyle name="Финансовый 3 3 2 5 2 6 2 2" xfId="12378"/>
    <cellStyle name="Финансовый 3 3 2 5 2 6 2 2 2" xfId="25986"/>
    <cellStyle name="Финансовый 3 3 2 5 2 6 2 2 3" xfId="39594"/>
    <cellStyle name="Финансовый 3 3 2 5 2 6 2 3" xfId="19182"/>
    <cellStyle name="Финансовый 3 3 2 5 2 6 2 4" xfId="32790"/>
    <cellStyle name="Финансовый 3 3 2 5 2 6 3" xfId="3306"/>
    <cellStyle name="Финансовый 3 3 2 5 2 6 3 2" xfId="10110"/>
    <cellStyle name="Финансовый 3 3 2 5 2 6 3 2 2" xfId="23718"/>
    <cellStyle name="Финансовый 3 3 2 5 2 6 3 2 3" xfId="37326"/>
    <cellStyle name="Финансовый 3 3 2 5 2 6 3 3" xfId="16914"/>
    <cellStyle name="Финансовый 3 3 2 5 2 6 3 4" xfId="30522"/>
    <cellStyle name="Финансовый 3 3 2 5 2 6 4" xfId="7842"/>
    <cellStyle name="Финансовый 3 3 2 5 2 6 4 2" xfId="21450"/>
    <cellStyle name="Финансовый 3 3 2 5 2 6 4 3" xfId="35058"/>
    <cellStyle name="Финансовый 3 3 2 5 2 6 5" xfId="14646"/>
    <cellStyle name="Финансовый 3 3 2 5 2 6 6" xfId="28254"/>
    <cellStyle name="Финансовый 3 3 2 5 2 7" xfId="660"/>
    <cellStyle name="Финансовый 3 3 2 5 2 7 2" xfId="5196"/>
    <cellStyle name="Финансовый 3 3 2 5 2 7 2 2" xfId="12000"/>
    <cellStyle name="Финансовый 3 3 2 5 2 7 2 2 2" xfId="25608"/>
    <cellStyle name="Финансовый 3 3 2 5 2 7 2 2 3" xfId="39216"/>
    <cellStyle name="Финансовый 3 3 2 5 2 7 2 3" xfId="18804"/>
    <cellStyle name="Финансовый 3 3 2 5 2 7 2 4" xfId="32412"/>
    <cellStyle name="Финансовый 3 3 2 5 2 7 3" xfId="2928"/>
    <cellStyle name="Финансовый 3 3 2 5 2 7 3 2" xfId="9732"/>
    <cellStyle name="Финансовый 3 3 2 5 2 7 3 2 2" xfId="23340"/>
    <cellStyle name="Финансовый 3 3 2 5 2 7 3 2 3" xfId="36948"/>
    <cellStyle name="Финансовый 3 3 2 5 2 7 3 3" xfId="16536"/>
    <cellStyle name="Финансовый 3 3 2 5 2 7 3 4" xfId="30144"/>
    <cellStyle name="Финансовый 3 3 2 5 2 7 4" xfId="7464"/>
    <cellStyle name="Финансовый 3 3 2 5 2 7 4 2" xfId="21072"/>
    <cellStyle name="Финансовый 3 3 2 5 2 7 4 3" xfId="34680"/>
    <cellStyle name="Финансовый 3 3 2 5 2 7 5" xfId="14268"/>
    <cellStyle name="Финансовый 3 3 2 5 2 7 6" xfId="27876"/>
    <cellStyle name="Финансовый 3 3 2 5 2 8" xfId="4818"/>
    <cellStyle name="Финансовый 3 3 2 5 2 8 2" xfId="11622"/>
    <cellStyle name="Финансовый 3 3 2 5 2 8 2 2" xfId="25230"/>
    <cellStyle name="Финансовый 3 3 2 5 2 8 2 3" xfId="38838"/>
    <cellStyle name="Финансовый 3 3 2 5 2 8 3" xfId="18426"/>
    <cellStyle name="Финансовый 3 3 2 5 2 8 4" xfId="32034"/>
    <cellStyle name="Финансовый 3 3 2 5 2 9" xfId="2550"/>
    <cellStyle name="Финансовый 3 3 2 5 2 9 2" xfId="9354"/>
    <cellStyle name="Финансовый 3 3 2 5 2 9 2 2" xfId="22962"/>
    <cellStyle name="Финансовый 3 3 2 5 2 9 2 3" xfId="36570"/>
    <cellStyle name="Финансовый 3 3 2 5 2 9 3" xfId="16158"/>
    <cellStyle name="Финансовый 3 3 2 5 2 9 4" xfId="29766"/>
    <cellStyle name="Финансовый 3 3 2 5 3" xfId="403"/>
    <cellStyle name="Финансовый 3 3 2 5 3 10" xfId="14011"/>
    <cellStyle name="Финансовый 3 3 2 5 3 11" xfId="27619"/>
    <cellStyle name="Финансовый 3 3 2 5 3 2" xfId="1915"/>
    <cellStyle name="Финансовый 3 3 2 5 3 2 2" xfId="6451"/>
    <cellStyle name="Финансовый 3 3 2 5 3 2 2 2" xfId="13255"/>
    <cellStyle name="Финансовый 3 3 2 5 3 2 2 2 2" xfId="26863"/>
    <cellStyle name="Финансовый 3 3 2 5 3 2 2 2 3" xfId="40471"/>
    <cellStyle name="Финансовый 3 3 2 5 3 2 2 3" xfId="20059"/>
    <cellStyle name="Финансовый 3 3 2 5 3 2 2 4" xfId="33667"/>
    <cellStyle name="Финансовый 3 3 2 5 3 2 3" xfId="4183"/>
    <cellStyle name="Финансовый 3 3 2 5 3 2 3 2" xfId="10987"/>
    <cellStyle name="Финансовый 3 3 2 5 3 2 3 2 2" xfId="24595"/>
    <cellStyle name="Финансовый 3 3 2 5 3 2 3 2 3" xfId="38203"/>
    <cellStyle name="Финансовый 3 3 2 5 3 2 3 3" xfId="17791"/>
    <cellStyle name="Финансовый 3 3 2 5 3 2 3 4" xfId="31399"/>
    <cellStyle name="Финансовый 3 3 2 5 3 2 4" xfId="8719"/>
    <cellStyle name="Финансовый 3 3 2 5 3 2 4 2" xfId="22327"/>
    <cellStyle name="Финансовый 3 3 2 5 3 2 4 3" xfId="35935"/>
    <cellStyle name="Финансовый 3 3 2 5 3 2 5" xfId="15523"/>
    <cellStyle name="Финансовый 3 3 2 5 3 2 6" xfId="29131"/>
    <cellStyle name="Финансовый 3 3 2 5 3 3" xfId="1537"/>
    <cellStyle name="Финансовый 3 3 2 5 3 3 2" xfId="6073"/>
    <cellStyle name="Финансовый 3 3 2 5 3 3 2 2" xfId="12877"/>
    <cellStyle name="Финансовый 3 3 2 5 3 3 2 2 2" xfId="26485"/>
    <cellStyle name="Финансовый 3 3 2 5 3 3 2 2 3" xfId="40093"/>
    <cellStyle name="Финансовый 3 3 2 5 3 3 2 3" xfId="19681"/>
    <cellStyle name="Финансовый 3 3 2 5 3 3 2 4" xfId="33289"/>
    <cellStyle name="Финансовый 3 3 2 5 3 3 3" xfId="3805"/>
    <cellStyle name="Финансовый 3 3 2 5 3 3 3 2" xfId="10609"/>
    <cellStyle name="Финансовый 3 3 2 5 3 3 3 2 2" xfId="24217"/>
    <cellStyle name="Финансовый 3 3 2 5 3 3 3 2 3" xfId="37825"/>
    <cellStyle name="Финансовый 3 3 2 5 3 3 3 3" xfId="17413"/>
    <cellStyle name="Финансовый 3 3 2 5 3 3 3 4" xfId="31021"/>
    <cellStyle name="Финансовый 3 3 2 5 3 3 4" xfId="8341"/>
    <cellStyle name="Финансовый 3 3 2 5 3 3 4 2" xfId="21949"/>
    <cellStyle name="Финансовый 3 3 2 5 3 3 4 3" xfId="35557"/>
    <cellStyle name="Финансовый 3 3 2 5 3 3 5" xfId="15145"/>
    <cellStyle name="Финансовый 3 3 2 5 3 3 6" xfId="28753"/>
    <cellStyle name="Финансовый 3 3 2 5 3 4" xfId="2293"/>
    <cellStyle name="Финансовый 3 3 2 5 3 4 2" xfId="6829"/>
    <cellStyle name="Финансовый 3 3 2 5 3 4 2 2" xfId="13633"/>
    <cellStyle name="Финансовый 3 3 2 5 3 4 2 2 2" xfId="27241"/>
    <cellStyle name="Финансовый 3 3 2 5 3 4 2 2 3" xfId="40849"/>
    <cellStyle name="Финансовый 3 3 2 5 3 4 2 3" xfId="20437"/>
    <cellStyle name="Финансовый 3 3 2 5 3 4 2 4" xfId="34045"/>
    <cellStyle name="Финансовый 3 3 2 5 3 4 3" xfId="4561"/>
    <cellStyle name="Финансовый 3 3 2 5 3 4 3 2" xfId="11365"/>
    <cellStyle name="Финансовый 3 3 2 5 3 4 3 2 2" xfId="24973"/>
    <cellStyle name="Финансовый 3 3 2 5 3 4 3 2 3" xfId="38581"/>
    <cellStyle name="Финансовый 3 3 2 5 3 4 3 3" xfId="18169"/>
    <cellStyle name="Финансовый 3 3 2 5 3 4 3 4" xfId="31777"/>
    <cellStyle name="Финансовый 3 3 2 5 3 4 4" xfId="9097"/>
    <cellStyle name="Финансовый 3 3 2 5 3 4 4 2" xfId="22705"/>
    <cellStyle name="Финансовый 3 3 2 5 3 4 4 3" xfId="36313"/>
    <cellStyle name="Финансовый 3 3 2 5 3 4 5" xfId="15901"/>
    <cellStyle name="Финансовый 3 3 2 5 3 4 6" xfId="29509"/>
    <cellStyle name="Финансовый 3 3 2 5 3 5" xfId="1159"/>
    <cellStyle name="Финансовый 3 3 2 5 3 5 2" xfId="5695"/>
    <cellStyle name="Финансовый 3 3 2 5 3 5 2 2" xfId="12499"/>
    <cellStyle name="Финансовый 3 3 2 5 3 5 2 2 2" xfId="26107"/>
    <cellStyle name="Финансовый 3 3 2 5 3 5 2 2 3" xfId="39715"/>
    <cellStyle name="Финансовый 3 3 2 5 3 5 2 3" xfId="19303"/>
    <cellStyle name="Финансовый 3 3 2 5 3 5 2 4" xfId="32911"/>
    <cellStyle name="Финансовый 3 3 2 5 3 5 3" xfId="3427"/>
    <cellStyle name="Финансовый 3 3 2 5 3 5 3 2" xfId="10231"/>
    <cellStyle name="Финансовый 3 3 2 5 3 5 3 2 2" xfId="23839"/>
    <cellStyle name="Финансовый 3 3 2 5 3 5 3 2 3" xfId="37447"/>
    <cellStyle name="Финансовый 3 3 2 5 3 5 3 3" xfId="17035"/>
    <cellStyle name="Финансовый 3 3 2 5 3 5 3 4" xfId="30643"/>
    <cellStyle name="Финансовый 3 3 2 5 3 5 4" xfId="7963"/>
    <cellStyle name="Финансовый 3 3 2 5 3 5 4 2" xfId="21571"/>
    <cellStyle name="Финансовый 3 3 2 5 3 5 4 3" xfId="35179"/>
    <cellStyle name="Финансовый 3 3 2 5 3 5 5" xfId="14767"/>
    <cellStyle name="Финансовый 3 3 2 5 3 5 6" xfId="28375"/>
    <cellStyle name="Финансовый 3 3 2 5 3 6" xfId="781"/>
    <cellStyle name="Финансовый 3 3 2 5 3 6 2" xfId="5317"/>
    <cellStyle name="Финансовый 3 3 2 5 3 6 2 2" xfId="12121"/>
    <cellStyle name="Финансовый 3 3 2 5 3 6 2 2 2" xfId="25729"/>
    <cellStyle name="Финансовый 3 3 2 5 3 6 2 2 3" xfId="39337"/>
    <cellStyle name="Финансовый 3 3 2 5 3 6 2 3" xfId="18925"/>
    <cellStyle name="Финансовый 3 3 2 5 3 6 2 4" xfId="32533"/>
    <cellStyle name="Финансовый 3 3 2 5 3 6 3" xfId="3049"/>
    <cellStyle name="Финансовый 3 3 2 5 3 6 3 2" xfId="9853"/>
    <cellStyle name="Финансовый 3 3 2 5 3 6 3 2 2" xfId="23461"/>
    <cellStyle name="Финансовый 3 3 2 5 3 6 3 2 3" xfId="37069"/>
    <cellStyle name="Финансовый 3 3 2 5 3 6 3 3" xfId="16657"/>
    <cellStyle name="Финансовый 3 3 2 5 3 6 3 4" xfId="30265"/>
    <cellStyle name="Финансовый 3 3 2 5 3 6 4" xfId="7585"/>
    <cellStyle name="Финансовый 3 3 2 5 3 6 4 2" xfId="21193"/>
    <cellStyle name="Финансовый 3 3 2 5 3 6 4 3" xfId="34801"/>
    <cellStyle name="Финансовый 3 3 2 5 3 6 5" xfId="14389"/>
    <cellStyle name="Финансовый 3 3 2 5 3 6 6" xfId="27997"/>
    <cellStyle name="Финансовый 3 3 2 5 3 7" xfId="4939"/>
    <cellStyle name="Финансовый 3 3 2 5 3 7 2" xfId="11743"/>
    <cellStyle name="Финансовый 3 3 2 5 3 7 2 2" xfId="25351"/>
    <cellStyle name="Финансовый 3 3 2 5 3 7 2 3" xfId="38959"/>
    <cellStyle name="Финансовый 3 3 2 5 3 7 3" xfId="18547"/>
    <cellStyle name="Финансовый 3 3 2 5 3 7 4" xfId="32155"/>
    <cellStyle name="Финансовый 3 3 2 5 3 8" xfId="2671"/>
    <cellStyle name="Финансовый 3 3 2 5 3 8 2" xfId="9475"/>
    <cellStyle name="Финансовый 3 3 2 5 3 8 2 2" xfId="23083"/>
    <cellStyle name="Финансовый 3 3 2 5 3 8 2 3" xfId="36691"/>
    <cellStyle name="Финансовый 3 3 2 5 3 8 3" xfId="16279"/>
    <cellStyle name="Финансовый 3 3 2 5 3 8 4" xfId="29887"/>
    <cellStyle name="Финансовый 3 3 2 5 3 9" xfId="7207"/>
    <cellStyle name="Финансовый 3 3 2 5 3 9 2" xfId="20815"/>
    <cellStyle name="Финансовый 3 3 2 5 3 9 3" xfId="34423"/>
    <cellStyle name="Финансовый 3 3 2 5 4" xfId="1713"/>
    <cellStyle name="Финансовый 3 3 2 5 4 2" xfId="6249"/>
    <cellStyle name="Финансовый 3 3 2 5 4 2 2" xfId="13053"/>
    <cellStyle name="Финансовый 3 3 2 5 4 2 2 2" xfId="26661"/>
    <cellStyle name="Финансовый 3 3 2 5 4 2 2 3" xfId="40269"/>
    <cellStyle name="Финансовый 3 3 2 5 4 2 3" xfId="19857"/>
    <cellStyle name="Финансовый 3 3 2 5 4 2 4" xfId="33465"/>
    <cellStyle name="Финансовый 3 3 2 5 4 3" xfId="3981"/>
    <cellStyle name="Финансовый 3 3 2 5 4 3 2" xfId="10785"/>
    <cellStyle name="Финансовый 3 3 2 5 4 3 2 2" xfId="24393"/>
    <cellStyle name="Финансовый 3 3 2 5 4 3 2 3" xfId="38001"/>
    <cellStyle name="Финансовый 3 3 2 5 4 3 3" xfId="17589"/>
    <cellStyle name="Финансовый 3 3 2 5 4 3 4" xfId="31197"/>
    <cellStyle name="Финансовый 3 3 2 5 4 4" xfId="8517"/>
    <cellStyle name="Финансовый 3 3 2 5 4 4 2" xfId="22125"/>
    <cellStyle name="Финансовый 3 3 2 5 4 4 3" xfId="35733"/>
    <cellStyle name="Финансовый 3 3 2 5 4 5" xfId="15321"/>
    <cellStyle name="Финансовый 3 3 2 5 4 6" xfId="28929"/>
    <cellStyle name="Финансовый 3 3 2 5 5" xfId="1335"/>
    <cellStyle name="Финансовый 3 3 2 5 5 2" xfId="5871"/>
    <cellStyle name="Финансовый 3 3 2 5 5 2 2" xfId="12675"/>
    <cellStyle name="Финансовый 3 3 2 5 5 2 2 2" xfId="26283"/>
    <cellStyle name="Финансовый 3 3 2 5 5 2 2 3" xfId="39891"/>
    <cellStyle name="Финансовый 3 3 2 5 5 2 3" xfId="19479"/>
    <cellStyle name="Финансовый 3 3 2 5 5 2 4" xfId="33087"/>
    <cellStyle name="Финансовый 3 3 2 5 5 3" xfId="3603"/>
    <cellStyle name="Финансовый 3 3 2 5 5 3 2" xfId="10407"/>
    <cellStyle name="Финансовый 3 3 2 5 5 3 2 2" xfId="24015"/>
    <cellStyle name="Финансовый 3 3 2 5 5 3 2 3" xfId="37623"/>
    <cellStyle name="Финансовый 3 3 2 5 5 3 3" xfId="17211"/>
    <cellStyle name="Финансовый 3 3 2 5 5 3 4" xfId="30819"/>
    <cellStyle name="Финансовый 3 3 2 5 5 4" xfId="8139"/>
    <cellStyle name="Финансовый 3 3 2 5 5 4 2" xfId="21747"/>
    <cellStyle name="Финансовый 3 3 2 5 5 4 3" xfId="35355"/>
    <cellStyle name="Финансовый 3 3 2 5 5 5" xfId="14943"/>
    <cellStyle name="Финансовый 3 3 2 5 5 6" xfId="28551"/>
    <cellStyle name="Финансовый 3 3 2 5 6" xfId="2091"/>
    <cellStyle name="Финансовый 3 3 2 5 6 2" xfId="6627"/>
    <cellStyle name="Финансовый 3 3 2 5 6 2 2" xfId="13431"/>
    <cellStyle name="Финансовый 3 3 2 5 6 2 2 2" xfId="27039"/>
    <cellStyle name="Финансовый 3 3 2 5 6 2 2 3" xfId="40647"/>
    <cellStyle name="Финансовый 3 3 2 5 6 2 3" xfId="20235"/>
    <cellStyle name="Финансовый 3 3 2 5 6 2 4" xfId="33843"/>
    <cellStyle name="Финансовый 3 3 2 5 6 3" xfId="4359"/>
    <cellStyle name="Финансовый 3 3 2 5 6 3 2" xfId="11163"/>
    <cellStyle name="Финансовый 3 3 2 5 6 3 2 2" xfId="24771"/>
    <cellStyle name="Финансовый 3 3 2 5 6 3 2 3" xfId="38379"/>
    <cellStyle name="Финансовый 3 3 2 5 6 3 3" xfId="17967"/>
    <cellStyle name="Финансовый 3 3 2 5 6 3 4" xfId="31575"/>
    <cellStyle name="Финансовый 3 3 2 5 6 4" xfId="8895"/>
    <cellStyle name="Финансовый 3 3 2 5 6 4 2" xfId="22503"/>
    <cellStyle name="Финансовый 3 3 2 5 6 4 3" xfId="36111"/>
    <cellStyle name="Финансовый 3 3 2 5 6 5" xfId="15699"/>
    <cellStyle name="Финансовый 3 3 2 5 6 6" xfId="29307"/>
    <cellStyle name="Финансовый 3 3 2 5 7" xfId="957"/>
    <cellStyle name="Финансовый 3 3 2 5 7 2" xfId="5493"/>
    <cellStyle name="Финансовый 3 3 2 5 7 2 2" xfId="12297"/>
    <cellStyle name="Финансовый 3 3 2 5 7 2 2 2" xfId="25905"/>
    <cellStyle name="Финансовый 3 3 2 5 7 2 2 3" xfId="39513"/>
    <cellStyle name="Финансовый 3 3 2 5 7 2 3" xfId="19101"/>
    <cellStyle name="Финансовый 3 3 2 5 7 2 4" xfId="32709"/>
    <cellStyle name="Финансовый 3 3 2 5 7 3" xfId="3225"/>
    <cellStyle name="Финансовый 3 3 2 5 7 3 2" xfId="10029"/>
    <cellStyle name="Финансовый 3 3 2 5 7 3 2 2" xfId="23637"/>
    <cellStyle name="Финансовый 3 3 2 5 7 3 2 3" xfId="37245"/>
    <cellStyle name="Финансовый 3 3 2 5 7 3 3" xfId="16833"/>
    <cellStyle name="Финансовый 3 3 2 5 7 3 4" xfId="30441"/>
    <cellStyle name="Финансовый 3 3 2 5 7 4" xfId="7761"/>
    <cellStyle name="Финансовый 3 3 2 5 7 4 2" xfId="21369"/>
    <cellStyle name="Финансовый 3 3 2 5 7 4 3" xfId="34977"/>
    <cellStyle name="Финансовый 3 3 2 5 7 5" xfId="14565"/>
    <cellStyle name="Финансовый 3 3 2 5 7 6" xfId="28173"/>
    <cellStyle name="Финансовый 3 3 2 5 8" xfId="579"/>
    <cellStyle name="Финансовый 3 3 2 5 8 2" xfId="5115"/>
    <cellStyle name="Финансовый 3 3 2 5 8 2 2" xfId="11919"/>
    <cellStyle name="Финансовый 3 3 2 5 8 2 2 2" xfId="25527"/>
    <cellStyle name="Финансовый 3 3 2 5 8 2 2 3" xfId="39135"/>
    <cellStyle name="Финансовый 3 3 2 5 8 2 3" xfId="18723"/>
    <cellStyle name="Финансовый 3 3 2 5 8 2 4" xfId="32331"/>
    <cellStyle name="Финансовый 3 3 2 5 8 3" xfId="2847"/>
    <cellStyle name="Финансовый 3 3 2 5 8 3 2" xfId="9651"/>
    <cellStyle name="Финансовый 3 3 2 5 8 3 2 2" xfId="23259"/>
    <cellStyle name="Финансовый 3 3 2 5 8 3 2 3" xfId="36867"/>
    <cellStyle name="Финансовый 3 3 2 5 8 3 3" xfId="16455"/>
    <cellStyle name="Финансовый 3 3 2 5 8 3 4" xfId="30063"/>
    <cellStyle name="Финансовый 3 3 2 5 8 4" xfId="7383"/>
    <cellStyle name="Финансовый 3 3 2 5 8 4 2" xfId="20991"/>
    <cellStyle name="Финансовый 3 3 2 5 8 4 3" xfId="34599"/>
    <cellStyle name="Финансовый 3 3 2 5 8 5" xfId="14187"/>
    <cellStyle name="Финансовый 3 3 2 5 8 6" xfId="27795"/>
    <cellStyle name="Финансовый 3 3 2 5 9" xfId="4737"/>
    <cellStyle name="Финансовый 3 3 2 5 9 2" xfId="11541"/>
    <cellStyle name="Финансовый 3 3 2 5 9 2 2" xfId="25149"/>
    <cellStyle name="Финансовый 3 3 2 5 9 2 3" xfId="38757"/>
    <cellStyle name="Финансовый 3 3 2 5 9 3" xfId="18345"/>
    <cellStyle name="Финансовый 3 3 2 5 9 4" xfId="31953"/>
    <cellStyle name="Финансовый 3 3 2 6" xfId="168"/>
    <cellStyle name="Финансовый 3 3 2 6 10" xfId="2436"/>
    <cellStyle name="Финансовый 3 3 2 6 10 2" xfId="9240"/>
    <cellStyle name="Финансовый 3 3 2 6 10 2 2" xfId="22848"/>
    <cellStyle name="Финансовый 3 3 2 6 10 2 3" xfId="36456"/>
    <cellStyle name="Финансовый 3 3 2 6 10 3" xfId="16044"/>
    <cellStyle name="Финансовый 3 3 2 6 10 4" xfId="29652"/>
    <cellStyle name="Финансовый 3 3 2 6 11" xfId="6972"/>
    <cellStyle name="Финансовый 3 3 2 6 11 2" xfId="20580"/>
    <cellStyle name="Финансовый 3 3 2 6 11 3" xfId="34188"/>
    <cellStyle name="Финансовый 3 3 2 6 12" xfId="13776"/>
    <cellStyle name="Финансовый 3 3 2 6 13" xfId="27384"/>
    <cellStyle name="Финансовый 3 3 2 6 2" xfId="249"/>
    <cellStyle name="Финансовый 3 3 2 6 2 10" xfId="7053"/>
    <cellStyle name="Финансовый 3 3 2 6 2 10 2" xfId="20661"/>
    <cellStyle name="Финансовый 3 3 2 6 2 10 3" xfId="34269"/>
    <cellStyle name="Финансовый 3 3 2 6 2 11" xfId="13857"/>
    <cellStyle name="Финансовый 3 3 2 6 2 12" xfId="27465"/>
    <cellStyle name="Финансовый 3 3 2 6 2 2" xfId="451"/>
    <cellStyle name="Финансовый 3 3 2 6 2 2 10" xfId="14059"/>
    <cellStyle name="Финансовый 3 3 2 6 2 2 11" xfId="27667"/>
    <cellStyle name="Финансовый 3 3 2 6 2 2 2" xfId="1963"/>
    <cellStyle name="Финансовый 3 3 2 6 2 2 2 2" xfId="6499"/>
    <cellStyle name="Финансовый 3 3 2 6 2 2 2 2 2" xfId="13303"/>
    <cellStyle name="Финансовый 3 3 2 6 2 2 2 2 2 2" xfId="26911"/>
    <cellStyle name="Финансовый 3 3 2 6 2 2 2 2 2 3" xfId="40519"/>
    <cellStyle name="Финансовый 3 3 2 6 2 2 2 2 3" xfId="20107"/>
    <cellStyle name="Финансовый 3 3 2 6 2 2 2 2 4" xfId="33715"/>
    <cellStyle name="Финансовый 3 3 2 6 2 2 2 3" xfId="4231"/>
    <cellStyle name="Финансовый 3 3 2 6 2 2 2 3 2" xfId="11035"/>
    <cellStyle name="Финансовый 3 3 2 6 2 2 2 3 2 2" xfId="24643"/>
    <cellStyle name="Финансовый 3 3 2 6 2 2 2 3 2 3" xfId="38251"/>
    <cellStyle name="Финансовый 3 3 2 6 2 2 2 3 3" xfId="17839"/>
    <cellStyle name="Финансовый 3 3 2 6 2 2 2 3 4" xfId="31447"/>
    <cellStyle name="Финансовый 3 3 2 6 2 2 2 4" xfId="8767"/>
    <cellStyle name="Финансовый 3 3 2 6 2 2 2 4 2" xfId="22375"/>
    <cellStyle name="Финансовый 3 3 2 6 2 2 2 4 3" xfId="35983"/>
    <cellStyle name="Финансовый 3 3 2 6 2 2 2 5" xfId="15571"/>
    <cellStyle name="Финансовый 3 3 2 6 2 2 2 6" xfId="29179"/>
    <cellStyle name="Финансовый 3 3 2 6 2 2 3" xfId="1585"/>
    <cellStyle name="Финансовый 3 3 2 6 2 2 3 2" xfId="6121"/>
    <cellStyle name="Финансовый 3 3 2 6 2 2 3 2 2" xfId="12925"/>
    <cellStyle name="Финансовый 3 3 2 6 2 2 3 2 2 2" xfId="26533"/>
    <cellStyle name="Финансовый 3 3 2 6 2 2 3 2 2 3" xfId="40141"/>
    <cellStyle name="Финансовый 3 3 2 6 2 2 3 2 3" xfId="19729"/>
    <cellStyle name="Финансовый 3 3 2 6 2 2 3 2 4" xfId="33337"/>
    <cellStyle name="Финансовый 3 3 2 6 2 2 3 3" xfId="3853"/>
    <cellStyle name="Финансовый 3 3 2 6 2 2 3 3 2" xfId="10657"/>
    <cellStyle name="Финансовый 3 3 2 6 2 2 3 3 2 2" xfId="24265"/>
    <cellStyle name="Финансовый 3 3 2 6 2 2 3 3 2 3" xfId="37873"/>
    <cellStyle name="Финансовый 3 3 2 6 2 2 3 3 3" xfId="17461"/>
    <cellStyle name="Финансовый 3 3 2 6 2 2 3 3 4" xfId="31069"/>
    <cellStyle name="Финансовый 3 3 2 6 2 2 3 4" xfId="8389"/>
    <cellStyle name="Финансовый 3 3 2 6 2 2 3 4 2" xfId="21997"/>
    <cellStyle name="Финансовый 3 3 2 6 2 2 3 4 3" xfId="35605"/>
    <cellStyle name="Финансовый 3 3 2 6 2 2 3 5" xfId="15193"/>
    <cellStyle name="Финансовый 3 3 2 6 2 2 3 6" xfId="28801"/>
    <cellStyle name="Финансовый 3 3 2 6 2 2 4" xfId="2341"/>
    <cellStyle name="Финансовый 3 3 2 6 2 2 4 2" xfId="6877"/>
    <cellStyle name="Финансовый 3 3 2 6 2 2 4 2 2" xfId="13681"/>
    <cellStyle name="Финансовый 3 3 2 6 2 2 4 2 2 2" xfId="27289"/>
    <cellStyle name="Финансовый 3 3 2 6 2 2 4 2 2 3" xfId="40897"/>
    <cellStyle name="Финансовый 3 3 2 6 2 2 4 2 3" xfId="20485"/>
    <cellStyle name="Финансовый 3 3 2 6 2 2 4 2 4" xfId="34093"/>
    <cellStyle name="Финансовый 3 3 2 6 2 2 4 3" xfId="4609"/>
    <cellStyle name="Финансовый 3 3 2 6 2 2 4 3 2" xfId="11413"/>
    <cellStyle name="Финансовый 3 3 2 6 2 2 4 3 2 2" xfId="25021"/>
    <cellStyle name="Финансовый 3 3 2 6 2 2 4 3 2 3" xfId="38629"/>
    <cellStyle name="Финансовый 3 3 2 6 2 2 4 3 3" xfId="18217"/>
    <cellStyle name="Финансовый 3 3 2 6 2 2 4 3 4" xfId="31825"/>
    <cellStyle name="Финансовый 3 3 2 6 2 2 4 4" xfId="9145"/>
    <cellStyle name="Финансовый 3 3 2 6 2 2 4 4 2" xfId="22753"/>
    <cellStyle name="Финансовый 3 3 2 6 2 2 4 4 3" xfId="36361"/>
    <cellStyle name="Финансовый 3 3 2 6 2 2 4 5" xfId="15949"/>
    <cellStyle name="Финансовый 3 3 2 6 2 2 4 6" xfId="29557"/>
    <cellStyle name="Финансовый 3 3 2 6 2 2 5" xfId="1207"/>
    <cellStyle name="Финансовый 3 3 2 6 2 2 5 2" xfId="5743"/>
    <cellStyle name="Финансовый 3 3 2 6 2 2 5 2 2" xfId="12547"/>
    <cellStyle name="Финансовый 3 3 2 6 2 2 5 2 2 2" xfId="26155"/>
    <cellStyle name="Финансовый 3 3 2 6 2 2 5 2 2 3" xfId="39763"/>
    <cellStyle name="Финансовый 3 3 2 6 2 2 5 2 3" xfId="19351"/>
    <cellStyle name="Финансовый 3 3 2 6 2 2 5 2 4" xfId="32959"/>
    <cellStyle name="Финансовый 3 3 2 6 2 2 5 3" xfId="3475"/>
    <cellStyle name="Финансовый 3 3 2 6 2 2 5 3 2" xfId="10279"/>
    <cellStyle name="Финансовый 3 3 2 6 2 2 5 3 2 2" xfId="23887"/>
    <cellStyle name="Финансовый 3 3 2 6 2 2 5 3 2 3" xfId="37495"/>
    <cellStyle name="Финансовый 3 3 2 6 2 2 5 3 3" xfId="17083"/>
    <cellStyle name="Финансовый 3 3 2 6 2 2 5 3 4" xfId="30691"/>
    <cellStyle name="Финансовый 3 3 2 6 2 2 5 4" xfId="8011"/>
    <cellStyle name="Финансовый 3 3 2 6 2 2 5 4 2" xfId="21619"/>
    <cellStyle name="Финансовый 3 3 2 6 2 2 5 4 3" xfId="35227"/>
    <cellStyle name="Финансовый 3 3 2 6 2 2 5 5" xfId="14815"/>
    <cellStyle name="Финансовый 3 3 2 6 2 2 5 6" xfId="28423"/>
    <cellStyle name="Финансовый 3 3 2 6 2 2 6" xfId="829"/>
    <cellStyle name="Финансовый 3 3 2 6 2 2 6 2" xfId="5365"/>
    <cellStyle name="Финансовый 3 3 2 6 2 2 6 2 2" xfId="12169"/>
    <cellStyle name="Финансовый 3 3 2 6 2 2 6 2 2 2" xfId="25777"/>
    <cellStyle name="Финансовый 3 3 2 6 2 2 6 2 2 3" xfId="39385"/>
    <cellStyle name="Финансовый 3 3 2 6 2 2 6 2 3" xfId="18973"/>
    <cellStyle name="Финансовый 3 3 2 6 2 2 6 2 4" xfId="32581"/>
    <cellStyle name="Финансовый 3 3 2 6 2 2 6 3" xfId="3097"/>
    <cellStyle name="Финансовый 3 3 2 6 2 2 6 3 2" xfId="9901"/>
    <cellStyle name="Финансовый 3 3 2 6 2 2 6 3 2 2" xfId="23509"/>
    <cellStyle name="Финансовый 3 3 2 6 2 2 6 3 2 3" xfId="37117"/>
    <cellStyle name="Финансовый 3 3 2 6 2 2 6 3 3" xfId="16705"/>
    <cellStyle name="Финансовый 3 3 2 6 2 2 6 3 4" xfId="30313"/>
    <cellStyle name="Финансовый 3 3 2 6 2 2 6 4" xfId="7633"/>
    <cellStyle name="Финансовый 3 3 2 6 2 2 6 4 2" xfId="21241"/>
    <cellStyle name="Финансовый 3 3 2 6 2 2 6 4 3" xfId="34849"/>
    <cellStyle name="Финансовый 3 3 2 6 2 2 6 5" xfId="14437"/>
    <cellStyle name="Финансовый 3 3 2 6 2 2 6 6" xfId="28045"/>
    <cellStyle name="Финансовый 3 3 2 6 2 2 7" xfId="4987"/>
    <cellStyle name="Финансовый 3 3 2 6 2 2 7 2" xfId="11791"/>
    <cellStyle name="Финансовый 3 3 2 6 2 2 7 2 2" xfId="25399"/>
    <cellStyle name="Финансовый 3 3 2 6 2 2 7 2 3" xfId="39007"/>
    <cellStyle name="Финансовый 3 3 2 6 2 2 7 3" xfId="18595"/>
    <cellStyle name="Финансовый 3 3 2 6 2 2 7 4" xfId="32203"/>
    <cellStyle name="Финансовый 3 3 2 6 2 2 8" xfId="2719"/>
    <cellStyle name="Финансовый 3 3 2 6 2 2 8 2" xfId="9523"/>
    <cellStyle name="Финансовый 3 3 2 6 2 2 8 2 2" xfId="23131"/>
    <cellStyle name="Финансовый 3 3 2 6 2 2 8 2 3" xfId="36739"/>
    <cellStyle name="Финансовый 3 3 2 6 2 2 8 3" xfId="16327"/>
    <cellStyle name="Финансовый 3 3 2 6 2 2 8 4" xfId="29935"/>
    <cellStyle name="Финансовый 3 3 2 6 2 2 9" xfId="7255"/>
    <cellStyle name="Финансовый 3 3 2 6 2 2 9 2" xfId="20863"/>
    <cellStyle name="Финансовый 3 3 2 6 2 2 9 3" xfId="34471"/>
    <cellStyle name="Финансовый 3 3 2 6 2 3" xfId="1761"/>
    <cellStyle name="Финансовый 3 3 2 6 2 3 2" xfId="6297"/>
    <cellStyle name="Финансовый 3 3 2 6 2 3 2 2" xfId="13101"/>
    <cellStyle name="Финансовый 3 3 2 6 2 3 2 2 2" xfId="26709"/>
    <cellStyle name="Финансовый 3 3 2 6 2 3 2 2 3" xfId="40317"/>
    <cellStyle name="Финансовый 3 3 2 6 2 3 2 3" xfId="19905"/>
    <cellStyle name="Финансовый 3 3 2 6 2 3 2 4" xfId="33513"/>
    <cellStyle name="Финансовый 3 3 2 6 2 3 3" xfId="4029"/>
    <cellStyle name="Финансовый 3 3 2 6 2 3 3 2" xfId="10833"/>
    <cellStyle name="Финансовый 3 3 2 6 2 3 3 2 2" xfId="24441"/>
    <cellStyle name="Финансовый 3 3 2 6 2 3 3 2 3" xfId="38049"/>
    <cellStyle name="Финансовый 3 3 2 6 2 3 3 3" xfId="17637"/>
    <cellStyle name="Финансовый 3 3 2 6 2 3 3 4" xfId="31245"/>
    <cellStyle name="Финансовый 3 3 2 6 2 3 4" xfId="8565"/>
    <cellStyle name="Финансовый 3 3 2 6 2 3 4 2" xfId="22173"/>
    <cellStyle name="Финансовый 3 3 2 6 2 3 4 3" xfId="35781"/>
    <cellStyle name="Финансовый 3 3 2 6 2 3 5" xfId="15369"/>
    <cellStyle name="Финансовый 3 3 2 6 2 3 6" xfId="28977"/>
    <cellStyle name="Финансовый 3 3 2 6 2 4" xfId="1383"/>
    <cellStyle name="Финансовый 3 3 2 6 2 4 2" xfId="5919"/>
    <cellStyle name="Финансовый 3 3 2 6 2 4 2 2" xfId="12723"/>
    <cellStyle name="Финансовый 3 3 2 6 2 4 2 2 2" xfId="26331"/>
    <cellStyle name="Финансовый 3 3 2 6 2 4 2 2 3" xfId="39939"/>
    <cellStyle name="Финансовый 3 3 2 6 2 4 2 3" xfId="19527"/>
    <cellStyle name="Финансовый 3 3 2 6 2 4 2 4" xfId="33135"/>
    <cellStyle name="Финансовый 3 3 2 6 2 4 3" xfId="3651"/>
    <cellStyle name="Финансовый 3 3 2 6 2 4 3 2" xfId="10455"/>
    <cellStyle name="Финансовый 3 3 2 6 2 4 3 2 2" xfId="24063"/>
    <cellStyle name="Финансовый 3 3 2 6 2 4 3 2 3" xfId="37671"/>
    <cellStyle name="Финансовый 3 3 2 6 2 4 3 3" xfId="17259"/>
    <cellStyle name="Финансовый 3 3 2 6 2 4 3 4" xfId="30867"/>
    <cellStyle name="Финансовый 3 3 2 6 2 4 4" xfId="8187"/>
    <cellStyle name="Финансовый 3 3 2 6 2 4 4 2" xfId="21795"/>
    <cellStyle name="Финансовый 3 3 2 6 2 4 4 3" xfId="35403"/>
    <cellStyle name="Финансовый 3 3 2 6 2 4 5" xfId="14991"/>
    <cellStyle name="Финансовый 3 3 2 6 2 4 6" xfId="28599"/>
    <cellStyle name="Финансовый 3 3 2 6 2 5" xfId="2139"/>
    <cellStyle name="Финансовый 3 3 2 6 2 5 2" xfId="6675"/>
    <cellStyle name="Финансовый 3 3 2 6 2 5 2 2" xfId="13479"/>
    <cellStyle name="Финансовый 3 3 2 6 2 5 2 2 2" xfId="27087"/>
    <cellStyle name="Финансовый 3 3 2 6 2 5 2 2 3" xfId="40695"/>
    <cellStyle name="Финансовый 3 3 2 6 2 5 2 3" xfId="20283"/>
    <cellStyle name="Финансовый 3 3 2 6 2 5 2 4" xfId="33891"/>
    <cellStyle name="Финансовый 3 3 2 6 2 5 3" xfId="4407"/>
    <cellStyle name="Финансовый 3 3 2 6 2 5 3 2" xfId="11211"/>
    <cellStyle name="Финансовый 3 3 2 6 2 5 3 2 2" xfId="24819"/>
    <cellStyle name="Финансовый 3 3 2 6 2 5 3 2 3" xfId="38427"/>
    <cellStyle name="Финансовый 3 3 2 6 2 5 3 3" xfId="18015"/>
    <cellStyle name="Финансовый 3 3 2 6 2 5 3 4" xfId="31623"/>
    <cellStyle name="Финансовый 3 3 2 6 2 5 4" xfId="8943"/>
    <cellStyle name="Финансовый 3 3 2 6 2 5 4 2" xfId="22551"/>
    <cellStyle name="Финансовый 3 3 2 6 2 5 4 3" xfId="36159"/>
    <cellStyle name="Финансовый 3 3 2 6 2 5 5" xfId="15747"/>
    <cellStyle name="Финансовый 3 3 2 6 2 5 6" xfId="29355"/>
    <cellStyle name="Финансовый 3 3 2 6 2 6" xfId="1005"/>
    <cellStyle name="Финансовый 3 3 2 6 2 6 2" xfId="5541"/>
    <cellStyle name="Финансовый 3 3 2 6 2 6 2 2" xfId="12345"/>
    <cellStyle name="Финансовый 3 3 2 6 2 6 2 2 2" xfId="25953"/>
    <cellStyle name="Финансовый 3 3 2 6 2 6 2 2 3" xfId="39561"/>
    <cellStyle name="Финансовый 3 3 2 6 2 6 2 3" xfId="19149"/>
    <cellStyle name="Финансовый 3 3 2 6 2 6 2 4" xfId="32757"/>
    <cellStyle name="Финансовый 3 3 2 6 2 6 3" xfId="3273"/>
    <cellStyle name="Финансовый 3 3 2 6 2 6 3 2" xfId="10077"/>
    <cellStyle name="Финансовый 3 3 2 6 2 6 3 2 2" xfId="23685"/>
    <cellStyle name="Финансовый 3 3 2 6 2 6 3 2 3" xfId="37293"/>
    <cellStyle name="Финансовый 3 3 2 6 2 6 3 3" xfId="16881"/>
    <cellStyle name="Финансовый 3 3 2 6 2 6 3 4" xfId="30489"/>
    <cellStyle name="Финансовый 3 3 2 6 2 6 4" xfId="7809"/>
    <cellStyle name="Финансовый 3 3 2 6 2 6 4 2" xfId="21417"/>
    <cellStyle name="Финансовый 3 3 2 6 2 6 4 3" xfId="35025"/>
    <cellStyle name="Финансовый 3 3 2 6 2 6 5" xfId="14613"/>
    <cellStyle name="Финансовый 3 3 2 6 2 6 6" xfId="28221"/>
    <cellStyle name="Финансовый 3 3 2 6 2 7" xfId="627"/>
    <cellStyle name="Финансовый 3 3 2 6 2 7 2" xfId="5163"/>
    <cellStyle name="Финансовый 3 3 2 6 2 7 2 2" xfId="11967"/>
    <cellStyle name="Финансовый 3 3 2 6 2 7 2 2 2" xfId="25575"/>
    <cellStyle name="Финансовый 3 3 2 6 2 7 2 2 3" xfId="39183"/>
    <cellStyle name="Финансовый 3 3 2 6 2 7 2 3" xfId="18771"/>
    <cellStyle name="Финансовый 3 3 2 6 2 7 2 4" xfId="32379"/>
    <cellStyle name="Финансовый 3 3 2 6 2 7 3" xfId="2895"/>
    <cellStyle name="Финансовый 3 3 2 6 2 7 3 2" xfId="9699"/>
    <cellStyle name="Финансовый 3 3 2 6 2 7 3 2 2" xfId="23307"/>
    <cellStyle name="Финансовый 3 3 2 6 2 7 3 2 3" xfId="36915"/>
    <cellStyle name="Финансовый 3 3 2 6 2 7 3 3" xfId="16503"/>
    <cellStyle name="Финансовый 3 3 2 6 2 7 3 4" xfId="30111"/>
    <cellStyle name="Финансовый 3 3 2 6 2 7 4" xfId="7431"/>
    <cellStyle name="Финансовый 3 3 2 6 2 7 4 2" xfId="21039"/>
    <cellStyle name="Финансовый 3 3 2 6 2 7 4 3" xfId="34647"/>
    <cellStyle name="Финансовый 3 3 2 6 2 7 5" xfId="14235"/>
    <cellStyle name="Финансовый 3 3 2 6 2 7 6" xfId="27843"/>
    <cellStyle name="Финансовый 3 3 2 6 2 8" xfId="4785"/>
    <cellStyle name="Финансовый 3 3 2 6 2 8 2" xfId="11589"/>
    <cellStyle name="Финансовый 3 3 2 6 2 8 2 2" xfId="25197"/>
    <cellStyle name="Финансовый 3 3 2 6 2 8 2 3" xfId="38805"/>
    <cellStyle name="Финансовый 3 3 2 6 2 8 3" xfId="18393"/>
    <cellStyle name="Финансовый 3 3 2 6 2 8 4" xfId="32001"/>
    <cellStyle name="Финансовый 3 3 2 6 2 9" xfId="2517"/>
    <cellStyle name="Финансовый 3 3 2 6 2 9 2" xfId="9321"/>
    <cellStyle name="Финансовый 3 3 2 6 2 9 2 2" xfId="22929"/>
    <cellStyle name="Финансовый 3 3 2 6 2 9 2 3" xfId="36537"/>
    <cellStyle name="Финансовый 3 3 2 6 2 9 3" xfId="16125"/>
    <cellStyle name="Финансовый 3 3 2 6 2 9 4" xfId="29733"/>
    <cellStyle name="Финансовый 3 3 2 6 3" xfId="370"/>
    <cellStyle name="Финансовый 3 3 2 6 3 10" xfId="13978"/>
    <cellStyle name="Финансовый 3 3 2 6 3 11" xfId="27586"/>
    <cellStyle name="Финансовый 3 3 2 6 3 2" xfId="1882"/>
    <cellStyle name="Финансовый 3 3 2 6 3 2 2" xfId="6418"/>
    <cellStyle name="Финансовый 3 3 2 6 3 2 2 2" xfId="13222"/>
    <cellStyle name="Финансовый 3 3 2 6 3 2 2 2 2" xfId="26830"/>
    <cellStyle name="Финансовый 3 3 2 6 3 2 2 2 3" xfId="40438"/>
    <cellStyle name="Финансовый 3 3 2 6 3 2 2 3" xfId="20026"/>
    <cellStyle name="Финансовый 3 3 2 6 3 2 2 4" xfId="33634"/>
    <cellStyle name="Финансовый 3 3 2 6 3 2 3" xfId="4150"/>
    <cellStyle name="Финансовый 3 3 2 6 3 2 3 2" xfId="10954"/>
    <cellStyle name="Финансовый 3 3 2 6 3 2 3 2 2" xfId="24562"/>
    <cellStyle name="Финансовый 3 3 2 6 3 2 3 2 3" xfId="38170"/>
    <cellStyle name="Финансовый 3 3 2 6 3 2 3 3" xfId="17758"/>
    <cellStyle name="Финансовый 3 3 2 6 3 2 3 4" xfId="31366"/>
    <cellStyle name="Финансовый 3 3 2 6 3 2 4" xfId="8686"/>
    <cellStyle name="Финансовый 3 3 2 6 3 2 4 2" xfId="22294"/>
    <cellStyle name="Финансовый 3 3 2 6 3 2 4 3" xfId="35902"/>
    <cellStyle name="Финансовый 3 3 2 6 3 2 5" xfId="15490"/>
    <cellStyle name="Финансовый 3 3 2 6 3 2 6" xfId="29098"/>
    <cellStyle name="Финансовый 3 3 2 6 3 3" xfId="1504"/>
    <cellStyle name="Финансовый 3 3 2 6 3 3 2" xfId="6040"/>
    <cellStyle name="Финансовый 3 3 2 6 3 3 2 2" xfId="12844"/>
    <cellStyle name="Финансовый 3 3 2 6 3 3 2 2 2" xfId="26452"/>
    <cellStyle name="Финансовый 3 3 2 6 3 3 2 2 3" xfId="40060"/>
    <cellStyle name="Финансовый 3 3 2 6 3 3 2 3" xfId="19648"/>
    <cellStyle name="Финансовый 3 3 2 6 3 3 2 4" xfId="33256"/>
    <cellStyle name="Финансовый 3 3 2 6 3 3 3" xfId="3772"/>
    <cellStyle name="Финансовый 3 3 2 6 3 3 3 2" xfId="10576"/>
    <cellStyle name="Финансовый 3 3 2 6 3 3 3 2 2" xfId="24184"/>
    <cellStyle name="Финансовый 3 3 2 6 3 3 3 2 3" xfId="37792"/>
    <cellStyle name="Финансовый 3 3 2 6 3 3 3 3" xfId="17380"/>
    <cellStyle name="Финансовый 3 3 2 6 3 3 3 4" xfId="30988"/>
    <cellStyle name="Финансовый 3 3 2 6 3 3 4" xfId="8308"/>
    <cellStyle name="Финансовый 3 3 2 6 3 3 4 2" xfId="21916"/>
    <cellStyle name="Финансовый 3 3 2 6 3 3 4 3" xfId="35524"/>
    <cellStyle name="Финансовый 3 3 2 6 3 3 5" xfId="15112"/>
    <cellStyle name="Финансовый 3 3 2 6 3 3 6" xfId="28720"/>
    <cellStyle name="Финансовый 3 3 2 6 3 4" xfId="2260"/>
    <cellStyle name="Финансовый 3 3 2 6 3 4 2" xfId="6796"/>
    <cellStyle name="Финансовый 3 3 2 6 3 4 2 2" xfId="13600"/>
    <cellStyle name="Финансовый 3 3 2 6 3 4 2 2 2" xfId="27208"/>
    <cellStyle name="Финансовый 3 3 2 6 3 4 2 2 3" xfId="40816"/>
    <cellStyle name="Финансовый 3 3 2 6 3 4 2 3" xfId="20404"/>
    <cellStyle name="Финансовый 3 3 2 6 3 4 2 4" xfId="34012"/>
    <cellStyle name="Финансовый 3 3 2 6 3 4 3" xfId="4528"/>
    <cellStyle name="Финансовый 3 3 2 6 3 4 3 2" xfId="11332"/>
    <cellStyle name="Финансовый 3 3 2 6 3 4 3 2 2" xfId="24940"/>
    <cellStyle name="Финансовый 3 3 2 6 3 4 3 2 3" xfId="38548"/>
    <cellStyle name="Финансовый 3 3 2 6 3 4 3 3" xfId="18136"/>
    <cellStyle name="Финансовый 3 3 2 6 3 4 3 4" xfId="31744"/>
    <cellStyle name="Финансовый 3 3 2 6 3 4 4" xfId="9064"/>
    <cellStyle name="Финансовый 3 3 2 6 3 4 4 2" xfId="22672"/>
    <cellStyle name="Финансовый 3 3 2 6 3 4 4 3" xfId="36280"/>
    <cellStyle name="Финансовый 3 3 2 6 3 4 5" xfId="15868"/>
    <cellStyle name="Финансовый 3 3 2 6 3 4 6" xfId="29476"/>
    <cellStyle name="Финансовый 3 3 2 6 3 5" xfId="1126"/>
    <cellStyle name="Финансовый 3 3 2 6 3 5 2" xfId="5662"/>
    <cellStyle name="Финансовый 3 3 2 6 3 5 2 2" xfId="12466"/>
    <cellStyle name="Финансовый 3 3 2 6 3 5 2 2 2" xfId="26074"/>
    <cellStyle name="Финансовый 3 3 2 6 3 5 2 2 3" xfId="39682"/>
    <cellStyle name="Финансовый 3 3 2 6 3 5 2 3" xfId="19270"/>
    <cellStyle name="Финансовый 3 3 2 6 3 5 2 4" xfId="32878"/>
    <cellStyle name="Финансовый 3 3 2 6 3 5 3" xfId="3394"/>
    <cellStyle name="Финансовый 3 3 2 6 3 5 3 2" xfId="10198"/>
    <cellStyle name="Финансовый 3 3 2 6 3 5 3 2 2" xfId="23806"/>
    <cellStyle name="Финансовый 3 3 2 6 3 5 3 2 3" xfId="37414"/>
    <cellStyle name="Финансовый 3 3 2 6 3 5 3 3" xfId="17002"/>
    <cellStyle name="Финансовый 3 3 2 6 3 5 3 4" xfId="30610"/>
    <cellStyle name="Финансовый 3 3 2 6 3 5 4" xfId="7930"/>
    <cellStyle name="Финансовый 3 3 2 6 3 5 4 2" xfId="21538"/>
    <cellStyle name="Финансовый 3 3 2 6 3 5 4 3" xfId="35146"/>
    <cellStyle name="Финансовый 3 3 2 6 3 5 5" xfId="14734"/>
    <cellStyle name="Финансовый 3 3 2 6 3 5 6" xfId="28342"/>
    <cellStyle name="Финансовый 3 3 2 6 3 6" xfId="748"/>
    <cellStyle name="Финансовый 3 3 2 6 3 6 2" xfId="5284"/>
    <cellStyle name="Финансовый 3 3 2 6 3 6 2 2" xfId="12088"/>
    <cellStyle name="Финансовый 3 3 2 6 3 6 2 2 2" xfId="25696"/>
    <cellStyle name="Финансовый 3 3 2 6 3 6 2 2 3" xfId="39304"/>
    <cellStyle name="Финансовый 3 3 2 6 3 6 2 3" xfId="18892"/>
    <cellStyle name="Финансовый 3 3 2 6 3 6 2 4" xfId="32500"/>
    <cellStyle name="Финансовый 3 3 2 6 3 6 3" xfId="3016"/>
    <cellStyle name="Финансовый 3 3 2 6 3 6 3 2" xfId="9820"/>
    <cellStyle name="Финансовый 3 3 2 6 3 6 3 2 2" xfId="23428"/>
    <cellStyle name="Финансовый 3 3 2 6 3 6 3 2 3" xfId="37036"/>
    <cellStyle name="Финансовый 3 3 2 6 3 6 3 3" xfId="16624"/>
    <cellStyle name="Финансовый 3 3 2 6 3 6 3 4" xfId="30232"/>
    <cellStyle name="Финансовый 3 3 2 6 3 6 4" xfId="7552"/>
    <cellStyle name="Финансовый 3 3 2 6 3 6 4 2" xfId="21160"/>
    <cellStyle name="Финансовый 3 3 2 6 3 6 4 3" xfId="34768"/>
    <cellStyle name="Финансовый 3 3 2 6 3 6 5" xfId="14356"/>
    <cellStyle name="Финансовый 3 3 2 6 3 6 6" xfId="27964"/>
    <cellStyle name="Финансовый 3 3 2 6 3 7" xfId="4906"/>
    <cellStyle name="Финансовый 3 3 2 6 3 7 2" xfId="11710"/>
    <cellStyle name="Финансовый 3 3 2 6 3 7 2 2" xfId="25318"/>
    <cellStyle name="Финансовый 3 3 2 6 3 7 2 3" xfId="38926"/>
    <cellStyle name="Финансовый 3 3 2 6 3 7 3" xfId="18514"/>
    <cellStyle name="Финансовый 3 3 2 6 3 7 4" xfId="32122"/>
    <cellStyle name="Финансовый 3 3 2 6 3 8" xfId="2638"/>
    <cellStyle name="Финансовый 3 3 2 6 3 8 2" xfId="9442"/>
    <cellStyle name="Финансовый 3 3 2 6 3 8 2 2" xfId="23050"/>
    <cellStyle name="Финансовый 3 3 2 6 3 8 2 3" xfId="36658"/>
    <cellStyle name="Финансовый 3 3 2 6 3 8 3" xfId="16246"/>
    <cellStyle name="Финансовый 3 3 2 6 3 8 4" xfId="29854"/>
    <cellStyle name="Финансовый 3 3 2 6 3 9" xfId="7174"/>
    <cellStyle name="Финансовый 3 3 2 6 3 9 2" xfId="20782"/>
    <cellStyle name="Финансовый 3 3 2 6 3 9 3" xfId="34390"/>
    <cellStyle name="Финансовый 3 3 2 6 4" xfId="1680"/>
    <cellStyle name="Финансовый 3 3 2 6 4 2" xfId="6216"/>
    <cellStyle name="Финансовый 3 3 2 6 4 2 2" xfId="13020"/>
    <cellStyle name="Финансовый 3 3 2 6 4 2 2 2" xfId="26628"/>
    <cellStyle name="Финансовый 3 3 2 6 4 2 2 3" xfId="40236"/>
    <cellStyle name="Финансовый 3 3 2 6 4 2 3" xfId="19824"/>
    <cellStyle name="Финансовый 3 3 2 6 4 2 4" xfId="33432"/>
    <cellStyle name="Финансовый 3 3 2 6 4 3" xfId="3948"/>
    <cellStyle name="Финансовый 3 3 2 6 4 3 2" xfId="10752"/>
    <cellStyle name="Финансовый 3 3 2 6 4 3 2 2" xfId="24360"/>
    <cellStyle name="Финансовый 3 3 2 6 4 3 2 3" xfId="37968"/>
    <cellStyle name="Финансовый 3 3 2 6 4 3 3" xfId="17556"/>
    <cellStyle name="Финансовый 3 3 2 6 4 3 4" xfId="31164"/>
    <cellStyle name="Финансовый 3 3 2 6 4 4" xfId="8484"/>
    <cellStyle name="Финансовый 3 3 2 6 4 4 2" xfId="22092"/>
    <cellStyle name="Финансовый 3 3 2 6 4 4 3" xfId="35700"/>
    <cellStyle name="Финансовый 3 3 2 6 4 5" xfId="15288"/>
    <cellStyle name="Финансовый 3 3 2 6 4 6" xfId="28896"/>
    <cellStyle name="Финансовый 3 3 2 6 5" xfId="1302"/>
    <cellStyle name="Финансовый 3 3 2 6 5 2" xfId="5838"/>
    <cellStyle name="Финансовый 3 3 2 6 5 2 2" xfId="12642"/>
    <cellStyle name="Финансовый 3 3 2 6 5 2 2 2" xfId="26250"/>
    <cellStyle name="Финансовый 3 3 2 6 5 2 2 3" xfId="39858"/>
    <cellStyle name="Финансовый 3 3 2 6 5 2 3" xfId="19446"/>
    <cellStyle name="Финансовый 3 3 2 6 5 2 4" xfId="33054"/>
    <cellStyle name="Финансовый 3 3 2 6 5 3" xfId="3570"/>
    <cellStyle name="Финансовый 3 3 2 6 5 3 2" xfId="10374"/>
    <cellStyle name="Финансовый 3 3 2 6 5 3 2 2" xfId="23982"/>
    <cellStyle name="Финансовый 3 3 2 6 5 3 2 3" xfId="37590"/>
    <cellStyle name="Финансовый 3 3 2 6 5 3 3" xfId="17178"/>
    <cellStyle name="Финансовый 3 3 2 6 5 3 4" xfId="30786"/>
    <cellStyle name="Финансовый 3 3 2 6 5 4" xfId="8106"/>
    <cellStyle name="Финансовый 3 3 2 6 5 4 2" xfId="21714"/>
    <cellStyle name="Финансовый 3 3 2 6 5 4 3" xfId="35322"/>
    <cellStyle name="Финансовый 3 3 2 6 5 5" xfId="14910"/>
    <cellStyle name="Финансовый 3 3 2 6 5 6" xfId="28518"/>
    <cellStyle name="Финансовый 3 3 2 6 6" xfId="2058"/>
    <cellStyle name="Финансовый 3 3 2 6 6 2" xfId="6594"/>
    <cellStyle name="Финансовый 3 3 2 6 6 2 2" xfId="13398"/>
    <cellStyle name="Финансовый 3 3 2 6 6 2 2 2" xfId="27006"/>
    <cellStyle name="Финансовый 3 3 2 6 6 2 2 3" xfId="40614"/>
    <cellStyle name="Финансовый 3 3 2 6 6 2 3" xfId="20202"/>
    <cellStyle name="Финансовый 3 3 2 6 6 2 4" xfId="33810"/>
    <cellStyle name="Финансовый 3 3 2 6 6 3" xfId="4326"/>
    <cellStyle name="Финансовый 3 3 2 6 6 3 2" xfId="11130"/>
    <cellStyle name="Финансовый 3 3 2 6 6 3 2 2" xfId="24738"/>
    <cellStyle name="Финансовый 3 3 2 6 6 3 2 3" xfId="38346"/>
    <cellStyle name="Финансовый 3 3 2 6 6 3 3" xfId="17934"/>
    <cellStyle name="Финансовый 3 3 2 6 6 3 4" xfId="31542"/>
    <cellStyle name="Финансовый 3 3 2 6 6 4" xfId="8862"/>
    <cellStyle name="Финансовый 3 3 2 6 6 4 2" xfId="22470"/>
    <cellStyle name="Финансовый 3 3 2 6 6 4 3" xfId="36078"/>
    <cellStyle name="Финансовый 3 3 2 6 6 5" xfId="15666"/>
    <cellStyle name="Финансовый 3 3 2 6 6 6" xfId="29274"/>
    <cellStyle name="Финансовый 3 3 2 6 7" xfId="924"/>
    <cellStyle name="Финансовый 3 3 2 6 7 2" xfId="5460"/>
    <cellStyle name="Финансовый 3 3 2 6 7 2 2" xfId="12264"/>
    <cellStyle name="Финансовый 3 3 2 6 7 2 2 2" xfId="25872"/>
    <cellStyle name="Финансовый 3 3 2 6 7 2 2 3" xfId="39480"/>
    <cellStyle name="Финансовый 3 3 2 6 7 2 3" xfId="19068"/>
    <cellStyle name="Финансовый 3 3 2 6 7 2 4" xfId="32676"/>
    <cellStyle name="Финансовый 3 3 2 6 7 3" xfId="3192"/>
    <cellStyle name="Финансовый 3 3 2 6 7 3 2" xfId="9996"/>
    <cellStyle name="Финансовый 3 3 2 6 7 3 2 2" xfId="23604"/>
    <cellStyle name="Финансовый 3 3 2 6 7 3 2 3" xfId="37212"/>
    <cellStyle name="Финансовый 3 3 2 6 7 3 3" xfId="16800"/>
    <cellStyle name="Финансовый 3 3 2 6 7 3 4" xfId="30408"/>
    <cellStyle name="Финансовый 3 3 2 6 7 4" xfId="7728"/>
    <cellStyle name="Финансовый 3 3 2 6 7 4 2" xfId="21336"/>
    <cellStyle name="Финансовый 3 3 2 6 7 4 3" xfId="34944"/>
    <cellStyle name="Финансовый 3 3 2 6 7 5" xfId="14532"/>
    <cellStyle name="Финансовый 3 3 2 6 7 6" xfId="28140"/>
    <cellStyle name="Финансовый 3 3 2 6 8" xfId="546"/>
    <cellStyle name="Финансовый 3 3 2 6 8 2" xfId="5082"/>
    <cellStyle name="Финансовый 3 3 2 6 8 2 2" xfId="11886"/>
    <cellStyle name="Финансовый 3 3 2 6 8 2 2 2" xfId="25494"/>
    <cellStyle name="Финансовый 3 3 2 6 8 2 2 3" xfId="39102"/>
    <cellStyle name="Финансовый 3 3 2 6 8 2 3" xfId="18690"/>
    <cellStyle name="Финансовый 3 3 2 6 8 2 4" xfId="32298"/>
    <cellStyle name="Финансовый 3 3 2 6 8 3" xfId="2814"/>
    <cellStyle name="Финансовый 3 3 2 6 8 3 2" xfId="9618"/>
    <cellStyle name="Финансовый 3 3 2 6 8 3 2 2" xfId="23226"/>
    <cellStyle name="Финансовый 3 3 2 6 8 3 2 3" xfId="36834"/>
    <cellStyle name="Финансовый 3 3 2 6 8 3 3" xfId="16422"/>
    <cellStyle name="Финансовый 3 3 2 6 8 3 4" xfId="30030"/>
    <cellStyle name="Финансовый 3 3 2 6 8 4" xfId="7350"/>
    <cellStyle name="Финансовый 3 3 2 6 8 4 2" xfId="20958"/>
    <cellStyle name="Финансовый 3 3 2 6 8 4 3" xfId="34566"/>
    <cellStyle name="Финансовый 3 3 2 6 8 5" xfId="14154"/>
    <cellStyle name="Финансовый 3 3 2 6 8 6" xfId="27762"/>
    <cellStyle name="Финансовый 3 3 2 6 9" xfId="4704"/>
    <cellStyle name="Финансовый 3 3 2 6 9 2" xfId="11508"/>
    <cellStyle name="Финансовый 3 3 2 6 9 2 2" xfId="25116"/>
    <cellStyle name="Финансовый 3 3 2 6 9 2 3" xfId="38724"/>
    <cellStyle name="Финансовый 3 3 2 6 9 3" xfId="18312"/>
    <cellStyle name="Финансовый 3 3 2 6 9 4" xfId="31920"/>
    <cellStyle name="Финансовый 3 3 2 7" xfId="222"/>
    <cellStyle name="Финансовый 3 3 2 7 10" xfId="2490"/>
    <cellStyle name="Финансовый 3 3 2 7 10 2" xfId="9294"/>
    <cellStyle name="Финансовый 3 3 2 7 10 2 2" xfId="22902"/>
    <cellStyle name="Финансовый 3 3 2 7 10 2 3" xfId="36510"/>
    <cellStyle name="Финансовый 3 3 2 7 10 3" xfId="16098"/>
    <cellStyle name="Финансовый 3 3 2 7 10 4" xfId="29706"/>
    <cellStyle name="Финансовый 3 3 2 7 11" xfId="7026"/>
    <cellStyle name="Финансовый 3 3 2 7 11 2" xfId="20634"/>
    <cellStyle name="Финансовый 3 3 2 7 11 3" xfId="34242"/>
    <cellStyle name="Финансовый 3 3 2 7 12" xfId="13830"/>
    <cellStyle name="Финансовый 3 3 2 7 13" xfId="27438"/>
    <cellStyle name="Финансовый 3 3 2 7 2" xfId="303"/>
    <cellStyle name="Финансовый 3 3 2 7 2 10" xfId="7107"/>
    <cellStyle name="Финансовый 3 3 2 7 2 10 2" xfId="20715"/>
    <cellStyle name="Финансовый 3 3 2 7 2 10 3" xfId="34323"/>
    <cellStyle name="Финансовый 3 3 2 7 2 11" xfId="13911"/>
    <cellStyle name="Финансовый 3 3 2 7 2 12" xfId="27519"/>
    <cellStyle name="Финансовый 3 3 2 7 2 2" xfId="505"/>
    <cellStyle name="Финансовый 3 3 2 7 2 2 10" xfId="14113"/>
    <cellStyle name="Финансовый 3 3 2 7 2 2 11" xfId="27721"/>
    <cellStyle name="Финансовый 3 3 2 7 2 2 2" xfId="2017"/>
    <cellStyle name="Финансовый 3 3 2 7 2 2 2 2" xfId="6553"/>
    <cellStyle name="Финансовый 3 3 2 7 2 2 2 2 2" xfId="13357"/>
    <cellStyle name="Финансовый 3 3 2 7 2 2 2 2 2 2" xfId="26965"/>
    <cellStyle name="Финансовый 3 3 2 7 2 2 2 2 2 3" xfId="40573"/>
    <cellStyle name="Финансовый 3 3 2 7 2 2 2 2 3" xfId="20161"/>
    <cellStyle name="Финансовый 3 3 2 7 2 2 2 2 4" xfId="33769"/>
    <cellStyle name="Финансовый 3 3 2 7 2 2 2 3" xfId="4285"/>
    <cellStyle name="Финансовый 3 3 2 7 2 2 2 3 2" xfId="11089"/>
    <cellStyle name="Финансовый 3 3 2 7 2 2 2 3 2 2" xfId="24697"/>
    <cellStyle name="Финансовый 3 3 2 7 2 2 2 3 2 3" xfId="38305"/>
    <cellStyle name="Финансовый 3 3 2 7 2 2 2 3 3" xfId="17893"/>
    <cellStyle name="Финансовый 3 3 2 7 2 2 2 3 4" xfId="31501"/>
    <cellStyle name="Финансовый 3 3 2 7 2 2 2 4" xfId="8821"/>
    <cellStyle name="Финансовый 3 3 2 7 2 2 2 4 2" xfId="22429"/>
    <cellStyle name="Финансовый 3 3 2 7 2 2 2 4 3" xfId="36037"/>
    <cellStyle name="Финансовый 3 3 2 7 2 2 2 5" xfId="15625"/>
    <cellStyle name="Финансовый 3 3 2 7 2 2 2 6" xfId="29233"/>
    <cellStyle name="Финансовый 3 3 2 7 2 2 3" xfId="1639"/>
    <cellStyle name="Финансовый 3 3 2 7 2 2 3 2" xfId="6175"/>
    <cellStyle name="Финансовый 3 3 2 7 2 2 3 2 2" xfId="12979"/>
    <cellStyle name="Финансовый 3 3 2 7 2 2 3 2 2 2" xfId="26587"/>
    <cellStyle name="Финансовый 3 3 2 7 2 2 3 2 2 3" xfId="40195"/>
    <cellStyle name="Финансовый 3 3 2 7 2 2 3 2 3" xfId="19783"/>
    <cellStyle name="Финансовый 3 3 2 7 2 2 3 2 4" xfId="33391"/>
    <cellStyle name="Финансовый 3 3 2 7 2 2 3 3" xfId="3907"/>
    <cellStyle name="Финансовый 3 3 2 7 2 2 3 3 2" xfId="10711"/>
    <cellStyle name="Финансовый 3 3 2 7 2 2 3 3 2 2" xfId="24319"/>
    <cellStyle name="Финансовый 3 3 2 7 2 2 3 3 2 3" xfId="37927"/>
    <cellStyle name="Финансовый 3 3 2 7 2 2 3 3 3" xfId="17515"/>
    <cellStyle name="Финансовый 3 3 2 7 2 2 3 3 4" xfId="31123"/>
    <cellStyle name="Финансовый 3 3 2 7 2 2 3 4" xfId="8443"/>
    <cellStyle name="Финансовый 3 3 2 7 2 2 3 4 2" xfId="22051"/>
    <cellStyle name="Финансовый 3 3 2 7 2 2 3 4 3" xfId="35659"/>
    <cellStyle name="Финансовый 3 3 2 7 2 2 3 5" xfId="15247"/>
    <cellStyle name="Финансовый 3 3 2 7 2 2 3 6" xfId="28855"/>
    <cellStyle name="Финансовый 3 3 2 7 2 2 4" xfId="2395"/>
    <cellStyle name="Финансовый 3 3 2 7 2 2 4 2" xfId="6931"/>
    <cellStyle name="Финансовый 3 3 2 7 2 2 4 2 2" xfId="13735"/>
    <cellStyle name="Финансовый 3 3 2 7 2 2 4 2 2 2" xfId="27343"/>
    <cellStyle name="Финансовый 3 3 2 7 2 2 4 2 2 3" xfId="40951"/>
    <cellStyle name="Финансовый 3 3 2 7 2 2 4 2 3" xfId="20539"/>
    <cellStyle name="Финансовый 3 3 2 7 2 2 4 2 4" xfId="34147"/>
    <cellStyle name="Финансовый 3 3 2 7 2 2 4 3" xfId="4663"/>
    <cellStyle name="Финансовый 3 3 2 7 2 2 4 3 2" xfId="11467"/>
    <cellStyle name="Финансовый 3 3 2 7 2 2 4 3 2 2" xfId="25075"/>
    <cellStyle name="Финансовый 3 3 2 7 2 2 4 3 2 3" xfId="38683"/>
    <cellStyle name="Финансовый 3 3 2 7 2 2 4 3 3" xfId="18271"/>
    <cellStyle name="Финансовый 3 3 2 7 2 2 4 3 4" xfId="31879"/>
    <cellStyle name="Финансовый 3 3 2 7 2 2 4 4" xfId="9199"/>
    <cellStyle name="Финансовый 3 3 2 7 2 2 4 4 2" xfId="22807"/>
    <cellStyle name="Финансовый 3 3 2 7 2 2 4 4 3" xfId="36415"/>
    <cellStyle name="Финансовый 3 3 2 7 2 2 4 5" xfId="16003"/>
    <cellStyle name="Финансовый 3 3 2 7 2 2 4 6" xfId="29611"/>
    <cellStyle name="Финансовый 3 3 2 7 2 2 5" xfId="1261"/>
    <cellStyle name="Финансовый 3 3 2 7 2 2 5 2" xfId="5797"/>
    <cellStyle name="Финансовый 3 3 2 7 2 2 5 2 2" xfId="12601"/>
    <cellStyle name="Финансовый 3 3 2 7 2 2 5 2 2 2" xfId="26209"/>
    <cellStyle name="Финансовый 3 3 2 7 2 2 5 2 2 3" xfId="39817"/>
    <cellStyle name="Финансовый 3 3 2 7 2 2 5 2 3" xfId="19405"/>
    <cellStyle name="Финансовый 3 3 2 7 2 2 5 2 4" xfId="33013"/>
    <cellStyle name="Финансовый 3 3 2 7 2 2 5 3" xfId="3529"/>
    <cellStyle name="Финансовый 3 3 2 7 2 2 5 3 2" xfId="10333"/>
    <cellStyle name="Финансовый 3 3 2 7 2 2 5 3 2 2" xfId="23941"/>
    <cellStyle name="Финансовый 3 3 2 7 2 2 5 3 2 3" xfId="37549"/>
    <cellStyle name="Финансовый 3 3 2 7 2 2 5 3 3" xfId="17137"/>
    <cellStyle name="Финансовый 3 3 2 7 2 2 5 3 4" xfId="30745"/>
    <cellStyle name="Финансовый 3 3 2 7 2 2 5 4" xfId="8065"/>
    <cellStyle name="Финансовый 3 3 2 7 2 2 5 4 2" xfId="21673"/>
    <cellStyle name="Финансовый 3 3 2 7 2 2 5 4 3" xfId="35281"/>
    <cellStyle name="Финансовый 3 3 2 7 2 2 5 5" xfId="14869"/>
    <cellStyle name="Финансовый 3 3 2 7 2 2 5 6" xfId="28477"/>
    <cellStyle name="Финансовый 3 3 2 7 2 2 6" xfId="883"/>
    <cellStyle name="Финансовый 3 3 2 7 2 2 6 2" xfId="5419"/>
    <cellStyle name="Финансовый 3 3 2 7 2 2 6 2 2" xfId="12223"/>
    <cellStyle name="Финансовый 3 3 2 7 2 2 6 2 2 2" xfId="25831"/>
    <cellStyle name="Финансовый 3 3 2 7 2 2 6 2 2 3" xfId="39439"/>
    <cellStyle name="Финансовый 3 3 2 7 2 2 6 2 3" xfId="19027"/>
    <cellStyle name="Финансовый 3 3 2 7 2 2 6 2 4" xfId="32635"/>
    <cellStyle name="Финансовый 3 3 2 7 2 2 6 3" xfId="3151"/>
    <cellStyle name="Финансовый 3 3 2 7 2 2 6 3 2" xfId="9955"/>
    <cellStyle name="Финансовый 3 3 2 7 2 2 6 3 2 2" xfId="23563"/>
    <cellStyle name="Финансовый 3 3 2 7 2 2 6 3 2 3" xfId="37171"/>
    <cellStyle name="Финансовый 3 3 2 7 2 2 6 3 3" xfId="16759"/>
    <cellStyle name="Финансовый 3 3 2 7 2 2 6 3 4" xfId="30367"/>
    <cellStyle name="Финансовый 3 3 2 7 2 2 6 4" xfId="7687"/>
    <cellStyle name="Финансовый 3 3 2 7 2 2 6 4 2" xfId="21295"/>
    <cellStyle name="Финансовый 3 3 2 7 2 2 6 4 3" xfId="34903"/>
    <cellStyle name="Финансовый 3 3 2 7 2 2 6 5" xfId="14491"/>
    <cellStyle name="Финансовый 3 3 2 7 2 2 6 6" xfId="28099"/>
    <cellStyle name="Финансовый 3 3 2 7 2 2 7" xfId="5041"/>
    <cellStyle name="Финансовый 3 3 2 7 2 2 7 2" xfId="11845"/>
    <cellStyle name="Финансовый 3 3 2 7 2 2 7 2 2" xfId="25453"/>
    <cellStyle name="Финансовый 3 3 2 7 2 2 7 2 3" xfId="39061"/>
    <cellStyle name="Финансовый 3 3 2 7 2 2 7 3" xfId="18649"/>
    <cellStyle name="Финансовый 3 3 2 7 2 2 7 4" xfId="32257"/>
    <cellStyle name="Финансовый 3 3 2 7 2 2 8" xfId="2773"/>
    <cellStyle name="Финансовый 3 3 2 7 2 2 8 2" xfId="9577"/>
    <cellStyle name="Финансовый 3 3 2 7 2 2 8 2 2" xfId="23185"/>
    <cellStyle name="Финансовый 3 3 2 7 2 2 8 2 3" xfId="36793"/>
    <cellStyle name="Финансовый 3 3 2 7 2 2 8 3" xfId="16381"/>
    <cellStyle name="Финансовый 3 3 2 7 2 2 8 4" xfId="29989"/>
    <cellStyle name="Финансовый 3 3 2 7 2 2 9" xfId="7309"/>
    <cellStyle name="Финансовый 3 3 2 7 2 2 9 2" xfId="20917"/>
    <cellStyle name="Финансовый 3 3 2 7 2 2 9 3" xfId="34525"/>
    <cellStyle name="Финансовый 3 3 2 7 2 3" xfId="1815"/>
    <cellStyle name="Финансовый 3 3 2 7 2 3 2" xfId="6351"/>
    <cellStyle name="Финансовый 3 3 2 7 2 3 2 2" xfId="13155"/>
    <cellStyle name="Финансовый 3 3 2 7 2 3 2 2 2" xfId="26763"/>
    <cellStyle name="Финансовый 3 3 2 7 2 3 2 2 3" xfId="40371"/>
    <cellStyle name="Финансовый 3 3 2 7 2 3 2 3" xfId="19959"/>
    <cellStyle name="Финансовый 3 3 2 7 2 3 2 4" xfId="33567"/>
    <cellStyle name="Финансовый 3 3 2 7 2 3 3" xfId="4083"/>
    <cellStyle name="Финансовый 3 3 2 7 2 3 3 2" xfId="10887"/>
    <cellStyle name="Финансовый 3 3 2 7 2 3 3 2 2" xfId="24495"/>
    <cellStyle name="Финансовый 3 3 2 7 2 3 3 2 3" xfId="38103"/>
    <cellStyle name="Финансовый 3 3 2 7 2 3 3 3" xfId="17691"/>
    <cellStyle name="Финансовый 3 3 2 7 2 3 3 4" xfId="31299"/>
    <cellStyle name="Финансовый 3 3 2 7 2 3 4" xfId="8619"/>
    <cellStyle name="Финансовый 3 3 2 7 2 3 4 2" xfId="22227"/>
    <cellStyle name="Финансовый 3 3 2 7 2 3 4 3" xfId="35835"/>
    <cellStyle name="Финансовый 3 3 2 7 2 3 5" xfId="15423"/>
    <cellStyle name="Финансовый 3 3 2 7 2 3 6" xfId="29031"/>
    <cellStyle name="Финансовый 3 3 2 7 2 4" xfId="1437"/>
    <cellStyle name="Финансовый 3 3 2 7 2 4 2" xfId="5973"/>
    <cellStyle name="Финансовый 3 3 2 7 2 4 2 2" xfId="12777"/>
    <cellStyle name="Финансовый 3 3 2 7 2 4 2 2 2" xfId="26385"/>
    <cellStyle name="Финансовый 3 3 2 7 2 4 2 2 3" xfId="39993"/>
    <cellStyle name="Финансовый 3 3 2 7 2 4 2 3" xfId="19581"/>
    <cellStyle name="Финансовый 3 3 2 7 2 4 2 4" xfId="33189"/>
    <cellStyle name="Финансовый 3 3 2 7 2 4 3" xfId="3705"/>
    <cellStyle name="Финансовый 3 3 2 7 2 4 3 2" xfId="10509"/>
    <cellStyle name="Финансовый 3 3 2 7 2 4 3 2 2" xfId="24117"/>
    <cellStyle name="Финансовый 3 3 2 7 2 4 3 2 3" xfId="37725"/>
    <cellStyle name="Финансовый 3 3 2 7 2 4 3 3" xfId="17313"/>
    <cellStyle name="Финансовый 3 3 2 7 2 4 3 4" xfId="30921"/>
    <cellStyle name="Финансовый 3 3 2 7 2 4 4" xfId="8241"/>
    <cellStyle name="Финансовый 3 3 2 7 2 4 4 2" xfId="21849"/>
    <cellStyle name="Финансовый 3 3 2 7 2 4 4 3" xfId="35457"/>
    <cellStyle name="Финансовый 3 3 2 7 2 4 5" xfId="15045"/>
    <cellStyle name="Финансовый 3 3 2 7 2 4 6" xfId="28653"/>
    <cellStyle name="Финансовый 3 3 2 7 2 5" xfId="2193"/>
    <cellStyle name="Финансовый 3 3 2 7 2 5 2" xfId="6729"/>
    <cellStyle name="Финансовый 3 3 2 7 2 5 2 2" xfId="13533"/>
    <cellStyle name="Финансовый 3 3 2 7 2 5 2 2 2" xfId="27141"/>
    <cellStyle name="Финансовый 3 3 2 7 2 5 2 2 3" xfId="40749"/>
    <cellStyle name="Финансовый 3 3 2 7 2 5 2 3" xfId="20337"/>
    <cellStyle name="Финансовый 3 3 2 7 2 5 2 4" xfId="33945"/>
    <cellStyle name="Финансовый 3 3 2 7 2 5 3" xfId="4461"/>
    <cellStyle name="Финансовый 3 3 2 7 2 5 3 2" xfId="11265"/>
    <cellStyle name="Финансовый 3 3 2 7 2 5 3 2 2" xfId="24873"/>
    <cellStyle name="Финансовый 3 3 2 7 2 5 3 2 3" xfId="38481"/>
    <cellStyle name="Финансовый 3 3 2 7 2 5 3 3" xfId="18069"/>
    <cellStyle name="Финансовый 3 3 2 7 2 5 3 4" xfId="31677"/>
    <cellStyle name="Финансовый 3 3 2 7 2 5 4" xfId="8997"/>
    <cellStyle name="Финансовый 3 3 2 7 2 5 4 2" xfId="22605"/>
    <cellStyle name="Финансовый 3 3 2 7 2 5 4 3" xfId="36213"/>
    <cellStyle name="Финансовый 3 3 2 7 2 5 5" xfId="15801"/>
    <cellStyle name="Финансовый 3 3 2 7 2 5 6" xfId="29409"/>
    <cellStyle name="Финансовый 3 3 2 7 2 6" xfId="1059"/>
    <cellStyle name="Финансовый 3 3 2 7 2 6 2" xfId="5595"/>
    <cellStyle name="Финансовый 3 3 2 7 2 6 2 2" xfId="12399"/>
    <cellStyle name="Финансовый 3 3 2 7 2 6 2 2 2" xfId="26007"/>
    <cellStyle name="Финансовый 3 3 2 7 2 6 2 2 3" xfId="39615"/>
    <cellStyle name="Финансовый 3 3 2 7 2 6 2 3" xfId="19203"/>
    <cellStyle name="Финансовый 3 3 2 7 2 6 2 4" xfId="32811"/>
    <cellStyle name="Финансовый 3 3 2 7 2 6 3" xfId="3327"/>
    <cellStyle name="Финансовый 3 3 2 7 2 6 3 2" xfId="10131"/>
    <cellStyle name="Финансовый 3 3 2 7 2 6 3 2 2" xfId="23739"/>
    <cellStyle name="Финансовый 3 3 2 7 2 6 3 2 3" xfId="37347"/>
    <cellStyle name="Финансовый 3 3 2 7 2 6 3 3" xfId="16935"/>
    <cellStyle name="Финансовый 3 3 2 7 2 6 3 4" xfId="30543"/>
    <cellStyle name="Финансовый 3 3 2 7 2 6 4" xfId="7863"/>
    <cellStyle name="Финансовый 3 3 2 7 2 6 4 2" xfId="21471"/>
    <cellStyle name="Финансовый 3 3 2 7 2 6 4 3" xfId="35079"/>
    <cellStyle name="Финансовый 3 3 2 7 2 6 5" xfId="14667"/>
    <cellStyle name="Финансовый 3 3 2 7 2 6 6" xfId="28275"/>
    <cellStyle name="Финансовый 3 3 2 7 2 7" xfId="681"/>
    <cellStyle name="Финансовый 3 3 2 7 2 7 2" xfId="5217"/>
    <cellStyle name="Финансовый 3 3 2 7 2 7 2 2" xfId="12021"/>
    <cellStyle name="Финансовый 3 3 2 7 2 7 2 2 2" xfId="25629"/>
    <cellStyle name="Финансовый 3 3 2 7 2 7 2 2 3" xfId="39237"/>
    <cellStyle name="Финансовый 3 3 2 7 2 7 2 3" xfId="18825"/>
    <cellStyle name="Финансовый 3 3 2 7 2 7 2 4" xfId="32433"/>
    <cellStyle name="Финансовый 3 3 2 7 2 7 3" xfId="2949"/>
    <cellStyle name="Финансовый 3 3 2 7 2 7 3 2" xfId="9753"/>
    <cellStyle name="Финансовый 3 3 2 7 2 7 3 2 2" xfId="23361"/>
    <cellStyle name="Финансовый 3 3 2 7 2 7 3 2 3" xfId="36969"/>
    <cellStyle name="Финансовый 3 3 2 7 2 7 3 3" xfId="16557"/>
    <cellStyle name="Финансовый 3 3 2 7 2 7 3 4" xfId="30165"/>
    <cellStyle name="Финансовый 3 3 2 7 2 7 4" xfId="7485"/>
    <cellStyle name="Финансовый 3 3 2 7 2 7 4 2" xfId="21093"/>
    <cellStyle name="Финансовый 3 3 2 7 2 7 4 3" xfId="34701"/>
    <cellStyle name="Финансовый 3 3 2 7 2 7 5" xfId="14289"/>
    <cellStyle name="Финансовый 3 3 2 7 2 7 6" xfId="27897"/>
    <cellStyle name="Финансовый 3 3 2 7 2 8" xfId="4839"/>
    <cellStyle name="Финансовый 3 3 2 7 2 8 2" xfId="11643"/>
    <cellStyle name="Финансовый 3 3 2 7 2 8 2 2" xfId="25251"/>
    <cellStyle name="Финансовый 3 3 2 7 2 8 2 3" xfId="38859"/>
    <cellStyle name="Финансовый 3 3 2 7 2 8 3" xfId="18447"/>
    <cellStyle name="Финансовый 3 3 2 7 2 8 4" xfId="32055"/>
    <cellStyle name="Финансовый 3 3 2 7 2 9" xfId="2571"/>
    <cellStyle name="Финансовый 3 3 2 7 2 9 2" xfId="9375"/>
    <cellStyle name="Финансовый 3 3 2 7 2 9 2 2" xfId="22983"/>
    <cellStyle name="Финансовый 3 3 2 7 2 9 2 3" xfId="36591"/>
    <cellStyle name="Финансовый 3 3 2 7 2 9 3" xfId="16179"/>
    <cellStyle name="Финансовый 3 3 2 7 2 9 4" xfId="29787"/>
    <cellStyle name="Финансовый 3 3 2 7 3" xfId="424"/>
    <cellStyle name="Финансовый 3 3 2 7 3 10" xfId="14032"/>
    <cellStyle name="Финансовый 3 3 2 7 3 11" xfId="27640"/>
    <cellStyle name="Финансовый 3 3 2 7 3 2" xfId="1936"/>
    <cellStyle name="Финансовый 3 3 2 7 3 2 2" xfId="6472"/>
    <cellStyle name="Финансовый 3 3 2 7 3 2 2 2" xfId="13276"/>
    <cellStyle name="Финансовый 3 3 2 7 3 2 2 2 2" xfId="26884"/>
    <cellStyle name="Финансовый 3 3 2 7 3 2 2 2 3" xfId="40492"/>
    <cellStyle name="Финансовый 3 3 2 7 3 2 2 3" xfId="20080"/>
    <cellStyle name="Финансовый 3 3 2 7 3 2 2 4" xfId="33688"/>
    <cellStyle name="Финансовый 3 3 2 7 3 2 3" xfId="4204"/>
    <cellStyle name="Финансовый 3 3 2 7 3 2 3 2" xfId="11008"/>
    <cellStyle name="Финансовый 3 3 2 7 3 2 3 2 2" xfId="24616"/>
    <cellStyle name="Финансовый 3 3 2 7 3 2 3 2 3" xfId="38224"/>
    <cellStyle name="Финансовый 3 3 2 7 3 2 3 3" xfId="17812"/>
    <cellStyle name="Финансовый 3 3 2 7 3 2 3 4" xfId="31420"/>
    <cellStyle name="Финансовый 3 3 2 7 3 2 4" xfId="8740"/>
    <cellStyle name="Финансовый 3 3 2 7 3 2 4 2" xfId="22348"/>
    <cellStyle name="Финансовый 3 3 2 7 3 2 4 3" xfId="35956"/>
    <cellStyle name="Финансовый 3 3 2 7 3 2 5" xfId="15544"/>
    <cellStyle name="Финансовый 3 3 2 7 3 2 6" xfId="29152"/>
    <cellStyle name="Финансовый 3 3 2 7 3 3" xfId="1558"/>
    <cellStyle name="Финансовый 3 3 2 7 3 3 2" xfId="6094"/>
    <cellStyle name="Финансовый 3 3 2 7 3 3 2 2" xfId="12898"/>
    <cellStyle name="Финансовый 3 3 2 7 3 3 2 2 2" xfId="26506"/>
    <cellStyle name="Финансовый 3 3 2 7 3 3 2 2 3" xfId="40114"/>
    <cellStyle name="Финансовый 3 3 2 7 3 3 2 3" xfId="19702"/>
    <cellStyle name="Финансовый 3 3 2 7 3 3 2 4" xfId="33310"/>
    <cellStyle name="Финансовый 3 3 2 7 3 3 3" xfId="3826"/>
    <cellStyle name="Финансовый 3 3 2 7 3 3 3 2" xfId="10630"/>
    <cellStyle name="Финансовый 3 3 2 7 3 3 3 2 2" xfId="24238"/>
    <cellStyle name="Финансовый 3 3 2 7 3 3 3 2 3" xfId="37846"/>
    <cellStyle name="Финансовый 3 3 2 7 3 3 3 3" xfId="17434"/>
    <cellStyle name="Финансовый 3 3 2 7 3 3 3 4" xfId="31042"/>
    <cellStyle name="Финансовый 3 3 2 7 3 3 4" xfId="8362"/>
    <cellStyle name="Финансовый 3 3 2 7 3 3 4 2" xfId="21970"/>
    <cellStyle name="Финансовый 3 3 2 7 3 3 4 3" xfId="35578"/>
    <cellStyle name="Финансовый 3 3 2 7 3 3 5" xfId="15166"/>
    <cellStyle name="Финансовый 3 3 2 7 3 3 6" xfId="28774"/>
    <cellStyle name="Финансовый 3 3 2 7 3 4" xfId="2314"/>
    <cellStyle name="Финансовый 3 3 2 7 3 4 2" xfId="6850"/>
    <cellStyle name="Финансовый 3 3 2 7 3 4 2 2" xfId="13654"/>
    <cellStyle name="Финансовый 3 3 2 7 3 4 2 2 2" xfId="27262"/>
    <cellStyle name="Финансовый 3 3 2 7 3 4 2 2 3" xfId="40870"/>
    <cellStyle name="Финансовый 3 3 2 7 3 4 2 3" xfId="20458"/>
    <cellStyle name="Финансовый 3 3 2 7 3 4 2 4" xfId="34066"/>
    <cellStyle name="Финансовый 3 3 2 7 3 4 3" xfId="4582"/>
    <cellStyle name="Финансовый 3 3 2 7 3 4 3 2" xfId="11386"/>
    <cellStyle name="Финансовый 3 3 2 7 3 4 3 2 2" xfId="24994"/>
    <cellStyle name="Финансовый 3 3 2 7 3 4 3 2 3" xfId="38602"/>
    <cellStyle name="Финансовый 3 3 2 7 3 4 3 3" xfId="18190"/>
    <cellStyle name="Финансовый 3 3 2 7 3 4 3 4" xfId="31798"/>
    <cellStyle name="Финансовый 3 3 2 7 3 4 4" xfId="9118"/>
    <cellStyle name="Финансовый 3 3 2 7 3 4 4 2" xfId="22726"/>
    <cellStyle name="Финансовый 3 3 2 7 3 4 4 3" xfId="36334"/>
    <cellStyle name="Финансовый 3 3 2 7 3 4 5" xfId="15922"/>
    <cellStyle name="Финансовый 3 3 2 7 3 4 6" xfId="29530"/>
    <cellStyle name="Финансовый 3 3 2 7 3 5" xfId="1180"/>
    <cellStyle name="Финансовый 3 3 2 7 3 5 2" xfId="5716"/>
    <cellStyle name="Финансовый 3 3 2 7 3 5 2 2" xfId="12520"/>
    <cellStyle name="Финансовый 3 3 2 7 3 5 2 2 2" xfId="26128"/>
    <cellStyle name="Финансовый 3 3 2 7 3 5 2 2 3" xfId="39736"/>
    <cellStyle name="Финансовый 3 3 2 7 3 5 2 3" xfId="19324"/>
    <cellStyle name="Финансовый 3 3 2 7 3 5 2 4" xfId="32932"/>
    <cellStyle name="Финансовый 3 3 2 7 3 5 3" xfId="3448"/>
    <cellStyle name="Финансовый 3 3 2 7 3 5 3 2" xfId="10252"/>
    <cellStyle name="Финансовый 3 3 2 7 3 5 3 2 2" xfId="23860"/>
    <cellStyle name="Финансовый 3 3 2 7 3 5 3 2 3" xfId="37468"/>
    <cellStyle name="Финансовый 3 3 2 7 3 5 3 3" xfId="17056"/>
    <cellStyle name="Финансовый 3 3 2 7 3 5 3 4" xfId="30664"/>
    <cellStyle name="Финансовый 3 3 2 7 3 5 4" xfId="7984"/>
    <cellStyle name="Финансовый 3 3 2 7 3 5 4 2" xfId="21592"/>
    <cellStyle name="Финансовый 3 3 2 7 3 5 4 3" xfId="35200"/>
    <cellStyle name="Финансовый 3 3 2 7 3 5 5" xfId="14788"/>
    <cellStyle name="Финансовый 3 3 2 7 3 5 6" xfId="28396"/>
    <cellStyle name="Финансовый 3 3 2 7 3 6" xfId="802"/>
    <cellStyle name="Финансовый 3 3 2 7 3 6 2" xfId="5338"/>
    <cellStyle name="Финансовый 3 3 2 7 3 6 2 2" xfId="12142"/>
    <cellStyle name="Финансовый 3 3 2 7 3 6 2 2 2" xfId="25750"/>
    <cellStyle name="Финансовый 3 3 2 7 3 6 2 2 3" xfId="39358"/>
    <cellStyle name="Финансовый 3 3 2 7 3 6 2 3" xfId="18946"/>
    <cellStyle name="Финансовый 3 3 2 7 3 6 2 4" xfId="32554"/>
    <cellStyle name="Финансовый 3 3 2 7 3 6 3" xfId="3070"/>
    <cellStyle name="Финансовый 3 3 2 7 3 6 3 2" xfId="9874"/>
    <cellStyle name="Финансовый 3 3 2 7 3 6 3 2 2" xfId="23482"/>
    <cellStyle name="Финансовый 3 3 2 7 3 6 3 2 3" xfId="37090"/>
    <cellStyle name="Финансовый 3 3 2 7 3 6 3 3" xfId="16678"/>
    <cellStyle name="Финансовый 3 3 2 7 3 6 3 4" xfId="30286"/>
    <cellStyle name="Финансовый 3 3 2 7 3 6 4" xfId="7606"/>
    <cellStyle name="Финансовый 3 3 2 7 3 6 4 2" xfId="21214"/>
    <cellStyle name="Финансовый 3 3 2 7 3 6 4 3" xfId="34822"/>
    <cellStyle name="Финансовый 3 3 2 7 3 6 5" xfId="14410"/>
    <cellStyle name="Финансовый 3 3 2 7 3 6 6" xfId="28018"/>
    <cellStyle name="Финансовый 3 3 2 7 3 7" xfId="4960"/>
    <cellStyle name="Финансовый 3 3 2 7 3 7 2" xfId="11764"/>
    <cellStyle name="Финансовый 3 3 2 7 3 7 2 2" xfId="25372"/>
    <cellStyle name="Финансовый 3 3 2 7 3 7 2 3" xfId="38980"/>
    <cellStyle name="Финансовый 3 3 2 7 3 7 3" xfId="18568"/>
    <cellStyle name="Финансовый 3 3 2 7 3 7 4" xfId="32176"/>
    <cellStyle name="Финансовый 3 3 2 7 3 8" xfId="2692"/>
    <cellStyle name="Финансовый 3 3 2 7 3 8 2" xfId="9496"/>
    <cellStyle name="Финансовый 3 3 2 7 3 8 2 2" xfId="23104"/>
    <cellStyle name="Финансовый 3 3 2 7 3 8 2 3" xfId="36712"/>
    <cellStyle name="Финансовый 3 3 2 7 3 8 3" xfId="16300"/>
    <cellStyle name="Финансовый 3 3 2 7 3 8 4" xfId="29908"/>
    <cellStyle name="Финансовый 3 3 2 7 3 9" xfId="7228"/>
    <cellStyle name="Финансовый 3 3 2 7 3 9 2" xfId="20836"/>
    <cellStyle name="Финансовый 3 3 2 7 3 9 3" xfId="34444"/>
    <cellStyle name="Финансовый 3 3 2 7 4" xfId="1734"/>
    <cellStyle name="Финансовый 3 3 2 7 4 2" xfId="6270"/>
    <cellStyle name="Финансовый 3 3 2 7 4 2 2" xfId="13074"/>
    <cellStyle name="Финансовый 3 3 2 7 4 2 2 2" xfId="26682"/>
    <cellStyle name="Финансовый 3 3 2 7 4 2 2 3" xfId="40290"/>
    <cellStyle name="Финансовый 3 3 2 7 4 2 3" xfId="19878"/>
    <cellStyle name="Финансовый 3 3 2 7 4 2 4" xfId="33486"/>
    <cellStyle name="Финансовый 3 3 2 7 4 3" xfId="4002"/>
    <cellStyle name="Финансовый 3 3 2 7 4 3 2" xfId="10806"/>
    <cellStyle name="Финансовый 3 3 2 7 4 3 2 2" xfId="24414"/>
    <cellStyle name="Финансовый 3 3 2 7 4 3 2 3" xfId="38022"/>
    <cellStyle name="Финансовый 3 3 2 7 4 3 3" xfId="17610"/>
    <cellStyle name="Финансовый 3 3 2 7 4 3 4" xfId="31218"/>
    <cellStyle name="Финансовый 3 3 2 7 4 4" xfId="8538"/>
    <cellStyle name="Финансовый 3 3 2 7 4 4 2" xfId="22146"/>
    <cellStyle name="Финансовый 3 3 2 7 4 4 3" xfId="35754"/>
    <cellStyle name="Финансовый 3 3 2 7 4 5" xfId="15342"/>
    <cellStyle name="Финансовый 3 3 2 7 4 6" xfId="28950"/>
    <cellStyle name="Финансовый 3 3 2 7 5" xfId="1356"/>
    <cellStyle name="Финансовый 3 3 2 7 5 2" xfId="5892"/>
    <cellStyle name="Финансовый 3 3 2 7 5 2 2" xfId="12696"/>
    <cellStyle name="Финансовый 3 3 2 7 5 2 2 2" xfId="26304"/>
    <cellStyle name="Финансовый 3 3 2 7 5 2 2 3" xfId="39912"/>
    <cellStyle name="Финансовый 3 3 2 7 5 2 3" xfId="19500"/>
    <cellStyle name="Финансовый 3 3 2 7 5 2 4" xfId="33108"/>
    <cellStyle name="Финансовый 3 3 2 7 5 3" xfId="3624"/>
    <cellStyle name="Финансовый 3 3 2 7 5 3 2" xfId="10428"/>
    <cellStyle name="Финансовый 3 3 2 7 5 3 2 2" xfId="24036"/>
    <cellStyle name="Финансовый 3 3 2 7 5 3 2 3" xfId="37644"/>
    <cellStyle name="Финансовый 3 3 2 7 5 3 3" xfId="17232"/>
    <cellStyle name="Финансовый 3 3 2 7 5 3 4" xfId="30840"/>
    <cellStyle name="Финансовый 3 3 2 7 5 4" xfId="8160"/>
    <cellStyle name="Финансовый 3 3 2 7 5 4 2" xfId="21768"/>
    <cellStyle name="Финансовый 3 3 2 7 5 4 3" xfId="35376"/>
    <cellStyle name="Финансовый 3 3 2 7 5 5" xfId="14964"/>
    <cellStyle name="Финансовый 3 3 2 7 5 6" xfId="28572"/>
    <cellStyle name="Финансовый 3 3 2 7 6" xfId="2112"/>
    <cellStyle name="Финансовый 3 3 2 7 6 2" xfId="6648"/>
    <cellStyle name="Финансовый 3 3 2 7 6 2 2" xfId="13452"/>
    <cellStyle name="Финансовый 3 3 2 7 6 2 2 2" xfId="27060"/>
    <cellStyle name="Финансовый 3 3 2 7 6 2 2 3" xfId="40668"/>
    <cellStyle name="Финансовый 3 3 2 7 6 2 3" xfId="20256"/>
    <cellStyle name="Финансовый 3 3 2 7 6 2 4" xfId="33864"/>
    <cellStyle name="Финансовый 3 3 2 7 6 3" xfId="4380"/>
    <cellStyle name="Финансовый 3 3 2 7 6 3 2" xfId="11184"/>
    <cellStyle name="Финансовый 3 3 2 7 6 3 2 2" xfId="24792"/>
    <cellStyle name="Финансовый 3 3 2 7 6 3 2 3" xfId="38400"/>
    <cellStyle name="Финансовый 3 3 2 7 6 3 3" xfId="17988"/>
    <cellStyle name="Финансовый 3 3 2 7 6 3 4" xfId="31596"/>
    <cellStyle name="Финансовый 3 3 2 7 6 4" xfId="8916"/>
    <cellStyle name="Финансовый 3 3 2 7 6 4 2" xfId="22524"/>
    <cellStyle name="Финансовый 3 3 2 7 6 4 3" xfId="36132"/>
    <cellStyle name="Финансовый 3 3 2 7 6 5" xfId="15720"/>
    <cellStyle name="Финансовый 3 3 2 7 6 6" xfId="29328"/>
    <cellStyle name="Финансовый 3 3 2 7 7" xfId="978"/>
    <cellStyle name="Финансовый 3 3 2 7 7 2" xfId="5514"/>
    <cellStyle name="Финансовый 3 3 2 7 7 2 2" xfId="12318"/>
    <cellStyle name="Финансовый 3 3 2 7 7 2 2 2" xfId="25926"/>
    <cellStyle name="Финансовый 3 3 2 7 7 2 2 3" xfId="39534"/>
    <cellStyle name="Финансовый 3 3 2 7 7 2 3" xfId="19122"/>
    <cellStyle name="Финансовый 3 3 2 7 7 2 4" xfId="32730"/>
    <cellStyle name="Финансовый 3 3 2 7 7 3" xfId="3246"/>
    <cellStyle name="Финансовый 3 3 2 7 7 3 2" xfId="10050"/>
    <cellStyle name="Финансовый 3 3 2 7 7 3 2 2" xfId="23658"/>
    <cellStyle name="Финансовый 3 3 2 7 7 3 2 3" xfId="37266"/>
    <cellStyle name="Финансовый 3 3 2 7 7 3 3" xfId="16854"/>
    <cellStyle name="Финансовый 3 3 2 7 7 3 4" xfId="30462"/>
    <cellStyle name="Финансовый 3 3 2 7 7 4" xfId="7782"/>
    <cellStyle name="Финансовый 3 3 2 7 7 4 2" xfId="21390"/>
    <cellStyle name="Финансовый 3 3 2 7 7 4 3" xfId="34998"/>
    <cellStyle name="Финансовый 3 3 2 7 7 5" xfId="14586"/>
    <cellStyle name="Финансовый 3 3 2 7 7 6" xfId="28194"/>
    <cellStyle name="Финансовый 3 3 2 7 8" xfId="600"/>
    <cellStyle name="Финансовый 3 3 2 7 8 2" xfId="5136"/>
    <cellStyle name="Финансовый 3 3 2 7 8 2 2" xfId="11940"/>
    <cellStyle name="Финансовый 3 3 2 7 8 2 2 2" xfId="25548"/>
    <cellStyle name="Финансовый 3 3 2 7 8 2 2 3" xfId="39156"/>
    <cellStyle name="Финансовый 3 3 2 7 8 2 3" xfId="18744"/>
    <cellStyle name="Финансовый 3 3 2 7 8 2 4" xfId="32352"/>
    <cellStyle name="Финансовый 3 3 2 7 8 3" xfId="2868"/>
    <cellStyle name="Финансовый 3 3 2 7 8 3 2" xfId="9672"/>
    <cellStyle name="Финансовый 3 3 2 7 8 3 2 2" xfId="23280"/>
    <cellStyle name="Финансовый 3 3 2 7 8 3 2 3" xfId="36888"/>
    <cellStyle name="Финансовый 3 3 2 7 8 3 3" xfId="16476"/>
    <cellStyle name="Финансовый 3 3 2 7 8 3 4" xfId="30084"/>
    <cellStyle name="Финансовый 3 3 2 7 8 4" xfId="7404"/>
    <cellStyle name="Финансовый 3 3 2 7 8 4 2" xfId="21012"/>
    <cellStyle name="Финансовый 3 3 2 7 8 4 3" xfId="34620"/>
    <cellStyle name="Финансовый 3 3 2 7 8 5" xfId="14208"/>
    <cellStyle name="Финансовый 3 3 2 7 8 6" xfId="27816"/>
    <cellStyle name="Финансовый 3 3 2 7 9" xfId="4758"/>
    <cellStyle name="Финансовый 3 3 2 7 9 2" xfId="11562"/>
    <cellStyle name="Финансовый 3 3 2 7 9 2 2" xfId="25170"/>
    <cellStyle name="Финансовый 3 3 2 7 9 2 3" xfId="38778"/>
    <cellStyle name="Финансовый 3 3 2 7 9 3" xfId="18366"/>
    <cellStyle name="Финансовый 3 3 2 7 9 4" xfId="31974"/>
    <cellStyle name="Финансовый 3 3 2 8" xfId="228"/>
    <cellStyle name="Финансовый 3 3 2 8 10" xfId="7032"/>
    <cellStyle name="Финансовый 3 3 2 8 10 2" xfId="20640"/>
    <cellStyle name="Финансовый 3 3 2 8 10 3" xfId="34248"/>
    <cellStyle name="Финансовый 3 3 2 8 11" xfId="13836"/>
    <cellStyle name="Финансовый 3 3 2 8 12" xfId="27444"/>
    <cellStyle name="Финансовый 3 3 2 8 2" xfId="430"/>
    <cellStyle name="Финансовый 3 3 2 8 2 10" xfId="14038"/>
    <cellStyle name="Финансовый 3 3 2 8 2 11" xfId="27646"/>
    <cellStyle name="Финансовый 3 3 2 8 2 2" xfId="1942"/>
    <cellStyle name="Финансовый 3 3 2 8 2 2 2" xfId="6478"/>
    <cellStyle name="Финансовый 3 3 2 8 2 2 2 2" xfId="13282"/>
    <cellStyle name="Финансовый 3 3 2 8 2 2 2 2 2" xfId="26890"/>
    <cellStyle name="Финансовый 3 3 2 8 2 2 2 2 3" xfId="40498"/>
    <cellStyle name="Финансовый 3 3 2 8 2 2 2 3" xfId="20086"/>
    <cellStyle name="Финансовый 3 3 2 8 2 2 2 4" xfId="33694"/>
    <cellStyle name="Финансовый 3 3 2 8 2 2 3" xfId="4210"/>
    <cellStyle name="Финансовый 3 3 2 8 2 2 3 2" xfId="11014"/>
    <cellStyle name="Финансовый 3 3 2 8 2 2 3 2 2" xfId="24622"/>
    <cellStyle name="Финансовый 3 3 2 8 2 2 3 2 3" xfId="38230"/>
    <cellStyle name="Финансовый 3 3 2 8 2 2 3 3" xfId="17818"/>
    <cellStyle name="Финансовый 3 3 2 8 2 2 3 4" xfId="31426"/>
    <cellStyle name="Финансовый 3 3 2 8 2 2 4" xfId="8746"/>
    <cellStyle name="Финансовый 3 3 2 8 2 2 4 2" xfId="22354"/>
    <cellStyle name="Финансовый 3 3 2 8 2 2 4 3" xfId="35962"/>
    <cellStyle name="Финансовый 3 3 2 8 2 2 5" xfId="15550"/>
    <cellStyle name="Финансовый 3 3 2 8 2 2 6" xfId="29158"/>
    <cellStyle name="Финансовый 3 3 2 8 2 3" xfId="1564"/>
    <cellStyle name="Финансовый 3 3 2 8 2 3 2" xfId="6100"/>
    <cellStyle name="Финансовый 3 3 2 8 2 3 2 2" xfId="12904"/>
    <cellStyle name="Финансовый 3 3 2 8 2 3 2 2 2" xfId="26512"/>
    <cellStyle name="Финансовый 3 3 2 8 2 3 2 2 3" xfId="40120"/>
    <cellStyle name="Финансовый 3 3 2 8 2 3 2 3" xfId="19708"/>
    <cellStyle name="Финансовый 3 3 2 8 2 3 2 4" xfId="33316"/>
    <cellStyle name="Финансовый 3 3 2 8 2 3 3" xfId="3832"/>
    <cellStyle name="Финансовый 3 3 2 8 2 3 3 2" xfId="10636"/>
    <cellStyle name="Финансовый 3 3 2 8 2 3 3 2 2" xfId="24244"/>
    <cellStyle name="Финансовый 3 3 2 8 2 3 3 2 3" xfId="37852"/>
    <cellStyle name="Финансовый 3 3 2 8 2 3 3 3" xfId="17440"/>
    <cellStyle name="Финансовый 3 3 2 8 2 3 3 4" xfId="31048"/>
    <cellStyle name="Финансовый 3 3 2 8 2 3 4" xfId="8368"/>
    <cellStyle name="Финансовый 3 3 2 8 2 3 4 2" xfId="21976"/>
    <cellStyle name="Финансовый 3 3 2 8 2 3 4 3" xfId="35584"/>
    <cellStyle name="Финансовый 3 3 2 8 2 3 5" xfId="15172"/>
    <cellStyle name="Финансовый 3 3 2 8 2 3 6" xfId="28780"/>
    <cellStyle name="Финансовый 3 3 2 8 2 4" xfId="2320"/>
    <cellStyle name="Финансовый 3 3 2 8 2 4 2" xfId="6856"/>
    <cellStyle name="Финансовый 3 3 2 8 2 4 2 2" xfId="13660"/>
    <cellStyle name="Финансовый 3 3 2 8 2 4 2 2 2" xfId="27268"/>
    <cellStyle name="Финансовый 3 3 2 8 2 4 2 2 3" xfId="40876"/>
    <cellStyle name="Финансовый 3 3 2 8 2 4 2 3" xfId="20464"/>
    <cellStyle name="Финансовый 3 3 2 8 2 4 2 4" xfId="34072"/>
    <cellStyle name="Финансовый 3 3 2 8 2 4 3" xfId="4588"/>
    <cellStyle name="Финансовый 3 3 2 8 2 4 3 2" xfId="11392"/>
    <cellStyle name="Финансовый 3 3 2 8 2 4 3 2 2" xfId="25000"/>
    <cellStyle name="Финансовый 3 3 2 8 2 4 3 2 3" xfId="38608"/>
    <cellStyle name="Финансовый 3 3 2 8 2 4 3 3" xfId="18196"/>
    <cellStyle name="Финансовый 3 3 2 8 2 4 3 4" xfId="31804"/>
    <cellStyle name="Финансовый 3 3 2 8 2 4 4" xfId="9124"/>
    <cellStyle name="Финансовый 3 3 2 8 2 4 4 2" xfId="22732"/>
    <cellStyle name="Финансовый 3 3 2 8 2 4 4 3" xfId="36340"/>
    <cellStyle name="Финансовый 3 3 2 8 2 4 5" xfId="15928"/>
    <cellStyle name="Финансовый 3 3 2 8 2 4 6" xfId="29536"/>
    <cellStyle name="Финансовый 3 3 2 8 2 5" xfId="1186"/>
    <cellStyle name="Финансовый 3 3 2 8 2 5 2" xfId="5722"/>
    <cellStyle name="Финансовый 3 3 2 8 2 5 2 2" xfId="12526"/>
    <cellStyle name="Финансовый 3 3 2 8 2 5 2 2 2" xfId="26134"/>
    <cellStyle name="Финансовый 3 3 2 8 2 5 2 2 3" xfId="39742"/>
    <cellStyle name="Финансовый 3 3 2 8 2 5 2 3" xfId="19330"/>
    <cellStyle name="Финансовый 3 3 2 8 2 5 2 4" xfId="32938"/>
    <cellStyle name="Финансовый 3 3 2 8 2 5 3" xfId="3454"/>
    <cellStyle name="Финансовый 3 3 2 8 2 5 3 2" xfId="10258"/>
    <cellStyle name="Финансовый 3 3 2 8 2 5 3 2 2" xfId="23866"/>
    <cellStyle name="Финансовый 3 3 2 8 2 5 3 2 3" xfId="37474"/>
    <cellStyle name="Финансовый 3 3 2 8 2 5 3 3" xfId="17062"/>
    <cellStyle name="Финансовый 3 3 2 8 2 5 3 4" xfId="30670"/>
    <cellStyle name="Финансовый 3 3 2 8 2 5 4" xfId="7990"/>
    <cellStyle name="Финансовый 3 3 2 8 2 5 4 2" xfId="21598"/>
    <cellStyle name="Финансовый 3 3 2 8 2 5 4 3" xfId="35206"/>
    <cellStyle name="Финансовый 3 3 2 8 2 5 5" xfId="14794"/>
    <cellStyle name="Финансовый 3 3 2 8 2 5 6" xfId="28402"/>
    <cellStyle name="Финансовый 3 3 2 8 2 6" xfId="808"/>
    <cellStyle name="Финансовый 3 3 2 8 2 6 2" xfId="5344"/>
    <cellStyle name="Финансовый 3 3 2 8 2 6 2 2" xfId="12148"/>
    <cellStyle name="Финансовый 3 3 2 8 2 6 2 2 2" xfId="25756"/>
    <cellStyle name="Финансовый 3 3 2 8 2 6 2 2 3" xfId="39364"/>
    <cellStyle name="Финансовый 3 3 2 8 2 6 2 3" xfId="18952"/>
    <cellStyle name="Финансовый 3 3 2 8 2 6 2 4" xfId="32560"/>
    <cellStyle name="Финансовый 3 3 2 8 2 6 3" xfId="3076"/>
    <cellStyle name="Финансовый 3 3 2 8 2 6 3 2" xfId="9880"/>
    <cellStyle name="Финансовый 3 3 2 8 2 6 3 2 2" xfId="23488"/>
    <cellStyle name="Финансовый 3 3 2 8 2 6 3 2 3" xfId="37096"/>
    <cellStyle name="Финансовый 3 3 2 8 2 6 3 3" xfId="16684"/>
    <cellStyle name="Финансовый 3 3 2 8 2 6 3 4" xfId="30292"/>
    <cellStyle name="Финансовый 3 3 2 8 2 6 4" xfId="7612"/>
    <cellStyle name="Финансовый 3 3 2 8 2 6 4 2" xfId="21220"/>
    <cellStyle name="Финансовый 3 3 2 8 2 6 4 3" xfId="34828"/>
    <cellStyle name="Финансовый 3 3 2 8 2 6 5" xfId="14416"/>
    <cellStyle name="Финансовый 3 3 2 8 2 6 6" xfId="28024"/>
    <cellStyle name="Финансовый 3 3 2 8 2 7" xfId="4966"/>
    <cellStyle name="Финансовый 3 3 2 8 2 7 2" xfId="11770"/>
    <cellStyle name="Финансовый 3 3 2 8 2 7 2 2" xfId="25378"/>
    <cellStyle name="Финансовый 3 3 2 8 2 7 2 3" xfId="38986"/>
    <cellStyle name="Финансовый 3 3 2 8 2 7 3" xfId="18574"/>
    <cellStyle name="Финансовый 3 3 2 8 2 7 4" xfId="32182"/>
    <cellStyle name="Финансовый 3 3 2 8 2 8" xfId="2698"/>
    <cellStyle name="Финансовый 3 3 2 8 2 8 2" xfId="9502"/>
    <cellStyle name="Финансовый 3 3 2 8 2 8 2 2" xfId="23110"/>
    <cellStyle name="Финансовый 3 3 2 8 2 8 2 3" xfId="36718"/>
    <cellStyle name="Финансовый 3 3 2 8 2 8 3" xfId="16306"/>
    <cellStyle name="Финансовый 3 3 2 8 2 8 4" xfId="29914"/>
    <cellStyle name="Финансовый 3 3 2 8 2 9" xfId="7234"/>
    <cellStyle name="Финансовый 3 3 2 8 2 9 2" xfId="20842"/>
    <cellStyle name="Финансовый 3 3 2 8 2 9 3" xfId="34450"/>
    <cellStyle name="Финансовый 3 3 2 8 3" xfId="1740"/>
    <cellStyle name="Финансовый 3 3 2 8 3 2" xfId="6276"/>
    <cellStyle name="Финансовый 3 3 2 8 3 2 2" xfId="13080"/>
    <cellStyle name="Финансовый 3 3 2 8 3 2 2 2" xfId="26688"/>
    <cellStyle name="Финансовый 3 3 2 8 3 2 2 3" xfId="40296"/>
    <cellStyle name="Финансовый 3 3 2 8 3 2 3" xfId="19884"/>
    <cellStyle name="Финансовый 3 3 2 8 3 2 4" xfId="33492"/>
    <cellStyle name="Финансовый 3 3 2 8 3 3" xfId="4008"/>
    <cellStyle name="Финансовый 3 3 2 8 3 3 2" xfId="10812"/>
    <cellStyle name="Финансовый 3 3 2 8 3 3 2 2" xfId="24420"/>
    <cellStyle name="Финансовый 3 3 2 8 3 3 2 3" xfId="38028"/>
    <cellStyle name="Финансовый 3 3 2 8 3 3 3" xfId="17616"/>
    <cellStyle name="Финансовый 3 3 2 8 3 3 4" xfId="31224"/>
    <cellStyle name="Финансовый 3 3 2 8 3 4" xfId="8544"/>
    <cellStyle name="Финансовый 3 3 2 8 3 4 2" xfId="22152"/>
    <cellStyle name="Финансовый 3 3 2 8 3 4 3" xfId="35760"/>
    <cellStyle name="Финансовый 3 3 2 8 3 5" xfId="15348"/>
    <cellStyle name="Финансовый 3 3 2 8 3 6" xfId="28956"/>
    <cellStyle name="Финансовый 3 3 2 8 4" xfId="1362"/>
    <cellStyle name="Финансовый 3 3 2 8 4 2" xfId="5898"/>
    <cellStyle name="Финансовый 3 3 2 8 4 2 2" xfId="12702"/>
    <cellStyle name="Финансовый 3 3 2 8 4 2 2 2" xfId="26310"/>
    <cellStyle name="Финансовый 3 3 2 8 4 2 2 3" xfId="39918"/>
    <cellStyle name="Финансовый 3 3 2 8 4 2 3" xfId="19506"/>
    <cellStyle name="Финансовый 3 3 2 8 4 2 4" xfId="33114"/>
    <cellStyle name="Финансовый 3 3 2 8 4 3" xfId="3630"/>
    <cellStyle name="Финансовый 3 3 2 8 4 3 2" xfId="10434"/>
    <cellStyle name="Финансовый 3 3 2 8 4 3 2 2" xfId="24042"/>
    <cellStyle name="Финансовый 3 3 2 8 4 3 2 3" xfId="37650"/>
    <cellStyle name="Финансовый 3 3 2 8 4 3 3" xfId="17238"/>
    <cellStyle name="Финансовый 3 3 2 8 4 3 4" xfId="30846"/>
    <cellStyle name="Финансовый 3 3 2 8 4 4" xfId="8166"/>
    <cellStyle name="Финансовый 3 3 2 8 4 4 2" xfId="21774"/>
    <cellStyle name="Финансовый 3 3 2 8 4 4 3" xfId="35382"/>
    <cellStyle name="Финансовый 3 3 2 8 4 5" xfId="14970"/>
    <cellStyle name="Финансовый 3 3 2 8 4 6" xfId="28578"/>
    <cellStyle name="Финансовый 3 3 2 8 5" xfId="2118"/>
    <cellStyle name="Финансовый 3 3 2 8 5 2" xfId="6654"/>
    <cellStyle name="Финансовый 3 3 2 8 5 2 2" xfId="13458"/>
    <cellStyle name="Финансовый 3 3 2 8 5 2 2 2" xfId="27066"/>
    <cellStyle name="Финансовый 3 3 2 8 5 2 2 3" xfId="40674"/>
    <cellStyle name="Финансовый 3 3 2 8 5 2 3" xfId="20262"/>
    <cellStyle name="Финансовый 3 3 2 8 5 2 4" xfId="33870"/>
    <cellStyle name="Финансовый 3 3 2 8 5 3" xfId="4386"/>
    <cellStyle name="Финансовый 3 3 2 8 5 3 2" xfId="11190"/>
    <cellStyle name="Финансовый 3 3 2 8 5 3 2 2" xfId="24798"/>
    <cellStyle name="Финансовый 3 3 2 8 5 3 2 3" xfId="38406"/>
    <cellStyle name="Финансовый 3 3 2 8 5 3 3" xfId="17994"/>
    <cellStyle name="Финансовый 3 3 2 8 5 3 4" xfId="31602"/>
    <cellStyle name="Финансовый 3 3 2 8 5 4" xfId="8922"/>
    <cellStyle name="Финансовый 3 3 2 8 5 4 2" xfId="22530"/>
    <cellStyle name="Финансовый 3 3 2 8 5 4 3" xfId="36138"/>
    <cellStyle name="Финансовый 3 3 2 8 5 5" xfId="15726"/>
    <cellStyle name="Финансовый 3 3 2 8 5 6" xfId="29334"/>
    <cellStyle name="Финансовый 3 3 2 8 6" xfId="984"/>
    <cellStyle name="Финансовый 3 3 2 8 6 2" xfId="5520"/>
    <cellStyle name="Финансовый 3 3 2 8 6 2 2" xfId="12324"/>
    <cellStyle name="Финансовый 3 3 2 8 6 2 2 2" xfId="25932"/>
    <cellStyle name="Финансовый 3 3 2 8 6 2 2 3" xfId="39540"/>
    <cellStyle name="Финансовый 3 3 2 8 6 2 3" xfId="19128"/>
    <cellStyle name="Финансовый 3 3 2 8 6 2 4" xfId="32736"/>
    <cellStyle name="Финансовый 3 3 2 8 6 3" xfId="3252"/>
    <cellStyle name="Финансовый 3 3 2 8 6 3 2" xfId="10056"/>
    <cellStyle name="Финансовый 3 3 2 8 6 3 2 2" xfId="23664"/>
    <cellStyle name="Финансовый 3 3 2 8 6 3 2 3" xfId="37272"/>
    <cellStyle name="Финансовый 3 3 2 8 6 3 3" xfId="16860"/>
    <cellStyle name="Финансовый 3 3 2 8 6 3 4" xfId="30468"/>
    <cellStyle name="Финансовый 3 3 2 8 6 4" xfId="7788"/>
    <cellStyle name="Финансовый 3 3 2 8 6 4 2" xfId="21396"/>
    <cellStyle name="Финансовый 3 3 2 8 6 4 3" xfId="35004"/>
    <cellStyle name="Финансовый 3 3 2 8 6 5" xfId="14592"/>
    <cellStyle name="Финансовый 3 3 2 8 6 6" xfId="28200"/>
    <cellStyle name="Финансовый 3 3 2 8 7" xfId="606"/>
    <cellStyle name="Финансовый 3 3 2 8 7 2" xfId="5142"/>
    <cellStyle name="Финансовый 3 3 2 8 7 2 2" xfId="11946"/>
    <cellStyle name="Финансовый 3 3 2 8 7 2 2 2" xfId="25554"/>
    <cellStyle name="Финансовый 3 3 2 8 7 2 2 3" xfId="39162"/>
    <cellStyle name="Финансовый 3 3 2 8 7 2 3" xfId="18750"/>
    <cellStyle name="Финансовый 3 3 2 8 7 2 4" xfId="32358"/>
    <cellStyle name="Финансовый 3 3 2 8 7 3" xfId="2874"/>
    <cellStyle name="Финансовый 3 3 2 8 7 3 2" xfId="9678"/>
    <cellStyle name="Финансовый 3 3 2 8 7 3 2 2" xfId="23286"/>
    <cellStyle name="Финансовый 3 3 2 8 7 3 2 3" xfId="36894"/>
    <cellStyle name="Финансовый 3 3 2 8 7 3 3" xfId="16482"/>
    <cellStyle name="Финансовый 3 3 2 8 7 3 4" xfId="30090"/>
    <cellStyle name="Финансовый 3 3 2 8 7 4" xfId="7410"/>
    <cellStyle name="Финансовый 3 3 2 8 7 4 2" xfId="21018"/>
    <cellStyle name="Финансовый 3 3 2 8 7 4 3" xfId="34626"/>
    <cellStyle name="Финансовый 3 3 2 8 7 5" xfId="14214"/>
    <cellStyle name="Финансовый 3 3 2 8 7 6" xfId="27822"/>
    <cellStyle name="Финансовый 3 3 2 8 8" xfId="4764"/>
    <cellStyle name="Финансовый 3 3 2 8 8 2" xfId="11568"/>
    <cellStyle name="Финансовый 3 3 2 8 8 2 2" xfId="25176"/>
    <cellStyle name="Финансовый 3 3 2 8 8 2 3" xfId="38784"/>
    <cellStyle name="Финансовый 3 3 2 8 8 3" xfId="18372"/>
    <cellStyle name="Финансовый 3 3 2 8 8 4" xfId="31980"/>
    <cellStyle name="Финансовый 3 3 2 8 9" xfId="2496"/>
    <cellStyle name="Финансовый 3 3 2 8 9 2" xfId="9300"/>
    <cellStyle name="Финансовый 3 3 2 8 9 2 2" xfId="22908"/>
    <cellStyle name="Финансовый 3 3 2 8 9 2 3" xfId="36516"/>
    <cellStyle name="Финансовый 3 3 2 8 9 3" xfId="16104"/>
    <cellStyle name="Финансовый 3 3 2 8 9 4" xfId="29712"/>
    <cellStyle name="Финансовый 3 3 2 9" xfId="349"/>
    <cellStyle name="Финансовый 3 3 2 9 10" xfId="13957"/>
    <cellStyle name="Финансовый 3 3 2 9 11" xfId="27565"/>
    <cellStyle name="Финансовый 3 3 2 9 2" xfId="1861"/>
    <cellStyle name="Финансовый 3 3 2 9 2 2" xfId="6397"/>
    <cellStyle name="Финансовый 3 3 2 9 2 2 2" xfId="13201"/>
    <cellStyle name="Финансовый 3 3 2 9 2 2 2 2" xfId="26809"/>
    <cellStyle name="Финансовый 3 3 2 9 2 2 2 3" xfId="40417"/>
    <cellStyle name="Финансовый 3 3 2 9 2 2 3" xfId="20005"/>
    <cellStyle name="Финансовый 3 3 2 9 2 2 4" xfId="33613"/>
    <cellStyle name="Финансовый 3 3 2 9 2 3" xfId="4129"/>
    <cellStyle name="Финансовый 3 3 2 9 2 3 2" xfId="10933"/>
    <cellStyle name="Финансовый 3 3 2 9 2 3 2 2" xfId="24541"/>
    <cellStyle name="Финансовый 3 3 2 9 2 3 2 3" xfId="38149"/>
    <cellStyle name="Финансовый 3 3 2 9 2 3 3" xfId="17737"/>
    <cellStyle name="Финансовый 3 3 2 9 2 3 4" xfId="31345"/>
    <cellStyle name="Финансовый 3 3 2 9 2 4" xfId="8665"/>
    <cellStyle name="Финансовый 3 3 2 9 2 4 2" xfId="22273"/>
    <cellStyle name="Финансовый 3 3 2 9 2 4 3" xfId="35881"/>
    <cellStyle name="Финансовый 3 3 2 9 2 5" xfId="15469"/>
    <cellStyle name="Финансовый 3 3 2 9 2 6" xfId="29077"/>
    <cellStyle name="Финансовый 3 3 2 9 3" xfId="1483"/>
    <cellStyle name="Финансовый 3 3 2 9 3 2" xfId="6019"/>
    <cellStyle name="Финансовый 3 3 2 9 3 2 2" xfId="12823"/>
    <cellStyle name="Финансовый 3 3 2 9 3 2 2 2" xfId="26431"/>
    <cellStyle name="Финансовый 3 3 2 9 3 2 2 3" xfId="40039"/>
    <cellStyle name="Финансовый 3 3 2 9 3 2 3" xfId="19627"/>
    <cellStyle name="Финансовый 3 3 2 9 3 2 4" xfId="33235"/>
    <cellStyle name="Финансовый 3 3 2 9 3 3" xfId="3751"/>
    <cellStyle name="Финансовый 3 3 2 9 3 3 2" xfId="10555"/>
    <cellStyle name="Финансовый 3 3 2 9 3 3 2 2" xfId="24163"/>
    <cellStyle name="Финансовый 3 3 2 9 3 3 2 3" xfId="37771"/>
    <cellStyle name="Финансовый 3 3 2 9 3 3 3" xfId="17359"/>
    <cellStyle name="Финансовый 3 3 2 9 3 3 4" xfId="30967"/>
    <cellStyle name="Финансовый 3 3 2 9 3 4" xfId="8287"/>
    <cellStyle name="Финансовый 3 3 2 9 3 4 2" xfId="21895"/>
    <cellStyle name="Финансовый 3 3 2 9 3 4 3" xfId="35503"/>
    <cellStyle name="Финансовый 3 3 2 9 3 5" xfId="15091"/>
    <cellStyle name="Финансовый 3 3 2 9 3 6" xfId="28699"/>
    <cellStyle name="Финансовый 3 3 2 9 4" xfId="2239"/>
    <cellStyle name="Финансовый 3 3 2 9 4 2" xfId="6775"/>
    <cellStyle name="Финансовый 3 3 2 9 4 2 2" xfId="13579"/>
    <cellStyle name="Финансовый 3 3 2 9 4 2 2 2" xfId="27187"/>
    <cellStyle name="Финансовый 3 3 2 9 4 2 2 3" xfId="40795"/>
    <cellStyle name="Финансовый 3 3 2 9 4 2 3" xfId="20383"/>
    <cellStyle name="Финансовый 3 3 2 9 4 2 4" xfId="33991"/>
    <cellStyle name="Финансовый 3 3 2 9 4 3" xfId="4507"/>
    <cellStyle name="Финансовый 3 3 2 9 4 3 2" xfId="11311"/>
    <cellStyle name="Финансовый 3 3 2 9 4 3 2 2" xfId="24919"/>
    <cellStyle name="Финансовый 3 3 2 9 4 3 2 3" xfId="38527"/>
    <cellStyle name="Финансовый 3 3 2 9 4 3 3" xfId="18115"/>
    <cellStyle name="Финансовый 3 3 2 9 4 3 4" xfId="31723"/>
    <cellStyle name="Финансовый 3 3 2 9 4 4" xfId="9043"/>
    <cellStyle name="Финансовый 3 3 2 9 4 4 2" xfId="22651"/>
    <cellStyle name="Финансовый 3 3 2 9 4 4 3" xfId="36259"/>
    <cellStyle name="Финансовый 3 3 2 9 4 5" xfId="15847"/>
    <cellStyle name="Финансовый 3 3 2 9 4 6" xfId="29455"/>
    <cellStyle name="Финансовый 3 3 2 9 5" xfId="1105"/>
    <cellStyle name="Финансовый 3 3 2 9 5 2" xfId="5641"/>
    <cellStyle name="Финансовый 3 3 2 9 5 2 2" xfId="12445"/>
    <cellStyle name="Финансовый 3 3 2 9 5 2 2 2" xfId="26053"/>
    <cellStyle name="Финансовый 3 3 2 9 5 2 2 3" xfId="39661"/>
    <cellStyle name="Финансовый 3 3 2 9 5 2 3" xfId="19249"/>
    <cellStyle name="Финансовый 3 3 2 9 5 2 4" xfId="32857"/>
    <cellStyle name="Финансовый 3 3 2 9 5 3" xfId="3373"/>
    <cellStyle name="Финансовый 3 3 2 9 5 3 2" xfId="10177"/>
    <cellStyle name="Финансовый 3 3 2 9 5 3 2 2" xfId="23785"/>
    <cellStyle name="Финансовый 3 3 2 9 5 3 2 3" xfId="37393"/>
    <cellStyle name="Финансовый 3 3 2 9 5 3 3" xfId="16981"/>
    <cellStyle name="Финансовый 3 3 2 9 5 3 4" xfId="30589"/>
    <cellStyle name="Финансовый 3 3 2 9 5 4" xfId="7909"/>
    <cellStyle name="Финансовый 3 3 2 9 5 4 2" xfId="21517"/>
    <cellStyle name="Финансовый 3 3 2 9 5 4 3" xfId="35125"/>
    <cellStyle name="Финансовый 3 3 2 9 5 5" xfId="14713"/>
    <cellStyle name="Финансовый 3 3 2 9 5 6" xfId="28321"/>
    <cellStyle name="Финансовый 3 3 2 9 6" xfId="727"/>
    <cellStyle name="Финансовый 3 3 2 9 6 2" xfId="5263"/>
    <cellStyle name="Финансовый 3 3 2 9 6 2 2" xfId="12067"/>
    <cellStyle name="Финансовый 3 3 2 9 6 2 2 2" xfId="25675"/>
    <cellStyle name="Финансовый 3 3 2 9 6 2 2 3" xfId="39283"/>
    <cellStyle name="Финансовый 3 3 2 9 6 2 3" xfId="18871"/>
    <cellStyle name="Финансовый 3 3 2 9 6 2 4" xfId="32479"/>
    <cellStyle name="Финансовый 3 3 2 9 6 3" xfId="2995"/>
    <cellStyle name="Финансовый 3 3 2 9 6 3 2" xfId="9799"/>
    <cellStyle name="Финансовый 3 3 2 9 6 3 2 2" xfId="23407"/>
    <cellStyle name="Финансовый 3 3 2 9 6 3 2 3" xfId="37015"/>
    <cellStyle name="Финансовый 3 3 2 9 6 3 3" xfId="16603"/>
    <cellStyle name="Финансовый 3 3 2 9 6 3 4" xfId="30211"/>
    <cellStyle name="Финансовый 3 3 2 9 6 4" xfId="7531"/>
    <cellStyle name="Финансовый 3 3 2 9 6 4 2" xfId="21139"/>
    <cellStyle name="Финансовый 3 3 2 9 6 4 3" xfId="34747"/>
    <cellStyle name="Финансовый 3 3 2 9 6 5" xfId="14335"/>
    <cellStyle name="Финансовый 3 3 2 9 6 6" xfId="27943"/>
    <cellStyle name="Финансовый 3 3 2 9 7" xfId="4885"/>
    <cellStyle name="Финансовый 3 3 2 9 7 2" xfId="11689"/>
    <cellStyle name="Финансовый 3 3 2 9 7 2 2" xfId="25297"/>
    <cellStyle name="Финансовый 3 3 2 9 7 2 3" xfId="38905"/>
    <cellStyle name="Финансовый 3 3 2 9 7 3" xfId="18493"/>
    <cellStyle name="Финансовый 3 3 2 9 7 4" xfId="32101"/>
    <cellStyle name="Финансовый 3 3 2 9 8" xfId="2617"/>
    <cellStyle name="Финансовый 3 3 2 9 8 2" xfId="9421"/>
    <cellStyle name="Финансовый 3 3 2 9 8 2 2" xfId="23029"/>
    <cellStyle name="Финансовый 3 3 2 9 8 2 3" xfId="36637"/>
    <cellStyle name="Финансовый 3 3 2 9 8 3" xfId="16225"/>
    <cellStyle name="Финансовый 3 3 2 9 8 4" xfId="29833"/>
    <cellStyle name="Финансовый 3 3 2 9 9" xfId="7153"/>
    <cellStyle name="Финансовый 3 3 2 9 9 2" xfId="20761"/>
    <cellStyle name="Финансовый 3 3 2 9 9 3" xfId="34369"/>
    <cellStyle name="Финансовый 3 3 2_Лист1" xfId="56693"/>
    <cellStyle name="Финансовый 3 3 20" xfId="27360"/>
    <cellStyle name="Финансовый 3 3 3" xfId="150"/>
    <cellStyle name="Финансовый 3 3 3 10" xfId="1284"/>
    <cellStyle name="Финансовый 3 3 3 10 2" xfId="5820"/>
    <cellStyle name="Финансовый 3 3 3 10 2 2" xfId="12624"/>
    <cellStyle name="Финансовый 3 3 3 10 2 2 2" xfId="26232"/>
    <cellStyle name="Финансовый 3 3 3 10 2 2 3" xfId="39840"/>
    <cellStyle name="Финансовый 3 3 3 10 2 3" xfId="19428"/>
    <cellStyle name="Финансовый 3 3 3 10 2 4" xfId="33036"/>
    <cellStyle name="Финансовый 3 3 3 10 3" xfId="3552"/>
    <cellStyle name="Финансовый 3 3 3 10 3 2" xfId="10356"/>
    <cellStyle name="Финансовый 3 3 3 10 3 2 2" xfId="23964"/>
    <cellStyle name="Финансовый 3 3 3 10 3 2 3" xfId="37572"/>
    <cellStyle name="Финансовый 3 3 3 10 3 3" xfId="17160"/>
    <cellStyle name="Финансовый 3 3 3 10 3 4" xfId="30768"/>
    <cellStyle name="Финансовый 3 3 3 10 4" xfId="8088"/>
    <cellStyle name="Финансовый 3 3 3 10 4 2" xfId="21696"/>
    <cellStyle name="Финансовый 3 3 3 10 4 3" xfId="35304"/>
    <cellStyle name="Финансовый 3 3 3 10 5" xfId="14892"/>
    <cellStyle name="Финансовый 3 3 3 10 6" xfId="28500"/>
    <cellStyle name="Финансовый 3 3 3 11" xfId="2040"/>
    <cellStyle name="Финансовый 3 3 3 11 2" xfId="6576"/>
    <cellStyle name="Финансовый 3 3 3 11 2 2" xfId="13380"/>
    <cellStyle name="Финансовый 3 3 3 11 2 2 2" xfId="26988"/>
    <cellStyle name="Финансовый 3 3 3 11 2 2 3" xfId="40596"/>
    <cellStyle name="Финансовый 3 3 3 11 2 3" xfId="20184"/>
    <cellStyle name="Финансовый 3 3 3 11 2 4" xfId="33792"/>
    <cellStyle name="Финансовый 3 3 3 11 3" xfId="4308"/>
    <cellStyle name="Финансовый 3 3 3 11 3 2" xfId="11112"/>
    <cellStyle name="Финансовый 3 3 3 11 3 2 2" xfId="24720"/>
    <cellStyle name="Финансовый 3 3 3 11 3 2 3" xfId="38328"/>
    <cellStyle name="Финансовый 3 3 3 11 3 3" xfId="17916"/>
    <cellStyle name="Финансовый 3 3 3 11 3 4" xfId="31524"/>
    <cellStyle name="Финансовый 3 3 3 11 4" xfId="8844"/>
    <cellStyle name="Финансовый 3 3 3 11 4 2" xfId="22452"/>
    <cellStyle name="Финансовый 3 3 3 11 4 3" xfId="36060"/>
    <cellStyle name="Финансовый 3 3 3 11 5" xfId="15648"/>
    <cellStyle name="Финансовый 3 3 3 11 6" xfId="29256"/>
    <cellStyle name="Финансовый 3 3 3 12" xfId="906"/>
    <cellStyle name="Финансовый 3 3 3 12 2" xfId="5442"/>
    <cellStyle name="Финансовый 3 3 3 12 2 2" xfId="12246"/>
    <cellStyle name="Финансовый 3 3 3 12 2 2 2" xfId="25854"/>
    <cellStyle name="Финансовый 3 3 3 12 2 2 3" xfId="39462"/>
    <cellStyle name="Финансовый 3 3 3 12 2 3" xfId="19050"/>
    <cellStyle name="Финансовый 3 3 3 12 2 4" xfId="32658"/>
    <cellStyle name="Финансовый 3 3 3 12 3" xfId="3174"/>
    <cellStyle name="Финансовый 3 3 3 12 3 2" xfId="9978"/>
    <cellStyle name="Финансовый 3 3 3 12 3 2 2" xfId="23586"/>
    <cellStyle name="Финансовый 3 3 3 12 3 2 3" xfId="37194"/>
    <cellStyle name="Финансовый 3 3 3 12 3 3" xfId="16782"/>
    <cellStyle name="Финансовый 3 3 3 12 3 4" xfId="30390"/>
    <cellStyle name="Финансовый 3 3 3 12 4" xfId="7710"/>
    <cellStyle name="Финансовый 3 3 3 12 4 2" xfId="21318"/>
    <cellStyle name="Финансовый 3 3 3 12 4 3" xfId="34926"/>
    <cellStyle name="Финансовый 3 3 3 12 5" xfId="14514"/>
    <cellStyle name="Финансовый 3 3 3 12 6" xfId="28122"/>
    <cellStyle name="Финансовый 3 3 3 13" xfId="528"/>
    <cellStyle name="Финансовый 3 3 3 13 2" xfId="5064"/>
    <cellStyle name="Финансовый 3 3 3 13 2 2" xfId="11868"/>
    <cellStyle name="Финансовый 3 3 3 13 2 2 2" xfId="25476"/>
    <cellStyle name="Финансовый 3 3 3 13 2 2 3" xfId="39084"/>
    <cellStyle name="Финансовый 3 3 3 13 2 3" xfId="18672"/>
    <cellStyle name="Финансовый 3 3 3 13 2 4" xfId="32280"/>
    <cellStyle name="Финансовый 3 3 3 13 3" xfId="2796"/>
    <cellStyle name="Финансовый 3 3 3 13 3 2" xfId="9600"/>
    <cellStyle name="Финансовый 3 3 3 13 3 2 2" xfId="23208"/>
    <cellStyle name="Финансовый 3 3 3 13 3 2 3" xfId="36816"/>
    <cellStyle name="Финансовый 3 3 3 13 3 3" xfId="16404"/>
    <cellStyle name="Финансовый 3 3 3 13 3 4" xfId="30012"/>
    <cellStyle name="Финансовый 3 3 3 13 4" xfId="7332"/>
    <cellStyle name="Финансовый 3 3 3 13 4 2" xfId="20940"/>
    <cellStyle name="Финансовый 3 3 3 13 4 3" xfId="34548"/>
    <cellStyle name="Финансовый 3 3 3 13 5" xfId="14136"/>
    <cellStyle name="Финансовый 3 3 3 13 6" xfId="27744"/>
    <cellStyle name="Финансовый 3 3 3 14" xfId="4686"/>
    <cellStyle name="Финансовый 3 3 3 14 2" xfId="11490"/>
    <cellStyle name="Финансовый 3 3 3 14 2 2" xfId="25098"/>
    <cellStyle name="Финансовый 3 3 3 14 2 3" xfId="38706"/>
    <cellStyle name="Финансовый 3 3 3 14 3" xfId="18294"/>
    <cellStyle name="Финансовый 3 3 3 14 4" xfId="31902"/>
    <cellStyle name="Финансовый 3 3 3 15" xfId="2418"/>
    <cellStyle name="Финансовый 3 3 3 15 2" xfId="9222"/>
    <cellStyle name="Финансовый 3 3 3 15 2 2" xfId="22830"/>
    <cellStyle name="Финансовый 3 3 3 15 2 3" xfId="36438"/>
    <cellStyle name="Финансовый 3 3 3 15 3" xfId="16026"/>
    <cellStyle name="Финансовый 3 3 3 15 4" xfId="29634"/>
    <cellStyle name="Финансовый 3 3 3 16" xfId="6954"/>
    <cellStyle name="Финансовый 3 3 3 16 2" xfId="20562"/>
    <cellStyle name="Финансовый 3 3 3 16 3" xfId="34170"/>
    <cellStyle name="Финансовый 3 3 3 17" xfId="13758"/>
    <cellStyle name="Финансовый 3 3 3 18" xfId="27366"/>
    <cellStyle name="Финансовый 3 3 3 2" xfId="159"/>
    <cellStyle name="Финансовый 3 3 3 2 10" xfId="915"/>
    <cellStyle name="Финансовый 3 3 3 2 10 2" xfId="5451"/>
    <cellStyle name="Финансовый 3 3 3 2 10 2 2" xfId="12255"/>
    <cellStyle name="Финансовый 3 3 3 2 10 2 2 2" xfId="25863"/>
    <cellStyle name="Финансовый 3 3 3 2 10 2 2 3" xfId="39471"/>
    <cellStyle name="Финансовый 3 3 3 2 10 2 3" xfId="19059"/>
    <cellStyle name="Финансовый 3 3 3 2 10 2 4" xfId="32667"/>
    <cellStyle name="Финансовый 3 3 3 2 10 3" xfId="3183"/>
    <cellStyle name="Финансовый 3 3 3 2 10 3 2" xfId="9987"/>
    <cellStyle name="Финансовый 3 3 3 2 10 3 2 2" xfId="23595"/>
    <cellStyle name="Финансовый 3 3 3 2 10 3 2 3" xfId="37203"/>
    <cellStyle name="Финансовый 3 3 3 2 10 3 3" xfId="16791"/>
    <cellStyle name="Финансовый 3 3 3 2 10 3 4" xfId="30399"/>
    <cellStyle name="Финансовый 3 3 3 2 10 4" xfId="7719"/>
    <cellStyle name="Финансовый 3 3 3 2 10 4 2" xfId="21327"/>
    <cellStyle name="Финансовый 3 3 3 2 10 4 3" xfId="34935"/>
    <cellStyle name="Финансовый 3 3 3 2 10 5" xfId="14523"/>
    <cellStyle name="Финансовый 3 3 3 2 10 6" xfId="28131"/>
    <cellStyle name="Финансовый 3 3 3 2 11" xfId="537"/>
    <cellStyle name="Финансовый 3 3 3 2 11 2" xfId="5073"/>
    <cellStyle name="Финансовый 3 3 3 2 11 2 2" xfId="11877"/>
    <cellStyle name="Финансовый 3 3 3 2 11 2 2 2" xfId="25485"/>
    <cellStyle name="Финансовый 3 3 3 2 11 2 2 3" xfId="39093"/>
    <cellStyle name="Финансовый 3 3 3 2 11 2 3" xfId="18681"/>
    <cellStyle name="Финансовый 3 3 3 2 11 2 4" xfId="32289"/>
    <cellStyle name="Финансовый 3 3 3 2 11 3" xfId="2805"/>
    <cellStyle name="Финансовый 3 3 3 2 11 3 2" xfId="9609"/>
    <cellStyle name="Финансовый 3 3 3 2 11 3 2 2" xfId="23217"/>
    <cellStyle name="Финансовый 3 3 3 2 11 3 2 3" xfId="36825"/>
    <cellStyle name="Финансовый 3 3 3 2 11 3 3" xfId="16413"/>
    <cellStyle name="Финансовый 3 3 3 2 11 3 4" xfId="30021"/>
    <cellStyle name="Финансовый 3 3 3 2 11 4" xfId="7341"/>
    <cellStyle name="Финансовый 3 3 3 2 11 4 2" xfId="20949"/>
    <cellStyle name="Финансовый 3 3 3 2 11 4 3" xfId="34557"/>
    <cellStyle name="Финансовый 3 3 3 2 11 5" xfId="14145"/>
    <cellStyle name="Финансовый 3 3 3 2 11 6" xfId="27753"/>
    <cellStyle name="Финансовый 3 3 3 2 12" xfId="4695"/>
    <cellStyle name="Финансовый 3 3 3 2 12 2" xfId="11499"/>
    <cellStyle name="Финансовый 3 3 3 2 12 2 2" xfId="25107"/>
    <cellStyle name="Финансовый 3 3 3 2 12 2 3" xfId="38715"/>
    <cellStyle name="Финансовый 3 3 3 2 12 3" xfId="18303"/>
    <cellStyle name="Финансовый 3 3 3 2 12 4" xfId="31911"/>
    <cellStyle name="Финансовый 3 3 3 2 13" xfId="2427"/>
    <cellStyle name="Финансовый 3 3 3 2 13 2" xfId="9231"/>
    <cellStyle name="Финансовый 3 3 3 2 13 2 2" xfId="22839"/>
    <cellStyle name="Финансовый 3 3 3 2 13 2 3" xfId="36447"/>
    <cellStyle name="Финансовый 3 3 3 2 13 3" xfId="16035"/>
    <cellStyle name="Финансовый 3 3 3 2 13 4" xfId="29643"/>
    <cellStyle name="Финансовый 3 3 3 2 14" xfId="6963"/>
    <cellStyle name="Финансовый 3 3 3 2 14 2" xfId="20571"/>
    <cellStyle name="Финансовый 3 3 3 2 14 3" xfId="34179"/>
    <cellStyle name="Финансовый 3 3 3 2 15" xfId="13767"/>
    <cellStyle name="Финансовый 3 3 3 2 16" xfId="27375"/>
    <cellStyle name="Финансовый 3 3 3 2 2" xfId="213"/>
    <cellStyle name="Финансовый 3 3 3 2 2 10" xfId="2481"/>
    <cellStyle name="Финансовый 3 3 3 2 2 10 2" xfId="9285"/>
    <cellStyle name="Финансовый 3 3 3 2 2 10 2 2" xfId="22893"/>
    <cellStyle name="Финансовый 3 3 3 2 2 10 2 3" xfId="36501"/>
    <cellStyle name="Финансовый 3 3 3 2 2 10 3" xfId="16089"/>
    <cellStyle name="Финансовый 3 3 3 2 2 10 4" xfId="29697"/>
    <cellStyle name="Финансовый 3 3 3 2 2 11" xfId="7017"/>
    <cellStyle name="Финансовый 3 3 3 2 2 11 2" xfId="20625"/>
    <cellStyle name="Финансовый 3 3 3 2 2 11 3" xfId="34233"/>
    <cellStyle name="Финансовый 3 3 3 2 2 12" xfId="13821"/>
    <cellStyle name="Финансовый 3 3 3 2 2 13" xfId="27429"/>
    <cellStyle name="Финансовый 3 3 3 2 2 2" xfId="294"/>
    <cellStyle name="Финансовый 3 3 3 2 2 2 10" xfId="7098"/>
    <cellStyle name="Финансовый 3 3 3 2 2 2 10 2" xfId="20706"/>
    <cellStyle name="Финансовый 3 3 3 2 2 2 10 3" xfId="34314"/>
    <cellStyle name="Финансовый 3 3 3 2 2 2 11" xfId="13902"/>
    <cellStyle name="Финансовый 3 3 3 2 2 2 12" xfId="27510"/>
    <cellStyle name="Финансовый 3 3 3 2 2 2 2" xfId="496"/>
    <cellStyle name="Финансовый 3 3 3 2 2 2 2 10" xfId="14104"/>
    <cellStyle name="Финансовый 3 3 3 2 2 2 2 11" xfId="27712"/>
    <cellStyle name="Финансовый 3 3 3 2 2 2 2 2" xfId="2008"/>
    <cellStyle name="Финансовый 3 3 3 2 2 2 2 2 2" xfId="6544"/>
    <cellStyle name="Финансовый 3 3 3 2 2 2 2 2 2 2" xfId="13348"/>
    <cellStyle name="Финансовый 3 3 3 2 2 2 2 2 2 2 2" xfId="26956"/>
    <cellStyle name="Финансовый 3 3 3 2 2 2 2 2 2 2 3" xfId="40564"/>
    <cellStyle name="Финансовый 3 3 3 2 2 2 2 2 2 3" xfId="20152"/>
    <cellStyle name="Финансовый 3 3 3 2 2 2 2 2 2 4" xfId="33760"/>
    <cellStyle name="Финансовый 3 3 3 2 2 2 2 2 3" xfId="4276"/>
    <cellStyle name="Финансовый 3 3 3 2 2 2 2 2 3 2" xfId="11080"/>
    <cellStyle name="Финансовый 3 3 3 2 2 2 2 2 3 2 2" xfId="24688"/>
    <cellStyle name="Финансовый 3 3 3 2 2 2 2 2 3 2 3" xfId="38296"/>
    <cellStyle name="Финансовый 3 3 3 2 2 2 2 2 3 3" xfId="17884"/>
    <cellStyle name="Финансовый 3 3 3 2 2 2 2 2 3 4" xfId="31492"/>
    <cellStyle name="Финансовый 3 3 3 2 2 2 2 2 4" xfId="8812"/>
    <cellStyle name="Финансовый 3 3 3 2 2 2 2 2 4 2" xfId="22420"/>
    <cellStyle name="Финансовый 3 3 3 2 2 2 2 2 4 3" xfId="36028"/>
    <cellStyle name="Финансовый 3 3 3 2 2 2 2 2 5" xfId="15616"/>
    <cellStyle name="Финансовый 3 3 3 2 2 2 2 2 6" xfId="29224"/>
    <cellStyle name="Финансовый 3 3 3 2 2 2 2 3" xfId="1630"/>
    <cellStyle name="Финансовый 3 3 3 2 2 2 2 3 2" xfId="6166"/>
    <cellStyle name="Финансовый 3 3 3 2 2 2 2 3 2 2" xfId="12970"/>
    <cellStyle name="Финансовый 3 3 3 2 2 2 2 3 2 2 2" xfId="26578"/>
    <cellStyle name="Финансовый 3 3 3 2 2 2 2 3 2 2 3" xfId="40186"/>
    <cellStyle name="Финансовый 3 3 3 2 2 2 2 3 2 3" xfId="19774"/>
    <cellStyle name="Финансовый 3 3 3 2 2 2 2 3 2 4" xfId="33382"/>
    <cellStyle name="Финансовый 3 3 3 2 2 2 2 3 3" xfId="3898"/>
    <cellStyle name="Финансовый 3 3 3 2 2 2 2 3 3 2" xfId="10702"/>
    <cellStyle name="Финансовый 3 3 3 2 2 2 2 3 3 2 2" xfId="24310"/>
    <cellStyle name="Финансовый 3 3 3 2 2 2 2 3 3 2 3" xfId="37918"/>
    <cellStyle name="Финансовый 3 3 3 2 2 2 2 3 3 3" xfId="17506"/>
    <cellStyle name="Финансовый 3 3 3 2 2 2 2 3 3 4" xfId="31114"/>
    <cellStyle name="Финансовый 3 3 3 2 2 2 2 3 4" xfId="8434"/>
    <cellStyle name="Финансовый 3 3 3 2 2 2 2 3 4 2" xfId="22042"/>
    <cellStyle name="Финансовый 3 3 3 2 2 2 2 3 4 3" xfId="35650"/>
    <cellStyle name="Финансовый 3 3 3 2 2 2 2 3 5" xfId="15238"/>
    <cellStyle name="Финансовый 3 3 3 2 2 2 2 3 6" xfId="28846"/>
    <cellStyle name="Финансовый 3 3 3 2 2 2 2 4" xfId="2386"/>
    <cellStyle name="Финансовый 3 3 3 2 2 2 2 4 2" xfId="6922"/>
    <cellStyle name="Финансовый 3 3 3 2 2 2 2 4 2 2" xfId="13726"/>
    <cellStyle name="Финансовый 3 3 3 2 2 2 2 4 2 2 2" xfId="27334"/>
    <cellStyle name="Финансовый 3 3 3 2 2 2 2 4 2 2 3" xfId="40942"/>
    <cellStyle name="Финансовый 3 3 3 2 2 2 2 4 2 3" xfId="20530"/>
    <cellStyle name="Финансовый 3 3 3 2 2 2 2 4 2 4" xfId="34138"/>
    <cellStyle name="Финансовый 3 3 3 2 2 2 2 4 3" xfId="4654"/>
    <cellStyle name="Финансовый 3 3 3 2 2 2 2 4 3 2" xfId="11458"/>
    <cellStyle name="Финансовый 3 3 3 2 2 2 2 4 3 2 2" xfId="25066"/>
    <cellStyle name="Финансовый 3 3 3 2 2 2 2 4 3 2 3" xfId="38674"/>
    <cellStyle name="Финансовый 3 3 3 2 2 2 2 4 3 3" xfId="18262"/>
    <cellStyle name="Финансовый 3 3 3 2 2 2 2 4 3 4" xfId="31870"/>
    <cellStyle name="Финансовый 3 3 3 2 2 2 2 4 4" xfId="9190"/>
    <cellStyle name="Финансовый 3 3 3 2 2 2 2 4 4 2" xfId="22798"/>
    <cellStyle name="Финансовый 3 3 3 2 2 2 2 4 4 3" xfId="36406"/>
    <cellStyle name="Финансовый 3 3 3 2 2 2 2 4 5" xfId="15994"/>
    <cellStyle name="Финансовый 3 3 3 2 2 2 2 4 6" xfId="29602"/>
    <cellStyle name="Финансовый 3 3 3 2 2 2 2 5" xfId="1252"/>
    <cellStyle name="Финансовый 3 3 3 2 2 2 2 5 2" xfId="5788"/>
    <cellStyle name="Финансовый 3 3 3 2 2 2 2 5 2 2" xfId="12592"/>
    <cellStyle name="Финансовый 3 3 3 2 2 2 2 5 2 2 2" xfId="26200"/>
    <cellStyle name="Финансовый 3 3 3 2 2 2 2 5 2 2 3" xfId="39808"/>
    <cellStyle name="Финансовый 3 3 3 2 2 2 2 5 2 3" xfId="19396"/>
    <cellStyle name="Финансовый 3 3 3 2 2 2 2 5 2 4" xfId="33004"/>
    <cellStyle name="Финансовый 3 3 3 2 2 2 2 5 3" xfId="3520"/>
    <cellStyle name="Финансовый 3 3 3 2 2 2 2 5 3 2" xfId="10324"/>
    <cellStyle name="Финансовый 3 3 3 2 2 2 2 5 3 2 2" xfId="23932"/>
    <cellStyle name="Финансовый 3 3 3 2 2 2 2 5 3 2 3" xfId="37540"/>
    <cellStyle name="Финансовый 3 3 3 2 2 2 2 5 3 3" xfId="17128"/>
    <cellStyle name="Финансовый 3 3 3 2 2 2 2 5 3 4" xfId="30736"/>
    <cellStyle name="Финансовый 3 3 3 2 2 2 2 5 4" xfId="8056"/>
    <cellStyle name="Финансовый 3 3 3 2 2 2 2 5 4 2" xfId="21664"/>
    <cellStyle name="Финансовый 3 3 3 2 2 2 2 5 4 3" xfId="35272"/>
    <cellStyle name="Финансовый 3 3 3 2 2 2 2 5 5" xfId="14860"/>
    <cellStyle name="Финансовый 3 3 3 2 2 2 2 5 6" xfId="28468"/>
    <cellStyle name="Финансовый 3 3 3 2 2 2 2 6" xfId="874"/>
    <cellStyle name="Финансовый 3 3 3 2 2 2 2 6 2" xfId="5410"/>
    <cellStyle name="Финансовый 3 3 3 2 2 2 2 6 2 2" xfId="12214"/>
    <cellStyle name="Финансовый 3 3 3 2 2 2 2 6 2 2 2" xfId="25822"/>
    <cellStyle name="Финансовый 3 3 3 2 2 2 2 6 2 2 3" xfId="39430"/>
    <cellStyle name="Финансовый 3 3 3 2 2 2 2 6 2 3" xfId="19018"/>
    <cellStyle name="Финансовый 3 3 3 2 2 2 2 6 2 4" xfId="32626"/>
    <cellStyle name="Финансовый 3 3 3 2 2 2 2 6 3" xfId="3142"/>
    <cellStyle name="Финансовый 3 3 3 2 2 2 2 6 3 2" xfId="9946"/>
    <cellStyle name="Финансовый 3 3 3 2 2 2 2 6 3 2 2" xfId="23554"/>
    <cellStyle name="Финансовый 3 3 3 2 2 2 2 6 3 2 3" xfId="37162"/>
    <cellStyle name="Финансовый 3 3 3 2 2 2 2 6 3 3" xfId="16750"/>
    <cellStyle name="Финансовый 3 3 3 2 2 2 2 6 3 4" xfId="30358"/>
    <cellStyle name="Финансовый 3 3 3 2 2 2 2 6 4" xfId="7678"/>
    <cellStyle name="Финансовый 3 3 3 2 2 2 2 6 4 2" xfId="21286"/>
    <cellStyle name="Финансовый 3 3 3 2 2 2 2 6 4 3" xfId="34894"/>
    <cellStyle name="Финансовый 3 3 3 2 2 2 2 6 5" xfId="14482"/>
    <cellStyle name="Финансовый 3 3 3 2 2 2 2 6 6" xfId="28090"/>
    <cellStyle name="Финансовый 3 3 3 2 2 2 2 7" xfId="5032"/>
    <cellStyle name="Финансовый 3 3 3 2 2 2 2 7 2" xfId="11836"/>
    <cellStyle name="Финансовый 3 3 3 2 2 2 2 7 2 2" xfId="25444"/>
    <cellStyle name="Финансовый 3 3 3 2 2 2 2 7 2 3" xfId="39052"/>
    <cellStyle name="Финансовый 3 3 3 2 2 2 2 7 3" xfId="18640"/>
    <cellStyle name="Финансовый 3 3 3 2 2 2 2 7 4" xfId="32248"/>
    <cellStyle name="Финансовый 3 3 3 2 2 2 2 8" xfId="2764"/>
    <cellStyle name="Финансовый 3 3 3 2 2 2 2 8 2" xfId="9568"/>
    <cellStyle name="Финансовый 3 3 3 2 2 2 2 8 2 2" xfId="23176"/>
    <cellStyle name="Финансовый 3 3 3 2 2 2 2 8 2 3" xfId="36784"/>
    <cellStyle name="Финансовый 3 3 3 2 2 2 2 8 3" xfId="16372"/>
    <cellStyle name="Финансовый 3 3 3 2 2 2 2 8 4" xfId="29980"/>
    <cellStyle name="Финансовый 3 3 3 2 2 2 2 9" xfId="7300"/>
    <cellStyle name="Финансовый 3 3 3 2 2 2 2 9 2" xfId="20908"/>
    <cellStyle name="Финансовый 3 3 3 2 2 2 2 9 3" xfId="34516"/>
    <cellStyle name="Финансовый 3 3 3 2 2 2 3" xfId="1806"/>
    <cellStyle name="Финансовый 3 3 3 2 2 2 3 2" xfId="6342"/>
    <cellStyle name="Финансовый 3 3 3 2 2 2 3 2 2" xfId="13146"/>
    <cellStyle name="Финансовый 3 3 3 2 2 2 3 2 2 2" xfId="26754"/>
    <cellStyle name="Финансовый 3 3 3 2 2 2 3 2 2 3" xfId="40362"/>
    <cellStyle name="Финансовый 3 3 3 2 2 2 3 2 3" xfId="19950"/>
    <cellStyle name="Финансовый 3 3 3 2 2 2 3 2 4" xfId="33558"/>
    <cellStyle name="Финансовый 3 3 3 2 2 2 3 3" xfId="4074"/>
    <cellStyle name="Финансовый 3 3 3 2 2 2 3 3 2" xfId="10878"/>
    <cellStyle name="Финансовый 3 3 3 2 2 2 3 3 2 2" xfId="24486"/>
    <cellStyle name="Финансовый 3 3 3 2 2 2 3 3 2 3" xfId="38094"/>
    <cellStyle name="Финансовый 3 3 3 2 2 2 3 3 3" xfId="17682"/>
    <cellStyle name="Финансовый 3 3 3 2 2 2 3 3 4" xfId="31290"/>
    <cellStyle name="Финансовый 3 3 3 2 2 2 3 4" xfId="8610"/>
    <cellStyle name="Финансовый 3 3 3 2 2 2 3 4 2" xfId="22218"/>
    <cellStyle name="Финансовый 3 3 3 2 2 2 3 4 3" xfId="35826"/>
    <cellStyle name="Финансовый 3 3 3 2 2 2 3 5" xfId="15414"/>
    <cellStyle name="Финансовый 3 3 3 2 2 2 3 6" xfId="29022"/>
    <cellStyle name="Финансовый 3 3 3 2 2 2 4" xfId="1428"/>
    <cellStyle name="Финансовый 3 3 3 2 2 2 4 2" xfId="5964"/>
    <cellStyle name="Финансовый 3 3 3 2 2 2 4 2 2" xfId="12768"/>
    <cellStyle name="Финансовый 3 3 3 2 2 2 4 2 2 2" xfId="26376"/>
    <cellStyle name="Финансовый 3 3 3 2 2 2 4 2 2 3" xfId="39984"/>
    <cellStyle name="Финансовый 3 3 3 2 2 2 4 2 3" xfId="19572"/>
    <cellStyle name="Финансовый 3 3 3 2 2 2 4 2 4" xfId="33180"/>
    <cellStyle name="Финансовый 3 3 3 2 2 2 4 3" xfId="3696"/>
    <cellStyle name="Финансовый 3 3 3 2 2 2 4 3 2" xfId="10500"/>
    <cellStyle name="Финансовый 3 3 3 2 2 2 4 3 2 2" xfId="24108"/>
    <cellStyle name="Финансовый 3 3 3 2 2 2 4 3 2 3" xfId="37716"/>
    <cellStyle name="Финансовый 3 3 3 2 2 2 4 3 3" xfId="17304"/>
    <cellStyle name="Финансовый 3 3 3 2 2 2 4 3 4" xfId="30912"/>
    <cellStyle name="Финансовый 3 3 3 2 2 2 4 4" xfId="8232"/>
    <cellStyle name="Финансовый 3 3 3 2 2 2 4 4 2" xfId="21840"/>
    <cellStyle name="Финансовый 3 3 3 2 2 2 4 4 3" xfId="35448"/>
    <cellStyle name="Финансовый 3 3 3 2 2 2 4 5" xfId="15036"/>
    <cellStyle name="Финансовый 3 3 3 2 2 2 4 6" xfId="28644"/>
    <cellStyle name="Финансовый 3 3 3 2 2 2 5" xfId="2184"/>
    <cellStyle name="Финансовый 3 3 3 2 2 2 5 2" xfId="6720"/>
    <cellStyle name="Финансовый 3 3 3 2 2 2 5 2 2" xfId="13524"/>
    <cellStyle name="Финансовый 3 3 3 2 2 2 5 2 2 2" xfId="27132"/>
    <cellStyle name="Финансовый 3 3 3 2 2 2 5 2 2 3" xfId="40740"/>
    <cellStyle name="Финансовый 3 3 3 2 2 2 5 2 3" xfId="20328"/>
    <cellStyle name="Финансовый 3 3 3 2 2 2 5 2 4" xfId="33936"/>
    <cellStyle name="Финансовый 3 3 3 2 2 2 5 3" xfId="4452"/>
    <cellStyle name="Финансовый 3 3 3 2 2 2 5 3 2" xfId="11256"/>
    <cellStyle name="Финансовый 3 3 3 2 2 2 5 3 2 2" xfId="24864"/>
    <cellStyle name="Финансовый 3 3 3 2 2 2 5 3 2 3" xfId="38472"/>
    <cellStyle name="Финансовый 3 3 3 2 2 2 5 3 3" xfId="18060"/>
    <cellStyle name="Финансовый 3 3 3 2 2 2 5 3 4" xfId="31668"/>
    <cellStyle name="Финансовый 3 3 3 2 2 2 5 4" xfId="8988"/>
    <cellStyle name="Финансовый 3 3 3 2 2 2 5 4 2" xfId="22596"/>
    <cellStyle name="Финансовый 3 3 3 2 2 2 5 4 3" xfId="36204"/>
    <cellStyle name="Финансовый 3 3 3 2 2 2 5 5" xfId="15792"/>
    <cellStyle name="Финансовый 3 3 3 2 2 2 5 6" xfId="29400"/>
    <cellStyle name="Финансовый 3 3 3 2 2 2 6" xfId="1050"/>
    <cellStyle name="Финансовый 3 3 3 2 2 2 6 2" xfId="5586"/>
    <cellStyle name="Финансовый 3 3 3 2 2 2 6 2 2" xfId="12390"/>
    <cellStyle name="Финансовый 3 3 3 2 2 2 6 2 2 2" xfId="25998"/>
    <cellStyle name="Финансовый 3 3 3 2 2 2 6 2 2 3" xfId="39606"/>
    <cellStyle name="Финансовый 3 3 3 2 2 2 6 2 3" xfId="19194"/>
    <cellStyle name="Финансовый 3 3 3 2 2 2 6 2 4" xfId="32802"/>
    <cellStyle name="Финансовый 3 3 3 2 2 2 6 3" xfId="3318"/>
    <cellStyle name="Финансовый 3 3 3 2 2 2 6 3 2" xfId="10122"/>
    <cellStyle name="Финансовый 3 3 3 2 2 2 6 3 2 2" xfId="23730"/>
    <cellStyle name="Финансовый 3 3 3 2 2 2 6 3 2 3" xfId="37338"/>
    <cellStyle name="Финансовый 3 3 3 2 2 2 6 3 3" xfId="16926"/>
    <cellStyle name="Финансовый 3 3 3 2 2 2 6 3 4" xfId="30534"/>
    <cellStyle name="Финансовый 3 3 3 2 2 2 6 4" xfId="7854"/>
    <cellStyle name="Финансовый 3 3 3 2 2 2 6 4 2" xfId="21462"/>
    <cellStyle name="Финансовый 3 3 3 2 2 2 6 4 3" xfId="35070"/>
    <cellStyle name="Финансовый 3 3 3 2 2 2 6 5" xfId="14658"/>
    <cellStyle name="Финансовый 3 3 3 2 2 2 6 6" xfId="28266"/>
    <cellStyle name="Финансовый 3 3 3 2 2 2 7" xfId="672"/>
    <cellStyle name="Финансовый 3 3 3 2 2 2 7 2" xfId="5208"/>
    <cellStyle name="Финансовый 3 3 3 2 2 2 7 2 2" xfId="12012"/>
    <cellStyle name="Финансовый 3 3 3 2 2 2 7 2 2 2" xfId="25620"/>
    <cellStyle name="Финансовый 3 3 3 2 2 2 7 2 2 3" xfId="39228"/>
    <cellStyle name="Финансовый 3 3 3 2 2 2 7 2 3" xfId="18816"/>
    <cellStyle name="Финансовый 3 3 3 2 2 2 7 2 4" xfId="32424"/>
    <cellStyle name="Финансовый 3 3 3 2 2 2 7 3" xfId="2940"/>
    <cellStyle name="Финансовый 3 3 3 2 2 2 7 3 2" xfId="9744"/>
    <cellStyle name="Финансовый 3 3 3 2 2 2 7 3 2 2" xfId="23352"/>
    <cellStyle name="Финансовый 3 3 3 2 2 2 7 3 2 3" xfId="36960"/>
    <cellStyle name="Финансовый 3 3 3 2 2 2 7 3 3" xfId="16548"/>
    <cellStyle name="Финансовый 3 3 3 2 2 2 7 3 4" xfId="30156"/>
    <cellStyle name="Финансовый 3 3 3 2 2 2 7 4" xfId="7476"/>
    <cellStyle name="Финансовый 3 3 3 2 2 2 7 4 2" xfId="21084"/>
    <cellStyle name="Финансовый 3 3 3 2 2 2 7 4 3" xfId="34692"/>
    <cellStyle name="Финансовый 3 3 3 2 2 2 7 5" xfId="14280"/>
    <cellStyle name="Финансовый 3 3 3 2 2 2 7 6" xfId="27888"/>
    <cellStyle name="Финансовый 3 3 3 2 2 2 8" xfId="4830"/>
    <cellStyle name="Финансовый 3 3 3 2 2 2 8 2" xfId="11634"/>
    <cellStyle name="Финансовый 3 3 3 2 2 2 8 2 2" xfId="25242"/>
    <cellStyle name="Финансовый 3 3 3 2 2 2 8 2 3" xfId="38850"/>
    <cellStyle name="Финансовый 3 3 3 2 2 2 8 3" xfId="18438"/>
    <cellStyle name="Финансовый 3 3 3 2 2 2 8 4" xfId="32046"/>
    <cellStyle name="Финансовый 3 3 3 2 2 2 9" xfId="2562"/>
    <cellStyle name="Финансовый 3 3 3 2 2 2 9 2" xfId="9366"/>
    <cellStyle name="Финансовый 3 3 3 2 2 2 9 2 2" xfId="22974"/>
    <cellStyle name="Финансовый 3 3 3 2 2 2 9 2 3" xfId="36582"/>
    <cellStyle name="Финансовый 3 3 3 2 2 2 9 3" xfId="16170"/>
    <cellStyle name="Финансовый 3 3 3 2 2 2 9 4" xfId="29778"/>
    <cellStyle name="Финансовый 3 3 3 2 2 3" xfId="415"/>
    <cellStyle name="Финансовый 3 3 3 2 2 3 10" xfId="14023"/>
    <cellStyle name="Финансовый 3 3 3 2 2 3 11" xfId="27631"/>
    <cellStyle name="Финансовый 3 3 3 2 2 3 2" xfId="1927"/>
    <cellStyle name="Финансовый 3 3 3 2 2 3 2 2" xfId="6463"/>
    <cellStyle name="Финансовый 3 3 3 2 2 3 2 2 2" xfId="13267"/>
    <cellStyle name="Финансовый 3 3 3 2 2 3 2 2 2 2" xfId="26875"/>
    <cellStyle name="Финансовый 3 3 3 2 2 3 2 2 2 3" xfId="40483"/>
    <cellStyle name="Финансовый 3 3 3 2 2 3 2 2 3" xfId="20071"/>
    <cellStyle name="Финансовый 3 3 3 2 2 3 2 2 4" xfId="33679"/>
    <cellStyle name="Финансовый 3 3 3 2 2 3 2 3" xfId="4195"/>
    <cellStyle name="Финансовый 3 3 3 2 2 3 2 3 2" xfId="10999"/>
    <cellStyle name="Финансовый 3 3 3 2 2 3 2 3 2 2" xfId="24607"/>
    <cellStyle name="Финансовый 3 3 3 2 2 3 2 3 2 3" xfId="38215"/>
    <cellStyle name="Финансовый 3 3 3 2 2 3 2 3 3" xfId="17803"/>
    <cellStyle name="Финансовый 3 3 3 2 2 3 2 3 4" xfId="31411"/>
    <cellStyle name="Финансовый 3 3 3 2 2 3 2 4" xfId="8731"/>
    <cellStyle name="Финансовый 3 3 3 2 2 3 2 4 2" xfId="22339"/>
    <cellStyle name="Финансовый 3 3 3 2 2 3 2 4 3" xfId="35947"/>
    <cellStyle name="Финансовый 3 3 3 2 2 3 2 5" xfId="15535"/>
    <cellStyle name="Финансовый 3 3 3 2 2 3 2 6" xfId="29143"/>
    <cellStyle name="Финансовый 3 3 3 2 2 3 3" xfId="1549"/>
    <cellStyle name="Финансовый 3 3 3 2 2 3 3 2" xfId="6085"/>
    <cellStyle name="Финансовый 3 3 3 2 2 3 3 2 2" xfId="12889"/>
    <cellStyle name="Финансовый 3 3 3 2 2 3 3 2 2 2" xfId="26497"/>
    <cellStyle name="Финансовый 3 3 3 2 2 3 3 2 2 3" xfId="40105"/>
    <cellStyle name="Финансовый 3 3 3 2 2 3 3 2 3" xfId="19693"/>
    <cellStyle name="Финансовый 3 3 3 2 2 3 3 2 4" xfId="33301"/>
    <cellStyle name="Финансовый 3 3 3 2 2 3 3 3" xfId="3817"/>
    <cellStyle name="Финансовый 3 3 3 2 2 3 3 3 2" xfId="10621"/>
    <cellStyle name="Финансовый 3 3 3 2 2 3 3 3 2 2" xfId="24229"/>
    <cellStyle name="Финансовый 3 3 3 2 2 3 3 3 2 3" xfId="37837"/>
    <cellStyle name="Финансовый 3 3 3 2 2 3 3 3 3" xfId="17425"/>
    <cellStyle name="Финансовый 3 3 3 2 2 3 3 3 4" xfId="31033"/>
    <cellStyle name="Финансовый 3 3 3 2 2 3 3 4" xfId="8353"/>
    <cellStyle name="Финансовый 3 3 3 2 2 3 3 4 2" xfId="21961"/>
    <cellStyle name="Финансовый 3 3 3 2 2 3 3 4 3" xfId="35569"/>
    <cellStyle name="Финансовый 3 3 3 2 2 3 3 5" xfId="15157"/>
    <cellStyle name="Финансовый 3 3 3 2 2 3 3 6" xfId="28765"/>
    <cellStyle name="Финансовый 3 3 3 2 2 3 4" xfId="2305"/>
    <cellStyle name="Финансовый 3 3 3 2 2 3 4 2" xfId="6841"/>
    <cellStyle name="Финансовый 3 3 3 2 2 3 4 2 2" xfId="13645"/>
    <cellStyle name="Финансовый 3 3 3 2 2 3 4 2 2 2" xfId="27253"/>
    <cellStyle name="Финансовый 3 3 3 2 2 3 4 2 2 3" xfId="40861"/>
    <cellStyle name="Финансовый 3 3 3 2 2 3 4 2 3" xfId="20449"/>
    <cellStyle name="Финансовый 3 3 3 2 2 3 4 2 4" xfId="34057"/>
    <cellStyle name="Финансовый 3 3 3 2 2 3 4 3" xfId="4573"/>
    <cellStyle name="Финансовый 3 3 3 2 2 3 4 3 2" xfId="11377"/>
    <cellStyle name="Финансовый 3 3 3 2 2 3 4 3 2 2" xfId="24985"/>
    <cellStyle name="Финансовый 3 3 3 2 2 3 4 3 2 3" xfId="38593"/>
    <cellStyle name="Финансовый 3 3 3 2 2 3 4 3 3" xfId="18181"/>
    <cellStyle name="Финансовый 3 3 3 2 2 3 4 3 4" xfId="31789"/>
    <cellStyle name="Финансовый 3 3 3 2 2 3 4 4" xfId="9109"/>
    <cellStyle name="Финансовый 3 3 3 2 2 3 4 4 2" xfId="22717"/>
    <cellStyle name="Финансовый 3 3 3 2 2 3 4 4 3" xfId="36325"/>
    <cellStyle name="Финансовый 3 3 3 2 2 3 4 5" xfId="15913"/>
    <cellStyle name="Финансовый 3 3 3 2 2 3 4 6" xfId="29521"/>
    <cellStyle name="Финансовый 3 3 3 2 2 3 5" xfId="1171"/>
    <cellStyle name="Финансовый 3 3 3 2 2 3 5 2" xfId="5707"/>
    <cellStyle name="Финансовый 3 3 3 2 2 3 5 2 2" xfId="12511"/>
    <cellStyle name="Финансовый 3 3 3 2 2 3 5 2 2 2" xfId="26119"/>
    <cellStyle name="Финансовый 3 3 3 2 2 3 5 2 2 3" xfId="39727"/>
    <cellStyle name="Финансовый 3 3 3 2 2 3 5 2 3" xfId="19315"/>
    <cellStyle name="Финансовый 3 3 3 2 2 3 5 2 4" xfId="32923"/>
    <cellStyle name="Финансовый 3 3 3 2 2 3 5 3" xfId="3439"/>
    <cellStyle name="Финансовый 3 3 3 2 2 3 5 3 2" xfId="10243"/>
    <cellStyle name="Финансовый 3 3 3 2 2 3 5 3 2 2" xfId="23851"/>
    <cellStyle name="Финансовый 3 3 3 2 2 3 5 3 2 3" xfId="37459"/>
    <cellStyle name="Финансовый 3 3 3 2 2 3 5 3 3" xfId="17047"/>
    <cellStyle name="Финансовый 3 3 3 2 2 3 5 3 4" xfId="30655"/>
    <cellStyle name="Финансовый 3 3 3 2 2 3 5 4" xfId="7975"/>
    <cellStyle name="Финансовый 3 3 3 2 2 3 5 4 2" xfId="21583"/>
    <cellStyle name="Финансовый 3 3 3 2 2 3 5 4 3" xfId="35191"/>
    <cellStyle name="Финансовый 3 3 3 2 2 3 5 5" xfId="14779"/>
    <cellStyle name="Финансовый 3 3 3 2 2 3 5 6" xfId="28387"/>
    <cellStyle name="Финансовый 3 3 3 2 2 3 6" xfId="793"/>
    <cellStyle name="Финансовый 3 3 3 2 2 3 6 2" xfId="5329"/>
    <cellStyle name="Финансовый 3 3 3 2 2 3 6 2 2" xfId="12133"/>
    <cellStyle name="Финансовый 3 3 3 2 2 3 6 2 2 2" xfId="25741"/>
    <cellStyle name="Финансовый 3 3 3 2 2 3 6 2 2 3" xfId="39349"/>
    <cellStyle name="Финансовый 3 3 3 2 2 3 6 2 3" xfId="18937"/>
    <cellStyle name="Финансовый 3 3 3 2 2 3 6 2 4" xfId="32545"/>
    <cellStyle name="Финансовый 3 3 3 2 2 3 6 3" xfId="3061"/>
    <cellStyle name="Финансовый 3 3 3 2 2 3 6 3 2" xfId="9865"/>
    <cellStyle name="Финансовый 3 3 3 2 2 3 6 3 2 2" xfId="23473"/>
    <cellStyle name="Финансовый 3 3 3 2 2 3 6 3 2 3" xfId="37081"/>
    <cellStyle name="Финансовый 3 3 3 2 2 3 6 3 3" xfId="16669"/>
    <cellStyle name="Финансовый 3 3 3 2 2 3 6 3 4" xfId="30277"/>
    <cellStyle name="Финансовый 3 3 3 2 2 3 6 4" xfId="7597"/>
    <cellStyle name="Финансовый 3 3 3 2 2 3 6 4 2" xfId="21205"/>
    <cellStyle name="Финансовый 3 3 3 2 2 3 6 4 3" xfId="34813"/>
    <cellStyle name="Финансовый 3 3 3 2 2 3 6 5" xfId="14401"/>
    <cellStyle name="Финансовый 3 3 3 2 2 3 6 6" xfId="28009"/>
    <cellStyle name="Финансовый 3 3 3 2 2 3 7" xfId="4951"/>
    <cellStyle name="Финансовый 3 3 3 2 2 3 7 2" xfId="11755"/>
    <cellStyle name="Финансовый 3 3 3 2 2 3 7 2 2" xfId="25363"/>
    <cellStyle name="Финансовый 3 3 3 2 2 3 7 2 3" xfId="38971"/>
    <cellStyle name="Финансовый 3 3 3 2 2 3 7 3" xfId="18559"/>
    <cellStyle name="Финансовый 3 3 3 2 2 3 7 4" xfId="32167"/>
    <cellStyle name="Финансовый 3 3 3 2 2 3 8" xfId="2683"/>
    <cellStyle name="Финансовый 3 3 3 2 2 3 8 2" xfId="9487"/>
    <cellStyle name="Финансовый 3 3 3 2 2 3 8 2 2" xfId="23095"/>
    <cellStyle name="Финансовый 3 3 3 2 2 3 8 2 3" xfId="36703"/>
    <cellStyle name="Финансовый 3 3 3 2 2 3 8 3" xfId="16291"/>
    <cellStyle name="Финансовый 3 3 3 2 2 3 8 4" xfId="29899"/>
    <cellStyle name="Финансовый 3 3 3 2 2 3 9" xfId="7219"/>
    <cellStyle name="Финансовый 3 3 3 2 2 3 9 2" xfId="20827"/>
    <cellStyle name="Финансовый 3 3 3 2 2 3 9 3" xfId="34435"/>
    <cellStyle name="Финансовый 3 3 3 2 2 4" xfId="1725"/>
    <cellStyle name="Финансовый 3 3 3 2 2 4 2" xfId="6261"/>
    <cellStyle name="Финансовый 3 3 3 2 2 4 2 2" xfId="13065"/>
    <cellStyle name="Финансовый 3 3 3 2 2 4 2 2 2" xfId="26673"/>
    <cellStyle name="Финансовый 3 3 3 2 2 4 2 2 3" xfId="40281"/>
    <cellStyle name="Финансовый 3 3 3 2 2 4 2 3" xfId="19869"/>
    <cellStyle name="Финансовый 3 3 3 2 2 4 2 4" xfId="33477"/>
    <cellStyle name="Финансовый 3 3 3 2 2 4 3" xfId="3993"/>
    <cellStyle name="Финансовый 3 3 3 2 2 4 3 2" xfId="10797"/>
    <cellStyle name="Финансовый 3 3 3 2 2 4 3 2 2" xfId="24405"/>
    <cellStyle name="Финансовый 3 3 3 2 2 4 3 2 3" xfId="38013"/>
    <cellStyle name="Финансовый 3 3 3 2 2 4 3 3" xfId="17601"/>
    <cellStyle name="Финансовый 3 3 3 2 2 4 3 4" xfId="31209"/>
    <cellStyle name="Финансовый 3 3 3 2 2 4 4" xfId="8529"/>
    <cellStyle name="Финансовый 3 3 3 2 2 4 4 2" xfId="22137"/>
    <cellStyle name="Финансовый 3 3 3 2 2 4 4 3" xfId="35745"/>
    <cellStyle name="Финансовый 3 3 3 2 2 4 5" xfId="15333"/>
    <cellStyle name="Финансовый 3 3 3 2 2 4 6" xfId="28941"/>
    <cellStyle name="Финансовый 3 3 3 2 2 5" xfId="1347"/>
    <cellStyle name="Финансовый 3 3 3 2 2 5 2" xfId="5883"/>
    <cellStyle name="Финансовый 3 3 3 2 2 5 2 2" xfId="12687"/>
    <cellStyle name="Финансовый 3 3 3 2 2 5 2 2 2" xfId="26295"/>
    <cellStyle name="Финансовый 3 3 3 2 2 5 2 2 3" xfId="39903"/>
    <cellStyle name="Финансовый 3 3 3 2 2 5 2 3" xfId="19491"/>
    <cellStyle name="Финансовый 3 3 3 2 2 5 2 4" xfId="33099"/>
    <cellStyle name="Финансовый 3 3 3 2 2 5 3" xfId="3615"/>
    <cellStyle name="Финансовый 3 3 3 2 2 5 3 2" xfId="10419"/>
    <cellStyle name="Финансовый 3 3 3 2 2 5 3 2 2" xfId="24027"/>
    <cellStyle name="Финансовый 3 3 3 2 2 5 3 2 3" xfId="37635"/>
    <cellStyle name="Финансовый 3 3 3 2 2 5 3 3" xfId="17223"/>
    <cellStyle name="Финансовый 3 3 3 2 2 5 3 4" xfId="30831"/>
    <cellStyle name="Финансовый 3 3 3 2 2 5 4" xfId="8151"/>
    <cellStyle name="Финансовый 3 3 3 2 2 5 4 2" xfId="21759"/>
    <cellStyle name="Финансовый 3 3 3 2 2 5 4 3" xfId="35367"/>
    <cellStyle name="Финансовый 3 3 3 2 2 5 5" xfId="14955"/>
    <cellStyle name="Финансовый 3 3 3 2 2 5 6" xfId="28563"/>
    <cellStyle name="Финансовый 3 3 3 2 2 6" xfId="2103"/>
    <cellStyle name="Финансовый 3 3 3 2 2 6 2" xfId="6639"/>
    <cellStyle name="Финансовый 3 3 3 2 2 6 2 2" xfId="13443"/>
    <cellStyle name="Финансовый 3 3 3 2 2 6 2 2 2" xfId="27051"/>
    <cellStyle name="Финансовый 3 3 3 2 2 6 2 2 3" xfId="40659"/>
    <cellStyle name="Финансовый 3 3 3 2 2 6 2 3" xfId="20247"/>
    <cellStyle name="Финансовый 3 3 3 2 2 6 2 4" xfId="33855"/>
    <cellStyle name="Финансовый 3 3 3 2 2 6 3" xfId="4371"/>
    <cellStyle name="Финансовый 3 3 3 2 2 6 3 2" xfId="11175"/>
    <cellStyle name="Финансовый 3 3 3 2 2 6 3 2 2" xfId="24783"/>
    <cellStyle name="Финансовый 3 3 3 2 2 6 3 2 3" xfId="38391"/>
    <cellStyle name="Финансовый 3 3 3 2 2 6 3 3" xfId="17979"/>
    <cellStyle name="Финансовый 3 3 3 2 2 6 3 4" xfId="31587"/>
    <cellStyle name="Финансовый 3 3 3 2 2 6 4" xfId="8907"/>
    <cellStyle name="Финансовый 3 3 3 2 2 6 4 2" xfId="22515"/>
    <cellStyle name="Финансовый 3 3 3 2 2 6 4 3" xfId="36123"/>
    <cellStyle name="Финансовый 3 3 3 2 2 6 5" xfId="15711"/>
    <cellStyle name="Финансовый 3 3 3 2 2 6 6" xfId="29319"/>
    <cellStyle name="Финансовый 3 3 3 2 2 7" xfId="969"/>
    <cellStyle name="Финансовый 3 3 3 2 2 7 2" xfId="5505"/>
    <cellStyle name="Финансовый 3 3 3 2 2 7 2 2" xfId="12309"/>
    <cellStyle name="Финансовый 3 3 3 2 2 7 2 2 2" xfId="25917"/>
    <cellStyle name="Финансовый 3 3 3 2 2 7 2 2 3" xfId="39525"/>
    <cellStyle name="Финансовый 3 3 3 2 2 7 2 3" xfId="19113"/>
    <cellStyle name="Финансовый 3 3 3 2 2 7 2 4" xfId="32721"/>
    <cellStyle name="Финансовый 3 3 3 2 2 7 3" xfId="3237"/>
    <cellStyle name="Финансовый 3 3 3 2 2 7 3 2" xfId="10041"/>
    <cellStyle name="Финансовый 3 3 3 2 2 7 3 2 2" xfId="23649"/>
    <cellStyle name="Финансовый 3 3 3 2 2 7 3 2 3" xfId="37257"/>
    <cellStyle name="Финансовый 3 3 3 2 2 7 3 3" xfId="16845"/>
    <cellStyle name="Финансовый 3 3 3 2 2 7 3 4" xfId="30453"/>
    <cellStyle name="Финансовый 3 3 3 2 2 7 4" xfId="7773"/>
    <cellStyle name="Финансовый 3 3 3 2 2 7 4 2" xfId="21381"/>
    <cellStyle name="Финансовый 3 3 3 2 2 7 4 3" xfId="34989"/>
    <cellStyle name="Финансовый 3 3 3 2 2 7 5" xfId="14577"/>
    <cellStyle name="Финансовый 3 3 3 2 2 7 6" xfId="28185"/>
    <cellStyle name="Финансовый 3 3 3 2 2 8" xfId="591"/>
    <cellStyle name="Финансовый 3 3 3 2 2 8 2" xfId="5127"/>
    <cellStyle name="Финансовый 3 3 3 2 2 8 2 2" xfId="11931"/>
    <cellStyle name="Финансовый 3 3 3 2 2 8 2 2 2" xfId="25539"/>
    <cellStyle name="Финансовый 3 3 3 2 2 8 2 2 3" xfId="39147"/>
    <cellStyle name="Финансовый 3 3 3 2 2 8 2 3" xfId="18735"/>
    <cellStyle name="Финансовый 3 3 3 2 2 8 2 4" xfId="32343"/>
    <cellStyle name="Финансовый 3 3 3 2 2 8 3" xfId="2859"/>
    <cellStyle name="Финансовый 3 3 3 2 2 8 3 2" xfId="9663"/>
    <cellStyle name="Финансовый 3 3 3 2 2 8 3 2 2" xfId="23271"/>
    <cellStyle name="Финансовый 3 3 3 2 2 8 3 2 3" xfId="36879"/>
    <cellStyle name="Финансовый 3 3 3 2 2 8 3 3" xfId="16467"/>
    <cellStyle name="Финансовый 3 3 3 2 2 8 3 4" xfId="30075"/>
    <cellStyle name="Финансовый 3 3 3 2 2 8 4" xfId="7395"/>
    <cellStyle name="Финансовый 3 3 3 2 2 8 4 2" xfId="21003"/>
    <cellStyle name="Финансовый 3 3 3 2 2 8 4 3" xfId="34611"/>
    <cellStyle name="Финансовый 3 3 3 2 2 8 5" xfId="14199"/>
    <cellStyle name="Финансовый 3 3 3 2 2 8 6" xfId="27807"/>
    <cellStyle name="Финансовый 3 3 3 2 2 9" xfId="4749"/>
    <cellStyle name="Финансовый 3 3 3 2 2 9 2" xfId="11553"/>
    <cellStyle name="Финансовый 3 3 3 2 2 9 2 2" xfId="25161"/>
    <cellStyle name="Финансовый 3 3 3 2 2 9 2 3" xfId="38769"/>
    <cellStyle name="Финансовый 3 3 3 2 2 9 3" xfId="18357"/>
    <cellStyle name="Финансовый 3 3 3 2 2 9 4" xfId="31965"/>
    <cellStyle name="Финансовый 3 3 3 2 3" xfId="180"/>
    <cellStyle name="Финансовый 3 3 3 2 3 10" xfId="2448"/>
    <cellStyle name="Финансовый 3 3 3 2 3 10 2" xfId="9252"/>
    <cellStyle name="Финансовый 3 3 3 2 3 10 2 2" xfId="22860"/>
    <cellStyle name="Финансовый 3 3 3 2 3 10 2 3" xfId="36468"/>
    <cellStyle name="Финансовый 3 3 3 2 3 10 3" xfId="16056"/>
    <cellStyle name="Финансовый 3 3 3 2 3 10 4" xfId="29664"/>
    <cellStyle name="Финансовый 3 3 3 2 3 11" xfId="6984"/>
    <cellStyle name="Финансовый 3 3 3 2 3 11 2" xfId="20592"/>
    <cellStyle name="Финансовый 3 3 3 2 3 11 3" xfId="34200"/>
    <cellStyle name="Финансовый 3 3 3 2 3 12" xfId="13788"/>
    <cellStyle name="Финансовый 3 3 3 2 3 13" xfId="27396"/>
    <cellStyle name="Финансовый 3 3 3 2 3 2" xfId="261"/>
    <cellStyle name="Финансовый 3 3 3 2 3 2 10" xfId="7065"/>
    <cellStyle name="Финансовый 3 3 3 2 3 2 10 2" xfId="20673"/>
    <cellStyle name="Финансовый 3 3 3 2 3 2 10 3" xfId="34281"/>
    <cellStyle name="Финансовый 3 3 3 2 3 2 11" xfId="13869"/>
    <cellStyle name="Финансовый 3 3 3 2 3 2 12" xfId="27477"/>
    <cellStyle name="Финансовый 3 3 3 2 3 2 2" xfId="463"/>
    <cellStyle name="Финансовый 3 3 3 2 3 2 2 10" xfId="14071"/>
    <cellStyle name="Финансовый 3 3 3 2 3 2 2 11" xfId="27679"/>
    <cellStyle name="Финансовый 3 3 3 2 3 2 2 2" xfId="1975"/>
    <cellStyle name="Финансовый 3 3 3 2 3 2 2 2 2" xfId="6511"/>
    <cellStyle name="Финансовый 3 3 3 2 3 2 2 2 2 2" xfId="13315"/>
    <cellStyle name="Финансовый 3 3 3 2 3 2 2 2 2 2 2" xfId="26923"/>
    <cellStyle name="Финансовый 3 3 3 2 3 2 2 2 2 2 3" xfId="40531"/>
    <cellStyle name="Финансовый 3 3 3 2 3 2 2 2 2 3" xfId="20119"/>
    <cellStyle name="Финансовый 3 3 3 2 3 2 2 2 2 4" xfId="33727"/>
    <cellStyle name="Финансовый 3 3 3 2 3 2 2 2 3" xfId="4243"/>
    <cellStyle name="Финансовый 3 3 3 2 3 2 2 2 3 2" xfId="11047"/>
    <cellStyle name="Финансовый 3 3 3 2 3 2 2 2 3 2 2" xfId="24655"/>
    <cellStyle name="Финансовый 3 3 3 2 3 2 2 2 3 2 3" xfId="38263"/>
    <cellStyle name="Финансовый 3 3 3 2 3 2 2 2 3 3" xfId="17851"/>
    <cellStyle name="Финансовый 3 3 3 2 3 2 2 2 3 4" xfId="31459"/>
    <cellStyle name="Финансовый 3 3 3 2 3 2 2 2 4" xfId="8779"/>
    <cellStyle name="Финансовый 3 3 3 2 3 2 2 2 4 2" xfId="22387"/>
    <cellStyle name="Финансовый 3 3 3 2 3 2 2 2 4 3" xfId="35995"/>
    <cellStyle name="Финансовый 3 3 3 2 3 2 2 2 5" xfId="15583"/>
    <cellStyle name="Финансовый 3 3 3 2 3 2 2 2 6" xfId="29191"/>
    <cellStyle name="Финансовый 3 3 3 2 3 2 2 3" xfId="1597"/>
    <cellStyle name="Финансовый 3 3 3 2 3 2 2 3 2" xfId="6133"/>
    <cellStyle name="Финансовый 3 3 3 2 3 2 2 3 2 2" xfId="12937"/>
    <cellStyle name="Финансовый 3 3 3 2 3 2 2 3 2 2 2" xfId="26545"/>
    <cellStyle name="Финансовый 3 3 3 2 3 2 2 3 2 2 3" xfId="40153"/>
    <cellStyle name="Финансовый 3 3 3 2 3 2 2 3 2 3" xfId="19741"/>
    <cellStyle name="Финансовый 3 3 3 2 3 2 2 3 2 4" xfId="33349"/>
    <cellStyle name="Финансовый 3 3 3 2 3 2 2 3 3" xfId="3865"/>
    <cellStyle name="Финансовый 3 3 3 2 3 2 2 3 3 2" xfId="10669"/>
    <cellStyle name="Финансовый 3 3 3 2 3 2 2 3 3 2 2" xfId="24277"/>
    <cellStyle name="Финансовый 3 3 3 2 3 2 2 3 3 2 3" xfId="37885"/>
    <cellStyle name="Финансовый 3 3 3 2 3 2 2 3 3 3" xfId="17473"/>
    <cellStyle name="Финансовый 3 3 3 2 3 2 2 3 3 4" xfId="31081"/>
    <cellStyle name="Финансовый 3 3 3 2 3 2 2 3 4" xfId="8401"/>
    <cellStyle name="Финансовый 3 3 3 2 3 2 2 3 4 2" xfId="22009"/>
    <cellStyle name="Финансовый 3 3 3 2 3 2 2 3 4 3" xfId="35617"/>
    <cellStyle name="Финансовый 3 3 3 2 3 2 2 3 5" xfId="15205"/>
    <cellStyle name="Финансовый 3 3 3 2 3 2 2 3 6" xfId="28813"/>
    <cellStyle name="Финансовый 3 3 3 2 3 2 2 4" xfId="2353"/>
    <cellStyle name="Финансовый 3 3 3 2 3 2 2 4 2" xfId="6889"/>
    <cellStyle name="Финансовый 3 3 3 2 3 2 2 4 2 2" xfId="13693"/>
    <cellStyle name="Финансовый 3 3 3 2 3 2 2 4 2 2 2" xfId="27301"/>
    <cellStyle name="Финансовый 3 3 3 2 3 2 2 4 2 2 3" xfId="40909"/>
    <cellStyle name="Финансовый 3 3 3 2 3 2 2 4 2 3" xfId="20497"/>
    <cellStyle name="Финансовый 3 3 3 2 3 2 2 4 2 4" xfId="34105"/>
    <cellStyle name="Финансовый 3 3 3 2 3 2 2 4 3" xfId="4621"/>
    <cellStyle name="Финансовый 3 3 3 2 3 2 2 4 3 2" xfId="11425"/>
    <cellStyle name="Финансовый 3 3 3 2 3 2 2 4 3 2 2" xfId="25033"/>
    <cellStyle name="Финансовый 3 3 3 2 3 2 2 4 3 2 3" xfId="38641"/>
    <cellStyle name="Финансовый 3 3 3 2 3 2 2 4 3 3" xfId="18229"/>
    <cellStyle name="Финансовый 3 3 3 2 3 2 2 4 3 4" xfId="31837"/>
    <cellStyle name="Финансовый 3 3 3 2 3 2 2 4 4" xfId="9157"/>
    <cellStyle name="Финансовый 3 3 3 2 3 2 2 4 4 2" xfId="22765"/>
    <cellStyle name="Финансовый 3 3 3 2 3 2 2 4 4 3" xfId="36373"/>
    <cellStyle name="Финансовый 3 3 3 2 3 2 2 4 5" xfId="15961"/>
    <cellStyle name="Финансовый 3 3 3 2 3 2 2 4 6" xfId="29569"/>
    <cellStyle name="Финансовый 3 3 3 2 3 2 2 5" xfId="1219"/>
    <cellStyle name="Финансовый 3 3 3 2 3 2 2 5 2" xfId="5755"/>
    <cellStyle name="Финансовый 3 3 3 2 3 2 2 5 2 2" xfId="12559"/>
    <cellStyle name="Финансовый 3 3 3 2 3 2 2 5 2 2 2" xfId="26167"/>
    <cellStyle name="Финансовый 3 3 3 2 3 2 2 5 2 2 3" xfId="39775"/>
    <cellStyle name="Финансовый 3 3 3 2 3 2 2 5 2 3" xfId="19363"/>
    <cellStyle name="Финансовый 3 3 3 2 3 2 2 5 2 4" xfId="32971"/>
    <cellStyle name="Финансовый 3 3 3 2 3 2 2 5 3" xfId="3487"/>
    <cellStyle name="Финансовый 3 3 3 2 3 2 2 5 3 2" xfId="10291"/>
    <cellStyle name="Финансовый 3 3 3 2 3 2 2 5 3 2 2" xfId="23899"/>
    <cellStyle name="Финансовый 3 3 3 2 3 2 2 5 3 2 3" xfId="37507"/>
    <cellStyle name="Финансовый 3 3 3 2 3 2 2 5 3 3" xfId="17095"/>
    <cellStyle name="Финансовый 3 3 3 2 3 2 2 5 3 4" xfId="30703"/>
    <cellStyle name="Финансовый 3 3 3 2 3 2 2 5 4" xfId="8023"/>
    <cellStyle name="Финансовый 3 3 3 2 3 2 2 5 4 2" xfId="21631"/>
    <cellStyle name="Финансовый 3 3 3 2 3 2 2 5 4 3" xfId="35239"/>
    <cellStyle name="Финансовый 3 3 3 2 3 2 2 5 5" xfId="14827"/>
    <cellStyle name="Финансовый 3 3 3 2 3 2 2 5 6" xfId="28435"/>
    <cellStyle name="Финансовый 3 3 3 2 3 2 2 6" xfId="841"/>
    <cellStyle name="Финансовый 3 3 3 2 3 2 2 6 2" xfId="5377"/>
    <cellStyle name="Финансовый 3 3 3 2 3 2 2 6 2 2" xfId="12181"/>
    <cellStyle name="Финансовый 3 3 3 2 3 2 2 6 2 2 2" xfId="25789"/>
    <cellStyle name="Финансовый 3 3 3 2 3 2 2 6 2 2 3" xfId="39397"/>
    <cellStyle name="Финансовый 3 3 3 2 3 2 2 6 2 3" xfId="18985"/>
    <cellStyle name="Финансовый 3 3 3 2 3 2 2 6 2 4" xfId="32593"/>
    <cellStyle name="Финансовый 3 3 3 2 3 2 2 6 3" xfId="3109"/>
    <cellStyle name="Финансовый 3 3 3 2 3 2 2 6 3 2" xfId="9913"/>
    <cellStyle name="Финансовый 3 3 3 2 3 2 2 6 3 2 2" xfId="23521"/>
    <cellStyle name="Финансовый 3 3 3 2 3 2 2 6 3 2 3" xfId="37129"/>
    <cellStyle name="Финансовый 3 3 3 2 3 2 2 6 3 3" xfId="16717"/>
    <cellStyle name="Финансовый 3 3 3 2 3 2 2 6 3 4" xfId="30325"/>
    <cellStyle name="Финансовый 3 3 3 2 3 2 2 6 4" xfId="7645"/>
    <cellStyle name="Финансовый 3 3 3 2 3 2 2 6 4 2" xfId="21253"/>
    <cellStyle name="Финансовый 3 3 3 2 3 2 2 6 4 3" xfId="34861"/>
    <cellStyle name="Финансовый 3 3 3 2 3 2 2 6 5" xfId="14449"/>
    <cellStyle name="Финансовый 3 3 3 2 3 2 2 6 6" xfId="28057"/>
    <cellStyle name="Финансовый 3 3 3 2 3 2 2 7" xfId="4999"/>
    <cellStyle name="Финансовый 3 3 3 2 3 2 2 7 2" xfId="11803"/>
    <cellStyle name="Финансовый 3 3 3 2 3 2 2 7 2 2" xfId="25411"/>
    <cellStyle name="Финансовый 3 3 3 2 3 2 2 7 2 3" xfId="39019"/>
    <cellStyle name="Финансовый 3 3 3 2 3 2 2 7 3" xfId="18607"/>
    <cellStyle name="Финансовый 3 3 3 2 3 2 2 7 4" xfId="32215"/>
    <cellStyle name="Финансовый 3 3 3 2 3 2 2 8" xfId="2731"/>
    <cellStyle name="Финансовый 3 3 3 2 3 2 2 8 2" xfId="9535"/>
    <cellStyle name="Финансовый 3 3 3 2 3 2 2 8 2 2" xfId="23143"/>
    <cellStyle name="Финансовый 3 3 3 2 3 2 2 8 2 3" xfId="36751"/>
    <cellStyle name="Финансовый 3 3 3 2 3 2 2 8 3" xfId="16339"/>
    <cellStyle name="Финансовый 3 3 3 2 3 2 2 8 4" xfId="29947"/>
    <cellStyle name="Финансовый 3 3 3 2 3 2 2 9" xfId="7267"/>
    <cellStyle name="Финансовый 3 3 3 2 3 2 2 9 2" xfId="20875"/>
    <cellStyle name="Финансовый 3 3 3 2 3 2 2 9 3" xfId="34483"/>
    <cellStyle name="Финансовый 3 3 3 2 3 2 3" xfId="1773"/>
    <cellStyle name="Финансовый 3 3 3 2 3 2 3 2" xfId="6309"/>
    <cellStyle name="Финансовый 3 3 3 2 3 2 3 2 2" xfId="13113"/>
    <cellStyle name="Финансовый 3 3 3 2 3 2 3 2 2 2" xfId="26721"/>
    <cellStyle name="Финансовый 3 3 3 2 3 2 3 2 2 3" xfId="40329"/>
    <cellStyle name="Финансовый 3 3 3 2 3 2 3 2 3" xfId="19917"/>
    <cellStyle name="Финансовый 3 3 3 2 3 2 3 2 4" xfId="33525"/>
    <cellStyle name="Финансовый 3 3 3 2 3 2 3 3" xfId="4041"/>
    <cellStyle name="Финансовый 3 3 3 2 3 2 3 3 2" xfId="10845"/>
    <cellStyle name="Финансовый 3 3 3 2 3 2 3 3 2 2" xfId="24453"/>
    <cellStyle name="Финансовый 3 3 3 2 3 2 3 3 2 3" xfId="38061"/>
    <cellStyle name="Финансовый 3 3 3 2 3 2 3 3 3" xfId="17649"/>
    <cellStyle name="Финансовый 3 3 3 2 3 2 3 3 4" xfId="31257"/>
    <cellStyle name="Финансовый 3 3 3 2 3 2 3 4" xfId="8577"/>
    <cellStyle name="Финансовый 3 3 3 2 3 2 3 4 2" xfId="22185"/>
    <cellStyle name="Финансовый 3 3 3 2 3 2 3 4 3" xfId="35793"/>
    <cellStyle name="Финансовый 3 3 3 2 3 2 3 5" xfId="15381"/>
    <cellStyle name="Финансовый 3 3 3 2 3 2 3 6" xfId="28989"/>
    <cellStyle name="Финансовый 3 3 3 2 3 2 4" xfId="1395"/>
    <cellStyle name="Финансовый 3 3 3 2 3 2 4 2" xfId="5931"/>
    <cellStyle name="Финансовый 3 3 3 2 3 2 4 2 2" xfId="12735"/>
    <cellStyle name="Финансовый 3 3 3 2 3 2 4 2 2 2" xfId="26343"/>
    <cellStyle name="Финансовый 3 3 3 2 3 2 4 2 2 3" xfId="39951"/>
    <cellStyle name="Финансовый 3 3 3 2 3 2 4 2 3" xfId="19539"/>
    <cellStyle name="Финансовый 3 3 3 2 3 2 4 2 4" xfId="33147"/>
    <cellStyle name="Финансовый 3 3 3 2 3 2 4 3" xfId="3663"/>
    <cellStyle name="Финансовый 3 3 3 2 3 2 4 3 2" xfId="10467"/>
    <cellStyle name="Финансовый 3 3 3 2 3 2 4 3 2 2" xfId="24075"/>
    <cellStyle name="Финансовый 3 3 3 2 3 2 4 3 2 3" xfId="37683"/>
    <cellStyle name="Финансовый 3 3 3 2 3 2 4 3 3" xfId="17271"/>
    <cellStyle name="Финансовый 3 3 3 2 3 2 4 3 4" xfId="30879"/>
    <cellStyle name="Финансовый 3 3 3 2 3 2 4 4" xfId="8199"/>
    <cellStyle name="Финансовый 3 3 3 2 3 2 4 4 2" xfId="21807"/>
    <cellStyle name="Финансовый 3 3 3 2 3 2 4 4 3" xfId="35415"/>
    <cellStyle name="Финансовый 3 3 3 2 3 2 4 5" xfId="15003"/>
    <cellStyle name="Финансовый 3 3 3 2 3 2 4 6" xfId="28611"/>
    <cellStyle name="Финансовый 3 3 3 2 3 2 5" xfId="2151"/>
    <cellStyle name="Финансовый 3 3 3 2 3 2 5 2" xfId="6687"/>
    <cellStyle name="Финансовый 3 3 3 2 3 2 5 2 2" xfId="13491"/>
    <cellStyle name="Финансовый 3 3 3 2 3 2 5 2 2 2" xfId="27099"/>
    <cellStyle name="Финансовый 3 3 3 2 3 2 5 2 2 3" xfId="40707"/>
    <cellStyle name="Финансовый 3 3 3 2 3 2 5 2 3" xfId="20295"/>
    <cellStyle name="Финансовый 3 3 3 2 3 2 5 2 4" xfId="33903"/>
    <cellStyle name="Финансовый 3 3 3 2 3 2 5 3" xfId="4419"/>
    <cellStyle name="Финансовый 3 3 3 2 3 2 5 3 2" xfId="11223"/>
    <cellStyle name="Финансовый 3 3 3 2 3 2 5 3 2 2" xfId="24831"/>
    <cellStyle name="Финансовый 3 3 3 2 3 2 5 3 2 3" xfId="38439"/>
    <cellStyle name="Финансовый 3 3 3 2 3 2 5 3 3" xfId="18027"/>
    <cellStyle name="Финансовый 3 3 3 2 3 2 5 3 4" xfId="31635"/>
    <cellStyle name="Финансовый 3 3 3 2 3 2 5 4" xfId="8955"/>
    <cellStyle name="Финансовый 3 3 3 2 3 2 5 4 2" xfId="22563"/>
    <cellStyle name="Финансовый 3 3 3 2 3 2 5 4 3" xfId="36171"/>
    <cellStyle name="Финансовый 3 3 3 2 3 2 5 5" xfId="15759"/>
    <cellStyle name="Финансовый 3 3 3 2 3 2 5 6" xfId="29367"/>
    <cellStyle name="Финансовый 3 3 3 2 3 2 6" xfId="1017"/>
    <cellStyle name="Финансовый 3 3 3 2 3 2 6 2" xfId="5553"/>
    <cellStyle name="Финансовый 3 3 3 2 3 2 6 2 2" xfId="12357"/>
    <cellStyle name="Финансовый 3 3 3 2 3 2 6 2 2 2" xfId="25965"/>
    <cellStyle name="Финансовый 3 3 3 2 3 2 6 2 2 3" xfId="39573"/>
    <cellStyle name="Финансовый 3 3 3 2 3 2 6 2 3" xfId="19161"/>
    <cellStyle name="Финансовый 3 3 3 2 3 2 6 2 4" xfId="32769"/>
    <cellStyle name="Финансовый 3 3 3 2 3 2 6 3" xfId="3285"/>
    <cellStyle name="Финансовый 3 3 3 2 3 2 6 3 2" xfId="10089"/>
    <cellStyle name="Финансовый 3 3 3 2 3 2 6 3 2 2" xfId="23697"/>
    <cellStyle name="Финансовый 3 3 3 2 3 2 6 3 2 3" xfId="37305"/>
    <cellStyle name="Финансовый 3 3 3 2 3 2 6 3 3" xfId="16893"/>
    <cellStyle name="Финансовый 3 3 3 2 3 2 6 3 4" xfId="30501"/>
    <cellStyle name="Финансовый 3 3 3 2 3 2 6 4" xfId="7821"/>
    <cellStyle name="Финансовый 3 3 3 2 3 2 6 4 2" xfId="21429"/>
    <cellStyle name="Финансовый 3 3 3 2 3 2 6 4 3" xfId="35037"/>
    <cellStyle name="Финансовый 3 3 3 2 3 2 6 5" xfId="14625"/>
    <cellStyle name="Финансовый 3 3 3 2 3 2 6 6" xfId="28233"/>
    <cellStyle name="Финансовый 3 3 3 2 3 2 7" xfId="639"/>
    <cellStyle name="Финансовый 3 3 3 2 3 2 7 2" xfId="5175"/>
    <cellStyle name="Финансовый 3 3 3 2 3 2 7 2 2" xfId="11979"/>
    <cellStyle name="Финансовый 3 3 3 2 3 2 7 2 2 2" xfId="25587"/>
    <cellStyle name="Финансовый 3 3 3 2 3 2 7 2 2 3" xfId="39195"/>
    <cellStyle name="Финансовый 3 3 3 2 3 2 7 2 3" xfId="18783"/>
    <cellStyle name="Финансовый 3 3 3 2 3 2 7 2 4" xfId="32391"/>
    <cellStyle name="Финансовый 3 3 3 2 3 2 7 3" xfId="2907"/>
    <cellStyle name="Финансовый 3 3 3 2 3 2 7 3 2" xfId="9711"/>
    <cellStyle name="Финансовый 3 3 3 2 3 2 7 3 2 2" xfId="23319"/>
    <cellStyle name="Финансовый 3 3 3 2 3 2 7 3 2 3" xfId="36927"/>
    <cellStyle name="Финансовый 3 3 3 2 3 2 7 3 3" xfId="16515"/>
    <cellStyle name="Финансовый 3 3 3 2 3 2 7 3 4" xfId="30123"/>
    <cellStyle name="Финансовый 3 3 3 2 3 2 7 4" xfId="7443"/>
    <cellStyle name="Финансовый 3 3 3 2 3 2 7 4 2" xfId="21051"/>
    <cellStyle name="Финансовый 3 3 3 2 3 2 7 4 3" xfId="34659"/>
    <cellStyle name="Финансовый 3 3 3 2 3 2 7 5" xfId="14247"/>
    <cellStyle name="Финансовый 3 3 3 2 3 2 7 6" xfId="27855"/>
    <cellStyle name="Финансовый 3 3 3 2 3 2 8" xfId="4797"/>
    <cellStyle name="Финансовый 3 3 3 2 3 2 8 2" xfId="11601"/>
    <cellStyle name="Финансовый 3 3 3 2 3 2 8 2 2" xfId="25209"/>
    <cellStyle name="Финансовый 3 3 3 2 3 2 8 2 3" xfId="38817"/>
    <cellStyle name="Финансовый 3 3 3 2 3 2 8 3" xfId="18405"/>
    <cellStyle name="Финансовый 3 3 3 2 3 2 8 4" xfId="32013"/>
    <cellStyle name="Финансовый 3 3 3 2 3 2 9" xfId="2529"/>
    <cellStyle name="Финансовый 3 3 3 2 3 2 9 2" xfId="9333"/>
    <cellStyle name="Финансовый 3 3 3 2 3 2 9 2 2" xfId="22941"/>
    <cellStyle name="Финансовый 3 3 3 2 3 2 9 2 3" xfId="36549"/>
    <cellStyle name="Финансовый 3 3 3 2 3 2 9 3" xfId="16137"/>
    <cellStyle name="Финансовый 3 3 3 2 3 2 9 4" xfId="29745"/>
    <cellStyle name="Финансовый 3 3 3 2 3 3" xfId="382"/>
    <cellStyle name="Финансовый 3 3 3 2 3 3 10" xfId="13990"/>
    <cellStyle name="Финансовый 3 3 3 2 3 3 11" xfId="27598"/>
    <cellStyle name="Финансовый 3 3 3 2 3 3 2" xfId="1894"/>
    <cellStyle name="Финансовый 3 3 3 2 3 3 2 2" xfId="6430"/>
    <cellStyle name="Финансовый 3 3 3 2 3 3 2 2 2" xfId="13234"/>
    <cellStyle name="Финансовый 3 3 3 2 3 3 2 2 2 2" xfId="26842"/>
    <cellStyle name="Финансовый 3 3 3 2 3 3 2 2 2 3" xfId="40450"/>
    <cellStyle name="Финансовый 3 3 3 2 3 3 2 2 3" xfId="20038"/>
    <cellStyle name="Финансовый 3 3 3 2 3 3 2 2 4" xfId="33646"/>
    <cellStyle name="Финансовый 3 3 3 2 3 3 2 3" xfId="4162"/>
    <cellStyle name="Финансовый 3 3 3 2 3 3 2 3 2" xfId="10966"/>
    <cellStyle name="Финансовый 3 3 3 2 3 3 2 3 2 2" xfId="24574"/>
    <cellStyle name="Финансовый 3 3 3 2 3 3 2 3 2 3" xfId="38182"/>
    <cellStyle name="Финансовый 3 3 3 2 3 3 2 3 3" xfId="17770"/>
    <cellStyle name="Финансовый 3 3 3 2 3 3 2 3 4" xfId="31378"/>
    <cellStyle name="Финансовый 3 3 3 2 3 3 2 4" xfId="8698"/>
    <cellStyle name="Финансовый 3 3 3 2 3 3 2 4 2" xfId="22306"/>
    <cellStyle name="Финансовый 3 3 3 2 3 3 2 4 3" xfId="35914"/>
    <cellStyle name="Финансовый 3 3 3 2 3 3 2 5" xfId="15502"/>
    <cellStyle name="Финансовый 3 3 3 2 3 3 2 6" xfId="29110"/>
    <cellStyle name="Финансовый 3 3 3 2 3 3 3" xfId="1516"/>
    <cellStyle name="Финансовый 3 3 3 2 3 3 3 2" xfId="6052"/>
    <cellStyle name="Финансовый 3 3 3 2 3 3 3 2 2" xfId="12856"/>
    <cellStyle name="Финансовый 3 3 3 2 3 3 3 2 2 2" xfId="26464"/>
    <cellStyle name="Финансовый 3 3 3 2 3 3 3 2 2 3" xfId="40072"/>
    <cellStyle name="Финансовый 3 3 3 2 3 3 3 2 3" xfId="19660"/>
    <cellStyle name="Финансовый 3 3 3 2 3 3 3 2 4" xfId="33268"/>
    <cellStyle name="Финансовый 3 3 3 2 3 3 3 3" xfId="3784"/>
    <cellStyle name="Финансовый 3 3 3 2 3 3 3 3 2" xfId="10588"/>
    <cellStyle name="Финансовый 3 3 3 2 3 3 3 3 2 2" xfId="24196"/>
    <cellStyle name="Финансовый 3 3 3 2 3 3 3 3 2 3" xfId="37804"/>
    <cellStyle name="Финансовый 3 3 3 2 3 3 3 3 3" xfId="17392"/>
    <cellStyle name="Финансовый 3 3 3 2 3 3 3 3 4" xfId="31000"/>
    <cellStyle name="Финансовый 3 3 3 2 3 3 3 4" xfId="8320"/>
    <cellStyle name="Финансовый 3 3 3 2 3 3 3 4 2" xfId="21928"/>
    <cellStyle name="Финансовый 3 3 3 2 3 3 3 4 3" xfId="35536"/>
    <cellStyle name="Финансовый 3 3 3 2 3 3 3 5" xfId="15124"/>
    <cellStyle name="Финансовый 3 3 3 2 3 3 3 6" xfId="28732"/>
    <cellStyle name="Финансовый 3 3 3 2 3 3 4" xfId="2272"/>
    <cellStyle name="Финансовый 3 3 3 2 3 3 4 2" xfId="6808"/>
    <cellStyle name="Финансовый 3 3 3 2 3 3 4 2 2" xfId="13612"/>
    <cellStyle name="Финансовый 3 3 3 2 3 3 4 2 2 2" xfId="27220"/>
    <cellStyle name="Финансовый 3 3 3 2 3 3 4 2 2 3" xfId="40828"/>
    <cellStyle name="Финансовый 3 3 3 2 3 3 4 2 3" xfId="20416"/>
    <cellStyle name="Финансовый 3 3 3 2 3 3 4 2 4" xfId="34024"/>
    <cellStyle name="Финансовый 3 3 3 2 3 3 4 3" xfId="4540"/>
    <cellStyle name="Финансовый 3 3 3 2 3 3 4 3 2" xfId="11344"/>
    <cellStyle name="Финансовый 3 3 3 2 3 3 4 3 2 2" xfId="24952"/>
    <cellStyle name="Финансовый 3 3 3 2 3 3 4 3 2 3" xfId="38560"/>
    <cellStyle name="Финансовый 3 3 3 2 3 3 4 3 3" xfId="18148"/>
    <cellStyle name="Финансовый 3 3 3 2 3 3 4 3 4" xfId="31756"/>
    <cellStyle name="Финансовый 3 3 3 2 3 3 4 4" xfId="9076"/>
    <cellStyle name="Финансовый 3 3 3 2 3 3 4 4 2" xfId="22684"/>
    <cellStyle name="Финансовый 3 3 3 2 3 3 4 4 3" xfId="36292"/>
    <cellStyle name="Финансовый 3 3 3 2 3 3 4 5" xfId="15880"/>
    <cellStyle name="Финансовый 3 3 3 2 3 3 4 6" xfId="29488"/>
    <cellStyle name="Финансовый 3 3 3 2 3 3 5" xfId="1138"/>
    <cellStyle name="Финансовый 3 3 3 2 3 3 5 2" xfId="5674"/>
    <cellStyle name="Финансовый 3 3 3 2 3 3 5 2 2" xfId="12478"/>
    <cellStyle name="Финансовый 3 3 3 2 3 3 5 2 2 2" xfId="26086"/>
    <cellStyle name="Финансовый 3 3 3 2 3 3 5 2 2 3" xfId="39694"/>
    <cellStyle name="Финансовый 3 3 3 2 3 3 5 2 3" xfId="19282"/>
    <cellStyle name="Финансовый 3 3 3 2 3 3 5 2 4" xfId="32890"/>
    <cellStyle name="Финансовый 3 3 3 2 3 3 5 3" xfId="3406"/>
    <cellStyle name="Финансовый 3 3 3 2 3 3 5 3 2" xfId="10210"/>
    <cellStyle name="Финансовый 3 3 3 2 3 3 5 3 2 2" xfId="23818"/>
    <cellStyle name="Финансовый 3 3 3 2 3 3 5 3 2 3" xfId="37426"/>
    <cellStyle name="Финансовый 3 3 3 2 3 3 5 3 3" xfId="17014"/>
    <cellStyle name="Финансовый 3 3 3 2 3 3 5 3 4" xfId="30622"/>
    <cellStyle name="Финансовый 3 3 3 2 3 3 5 4" xfId="7942"/>
    <cellStyle name="Финансовый 3 3 3 2 3 3 5 4 2" xfId="21550"/>
    <cellStyle name="Финансовый 3 3 3 2 3 3 5 4 3" xfId="35158"/>
    <cellStyle name="Финансовый 3 3 3 2 3 3 5 5" xfId="14746"/>
    <cellStyle name="Финансовый 3 3 3 2 3 3 5 6" xfId="28354"/>
    <cellStyle name="Финансовый 3 3 3 2 3 3 6" xfId="760"/>
    <cellStyle name="Финансовый 3 3 3 2 3 3 6 2" xfId="5296"/>
    <cellStyle name="Финансовый 3 3 3 2 3 3 6 2 2" xfId="12100"/>
    <cellStyle name="Финансовый 3 3 3 2 3 3 6 2 2 2" xfId="25708"/>
    <cellStyle name="Финансовый 3 3 3 2 3 3 6 2 2 3" xfId="39316"/>
    <cellStyle name="Финансовый 3 3 3 2 3 3 6 2 3" xfId="18904"/>
    <cellStyle name="Финансовый 3 3 3 2 3 3 6 2 4" xfId="32512"/>
    <cellStyle name="Финансовый 3 3 3 2 3 3 6 3" xfId="3028"/>
    <cellStyle name="Финансовый 3 3 3 2 3 3 6 3 2" xfId="9832"/>
    <cellStyle name="Финансовый 3 3 3 2 3 3 6 3 2 2" xfId="23440"/>
    <cellStyle name="Финансовый 3 3 3 2 3 3 6 3 2 3" xfId="37048"/>
    <cellStyle name="Финансовый 3 3 3 2 3 3 6 3 3" xfId="16636"/>
    <cellStyle name="Финансовый 3 3 3 2 3 3 6 3 4" xfId="30244"/>
    <cellStyle name="Финансовый 3 3 3 2 3 3 6 4" xfId="7564"/>
    <cellStyle name="Финансовый 3 3 3 2 3 3 6 4 2" xfId="21172"/>
    <cellStyle name="Финансовый 3 3 3 2 3 3 6 4 3" xfId="34780"/>
    <cellStyle name="Финансовый 3 3 3 2 3 3 6 5" xfId="14368"/>
    <cellStyle name="Финансовый 3 3 3 2 3 3 6 6" xfId="27976"/>
    <cellStyle name="Финансовый 3 3 3 2 3 3 7" xfId="4918"/>
    <cellStyle name="Финансовый 3 3 3 2 3 3 7 2" xfId="11722"/>
    <cellStyle name="Финансовый 3 3 3 2 3 3 7 2 2" xfId="25330"/>
    <cellStyle name="Финансовый 3 3 3 2 3 3 7 2 3" xfId="38938"/>
    <cellStyle name="Финансовый 3 3 3 2 3 3 7 3" xfId="18526"/>
    <cellStyle name="Финансовый 3 3 3 2 3 3 7 4" xfId="32134"/>
    <cellStyle name="Финансовый 3 3 3 2 3 3 8" xfId="2650"/>
    <cellStyle name="Финансовый 3 3 3 2 3 3 8 2" xfId="9454"/>
    <cellStyle name="Финансовый 3 3 3 2 3 3 8 2 2" xfId="23062"/>
    <cellStyle name="Финансовый 3 3 3 2 3 3 8 2 3" xfId="36670"/>
    <cellStyle name="Финансовый 3 3 3 2 3 3 8 3" xfId="16258"/>
    <cellStyle name="Финансовый 3 3 3 2 3 3 8 4" xfId="29866"/>
    <cellStyle name="Финансовый 3 3 3 2 3 3 9" xfId="7186"/>
    <cellStyle name="Финансовый 3 3 3 2 3 3 9 2" xfId="20794"/>
    <cellStyle name="Финансовый 3 3 3 2 3 3 9 3" xfId="34402"/>
    <cellStyle name="Финансовый 3 3 3 2 3 4" xfId="1692"/>
    <cellStyle name="Финансовый 3 3 3 2 3 4 2" xfId="6228"/>
    <cellStyle name="Финансовый 3 3 3 2 3 4 2 2" xfId="13032"/>
    <cellStyle name="Финансовый 3 3 3 2 3 4 2 2 2" xfId="26640"/>
    <cellStyle name="Финансовый 3 3 3 2 3 4 2 2 3" xfId="40248"/>
    <cellStyle name="Финансовый 3 3 3 2 3 4 2 3" xfId="19836"/>
    <cellStyle name="Финансовый 3 3 3 2 3 4 2 4" xfId="33444"/>
    <cellStyle name="Финансовый 3 3 3 2 3 4 3" xfId="3960"/>
    <cellStyle name="Финансовый 3 3 3 2 3 4 3 2" xfId="10764"/>
    <cellStyle name="Финансовый 3 3 3 2 3 4 3 2 2" xfId="24372"/>
    <cellStyle name="Финансовый 3 3 3 2 3 4 3 2 3" xfId="37980"/>
    <cellStyle name="Финансовый 3 3 3 2 3 4 3 3" xfId="17568"/>
    <cellStyle name="Финансовый 3 3 3 2 3 4 3 4" xfId="31176"/>
    <cellStyle name="Финансовый 3 3 3 2 3 4 4" xfId="8496"/>
    <cellStyle name="Финансовый 3 3 3 2 3 4 4 2" xfId="22104"/>
    <cellStyle name="Финансовый 3 3 3 2 3 4 4 3" xfId="35712"/>
    <cellStyle name="Финансовый 3 3 3 2 3 4 5" xfId="15300"/>
    <cellStyle name="Финансовый 3 3 3 2 3 4 6" xfId="28908"/>
    <cellStyle name="Финансовый 3 3 3 2 3 5" xfId="1314"/>
    <cellStyle name="Финансовый 3 3 3 2 3 5 2" xfId="5850"/>
    <cellStyle name="Финансовый 3 3 3 2 3 5 2 2" xfId="12654"/>
    <cellStyle name="Финансовый 3 3 3 2 3 5 2 2 2" xfId="26262"/>
    <cellStyle name="Финансовый 3 3 3 2 3 5 2 2 3" xfId="39870"/>
    <cellStyle name="Финансовый 3 3 3 2 3 5 2 3" xfId="19458"/>
    <cellStyle name="Финансовый 3 3 3 2 3 5 2 4" xfId="33066"/>
    <cellStyle name="Финансовый 3 3 3 2 3 5 3" xfId="3582"/>
    <cellStyle name="Финансовый 3 3 3 2 3 5 3 2" xfId="10386"/>
    <cellStyle name="Финансовый 3 3 3 2 3 5 3 2 2" xfId="23994"/>
    <cellStyle name="Финансовый 3 3 3 2 3 5 3 2 3" xfId="37602"/>
    <cellStyle name="Финансовый 3 3 3 2 3 5 3 3" xfId="17190"/>
    <cellStyle name="Финансовый 3 3 3 2 3 5 3 4" xfId="30798"/>
    <cellStyle name="Финансовый 3 3 3 2 3 5 4" xfId="8118"/>
    <cellStyle name="Финансовый 3 3 3 2 3 5 4 2" xfId="21726"/>
    <cellStyle name="Финансовый 3 3 3 2 3 5 4 3" xfId="35334"/>
    <cellStyle name="Финансовый 3 3 3 2 3 5 5" xfId="14922"/>
    <cellStyle name="Финансовый 3 3 3 2 3 5 6" xfId="28530"/>
    <cellStyle name="Финансовый 3 3 3 2 3 6" xfId="2070"/>
    <cellStyle name="Финансовый 3 3 3 2 3 6 2" xfId="6606"/>
    <cellStyle name="Финансовый 3 3 3 2 3 6 2 2" xfId="13410"/>
    <cellStyle name="Финансовый 3 3 3 2 3 6 2 2 2" xfId="27018"/>
    <cellStyle name="Финансовый 3 3 3 2 3 6 2 2 3" xfId="40626"/>
    <cellStyle name="Финансовый 3 3 3 2 3 6 2 3" xfId="20214"/>
    <cellStyle name="Финансовый 3 3 3 2 3 6 2 4" xfId="33822"/>
    <cellStyle name="Финансовый 3 3 3 2 3 6 3" xfId="4338"/>
    <cellStyle name="Финансовый 3 3 3 2 3 6 3 2" xfId="11142"/>
    <cellStyle name="Финансовый 3 3 3 2 3 6 3 2 2" xfId="24750"/>
    <cellStyle name="Финансовый 3 3 3 2 3 6 3 2 3" xfId="38358"/>
    <cellStyle name="Финансовый 3 3 3 2 3 6 3 3" xfId="17946"/>
    <cellStyle name="Финансовый 3 3 3 2 3 6 3 4" xfId="31554"/>
    <cellStyle name="Финансовый 3 3 3 2 3 6 4" xfId="8874"/>
    <cellStyle name="Финансовый 3 3 3 2 3 6 4 2" xfId="22482"/>
    <cellStyle name="Финансовый 3 3 3 2 3 6 4 3" xfId="36090"/>
    <cellStyle name="Финансовый 3 3 3 2 3 6 5" xfId="15678"/>
    <cellStyle name="Финансовый 3 3 3 2 3 6 6" xfId="29286"/>
    <cellStyle name="Финансовый 3 3 3 2 3 7" xfId="936"/>
    <cellStyle name="Финансовый 3 3 3 2 3 7 2" xfId="5472"/>
    <cellStyle name="Финансовый 3 3 3 2 3 7 2 2" xfId="12276"/>
    <cellStyle name="Финансовый 3 3 3 2 3 7 2 2 2" xfId="25884"/>
    <cellStyle name="Финансовый 3 3 3 2 3 7 2 2 3" xfId="39492"/>
    <cellStyle name="Финансовый 3 3 3 2 3 7 2 3" xfId="19080"/>
    <cellStyle name="Финансовый 3 3 3 2 3 7 2 4" xfId="32688"/>
    <cellStyle name="Финансовый 3 3 3 2 3 7 3" xfId="3204"/>
    <cellStyle name="Финансовый 3 3 3 2 3 7 3 2" xfId="10008"/>
    <cellStyle name="Финансовый 3 3 3 2 3 7 3 2 2" xfId="23616"/>
    <cellStyle name="Финансовый 3 3 3 2 3 7 3 2 3" xfId="37224"/>
    <cellStyle name="Финансовый 3 3 3 2 3 7 3 3" xfId="16812"/>
    <cellStyle name="Финансовый 3 3 3 2 3 7 3 4" xfId="30420"/>
    <cellStyle name="Финансовый 3 3 3 2 3 7 4" xfId="7740"/>
    <cellStyle name="Финансовый 3 3 3 2 3 7 4 2" xfId="21348"/>
    <cellStyle name="Финансовый 3 3 3 2 3 7 4 3" xfId="34956"/>
    <cellStyle name="Финансовый 3 3 3 2 3 7 5" xfId="14544"/>
    <cellStyle name="Финансовый 3 3 3 2 3 7 6" xfId="28152"/>
    <cellStyle name="Финансовый 3 3 3 2 3 8" xfId="558"/>
    <cellStyle name="Финансовый 3 3 3 2 3 8 2" xfId="5094"/>
    <cellStyle name="Финансовый 3 3 3 2 3 8 2 2" xfId="11898"/>
    <cellStyle name="Финансовый 3 3 3 2 3 8 2 2 2" xfId="25506"/>
    <cellStyle name="Финансовый 3 3 3 2 3 8 2 2 3" xfId="39114"/>
    <cellStyle name="Финансовый 3 3 3 2 3 8 2 3" xfId="18702"/>
    <cellStyle name="Финансовый 3 3 3 2 3 8 2 4" xfId="32310"/>
    <cellStyle name="Финансовый 3 3 3 2 3 8 3" xfId="2826"/>
    <cellStyle name="Финансовый 3 3 3 2 3 8 3 2" xfId="9630"/>
    <cellStyle name="Финансовый 3 3 3 2 3 8 3 2 2" xfId="23238"/>
    <cellStyle name="Финансовый 3 3 3 2 3 8 3 2 3" xfId="36846"/>
    <cellStyle name="Финансовый 3 3 3 2 3 8 3 3" xfId="16434"/>
    <cellStyle name="Финансовый 3 3 3 2 3 8 3 4" xfId="30042"/>
    <cellStyle name="Финансовый 3 3 3 2 3 8 4" xfId="7362"/>
    <cellStyle name="Финансовый 3 3 3 2 3 8 4 2" xfId="20970"/>
    <cellStyle name="Финансовый 3 3 3 2 3 8 4 3" xfId="34578"/>
    <cellStyle name="Финансовый 3 3 3 2 3 8 5" xfId="14166"/>
    <cellStyle name="Финансовый 3 3 3 2 3 8 6" xfId="27774"/>
    <cellStyle name="Финансовый 3 3 3 2 3 9" xfId="4716"/>
    <cellStyle name="Финансовый 3 3 3 2 3 9 2" xfId="11520"/>
    <cellStyle name="Финансовый 3 3 3 2 3 9 2 2" xfId="25128"/>
    <cellStyle name="Финансовый 3 3 3 2 3 9 2 3" xfId="38736"/>
    <cellStyle name="Финансовый 3 3 3 2 3 9 3" xfId="18324"/>
    <cellStyle name="Финансовый 3 3 3 2 3 9 4" xfId="31932"/>
    <cellStyle name="Финансовый 3 3 3 2 4" xfId="315"/>
    <cellStyle name="Финансовый 3 3 3 2 4 10" xfId="7119"/>
    <cellStyle name="Финансовый 3 3 3 2 4 10 2" xfId="20727"/>
    <cellStyle name="Финансовый 3 3 3 2 4 10 3" xfId="34335"/>
    <cellStyle name="Финансовый 3 3 3 2 4 11" xfId="13923"/>
    <cellStyle name="Финансовый 3 3 3 2 4 12" xfId="27531"/>
    <cellStyle name="Финансовый 3 3 3 2 4 2" xfId="442"/>
    <cellStyle name="Финансовый 3 3 3 2 4 2 10" xfId="14050"/>
    <cellStyle name="Финансовый 3 3 3 2 4 2 11" xfId="27658"/>
    <cellStyle name="Финансовый 3 3 3 2 4 2 2" xfId="1954"/>
    <cellStyle name="Финансовый 3 3 3 2 4 2 2 2" xfId="6490"/>
    <cellStyle name="Финансовый 3 3 3 2 4 2 2 2 2" xfId="13294"/>
    <cellStyle name="Финансовый 3 3 3 2 4 2 2 2 2 2" xfId="26902"/>
    <cellStyle name="Финансовый 3 3 3 2 4 2 2 2 2 3" xfId="40510"/>
    <cellStyle name="Финансовый 3 3 3 2 4 2 2 2 3" xfId="20098"/>
    <cellStyle name="Финансовый 3 3 3 2 4 2 2 2 4" xfId="33706"/>
    <cellStyle name="Финансовый 3 3 3 2 4 2 2 3" xfId="4222"/>
    <cellStyle name="Финансовый 3 3 3 2 4 2 2 3 2" xfId="11026"/>
    <cellStyle name="Финансовый 3 3 3 2 4 2 2 3 2 2" xfId="24634"/>
    <cellStyle name="Финансовый 3 3 3 2 4 2 2 3 2 3" xfId="38242"/>
    <cellStyle name="Финансовый 3 3 3 2 4 2 2 3 3" xfId="17830"/>
    <cellStyle name="Финансовый 3 3 3 2 4 2 2 3 4" xfId="31438"/>
    <cellStyle name="Финансовый 3 3 3 2 4 2 2 4" xfId="8758"/>
    <cellStyle name="Финансовый 3 3 3 2 4 2 2 4 2" xfId="22366"/>
    <cellStyle name="Финансовый 3 3 3 2 4 2 2 4 3" xfId="35974"/>
    <cellStyle name="Финансовый 3 3 3 2 4 2 2 5" xfId="15562"/>
    <cellStyle name="Финансовый 3 3 3 2 4 2 2 6" xfId="29170"/>
    <cellStyle name="Финансовый 3 3 3 2 4 2 3" xfId="1576"/>
    <cellStyle name="Финансовый 3 3 3 2 4 2 3 2" xfId="6112"/>
    <cellStyle name="Финансовый 3 3 3 2 4 2 3 2 2" xfId="12916"/>
    <cellStyle name="Финансовый 3 3 3 2 4 2 3 2 2 2" xfId="26524"/>
    <cellStyle name="Финансовый 3 3 3 2 4 2 3 2 2 3" xfId="40132"/>
    <cellStyle name="Финансовый 3 3 3 2 4 2 3 2 3" xfId="19720"/>
    <cellStyle name="Финансовый 3 3 3 2 4 2 3 2 4" xfId="33328"/>
    <cellStyle name="Финансовый 3 3 3 2 4 2 3 3" xfId="3844"/>
    <cellStyle name="Финансовый 3 3 3 2 4 2 3 3 2" xfId="10648"/>
    <cellStyle name="Финансовый 3 3 3 2 4 2 3 3 2 2" xfId="24256"/>
    <cellStyle name="Финансовый 3 3 3 2 4 2 3 3 2 3" xfId="37864"/>
    <cellStyle name="Финансовый 3 3 3 2 4 2 3 3 3" xfId="17452"/>
    <cellStyle name="Финансовый 3 3 3 2 4 2 3 3 4" xfId="31060"/>
    <cellStyle name="Финансовый 3 3 3 2 4 2 3 4" xfId="8380"/>
    <cellStyle name="Финансовый 3 3 3 2 4 2 3 4 2" xfId="21988"/>
    <cellStyle name="Финансовый 3 3 3 2 4 2 3 4 3" xfId="35596"/>
    <cellStyle name="Финансовый 3 3 3 2 4 2 3 5" xfId="15184"/>
    <cellStyle name="Финансовый 3 3 3 2 4 2 3 6" xfId="28792"/>
    <cellStyle name="Финансовый 3 3 3 2 4 2 4" xfId="2332"/>
    <cellStyle name="Финансовый 3 3 3 2 4 2 4 2" xfId="6868"/>
    <cellStyle name="Финансовый 3 3 3 2 4 2 4 2 2" xfId="13672"/>
    <cellStyle name="Финансовый 3 3 3 2 4 2 4 2 2 2" xfId="27280"/>
    <cellStyle name="Финансовый 3 3 3 2 4 2 4 2 2 3" xfId="40888"/>
    <cellStyle name="Финансовый 3 3 3 2 4 2 4 2 3" xfId="20476"/>
    <cellStyle name="Финансовый 3 3 3 2 4 2 4 2 4" xfId="34084"/>
    <cellStyle name="Финансовый 3 3 3 2 4 2 4 3" xfId="4600"/>
    <cellStyle name="Финансовый 3 3 3 2 4 2 4 3 2" xfId="11404"/>
    <cellStyle name="Финансовый 3 3 3 2 4 2 4 3 2 2" xfId="25012"/>
    <cellStyle name="Финансовый 3 3 3 2 4 2 4 3 2 3" xfId="38620"/>
    <cellStyle name="Финансовый 3 3 3 2 4 2 4 3 3" xfId="18208"/>
    <cellStyle name="Финансовый 3 3 3 2 4 2 4 3 4" xfId="31816"/>
    <cellStyle name="Финансовый 3 3 3 2 4 2 4 4" xfId="9136"/>
    <cellStyle name="Финансовый 3 3 3 2 4 2 4 4 2" xfId="22744"/>
    <cellStyle name="Финансовый 3 3 3 2 4 2 4 4 3" xfId="36352"/>
    <cellStyle name="Финансовый 3 3 3 2 4 2 4 5" xfId="15940"/>
    <cellStyle name="Финансовый 3 3 3 2 4 2 4 6" xfId="29548"/>
    <cellStyle name="Финансовый 3 3 3 2 4 2 5" xfId="1198"/>
    <cellStyle name="Финансовый 3 3 3 2 4 2 5 2" xfId="5734"/>
    <cellStyle name="Финансовый 3 3 3 2 4 2 5 2 2" xfId="12538"/>
    <cellStyle name="Финансовый 3 3 3 2 4 2 5 2 2 2" xfId="26146"/>
    <cellStyle name="Финансовый 3 3 3 2 4 2 5 2 2 3" xfId="39754"/>
    <cellStyle name="Финансовый 3 3 3 2 4 2 5 2 3" xfId="19342"/>
    <cellStyle name="Финансовый 3 3 3 2 4 2 5 2 4" xfId="32950"/>
    <cellStyle name="Финансовый 3 3 3 2 4 2 5 3" xfId="3466"/>
    <cellStyle name="Финансовый 3 3 3 2 4 2 5 3 2" xfId="10270"/>
    <cellStyle name="Финансовый 3 3 3 2 4 2 5 3 2 2" xfId="23878"/>
    <cellStyle name="Финансовый 3 3 3 2 4 2 5 3 2 3" xfId="37486"/>
    <cellStyle name="Финансовый 3 3 3 2 4 2 5 3 3" xfId="17074"/>
    <cellStyle name="Финансовый 3 3 3 2 4 2 5 3 4" xfId="30682"/>
    <cellStyle name="Финансовый 3 3 3 2 4 2 5 4" xfId="8002"/>
    <cellStyle name="Финансовый 3 3 3 2 4 2 5 4 2" xfId="21610"/>
    <cellStyle name="Финансовый 3 3 3 2 4 2 5 4 3" xfId="35218"/>
    <cellStyle name="Финансовый 3 3 3 2 4 2 5 5" xfId="14806"/>
    <cellStyle name="Финансовый 3 3 3 2 4 2 5 6" xfId="28414"/>
    <cellStyle name="Финансовый 3 3 3 2 4 2 6" xfId="820"/>
    <cellStyle name="Финансовый 3 3 3 2 4 2 6 2" xfId="5356"/>
    <cellStyle name="Финансовый 3 3 3 2 4 2 6 2 2" xfId="12160"/>
    <cellStyle name="Финансовый 3 3 3 2 4 2 6 2 2 2" xfId="25768"/>
    <cellStyle name="Финансовый 3 3 3 2 4 2 6 2 2 3" xfId="39376"/>
    <cellStyle name="Финансовый 3 3 3 2 4 2 6 2 3" xfId="18964"/>
    <cellStyle name="Финансовый 3 3 3 2 4 2 6 2 4" xfId="32572"/>
    <cellStyle name="Финансовый 3 3 3 2 4 2 6 3" xfId="3088"/>
    <cellStyle name="Финансовый 3 3 3 2 4 2 6 3 2" xfId="9892"/>
    <cellStyle name="Финансовый 3 3 3 2 4 2 6 3 2 2" xfId="23500"/>
    <cellStyle name="Финансовый 3 3 3 2 4 2 6 3 2 3" xfId="37108"/>
    <cellStyle name="Финансовый 3 3 3 2 4 2 6 3 3" xfId="16696"/>
    <cellStyle name="Финансовый 3 3 3 2 4 2 6 3 4" xfId="30304"/>
    <cellStyle name="Финансовый 3 3 3 2 4 2 6 4" xfId="7624"/>
    <cellStyle name="Финансовый 3 3 3 2 4 2 6 4 2" xfId="21232"/>
    <cellStyle name="Финансовый 3 3 3 2 4 2 6 4 3" xfId="34840"/>
    <cellStyle name="Финансовый 3 3 3 2 4 2 6 5" xfId="14428"/>
    <cellStyle name="Финансовый 3 3 3 2 4 2 6 6" xfId="28036"/>
    <cellStyle name="Финансовый 3 3 3 2 4 2 7" xfId="4978"/>
    <cellStyle name="Финансовый 3 3 3 2 4 2 7 2" xfId="11782"/>
    <cellStyle name="Финансовый 3 3 3 2 4 2 7 2 2" xfId="25390"/>
    <cellStyle name="Финансовый 3 3 3 2 4 2 7 2 3" xfId="38998"/>
    <cellStyle name="Финансовый 3 3 3 2 4 2 7 3" xfId="18586"/>
    <cellStyle name="Финансовый 3 3 3 2 4 2 7 4" xfId="32194"/>
    <cellStyle name="Финансовый 3 3 3 2 4 2 8" xfId="2710"/>
    <cellStyle name="Финансовый 3 3 3 2 4 2 8 2" xfId="9514"/>
    <cellStyle name="Финансовый 3 3 3 2 4 2 8 2 2" xfId="23122"/>
    <cellStyle name="Финансовый 3 3 3 2 4 2 8 2 3" xfId="36730"/>
    <cellStyle name="Финансовый 3 3 3 2 4 2 8 3" xfId="16318"/>
    <cellStyle name="Финансовый 3 3 3 2 4 2 8 4" xfId="29926"/>
    <cellStyle name="Финансовый 3 3 3 2 4 2 9" xfId="7246"/>
    <cellStyle name="Финансовый 3 3 3 2 4 2 9 2" xfId="20854"/>
    <cellStyle name="Финансовый 3 3 3 2 4 2 9 3" xfId="34462"/>
    <cellStyle name="Финансовый 3 3 3 2 4 3" xfId="1827"/>
    <cellStyle name="Финансовый 3 3 3 2 4 3 2" xfId="6363"/>
    <cellStyle name="Финансовый 3 3 3 2 4 3 2 2" xfId="13167"/>
    <cellStyle name="Финансовый 3 3 3 2 4 3 2 2 2" xfId="26775"/>
    <cellStyle name="Финансовый 3 3 3 2 4 3 2 2 3" xfId="40383"/>
    <cellStyle name="Финансовый 3 3 3 2 4 3 2 3" xfId="19971"/>
    <cellStyle name="Финансовый 3 3 3 2 4 3 2 4" xfId="33579"/>
    <cellStyle name="Финансовый 3 3 3 2 4 3 3" xfId="4095"/>
    <cellStyle name="Финансовый 3 3 3 2 4 3 3 2" xfId="10899"/>
    <cellStyle name="Финансовый 3 3 3 2 4 3 3 2 2" xfId="24507"/>
    <cellStyle name="Финансовый 3 3 3 2 4 3 3 2 3" xfId="38115"/>
    <cellStyle name="Финансовый 3 3 3 2 4 3 3 3" xfId="17703"/>
    <cellStyle name="Финансовый 3 3 3 2 4 3 3 4" xfId="31311"/>
    <cellStyle name="Финансовый 3 3 3 2 4 3 4" xfId="8631"/>
    <cellStyle name="Финансовый 3 3 3 2 4 3 4 2" xfId="22239"/>
    <cellStyle name="Финансовый 3 3 3 2 4 3 4 3" xfId="35847"/>
    <cellStyle name="Финансовый 3 3 3 2 4 3 5" xfId="15435"/>
    <cellStyle name="Финансовый 3 3 3 2 4 3 6" xfId="29043"/>
    <cellStyle name="Финансовый 3 3 3 2 4 4" xfId="1449"/>
    <cellStyle name="Финансовый 3 3 3 2 4 4 2" xfId="5985"/>
    <cellStyle name="Финансовый 3 3 3 2 4 4 2 2" xfId="12789"/>
    <cellStyle name="Финансовый 3 3 3 2 4 4 2 2 2" xfId="26397"/>
    <cellStyle name="Финансовый 3 3 3 2 4 4 2 2 3" xfId="40005"/>
    <cellStyle name="Финансовый 3 3 3 2 4 4 2 3" xfId="19593"/>
    <cellStyle name="Финансовый 3 3 3 2 4 4 2 4" xfId="33201"/>
    <cellStyle name="Финансовый 3 3 3 2 4 4 3" xfId="3717"/>
    <cellStyle name="Финансовый 3 3 3 2 4 4 3 2" xfId="10521"/>
    <cellStyle name="Финансовый 3 3 3 2 4 4 3 2 2" xfId="24129"/>
    <cellStyle name="Финансовый 3 3 3 2 4 4 3 2 3" xfId="37737"/>
    <cellStyle name="Финансовый 3 3 3 2 4 4 3 3" xfId="17325"/>
    <cellStyle name="Финансовый 3 3 3 2 4 4 3 4" xfId="30933"/>
    <cellStyle name="Финансовый 3 3 3 2 4 4 4" xfId="8253"/>
    <cellStyle name="Финансовый 3 3 3 2 4 4 4 2" xfId="21861"/>
    <cellStyle name="Финансовый 3 3 3 2 4 4 4 3" xfId="35469"/>
    <cellStyle name="Финансовый 3 3 3 2 4 4 5" xfId="15057"/>
    <cellStyle name="Финансовый 3 3 3 2 4 4 6" xfId="28665"/>
    <cellStyle name="Финансовый 3 3 3 2 4 5" xfId="2205"/>
    <cellStyle name="Финансовый 3 3 3 2 4 5 2" xfId="6741"/>
    <cellStyle name="Финансовый 3 3 3 2 4 5 2 2" xfId="13545"/>
    <cellStyle name="Финансовый 3 3 3 2 4 5 2 2 2" xfId="27153"/>
    <cellStyle name="Финансовый 3 3 3 2 4 5 2 2 3" xfId="40761"/>
    <cellStyle name="Финансовый 3 3 3 2 4 5 2 3" xfId="20349"/>
    <cellStyle name="Финансовый 3 3 3 2 4 5 2 4" xfId="33957"/>
    <cellStyle name="Финансовый 3 3 3 2 4 5 3" xfId="4473"/>
    <cellStyle name="Финансовый 3 3 3 2 4 5 3 2" xfId="11277"/>
    <cellStyle name="Финансовый 3 3 3 2 4 5 3 2 2" xfId="24885"/>
    <cellStyle name="Финансовый 3 3 3 2 4 5 3 2 3" xfId="38493"/>
    <cellStyle name="Финансовый 3 3 3 2 4 5 3 3" xfId="18081"/>
    <cellStyle name="Финансовый 3 3 3 2 4 5 3 4" xfId="31689"/>
    <cellStyle name="Финансовый 3 3 3 2 4 5 4" xfId="9009"/>
    <cellStyle name="Финансовый 3 3 3 2 4 5 4 2" xfId="22617"/>
    <cellStyle name="Финансовый 3 3 3 2 4 5 4 3" xfId="36225"/>
    <cellStyle name="Финансовый 3 3 3 2 4 5 5" xfId="15813"/>
    <cellStyle name="Финансовый 3 3 3 2 4 5 6" xfId="29421"/>
    <cellStyle name="Финансовый 3 3 3 2 4 6" xfId="1071"/>
    <cellStyle name="Финансовый 3 3 3 2 4 6 2" xfId="5607"/>
    <cellStyle name="Финансовый 3 3 3 2 4 6 2 2" xfId="12411"/>
    <cellStyle name="Финансовый 3 3 3 2 4 6 2 2 2" xfId="26019"/>
    <cellStyle name="Финансовый 3 3 3 2 4 6 2 2 3" xfId="39627"/>
    <cellStyle name="Финансовый 3 3 3 2 4 6 2 3" xfId="19215"/>
    <cellStyle name="Финансовый 3 3 3 2 4 6 2 4" xfId="32823"/>
    <cellStyle name="Финансовый 3 3 3 2 4 6 3" xfId="3339"/>
    <cellStyle name="Финансовый 3 3 3 2 4 6 3 2" xfId="10143"/>
    <cellStyle name="Финансовый 3 3 3 2 4 6 3 2 2" xfId="23751"/>
    <cellStyle name="Финансовый 3 3 3 2 4 6 3 2 3" xfId="37359"/>
    <cellStyle name="Финансовый 3 3 3 2 4 6 3 3" xfId="16947"/>
    <cellStyle name="Финансовый 3 3 3 2 4 6 3 4" xfId="30555"/>
    <cellStyle name="Финансовый 3 3 3 2 4 6 4" xfId="7875"/>
    <cellStyle name="Финансовый 3 3 3 2 4 6 4 2" xfId="21483"/>
    <cellStyle name="Финансовый 3 3 3 2 4 6 4 3" xfId="35091"/>
    <cellStyle name="Финансовый 3 3 3 2 4 6 5" xfId="14679"/>
    <cellStyle name="Финансовый 3 3 3 2 4 6 6" xfId="28287"/>
    <cellStyle name="Финансовый 3 3 3 2 4 7" xfId="693"/>
    <cellStyle name="Финансовый 3 3 3 2 4 7 2" xfId="5229"/>
    <cellStyle name="Финансовый 3 3 3 2 4 7 2 2" xfId="12033"/>
    <cellStyle name="Финансовый 3 3 3 2 4 7 2 2 2" xfId="25641"/>
    <cellStyle name="Финансовый 3 3 3 2 4 7 2 2 3" xfId="39249"/>
    <cellStyle name="Финансовый 3 3 3 2 4 7 2 3" xfId="18837"/>
    <cellStyle name="Финансовый 3 3 3 2 4 7 2 4" xfId="32445"/>
    <cellStyle name="Финансовый 3 3 3 2 4 7 3" xfId="2961"/>
    <cellStyle name="Финансовый 3 3 3 2 4 7 3 2" xfId="9765"/>
    <cellStyle name="Финансовый 3 3 3 2 4 7 3 2 2" xfId="23373"/>
    <cellStyle name="Финансовый 3 3 3 2 4 7 3 2 3" xfId="36981"/>
    <cellStyle name="Финансовый 3 3 3 2 4 7 3 3" xfId="16569"/>
    <cellStyle name="Финансовый 3 3 3 2 4 7 3 4" xfId="30177"/>
    <cellStyle name="Финансовый 3 3 3 2 4 7 4" xfId="7497"/>
    <cellStyle name="Финансовый 3 3 3 2 4 7 4 2" xfId="21105"/>
    <cellStyle name="Финансовый 3 3 3 2 4 7 4 3" xfId="34713"/>
    <cellStyle name="Финансовый 3 3 3 2 4 7 5" xfId="14301"/>
    <cellStyle name="Финансовый 3 3 3 2 4 7 6" xfId="27909"/>
    <cellStyle name="Финансовый 3 3 3 2 4 8" xfId="4851"/>
    <cellStyle name="Финансовый 3 3 3 2 4 8 2" xfId="11655"/>
    <cellStyle name="Финансовый 3 3 3 2 4 8 2 2" xfId="25263"/>
    <cellStyle name="Финансовый 3 3 3 2 4 8 2 3" xfId="38871"/>
    <cellStyle name="Финансовый 3 3 3 2 4 8 3" xfId="18459"/>
    <cellStyle name="Финансовый 3 3 3 2 4 8 4" xfId="32067"/>
    <cellStyle name="Финансовый 3 3 3 2 4 9" xfId="2583"/>
    <cellStyle name="Финансовый 3 3 3 2 4 9 2" xfId="9387"/>
    <cellStyle name="Финансовый 3 3 3 2 4 9 2 2" xfId="22995"/>
    <cellStyle name="Финансовый 3 3 3 2 4 9 2 3" xfId="36603"/>
    <cellStyle name="Финансовый 3 3 3 2 4 9 3" xfId="16191"/>
    <cellStyle name="Финансовый 3 3 3 2 4 9 4" xfId="29799"/>
    <cellStyle name="Финансовый 3 3 3 2 5" xfId="240"/>
    <cellStyle name="Финансовый 3 3 3 2 5 10" xfId="7044"/>
    <cellStyle name="Финансовый 3 3 3 2 5 10 2" xfId="20652"/>
    <cellStyle name="Финансовый 3 3 3 2 5 10 3" xfId="34260"/>
    <cellStyle name="Финансовый 3 3 3 2 5 11" xfId="13848"/>
    <cellStyle name="Финансовый 3 3 3 2 5 12" xfId="27456"/>
    <cellStyle name="Финансовый 3 3 3 2 5 2" xfId="345"/>
    <cellStyle name="Финансовый 3 3 3 2 5 2 10" xfId="13953"/>
    <cellStyle name="Финансовый 3 3 3 2 5 2 11" xfId="27561"/>
    <cellStyle name="Финансовый 3 3 3 2 5 2 2" xfId="1857"/>
    <cellStyle name="Финансовый 3 3 3 2 5 2 2 2" xfId="6393"/>
    <cellStyle name="Финансовый 3 3 3 2 5 2 2 2 2" xfId="13197"/>
    <cellStyle name="Финансовый 3 3 3 2 5 2 2 2 2 2" xfId="26805"/>
    <cellStyle name="Финансовый 3 3 3 2 5 2 2 2 2 3" xfId="40413"/>
    <cellStyle name="Финансовый 3 3 3 2 5 2 2 2 3" xfId="20001"/>
    <cellStyle name="Финансовый 3 3 3 2 5 2 2 2 4" xfId="33609"/>
    <cellStyle name="Финансовый 3 3 3 2 5 2 2 3" xfId="4125"/>
    <cellStyle name="Финансовый 3 3 3 2 5 2 2 3 2" xfId="10929"/>
    <cellStyle name="Финансовый 3 3 3 2 5 2 2 3 2 2" xfId="24537"/>
    <cellStyle name="Финансовый 3 3 3 2 5 2 2 3 2 3" xfId="38145"/>
    <cellStyle name="Финансовый 3 3 3 2 5 2 2 3 3" xfId="17733"/>
    <cellStyle name="Финансовый 3 3 3 2 5 2 2 3 4" xfId="31341"/>
    <cellStyle name="Финансовый 3 3 3 2 5 2 2 4" xfId="8661"/>
    <cellStyle name="Финансовый 3 3 3 2 5 2 2 4 2" xfId="22269"/>
    <cellStyle name="Финансовый 3 3 3 2 5 2 2 4 3" xfId="35877"/>
    <cellStyle name="Финансовый 3 3 3 2 5 2 2 5" xfId="15465"/>
    <cellStyle name="Финансовый 3 3 3 2 5 2 2 6" xfId="29073"/>
    <cellStyle name="Финансовый 3 3 3 2 5 2 3" xfId="1479"/>
    <cellStyle name="Финансовый 3 3 3 2 5 2 3 2" xfId="6015"/>
    <cellStyle name="Финансовый 3 3 3 2 5 2 3 2 2" xfId="12819"/>
    <cellStyle name="Финансовый 3 3 3 2 5 2 3 2 2 2" xfId="26427"/>
    <cellStyle name="Финансовый 3 3 3 2 5 2 3 2 2 3" xfId="40035"/>
    <cellStyle name="Финансовый 3 3 3 2 5 2 3 2 3" xfId="19623"/>
    <cellStyle name="Финансовый 3 3 3 2 5 2 3 2 4" xfId="33231"/>
    <cellStyle name="Финансовый 3 3 3 2 5 2 3 3" xfId="3747"/>
    <cellStyle name="Финансовый 3 3 3 2 5 2 3 3 2" xfId="10551"/>
    <cellStyle name="Финансовый 3 3 3 2 5 2 3 3 2 2" xfId="24159"/>
    <cellStyle name="Финансовый 3 3 3 2 5 2 3 3 2 3" xfId="37767"/>
    <cellStyle name="Финансовый 3 3 3 2 5 2 3 3 3" xfId="17355"/>
    <cellStyle name="Финансовый 3 3 3 2 5 2 3 3 4" xfId="30963"/>
    <cellStyle name="Финансовый 3 3 3 2 5 2 3 4" xfId="8283"/>
    <cellStyle name="Финансовый 3 3 3 2 5 2 3 4 2" xfId="21891"/>
    <cellStyle name="Финансовый 3 3 3 2 5 2 3 4 3" xfId="35499"/>
    <cellStyle name="Финансовый 3 3 3 2 5 2 3 5" xfId="15087"/>
    <cellStyle name="Финансовый 3 3 3 2 5 2 3 6" xfId="28695"/>
    <cellStyle name="Финансовый 3 3 3 2 5 2 4" xfId="2235"/>
    <cellStyle name="Финансовый 3 3 3 2 5 2 4 2" xfId="6771"/>
    <cellStyle name="Финансовый 3 3 3 2 5 2 4 2 2" xfId="13575"/>
    <cellStyle name="Финансовый 3 3 3 2 5 2 4 2 2 2" xfId="27183"/>
    <cellStyle name="Финансовый 3 3 3 2 5 2 4 2 2 3" xfId="40791"/>
    <cellStyle name="Финансовый 3 3 3 2 5 2 4 2 3" xfId="20379"/>
    <cellStyle name="Финансовый 3 3 3 2 5 2 4 2 4" xfId="33987"/>
    <cellStyle name="Финансовый 3 3 3 2 5 2 4 3" xfId="4503"/>
    <cellStyle name="Финансовый 3 3 3 2 5 2 4 3 2" xfId="11307"/>
    <cellStyle name="Финансовый 3 3 3 2 5 2 4 3 2 2" xfId="24915"/>
    <cellStyle name="Финансовый 3 3 3 2 5 2 4 3 2 3" xfId="38523"/>
    <cellStyle name="Финансовый 3 3 3 2 5 2 4 3 3" xfId="18111"/>
    <cellStyle name="Финансовый 3 3 3 2 5 2 4 3 4" xfId="31719"/>
    <cellStyle name="Финансовый 3 3 3 2 5 2 4 4" xfId="9039"/>
    <cellStyle name="Финансовый 3 3 3 2 5 2 4 4 2" xfId="22647"/>
    <cellStyle name="Финансовый 3 3 3 2 5 2 4 4 3" xfId="36255"/>
    <cellStyle name="Финансовый 3 3 3 2 5 2 4 5" xfId="15843"/>
    <cellStyle name="Финансовый 3 3 3 2 5 2 4 6" xfId="29451"/>
    <cellStyle name="Финансовый 3 3 3 2 5 2 5" xfId="1101"/>
    <cellStyle name="Финансовый 3 3 3 2 5 2 5 2" xfId="5637"/>
    <cellStyle name="Финансовый 3 3 3 2 5 2 5 2 2" xfId="12441"/>
    <cellStyle name="Финансовый 3 3 3 2 5 2 5 2 2 2" xfId="26049"/>
    <cellStyle name="Финансовый 3 3 3 2 5 2 5 2 2 3" xfId="39657"/>
    <cellStyle name="Финансовый 3 3 3 2 5 2 5 2 3" xfId="19245"/>
    <cellStyle name="Финансовый 3 3 3 2 5 2 5 2 4" xfId="32853"/>
    <cellStyle name="Финансовый 3 3 3 2 5 2 5 3" xfId="3369"/>
    <cellStyle name="Финансовый 3 3 3 2 5 2 5 3 2" xfId="10173"/>
    <cellStyle name="Финансовый 3 3 3 2 5 2 5 3 2 2" xfId="23781"/>
    <cellStyle name="Финансовый 3 3 3 2 5 2 5 3 2 3" xfId="37389"/>
    <cellStyle name="Финансовый 3 3 3 2 5 2 5 3 3" xfId="16977"/>
    <cellStyle name="Финансовый 3 3 3 2 5 2 5 3 4" xfId="30585"/>
    <cellStyle name="Финансовый 3 3 3 2 5 2 5 4" xfId="7905"/>
    <cellStyle name="Финансовый 3 3 3 2 5 2 5 4 2" xfId="21513"/>
    <cellStyle name="Финансовый 3 3 3 2 5 2 5 4 3" xfId="35121"/>
    <cellStyle name="Финансовый 3 3 3 2 5 2 5 5" xfId="14709"/>
    <cellStyle name="Финансовый 3 3 3 2 5 2 5 6" xfId="28317"/>
    <cellStyle name="Финансовый 3 3 3 2 5 2 6" xfId="723"/>
    <cellStyle name="Финансовый 3 3 3 2 5 2 6 2" xfId="5259"/>
    <cellStyle name="Финансовый 3 3 3 2 5 2 6 2 2" xfId="12063"/>
    <cellStyle name="Финансовый 3 3 3 2 5 2 6 2 2 2" xfId="25671"/>
    <cellStyle name="Финансовый 3 3 3 2 5 2 6 2 2 3" xfId="39279"/>
    <cellStyle name="Финансовый 3 3 3 2 5 2 6 2 3" xfId="18867"/>
    <cellStyle name="Финансовый 3 3 3 2 5 2 6 2 4" xfId="32475"/>
    <cellStyle name="Финансовый 3 3 3 2 5 2 6 3" xfId="2991"/>
    <cellStyle name="Финансовый 3 3 3 2 5 2 6 3 2" xfId="9795"/>
    <cellStyle name="Финансовый 3 3 3 2 5 2 6 3 2 2" xfId="23403"/>
    <cellStyle name="Финансовый 3 3 3 2 5 2 6 3 2 3" xfId="37011"/>
    <cellStyle name="Финансовый 3 3 3 2 5 2 6 3 3" xfId="16599"/>
    <cellStyle name="Финансовый 3 3 3 2 5 2 6 3 4" xfId="30207"/>
    <cellStyle name="Финансовый 3 3 3 2 5 2 6 4" xfId="7527"/>
    <cellStyle name="Финансовый 3 3 3 2 5 2 6 4 2" xfId="21135"/>
    <cellStyle name="Финансовый 3 3 3 2 5 2 6 4 3" xfId="34743"/>
    <cellStyle name="Финансовый 3 3 3 2 5 2 6 5" xfId="14331"/>
    <cellStyle name="Финансовый 3 3 3 2 5 2 6 6" xfId="27939"/>
    <cellStyle name="Финансовый 3 3 3 2 5 2 7" xfId="4881"/>
    <cellStyle name="Финансовый 3 3 3 2 5 2 7 2" xfId="11685"/>
    <cellStyle name="Финансовый 3 3 3 2 5 2 7 2 2" xfId="25293"/>
    <cellStyle name="Финансовый 3 3 3 2 5 2 7 2 3" xfId="38901"/>
    <cellStyle name="Финансовый 3 3 3 2 5 2 7 3" xfId="18489"/>
    <cellStyle name="Финансовый 3 3 3 2 5 2 7 4" xfId="32097"/>
    <cellStyle name="Финансовый 3 3 3 2 5 2 8" xfId="2613"/>
    <cellStyle name="Финансовый 3 3 3 2 5 2 8 2" xfId="9417"/>
    <cellStyle name="Финансовый 3 3 3 2 5 2 8 2 2" xfId="23025"/>
    <cellStyle name="Финансовый 3 3 3 2 5 2 8 2 3" xfId="36633"/>
    <cellStyle name="Финансовый 3 3 3 2 5 2 8 3" xfId="16221"/>
    <cellStyle name="Финансовый 3 3 3 2 5 2 8 4" xfId="29829"/>
    <cellStyle name="Финансовый 3 3 3 2 5 2 9" xfId="7149"/>
    <cellStyle name="Финансовый 3 3 3 2 5 2 9 2" xfId="20757"/>
    <cellStyle name="Финансовый 3 3 3 2 5 2 9 3" xfId="34365"/>
    <cellStyle name="Финансовый 3 3 3 2 5 3" xfId="1752"/>
    <cellStyle name="Финансовый 3 3 3 2 5 3 2" xfId="6288"/>
    <cellStyle name="Финансовый 3 3 3 2 5 3 2 2" xfId="13092"/>
    <cellStyle name="Финансовый 3 3 3 2 5 3 2 2 2" xfId="26700"/>
    <cellStyle name="Финансовый 3 3 3 2 5 3 2 2 3" xfId="40308"/>
    <cellStyle name="Финансовый 3 3 3 2 5 3 2 3" xfId="19896"/>
    <cellStyle name="Финансовый 3 3 3 2 5 3 2 4" xfId="33504"/>
    <cellStyle name="Финансовый 3 3 3 2 5 3 3" xfId="4020"/>
    <cellStyle name="Финансовый 3 3 3 2 5 3 3 2" xfId="10824"/>
    <cellStyle name="Финансовый 3 3 3 2 5 3 3 2 2" xfId="24432"/>
    <cellStyle name="Финансовый 3 3 3 2 5 3 3 2 3" xfId="38040"/>
    <cellStyle name="Финансовый 3 3 3 2 5 3 3 3" xfId="17628"/>
    <cellStyle name="Финансовый 3 3 3 2 5 3 3 4" xfId="31236"/>
    <cellStyle name="Финансовый 3 3 3 2 5 3 4" xfId="8556"/>
    <cellStyle name="Финансовый 3 3 3 2 5 3 4 2" xfId="22164"/>
    <cellStyle name="Финансовый 3 3 3 2 5 3 4 3" xfId="35772"/>
    <cellStyle name="Финансовый 3 3 3 2 5 3 5" xfId="15360"/>
    <cellStyle name="Финансовый 3 3 3 2 5 3 6" xfId="28968"/>
    <cellStyle name="Финансовый 3 3 3 2 5 4" xfId="1374"/>
    <cellStyle name="Финансовый 3 3 3 2 5 4 2" xfId="5910"/>
    <cellStyle name="Финансовый 3 3 3 2 5 4 2 2" xfId="12714"/>
    <cellStyle name="Финансовый 3 3 3 2 5 4 2 2 2" xfId="26322"/>
    <cellStyle name="Финансовый 3 3 3 2 5 4 2 2 3" xfId="39930"/>
    <cellStyle name="Финансовый 3 3 3 2 5 4 2 3" xfId="19518"/>
    <cellStyle name="Финансовый 3 3 3 2 5 4 2 4" xfId="33126"/>
    <cellStyle name="Финансовый 3 3 3 2 5 4 3" xfId="3642"/>
    <cellStyle name="Финансовый 3 3 3 2 5 4 3 2" xfId="10446"/>
    <cellStyle name="Финансовый 3 3 3 2 5 4 3 2 2" xfId="24054"/>
    <cellStyle name="Финансовый 3 3 3 2 5 4 3 2 3" xfId="37662"/>
    <cellStyle name="Финансовый 3 3 3 2 5 4 3 3" xfId="17250"/>
    <cellStyle name="Финансовый 3 3 3 2 5 4 3 4" xfId="30858"/>
    <cellStyle name="Финансовый 3 3 3 2 5 4 4" xfId="8178"/>
    <cellStyle name="Финансовый 3 3 3 2 5 4 4 2" xfId="21786"/>
    <cellStyle name="Финансовый 3 3 3 2 5 4 4 3" xfId="35394"/>
    <cellStyle name="Финансовый 3 3 3 2 5 4 5" xfId="14982"/>
    <cellStyle name="Финансовый 3 3 3 2 5 4 6" xfId="28590"/>
    <cellStyle name="Финансовый 3 3 3 2 5 5" xfId="2130"/>
    <cellStyle name="Финансовый 3 3 3 2 5 5 2" xfId="6666"/>
    <cellStyle name="Финансовый 3 3 3 2 5 5 2 2" xfId="13470"/>
    <cellStyle name="Финансовый 3 3 3 2 5 5 2 2 2" xfId="27078"/>
    <cellStyle name="Финансовый 3 3 3 2 5 5 2 2 3" xfId="40686"/>
    <cellStyle name="Финансовый 3 3 3 2 5 5 2 3" xfId="20274"/>
    <cellStyle name="Финансовый 3 3 3 2 5 5 2 4" xfId="33882"/>
    <cellStyle name="Финансовый 3 3 3 2 5 5 3" xfId="4398"/>
    <cellStyle name="Финансовый 3 3 3 2 5 5 3 2" xfId="11202"/>
    <cellStyle name="Финансовый 3 3 3 2 5 5 3 2 2" xfId="24810"/>
    <cellStyle name="Финансовый 3 3 3 2 5 5 3 2 3" xfId="38418"/>
    <cellStyle name="Финансовый 3 3 3 2 5 5 3 3" xfId="18006"/>
    <cellStyle name="Финансовый 3 3 3 2 5 5 3 4" xfId="31614"/>
    <cellStyle name="Финансовый 3 3 3 2 5 5 4" xfId="8934"/>
    <cellStyle name="Финансовый 3 3 3 2 5 5 4 2" xfId="22542"/>
    <cellStyle name="Финансовый 3 3 3 2 5 5 4 3" xfId="36150"/>
    <cellStyle name="Финансовый 3 3 3 2 5 5 5" xfId="15738"/>
    <cellStyle name="Финансовый 3 3 3 2 5 5 6" xfId="29346"/>
    <cellStyle name="Финансовый 3 3 3 2 5 6" xfId="996"/>
    <cellStyle name="Финансовый 3 3 3 2 5 6 2" xfId="5532"/>
    <cellStyle name="Финансовый 3 3 3 2 5 6 2 2" xfId="12336"/>
    <cellStyle name="Финансовый 3 3 3 2 5 6 2 2 2" xfId="25944"/>
    <cellStyle name="Финансовый 3 3 3 2 5 6 2 2 3" xfId="39552"/>
    <cellStyle name="Финансовый 3 3 3 2 5 6 2 3" xfId="19140"/>
    <cellStyle name="Финансовый 3 3 3 2 5 6 2 4" xfId="32748"/>
    <cellStyle name="Финансовый 3 3 3 2 5 6 3" xfId="3264"/>
    <cellStyle name="Финансовый 3 3 3 2 5 6 3 2" xfId="10068"/>
    <cellStyle name="Финансовый 3 3 3 2 5 6 3 2 2" xfId="23676"/>
    <cellStyle name="Финансовый 3 3 3 2 5 6 3 2 3" xfId="37284"/>
    <cellStyle name="Финансовый 3 3 3 2 5 6 3 3" xfId="16872"/>
    <cellStyle name="Финансовый 3 3 3 2 5 6 3 4" xfId="30480"/>
    <cellStyle name="Финансовый 3 3 3 2 5 6 4" xfId="7800"/>
    <cellStyle name="Финансовый 3 3 3 2 5 6 4 2" xfId="21408"/>
    <cellStyle name="Финансовый 3 3 3 2 5 6 4 3" xfId="35016"/>
    <cellStyle name="Финансовый 3 3 3 2 5 6 5" xfId="14604"/>
    <cellStyle name="Финансовый 3 3 3 2 5 6 6" xfId="28212"/>
    <cellStyle name="Финансовый 3 3 3 2 5 7" xfId="618"/>
    <cellStyle name="Финансовый 3 3 3 2 5 7 2" xfId="5154"/>
    <cellStyle name="Финансовый 3 3 3 2 5 7 2 2" xfId="11958"/>
    <cellStyle name="Финансовый 3 3 3 2 5 7 2 2 2" xfId="25566"/>
    <cellStyle name="Финансовый 3 3 3 2 5 7 2 2 3" xfId="39174"/>
    <cellStyle name="Финансовый 3 3 3 2 5 7 2 3" xfId="18762"/>
    <cellStyle name="Финансовый 3 3 3 2 5 7 2 4" xfId="32370"/>
    <cellStyle name="Финансовый 3 3 3 2 5 7 3" xfId="2886"/>
    <cellStyle name="Финансовый 3 3 3 2 5 7 3 2" xfId="9690"/>
    <cellStyle name="Финансовый 3 3 3 2 5 7 3 2 2" xfId="23298"/>
    <cellStyle name="Финансовый 3 3 3 2 5 7 3 2 3" xfId="36906"/>
    <cellStyle name="Финансовый 3 3 3 2 5 7 3 3" xfId="16494"/>
    <cellStyle name="Финансовый 3 3 3 2 5 7 3 4" xfId="30102"/>
    <cellStyle name="Финансовый 3 3 3 2 5 7 4" xfId="7422"/>
    <cellStyle name="Финансовый 3 3 3 2 5 7 4 2" xfId="21030"/>
    <cellStyle name="Финансовый 3 3 3 2 5 7 4 3" xfId="34638"/>
    <cellStyle name="Финансовый 3 3 3 2 5 7 5" xfId="14226"/>
    <cellStyle name="Финансовый 3 3 3 2 5 7 6" xfId="27834"/>
    <cellStyle name="Финансовый 3 3 3 2 5 8" xfId="4776"/>
    <cellStyle name="Финансовый 3 3 3 2 5 8 2" xfId="11580"/>
    <cellStyle name="Финансовый 3 3 3 2 5 8 2 2" xfId="25188"/>
    <cellStyle name="Финансовый 3 3 3 2 5 8 2 3" xfId="38796"/>
    <cellStyle name="Финансовый 3 3 3 2 5 8 3" xfId="18384"/>
    <cellStyle name="Финансовый 3 3 3 2 5 8 4" xfId="31992"/>
    <cellStyle name="Финансовый 3 3 3 2 5 9" xfId="2508"/>
    <cellStyle name="Финансовый 3 3 3 2 5 9 2" xfId="9312"/>
    <cellStyle name="Финансовый 3 3 3 2 5 9 2 2" xfId="22920"/>
    <cellStyle name="Финансовый 3 3 3 2 5 9 2 3" xfId="36528"/>
    <cellStyle name="Финансовый 3 3 3 2 5 9 3" xfId="16116"/>
    <cellStyle name="Финансовый 3 3 3 2 5 9 4" xfId="29724"/>
    <cellStyle name="Финансовый 3 3 3 2 6" xfId="361"/>
    <cellStyle name="Финансовый 3 3 3 2 6 10" xfId="13969"/>
    <cellStyle name="Финансовый 3 3 3 2 6 11" xfId="27577"/>
    <cellStyle name="Финансовый 3 3 3 2 6 2" xfId="1873"/>
    <cellStyle name="Финансовый 3 3 3 2 6 2 2" xfId="6409"/>
    <cellStyle name="Финансовый 3 3 3 2 6 2 2 2" xfId="13213"/>
    <cellStyle name="Финансовый 3 3 3 2 6 2 2 2 2" xfId="26821"/>
    <cellStyle name="Финансовый 3 3 3 2 6 2 2 2 3" xfId="40429"/>
    <cellStyle name="Финансовый 3 3 3 2 6 2 2 3" xfId="20017"/>
    <cellStyle name="Финансовый 3 3 3 2 6 2 2 4" xfId="33625"/>
    <cellStyle name="Финансовый 3 3 3 2 6 2 3" xfId="4141"/>
    <cellStyle name="Финансовый 3 3 3 2 6 2 3 2" xfId="10945"/>
    <cellStyle name="Финансовый 3 3 3 2 6 2 3 2 2" xfId="24553"/>
    <cellStyle name="Финансовый 3 3 3 2 6 2 3 2 3" xfId="38161"/>
    <cellStyle name="Финансовый 3 3 3 2 6 2 3 3" xfId="17749"/>
    <cellStyle name="Финансовый 3 3 3 2 6 2 3 4" xfId="31357"/>
    <cellStyle name="Финансовый 3 3 3 2 6 2 4" xfId="8677"/>
    <cellStyle name="Финансовый 3 3 3 2 6 2 4 2" xfId="22285"/>
    <cellStyle name="Финансовый 3 3 3 2 6 2 4 3" xfId="35893"/>
    <cellStyle name="Финансовый 3 3 3 2 6 2 5" xfId="15481"/>
    <cellStyle name="Финансовый 3 3 3 2 6 2 6" xfId="29089"/>
    <cellStyle name="Финансовый 3 3 3 2 6 3" xfId="1495"/>
    <cellStyle name="Финансовый 3 3 3 2 6 3 2" xfId="6031"/>
    <cellStyle name="Финансовый 3 3 3 2 6 3 2 2" xfId="12835"/>
    <cellStyle name="Финансовый 3 3 3 2 6 3 2 2 2" xfId="26443"/>
    <cellStyle name="Финансовый 3 3 3 2 6 3 2 2 3" xfId="40051"/>
    <cellStyle name="Финансовый 3 3 3 2 6 3 2 3" xfId="19639"/>
    <cellStyle name="Финансовый 3 3 3 2 6 3 2 4" xfId="33247"/>
    <cellStyle name="Финансовый 3 3 3 2 6 3 3" xfId="3763"/>
    <cellStyle name="Финансовый 3 3 3 2 6 3 3 2" xfId="10567"/>
    <cellStyle name="Финансовый 3 3 3 2 6 3 3 2 2" xfId="24175"/>
    <cellStyle name="Финансовый 3 3 3 2 6 3 3 2 3" xfId="37783"/>
    <cellStyle name="Финансовый 3 3 3 2 6 3 3 3" xfId="17371"/>
    <cellStyle name="Финансовый 3 3 3 2 6 3 3 4" xfId="30979"/>
    <cellStyle name="Финансовый 3 3 3 2 6 3 4" xfId="8299"/>
    <cellStyle name="Финансовый 3 3 3 2 6 3 4 2" xfId="21907"/>
    <cellStyle name="Финансовый 3 3 3 2 6 3 4 3" xfId="35515"/>
    <cellStyle name="Финансовый 3 3 3 2 6 3 5" xfId="15103"/>
    <cellStyle name="Финансовый 3 3 3 2 6 3 6" xfId="28711"/>
    <cellStyle name="Финансовый 3 3 3 2 6 4" xfId="2251"/>
    <cellStyle name="Финансовый 3 3 3 2 6 4 2" xfId="6787"/>
    <cellStyle name="Финансовый 3 3 3 2 6 4 2 2" xfId="13591"/>
    <cellStyle name="Финансовый 3 3 3 2 6 4 2 2 2" xfId="27199"/>
    <cellStyle name="Финансовый 3 3 3 2 6 4 2 2 3" xfId="40807"/>
    <cellStyle name="Финансовый 3 3 3 2 6 4 2 3" xfId="20395"/>
    <cellStyle name="Финансовый 3 3 3 2 6 4 2 4" xfId="34003"/>
    <cellStyle name="Финансовый 3 3 3 2 6 4 3" xfId="4519"/>
    <cellStyle name="Финансовый 3 3 3 2 6 4 3 2" xfId="11323"/>
    <cellStyle name="Финансовый 3 3 3 2 6 4 3 2 2" xfId="24931"/>
    <cellStyle name="Финансовый 3 3 3 2 6 4 3 2 3" xfId="38539"/>
    <cellStyle name="Финансовый 3 3 3 2 6 4 3 3" xfId="18127"/>
    <cellStyle name="Финансовый 3 3 3 2 6 4 3 4" xfId="31735"/>
    <cellStyle name="Финансовый 3 3 3 2 6 4 4" xfId="9055"/>
    <cellStyle name="Финансовый 3 3 3 2 6 4 4 2" xfId="22663"/>
    <cellStyle name="Финансовый 3 3 3 2 6 4 4 3" xfId="36271"/>
    <cellStyle name="Финансовый 3 3 3 2 6 4 5" xfId="15859"/>
    <cellStyle name="Финансовый 3 3 3 2 6 4 6" xfId="29467"/>
    <cellStyle name="Финансовый 3 3 3 2 6 5" xfId="1117"/>
    <cellStyle name="Финансовый 3 3 3 2 6 5 2" xfId="5653"/>
    <cellStyle name="Финансовый 3 3 3 2 6 5 2 2" xfId="12457"/>
    <cellStyle name="Финансовый 3 3 3 2 6 5 2 2 2" xfId="26065"/>
    <cellStyle name="Финансовый 3 3 3 2 6 5 2 2 3" xfId="39673"/>
    <cellStyle name="Финансовый 3 3 3 2 6 5 2 3" xfId="19261"/>
    <cellStyle name="Финансовый 3 3 3 2 6 5 2 4" xfId="32869"/>
    <cellStyle name="Финансовый 3 3 3 2 6 5 3" xfId="3385"/>
    <cellStyle name="Финансовый 3 3 3 2 6 5 3 2" xfId="10189"/>
    <cellStyle name="Финансовый 3 3 3 2 6 5 3 2 2" xfId="23797"/>
    <cellStyle name="Финансовый 3 3 3 2 6 5 3 2 3" xfId="37405"/>
    <cellStyle name="Финансовый 3 3 3 2 6 5 3 3" xfId="16993"/>
    <cellStyle name="Финансовый 3 3 3 2 6 5 3 4" xfId="30601"/>
    <cellStyle name="Финансовый 3 3 3 2 6 5 4" xfId="7921"/>
    <cellStyle name="Финансовый 3 3 3 2 6 5 4 2" xfId="21529"/>
    <cellStyle name="Финансовый 3 3 3 2 6 5 4 3" xfId="35137"/>
    <cellStyle name="Финансовый 3 3 3 2 6 5 5" xfId="14725"/>
    <cellStyle name="Финансовый 3 3 3 2 6 5 6" xfId="28333"/>
    <cellStyle name="Финансовый 3 3 3 2 6 6" xfId="739"/>
    <cellStyle name="Финансовый 3 3 3 2 6 6 2" xfId="5275"/>
    <cellStyle name="Финансовый 3 3 3 2 6 6 2 2" xfId="12079"/>
    <cellStyle name="Финансовый 3 3 3 2 6 6 2 2 2" xfId="25687"/>
    <cellStyle name="Финансовый 3 3 3 2 6 6 2 2 3" xfId="39295"/>
    <cellStyle name="Финансовый 3 3 3 2 6 6 2 3" xfId="18883"/>
    <cellStyle name="Финансовый 3 3 3 2 6 6 2 4" xfId="32491"/>
    <cellStyle name="Финансовый 3 3 3 2 6 6 3" xfId="3007"/>
    <cellStyle name="Финансовый 3 3 3 2 6 6 3 2" xfId="9811"/>
    <cellStyle name="Финансовый 3 3 3 2 6 6 3 2 2" xfId="23419"/>
    <cellStyle name="Финансовый 3 3 3 2 6 6 3 2 3" xfId="37027"/>
    <cellStyle name="Финансовый 3 3 3 2 6 6 3 3" xfId="16615"/>
    <cellStyle name="Финансовый 3 3 3 2 6 6 3 4" xfId="30223"/>
    <cellStyle name="Финансовый 3 3 3 2 6 6 4" xfId="7543"/>
    <cellStyle name="Финансовый 3 3 3 2 6 6 4 2" xfId="21151"/>
    <cellStyle name="Финансовый 3 3 3 2 6 6 4 3" xfId="34759"/>
    <cellStyle name="Финансовый 3 3 3 2 6 6 5" xfId="14347"/>
    <cellStyle name="Финансовый 3 3 3 2 6 6 6" xfId="27955"/>
    <cellStyle name="Финансовый 3 3 3 2 6 7" xfId="4897"/>
    <cellStyle name="Финансовый 3 3 3 2 6 7 2" xfId="11701"/>
    <cellStyle name="Финансовый 3 3 3 2 6 7 2 2" xfId="25309"/>
    <cellStyle name="Финансовый 3 3 3 2 6 7 2 3" xfId="38917"/>
    <cellStyle name="Финансовый 3 3 3 2 6 7 3" xfId="18505"/>
    <cellStyle name="Финансовый 3 3 3 2 6 7 4" xfId="32113"/>
    <cellStyle name="Финансовый 3 3 3 2 6 8" xfId="2629"/>
    <cellStyle name="Финансовый 3 3 3 2 6 8 2" xfId="9433"/>
    <cellStyle name="Финансовый 3 3 3 2 6 8 2 2" xfId="23041"/>
    <cellStyle name="Финансовый 3 3 3 2 6 8 2 3" xfId="36649"/>
    <cellStyle name="Финансовый 3 3 3 2 6 8 3" xfId="16237"/>
    <cellStyle name="Финансовый 3 3 3 2 6 8 4" xfId="29845"/>
    <cellStyle name="Финансовый 3 3 3 2 6 9" xfId="7165"/>
    <cellStyle name="Финансовый 3 3 3 2 6 9 2" xfId="20773"/>
    <cellStyle name="Финансовый 3 3 3 2 6 9 3" xfId="34381"/>
    <cellStyle name="Финансовый 3 3 3 2 7" xfId="1671"/>
    <cellStyle name="Финансовый 3 3 3 2 7 2" xfId="6207"/>
    <cellStyle name="Финансовый 3 3 3 2 7 2 2" xfId="13011"/>
    <cellStyle name="Финансовый 3 3 3 2 7 2 2 2" xfId="26619"/>
    <cellStyle name="Финансовый 3 3 3 2 7 2 2 3" xfId="40227"/>
    <cellStyle name="Финансовый 3 3 3 2 7 2 3" xfId="19815"/>
    <cellStyle name="Финансовый 3 3 3 2 7 2 4" xfId="33423"/>
    <cellStyle name="Финансовый 3 3 3 2 7 3" xfId="3939"/>
    <cellStyle name="Финансовый 3 3 3 2 7 3 2" xfId="10743"/>
    <cellStyle name="Финансовый 3 3 3 2 7 3 2 2" xfId="24351"/>
    <cellStyle name="Финансовый 3 3 3 2 7 3 2 3" xfId="37959"/>
    <cellStyle name="Финансовый 3 3 3 2 7 3 3" xfId="17547"/>
    <cellStyle name="Финансовый 3 3 3 2 7 3 4" xfId="31155"/>
    <cellStyle name="Финансовый 3 3 3 2 7 4" xfId="8475"/>
    <cellStyle name="Финансовый 3 3 3 2 7 4 2" xfId="22083"/>
    <cellStyle name="Финансовый 3 3 3 2 7 4 3" xfId="35691"/>
    <cellStyle name="Финансовый 3 3 3 2 7 5" xfId="15279"/>
    <cellStyle name="Финансовый 3 3 3 2 7 6" xfId="28887"/>
    <cellStyle name="Финансовый 3 3 3 2 8" xfId="1293"/>
    <cellStyle name="Финансовый 3 3 3 2 8 2" xfId="5829"/>
    <cellStyle name="Финансовый 3 3 3 2 8 2 2" xfId="12633"/>
    <cellStyle name="Финансовый 3 3 3 2 8 2 2 2" xfId="26241"/>
    <cellStyle name="Финансовый 3 3 3 2 8 2 2 3" xfId="39849"/>
    <cellStyle name="Финансовый 3 3 3 2 8 2 3" xfId="19437"/>
    <cellStyle name="Финансовый 3 3 3 2 8 2 4" xfId="33045"/>
    <cellStyle name="Финансовый 3 3 3 2 8 3" xfId="3561"/>
    <cellStyle name="Финансовый 3 3 3 2 8 3 2" xfId="10365"/>
    <cellStyle name="Финансовый 3 3 3 2 8 3 2 2" xfId="23973"/>
    <cellStyle name="Финансовый 3 3 3 2 8 3 2 3" xfId="37581"/>
    <cellStyle name="Финансовый 3 3 3 2 8 3 3" xfId="17169"/>
    <cellStyle name="Финансовый 3 3 3 2 8 3 4" xfId="30777"/>
    <cellStyle name="Финансовый 3 3 3 2 8 4" xfId="8097"/>
    <cellStyle name="Финансовый 3 3 3 2 8 4 2" xfId="21705"/>
    <cellStyle name="Финансовый 3 3 3 2 8 4 3" xfId="35313"/>
    <cellStyle name="Финансовый 3 3 3 2 8 5" xfId="14901"/>
    <cellStyle name="Финансовый 3 3 3 2 8 6" xfId="28509"/>
    <cellStyle name="Финансовый 3 3 3 2 9" xfId="2049"/>
    <cellStyle name="Финансовый 3 3 3 2 9 2" xfId="6585"/>
    <cellStyle name="Финансовый 3 3 3 2 9 2 2" xfId="13389"/>
    <cellStyle name="Финансовый 3 3 3 2 9 2 2 2" xfId="26997"/>
    <cellStyle name="Финансовый 3 3 3 2 9 2 2 3" xfId="40605"/>
    <cellStyle name="Финансовый 3 3 3 2 9 2 3" xfId="20193"/>
    <cellStyle name="Финансовый 3 3 3 2 9 2 4" xfId="33801"/>
    <cellStyle name="Финансовый 3 3 3 2 9 3" xfId="4317"/>
    <cellStyle name="Финансовый 3 3 3 2 9 3 2" xfId="11121"/>
    <cellStyle name="Финансовый 3 3 3 2 9 3 2 2" xfId="24729"/>
    <cellStyle name="Финансовый 3 3 3 2 9 3 2 3" xfId="38337"/>
    <cellStyle name="Финансовый 3 3 3 2 9 3 3" xfId="17925"/>
    <cellStyle name="Финансовый 3 3 3 2 9 3 4" xfId="31533"/>
    <cellStyle name="Финансовый 3 3 3 2 9 4" xfId="8853"/>
    <cellStyle name="Финансовый 3 3 3 2 9 4 2" xfId="22461"/>
    <cellStyle name="Финансовый 3 3 3 2 9 4 3" xfId="36069"/>
    <cellStyle name="Финансовый 3 3 3 2 9 5" xfId="15657"/>
    <cellStyle name="Финансовый 3 3 3 2 9 6" xfId="29265"/>
    <cellStyle name="Финансовый 3 3 3 3" xfId="192"/>
    <cellStyle name="Финансовый 3 3 3 3 10" xfId="4728"/>
    <cellStyle name="Финансовый 3 3 3 3 10 2" xfId="11532"/>
    <cellStyle name="Финансовый 3 3 3 3 10 2 2" xfId="25140"/>
    <cellStyle name="Финансовый 3 3 3 3 10 2 3" xfId="38748"/>
    <cellStyle name="Финансовый 3 3 3 3 10 3" xfId="18336"/>
    <cellStyle name="Финансовый 3 3 3 3 10 4" xfId="31944"/>
    <cellStyle name="Финансовый 3 3 3 3 11" xfId="2460"/>
    <cellStyle name="Финансовый 3 3 3 3 11 2" xfId="9264"/>
    <cellStyle name="Финансовый 3 3 3 3 11 2 2" xfId="22872"/>
    <cellStyle name="Финансовый 3 3 3 3 11 2 3" xfId="36480"/>
    <cellStyle name="Финансовый 3 3 3 3 11 3" xfId="16068"/>
    <cellStyle name="Финансовый 3 3 3 3 11 4" xfId="29676"/>
    <cellStyle name="Финансовый 3 3 3 3 12" xfId="6996"/>
    <cellStyle name="Финансовый 3 3 3 3 12 2" xfId="20604"/>
    <cellStyle name="Финансовый 3 3 3 3 12 3" xfId="34212"/>
    <cellStyle name="Финансовый 3 3 3 3 13" xfId="13800"/>
    <cellStyle name="Финансовый 3 3 3 3 14" xfId="27408"/>
    <cellStyle name="Финансовый 3 3 3 3 2" xfId="327"/>
    <cellStyle name="Финансовый 3 3 3 3 2 10" xfId="7131"/>
    <cellStyle name="Финансовый 3 3 3 3 2 10 2" xfId="20739"/>
    <cellStyle name="Финансовый 3 3 3 3 2 10 3" xfId="34347"/>
    <cellStyle name="Финансовый 3 3 3 3 2 11" xfId="13935"/>
    <cellStyle name="Финансовый 3 3 3 3 2 12" xfId="27543"/>
    <cellStyle name="Финансовый 3 3 3 3 2 2" xfId="475"/>
    <cellStyle name="Финансовый 3 3 3 3 2 2 10" xfId="14083"/>
    <cellStyle name="Финансовый 3 3 3 3 2 2 11" xfId="27691"/>
    <cellStyle name="Финансовый 3 3 3 3 2 2 2" xfId="1987"/>
    <cellStyle name="Финансовый 3 3 3 3 2 2 2 2" xfId="6523"/>
    <cellStyle name="Финансовый 3 3 3 3 2 2 2 2 2" xfId="13327"/>
    <cellStyle name="Финансовый 3 3 3 3 2 2 2 2 2 2" xfId="26935"/>
    <cellStyle name="Финансовый 3 3 3 3 2 2 2 2 2 3" xfId="40543"/>
    <cellStyle name="Финансовый 3 3 3 3 2 2 2 2 3" xfId="20131"/>
    <cellStyle name="Финансовый 3 3 3 3 2 2 2 2 4" xfId="33739"/>
    <cellStyle name="Финансовый 3 3 3 3 2 2 2 3" xfId="4255"/>
    <cellStyle name="Финансовый 3 3 3 3 2 2 2 3 2" xfId="11059"/>
    <cellStyle name="Финансовый 3 3 3 3 2 2 2 3 2 2" xfId="24667"/>
    <cellStyle name="Финансовый 3 3 3 3 2 2 2 3 2 3" xfId="38275"/>
    <cellStyle name="Финансовый 3 3 3 3 2 2 2 3 3" xfId="17863"/>
    <cellStyle name="Финансовый 3 3 3 3 2 2 2 3 4" xfId="31471"/>
    <cellStyle name="Финансовый 3 3 3 3 2 2 2 4" xfId="8791"/>
    <cellStyle name="Финансовый 3 3 3 3 2 2 2 4 2" xfId="22399"/>
    <cellStyle name="Финансовый 3 3 3 3 2 2 2 4 3" xfId="36007"/>
    <cellStyle name="Финансовый 3 3 3 3 2 2 2 5" xfId="15595"/>
    <cellStyle name="Финансовый 3 3 3 3 2 2 2 6" xfId="29203"/>
    <cellStyle name="Финансовый 3 3 3 3 2 2 3" xfId="1609"/>
    <cellStyle name="Финансовый 3 3 3 3 2 2 3 2" xfId="6145"/>
    <cellStyle name="Финансовый 3 3 3 3 2 2 3 2 2" xfId="12949"/>
    <cellStyle name="Финансовый 3 3 3 3 2 2 3 2 2 2" xfId="26557"/>
    <cellStyle name="Финансовый 3 3 3 3 2 2 3 2 2 3" xfId="40165"/>
    <cellStyle name="Финансовый 3 3 3 3 2 2 3 2 3" xfId="19753"/>
    <cellStyle name="Финансовый 3 3 3 3 2 2 3 2 4" xfId="33361"/>
    <cellStyle name="Финансовый 3 3 3 3 2 2 3 3" xfId="3877"/>
    <cellStyle name="Финансовый 3 3 3 3 2 2 3 3 2" xfId="10681"/>
    <cellStyle name="Финансовый 3 3 3 3 2 2 3 3 2 2" xfId="24289"/>
    <cellStyle name="Финансовый 3 3 3 3 2 2 3 3 2 3" xfId="37897"/>
    <cellStyle name="Финансовый 3 3 3 3 2 2 3 3 3" xfId="17485"/>
    <cellStyle name="Финансовый 3 3 3 3 2 2 3 3 4" xfId="31093"/>
    <cellStyle name="Финансовый 3 3 3 3 2 2 3 4" xfId="8413"/>
    <cellStyle name="Финансовый 3 3 3 3 2 2 3 4 2" xfId="22021"/>
    <cellStyle name="Финансовый 3 3 3 3 2 2 3 4 3" xfId="35629"/>
    <cellStyle name="Финансовый 3 3 3 3 2 2 3 5" xfId="15217"/>
    <cellStyle name="Финансовый 3 3 3 3 2 2 3 6" xfId="28825"/>
    <cellStyle name="Финансовый 3 3 3 3 2 2 4" xfId="2365"/>
    <cellStyle name="Финансовый 3 3 3 3 2 2 4 2" xfId="6901"/>
    <cellStyle name="Финансовый 3 3 3 3 2 2 4 2 2" xfId="13705"/>
    <cellStyle name="Финансовый 3 3 3 3 2 2 4 2 2 2" xfId="27313"/>
    <cellStyle name="Финансовый 3 3 3 3 2 2 4 2 2 3" xfId="40921"/>
    <cellStyle name="Финансовый 3 3 3 3 2 2 4 2 3" xfId="20509"/>
    <cellStyle name="Финансовый 3 3 3 3 2 2 4 2 4" xfId="34117"/>
    <cellStyle name="Финансовый 3 3 3 3 2 2 4 3" xfId="4633"/>
    <cellStyle name="Финансовый 3 3 3 3 2 2 4 3 2" xfId="11437"/>
    <cellStyle name="Финансовый 3 3 3 3 2 2 4 3 2 2" xfId="25045"/>
    <cellStyle name="Финансовый 3 3 3 3 2 2 4 3 2 3" xfId="38653"/>
    <cellStyle name="Финансовый 3 3 3 3 2 2 4 3 3" xfId="18241"/>
    <cellStyle name="Финансовый 3 3 3 3 2 2 4 3 4" xfId="31849"/>
    <cellStyle name="Финансовый 3 3 3 3 2 2 4 4" xfId="9169"/>
    <cellStyle name="Финансовый 3 3 3 3 2 2 4 4 2" xfId="22777"/>
    <cellStyle name="Финансовый 3 3 3 3 2 2 4 4 3" xfId="36385"/>
    <cellStyle name="Финансовый 3 3 3 3 2 2 4 5" xfId="15973"/>
    <cellStyle name="Финансовый 3 3 3 3 2 2 4 6" xfId="29581"/>
    <cellStyle name="Финансовый 3 3 3 3 2 2 5" xfId="1231"/>
    <cellStyle name="Финансовый 3 3 3 3 2 2 5 2" xfId="5767"/>
    <cellStyle name="Финансовый 3 3 3 3 2 2 5 2 2" xfId="12571"/>
    <cellStyle name="Финансовый 3 3 3 3 2 2 5 2 2 2" xfId="26179"/>
    <cellStyle name="Финансовый 3 3 3 3 2 2 5 2 2 3" xfId="39787"/>
    <cellStyle name="Финансовый 3 3 3 3 2 2 5 2 3" xfId="19375"/>
    <cellStyle name="Финансовый 3 3 3 3 2 2 5 2 4" xfId="32983"/>
    <cellStyle name="Финансовый 3 3 3 3 2 2 5 3" xfId="3499"/>
    <cellStyle name="Финансовый 3 3 3 3 2 2 5 3 2" xfId="10303"/>
    <cellStyle name="Финансовый 3 3 3 3 2 2 5 3 2 2" xfId="23911"/>
    <cellStyle name="Финансовый 3 3 3 3 2 2 5 3 2 3" xfId="37519"/>
    <cellStyle name="Финансовый 3 3 3 3 2 2 5 3 3" xfId="17107"/>
    <cellStyle name="Финансовый 3 3 3 3 2 2 5 3 4" xfId="30715"/>
    <cellStyle name="Финансовый 3 3 3 3 2 2 5 4" xfId="8035"/>
    <cellStyle name="Финансовый 3 3 3 3 2 2 5 4 2" xfId="21643"/>
    <cellStyle name="Финансовый 3 3 3 3 2 2 5 4 3" xfId="35251"/>
    <cellStyle name="Финансовый 3 3 3 3 2 2 5 5" xfId="14839"/>
    <cellStyle name="Финансовый 3 3 3 3 2 2 5 6" xfId="28447"/>
    <cellStyle name="Финансовый 3 3 3 3 2 2 6" xfId="853"/>
    <cellStyle name="Финансовый 3 3 3 3 2 2 6 2" xfId="5389"/>
    <cellStyle name="Финансовый 3 3 3 3 2 2 6 2 2" xfId="12193"/>
    <cellStyle name="Финансовый 3 3 3 3 2 2 6 2 2 2" xfId="25801"/>
    <cellStyle name="Финансовый 3 3 3 3 2 2 6 2 2 3" xfId="39409"/>
    <cellStyle name="Финансовый 3 3 3 3 2 2 6 2 3" xfId="18997"/>
    <cellStyle name="Финансовый 3 3 3 3 2 2 6 2 4" xfId="32605"/>
    <cellStyle name="Финансовый 3 3 3 3 2 2 6 3" xfId="3121"/>
    <cellStyle name="Финансовый 3 3 3 3 2 2 6 3 2" xfId="9925"/>
    <cellStyle name="Финансовый 3 3 3 3 2 2 6 3 2 2" xfId="23533"/>
    <cellStyle name="Финансовый 3 3 3 3 2 2 6 3 2 3" xfId="37141"/>
    <cellStyle name="Финансовый 3 3 3 3 2 2 6 3 3" xfId="16729"/>
    <cellStyle name="Финансовый 3 3 3 3 2 2 6 3 4" xfId="30337"/>
    <cellStyle name="Финансовый 3 3 3 3 2 2 6 4" xfId="7657"/>
    <cellStyle name="Финансовый 3 3 3 3 2 2 6 4 2" xfId="21265"/>
    <cellStyle name="Финансовый 3 3 3 3 2 2 6 4 3" xfId="34873"/>
    <cellStyle name="Финансовый 3 3 3 3 2 2 6 5" xfId="14461"/>
    <cellStyle name="Финансовый 3 3 3 3 2 2 6 6" xfId="28069"/>
    <cellStyle name="Финансовый 3 3 3 3 2 2 7" xfId="5011"/>
    <cellStyle name="Финансовый 3 3 3 3 2 2 7 2" xfId="11815"/>
    <cellStyle name="Финансовый 3 3 3 3 2 2 7 2 2" xfId="25423"/>
    <cellStyle name="Финансовый 3 3 3 3 2 2 7 2 3" xfId="39031"/>
    <cellStyle name="Финансовый 3 3 3 3 2 2 7 3" xfId="18619"/>
    <cellStyle name="Финансовый 3 3 3 3 2 2 7 4" xfId="32227"/>
    <cellStyle name="Финансовый 3 3 3 3 2 2 8" xfId="2743"/>
    <cellStyle name="Финансовый 3 3 3 3 2 2 8 2" xfId="9547"/>
    <cellStyle name="Финансовый 3 3 3 3 2 2 8 2 2" xfId="23155"/>
    <cellStyle name="Финансовый 3 3 3 3 2 2 8 2 3" xfId="36763"/>
    <cellStyle name="Финансовый 3 3 3 3 2 2 8 3" xfId="16351"/>
    <cellStyle name="Финансовый 3 3 3 3 2 2 8 4" xfId="29959"/>
    <cellStyle name="Финансовый 3 3 3 3 2 2 9" xfId="7279"/>
    <cellStyle name="Финансовый 3 3 3 3 2 2 9 2" xfId="20887"/>
    <cellStyle name="Финансовый 3 3 3 3 2 2 9 3" xfId="34495"/>
    <cellStyle name="Финансовый 3 3 3 3 2 3" xfId="1839"/>
    <cellStyle name="Финансовый 3 3 3 3 2 3 2" xfId="6375"/>
    <cellStyle name="Финансовый 3 3 3 3 2 3 2 2" xfId="13179"/>
    <cellStyle name="Финансовый 3 3 3 3 2 3 2 2 2" xfId="26787"/>
    <cellStyle name="Финансовый 3 3 3 3 2 3 2 2 3" xfId="40395"/>
    <cellStyle name="Финансовый 3 3 3 3 2 3 2 3" xfId="19983"/>
    <cellStyle name="Финансовый 3 3 3 3 2 3 2 4" xfId="33591"/>
    <cellStyle name="Финансовый 3 3 3 3 2 3 3" xfId="4107"/>
    <cellStyle name="Финансовый 3 3 3 3 2 3 3 2" xfId="10911"/>
    <cellStyle name="Финансовый 3 3 3 3 2 3 3 2 2" xfId="24519"/>
    <cellStyle name="Финансовый 3 3 3 3 2 3 3 2 3" xfId="38127"/>
    <cellStyle name="Финансовый 3 3 3 3 2 3 3 3" xfId="17715"/>
    <cellStyle name="Финансовый 3 3 3 3 2 3 3 4" xfId="31323"/>
    <cellStyle name="Финансовый 3 3 3 3 2 3 4" xfId="8643"/>
    <cellStyle name="Финансовый 3 3 3 3 2 3 4 2" xfId="22251"/>
    <cellStyle name="Финансовый 3 3 3 3 2 3 4 3" xfId="35859"/>
    <cellStyle name="Финансовый 3 3 3 3 2 3 5" xfId="15447"/>
    <cellStyle name="Финансовый 3 3 3 3 2 3 6" xfId="29055"/>
    <cellStyle name="Финансовый 3 3 3 3 2 4" xfId="1461"/>
    <cellStyle name="Финансовый 3 3 3 3 2 4 2" xfId="5997"/>
    <cellStyle name="Финансовый 3 3 3 3 2 4 2 2" xfId="12801"/>
    <cellStyle name="Финансовый 3 3 3 3 2 4 2 2 2" xfId="26409"/>
    <cellStyle name="Финансовый 3 3 3 3 2 4 2 2 3" xfId="40017"/>
    <cellStyle name="Финансовый 3 3 3 3 2 4 2 3" xfId="19605"/>
    <cellStyle name="Финансовый 3 3 3 3 2 4 2 4" xfId="33213"/>
    <cellStyle name="Финансовый 3 3 3 3 2 4 3" xfId="3729"/>
    <cellStyle name="Финансовый 3 3 3 3 2 4 3 2" xfId="10533"/>
    <cellStyle name="Финансовый 3 3 3 3 2 4 3 2 2" xfId="24141"/>
    <cellStyle name="Финансовый 3 3 3 3 2 4 3 2 3" xfId="37749"/>
    <cellStyle name="Финансовый 3 3 3 3 2 4 3 3" xfId="17337"/>
    <cellStyle name="Финансовый 3 3 3 3 2 4 3 4" xfId="30945"/>
    <cellStyle name="Финансовый 3 3 3 3 2 4 4" xfId="8265"/>
    <cellStyle name="Финансовый 3 3 3 3 2 4 4 2" xfId="21873"/>
    <cellStyle name="Финансовый 3 3 3 3 2 4 4 3" xfId="35481"/>
    <cellStyle name="Финансовый 3 3 3 3 2 4 5" xfId="15069"/>
    <cellStyle name="Финансовый 3 3 3 3 2 4 6" xfId="28677"/>
    <cellStyle name="Финансовый 3 3 3 3 2 5" xfId="2217"/>
    <cellStyle name="Финансовый 3 3 3 3 2 5 2" xfId="6753"/>
    <cellStyle name="Финансовый 3 3 3 3 2 5 2 2" xfId="13557"/>
    <cellStyle name="Финансовый 3 3 3 3 2 5 2 2 2" xfId="27165"/>
    <cellStyle name="Финансовый 3 3 3 3 2 5 2 2 3" xfId="40773"/>
    <cellStyle name="Финансовый 3 3 3 3 2 5 2 3" xfId="20361"/>
    <cellStyle name="Финансовый 3 3 3 3 2 5 2 4" xfId="33969"/>
    <cellStyle name="Финансовый 3 3 3 3 2 5 3" xfId="4485"/>
    <cellStyle name="Финансовый 3 3 3 3 2 5 3 2" xfId="11289"/>
    <cellStyle name="Финансовый 3 3 3 3 2 5 3 2 2" xfId="24897"/>
    <cellStyle name="Финансовый 3 3 3 3 2 5 3 2 3" xfId="38505"/>
    <cellStyle name="Финансовый 3 3 3 3 2 5 3 3" xfId="18093"/>
    <cellStyle name="Финансовый 3 3 3 3 2 5 3 4" xfId="31701"/>
    <cellStyle name="Финансовый 3 3 3 3 2 5 4" xfId="9021"/>
    <cellStyle name="Финансовый 3 3 3 3 2 5 4 2" xfId="22629"/>
    <cellStyle name="Финансовый 3 3 3 3 2 5 4 3" xfId="36237"/>
    <cellStyle name="Финансовый 3 3 3 3 2 5 5" xfId="15825"/>
    <cellStyle name="Финансовый 3 3 3 3 2 5 6" xfId="29433"/>
    <cellStyle name="Финансовый 3 3 3 3 2 6" xfId="1083"/>
    <cellStyle name="Финансовый 3 3 3 3 2 6 2" xfId="5619"/>
    <cellStyle name="Финансовый 3 3 3 3 2 6 2 2" xfId="12423"/>
    <cellStyle name="Финансовый 3 3 3 3 2 6 2 2 2" xfId="26031"/>
    <cellStyle name="Финансовый 3 3 3 3 2 6 2 2 3" xfId="39639"/>
    <cellStyle name="Финансовый 3 3 3 3 2 6 2 3" xfId="19227"/>
    <cellStyle name="Финансовый 3 3 3 3 2 6 2 4" xfId="32835"/>
    <cellStyle name="Финансовый 3 3 3 3 2 6 3" xfId="3351"/>
    <cellStyle name="Финансовый 3 3 3 3 2 6 3 2" xfId="10155"/>
    <cellStyle name="Финансовый 3 3 3 3 2 6 3 2 2" xfId="23763"/>
    <cellStyle name="Финансовый 3 3 3 3 2 6 3 2 3" xfId="37371"/>
    <cellStyle name="Финансовый 3 3 3 3 2 6 3 3" xfId="16959"/>
    <cellStyle name="Финансовый 3 3 3 3 2 6 3 4" xfId="30567"/>
    <cellStyle name="Финансовый 3 3 3 3 2 6 4" xfId="7887"/>
    <cellStyle name="Финансовый 3 3 3 3 2 6 4 2" xfId="21495"/>
    <cellStyle name="Финансовый 3 3 3 3 2 6 4 3" xfId="35103"/>
    <cellStyle name="Финансовый 3 3 3 3 2 6 5" xfId="14691"/>
    <cellStyle name="Финансовый 3 3 3 3 2 6 6" xfId="28299"/>
    <cellStyle name="Финансовый 3 3 3 3 2 7" xfId="705"/>
    <cellStyle name="Финансовый 3 3 3 3 2 7 2" xfId="5241"/>
    <cellStyle name="Финансовый 3 3 3 3 2 7 2 2" xfId="12045"/>
    <cellStyle name="Финансовый 3 3 3 3 2 7 2 2 2" xfId="25653"/>
    <cellStyle name="Финансовый 3 3 3 3 2 7 2 2 3" xfId="39261"/>
    <cellStyle name="Финансовый 3 3 3 3 2 7 2 3" xfId="18849"/>
    <cellStyle name="Финансовый 3 3 3 3 2 7 2 4" xfId="32457"/>
    <cellStyle name="Финансовый 3 3 3 3 2 7 3" xfId="2973"/>
    <cellStyle name="Финансовый 3 3 3 3 2 7 3 2" xfId="9777"/>
    <cellStyle name="Финансовый 3 3 3 3 2 7 3 2 2" xfId="23385"/>
    <cellStyle name="Финансовый 3 3 3 3 2 7 3 2 3" xfId="36993"/>
    <cellStyle name="Финансовый 3 3 3 3 2 7 3 3" xfId="16581"/>
    <cellStyle name="Финансовый 3 3 3 3 2 7 3 4" xfId="30189"/>
    <cellStyle name="Финансовый 3 3 3 3 2 7 4" xfId="7509"/>
    <cellStyle name="Финансовый 3 3 3 3 2 7 4 2" xfId="21117"/>
    <cellStyle name="Финансовый 3 3 3 3 2 7 4 3" xfId="34725"/>
    <cellStyle name="Финансовый 3 3 3 3 2 7 5" xfId="14313"/>
    <cellStyle name="Финансовый 3 3 3 3 2 7 6" xfId="27921"/>
    <cellStyle name="Финансовый 3 3 3 3 2 8" xfId="4863"/>
    <cellStyle name="Финансовый 3 3 3 3 2 8 2" xfId="11667"/>
    <cellStyle name="Финансовый 3 3 3 3 2 8 2 2" xfId="25275"/>
    <cellStyle name="Финансовый 3 3 3 3 2 8 2 3" xfId="38883"/>
    <cellStyle name="Финансовый 3 3 3 3 2 8 3" xfId="18471"/>
    <cellStyle name="Финансовый 3 3 3 3 2 8 4" xfId="32079"/>
    <cellStyle name="Финансовый 3 3 3 3 2 9" xfId="2595"/>
    <cellStyle name="Финансовый 3 3 3 3 2 9 2" xfId="9399"/>
    <cellStyle name="Финансовый 3 3 3 3 2 9 2 2" xfId="23007"/>
    <cellStyle name="Финансовый 3 3 3 3 2 9 2 3" xfId="36615"/>
    <cellStyle name="Финансовый 3 3 3 3 2 9 3" xfId="16203"/>
    <cellStyle name="Финансовый 3 3 3 3 2 9 4" xfId="29811"/>
    <cellStyle name="Финансовый 3 3 3 3 3" xfId="273"/>
    <cellStyle name="Финансовый 3 3 3 3 3 10" xfId="7077"/>
    <cellStyle name="Финансовый 3 3 3 3 3 10 2" xfId="20685"/>
    <cellStyle name="Финансовый 3 3 3 3 3 10 3" xfId="34293"/>
    <cellStyle name="Финансовый 3 3 3 3 3 11" xfId="13881"/>
    <cellStyle name="Финансовый 3 3 3 3 3 12" xfId="27489"/>
    <cellStyle name="Финансовый 3 3 3 3 3 2" xfId="516"/>
    <cellStyle name="Финансовый 3 3 3 3 3 2 10" xfId="14124"/>
    <cellStyle name="Финансовый 3 3 3 3 3 2 11" xfId="27732"/>
    <cellStyle name="Финансовый 3 3 3 3 3 2 2" xfId="2028"/>
    <cellStyle name="Финансовый 3 3 3 3 3 2 2 2" xfId="6564"/>
    <cellStyle name="Финансовый 3 3 3 3 3 2 2 2 2" xfId="13368"/>
    <cellStyle name="Финансовый 3 3 3 3 3 2 2 2 2 2" xfId="26976"/>
    <cellStyle name="Финансовый 3 3 3 3 3 2 2 2 2 3" xfId="40584"/>
    <cellStyle name="Финансовый 3 3 3 3 3 2 2 2 3" xfId="20172"/>
    <cellStyle name="Финансовый 3 3 3 3 3 2 2 2 4" xfId="33780"/>
    <cellStyle name="Финансовый 3 3 3 3 3 2 2 3" xfId="4296"/>
    <cellStyle name="Финансовый 3 3 3 3 3 2 2 3 2" xfId="11100"/>
    <cellStyle name="Финансовый 3 3 3 3 3 2 2 3 2 2" xfId="24708"/>
    <cellStyle name="Финансовый 3 3 3 3 3 2 2 3 2 3" xfId="38316"/>
    <cellStyle name="Финансовый 3 3 3 3 3 2 2 3 3" xfId="17904"/>
    <cellStyle name="Финансовый 3 3 3 3 3 2 2 3 4" xfId="31512"/>
    <cellStyle name="Финансовый 3 3 3 3 3 2 2 4" xfId="8832"/>
    <cellStyle name="Финансовый 3 3 3 3 3 2 2 4 2" xfId="22440"/>
    <cellStyle name="Финансовый 3 3 3 3 3 2 2 4 3" xfId="36048"/>
    <cellStyle name="Финансовый 3 3 3 3 3 2 2 5" xfId="15636"/>
    <cellStyle name="Финансовый 3 3 3 3 3 2 2 6" xfId="29244"/>
    <cellStyle name="Финансовый 3 3 3 3 3 2 3" xfId="1650"/>
    <cellStyle name="Финансовый 3 3 3 3 3 2 3 2" xfId="6186"/>
    <cellStyle name="Финансовый 3 3 3 3 3 2 3 2 2" xfId="12990"/>
    <cellStyle name="Финансовый 3 3 3 3 3 2 3 2 2 2" xfId="26598"/>
    <cellStyle name="Финансовый 3 3 3 3 3 2 3 2 2 3" xfId="40206"/>
    <cellStyle name="Финансовый 3 3 3 3 3 2 3 2 3" xfId="19794"/>
    <cellStyle name="Финансовый 3 3 3 3 3 2 3 2 4" xfId="33402"/>
    <cellStyle name="Финансовый 3 3 3 3 3 2 3 3" xfId="3918"/>
    <cellStyle name="Финансовый 3 3 3 3 3 2 3 3 2" xfId="10722"/>
    <cellStyle name="Финансовый 3 3 3 3 3 2 3 3 2 2" xfId="24330"/>
    <cellStyle name="Финансовый 3 3 3 3 3 2 3 3 2 3" xfId="37938"/>
    <cellStyle name="Финансовый 3 3 3 3 3 2 3 3 3" xfId="17526"/>
    <cellStyle name="Финансовый 3 3 3 3 3 2 3 3 4" xfId="31134"/>
    <cellStyle name="Финансовый 3 3 3 3 3 2 3 4" xfId="8454"/>
    <cellStyle name="Финансовый 3 3 3 3 3 2 3 4 2" xfId="22062"/>
    <cellStyle name="Финансовый 3 3 3 3 3 2 3 4 3" xfId="35670"/>
    <cellStyle name="Финансовый 3 3 3 3 3 2 3 5" xfId="15258"/>
    <cellStyle name="Финансовый 3 3 3 3 3 2 3 6" xfId="28866"/>
    <cellStyle name="Финансовый 3 3 3 3 3 2 4" xfId="2406"/>
    <cellStyle name="Финансовый 3 3 3 3 3 2 4 2" xfId="6942"/>
    <cellStyle name="Финансовый 3 3 3 3 3 2 4 2 2" xfId="13746"/>
    <cellStyle name="Финансовый 3 3 3 3 3 2 4 2 2 2" xfId="27354"/>
    <cellStyle name="Финансовый 3 3 3 3 3 2 4 2 2 3" xfId="40962"/>
    <cellStyle name="Финансовый 3 3 3 3 3 2 4 2 3" xfId="20550"/>
    <cellStyle name="Финансовый 3 3 3 3 3 2 4 2 4" xfId="34158"/>
    <cellStyle name="Финансовый 3 3 3 3 3 2 4 3" xfId="4674"/>
    <cellStyle name="Финансовый 3 3 3 3 3 2 4 3 2" xfId="11478"/>
    <cellStyle name="Финансовый 3 3 3 3 3 2 4 3 2 2" xfId="25086"/>
    <cellStyle name="Финансовый 3 3 3 3 3 2 4 3 2 3" xfId="38694"/>
    <cellStyle name="Финансовый 3 3 3 3 3 2 4 3 3" xfId="18282"/>
    <cellStyle name="Финансовый 3 3 3 3 3 2 4 3 4" xfId="31890"/>
    <cellStyle name="Финансовый 3 3 3 3 3 2 4 4" xfId="9210"/>
    <cellStyle name="Финансовый 3 3 3 3 3 2 4 4 2" xfId="22818"/>
    <cellStyle name="Финансовый 3 3 3 3 3 2 4 4 3" xfId="36426"/>
    <cellStyle name="Финансовый 3 3 3 3 3 2 4 5" xfId="16014"/>
    <cellStyle name="Финансовый 3 3 3 3 3 2 4 6" xfId="29622"/>
    <cellStyle name="Финансовый 3 3 3 3 3 2 5" xfId="1272"/>
    <cellStyle name="Финансовый 3 3 3 3 3 2 5 2" xfId="5808"/>
    <cellStyle name="Финансовый 3 3 3 3 3 2 5 2 2" xfId="12612"/>
    <cellStyle name="Финансовый 3 3 3 3 3 2 5 2 2 2" xfId="26220"/>
    <cellStyle name="Финансовый 3 3 3 3 3 2 5 2 2 3" xfId="39828"/>
    <cellStyle name="Финансовый 3 3 3 3 3 2 5 2 3" xfId="19416"/>
    <cellStyle name="Финансовый 3 3 3 3 3 2 5 2 4" xfId="33024"/>
    <cellStyle name="Финансовый 3 3 3 3 3 2 5 3" xfId="3540"/>
    <cellStyle name="Финансовый 3 3 3 3 3 2 5 3 2" xfId="10344"/>
    <cellStyle name="Финансовый 3 3 3 3 3 2 5 3 2 2" xfId="23952"/>
    <cellStyle name="Финансовый 3 3 3 3 3 2 5 3 2 3" xfId="37560"/>
    <cellStyle name="Финансовый 3 3 3 3 3 2 5 3 3" xfId="17148"/>
    <cellStyle name="Финансовый 3 3 3 3 3 2 5 3 4" xfId="30756"/>
    <cellStyle name="Финансовый 3 3 3 3 3 2 5 4" xfId="8076"/>
    <cellStyle name="Финансовый 3 3 3 3 3 2 5 4 2" xfId="21684"/>
    <cellStyle name="Финансовый 3 3 3 3 3 2 5 4 3" xfId="35292"/>
    <cellStyle name="Финансовый 3 3 3 3 3 2 5 5" xfId="14880"/>
    <cellStyle name="Финансовый 3 3 3 3 3 2 5 6" xfId="28488"/>
    <cellStyle name="Финансовый 3 3 3 3 3 2 6" xfId="894"/>
    <cellStyle name="Финансовый 3 3 3 3 3 2 6 2" xfId="5430"/>
    <cellStyle name="Финансовый 3 3 3 3 3 2 6 2 2" xfId="12234"/>
    <cellStyle name="Финансовый 3 3 3 3 3 2 6 2 2 2" xfId="25842"/>
    <cellStyle name="Финансовый 3 3 3 3 3 2 6 2 2 3" xfId="39450"/>
    <cellStyle name="Финансовый 3 3 3 3 3 2 6 2 3" xfId="19038"/>
    <cellStyle name="Финансовый 3 3 3 3 3 2 6 2 4" xfId="32646"/>
    <cellStyle name="Финансовый 3 3 3 3 3 2 6 3" xfId="3162"/>
    <cellStyle name="Финансовый 3 3 3 3 3 2 6 3 2" xfId="9966"/>
    <cellStyle name="Финансовый 3 3 3 3 3 2 6 3 2 2" xfId="23574"/>
    <cellStyle name="Финансовый 3 3 3 3 3 2 6 3 2 3" xfId="37182"/>
    <cellStyle name="Финансовый 3 3 3 3 3 2 6 3 3" xfId="16770"/>
    <cellStyle name="Финансовый 3 3 3 3 3 2 6 3 4" xfId="30378"/>
    <cellStyle name="Финансовый 3 3 3 3 3 2 6 4" xfId="7698"/>
    <cellStyle name="Финансовый 3 3 3 3 3 2 6 4 2" xfId="21306"/>
    <cellStyle name="Финансовый 3 3 3 3 3 2 6 4 3" xfId="34914"/>
    <cellStyle name="Финансовый 3 3 3 3 3 2 6 5" xfId="14502"/>
    <cellStyle name="Финансовый 3 3 3 3 3 2 6 6" xfId="28110"/>
    <cellStyle name="Финансовый 3 3 3 3 3 2 7" xfId="5052"/>
    <cellStyle name="Финансовый 3 3 3 3 3 2 7 2" xfId="11856"/>
    <cellStyle name="Финансовый 3 3 3 3 3 2 7 2 2" xfId="25464"/>
    <cellStyle name="Финансовый 3 3 3 3 3 2 7 2 3" xfId="39072"/>
    <cellStyle name="Финансовый 3 3 3 3 3 2 7 3" xfId="18660"/>
    <cellStyle name="Финансовый 3 3 3 3 3 2 7 4" xfId="32268"/>
    <cellStyle name="Финансовый 3 3 3 3 3 2 8" xfId="2784"/>
    <cellStyle name="Финансовый 3 3 3 3 3 2 8 2" xfId="9588"/>
    <cellStyle name="Финансовый 3 3 3 3 3 2 8 2 2" xfId="23196"/>
    <cellStyle name="Финансовый 3 3 3 3 3 2 8 2 3" xfId="36804"/>
    <cellStyle name="Финансовый 3 3 3 3 3 2 8 3" xfId="16392"/>
    <cellStyle name="Финансовый 3 3 3 3 3 2 8 4" xfId="30000"/>
    <cellStyle name="Финансовый 3 3 3 3 3 2 9" xfId="7320"/>
    <cellStyle name="Финансовый 3 3 3 3 3 2 9 2" xfId="20928"/>
    <cellStyle name="Финансовый 3 3 3 3 3 2 9 3" xfId="34536"/>
    <cellStyle name="Финансовый 3 3 3 3 3 3" xfId="1785"/>
    <cellStyle name="Финансовый 3 3 3 3 3 3 2" xfId="6321"/>
    <cellStyle name="Финансовый 3 3 3 3 3 3 2 2" xfId="13125"/>
    <cellStyle name="Финансовый 3 3 3 3 3 3 2 2 2" xfId="26733"/>
    <cellStyle name="Финансовый 3 3 3 3 3 3 2 2 3" xfId="40341"/>
    <cellStyle name="Финансовый 3 3 3 3 3 3 2 3" xfId="19929"/>
    <cellStyle name="Финансовый 3 3 3 3 3 3 2 4" xfId="33537"/>
    <cellStyle name="Финансовый 3 3 3 3 3 3 3" xfId="4053"/>
    <cellStyle name="Финансовый 3 3 3 3 3 3 3 2" xfId="10857"/>
    <cellStyle name="Финансовый 3 3 3 3 3 3 3 2 2" xfId="24465"/>
    <cellStyle name="Финансовый 3 3 3 3 3 3 3 2 3" xfId="38073"/>
    <cellStyle name="Финансовый 3 3 3 3 3 3 3 3" xfId="17661"/>
    <cellStyle name="Финансовый 3 3 3 3 3 3 3 4" xfId="31269"/>
    <cellStyle name="Финансовый 3 3 3 3 3 3 4" xfId="8589"/>
    <cellStyle name="Финансовый 3 3 3 3 3 3 4 2" xfId="22197"/>
    <cellStyle name="Финансовый 3 3 3 3 3 3 4 3" xfId="35805"/>
    <cellStyle name="Финансовый 3 3 3 3 3 3 5" xfId="15393"/>
    <cellStyle name="Финансовый 3 3 3 3 3 3 6" xfId="29001"/>
    <cellStyle name="Финансовый 3 3 3 3 3 4" xfId="1407"/>
    <cellStyle name="Финансовый 3 3 3 3 3 4 2" xfId="5943"/>
    <cellStyle name="Финансовый 3 3 3 3 3 4 2 2" xfId="12747"/>
    <cellStyle name="Финансовый 3 3 3 3 3 4 2 2 2" xfId="26355"/>
    <cellStyle name="Финансовый 3 3 3 3 3 4 2 2 3" xfId="39963"/>
    <cellStyle name="Финансовый 3 3 3 3 3 4 2 3" xfId="19551"/>
    <cellStyle name="Финансовый 3 3 3 3 3 4 2 4" xfId="33159"/>
    <cellStyle name="Финансовый 3 3 3 3 3 4 3" xfId="3675"/>
    <cellStyle name="Финансовый 3 3 3 3 3 4 3 2" xfId="10479"/>
    <cellStyle name="Финансовый 3 3 3 3 3 4 3 2 2" xfId="24087"/>
    <cellStyle name="Финансовый 3 3 3 3 3 4 3 2 3" xfId="37695"/>
    <cellStyle name="Финансовый 3 3 3 3 3 4 3 3" xfId="17283"/>
    <cellStyle name="Финансовый 3 3 3 3 3 4 3 4" xfId="30891"/>
    <cellStyle name="Финансовый 3 3 3 3 3 4 4" xfId="8211"/>
    <cellStyle name="Финансовый 3 3 3 3 3 4 4 2" xfId="21819"/>
    <cellStyle name="Финансовый 3 3 3 3 3 4 4 3" xfId="35427"/>
    <cellStyle name="Финансовый 3 3 3 3 3 4 5" xfId="15015"/>
    <cellStyle name="Финансовый 3 3 3 3 3 4 6" xfId="28623"/>
    <cellStyle name="Финансовый 3 3 3 3 3 5" xfId="2163"/>
    <cellStyle name="Финансовый 3 3 3 3 3 5 2" xfId="6699"/>
    <cellStyle name="Финансовый 3 3 3 3 3 5 2 2" xfId="13503"/>
    <cellStyle name="Финансовый 3 3 3 3 3 5 2 2 2" xfId="27111"/>
    <cellStyle name="Финансовый 3 3 3 3 3 5 2 2 3" xfId="40719"/>
    <cellStyle name="Финансовый 3 3 3 3 3 5 2 3" xfId="20307"/>
    <cellStyle name="Финансовый 3 3 3 3 3 5 2 4" xfId="33915"/>
    <cellStyle name="Финансовый 3 3 3 3 3 5 3" xfId="4431"/>
    <cellStyle name="Финансовый 3 3 3 3 3 5 3 2" xfId="11235"/>
    <cellStyle name="Финансовый 3 3 3 3 3 5 3 2 2" xfId="24843"/>
    <cellStyle name="Финансовый 3 3 3 3 3 5 3 2 3" xfId="38451"/>
    <cellStyle name="Финансовый 3 3 3 3 3 5 3 3" xfId="18039"/>
    <cellStyle name="Финансовый 3 3 3 3 3 5 3 4" xfId="31647"/>
    <cellStyle name="Финансовый 3 3 3 3 3 5 4" xfId="8967"/>
    <cellStyle name="Финансовый 3 3 3 3 3 5 4 2" xfId="22575"/>
    <cellStyle name="Финансовый 3 3 3 3 3 5 4 3" xfId="36183"/>
    <cellStyle name="Финансовый 3 3 3 3 3 5 5" xfId="15771"/>
    <cellStyle name="Финансовый 3 3 3 3 3 5 6" xfId="29379"/>
    <cellStyle name="Финансовый 3 3 3 3 3 6" xfId="1029"/>
    <cellStyle name="Финансовый 3 3 3 3 3 6 2" xfId="5565"/>
    <cellStyle name="Финансовый 3 3 3 3 3 6 2 2" xfId="12369"/>
    <cellStyle name="Финансовый 3 3 3 3 3 6 2 2 2" xfId="25977"/>
    <cellStyle name="Финансовый 3 3 3 3 3 6 2 2 3" xfId="39585"/>
    <cellStyle name="Финансовый 3 3 3 3 3 6 2 3" xfId="19173"/>
    <cellStyle name="Финансовый 3 3 3 3 3 6 2 4" xfId="32781"/>
    <cellStyle name="Финансовый 3 3 3 3 3 6 3" xfId="3297"/>
    <cellStyle name="Финансовый 3 3 3 3 3 6 3 2" xfId="10101"/>
    <cellStyle name="Финансовый 3 3 3 3 3 6 3 2 2" xfId="23709"/>
    <cellStyle name="Финансовый 3 3 3 3 3 6 3 2 3" xfId="37317"/>
    <cellStyle name="Финансовый 3 3 3 3 3 6 3 3" xfId="16905"/>
    <cellStyle name="Финансовый 3 3 3 3 3 6 3 4" xfId="30513"/>
    <cellStyle name="Финансовый 3 3 3 3 3 6 4" xfId="7833"/>
    <cellStyle name="Финансовый 3 3 3 3 3 6 4 2" xfId="21441"/>
    <cellStyle name="Финансовый 3 3 3 3 3 6 4 3" xfId="35049"/>
    <cellStyle name="Финансовый 3 3 3 3 3 6 5" xfId="14637"/>
    <cellStyle name="Финансовый 3 3 3 3 3 6 6" xfId="28245"/>
    <cellStyle name="Финансовый 3 3 3 3 3 7" xfId="651"/>
    <cellStyle name="Финансовый 3 3 3 3 3 7 2" xfId="5187"/>
    <cellStyle name="Финансовый 3 3 3 3 3 7 2 2" xfId="11991"/>
    <cellStyle name="Финансовый 3 3 3 3 3 7 2 2 2" xfId="25599"/>
    <cellStyle name="Финансовый 3 3 3 3 3 7 2 2 3" xfId="39207"/>
    <cellStyle name="Финансовый 3 3 3 3 3 7 2 3" xfId="18795"/>
    <cellStyle name="Финансовый 3 3 3 3 3 7 2 4" xfId="32403"/>
    <cellStyle name="Финансовый 3 3 3 3 3 7 3" xfId="2919"/>
    <cellStyle name="Финансовый 3 3 3 3 3 7 3 2" xfId="9723"/>
    <cellStyle name="Финансовый 3 3 3 3 3 7 3 2 2" xfId="23331"/>
    <cellStyle name="Финансовый 3 3 3 3 3 7 3 2 3" xfId="36939"/>
    <cellStyle name="Финансовый 3 3 3 3 3 7 3 3" xfId="16527"/>
    <cellStyle name="Финансовый 3 3 3 3 3 7 3 4" xfId="30135"/>
    <cellStyle name="Финансовый 3 3 3 3 3 7 4" xfId="7455"/>
    <cellStyle name="Финансовый 3 3 3 3 3 7 4 2" xfId="21063"/>
    <cellStyle name="Финансовый 3 3 3 3 3 7 4 3" xfId="34671"/>
    <cellStyle name="Финансовый 3 3 3 3 3 7 5" xfId="14259"/>
    <cellStyle name="Финансовый 3 3 3 3 3 7 6" xfId="27867"/>
    <cellStyle name="Финансовый 3 3 3 3 3 8" xfId="4809"/>
    <cellStyle name="Финансовый 3 3 3 3 3 8 2" xfId="11613"/>
    <cellStyle name="Финансовый 3 3 3 3 3 8 2 2" xfId="25221"/>
    <cellStyle name="Финансовый 3 3 3 3 3 8 2 3" xfId="38829"/>
    <cellStyle name="Финансовый 3 3 3 3 3 8 3" xfId="18417"/>
    <cellStyle name="Финансовый 3 3 3 3 3 8 4" xfId="32025"/>
    <cellStyle name="Финансовый 3 3 3 3 3 9" xfId="2541"/>
    <cellStyle name="Финансовый 3 3 3 3 3 9 2" xfId="9345"/>
    <cellStyle name="Финансовый 3 3 3 3 3 9 2 2" xfId="22953"/>
    <cellStyle name="Финансовый 3 3 3 3 3 9 2 3" xfId="36561"/>
    <cellStyle name="Финансовый 3 3 3 3 3 9 3" xfId="16149"/>
    <cellStyle name="Финансовый 3 3 3 3 3 9 4" xfId="29757"/>
    <cellStyle name="Финансовый 3 3 3 3 4" xfId="394"/>
    <cellStyle name="Финансовый 3 3 3 3 4 10" xfId="14002"/>
    <cellStyle name="Финансовый 3 3 3 3 4 11" xfId="27610"/>
    <cellStyle name="Финансовый 3 3 3 3 4 2" xfId="1906"/>
    <cellStyle name="Финансовый 3 3 3 3 4 2 2" xfId="6442"/>
    <cellStyle name="Финансовый 3 3 3 3 4 2 2 2" xfId="13246"/>
    <cellStyle name="Финансовый 3 3 3 3 4 2 2 2 2" xfId="26854"/>
    <cellStyle name="Финансовый 3 3 3 3 4 2 2 2 3" xfId="40462"/>
    <cellStyle name="Финансовый 3 3 3 3 4 2 2 3" xfId="20050"/>
    <cellStyle name="Финансовый 3 3 3 3 4 2 2 4" xfId="33658"/>
    <cellStyle name="Финансовый 3 3 3 3 4 2 3" xfId="4174"/>
    <cellStyle name="Финансовый 3 3 3 3 4 2 3 2" xfId="10978"/>
    <cellStyle name="Финансовый 3 3 3 3 4 2 3 2 2" xfId="24586"/>
    <cellStyle name="Финансовый 3 3 3 3 4 2 3 2 3" xfId="38194"/>
    <cellStyle name="Финансовый 3 3 3 3 4 2 3 3" xfId="17782"/>
    <cellStyle name="Финансовый 3 3 3 3 4 2 3 4" xfId="31390"/>
    <cellStyle name="Финансовый 3 3 3 3 4 2 4" xfId="8710"/>
    <cellStyle name="Финансовый 3 3 3 3 4 2 4 2" xfId="22318"/>
    <cellStyle name="Финансовый 3 3 3 3 4 2 4 3" xfId="35926"/>
    <cellStyle name="Финансовый 3 3 3 3 4 2 5" xfId="15514"/>
    <cellStyle name="Финансовый 3 3 3 3 4 2 6" xfId="29122"/>
    <cellStyle name="Финансовый 3 3 3 3 4 3" xfId="1528"/>
    <cellStyle name="Финансовый 3 3 3 3 4 3 2" xfId="6064"/>
    <cellStyle name="Финансовый 3 3 3 3 4 3 2 2" xfId="12868"/>
    <cellStyle name="Финансовый 3 3 3 3 4 3 2 2 2" xfId="26476"/>
    <cellStyle name="Финансовый 3 3 3 3 4 3 2 2 3" xfId="40084"/>
    <cellStyle name="Финансовый 3 3 3 3 4 3 2 3" xfId="19672"/>
    <cellStyle name="Финансовый 3 3 3 3 4 3 2 4" xfId="33280"/>
    <cellStyle name="Финансовый 3 3 3 3 4 3 3" xfId="3796"/>
    <cellStyle name="Финансовый 3 3 3 3 4 3 3 2" xfId="10600"/>
    <cellStyle name="Финансовый 3 3 3 3 4 3 3 2 2" xfId="24208"/>
    <cellStyle name="Финансовый 3 3 3 3 4 3 3 2 3" xfId="37816"/>
    <cellStyle name="Финансовый 3 3 3 3 4 3 3 3" xfId="17404"/>
    <cellStyle name="Финансовый 3 3 3 3 4 3 3 4" xfId="31012"/>
    <cellStyle name="Финансовый 3 3 3 3 4 3 4" xfId="8332"/>
    <cellStyle name="Финансовый 3 3 3 3 4 3 4 2" xfId="21940"/>
    <cellStyle name="Финансовый 3 3 3 3 4 3 4 3" xfId="35548"/>
    <cellStyle name="Финансовый 3 3 3 3 4 3 5" xfId="15136"/>
    <cellStyle name="Финансовый 3 3 3 3 4 3 6" xfId="28744"/>
    <cellStyle name="Финансовый 3 3 3 3 4 4" xfId="2284"/>
    <cellStyle name="Финансовый 3 3 3 3 4 4 2" xfId="6820"/>
    <cellStyle name="Финансовый 3 3 3 3 4 4 2 2" xfId="13624"/>
    <cellStyle name="Финансовый 3 3 3 3 4 4 2 2 2" xfId="27232"/>
    <cellStyle name="Финансовый 3 3 3 3 4 4 2 2 3" xfId="40840"/>
    <cellStyle name="Финансовый 3 3 3 3 4 4 2 3" xfId="20428"/>
    <cellStyle name="Финансовый 3 3 3 3 4 4 2 4" xfId="34036"/>
    <cellStyle name="Финансовый 3 3 3 3 4 4 3" xfId="4552"/>
    <cellStyle name="Финансовый 3 3 3 3 4 4 3 2" xfId="11356"/>
    <cellStyle name="Финансовый 3 3 3 3 4 4 3 2 2" xfId="24964"/>
    <cellStyle name="Финансовый 3 3 3 3 4 4 3 2 3" xfId="38572"/>
    <cellStyle name="Финансовый 3 3 3 3 4 4 3 3" xfId="18160"/>
    <cellStyle name="Финансовый 3 3 3 3 4 4 3 4" xfId="31768"/>
    <cellStyle name="Финансовый 3 3 3 3 4 4 4" xfId="9088"/>
    <cellStyle name="Финансовый 3 3 3 3 4 4 4 2" xfId="22696"/>
    <cellStyle name="Финансовый 3 3 3 3 4 4 4 3" xfId="36304"/>
    <cellStyle name="Финансовый 3 3 3 3 4 4 5" xfId="15892"/>
    <cellStyle name="Финансовый 3 3 3 3 4 4 6" xfId="29500"/>
    <cellStyle name="Финансовый 3 3 3 3 4 5" xfId="1150"/>
    <cellStyle name="Финансовый 3 3 3 3 4 5 2" xfId="5686"/>
    <cellStyle name="Финансовый 3 3 3 3 4 5 2 2" xfId="12490"/>
    <cellStyle name="Финансовый 3 3 3 3 4 5 2 2 2" xfId="26098"/>
    <cellStyle name="Финансовый 3 3 3 3 4 5 2 2 3" xfId="39706"/>
    <cellStyle name="Финансовый 3 3 3 3 4 5 2 3" xfId="19294"/>
    <cellStyle name="Финансовый 3 3 3 3 4 5 2 4" xfId="32902"/>
    <cellStyle name="Финансовый 3 3 3 3 4 5 3" xfId="3418"/>
    <cellStyle name="Финансовый 3 3 3 3 4 5 3 2" xfId="10222"/>
    <cellStyle name="Финансовый 3 3 3 3 4 5 3 2 2" xfId="23830"/>
    <cellStyle name="Финансовый 3 3 3 3 4 5 3 2 3" xfId="37438"/>
    <cellStyle name="Финансовый 3 3 3 3 4 5 3 3" xfId="17026"/>
    <cellStyle name="Финансовый 3 3 3 3 4 5 3 4" xfId="30634"/>
    <cellStyle name="Финансовый 3 3 3 3 4 5 4" xfId="7954"/>
    <cellStyle name="Финансовый 3 3 3 3 4 5 4 2" xfId="21562"/>
    <cellStyle name="Финансовый 3 3 3 3 4 5 4 3" xfId="35170"/>
    <cellStyle name="Финансовый 3 3 3 3 4 5 5" xfId="14758"/>
    <cellStyle name="Финансовый 3 3 3 3 4 5 6" xfId="28366"/>
    <cellStyle name="Финансовый 3 3 3 3 4 6" xfId="772"/>
    <cellStyle name="Финансовый 3 3 3 3 4 6 2" xfId="5308"/>
    <cellStyle name="Финансовый 3 3 3 3 4 6 2 2" xfId="12112"/>
    <cellStyle name="Финансовый 3 3 3 3 4 6 2 2 2" xfId="25720"/>
    <cellStyle name="Финансовый 3 3 3 3 4 6 2 2 3" xfId="39328"/>
    <cellStyle name="Финансовый 3 3 3 3 4 6 2 3" xfId="18916"/>
    <cellStyle name="Финансовый 3 3 3 3 4 6 2 4" xfId="32524"/>
    <cellStyle name="Финансовый 3 3 3 3 4 6 3" xfId="3040"/>
    <cellStyle name="Финансовый 3 3 3 3 4 6 3 2" xfId="9844"/>
    <cellStyle name="Финансовый 3 3 3 3 4 6 3 2 2" xfId="23452"/>
    <cellStyle name="Финансовый 3 3 3 3 4 6 3 2 3" xfId="37060"/>
    <cellStyle name="Финансовый 3 3 3 3 4 6 3 3" xfId="16648"/>
    <cellStyle name="Финансовый 3 3 3 3 4 6 3 4" xfId="30256"/>
    <cellStyle name="Финансовый 3 3 3 3 4 6 4" xfId="7576"/>
    <cellStyle name="Финансовый 3 3 3 3 4 6 4 2" xfId="21184"/>
    <cellStyle name="Финансовый 3 3 3 3 4 6 4 3" xfId="34792"/>
    <cellStyle name="Финансовый 3 3 3 3 4 6 5" xfId="14380"/>
    <cellStyle name="Финансовый 3 3 3 3 4 6 6" xfId="27988"/>
    <cellStyle name="Финансовый 3 3 3 3 4 7" xfId="4930"/>
    <cellStyle name="Финансовый 3 3 3 3 4 7 2" xfId="11734"/>
    <cellStyle name="Финансовый 3 3 3 3 4 7 2 2" xfId="25342"/>
    <cellStyle name="Финансовый 3 3 3 3 4 7 2 3" xfId="38950"/>
    <cellStyle name="Финансовый 3 3 3 3 4 7 3" xfId="18538"/>
    <cellStyle name="Финансовый 3 3 3 3 4 7 4" xfId="32146"/>
    <cellStyle name="Финансовый 3 3 3 3 4 8" xfId="2662"/>
    <cellStyle name="Финансовый 3 3 3 3 4 8 2" xfId="9466"/>
    <cellStyle name="Финансовый 3 3 3 3 4 8 2 2" xfId="23074"/>
    <cellStyle name="Финансовый 3 3 3 3 4 8 2 3" xfId="36682"/>
    <cellStyle name="Финансовый 3 3 3 3 4 8 3" xfId="16270"/>
    <cellStyle name="Финансовый 3 3 3 3 4 8 4" xfId="29878"/>
    <cellStyle name="Финансовый 3 3 3 3 4 9" xfId="7198"/>
    <cellStyle name="Финансовый 3 3 3 3 4 9 2" xfId="20806"/>
    <cellStyle name="Финансовый 3 3 3 3 4 9 3" xfId="34414"/>
    <cellStyle name="Финансовый 3 3 3 3 5" xfId="1704"/>
    <cellStyle name="Финансовый 3 3 3 3 5 2" xfId="6240"/>
    <cellStyle name="Финансовый 3 3 3 3 5 2 2" xfId="13044"/>
    <cellStyle name="Финансовый 3 3 3 3 5 2 2 2" xfId="26652"/>
    <cellStyle name="Финансовый 3 3 3 3 5 2 2 3" xfId="40260"/>
    <cellStyle name="Финансовый 3 3 3 3 5 2 3" xfId="19848"/>
    <cellStyle name="Финансовый 3 3 3 3 5 2 4" xfId="33456"/>
    <cellStyle name="Финансовый 3 3 3 3 5 3" xfId="3972"/>
    <cellStyle name="Финансовый 3 3 3 3 5 3 2" xfId="10776"/>
    <cellStyle name="Финансовый 3 3 3 3 5 3 2 2" xfId="24384"/>
    <cellStyle name="Финансовый 3 3 3 3 5 3 2 3" xfId="37992"/>
    <cellStyle name="Финансовый 3 3 3 3 5 3 3" xfId="17580"/>
    <cellStyle name="Финансовый 3 3 3 3 5 3 4" xfId="31188"/>
    <cellStyle name="Финансовый 3 3 3 3 5 4" xfId="8508"/>
    <cellStyle name="Финансовый 3 3 3 3 5 4 2" xfId="22116"/>
    <cellStyle name="Финансовый 3 3 3 3 5 4 3" xfId="35724"/>
    <cellStyle name="Финансовый 3 3 3 3 5 5" xfId="15312"/>
    <cellStyle name="Финансовый 3 3 3 3 5 6" xfId="28920"/>
    <cellStyle name="Финансовый 3 3 3 3 6" xfId="1326"/>
    <cellStyle name="Финансовый 3 3 3 3 6 2" xfId="5862"/>
    <cellStyle name="Финансовый 3 3 3 3 6 2 2" xfId="12666"/>
    <cellStyle name="Финансовый 3 3 3 3 6 2 2 2" xfId="26274"/>
    <cellStyle name="Финансовый 3 3 3 3 6 2 2 3" xfId="39882"/>
    <cellStyle name="Финансовый 3 3 3 3 6 2 3" xfId="19470"/>
    <cellStyle name="Финансовый 3 3 3 3 6 2 4" xfId="33078"/>
    <cellStyle name="Финансовый 3 3 3 3 6 3" xfId="3594"/>
    <cellStyle name="Финансовый 3 3 3 3 6 3 2" xfId="10398"/>
    <cellStyle name="Финансовый 3 3 3 3 6 3 2 2" xfId="24006"/>
    <cellStyle name="Финансовый 3 3 3 3 6 3 2 3" xfId="37614"/>
    <cellStyle name="Финансовый 3 3 3 3 6 3 3" xfId="17202"/>
    <cellStyle name="Финансовый 3 3 3 3 6 3 4" xfId="30810"/>
    <cellStyle name="Финансовый 3 3 3 3 6 4" xfId="8130"/>
    <cellStyle name="Финансовый 3 3 3 3 6 4 2" xfId="21738"/>
    <cellStyle name="Финансовый 3 3 3 3 6 4 3" xfId="35346"/>
    <cellStyle name="Финансовый 3 3 3 3 6 5" xfId="14934"/>
    <cellStyle name="Финансовый 3 3 3 3 6 6" xfId="28542"/>
    <cellStyle name="Финансовый 3 3 3 3 7" xfId="2082"/>
    <cellStyle name="Финансовый 3 3 3 3 7 2" xfId="6618"/>
    <cellStyle name="Финансовый 3 3 3 3 7 2 2" xfId="13422"/>
    <cellStyle name="Финансовый 3 3 3 3 7 2 2 2" xfId="27030"/>
    <cellStyle name="Финансовый 3 3 3 3 7 2 2 3" xfId="40638"/>
    <cellStyle name="Финансовый 3 3 3 3 7 2 3" xfId="20226"/>
    <cellStyle name="Финансовый 3 3 3 3 7 2 4" xfId="33834"/>
    <cellStyle name="Финансовый 3 3 3 3 7 3" xfId="4350"/>
    <cellStyle name="Финансовый 3 3 3 3 7 3 2" xfId="11154"/>
    <cellStyle name="Финансовый 3 3 3 3 7 3 2 2" xfId="24762"/>
    <cellStyle name="Финансовый 3 3 3 3 7 3 2 3" xfId="38370"/>
    <cellStyle name="Финансовый 3 3 3 3 7 3 3" xfId="17958"/>
    <cellStyle name="Финансовый 3 3 3 3 7 3 4" xfId="31566"/>
    <cellStyle name="Финансовый 3 3 3 3 7 4" xfId="8886"/>
    <cellStyle name="Финансовый 3 3 3 3 7 4 2" xfId="22494"/>
    <cellStyle name="Финансовый 3 3 3 3 7 4 3" xfId="36102"/>
    <cellStyle name="Финансовый 3 3 3 3 7 5" xfId="15690"/>
    <cellStyle name="Финансовый 3 3 3 3 7 6" xfId="29298"/>
    <cellStyle name="Финансовый 3 3 3 3 8" xfId="948"/>
    <cellStyle name="Финансовый 3 3 3 3 8 2" xfId="5484"/>
    <cellStyle name="Финансовый 3 3 3 3 8 2 2" xfId="12288"/>
    <cellStyle name="Финансовый 3 3 3 3 8 2 2 2" xfId="25896"/>
    <cellStyle name="Финансовый 3 3 3 3 8 2 2 3" xfId="39504"/>
    <cellStyle name="Финансовый 3 3 3 3 8 2 3" xfId="19092"/>
    <cellStyle name="Финансовый 3 3 3 3 8 2 4" xfId="32700"/>
    <cellStyle name="Финансовый 3 3 3 3 8 3" xfId="3216"/>
    <cellStyle name="Финансовый 3 3 3 3 8 3 2" xfId="10020"/>
    <cellStyle name="Финансовый 3 3 3 3 8 3 2 2" xfId="23628"/>
    <cellStyle name="Финансовый 3 3 3 3 8 3 2 3" xfId="37236"/>
    <cellStyle name="Финансовый 3 3 3 3 8 3 3" xfId="16824"/>
    <cellStyle name="Финансовый 3 3 3 3 8 3 4" xfId="30432"/>
    <cellStyle name="Финансовый 3 3 3 3 8 4" xfId="7752"/>
    <cellStyle name="Финансовый 3 3 3 3 8 4 2" xfId="21360"/>
    <cellStyle name="Финансовый 3 3 3 3 8 4 3" xfId="34968"/>
    <cellStyle name="Финансовый 3 3 3 3 8 5" xfId="14556"/>
    <cellStyle name="Финансовый 3 3 3 3 8 6" xfId="28164"/>
    <cellStyle name="Финансовый 3 3 3 3 9" xfId="570"/>
    <cellStyle name="Финансовый 3 3 3 3 9 2" xfId="5106"/>
    <cellStyle name="Финансовый 3 3 3 3 9 2 2" xfId="11910"/>
    <cellStyle name="Финансовый 3 3 3 3 9 2 2 2" xfId="25518"/>
    <cellStyle name="Финансовый 3 3 3 3 9 2 2 3" xfId="39126"/>
    <cellStyle name="Финансовый 3 3 3 3 9 2 3" xfId="18714"/>
    <cellStyle name="Финансовый 3 3 3 3 9 2 4" xfId="32322"/>
    <cellStyle name="Финансовый 3 3 3 3 9 3" xfId="2838"/>
    <cellStyle name="Финансовый 3 3 3 3 9 3 2" xfId="9642"/>
    <cellStyle name="Финансовый 3 3 3 3 9 3 2 2" xfId="23250"/>
    <cellStyle name="Финансовый 3 3 3 3 9 3 2 3" xfId="36858"/>
    <cellStyle name="Финансовый 3 3 3 3 9 3 3" xfId="16446"/>
    <cellStyle name="Финансовый 3 3 3 3 9 3 4" xfId="30054"/>
    <cellStyle name="Финансовый 3 3 3 3 9 4" xfId="7374"/>
    <cellStyle name="Финансовый 3 3 3 3 9 4 2" xfId="20982"/>
    <cellStyle name="Финансовый 3 3 3 3 9 4 3" xfId="34590"/>
    <cellStyle name="Финансовый 3 3 3 3 9 5" xfId="14178"/>
    <cellStyle name="Финансовый 3 3 3 3 9 6" xfId="27786"/>
    <cellStyle name="Финансовый 3 3 3 4" xfId="204"/>
    <cellStyle name="Финансовый 3 3 3 4 10" xfId="2472"/>
    <cellStyle name="Финансовый 3 3 3 4 10 2" xfId="9276"/>
    <cellStyle name="Финансовый 3 3 3 4 10 2 2" xfId="22884"/>
    <cellStyle name="Финансовый 3 3 3 4 10 2 3" xfId="36492"/>
    <cellStyle name="Финансовый 3 3 3 4 10 3" xfId="16080"/>
    <cellStyle name="Финансовый 3 3 3 4 10 4" xfId="29688"/>
    <cellStyle name="Финансовый 3 3 3 4 11" xfId="7008"/>
    <cellStyle name="Финансовый 3 3 3 4 11 2" xfId="20616"/>
    <cellStyle name="Финансовый 3 3 3 4 11 3" xfId="34224"/>
    <cellStyle name="Финансовый 3 3 3 4 12" xfId="13812"/>
    <cellStyle name="Финансовый 3 3 3 4 13" xfId="27420"/>
    <cellStyle name="Финансовый 3 3 3 4 2" xfId="285"/>
    <cellStyle name="Финансовый 3 3 3 4 2 10" xfId="7089"/>
    <cellStyle name="Финансовый 3 3 3 4 2 10 2" xfId="20697"/>
    <cellStyle name="Финансовый 3 3 3 4 2 10 3" xfId="34305"/>
    <cellStyle name="Финансовый 3 3 3 4 2 11" xfId="13893"/>
    <cellStyle name="Финансовый 3 3 3 4 2 12" xfId="27501"/>
    <cellStyle name="Финансовый 3 3 3 4 2 2" xfId="487"/>
    <cellStyle name="Финансовый 3 3 3 4 2 2 10" xfId="14095"/>
    <cellStyle name="Финансовый 3 3 3 4 2 2 11" xfId="27703"/>
    <cellStyle name="Финансовый 3 3 3 4 2 2 2" xfId="1999"/>
    <cellStyle name="Финансовый 3 3 3 4 2 2 2 2" xfId="6535"/>
    <cellStyle name="Финансовый 3 3 3 4 2 2 2 2 2" xfId="13339"/>
    <cellStyle name="Финансовый 3 3 3 4 2 2 2 2 2 2" xfId="26947"/>
    <cellStyle name="Финансовый 3 3 3 4 2 2 2 2 2 3" xfId="40555"/>
    <cellStyle name="Финансовый 3 3 3 4 2 2 2 2 3" xfId="20143"/>
    <cellStyle name="Финансовый 3 3 3 4 2 2 2 2 4" xfId="33751"/>
    <cellStyle name="Финансовый 3 3 3 4 2 2 2 3" xfId="4267"/>
    <cellStyle name="Финансовый 3 3 3 4 2 2 2 3 2" xfId="11071"/>
    <cellStyle name="Финансовый 3 3 3 4 2 2 2 3 2 2" xfId="24679"/>
    <cellStyle name="Финансовый 3 3 3 4 2 2 2 3 2 3" xfId="38287"/>
    <cellStyle name="Финансовый 3 3 3 4 2 2 2 3 3" xfId="17875"/>
    <cellStyle name="Финансовый 3 3 3 4 2 2 2 3 4" xfId="31483"/>
    <cellStyle name="Финансовый 3 3 3 4 2 2 2 4" xfId="8803"/>
    <cellStyle name="Финансовый 3 3 3 4 2 2 2 4 2" xfId="22411"/>
    <cellStyle name="Финансовый 3 3 3 4 2 2 2 4 3" xfId="36019"/>
    <cellStyle name="Финансовый 3 3 3 4 2 2 2 5" xfId="15607"/>
    <cellStyle name="Финансовый 3 3 3 4 2 2 2 6" xfId="29215"/>
    <cellStyle name="Финансовый 3 3 3 4 2 2 3" xfId="1621"/>
    <cellStyle name="Финансовый 3 3 3 4 2 2 3 2" xfId="6157"/>
    <cellStyle name="Финансовый 3 3 3 4 2 2 3 2 2" xfId="12961"/>
    <cellStyle name="Финансовый 3 3 3 4 2 2 3 2 2 2" xfId="26569"/>
    <cellStyle name="Финансовый 3 3 3 4 2 2 3 2 2 3" xfId="40177"/>
    <cellStyle name="Финансовый 3 3 3 4 2 2 3 2 3" xfId="19765"/>
    <cellStyle name="Финансовый 3 3 3 4 2 2 3 2 4" xfId="33373"/>
    <cellStyle name="Финансовый 3 3 3 4 2 2 3 3" xfId="3889"/>
    <cellStyle name="Финансовый 3 3 3 4 2 2 3 3 2" xfId="10693"/>
    <cellStyle name="Финансовый 3 3 3 4 2 2 3 3 2 2" xfId="24301"/>
    <cellStyle name="Финансовый 3 3 3 4 2 2 3 3 2 3" xfId="37909"/>
    <cellStyle name="Финансовый 3 3 3 4 2 2 3 3 3" xfId="17497"/>
    <cellStyle name="Финансовый 3 3 3 4 2 2 3 3 4" xfId="31105"/>
    <cellStyle name="Финансовый 3 3 3 4 2 2 3 4" xfId="8425"/>
    <cellStyle name="Финансовый 3 3 3 4 2 2 3 4 2" xfId="22033"/>
    <cellStyle name="Финансовый 3 3 3 4 2 2 3 4 3" xfId="35641"/>
    <cellStyle name="Финансовый 3 3 3 4 2 2 3 5" xfId="15229"/>
    <cellStyle name="Финансовый 3 3 3 4 2 2 3 6" xfId="28837"/>
    <cellStyle name="Финансовый 3 3 3 4 2 2 4" xfId="2377"/>
    <cellStyle name="Финансовый 3 3 3 4 2 2 4 2" xfId="6913"/>
    <cellStyle name="Финансовый 3 3 3 4 2 2 4 2 2" xfId="13717"/>
    <cellStyle name="Финансовый 3 3 3 4 2 2 4 2 2 2" xfId="27325"/>
    <cellStyle name="Финансовый 3 3 3 4 2 2 4 2 2 3" xfId="40933"/>
    <cellStyle name="Финансовый 3 3 3 4 2 2 4 2 3" xfId="20521"/>
    <cellStyle name="Финансовый 3 3 3 4 2 2 4 2 4" xfId="34129"/>
    <cellStyle name="Финансовый 3 3 3 4 2 2 4 3" xfId="4645"/>
    <cellStyle name="Финансовый 3 3 3 4 2 2 4 3 2" xfId="11449"/>
    <cellStyle name="Финансовый 3 3 3 4 2 2 4 3 2 2" xfId="25057"/>
    <cellStyle name="Финансовый 3 3 3 4 2 2 4 3 2 3" xfId="38665"/>
    <cellStyle name="Финансовый 3 3 3 4 2 2 4 3 3" xfId="18253"/>
    <cellStyle name="Финансовый 3 3 3 4 2 2 4 3 4" xfId="31861"/>
    <cellStyle name="Финансовый 3 3 3 4 2 2 4 4" xfId="9181"/>
    <cellStyle name="Финансовый 3 3 3 4 2 2 4 4 2" xfId="22789"/>
    <cellStyle name="Финансовый 3 3 3 4 2 2 4 4 3" xfId="36397"/>
    <cellStyle name="Финансовый 3 3 3 4 2 2 4 5" xfId="15985"/>
    <cellStyle name="Финансовый 3 3 3 4 2 2 4 6" xfId="29593"/>
    <cellStyle name="Финансовый 3 3 3 4 2 2 5" xfId="1243"/>
    <cellStyle name="Финансовый 3 3 3 4 2 2 5 2" xfId="5779"/>
    <cellStyle name="Финансовый 3 3 3 4 2 2 5 2 2" xfId="12583"/>
    <cellStyle name="Финансовый 3 3 3 4 2 2 5 2 2 2" xfId="26191"/>
    <cellStyle name="Финансовый 3 3 3 4 2 2 5 2 2 3" xfId="39799"/>
    <cellStyle name="Финансовый 3 3 3 4 2 2 5 2 3" xfId="19387"/>
    <cellStyle name="Финансовый 3 3 3 4 2 2 5 2 4" xfId="32995"/>
    <cellStyle name="Финансовый 3 3 3 4 2 2 5 3" xfId="3511"/>
    <cellStyle name="Финансовый 3 3 3 4 2 2 5 3 2" xfId="10315"/>
    <cellStyle name="Финансовый 3 3 3 4 2 2 5 3 2 2" xfId="23923"/>
    <cellStyle name="Финансовый 3 3 3 4 2 2 5 3 2 3" xfId="37531"/>
    <cellStyle name="Финансовый 3 3 3 4 2 2 5 3 3" xfId="17119"/>
    <cellStyle name="Финансовый 3 3 3 4 2 2 5 3 4" xfId="30727"/>
    <cellStyle name="Финансовый 3 3 3 4 2 2 5 4" xfId="8047"/>
    <cellStyle name="Финансовый 3 3 3 4 2 2 5 4 2" xfId="21655"/>
    <cellStyle name="Финансовый 3 3 3 4 2 2 5 4 3" xfId="35263"/>
    <cellStyle name="Финансовый 3 3 3 4 2 2 5 5" xfId="14851"/>
    <cellStyle name="Финансовый 3 3 3 4 2 2 5 6" xfId="28459"/>
    <cellStyle name="Финансовый 3 3 3 4 2 2 6" xfId="865"/>
    <cellStyle name="Финансовый 3 3 3 4 2 2 6 2" xfId="5401"/>
    <cellStyle name="Финансовый 3 3 3 4 2 2 6 2 2" xfId="12205"/>
    <cellStyle name="Финансовый 3 3 3 4 2 2 6 2 2 2" xfId="25813"/>
    <cellStyle name="Финансовый 3 3 3 4 2 2 6 2 2 3" xfId="39421"/>
    <cellStyle name="Финансовый 3 3 3 4 2 2 6 2 3" xfId="19009"/>
    <cellStyle name="Финансовый 3 3 3 4 2 2 6 2 4" xfId="32617"/>
    <cellStyle name="Финансовый 3 3 3 4 2 2 6 3" xfId="3133"/>
    <cellStyle name="Финансовый 3 3 3 4 2 2 6 3 2" xfId="9937"/>
    <cellStyle name="Финансовый 3 3 3 4 2 2 6 3 2 2" xfId="23545"/>
    <cellStyle name="Финансовый 3 3 3 4 2 2 6 3 2 3" xfId="37153"/>
    <cellStyle name="Финансовый 3 3 3 4 2 2 6 3 3" xfId="16741"/>
    <cellStyle name="Финансовый 3 3 3 4 2 2 6 3 4" xfId="30349"/>
    <cellStyle name="Финансовый 3 3 3 4 2 2 6 4" xfId="7669"/>
    <cellStyle name="Финансовый 3 3 3 4 2 2 6 4 2" xfId="21277"/>
    <cellStyle name="Финансовый 3 3 3 4 2 2 6 4 3" xfId="34885"/>
    <cellStyle name="Финансовый 3 3 3 4 2 2 6 5" xfId="14473"/>
    <cellStyle name="Финансовый 3 3 3 4 2 2 6 6" xfId="28081"/>
    <cellStyle name="Финансовый 3 3 3 4 2 2 7" xfId="5023"/>
    <cellStyle name="Финансовый 3 3 3 4 2 2 7 2" xfId="11827"/>
    <cellStyle name="Финансовый 3 3 3 4 2 2 7 2 2" xfId="25435"/>
    <cellStyle name="Финансовый 3 3 3 4 2 2 7 2 3" xfId="39043"/>
    <cellStyle name="Финансовый 3 3 3 4 2 2 7 3" xfId="18631"/>
    <cellStyle name="Финансовый 3 3 3 4 2 2 7 4" xfId="32239"/>
    <cellStyle name="Финансовый 3 3 3 4 2 2 8" xfId="2755"/>
    <cellStyle name="Финансовый 3 3 3 4 2 2 8 2" xfId="9559"/>
    <cellStyle name="Финансовый 3 3 3 4 2 2 8 2 2" xfId="23167"/>
    <cellStyle name="Финансовый 3 3 3 4 2 2 8 2 3" xfId="36775"/>
    <cellStyle name="Финансовый 3 3 3 4 2 2 8 3" xfId="16363"/>
    <cellStyle name="Финансовый 3 3 3 4 2 2 8 4" xfId="29971"/>
    <cellStyle name="Финансовый 3 3 3 4 2 2 9" xfId="7291"/>
    <cellStyle name="Финансовый 3 3 3 4 2 2 9 2" xfId="20899"/>
    <cellStyle name="Финансовый 3 3 3 4 2 2 9 3" xfId="34507"/>
    <cellStyle name="Финансовый 3 3 3 4 2 3" xfId="1797"/>
    <cellStyle name="Финансовый 3 3 3 4 2 3 2" xfId="6333"/>
    <cellStyle name="Финансовый 3 3 3 4 2 3 2 2" xfId="13137"/>
    <cellStyle name="Финансовый 3 3 3 4 2 3 2 2 2" xfId="26745"/>
    <cellStyle name="Финансовый 3 3 3 4 2 3 2 2 3" xfId="40353"/>
    <cellStyle name="Финансовый 3 3 3 4 2 3 2 3" xfId="19941"/>
    <cellStyle name="Финансовый 3 3 3 4 2 3 2 4" xfId="33549"/>
    <cellStyle name="Финансовый 3 3 3 4 2 3 3" xfId="4065"/>
    <cellStyle name="Финансовый 3 3 3 4 2 3 3 2" xfId="10869"/>
    <cellStyle name="Финансовый 3 3 3 4 2 3 3 2 2" xfId="24477"/>
    <cellStyle name="Финансовый 3 3 3 4 2 3 3 2 3" xfId="38085"/>
    <cellStyle name="Финансовый 3 3 3 4 2 3 3 3" xfId="17673"/>
    <cellStyle name="Финансовый 3 3 3 4 2 3 3 4" xfId="31281"/>
    <cellStyle name="Финансовый 3 3 3 4 2 3 4" xfId="8601"/>
    <cellStyle name="Финансовый 3 3 3 4 2 3 4 2" xfId="22209"/>
    <cellStyle name="Финансовый 3 3 3 4 2 3 4 3" xfId="35817"/>
    <cellStyle name="Финансовый 3 3 3 4 2 3 5" xfId="15405"/>
    <cellStyle name="Финансовый 3 3 3 4 2 3 6" xfId="29013"/>
    <cellStyle name="Финансовый 3 3 3 4 2 4" xfId="1419"/>
    <cellStyle name="Финансовый 3 3 3 4 2 4 2" xfId="5955"/>
    <cellStyle name="Финансовый 3 3 3 4 2 4 2 2" xfId="12759"/>
    <cellStyle name="Финансовый 3 3 3 4 2 4 2 2 2" xfId="26367"/>
    <cellStyle name="Финансовый 3 3 3 4 2 4 2 2 3" xfId="39975"/>
    <cellStyle name="Финансовый 3 3 3 4 2 4 2 3" xfId="19563"/>
    <cellStyle name="Финансовый 3 3 3 4 2 4 2 4" xfId="33171"/>
    <cellStyle name="Финансовый 3 3 3 4 2 4 3" xfId="3687"/>
    <cellStyle name="Финансовый 3 3 3 4 2 4 3 2" xfId="10491"/>
    <cellStyle name="Финансовый 3 3 3 4 2 4 3 2 2" xfId="24099"/>
    <cellStyle name="Финансовый 3 3 3 4 2 4 3 2 3" xfId="37707"/>
    <cellStyle name="Финансовый 3 3 3 4 2 4 3 3" xfId="17295"/>
    <cellStyle name="Финансовый 3 3 3 4 2 4 3 4" xfId="30903"/>
    <cellStyle name="Финансовый 3 3 3 4 2 4 4" xfId="8223"/>
    <cellStyle name="Финансовый 3 3 3 4 2 4 4 2" xfId="21831"/>
    <cellStyle name="Финансовый 3 3 3 4 2 4 4 3" xfId="35439"/>
    <cellStyle name="Финансовый 3 3 3 4 2 4 5" xfId="15027"/>
    <cellStyle name="Финансовый 3 3 3 4 2 4 6" xfId="28635"/>
    <cellStyle name="Финансовый 3 3 3 4 2 5" xfId="2175"/>
    <cellStyle name="Финансовый 3 3 3 4 2 5 2" xfId="6711"/>
    <cellStyle name="Финансовый 3 3 3 4 2 5 2 2" xfId="13515"/>
    <cellStyle name="Финансовый 3 3 3 4 2 5 2 2 2" xfId="27123"/>
    <cellStyle name="Финансовый 3 3 3 4 2 5 2 2 3" xfId="40731"/>
    <cellStyle name="Финансовый 3 3 3 4 2 5 2 3" xfId="20319"/>
    <cellStyle name="Финансовый 3 3 3 4 2 5 2 4" xfId="33927"/>
    <cellStyle name="Финансовый 3 3 3 4 2 5 3" xfId="4443"/>
    <cellStyle name="Финансовый 3 3 3 4 2 5 3 2" xfId="11247"/>
    <cellStyle name="Финансовый 3 3 3 4 2 5 3 2 2" xfId="24855"/>
    <cellStyle name="Финансовый 3 3 3 4 2 5 3 2 3" xfId="38463"/>
    <cellStyle name="Финансовый 3 3 3 4 2 5 3 3" xfId="18051"/>
    <cellStyle name="Финансовый 3 3 3 4 2 5 3 4" xfId="31659"/>
    <cellStyle name="Финансовый 3 3 3 4 2 5 4" xfId="8979"/>
    <cellStyle name="Финансовый 3 3 3 4 2 5 4 2" xfId="22587"/>
    <cellStyle name="Финансовый 3 3 3 4 2 5 4 3" xfId="36195"/>
    <cellStyle name="Финансовый 3 3 3 4 2 5 5" xfId="15783"/>
    <cellStyle name="Финансовый 3 3 3 4 2 5 6" xfId="29391"/>
    <cellStyle name="Финансовый 3 3 3 4 2 6" xfId="1041"/>
    <cellStyle name="Финансовый 3 3 3 4 2 6 2" xfId="5577"/>
    <cellStyle name="Финансовый 3 3 3 4 2 6 2 2" xfId="12381"/>
    <cellStyle name="Финансовый 3 3 3 4 2 6 2 2 2" xfId="25989"/>
    <cellStyle name="Финансовый 3 3 3 4 2 6 2 2 3" xfId="39597"/>
    <cellStyle name="Финансовый 3 3 3 4 2 6 2 3" xfId="19185"/>
    <cellStyle name="Финансовый 3 3 3 4 2 6 2 4" xfId="32793"/>
    <cellStyle name="Финансовый 3 3 3 4 2 6 3" xfId="3309"/>
    <cellStyle name="Финансовый 3 3 3 4 2 6 3 2" xfId="10113"/>
    <cellStyle name="Финансовый 3 3 3 4 2 6 3 2 2" xfId="23721"/>
    <cellStyle name="Финансовый 3 3 3 4 2 6 3 2 3" xfId="37329"/>
    <cellStyle name="Финансовый 3 3 3 4 2 6 3 3" xfId="16917"/>
    <cellStyle name="Финансовый 3 3 3 4 2 6 3 4" xfId="30525"/>
    <cellStyle name="Финансовый 3 3 3 4 2 6 4" xfId="7845"/>
    <cellStyle name="Финансовый 3 3 3 4 2 6 4 2" xfId="21453"/>
    <cellStyle name="Финансовый 3 3 3 4 2 6 4 3" xfId="35061"/>
    <cellStyle name="Финансовый 3 3 3 4 2 6 5" xfId="14649"/>
    <cellStyle name="Финансовый 3 3 3 4 2 6 6" xfId="28257"/>
    <cellStyle name="Финансовый 3 3 3 4 2 7" xfId="663"/>
    <cellStyle name="Финансовый 3 3 3 4 2 7 2" xfId="5199"/>
    <cellStyle name="Финансовый 3 3 3 4 2 7 2 2" xfId="12003"/>
    <cellStyle name="Финансовый 3 3 3 4 2 7 2 2 2" xfId="25611"/>
    <cellStyle name="Финансовый 3 3 3 4 2 7 2 2 3" xfId="39219"/>
    <cellStyle name="Финансовый 3 3 3 4 2 7 2 3" xfId="18807"/>
    <cellStyle name="Финансовый 3 3 3 4 2 7 2 4" xfId="32415"/>
    <cellStyle name="Финансовый 3 3 3 4 2 7 3" xfId="2931"/>
    <cellStyle name="Финансовый 3 3 3 4 2 7 3 2" xfId="9735"/>
    <cellStyle name="Финансовый 3 3 3 4 2 7 3 2 2" xfId="23343"/>
    <cellStyle name="Финансовый 3 3 3 4 2 7 3 2 3" xfId="36951"/>
    <cellStyle name="Финансовый 3 3 3 4 2 7 3 3" xfId="16539"/>
    <cellStyle name="Финансовый 3 3 3 4 2 7 3 4" xfId="30147"/>
    <cellStyle name="Финансовый 3 3 3 4 2 7 4" xfId="7467"/>
    <cellStyle name="Финансовый 3 3 3 4 2 7 4 2" xfId="21075"/>
    <cellStyle name="Финансовый 3 3 3 4 2 7 4 3" xfId="34683"/>
    <cellStyle name="Финансовый 3 3 3 4 2 7 5" xfId="14271"/>
    <cellStyle name="Финансовый 3 3 3 4 2 7 6" xfId="27879"/>
    <cellStyle name="Финансовый 3 3 3 4 2 8" xfId="4821"/>
    <cellStyle name="Финансовый 3 3 3 4 2 8 2" xfId="11625"/>
    <cellStyle name="Финансовый 3 3 3 4 2 8 2 2" xfId="25233"/>
    <cellStyle name="Финансовый 3 3 3 4 2 8 2 3" xfId="38841"/>
    <cellStyle name="Финансовый 3 3 3 4 2 8 3" xfId="18429"/>
    <cellStyle name="Финансовый 3 3 3 4 2 8 4" xfId="32037"/>
    <cellStyle name="Финансовый 3 3 3 4 2 9" xfId="2553"/>
    <cellStyle name="Финансовый 3 3 3 4 2 9 2" xfId="9357"/>
    <cellStyle name="Финансовый 3 3 3 4 2 9 2 2" xfId="22965"/>
    <cellStyle name="Финансовый 3 3 3 4 2 9 2 3" xfId="36573"/>
    <cellStyle name="Финансовый 3 3 3 4 2 9 3" xfId="16161"/>
    <cellStyle name="Финансовый 3 3 3 4 2 9 4" xfId="29769"/>
    <cellStyle name="Финансовый 3 3 3 4 3" xfId="406"/>
    <cellStyle name="Финансовый 3 3 3 4 3 10" xfId="14014"/>
    <cellStyle name="Финансовый 3 3 3 4 3 11" xfId="27622"/>
    <cellStyle name="Финансовый 3 3 3 4 3 2" xfId="1918"/>
    <cellStyle name="Финансовый 3 3 3 4 3 2 2" xfId="6454"/>
    <cellStyle name="Финансовый 3 3 3 4 3 2 2 2" xfId="13258"/>
    <cellStyle name="Финансовый 3 3 3 4 3 2 2 2 2" xfId="26866"/>
    <cellStyle name="Финансовый 3 3 3 4 3 2 2 2 3" xfId="40474"/>
    <cellStyle name="Финансовый 3 3 3 4 3 2 2 3" xfId="20062"/>
    <cellStyle name="Финансовый 3 3 3 4 3 2 2 4" xfId="33670"/>
    <cellStyle name="Финансовый 3 3 3 4 3 2 3" xfId="4186"/>
    <cellStyle name="Финансовый 3 3 3 4 3 2 3 2" xfId="10990"/>
    <cellStyle name="Финансовый 3 3 3 4 3 2 3 2 2" xfId="24598"/>
    <cellStyle name="Финансовый 3 3 3 4 3 2 3 2 3" xfId="38206"/>
    <cellStyle name="Финансовый 3 3 3 4 3 2 3 3" xfId="17794"/>
    <cellStyle name="Финансовый 3 3 3 4 3 2 3 4" xfId="31402"/>
    <cellStyle name="Финансовый 3 3 3 4 3 2 4" xfId="8722"/>
    <cellStyle name="Финансовый 3 3 3 4 3 2 4 2" xfId="22330"/>
    <cellStyle name="Финансовый 3 3 3 4 3 2 4 3" xfId="35938"/>
    <cellStyle name="Финансовый 3 3 3 4 3 2 5" xfId="15526"/>
    <cellStyle name="Финансовый 3 3 3 4 3 2 6" xfId="29134"/>
    <cellStyle name="Финансовый 3 3 3 4 3 3" xfId="1540"/>
    <cellStyle name="Финансовый 3 3 3 4 3 3 2" xfId="6076"/>
    <cellStyle name="Финансовый 3 3 3 4 3 3 2 2" xfId="12880"/>
    <cellStyle name="Финансовый 3 3 3 4 3 3 2 2 2" xfId="26488"/>
    <cellStyle name="Финансовый 3 3 3 4 3 3 2 2 3" xfId="40096"/>
    <cellStyle name="Финансовый 3 3 3 4 3 3 2 3" xfId="19684"/>
    <cellStyle name="Финансовый 3 3 3 4 3 3 2 4" xfId="33292"/>
    <cellStyle name="Финансовый 3 3 3 4 3 3 3" xfId="3808"/>
    <cellStyle name="Финансовый 3 3 3 4 3 3 3 2" xfId="10612"/>
    <cellStyle name="Финансовый 3 3 3 4 3 3 3 2 2" xfId="24220"/>
    <cellStyle name="Финансовый 3 3 3 4 3 3 3 2 3" xfId="37828"/>
    <cellStyle name="Финансовый 3 3 3 4 3 3 3 3" xfId="17416"/>
    <cellStyle name="Финансовый 3 3 3 4 3 3 3 4" xfId="31024"/>
    <cellStyle name="Финансовый 3 3 3 4 3 3 4" xfId="8344"/>
    <cellStyle name="Финансовый 3 3 3 4 3 3 4 2" xfId="21952"/>
    <cellStyle name="Финансовый 3 3 3 4 3 3 4 3" xfId="35560"/>
    <cellStyle name="Финансовый 3 3 3 4 3 3 5" xfId="15148"/>
    <cellStyle name="Финансовый 3 3 3 4 3 3 6" xfId="28756"/>
    <cellStyle name="Финансовый 3 3 3 4 3 4" xfId="2296"/>
    <cellStyle name="Финансовый 3 3 3 4 3 4 2" xfId="6832"/>
    <cellStyle name="Финансовый 3 3 3 4 3 4 2 2" xfId="13636"/>
    <cellStyle name="Финансовый 3 3 3 4 3 4 2 2 2" xfId="27244"/>
    <cellStyle name="Финансовый 3 3 3 4 3 4 2 2 3" xfId="40852"/>
    <cellStyle name="Финансовый 3 3 3 4 3 4 2 3" xfId="20440"/>
    <cellStyle name="Финансовый 3 3 3 4 3 4 2 4" xfId="34048"/>
    <cellStyle name="Финансовый 3 3 3 4 3 4 3" xfId="4564"/>
    <cellStyle name="Финансовый 3 3 3 4 3 4 3 2" xfId="11368"/>
    <cellStyle name="Финансовый 3 3 3 4 3 4 3 2 2" xfId="24976"/>
    <cellStyle name="Финансовый 3 3 3 4 3 4 3 2 3" xfId="38584"/>
    <cellStyle name="Финансовый 3 3 3 4 3 4 3 3" xfId="18172"/>
    <cellStyle name="Финансовый 3 3 3 4 3 4 3 4" xfId="31780"/>
    <cellStyle name="Финансовый 3 3 3 4 3 4 4" xfId="9100"/>
    <cellStyle name="Финансовый 3 3 3 4 3 4 4 2" xfId="22708"/>
    <cellStyle name="Финансовый 3 3 3 4 3 4 4 3" xfId="36316"/>
    <cellStyle name="Финансовый 3 3 3 4 3 4 5" xfId="15904"/>
    <cellStyle name="Финансовый 3 3 3 4 3 4 6" xfId="29512"/>
    <cellStyle name="Финансовый 3 3 3 4 3 5" xfId="1162"/>
    <cellStyle name="Финансовый 3 3 3 4 3 5 2" xfId="5698"/>
    <cellStyle name="Финансовый 3 3 3 4 3 5 2 2" xfId="12502"/>
    <cellStyle name="Финансовый 3 3 3 4 3 5 2 2 2" xfId="26110"/>
    <cellStyle name="Финансовый 3 3 3 4 3 5 2 2 3" xfId="39718"/>
    <cellStyle name="Финансовый 3 3 3 4 3 5 2 3" xfId="19306"/>
    <cellStyle name="Финансовый 3 3 3 4 3 5 2 4" xfId="32914"/>
    <cellStyle name="Финансовый 3 3 3 4 3 5 3" xfId="3430"/>
    <cellStyle name="Финансовый 3 3 3 4 3 5 3 2" xfId="10234"/>
    <cellStyle name="Финансовый 3 3 3 4 3 5 3 2 2" xfId="23842"/>
    <cellStyle name="Финансовый 3 3 3 4 3 5 3 2 3" xfId="37450"/>
    <cellStyle name="Финансовый 3 3 3 4 3 5 3 3" xfId="17038"/>
    <cellStyle name="Финансовый 3 3 3 4 3 5 3 4" xfId="30646"/>
    <cellStyle name="Финансовый 3 3 3 4 3 5 4" xfId="7966"/>
    <cellStyle name="Финансовый 3 3 3 4 3 5 4 2" xfId="21574"/>
    <cellStyle name="Финансовый 3 3 3 4 3 5 4 3" xfId="35182"/>
    <cellStyle name="Финансовый 3 3 3 4 3 5 5" xfId="14770"/>
    <cellStyle name="Финансовый 3 3 3 4 3 5 6" xfId="28378"/>
    <cellStyle name="Финансовый 3 3 3 4 3 6" xfId="784"/>
    <cellStyle name="Финансовый 3 3 3 4 3 6 2" xfId="5320"/>
    <cellStyle name="Финансовый 3 3 3 4 3 6 2 2" xfId="12124"/>
    <cellStyle name="Финансовый 3 3 3 4 3 6 2 2 2" xfId="25732"/>
    <cellStyle name="Финансовый 3 3 3 4 3 6 2 2 3" xfId="39340"/>
    <cellStyle name="Финансовый 3 3 3 4 3 6 2 3" xfId="18928"/>
    <cellStyle name="Финансовый 3 3 3 4 3 6 2 4" xfId="32536"/>
    <cellStyle name="Финансовый 3 3 3 4 3 6 3" xfId="3052"/>
    <cellStyle name="Финансовый 3 3 3 4 3 6 3 2" xfId="9856"/>
    <cellStyle name="Финансовый 3 3 3 4 3 6 3 2 2" xfId="23464"/>
    <cellStyle name="Финансовый 3 3 3 4 3 6 3 2 3" xfId="37072"/>
    <cellStyle name="Финансовый 3 3 3 4 3 6 3 3" xfId="16660"/>
    <cellStyle name="Финансовый 3 3 3 4 3 6 3 4" xfId="30268"/>
    <cellStyle name="Финансовый 3 3 3 4 3 6 4" xfId="7588"/>
    <cellStyle name="Финансовый 3 3 3 4 3 6 4 2" xfId="21196"/>
    <cellStyle name="Финансовый 3 3 3 4 3 6 4 3" xfId="34804"/>
    <cellStyle name="Финансовый 3 3 3 4 3 6 5" xfId="14392"/>
    <cellStyle name="Финансовый 3 3 3 4 3 6 6" xfId="28000"/>
    <cellStyle name="Финансовый 3 3 3 4 3 7" xfId="4942"/>
    <cellStyle name="Финансовый 3 3 3 4 3 7 2" xfId="11746"/>
    <cellStyle name="Финансовый 3 3 3 4 3 7 2 2" xfId="25354"/>
    <cellStyle name="Финансовый 3 3 3 4 3 7 2 3" xfId="38962"/>
    <cellStyle name="Финансовый 3 3 3 4 3 7 3" xfId="18550"/>
    <cellStyle name="Финансовый 3 3 3 4 3 7 4" xfId="32158"/>
    <cellStyle name="Финансовый 3 3 3 4 3 8" xfId="2674"/>
    <cellStyle name="Финансовый 3 3 3 4 3 8 2" xfId="9478"/>
    <cellStyle name="Финансовый 3 3 3 4 3 8 2 2" xfId="23086"/>
    <cellStyle name="Финансовый 3 3 3 4 3 8 2 3" xfId="36694"/>
    <cellStyle name="Финансовый 3 3 3 4 3 8 3" xfId="16282"/>
    <cellStyle name="Финансовый 3 3 3 4 3 8 4" xfId="29890"/>
    <cellStyle name="Финансовый 3 3 3 4 3 9" xfId="7210"/>
    <cellStyle name="Финансовый 3 3 3 4 3 9 2" xfId="20818"/>
    <cellStyle name="Финансовый 3 3 3 4 3 9 3" xfId="34426"/>
    <cellStyle name="Финансовый 3 3 3 4 4" xfId="1716"/>
    <cellStyle name="Финансовый 3 3 3 4 4 2" xfId="6252"/>
    <cellStyle name="Финансовый 3 3 3 4 4 2 2" xfId="13056"/>
    <cellStyle name="Финансовый 3 3 3 4 4 2 2 2" xfId="26664"/>
    <cellStyle name="Финансовый 3 3 3 4 4 2 2 3" xfId="40272"/>
    <cellStyle name="Финансовый 3 3 3 4 4 2 3" xfId="19860"/>
    <cellStyle name="Финансовый 3 3 3 4 4 2 4" xfId="33468"/>
    <cellStyle name="Финансовый 3 3 3 4 4 3" xfId="3984"/>
    <cellStyle name="Финансовый 3 3 3 4 4 3 2" xfId="10788"/>
    <cellStyle name="Финансовый 3 3 3 4 4 3 2 2" xfId="24396"/>
    <cellStyle name="Финансовый 3 3 3 4 4 3 2 3" xfId="38004"/>
    <cellStyle name="Финансовый 3 3 3 4 4 3 3" xfId="17592"/>
    <cellStyle name="Финансовый 3 3 3 4 4 3 4" xfId="31200"/>
    <cellStyle name="Финансовый 3 3 3 4 4 4" xfId="8520"/>
    <cellStyle name="Финансовый 3 3 3 4 4 4 2" xfId="22128"/>
    <cellStyle name="Финансовый 3 3 3 4 4 4 3" xfId="35736"/>
    <cellStyle name="Финансовый 3 3 3 4 4 5" xfId="15324"/>
    <cellStyle name="Финансовый 3 3 3 4 4 6" xfId="28932"/>
    <cellStyle name="Финансовый 3 3 3 4 5" xfId="1338"/>
    <cellStyle name="Финансовый 3 3 3 4 5 2" xfId="5874"/>
    <cellStyle name="Финансовый 3 3 3 4 5 2 2" xfId="12678"/>
    <cellStyle name="Финансовый 3 3 3 4 5 2 2 2" xfId="26286"/>
    <cellStyle name="Финансовый 3 3 3 4 5 2 2 3" xfId="39894"/>
    <cellStyle name="Финансовый 3 3 3 4 5 2 3" xfId="19482"/>
    <cellStyle name="Финансовый 3 3 3 4 5 2 4" xfId="33090"/>
    <cellStyle name="Финансовый 3 3 3 4 5 3" xfId="3606"/>
    <cellStyle name="Финансовый 3 3 3 4 5 3 2" xfId="10410"/>
    <cellStyle name="Финансовый 3 3 3 4 5 3 2 2" xfId="24018"/>
    <cellStyle name="Финансовый 3 3 3 4 5 3 2 3" xfId="37626"/>
    <cellStyle name="Финансовый 3 3 3 4 5 3 3" xfId="17214"/>
    <cellStyle name="Финансовый 3 3 3 4 5 3 4" xfId="30822"/>
    <cellStyle name="Финансовый 3 3 3 4 5 4" xfId="8142"/>
    <cellStyle name="Финансовый 3 3 3 4 5 4 2" xfId="21750"/>
    <cellStyle name="Финансовый 3 3 3 4 5 4 3" xfId="35358"/>
    <cellStyle name="Финансовый 3 3 3 4 5 5" xfId="14946"/>
    <cellStyle name="Финансовый 3 3 3 4 5 6" xfId="28554"/>
    <cellStyle name="Финансовый 3 3 3 4 6" xfId="2094"/>
    <cellStyle name="Финансовый 3 3 3 4 6 2" xfId="6630"/>
    <cellStyle name="Финансовый 3 3 3 4 6 2 2" xfId="13434"/>
    <cellStyle name="Финансовый 3 3 3 4 6 2 2 2" xfId="27042"/>
    <cellStyle name="Финансовый 3 3 3 4 6 2 2 3" xfId="40650"/>
    <cellStyle name="Финансовый 3 3 3 4 6 2 3" xfId="20238"/>
    <cellStyle name="Финансовый 3 3 3 4 6 2 4" xfId="33846"/>
    <cellStyle name="Финансовый 3 3 3 4 6 3" xfId="4362"/>
    <cellStyle name="Финансовый 3 3 3 4 6 3 2" xfId="11166"/>
    <cellStyle name="Финансовый 3 3 3 4 6 3 2 2" xfId="24774"/>
    <cellStyle name="Финансовый 3 3 3 4 6 3 2 3" xfId="38382"/>
    <cellStyle name="Финансовый 3 3 3 4 6 3 3" xfId="17970"/>
    <cellStyle name="Финансовый 3 3 3 4 6 3 4" xfId="31578"/>
    <cellStyle name="Финансовый 3 3 3 4 6 4" xfId="8898"/>
    <cellStyle name="Финансовый 3 3 3 4 6 4 2" xfId="22506"/>
    <cellStyle name="Финансовый 3 3 3 4 6 4 3" xfId="36114"/>
    <cellStyle name="Финансовый 3 3 3 4 6 5" xfId="15702"/>
    <cellStyle name="Финансовый 3 3 3 4 6 6" xfId="29310"/>
    <cellStyle name="Финансовый 3 3 3 4 7" xfId="960"/>
    <cellStyle name="Финансовый 3 3 3 4 7 2" xfId="5496"/>
    <cellStyle name="Финансовый 3 3 3 4 7 2 2" xfId="12300"/>
    <cellStyle name="Финансовый 3 3 3 4 7 2 2 2" xfId="25908"/>
    <cellStyle name="Финансовый 3 3 3 4 7 2 2 3" xfId="39516"/>
    <cellStyle name="Финансовый 3 3 3 4 7 2 3" xfId="19104"/>
    <cellStyle name="Финансовый 3 3 3 4 7 2 4" xfId="32712"/>
    <cellStyle name="Финансовый 3 3 3 4 7 3" xfId="3228"/>
    <cellStyle name="Финансовый 3 3 3 4 7 3 2" xfId="10032"/>
    <cellStyle name="Финансовый 3 3 3 4 7 3 2 2" xfId="23640"/>
    <cellStyle name="Финансовый 3 3 3 4 7 3 2 3" xfId="37248"/>
    <cellStyle name="Финансовый 3 3 3 4 7 3 3" xfId="16836"/>
    <cellStyle name="Финансовый 3 3 3 4 7 3 4" xfId="30444"/>
    <cellStyle name="Финансовый 3 3 3 4 7 4" xfId="7764"/>
    <cellStyle name="Финансовый 3 3 3 4 7 4 2" xfId="21372"/>
    <cellStyle name="Финансовый 3 3 3 4 7 4 3" xfId="34980"/>
    <cellStyle name="Финансовый 3 3 3 4 7 5" xfId="14568"/>
    <cellStyle name="Финансовый 3 3 3 4 7 6" xfId="28176"/>
    <cellStyle name="Финансовый 3 3 3 4 8" xfId="582"/>
    <cellStyle name="Финансовый 3 3 3 4 8 2" xfId="5118"/>
    <cellStyle name="Финансовый 3 3 3 4 8 2 2" xfId="11922"/>
    <cellStyle name="Финансовый 3 3 3 4 8 2 2 2" xfId="25530"/>
    <cellStyle name="Финансовый 3 3 3 4 8 2 2 3" xfId="39138"/>
    <cellStyle name="Финансовый 3 3 3 4 8 2 3" xfId="18726"/>
    <cellStyle name="Финансовый 3 3 3 4 8 2 4" xfId="32334"/>
    <cellStyle name="Финансовый 3 3 3 4 8 3" xfId="2850"/>
    <cellStyle name="Финансовый 3 3 3 4 8 3 2" xfId="9654"/>
    <cellStyle name="Финансовый 3 3 3 4 8 3 2 2" xfId="23262"/>
    <cellStyle name="Финансовый 3 3 3 4 8 3 2 3" xfId="36870"/>
    <cellStyle name="Финансовый 3 3 3 4 8 3 3" xfId="16458"/>
    <cellStyle name="Финансовый 3 3 3 4 8 3 4" xfId="30066"/>
    <cellStyle name="Финансовый 3 3 3 4 8 4" xfId="7386"/>
    <cellStyle name="Финансовый 3 3 3 4 8 4 2" xfId="20994"/>
    <cellStyle name="Финансовый 3 3 3 4 8 4 3" xfId="34602"/>
    <cellStyle name="Финансовый 3 3 3 4 8 5" xfId="14190"/>
    <cellStyle name="Финансовый 3 3 3 4 8 6" xfId="27798"/>
    <cellStyle name="Финансовый 3 3 3 4 9" xfId="4740"/>
    <cellStyle name="Финансовый 3 3 3 4 9 2" xfId="11544"/>
    <cellStyle name="Финансовый 3 3 3 4 9 2 2" xfId="25152"/>
    <cellStyle name="Финансовый 3 3 3 4 9 2 3" xfId="38760"/>
    <cellStyle name="Финансовый 3 3 3 4 9 3" xfId="18348"/>
    <cellStyle name="Финансовый 3 3 3 4 9 4" xfId="31956"/>
    <cellStyle name="Финансовый 3 3 3 5" xfId="171"/>
    <cellStyle name="Финансовый 3 3 3 5 10" xfId="2439"/>
    <cellStyle name="Финансовый 3 3 3 5 10 2" xfId="9243"/>
    <cellStyle name="Финансовый 3 3 3 5 10 2 2" xfId="22851"/>
    <cellStyle name="Финансовый 3 3 3 5 10 2 3" xfId="36459"/>
    <cellStyle name="Финансовый 3 3 3 5 10 3" xfId="16047"/>
    <cellStyle name="Финансовый 3 3 3 5 10 4" xfId="29655"/>
    <cellStyle name="Финансовый 3 3 3 5 11" xfId="6975"/>
    <cellStyle name="Финансовый 3 3 3 5 11 2" xfId="20583"/>
    <cellStyle name="Финансовый 3 3 3 5 11 3" xfId="34191"/>
    <cellStyle name="Финансовый 3 3 3 5 12" xfId="13779"/>
    <cellStyle name="Финансовый 3 3 3 5 13" xfId="27387"/>
    <cellStyle name="Финансовый 3 3 3 5 2" xfId="252"/>
    <cellStyle name="Финансовый 3 3 3 5 2 10" xfId="7056"/>
    <cellStyle name="Финансовый 3 3 3 5 2 10 2" xfId="20664"/>
    <cellStyle name="Финансовый 3 3 3 5 2 10 3" xfId="34272"/>
    <cellStyle name="Финансовый 3 3 3 5 2 11" xfId="13860"/>
    <cellStyle name="Финансовый 3 3 3 5 2 12" xfId="27468"/>
    <cellStyle name="Финансовый 3 3 3 5 2 2" xfId="454"/>
    <cellStyle name="Финансовый 3 3 3 5 2 2 10" xfId="14062"/>
    <cellStyle name="Финансовый 3 3 3 5 2 2 11" xfId="27670"/>
    <cellStyle name="Финансовый 3 3 3 5 2 2 2" xfId="1966"/>
    <cellStyle name="Финансовый 3 3 3 5 2 2 2 2" xfId="6502"/>
    <cellStyle name="Финансовый 3 3 3 5 2 2 2 2 2" xfId="13306"/>
    <cellStyle name="Финансовый 3 3 3 5 2 2 2 2 2 2" xfId="26914"/>
    <cellStyle name="Финансовый 3 3 3 5 2 2 2 2 2 3" xfId="40522"/>
    <cellStyle name="Финансовый 3 3 3 5 2 2 2 2 3" xfId="20110"/>
    <cellStyle name="Финансовый 3 3 3 5 2 2 2 2 4" xfId="33718"/>
    <cellStyle name="Финансовый 3 3 3 5 2 2 2 3" xfId="4234"/>
    <cellStyle name="Финансовый 3 3 3 5 2 2 2 3 2" xfId="11038"/>
    <cellStyle name="Финансовый 3 3 3 5 2 2 2 3 2 2" xfId="24646"/>
    <cellStyle name="Финансовый 3 3 3 5 2 2 2 3 2 3" xfId="38254"/>
    <cellStyle name="Финансовый 3 3 3 5 2 2 2 3 3" xfId="17842"/>
    <cellStyle name="Финансовый 3 3 3 5 2 2 2 3 4" xfId="31450"/>
    <cellStyle name="Финансовый 3 3 3 5 2 2 2 4" xfId="8770"/>
    <cellStyle name="Финансовый 3 3 3 5 2 2 2 4 2" xfId="22378"/>
    <cellStyle name="Финансовый 3 3 3 5 2 2 2 4 3" xfId="35986"/>
    <cellStyle name="Финансовый 3 3 3 5 2 2 2 5" xfId="15574"/>
    <cellStyle name="Финансовый 3 3 3 5 2 2 2 6" xfId="29182"/>
    <cellStyle name="Финансовый 3 3 3 5 2 2 3" xfId="1588"/>
    <cellStyle name="Финансовый 3 3 3 5 2 2 3 2" xfId="6124"/>
    <cellStyle name="Финансовый 3 3 3 5 2 2 3 2 2" xfId="12928"/>
    <cellStyle name="Финансовый 3 3 3 5 2 2 3 2 2 2" xfId="26536"/>
    <cellStyle name="Финансовый 3 3 3 5 2 2 3 2 2 3" xfId="40144"/>
    <cellStyle name="Финансовый 3 3 3 5 2 2 3 2 3" xfId="19732"/>
    <cellStyle name="Финансовый 3 3 3 5 2 2 3 2 4" xfId="33340"/>
    <cellStyle name="Финансовый 3 3 3 5 2 2 3 3" xfId="3856"/>
    <cellStyle name="Финансовый 3 3 3 5 2 2 3 3 2" xfId="10660"/>
    <cellStyle name="Финансовый 3 3 3 5 2 2 3 3 2 2" xfId="24268"/>
    <cellStyle name="Финансовый 3 3 3 5 2 2 3 3 2 3" xfId="37876"/>
    <cellStyle name="Финансовый 3 3 3 5 2 2 3 3 3" xfId="17464"/>
    <cellStyle name="Финансовый 3 3 3 5 2 2 3 3 4" xfId="31072"/>
    <cellStyle name="Финансовый 3 3 3 5 2 2 3 4" xfId="8392"/>
    <cellStyle name="Финансовый 3 3 3 5 2 2 3 4 2" xfId="22000"/>
    <cellStyle name="Финансовый 3 3 3 5 2 2 3 4 3" xfId="35608"/>
    <cellStyle name="Финансовый 3 3 3 5 2 2 3 5" xfId="15196"/>
    <cellStyle name="Финансовый 3 3 3 5 2 2 3 6" xfId="28804"/>
    <cellStyle name="Финансовый 3 3 3 5 2 2 4" xfId="2344"/>
    <cellStyle name="Финансовый 3 3 3 5 2 2 4 2" xfId="6880"/>
    <cellStyle name="Финансовый 3 3 3 5 2 2 4 2 2" xfId="13684"/>
    <cellStyle name="Финансовый 3 3 3 5 2 2 4 2 2 2" xfId="27292"/>
    <cellStyle name="Финансовый 3 3 3 5 2 2 4 2 2 3" xfId="40900"/>
    <cellStyle name="Финансовый 3 3 3 5 2 2 4 2 3" xfId="20488"/>
    <cellStyle name="Финансовый 3 3 3 5 2 2 4 2 4" xfId="34096"/>
    <cellStyle name="Финансовый 3 3 3 5 2 2 4 3" xfId="4612"/>
    <cellStyle name="Финансовый 3 3 3 5 2 2 4 3 2" xfId="11416"/>
    <cellStyle name="Финансовый 3 3 3 5 2 2 4 3 2 2" xfId="25024"/>
    <cellStyle name="Финансовый 3 3 3 5 2 2 4 3 2 3" xfId="38632"/>
    <cellStyle name="Финансовый 3 3 3 5 2 2 4 3 3" xfId="18220"/>
    <cellStyle name="Финансовый 3 3 3 5 2 2 4 3 4" xfId="31828"/>
    <cellStyle name="Финансовый 3 3 3 5 2 2 4 4" xfId="9148"/>
    <cellStyle name="Финансовый 3 3 3 5 2 2 4 4 2" xfId="22756"/>
    <cellStyle name="Финансовый 3 3 3 5 2 2 4 4 3" xfId="36364"/>
    <cellStyle name="Финансовый 3 3 3 5 2 2 4 5" xfId="15952"/>
    <cellStyle name="Финансовый 3 3 3 5 2 2 4 6" xfId="29560"/>
    <cellStyle name="Финансовый 3 3 3 5 2 2 5" xfId="1210"/>
    <cellStyle name="Финансовый 3 3 3 5 2 2 5 2" xfId="5746"/>
    <cellStyle name="Финансовый 3 3 3 5 2 2 5 2 2" xfId="12550"/>
    <cellStyle name="Финансовый 3 3 3 5 2 2 5 2 2 2" xfId="26158"/>
    <cellStyle name="Финансовый 3 3 3 5 2 2 5 2 2 3" xfId="39766"/>
    <cellStyle name="Финансовый 3 3 3 5 2 2 5 2 3" xfId="19354"/>
    <cellStyle name="Финансовый 3 3 3 5 2 2 5 2 4" xfId="32962"/>
    <cellStyle name="Финансовый 3 3 3 5 2 2 5 3" xfId="3478"/>
    <cellStyle name="Финансовый 3 3 3 5 2 2 5 3 2" xfId="10282"/>
    <cellStyle name="Финансовый 3 3 3 5 2 2 5 3 2 2" xfId="23890"/>
    <cellStyle name="Финансовый 3 3 3 5 2 2 5 3 2 3" xfId="37498"/>
    <cellStyle name="Финансовый 3 3 3 5 2 2 5 3 3" xfId="17086"/>
    <cellStyle name="Финансовый 3 3 3 5 2 2 5 3 4" xfId="30694"/>
    <cellStyle name="Финансовый 3 3 3 5 2 2 5 4" xfId="8014"/>
    <cellStyle name="Финансовый 3 3 3 5 2 2 5 4 2" xfId="21622"/>
    <cellStyle name="Финансовый 3 3 3 5 2 2 5 4 3" xfId="35230"/>
    <cellStyle name="Финансовый 3 3 3 5 2 2 5 5" xfId="14818"/>
    <cellStyle name="Финансовый 3 3 3 5 2 2 5 6" xfId="28426"/>
    <cellStyle name="Финансовый 3 3 3 5 2 2 6" xfId="832"/>
    <cellStyle name="Финансовый 3 3 3 5 2 2 6 2" xfId="5368"/>
    <cellStyle name="Финансовый 3 3 3 5 2 2 6 2 2" xfId="12172"/>
    <cellStyle name="Финансовый 3 3 3 5 2 2 6 2 2 2" xfId="25780"/>
    <cellStyle name="Финансовый 3 3 3 5 2 2 6 2 2 3" xfId="39388"/>
    <cellStyle name="Финансовый 3 3 3 5 2 2 6 2 3" xfId="18976"/>
    <cellStyle name="Финансовый 3 3 3 5 2 2 6 2 4" xfId="32584"/>
    <cellStyle name="Финансовый 3 3 3 5 2 2 6 3" xfId="3100"/>
    <cellStyle name="Финансовый 3 3 3 5 2 2 6 3 2" xfId="9904"/>
    <cellStyle name="Финансовый 3 3 3 5 2 2 6 3 2 2" xfId="23512"/>
    <cellStyle name="Финансовый 3 3 3 5 2 2 6 3 2 3" xfId="37120"/>
    <cellStyle name="Финансовый 3 3 3 5 2 2 6 3 3" xfId="16708"/>
    <cellStyle name="Финансовый 3 3 3 5 2 2 6 3 4" xfId="30316"/>
    <cellStyle name="Финансовый 3 3 3 5 2 2 6 4" xfId="7636"/>
    <cellStyle name="Финансовый 3 3 3 5 2 2 6 4 2" xfId="21244"/>
    <cellStyle name="Финансовый 3 3 3 5 2 2 6 4 3" xfId="34852"/>
    <cellStyle name="Финансовый 3 3 3 5 2 2 6 5" xfId="14440"/>
    <cellStyle name="Финансовый 3 3 3 5 2 2 6 6" xfId="28048"/>
    <cellStyle name="Финансовый 3 3 3 5 2 2 7" xfId="4990"/>
    <cellStyle name="Финансовый 3 3 3 5 2 2 7 2" xfId="11794"/>
    <cellStyle name="Финансовый 3 3 3 5 2 2 7 2 2" xfId="25402"/>
    <cellStyle name="Финансовый 3 3 3 5 2 2 7 2 3" xfId="39010"/>
    <cellStyle name="Финансовый 3 3 3 5 2 2 7 3" xfId="18598"/>
    <cellStyle name="Финансовый 3 3 3 5 2 2 7 4" xfId="32206"/>
    <cellStyle name="Финансовый 3 3 3 5 2 2 8" xfId="2722"/>
    <cellStyle name="Финансовый 3 3 3 5 2 2 8 2" xfId="9526"/>
    <cellStyle name="Финансовый 3 3 3 5 2 2 8 2 2" xfId="23134"/>
    <cellStyle name="Финансовый 3 3 3 5 2 2 8 2 3" xfId="36742"/>
    <cellStyle name="Финансовый 3 3 3 5 2 2 8 3" xfId="16330"/>
    <cellStyle name="Финансовый 3 3 3 5 2 2 8 4" xfId="29938"/>
    <cellStyle name="Финансовый 3 3 3 5 2 2 9" xfId="7258"/>
    <cellStyle name="Финансовый 3 3 3 5 2 2 9 2" xfId="20866"/>
    <cellStyle name="Финансовый 3 3 3 5 2 2 9 3" xfId="34474"/>
    <cellStyle name="Финансовый 3 3 3 5 2 3" xfId="1764"/>
    <cellStyle name="Финансовый 3 3 3 5 2 3 2" xfId="6300"/>
    <cellStyle name="Финансовый 3 3 3 5 2 3 2 2" xfId="13104"/>
    <cellStyle name="Финансовый 3 3 3 5 2 3 2 2 2" xfId="26712"/>
    <cellStyle name="Финансовый 3 3 3 5 2 3 2 2 3" xfId="40320"/>
    <cellStyle name="Финансовый 3 3 3 5 2 3 2 3" xfId="19908"/>
    <cellStyle name="Финансовый 3 3 3 5 2 3 2 4" xfId="33516"/>
    <cellStyle name="Финансовый 3 3 3 5 2 3 3" xfId="4032"/>
    <cellStyle name="Финансовый 3 3 3 5 2 3 3 2" xfId="10836"/>
    <cellStyle name="Финансовый 3 3 3 5 2 3 3 2 2" xfId="24444"/>
    <cellStyle name="Финансовый 3 3 3 5 2 3 3 2 3" xfId="38052"/>
    <cellStyle name="Финансовый 3 3 3 5 2 3 3 3" xfId="17640"/>
    <cellStyle name="Финансовый 3 3 3 5 2 3 3 4" xfId="31248"/>
    <cellStyle name="Финансовый 3 3 3 5 2 3 4" xfId="8568"/>
    <cellStyle name="Финансовый 3 3 3 5 2 3 4 2" xfId="22176"/>
    <cellStyle name="Финансовый 3 3 3 5 2 3 4 3" xfId="35784"/>
    <cellStyle name="Финансовый 3 3 3 5 2 3 5" xfId="15372"/>
    <cellStyle name="Финансовый 3 3 3 5 2 3 6" xfId="28980"/>
    <cellStyle name="Финансовый 3 3 3 5 2 4" xfId="1386"/>
    <cellStyle name="Финансовый 3 3 3 5 2 4 2" xfId="5922"/>
    <cellStyle name="Финансовый 3 3 3 5 2 4 2 2" xfId="12726"/>
    <cellStyle name="Финансовый 3 3 3 5 2 4 2 2 2" xfId="26334"/>
    <cellStyle name="Финансовый 3 3 3 5 2 4 2 2 3" xfId="39942"/>
    <cellStyle name="Финансовый 3 3 3 5 2 4 2 3" xfId="19530"/>
    <cellStyle name="Финансовый 3 3 3 5 2 4 2 4" xfId="33138"/>
    <cellStyle name="Финансовый 3 3 3 5 2 4 3" xfId="3654"/>
    <cellStyle name="Финансовый 3 3 3 5 2 4 3 2" xfId="10458"/>
    <cellStyle name="Финансовый 3 3 3 5 2 4 3 2 2" xfId="24066"/>
    <cellStyle name="Финансовый 3 3 3 5 2 4 3 2 3" xfId="37674"/>
    <cellStyle name="Финансовый 3 3 3 5 2 4 3 3" xfId="17262"/>
    <cellStyle name="Финансовый 3 3 3 5 2 4 3 4" xfId="30870"/>
    <cellStyle name="Финансовый 3 3 3 5 2 4 4" xfId="8190"/>
    <cellStyle name="Финансовый 3 3 3 5 2 4 4 2" xfId="21798"/>
    <cellStyle name="Финансовый 3 3 3 5 2 4 4 3" xfId="35406"/>
    <cellStyle name="Финансовый 3 3 3 5 2 4 5" xfId="14994"/>
    <cellStyle name="Финансовый 3 3 3 5 2 4 6" xfId="28602"/>
    <cellStyle name="Финансовый 3 3 3 5 2 5" xfId="2142"/>
    <cellStyle name="Финансовый 3 3 3 5 2 5 2" xfId="6678"/>
    <cellStyle name="Финансовый 3 3 3 5 2 5 2 2" xfId="13482"/>
    <cellStyle name="Финансовый 3 3 3 5 2 5 2 2 2" xfId="27090"/>
    <cellStyle name="Финансовый 3 3 3 5 2 5 2 2 3" xfId="40698"/>
    <cellStyle name="Финансовый 3 3 3 5 2 5 2 3" xfId="20286"/>
    <cellStyle name="Финансовый 3 3 3 5 2 5 2 4" xfId="33894"/>
    <cellStyle name="Финансовый 3 3 3 5 2 5 3" xfId="4410"/>
    <cellStyle name="Финансовый 3 3 3 5 2 5 3 2" xfId="11214"/>
    <cellStyle name="Финансовый 3 3 3 5 2 5 3 2 2" xfId="24822"/>
    <cellStyle name="Финансовый 3 3 3 5 2 5 3 2 3" xfId="38430"/>
    <cellStyle name="Финансовый 3 3 3 5 2 5 3 3" xfId="18018"/>
    <cellStyle name="Финансовый 3 3 3 5 2 5 3 4" xfId="31626"/>
    <cellStyle name="Финансовый 3 3 3 5 2 5 4" xfId="8946"/>
    <cellStyle name="Финансовый 3 3 3 5 2 5 4 2" xfId="22554"/>
    <cellStyle name="Финансовый 3 3 3 5 2 5 4 3" xfId="36162"/>
    <cellStyle name="Финансовый 3 3 3 5 2 5 5" xfId="15750"/>
    <cellStyle name="Финансовый 3 3 3 5 2 5 6" xfId="29358"/>
    <cellStyle name="Финансовый 3 3 3 5 2 6" xfId="1008"/>
    <cellStyle name="Финансовый 3 3 3 5 2 6 2" xfId="5544"/>
    <cellStyle name="Финансовый 3 3 3 5 2 6 2 2" xfId="12348"/>
    <cellStyle name="Финансовый 3 3 3 5 2 6 2 2 2" xfId="25956"/>
    <cellStyle name="Финансовый 3 3 3 5 2 6 2 2 3" xfId="39564"/>
    <cellStyle name="Финансовый 3 3 3 5 2 6 2 3" xfId="19152"/>
    <cellStyle name="Финансовый 3 3 3 5 2 6 2 4" xfId="32760"/>
    <cellStyle name="Финансовый 3 3 3 5 2 6 3" xfId="3276"/>
    <cellStyle name="Финансовый 3 3 3 5 2 6 3 2" xfId="10080"/>
    <cellStyle name="Финансовый 3 3 3 5 2 6 3 2 2" xfId="23688"/>
    <cellStyle name="Финансовый 3 3 3 5 2 6 3 2 3" xfId="37296"/>
    <cellStyle name="Финансовый 3 3 3 5 2 6 3 3" xfId="16884"/>
    <cellStyle name="Финансовый 3 3 3 5 2 6 3 4" xfId="30492"/>
    <cellStyle name="Финансовый 3 3 3 5 2 6 4" xfId="7812"/>
    <cellStyle name="Финансовый 3 3 3 5 2 6 4 2" xfId="21420"/>
    <cellStyle name="Финансовый 3 3 3 5 2 6 4 3" xfId="35028"/>
    <cellStyle name="Финансовый 3 3 3 5 2 6 5" xfId="14616"/>
    <cellStyle name="Финансовый 3 3 3 5 2 6 6" xfId="28224"/>
    <cellStyle name="Финансовый 3 3 3 5 2 7" xfId="630"/>
    <cellStyle name="Финансовый 3 3 3 5 2 7 2" xfId="5166"/>
    <cellStyle name="Финансовый 3 3 3 5 2 7 2 2" xfId="11970"/>
    <cellStyle name="Финансовый 3 3 3 5 2 7 2 2 2" xfId="25578"/>
    <cellStyle name="Финансовый 3 3 3 5 2 7 2 2 3" xfId="39186"/>
    <cellStyle name="Финансовый 3 3 3 5 2 7 2 3" xfId="18774"/>
    <cellStyle name="Финансовый 3 3 3 5 2 7 2 4" xfId="32382"/>
    <cellStyle name="Финансовый 3 3 3 5 2 7 3" xfId="2898"/>
    <cellStyle name="Финансовый 3 3 3 5 2 7 3 2" xfId="9702"/>
    <cellStyle name="Финансовый 3 3 3 5 2 7 3 2 2" xfId="23310"/>
    <cellStyle name="Финансовый 3 3 3 5 2 7 3 2 3" xfId="36918"/>
    <cellStyle name="Финансовый 3 3 3 5 2 7 3 3" xfId="16506"/>
    <cellStyle name="Финансовый 3 3 3 5 2 7 3 4" xfId="30114"/>
    <cellStyle name="Финансовый 3 3 3 5 2 7 4" xfId="7434"/>
    <cellStyle name="Финансовый 3 3 3 5 2 7 4 2" xfId="21042"/>
    <cellStyle name="Финансовый 3 3 3 5 2 7 4 3" xfId="34650"/>
    <cellStyle name="Финансовый 3 3 3 5 2 7 5" xfId="14238"/>
    <cellStyle name="Финансовый 3 3 3 5 2 7 6" xfId="27846"/>
    <cellStyle name="Финансовый 3 3 3 5 2 8" xfId="4788"/>
    <cellStyle name="Финансовый 3 3 3 5 2 8 2" xfId="11592"/>
    <cellStyle name="Финансовый 3 3 3 5 2 8 2 2" xfId="25200"/>
    <cellStyle name="Финансовый 3 3 3 5 2 8 2 3" xfId="38808"/>
    <cellStyle name="Финансовый 3 3 3 5 2 8 3" xfId="18396"/>
    <cellStyle name="Финансовый 3 3 3 5 2 8 4" xfId="32004"/>
    <cellStyle name="Финансовый 3 3 3 5 2 9" xfId="2520"/>
    <cellStyle name="Финансовый 3 3 3 5 2 9 2" xfId="9324"/>
    <cellStyle name="Финансовый 3 3 3 5 2 9 2 2" xfId="22932"/>
    <cellStyle name="Финансовый 3 3 3 5 2 9 2 3" xfId="36540"/>
    <cellStyle name="Финансовый 3 3 3 5 2 9 3" xfId="16128"/>
    <cellStyle name="Финансовый 3 3 3 5 2 9 4" xfId="29736"/>
    <cellStyle name="Финансовый 3 3 3 5 3" xfId="373"/>
    <cellStyle name="Финансовый 3 3 3 5 3 10" xfId="13981"/>
    <cellStyle name="Финансовый 3 3 3 5 3 11" xfId="27589"/>
    <cellStyle name="Финансовый 3 3 3 5 3 2" xfId="1885"/>
    <cellStyle name="Финансовый 3 3 3 5 3 2 2" xfId="6421"/>
    <cellStyle name="Финансовый 3 3 3 5 3 2 2 2" xfId="13225"/>
    <cellStyle name="Финансовый 3 3 3 5 3 2 2 2 2" xfId="26833"/>
    <cellStyle name="Финансовый 3 3 3 5 3 2 2 2 3" xfId="40441"/>
    <cellStyle name="Финансовый 3 3 3 5 3 2 2 3" xfId="20029"/>
    <cellStyle name="Финансовый 3 3 3 5 3 2 2 4" xfId="33637"/>
    <cellStyle name="Финансовый 3 3 3 5 3 2 3" xfId="4153"/>
    <cellStyle name="Финансовый 3 3 3 5 3 2 3 2" xfId="10957"/>
    <cellStyle name="Финансовый 3 3 3 5 3 2 3 2 2" xfId="24565"/>
    <cellStyle name="Финансовый 3 3 3 5 3 2 3 2 3" xfId="38173"/>
    <cellStyle name="Финансовый 3 3 3 5 3 2 3 3" xfId="17761"/>
    <cellStyle name="Финансовый 3 3 3 5 3 2 3 4" xfId="31369"/>
    <cellStyle name="Финансовый 3 3 3 5 3 2 4" xfId="8689"/>
    <cellStyle name="Финансовый 3 3 3 5 3 2 4 2" xfId="22297"/>
    <cellStyle name="Финансовый 3 3 3 5 3 2 4 3" xfId="35905"/>
    <cellStyle name="Финансовый 3 3 3 5 3 2 5" xfId="15493"/>
    <cellStyle name="Финансовый 3 3 3 5 3 2 6" xfId="29101"/>
    <cellStyle name="Финансовый 3 3 3 5 3 3" xfId="1507"/>
    <cellStyle name="Финансовый 3 3 3 5 3 3 2" xfId="6043"/>
    <cellStyle name="Финансовый 3 3 3 5 3 3 2 2" xfId="12847"/>
    <cellStyle name="Финансовый 3 3 3 5 3 3 2 2 2" xfId="26455"/>
    <cellStyle name="Финансовый 3 3 3 5 3 3 2 2 3" xfId="40063"/>
    <cellStyle name="Финансовый 3 3 3 5 3 3 2 3" xfId="19651"/>
    <cellStyle name="Финансовый 3 3 3 5 3 3 2 4" xfId="33259"/>
    <cellStyle name="Финансовый 3 3 3 5 3 3 3" xfId="3775"/>
    <cellStyle name="Финансовый 3 3 3 5 3 3 3 2" xfId="10579"/>
    <cellStyle name="Финансовый 3 3 3 5 3 3 3 2 2" xfId="24187"/>
    <cellStyle name="Финансовый 3 3 3 5 3 3 3 2 3" xfId="37795"/>
    <cellStyle name="Финансовый 3 3 3 5 3 3 3 3" xfId="17383"/>
    <cellStyle name="Финансовый 3 3 3 5 3 3 3 4" xfId="30991"/>
    <cellStyle name="Финансовый 3 3 3 5 3 3 4" xfId="8311"/>
    <cellStyle name="Финансовый 3 3 3 5 3 3 4 2" xfId="21919"/>
    <cellStyle name="Финансовый 3 3 3 5 3 3 4 3" xfId="35527"/>
    <cellStyle name="Финансовый 3 3 3 5 3 3 5" xfId="15115"/>
    <cellStyle name="Финансовый 3 3 3 5 3 3 6" xfId="28723"/>
    <cellStyle name="Финансовый 3 3 3 5 3 4" xfId="2263"/>
    <cellStyle name="Финансовый 3 3 3 5 3 4 2" xfId="6799"/>
    <cellStyle name="Финансовый 3 3 3 5 3 4 2 2" xfId="13603"/>
    <cellStyle name="Финансовый 3 3 3 5 3 4 2 2 2" xfId="27211"/>
    <cellStyle name="Финансовый 3 3 3 5 3 4 2 2 3" xfId="40819"/>
    <cellStyle name="Финансовый 3 3 3 5 3 4 2 3" xfId="20407"/>
    <cellStyle name="Финансовый 3 3 3 5 3 4 2 4" xfId="34015"/>
    <cellStyle name="Финансовый 3 3 3 5 3 4 3" xfId="4531"/>
    <cellStyle name="Финансовый 3 3 3 5 3 4 3 2" xfId="11335"/>
    <cellStyle name="Финансовый 3 3 3 5 3 4 3 2 2" xfId="24943"/>
    <cellStyle name="Финансовый 3 3 3 5 3 4 3 2 3" xfId="38551"/>
    <cellStyle name="Финансовый 3 3 3 5 3 4 3 3" xfId="18139"/>
    <cellStyle name="Финансовый 3 3 3 5 3 4 3 4" xfId="31747"/>
    <cellStyle name="Финансовый 3 3 3 5 3 4 4" xfId="9067"/>
    <cellStyle name="Финансовый 3 3 3 5 3 4 4 2" xfId="22675"/>
    <cellStyle name="Финансовый 3 3 3 5 3 4 4 3" xfId="36283"/>
    <cellStyle name="Финансовый 3 3 3 5 3 4 5" xfId="15871"/>
    <cellStyle name="Финансовый 3 3 3 5 3 4 6" xfId="29479"/>
    <cellStyle name="Финансовый 3 3 3 5 3 5" xfId="1129"/>
    <cellStyle name="Финансовый 3 3 3 5 3 5 2" xfId="5665"/>
    <cellStyle name="Финансовый 3 3 3 5 3 5 2 2" xfId="12469"/>
    <cellStyle name="Финансовый 3 3 3 5 3 5 2 2 2" xfId="26077"/>
    <cellStyle name="Финансовый 3 3 3 5 3 5 2 2 3" xfId="39685"/>
    <cellStyle name="Финансовый 3 3 3 5 3 5 2 3" xfId="19273"/>
    <cellStyle name="Финансовый 3 3 3 5 3 5 2 4" xfId="32881"/>
    <cellStyle name="Финансовый 3 3 3 5 3 5 3" xfId="3397"/>
    <cellStyle name="Финансовый 3 3 3 5 3 5 3 2" xfId="10201"/>
    <cellStyle name="Финансовый 3 3 3 5 3 5 3 2 2" xfId="23809"/>
    <cellStyle name="Финансовый 3 3 3 5 3 5 3 2 3" xfId="37417"/>
    <cellStyle name="Финансовый 3 3 3 5 3 5 3 3" xfId="17005"/>
    <cellStyle name="Финансовый 3 3 3 5 3 5 3 4" xfId="30613"/>
    <cellStyle name="Финансовый 3 3 3 5 3 5 4" xfId="7933"/>
    <cellStyle name="Финансовый 3 3 3 5 3 5 4 2" xfId="21541"/>
    <cellStyle name="Финансовый 3 3 3 5 3 5 4 3" xfId="35149"/>
    <cellStyle name="Финансовый 3 3 3 5 3 5 5" xfId="14737"/>
    <cellStyle name="Финансовый 3 3 3 5 3 5 6" xfId="28345"/>
    <cellStyle name="Финансовый 3 3 3 5 3 6" xfId="751"/>
    <cellStyle name="Финансовый 3 3 3 5 3 6 2" xfId="5287"/>
    <cellStyle name="Финансовый 3 3 3 5 3 6 2 2" xfId="12091"/>
    <cellStyle name="Финансовый 3 3 3 5 3 6 2 2 2" xfId="25699"/>
    <cellStyle name="Финансовый 3 3 3 5 3 6 2 2 3" xfId="39307"/>
    <cellStyle name="Финансовый 3 3 3 5 3 6 2 3" xfId="18895"/>
    <cellStyle name="Финансовый 3 3 3 5 3 6 2 4" xfId="32503"/>
    <cellStyle name="Финансовый 3 3 3 5 3 6 3" xfId="3019"/>
    <cellStyle name="Финансовый 3 3 3 5 3 6 3 2" xfId="9823"/>
    <cellStyle name="Финансовый 3 3 3 5 3 6 3 2 2" xfId="23431"/>
    <cellStyle name="Финансовый 3 3 3 5 3 6 3 2 3" xfId="37039"/>
    <cellStyle name="Финансовый 3 3 3 5 3 6 3 3" xfId="16627"/>
    <cellStyle name="Финансовый 3 3 3 5 3 6 3 4" xfId="30235"/>
    <cellStyle name="Финансовый 3 3 3 5 3 6 4" xfId="7555"/>
    <cellStyle name="Финансовый 3 3 3 5 3 6 4 2" xfId="21163"/>
    <cellStyle name="Финансовый 3 3 3 5 3 6 4 3" xfId="34771"/>
    <cellStyle name="Финансовый 3 3 3 5 3 6 5" xfId="14359"/>
    <cellStyle name="Финансовый 3 3 3 5 3 6 6" xfId="27967"/>
    <cellStyle name="Финансовый 3 3 3 5 3 7" xfId="4909"/>
    <cellStyle name="Финансовый 3 3 3 5 3 7 2" xfId="11713"/>
    <cellStyle name="Финансовый 3 3 3 5 3 7 2 2" xfId="25321"/>
    <cellStyle name="Финансовый 3 3 3 5 3 7 2 3" xfId="38929"/>
    <cellStyle name="Финансовый 3 3 3 5 3 7 3" xfId="18517"/>
    <cellStyle name="Финансовый 3 3 3 5 3 7 4" xfId="32125"/>
    <cellStyle name="Финансовый 3 3 3 5 3 8" xfId="2641"/>
    <cellStyle name="Финансовый 3 3 3 5 3 8 2" xfId="9445"/>
    <cellStyle name="Финансовый 3 3 3 5 3 8 2 2" xfId="23053"/>
    <cellStyle name="Финансовый 3 3 3 5 3 8 2 3" xfId="36661"/>
    <cellStyle name="Финансовый 3 3 3 5 3 8 3" xfId="16249"/>
    <cellStyle name="Финансовый 3 3 3 5 3 8 4" xfId="29857"/>
    <cellStyle name="Финансовый 3 3 3 5 3 9" xfId="7177"/>
    <cellStyle name="Финансовый 3 3 3 5 3 9 2" xfId="20785"/>
    <cellStyle name="Финансовый 3 3 3 5 3 9 3" xfId="34393"/>
    <cellStyle name="Финансовый 3 3 3 5 4" xfId="1683"/>
    <cellStyle name="Финансовый 3 3 3 5 4 2" xfId="6219"/>
    <cellStyle name="Финансовый 3 3 3 5 4 2 2" xfId="13023"/>
    <cellStyle name="Финансовый 3 3 3 5 4 2 2 2" xfId="26631"/>
    <cellStyle name="Финансовый 3 3 3 5 4 2 2 3" xfId="40239"/>
    <cellStyle name="Финансовый 3 3 3 5 4 2 3" xfId="19827"/>
    <cellStyle name="Финансовый 3 3 3 5 4 2 4" xfId="33435"/>
    <cellStyle name="Финансовый 3 3 3 5 4 3" xfId="3951"/>
    <cellStyle name="Финансовый 3 3 3 5 4 3 2" xfId="10755"/>
    <cellStyle name="Финансовый 3 3 3 5 4 3 2 2" xfId="24363"/>
    <cellStyle name="Финансовый 3 3 3 5 4 3 2 3" xfId="37971"/>
    <cellStyle name="Финансовый 3 3 3 5 4 3 3" xfId="17559"/>
    <cellStyle name="Финансовый 3 3 3 5 4 3 4" xfId="31167"/>
    <cellStyle name="Финансовый 3 3 3 5 4 4" xfId="8487"/>
    <cellStyle name="Финансовый 3 3 3 5 4 4 2" xfId="22095"/>
    <cellStyle name="Финансовый 3 3 3 5 4 4 3" xfId="35703"/>
    <cellStyle name="Финансовый 3 3 3 5 4 5" xfId="15291"/>
    <cellStyle name="Финансовый 3 3 3 5 4 6" xfId="28899"/>
    <cellStyle name="Финансовый 3 3 3 5 5" xfId="1305"/>
    <cellStyle name="Финансовый 3 3 3 5 5 2" xfId="5841"/>
    <cellStyle name="Финансовый 3 3 3 5 5 2 2" xfId="12645"/>
    <cellStyle name="Финансовый 3 3 3 5 5 2 2 2" xfId="26253"/>
    <cellStyle name="Финансовый 3 3 3 5 5 2 2 3" xfId="39861"/>
    <cellStyle name="Финансовый 3 3 3 5 5 2 3" xfId="19449"/>
    <cellStyle name="Финансовый 3 3 3 5 5 2 4" xfId="33057"/>
    <cellStyle name="Финансовый 3 3 3 5 5 3" xfId="3573"/>
    <cellStyle name="Финансовый 3 3 3 5 5 3 2" xfId="10377"/>
    <cellStyle name="Финансовый 3 3 3 5 5 3 2 2" xfId="23985"/>
    <cellStyle name="Финансовый 3 3 3 5 5 3 2 3" xfId="37593"/>
    <cellStyle name="Финансовый 3 3 3 5 5 3 3" xfId="17181"/>
    <cellStyle name="Финансовый 3 3 3 5 5 3 4" xfId="30789"/>
    <cellStyle name="Финансовый 3 3 3 5 5 4" xfId="8109"/>
    <cellStyle name="Финансовый 3 3 3 5 5 4 2" xfId="21717"/>
    <cellStyle name="Финансовый 3 3 3 5 5 4 3" xfId="35325"/>
    <cellStyle name="Финансовый 3 3 3 5 5 5" xfId="14913"/>
    <cellStyle name="Финансовый 3 3 3 5 5 6" xfId="28521"/>
    <cellStyle name="Финансовый 3 3 3 5 6" xfId="2061"/>
    <cellStyle name="Финансовый 3 3 3 5 6 2" xfId="6597"/>
    <cellStyle name="Финансовый 3 3 3 5 6 2 2" xfId="13401"/>
    <cellStyle name="Финансовый 3 3 3 5 6 2 2 2" xfId="27009"/>
    <cellStyle name="Финансовый 3 3 3 5 6 2 2 3" xfId="40617"/>
    <cellStyle name="Финансовый 3 3 3 5 6 2 3" xfId="20205"/>
    <cellStyle name="Финансовый 3 3 3 5 6 2 4" xfId="33813"/>
    <cellStyle name="Финансовый 3 3 3 5 6 3" xfId="4329"/>
    <cellStyle name="Финансовый 3 3 3 5 6 3 2" xfId="11133"/>
    <cellStyle name="Финансовый 3 3 3 5 6 3 2 2" xfId="24741"/>
    <cellStyle name="Финансовый 3 3 3 5 6 3 2 3" xfId="38349"/>
    <cellStyle name="Финансовый 3 3 3 5 6 3 3" xfId="17937"/>
    <cellStyle name="Финансовый 3 3 3 5 6 3 4" xfId="31545"/>
    <cellStyle name="Финансовый 3 3 3 5 6 4" xfId="8865"/>
    <cellStyle name="Финансовый 3 3 3 5 6 4 2" xfId="22473"/>
    <cellStyle name="Финансовый 3 3 3 5 6 4 3" xfId="36081"/>
    <cellStyle name="Финансовый 3 3 3 5 6 5" xfId="15669"/>
    <cellStyle name="Финансовый 3 3 3 5 6 6" xfId="29277"/>
    <cellStyle name="Финансовый 3 3 3 5 7" xfId="927"/>
    <cellStyle name="Финансовый 3 3 3 5 7 2" xfId="5463"/>
    <cellStyle name="Финансовый 3 3 3 5 7 2 2" xfId="12267"/>
    <cellStyle name="Финансовый 3 3 3 5 7 2 2 2" xfId="25875"/>
    <cellStyle name="Финансовый 3 3 3 5 7 2 2 3" xfId="39483"/>
    <cellStyle name="Финансовый 3 3 3 5 7 2 3" xfId="19071"/>
    <cellStyle name="Финансовый 3 3 3 5 7 2 4" xfId="32679"/>
    <cellStyle name="Финансовый 3 3 3 5 7 3" xfId="3195"/>
    <cellStyle name="Финансовый 3 3 3 5 7 3 2" xfId="9999"/>
    <cellStyle name="Финансовый 3 3 3 5 7 3 2 2" xfId="23607"/>
    <cellStyle name="Финансовый 3 3 3 5 7 3 2 3" xfId="37215"/>
    <cellStyle name="Финансовый 3 3 3 5 7 3 3" xfId="16803"/>
    <cellStyle name="Финансовый 3 3 3 5 7 3 4" xfId="30411"/>
    <cellStyle name="Финансовый 3 3 3 5 7 4" xfId="7731"/>
    <cellStyle name="Финансовый 3 3 3 5 7 4 2" xfId="21339"/>
    <cellStyle name="Финансовый 3 3 3 5 7 4 3" xfId="34947"/>
    <cellStyle name="Финансовый 3 3 3 5 7 5" xfId="14535"/>
    <cellStyle name="Финансовый 3 3 3 5 7 6" xfId="28143"/>
    <cellStyle name="Финансовый 3 3 3 5 8" xfId="549"/>
    <cellStyle name="Финансовый 3 3 3 5 8 2" xfId="5085"/>
    <cellStyle name="Финансовый 3 3 3 5 8 2 2" xfId="11889"/>
    <cellStyle name="Финансовый 3 3 3 5 8 2 2 2" xfId="25497"/>
    <cellStyle name="Финансовый 3 3 3 5 8 2 2 3" xfId="39105"/>
    <cellStyle name="Финансовый 3 3 3 5 8 2 3" xfId="18693"/>
    <cellStyle name="Финансовый 3 3 3 5 8 2 4" xfId="32301"/>
    <cellStyle name="Финансовый 3 3 3 5 8 3" xfId="2817"/>
    <cellStyle name="Финансовый 3 3 3 5 8 3 2" xfId="9621"/>
    <cellStyle name="Финансовый 3 3 3 5 8 3 2 2" xfId="23229"/>
    <cellStyle name="Финансовый 3 3 3 5 8 3 2 3" xfId="36837"/>
    <cellStyle name="Финансовый 3 3 3 5 8 3 3" xfId="16425"/>
    <cellStyle name="Финансовый 3 3 3 5 8 3 4" xfId="30033"/>
    <cellStyle name="Финансовый 3 3 3 5 8 4" xfId="7353"/>
    <cellStyle name="Финансовый 3 3 3 5 8 4 2" xfId="20961"/>
    <cellStyle name="Финансовый 3 3 3 5 8 4 3" xfId="34569"/>
    <cellStyle name="Финансовый 3 3 3 5 8 5" xfId="14157"/>
    <cellStyle name="Финансовый 3 3 3 5 8 6" xfId="27765"/>
    <cellStyle name="Финансовый 3 3 3 5 9" xfId="4707"/>
    <cellStyle name="Финансовый 3 3 3 5 9 2" xfId="11511"/>
    <cellStyle name="Финансовый 3 3 3 5 9 2 2" xfId="25119"/>
    <cellStyle name="Финансовый 3 3 3 5 9 2 3" xfId="38727"/>
    <cellStyle name="Финансовый 3 3 3 5 9 3" xfId="18315"/>
    <cellStyle name="Финансовый 3 3 3 5 9 4" xfId="31923"/>
    <cellStyle name="Финансовый 3 3 3 6" xfId="306"/>
    <cellStyle name="Финансовый 3 3 3 6 10" xfId="7110"/>
    <cellStyle name="Финансовый 3 3 3 6 10 2" xfId="20718"/>
    <cellStyle name="Финансовый 3 3 3 6 10 3" xfId="34326"/>
    <cellStyle name="Финансовый 3 3 3 6 11" xfId="13914"/>
    <cellStyle name="Финансовый 3 3 3 6 12" xfId="27522"/>
    <cellStyle name="Финансовый 3 3 3 6 2" xfId="433"/>
    <cellStyle name="Финансовый 3 3 3 6 2 10" xfId="14041"/>
    <cellStyle name="Финансовый 3 3 3 6 2 11" xfId="27649"/>
    <cellStyle name="Финансовый 3 3 3 6 2 2" xfId="1945"/>
    <cellStyle name="Финансовый 3 3 3 6 2 2 2" xfId="6481"/>
    <cellStyle name="Финансовый 3 3 3 6 2 2 2 2" xfId="13285"/>
    <cellStyle name="Финансовый 3 3 3 6 2 2 2 2 2" xfId="26893"/>
    <cellStyle name="Финансовый 3 3 3 6 2 2 2 2 3" xfId="40501"/>
    <cellStyle name="Финансовый 3 3 3 6 2 2 2 3" xfId="20089"/>
    <cellStyle name="Финансовый 3 3 3 6 2 2 2 4" xfId="33697"/>
    <cellStyle name="Финансовый 3 3 3 6 2 2 3" xfId="4213"/>
    <cellStyle name="Финансовый 3 3 3 6 2 2 3 2" xfId="11017"/>
    <cellStyle name="Финансовый 3 3 3 6 2 2 3 2 2" xfId="24625"/>
    <cellStyle name="Финансовый 3 3 3 6 2 2 3 2 3" xfId="38233"/>
    <cellStyle name="Финансовый 3 3 3 6 2 2 3 3" xfId="17821"/>
    <cellStyle name="Финансовый 3 3 3 6 2 2 3 4" xfId="31429"/>
    <cellStyle name="Финансовый 3 3 3 6 2 2 4" xfId="8749"/>
    <cellStyle name="Финансовый 3 3 3 6 2 2 4 2" xfId="22357"/>
    <cellStyle name="Финансовый 3 3 3 6 2 2 4 3" xfId="35965"/>
    <cellStyle name="Финансовый 3 3 3 6 2 2 5" xfId="15553"/>
    <cellStyle name="Финансовый 3 3 3 6 2 2 6" xfId="29161"/>
    <cellStyle name="Финансовый 3 3 3 6 2 3" xfId="1567"/>
    <cellStyle name="Финансовый 3 3 3 6 2 3 2" xfId="6103"/>
    <cellStyle name="Финансовый 3 3 3 6 2 3 2 2" xfId="12907"/>
    <cellStyle name="Финансовый 3 3 3 6 2 3 2 2 2" xfId="26515"/>
    <cellStyle name="Финансовый 3 3 3 6 2 3 2 2 3" xfId="40123"/>
    <cellStyle name="Финансовый 3 3 3 6 2 3 2 3" xfId="19711"/>
    <cellStyle name="Финансовый 3 3 3 6 2 3 2 4" xfId="33319"/>
    <cellStyle name="Финансовый 3 3 3 6 2 3 3" xfId="3835"/>
    <cellStyle name="Финансовый 3 3 3 6 2 3 3 2" xfId="10639"/>
    <cellStyle name="Финансовый 3 3 3 6 2 3 3 2 2" xfId="24247"/>
    <cellStyle name="Финансовый 3 3 3 6 2 3 3 2 3" xfId="37855"/>
    <cellStyle name="Финансовый 3 3 3 6 2 3 3 3" xfId="17443"/>
    <cellStyle name="Финансовый 3 3 3 6 2 3 3 4" xfId="31051"/>
    <cellStyle name="Финансовый 3 3 3 6 2 3 4" xfId="8371"/>
    <cellStyle name="Финансовый 3 3 3 6 2 3 4 2" xfId="21979"/>
    <cellStyle name="Финансовый 3 3 3 6 2 3 4 3" xfId="35587"/>
    <cellStyle name="Финансовый 3 3 3 6 2 3 5" xfId="15175"/>
    <cellStyle name="Финансовый 3 3 3 6 2 3 6" xfId="28783"/>
    <cellStyle name="Финансовый 3 3 3 6 2 4" xfId="2323"/>
    <cellStyle name="Финансовый 3 3 3 6 2 4 2" xfId="6859"/>
    <cellStyle name="Финансовый 3 3 3 6 2 4 2 2" xfId="13663"/>
    <cellStyle name="Финансовый 3 3 3 6 2 4 2 2 2" xfId="27271"/>
    <cellStyle name="Финансовый 3 3 3 6 2 4 2 2 3" xfId="40879"/>
    <cellStyle name="Финансовый 3 3 3 6 2 4 2 3" xfId="20467"/>
    <cellStyle name="Финансовый 3 3 3 6 2 4 2 4" xfId="34075"/>
    <cellStyle name="Финансовый 3 3 3 6 2 4 3" xfId="4591"/>
    <cellStyle name="Финансовый 3 3 3 6 2 4 3 2" xfId="11395"/>
    <cellStyle name="Финансовый 3 3 3 6 2 4 3 2 2" xfId="25003"/>
    <cellStyle name="Финансовый 3 3 3 6 2 4 3 2 3" xfId="38611"/>
    <cellStyle name="Финансовый 3 3 3 6 2 4 3 3" xfId="18199"/>
    <cellStyle name="Финансовый 3 3 3 6 2 4 3 4" xfId="31807"/>
    <cellStyle name="Финансовый 3 3 3 6 2 4 4" xfId="9127"/>
    <cellStyle name="Финансовый 3 3 3 6 2 4 4 2" xfId="22735"/>
    <cellStyle name="Финансовый 3 3 3 6 2 4 4 3" xfId="36343"/>
    <cellStyle name="Финансовый 3 3 3 6 2 4 5" xfId="15931"/>
    <cellStyle name="Финансовый 3 3 3 6 2 4 6" xfId="29539"/>
    <cellStyle name="Финансовый 3 3 3 6 2 5" xfId="1189"/>
    <cellStyle name="Финансовый 3 3 3 6 2 5 2" xfId="5725"/>
    <cellStyle name="Финансовый 3 3 3 6 2 5 2 2" xfId="12529"/>
    <cellStyle name="Финансовый 3 3 3 6 2 5 2 2 2" xfId="26137"/>
    <cellStyle name="Финансовый 3 3 3 6 2 5 2 2 3" xfId="39745"/>
    <cellStyle name="Финансовый 3 3 3 6 2 5 2 3" xfId="19333"/>
    <cellStyle name="Финансовый 3 3 3 6 2 5 2 4" xfId="32941"/>
    <cellStyle name="Финансовый 3 3 3 6 2 5 3" xfId="3457"/>
    <cellStyle name="Финансовый 3 3 3 6 2 5 3 2" xfId="10261"/>
    <cellStyle name="Финансовый 3 3 3 6 2 5 3 2 2" xfId="23869"/>
    <cellStyle name="Финансовый 3 3 3 6 2 5 3 2 3" xfId="37477"/>
    <cellStyle name="Финансовый 3 3 3 6 2 5 3 3" xfId="17065"/>
    <cellStyle name="Финансовый 3 3 3 6 2 5 3 4" xfId="30673"/>
    <cellStyle name="Финансовый 3 3 3 6 2 5 4" xfId="7993"/>
    <cellStyle name="Финансовый 3 3 3 6 2 5 4 2" xfId="21601"/>
    <cellStyle name="Финансовый 3 3 3 6 2 5 4 3" xfId="35209"/>
    <cellStyle name="Финансовый 3 3 3 6 2 5 5" xfId="14797"/>
    <cellStyle name="Финансовый 3 3 3 6 2 5 6" xfId="28405"/>
    <cellStyle name="Финансовый 3 3 3 6 2 6" xfId="811"/>
    <cellStyle name="Финансовый 3 3 3 6 2 6 2" xfId="5347"/>
    <cellStyle name="Финансовый 3 3 3 6 2 6 2 2" xfId="12151"/>
    <cellStyle name="Финансовый 3 3 3 6 2 6 2 2 2" xfId="25759"/>
    <cellStyle name="Финансовый 3 3 3 6 2 6 2 2 3" xfId="39367"/>
    <cellStyle name="Финансовый 3 3 3 6 2 6 2 3" xfId="18955"/>
    <cellStyle name="Финансовый 3 3 3 6 2 6 2 4" xfId="32563"/>
    <cellStyle name="Финансовый 3 3 3 6 2 6 3" xfId="3079"/>
    <cellStyle name="Финансовый 3 3 3 6 2 6 3 2" xfId="9883"/>
    <cellStyle name="Финансовый 3 3 3 6 2 6 3 2 2" xfId="23491"/>
    <cellStyle name="Финансовый 3 3 3 6 2 6 3 2 3" xfId="37099"/>
    <cellStyle name="Финансовый 3 3 3 6 2 6 3 3" xfId="16687"/>
    <cellStyle name="Финансовый 3 3 3 6 2 6 3 4" xfId="30295"/>
    <cellStyle name="Финансовый 3 3 3 6 2 6 4" xfId="7615"/>
    <cellStyle name="Финансовый 3 3 3 6 2 6 4 2" xfId="21223"/>
    <cellStyle name="Финансовый 3 3 3 6 2 6 4 3" xfId="34831"/>
    <cellStyle name="Финансовый 3 3 3 6 2 6 5" xfId="14419"/>
    <cellStyle name="Финансовый 3 3 3 6 2 6 6" xfId="28027"/>
    <cellStyle name="Финансовый 3 3 3 6 2 7" xfId="4969"/>
    <cellStyle name="Финансовый 3 3 3 6 2 7 2" xfId="11773"/>
    <cellStyle name="Финансовый 3 3 3 6 2 7 2 2" xfId="25381"/>
    <cellStyle name="Финансовый 3 3 3 6 2 7 2 3" xfId="38989"/>
    <cellStyle name="Финансовый 3 3 3 6 2 7 3" xfId="18577"/>
    <cellStyle name="Финансовый 3 3 3 6 2 7 4" xfId="32185"/>
    <cellStyle name="Финансовый 3 3 3 6 2 8" xfId="2701"/>
    <cellStyle name="Финансовый 3 3 3 6 2 8 2" xfId="9505"/>
    <cellStyle name="Финансовый 3 3 3 6 2 8 2 2" xfId="23113"/>
    <cellStyle name="Финансовый 3 3 3 6 2 8 2 3" xfId="36721"/>
    <cellStyle name="Финансовый 3 3 3 6 2 8 3" xfId="16309"/>
    <cellStyle name="Финансовый 3 3 3 6 2 8 4" xfId="29917"/>
    <cellStyle name="Финансовый 3 3 3 6 2 9" xfId="7237"/>
    <cellStyle name="Финансовый 3 3 3 6 2 9 2" xfId="20845"/>
    <cellStyle name="Финансовый 3 3 3 6 2 9 3" xfId="34453"/>
    <cellStyle name="Финансовый 3 3 3 6 3" xfId="1818"/>
    <cellStyle name="Финансовый 3 3 3 6 3 2" xfId="6354"/>
    <cellStyle name="Финансовый 3 3 3 6 3 2 2" xfId="13158"/>
    <cellStyle name="Финансовый 3 3 3 6 3 2 2 2" xfId="26766"/>
    <cellStyle name="Финансовый 3 3 3 6 3 2 2 3" xfId="40374"/>
    <cellStyle name="Финансовый 3 3 3 6 3 2 3" xfId="19962"/>
    <cellStyle name="Финансовый 3 3 3 6 3 2 4" xfId="33570"/>
    <cellStyle name="Финансовый 3 3 3 6 3 3" xfId="4086"/>
    <cellStyle name="Финансовый 3 3 3 6 3 3 2" xfId="10890"/>
    <cellStyle name="Финансовый 3 3 3 6 3 3 2 2" xfId="24498"/>
    <cellStyle name="Финансовый 3 3 3 6 3 3 2 3" xfId="38106"/>
    <cellStyle name="Финансовый 3 3 3 6 3 3 3" xfId="17694"/>
    <cellStyle name="Финансовый 3 3 3 6 3 3 4" xfId="31302"/>
    <cellStyle name="Финансовый 3 3 3 6 3 4" xfId="8622"/>
    <cellStyle name="Финансовый 3 3 3 6 3 4 2" xfId="22230"/>
    <cellStyle name="Финансовый 3 3 3 6 3 4 3" xfId="35838"/>
    <cellStyle name="Финансовый 3 3 3 6 3 5" xfId="15426"/>
    <cellStyle name="Финансовый 3 3 3 6 3 6" xfId="29034"/>
    <cellStyle name="Финансовый 3 3 3 6 4" xfId="1440"/>
    <cellStyle name="Финансовый 3 3 3 6 4 2" xfId="5976"/>
    <cellStyle name="Финансовый 3 3 3 6 4 2 2" xfId="12780"/>
    <cellStyle name="Финансовый 3 3 3 6 4 2 2 2" xfId="26388"/>
    <cellStyle name="Финансовый 3 3 3 6 4 2 2 3" xfId="39996"/>
    <cellStyle name="Финансовый 3 3 3 6 4 2 3" xfId="19584"/>
    <cellStyle name="Финансовый 3 3 3 6 4 2 4" xfId="33192"/>
    <cellStyle name="Финансовый 3 3 3 6 4 3" xfId="3708"/>
    <cellStyle name="Финансовый 3 3 3 6 4 3 2" xfId="10512"/>
    <cellStyle name="Финансовый 3 3 3 6 4 3 2 2" xfId="24120"/>
    <cellStyle name="Финансовый 3 3 3 6 4 3 2 3" xfId="37728"/>
    <cellStyle name="Финансовый 3 3 3 6 4 3 3" xfId="17316"/>
    <cellStyle name="Финансовый 3 3 3 6 4 3 4" xfId="30924"/>
    <cellStyle name="Финансовый 3 3 3 6 4 4" xfId="8244"/>
    <cellStyle name="Финансовый 3 3 3 6 4 4 2" xfId="21852"/>
    <cellStyle name="Финансовый 3 3 3 6 4 4 3" xfId="35460"/>
    <cellStyle name="Финансовый 3 3 3 6 4 5" xfId="15048"/>
    <cellStyle name="Финансовый 3 3 3 6 4 6" xfId="28656"/>
    <cellStyle name="Финансовый 3 3 3 6 5" xfId="2196"/>
    <cellStyle name="Финансовый 3 3 3 6 5 2" xfId="6732"/>
    <cellStyle name="Финансовый 3 3 3 6 5 2 2" xfId="13536"/>
    <cellStyle name="Финансовый 3 3 3 6 5 2 2 2" xfId="27144"/>
    <cellStyle name="Финансовый 3 3 3 6 5 2 2 3" xfId="40752"/>
    <cellStyle name="Финансовый 3 3 3 6 5 2 3" xfId="20340"/>
    <cellStyle name="Финансовый 3 3 3 6 5 2 4" xfId="33948"/>
    <cellStyle name="Финансовый 3 3 3 6 5 3" xfId="4464"/>
    <cellStyle name="Финансовый 3 3 3 6 5 3 2" xfId="11268"/>
    <cellStyle name="Финансовый 3 3 3 6 5 3 2 2" xfId="24876"/>
    <cellStyle name="Финансовый 3 3 3 6 5 3 2 3" xfId="38484"/>
    <cellStyle name="Финансовый 3 3 3 6 5 3 3" xfId="18072"/>
    <cellStyle name="Финансовый 3 3 3 6 5 3 4" xfId="31680"/>
    <cellStyle name="Финансовый 3 3 3 6 5 4" xfId="9000"/>
    <cellStyle name="Финансовый 3 3 3 6 5 4 2" xfId="22608"/>
    <cellStyle name="Финансовый 3 3 3 6 5 4 3" xfId="36216"/>
    <cellStyle name="Финансовый 3 3 3 6 5 5" xfId="15804"/>
    <cellStyle name="Финансовый 3 3 3 6 5 6" xfId="29412"/>
    <cellStyle name="Финансовый 3 3 3 6 6" xfId="1062"/>
    <cellStyle name="Финансовый 3 3 3 6 6 2" xfId="5598"/>
    <cellStyle name="Финансовый 3 3 3 6 6 2 2" xfId="12402"/>
    <cellStyle name="Финансовый 3 3 3 6 6 2 2 2" xfId="26010"/>
    <cellStyle name="Финансовый 3 3 3 6 6 2 2 3" xfId="39618"/>
    <cellStyle name="Финансовый 3 3 3 6 6 2 3" xfId="19206"/>
    <cellStyle name="Финансовый 3 3 3 6 6 2 4" xfId="32814"/>
    <cellStyle name="Финансовый 3 3 3 6 6 3" xfId="3330"/>
    <cellStyle name="Финансовый 3 3 3 6 6 3 2" xfId="10134"/>
    <cellStyle name="Финансовый 3 3 3 6 6 3 2 2" xfId="23742"/>
    <cellStyle name="Финансовый 3 3 3 6 6 3 2 3" xfId="37350"/>
    <cellStyle name="Финансовый 3 3 3 6 6 3 3" xfId="16938"/>
    <cellStyle name="Финансовый 3 3 3 6 6 3 4" xfId="30546"/>
    <cellStyle name="Финансовый 3 3 3 6 6 4" xfId="7866"/>
    <cellStyle name="Финансовый 3 3 3 6 6 4 2" xfId="21474"/>
    <cellStyle name="Финансовый 3 3 3 6 6 4 3" xfId="35082"/>
    <cellStyle name="Финансовый 3 3 3 6 6 5" xfId="14670"/>
    <cellStyle name="Финансовый 3 3 3 6 6 6" xfId="28278"/>
    <cellStyle name="Финансовый 3 3 3 6 7" xfId="684"/>
    <cellStyle name="Финансовый 3 3 3 6 7 2" xfId="5220"/>
    <cellStyle name="Финансовый 3 3 3 6 7 2 2" xfId="12024"/>
    <cellStyle name="Финансовый 3 3 3 6 7 2 2 2" xfId="25632"/>
    <cellStyle name="Финансовый 3 3 3 6 7 2 2 3" xfId="39240"/>
    <cellStyle name="Финансовый 3 3 3 6 7 2 3" xfId="18828"/>
    <cellStyle name="Финансовый 3 3 3 6 7 2 4" xfId="32436"/>
    <cellStyle name="Финансовый 3 3 3 6 7 3" xfId="2952"/>
    <cellStyle name="Финансовый 3 3 3 6 7 3 2" xfId="9756"/>
    <cellStyle name="Финансовый 3 3 3 6 7 3 2 2" xfId="23364"/>
    <cellStyle name="Финансовый 3 3 3 6 7 3 2 3" xfId="36972"/>
    <cellStyle name="Финансовый 3 3 3 6 7 3 3" xfId="16560"/>
    <cellStyle name="Финансовый 3 3 3 6 7 3 4" xfId="30168"/>
    <cellStyle name="Финансовый 3 3 3 6 7 4" xfId="7488"/>
    <cellStyle name="Финансовый 3 3 3 6 7 4 2" xfId="21096"/>
    <cellStyle name="Финансовый 3 3 3 6 7 4 3" xfId="34704"/>
    <cellStyle name="Финансовый 3 3 3 6 7 5" xfId="14292"/>
    <cellStyle name="Финансовый 3 3 3 6 7 6" xfId="27900"/>
    <cellStyle name="Финансовый 3 3 3 6 8" xfId="4842"/>
    <cellStyle name="Финансовый 3 3 3 6 8 2" xfId="11646"/>
    <cellStyle name="Финансовый 3 3 3 6 8 2 2" xfId="25254"/>
    <cellStyle name="Финансовый 3 3 3 6 8 2 3" xfId="38862"/>
    <cellStyle name="Финансовый 3 3 3 6 8 3" xfId="18450"/>
    <cellStyle name="Финансовый 3 3 3 6 8 4" xfId="32058"/>
    <cellStyle name="Финансовый 3 3 3 6 9" xfId="2574"/>
    <cellStyle name="Финансовый 3 3 3 6 9 2" xfId="9378"/>
    <cellStyle name="Финансовый 3 3 3 6 9 2 2" xfId="22986"/>
    <cellStyle name="Финансовый 3 3 3 6 9 2 3" xfId="36594"/>
    <cellStyle name="Финансовый 3 3 3 6 9 3" xfId="16182"/>
    <cellStyle name="Финансовый 3 3 3 6 9 4" xfId="29790"/>
    <cellStyle name="Финансовый 3 3 3 7" xfId="231"/>
    <cellStyle name="Финансовый 3 3 3 7 10" xfId="7035"/>
    <cellStyle name="Финансовый 3 3 3 7 10 2" xfId="20643"/>
    <cellStyle name="Финансовый 3 3 3 7 10 3" xfId="34251"/>
    <cellStyle name="Финансовый 3 3 3 7 11" xfId="13839"/>
    <cellStyle name="Финансовый 3 3 3 7 12" xfId="27447"/>
    <cellStyle name="Финансовый 3 3 3 7 2" xfId="344"/>
    <cellStyle name="Финансовый 3 3 3 7 2 10" xfId="13952"/>
    <cellStyle name="Финансовый 3 3 3 7 2 11" xfId="27560"/>
    <cellStyle name="Финансовый 3 3 3 7 2 2" xfId="1856"/>
    <cellStyle name="Финансовый 3 3 3 7 2 2 2" xfId="6392"/>
    <cellStyle name="Финансовый 3 3 3 7 2 2 2 2" xfId="13196"/>
    <cellStyle name="Финансовый 3 3 3 7 2 2 2 2 2" xfId="26804"/>
    <cellStyle name="Финансовый 3 3 3 7 2 2 2 2 3" xfId="40412"/>
    <cellStyle name="Финансовый 3 3 3 7 2 2 2 3" xfId="20000"/>
    <cellStyle name="Финансовый 3 3 3 7 2 2 2 4" xfId="33608"/>
    <cellStyle name="Финансовый 3 3 3 7 2 2 3" xfId="4124"/>
    <cellStyle name="Финансовый 3 3 3 7 2 2 3 2" xfId="10928"/>
    <cellStyle name="Финансовый 3 3 3 7 2 2 3 2 2" xfId="24536"/>
    <cellStyle name="Финансовый 3 3 3 7 2 2 3 2 3" xfId="38144"/>
    <cellStyle name="Финансовый 3 3 3 7 2 2 3 3" xfId="17732"/>
    <cellStyle name="Финансовый 3 3 3 7 2 2 3 4" xfId="31340"/>
    <cellStyle name="Финансовый 3 3 3 7 2 2 4" xfId="8660"/>
    <cellStyle name="Финансовый 3 3 3 7 2 2 4 2" xfId="22268"/>
    <cellStyle name="Финансовый 3 3 3 7 2 2 4 3" xfId="35876"/>
    <cellStyle name="Финансовый 3 3 3 7 2 2 5" xfId="15464"/>
    <cellStyle name="Финансовый 3 3 3 7 2 2 6" xfId="29072"/>
    <cellStyle name="Финансовый 3 3 3 7 2 3" xfId="1478"/>
    <cellStyle name="Финансовый 3 3 3 7 2 3 2" xfId="6014"/>
    <cellStyle name="Финансовый 3 3 3 7 2 3 2 2" xfId="12818"/>
    <cellStyle name="Финансовый 3 3 3 7 2 3 2 2 2" xfId="26426"/>
    <cellStyle name="Финансовый 3 3 3 7 2 3 2 2 3" xfId="40034"/>
    <cellStyle name="Финансовый 3 3 3 7 2 3 2 3" xfId="19622"/>
    <cellStyle name="Финансовый 3 3 3 7 2 3 2 4" xfId="33230"/>
    <cellStyle name="Финансовый 3 3 3 7 2 3 3" xfId="3746"/>
    <cellStyle name="Финансовый 3 3 3 7 2 3 3 2" xfId="10550"/>
    <cellStyle name="Финансовый 3 3 3 7 2 3 3 2 2" xfId="24158"/>
    <cellStyle name="Финансовый 3 3 3 7 2 3 3 2 3" xfId="37766"/>
    <cellStyle name="Финансовый 3 3 3 7 2 3 3 3" xfId="17354"/>
    <cellStyle name="Финансовый 3 3 3 7 2 3 3 4" xfId="30962"/>
    <cellStyle name="Финансовый 3 3 3 7 2 3 4" xfId="8282"/>
    <cellStyle name="Финансовый 3 3 3 7 2 3 4 2" xfId="21890"/>
    <cellStyle name="Финансовый 3 3 3 7 2 3 4 3" xfId="35498"/>
    <cellStyle name="Финансовый 3 3 3 7 2 3 5" xfId="15086"/>
    <cellStyle name="Финансовый 3 3 3 7 2 3 6" xfId="28694"/>
    <cellStyle name="Финансовый 3 3 3 7 2 4" xfId="2234"/>
    <cellStyle name="Финансовый 3 3 3 7 2 4 2" xfId="6770"/>
    <cellStyle name="Финансовый 3 3 3 7 2 4 2 2" xfId="13574"/>
    <cellStyle name="Финансовый 3 3 3 7 2 4 2 2 2" xfId="27182"/>
    <cellStyle name="Финансовый 3 3 3 7 2 4 2 2 3" xfId="40790"/>
    <cellStyle name="Финансовый 3 3 3 7 2 4 2 3" xfId="20378"/>
    <cellStyle name="Финансовый 3 3 3 7 2 4 2 4" xfId="33986"/>
    <cellStyle name="Финансовый 3 3 3 7 2 4 3" xfId="4502"/>
    <cellStyle name="Финансовый 3 3 3 7 2 4 3 2" xfId="11306"/>
    <cellStyle name="Финансовый 3 3 3 7 2 4 3 2 2" xfId="24914"/>
    <cellStyle name="Финансовый 3 3 3 7 2 4 3 2 3" xfId="38522"/>
    <cellStyle name="Финансовый 3 3 3 7 2 4 3 3" xfId="18110"/>
    <cellStyle name="Финансовый 3 3 3 7 2 4 3 4" xfId="31718"/>
    <cellStyle name="Финансовый 3 3 3 7 2 4 4" xfId="9038"/>
    <cellStyle name="Финансовый 3 3 3 7 2 4 4 2" xfId="22646"/>
    <cellStyle name="Финансовый 3 3 3 7 2 4 4 3" xfId="36254"/>
    <cellStyle name="Финансовый 3 3 3 7 2 4 5" xfId="15842"/>
    <cellStyle name="Финансовый 3 3 3 7 2 4 6" xfId="29450"/>
    <cellStyle name="Финансовый 3 3 3 7 2 5" xfId="1100"/>
    <cellStyle name="Финансовый 3 3 3 7 2 5 2" xfId="5636"/>
    <cellStyle name="Финансовый 3 3 3 7 2 5 2 2" xfId="12440"/>
    <cellStyle name="Финансовый 3 3 3 7 2 5 2 2 2" xfId="26048"/>
    <cellStyle name="Финансовый 3 3 3 7 2 5 2 2 3" xfId="39656"/>
    <cellStyle name="Финансовый 3 3 3 7 2 5 2 3" xfId="19244"/>
    <cellStyle name="Финансовый 3 3 3 7 2 5 2 4" xfId="32852"/>
    <cellStyle name="Финансовый 3 3 3 7 2 5 3" xfId="3368"/>
    <cellStyle name="Финансовый 3 3 3 7 2 5 3 2" xfId="10172"/>
    <cellStyle name="Финансовый 3 3 3 7 2 5 3 2 2" xfId="23780"/>
    <cellStyle name="Финансовый 3 3 3 7 2 5 3 2 3" xfId="37388"/>
    <cellStyle name="Финансовый 3 3 3 7 2 5 3 3" xfId="16976"/>
    <cellStyle name="Финансовый 3 3 3 7 2 5 3 4" xfId="30584"/>
    <cellStyle name="Финансовый 3 3 3 7 2 5 4" xfId="7904"/>
    <cellStyle name="Финансовый 3 3 3 7 2 5 4 2" xfId="21512"/>
    <cellStyle name="Финансовый 3 3 3 7 2 5 4 3" xfId="35120"/>
    <cellStyle name="Финансовый 3 3 3 7 2 5 5" xfId="14708"/>
    <cellStyle name="Финансовый 3 3 3 7 2 5 6" xfId="28316"/>
    <cellStyle name="Финансовый 3 3 3 7 2 6" xfId="722"/>
    <cellStyle name="Финансовый 3 3 3 7 2 6 2" xfId="5258"/>
    <cellStyle name="Финансовый 3 3 3 7 2 6 2 2" xfId="12062"/>
    <cellStyle name="Финансовый 3 3 3 7 2 6 2 2 2" xfId="25670"/>
    <cellStyle name="Финансовый 3 3 3 7 2 6 2 2 3" xfId="39278"/>
    <cellStyle name="Финансовый 3 3 3 7 2 6 2 3" xfId="18866"/>
    <cellStyle name="Финансовый 3 3 3 7 2 6 2 4" xfId="32474"/>
    <cellStyle name="Финансовый 3 3 3 7 2 6 3" xfId="2990"/>
    <cellStyle name="Финансовый 3 3 3 7 2 6 3 2" xfId="9794"/>
    <cellStyle name="Финансовый 3 3 3 7 2 6 3 2 2" xfId="23402"/>
    <cellStyle name="Финансовый 3 3 3 7 2 6 3 2 3" xfId="37010"/>
    <cellStyle name="Финансовый 3 3 3 7 2 6 3 3" xfId="16598"/>
    <cellStyle name="Финансовый 3 3 3 7 2 6 3 4" xfId="30206"/>
    <cellStyle name="Финансовый 3 3 3 7 2 6 4" xfId="7526"/>
    <cellStyle name="Финансовый 3 3 3 7 2 6 4 2" xfId="21134"/>
    <cellStyle name="Финансовый 3 3 3 7 2 6 4 3" xfId="34742"/>
    <cellStyle name="Финансовый 3 3 3 7 2 6 5" xfId="14330"/>
    <cellStyle name="Финансовый 3 3 3 7 2 6 6" xfId="27938"/>
    <cellStyle name="Финансовый 3 3 3 7 2 7" xfId="4880"/>
    <cellStyle name="Финансовый 3 3 3 7 2 7 2" xfId="11684"/>
    <cellStyle name="Финансовый 3 3 3 7 2 7 2 2" xfId="25292"/>
    <cellStyle name="Финансовый 3 3 3 7 2 7 2 3" xfId="38900"/>
    <cellStyle name="Финансовый 3 3 3 7 2 7 3" xfId="18488"/>
    <cellStyle name="Финансовый 3 3 3 7 2 7 4" xfId="32096"/>
    <cellStyle name="Финансовый 3 3 3 7 2 8" xfId="2612"/>
    <cellStyle name="Финансовый 3 3 3 7 2 8 2" xfId="9416"/>
    <cellStyle name="Финансовый 3 3 3 7 2 8 2 2" xfId="23024"/>
    <cellStyle name="Финансовый 3 3 3 7 2 8 2 3" xfId="36632"/>
    <cellStyle name="Финансовый 3 3 3 7 2 8 3" xfId="16220"/>
    <cellStyle name="Финансовый 3 3 3 7 2 8 4" xfId="29828"/>
    <cellStyle name="Финансовый 3 3 3 7 2 9" xfId="7148"/>
    <cellStyle name="Финансовый 3 3 3 7 2 9 2" xfId="20756"/>
    <cellStyle name="Финансовый 3 3 3 7 2 9 3" xfId="34364"/>
    <cellStyle name="Финансовый 3 3 3 7 3" xfId="1743"/>
    <cellStyle name="Финансовый 3 3 3 7 3 2" xfId="6279"/>
    <cellStyle name="Финансовый 3 3 3 7 3 2 2" xfId="13083"/>
    <cellStyle name="Финансовый 3 3 3 7 3 2 2 2" xfId="26691"/>
    <cellStyle name="Финансовый 3 3 3 7 3 2 2 3" xfId="40299"/>
    <cellStyle name="Финансовый 3 3 3 7 3 2 3" xfId="19887"/>
    <cellStyle name="Финансовый 3 3 3 7 3 2 4" xfId="33495"/>
    <cellStyle name="Финансовый 3 3 3 7 3 3" xfId="4011"/>
    <cellStyle name="Финансовый 3 3 3 7 3 3 2" xfId="10815"/>
    <cellStyle name="Финансовый 3 3 3 7 3 3 2 2" xfId="24423"/>
    <cellStyle name="Финансовый 3 3 3 7 3 3 2 3" xfId="38031"/>
    <cellStyle name="Финансовый 3 3 3 7 3 3 3" xfId="17619"/>
    <cellStyle name="Финансовый 3 3 3 7 3 3 4" xfId="31227"/>
    <cellStyle name="Финансовый 3 3 3 7 3 4" xfId="8547"/>
    <cellStyle name="Финансовый 3 3 3 7 3 4 2" xfId="22155"/>
    <cellStyle name="Финансовый 3 3 3 7 3 4 3" xfId="35763"/>
    <cellStyle name="Финансовый 3 3 3 7 3 5" xfId="15351"/>
    <cellStyle name="Финансовый 3 3 3 7 3 6" xfId="28959"/>
    <cellStyle name="Финансовый 3 3 3 7 4" xfId="1365"/>
    <cellStyle name="Финансовый 3 3 3 7 4 2" xfId="5901"/>
    <cellStyle name="Финансовый 3 3 3 7 4 2 2" xfId="12705"/>
    <cellStyle name="Финансовый 3 3 3 7 4 2 2 2" xfId="26313"/>
    <cellStyle name="Финансовый 3 3 3 7 4 2 2 3" xfId="39921"/>
    <cellStyle name="Финансовый 3 3 3 7 4 2 3" xfId="19509"/>
    <cellStyle name="Финансовый 3 3 3 7 4 2 4" xfId="33117"/>
    <cellStyle name="Финансовый 3 3 3 7 4 3" xfId="3633"/>
    <cellStyle name="Финансовый 3 3 3 7 4 3 2" xfId="10437"/>
    <cellStyle name="Финансовый 3 3 3 7 4 3 2 2" xfId="24045"/>
    <cellStyle name="Финансовый 3 3 3 7 4 3 2 3" xfId="37653"/>
    <cellStyle name="Финансовый 3 3 3 7 4 3 3" xfId="17241"/>
    <cellStyle name="Финансовый 3 3 3 7 4 3 4" xfId="30849"/>
    <cellStyle name="Финансовый 3 3 3 7 4 4" xfId="8169"/>
    <cellStyle name="Финансовый 3 3 3 7 4 4 2" xfId="21777"/>
    <cellStyle name="Финансовый 3 3 3 7 4 4 3" xfId="35385"/>
    <cellStyle name="Финансовый 3 3 3 7 4 5" xfId="14973"/>
    <cellStyle name="Финансовый 3 3 3 7 4 6" xfId="28581"/>
    <cellStyle name="Финансовый 3 3 3 7 5" xfId="2121"/>
    <cellStyle name="Финансовый 3 3 3 7 5 2" xfId="6657"/>
    <cellStyle name="Финансовый 3 3 3 7 5 2 2" xfId="13461"/>
    <cellStyle name="Финансовый 3 3 3 7 5 2 2 2" xfId="27069"/>
    <cellStyle name="Финансовый 3 3 3 7 5 2 2 3" xfId="40677"/>
    <cellStyle name="Финансовый 3 3 3 7 5 2 3" xfId="20265"/>
    <cellStyle name="Финансовый 3 3 3 7 5 2 4" xfId="33873"/>
    <cellStyle name="Финансовый 3 3 3 7 5 3" xfId="4389"/>
    <cellStyle name="Финансовый 3 3 3 7 5 3 2" xfId="11193"/>
    <cellStyle name="Финансовый 3 3 3 7 5 3 2 2" xfId="24801"/>
    <cellStyle name="Финансовый 3 3 3 7 5 3 2 3" xfId="38409"/>
    <cellStyle name="Финансовый 3 3 3 7 5 3 3" xfId="17997"/>
    <cellStyle name="Финансовый 3 3 3 7 5 3 4" xfId="31605"/>
    <cellStyle name="Финансовый 3 3 3 7 5 4" xfId="8925"/>
    <cellStyle name="Финансовый 3 3 3 7 5 4 2" xfId="22533"/>
    <cellStyle name="Финансовый 3 3 3 7 5 4 3" xfId="36141"/>
    <cellStyle name="Финансовый 3 3 3 7 5 5" xfId="15729"/>
    <cellStyle name="Финансовый 3 3 3 7 5 6" xfId="29337"/>
    <cellStyle name="Финансовый 3 3 3 7 6" xfId="987"/>
    <cellStyle name="Финансовый 3 3 3 7 6 2" xfId="5523"/>
    <cellStyle name="Финансовый 3 3 3 7 6 2 2" xfId="12327"/>
    <cellStyle name="Финансовый 3 3 3 7 6 2 2 2" xfId="25935"/>
    <cellStyle name="Финансовый 3 3 3 7 6 2 2 3" xfId="39543"/>
    <cellStyle name="Финансовый 3 3 3 7 6 2 3" xfId="19131"/>
    <cellStyle name="Финансовый 3 3 3 7 6 2 4" xfId="32739"/>
    <cellStyle name="Финансовый 3 3 3 7 6 3" xfId="3255"/>
    <cellStyle name="Финансовый 3 3 3 7 6 3 2" xfId="10059"/>
    <cellStyle name="Финансовый 3 3 3 7 6 3 2 2" xfId="23667"/>
    <cellStyle name="Финансовый 3 3 3 7 6 3 2 3" xfId="37275"/>
    <cellStyle name="Финансовый 3 3 3 7 6 3 3" xfId="16863"/>
    <cellStyle name="Финансовый 3 3 3 7 6 3 4" xfId="30471"/>
    <cellStyle name="Финансовый 3 3 3 7 6 4" xfId="7791"/>
    <cellStyle name="Финансовый 3 3 3 7 6 4 2" xfId="21399"/>
    <cellStyle name="Финансовый 3 3 3 7 6 4 3" xfId="35007"/>
    <cellStyle name="Финансовый 3 3 3 7 6 5" xfId="14595"/>
    <cellStyle name="Финансовый 3 3 3 7 6 6" xfId="28203"/>
    <cellStyle name="Финансовый 3 3 3 7 7" xfId="609"/>
    <cellStyle name="Финансовый 3 3 3 7 7 2" xfId="5145"/>
    <cellStyle name="Финансовый 3 3 3 7 7 2 2" xfId="11949"/>
    <cellStyle name="Финансовый 3 3 3 7 7 2 2 2" xfId="25557"/>
    <cellStyle name="Финансовый 3 3 3 7 7 2 2 3" xfId="39165"/>
    <cellStyle name="Финансовый 3 3 3 7 7 2 3" xfId="18753"/>
    <cellStyle name="Финансовый 3 3 3 7 7 2 4" xfId="32361"/>
    <cellStyle name="Финансовый 3 3 3 7 7 3" xfId="2877"/>
    <cellStyle name="Финансовый 3 3 3 7 7 3 2" xfId="9681"/>
    <cellStyle name="Финансовый 3 3 3 7 7 3 2 2" xfId="23289"/>
    <cellStyle name="Финансовый 3 3 3 7 7 3 2 3" xfId="36897"/>
    <cellStyle name="Финансовый 3 3 3 7 7 3 3" xfId="16485"/>
    <cellStyle name="Финансовый 3 3 3 7 7 3 4" xfId="30093"/>
    <cellStyle name="Финансовый 3 3 3 7 7 4" xfId="7413"/>
    <cellStyle name="Финансовый 3 3 3 7 7 4 2" xfId="21021"/>
    <cellStyle name="Финансовый 3 3 3 7 7 4 3" xfId="34629"/>
    <cellStyle name="Финансовый 3 3 3 7 7 5" xfId="14217"/>
    <cellStyle name="Финансовый 3 3 3 7 7 6" xfId="27825"/>
    <cellStyle name="Финансовый 3 3 3 7 8" xfId="4767"/>
    <cellStyle name="Финансовый 3 3 3 7 8 2" xfId="11571"/>
    <cellStyle name="Финансовый 3 3 3 7 8 2 2" xfId="25179"/>
    <cellStyle name="Финансовый 3 3 3 7 8 2 3" xfId="38787"/>
    <cellStyle name="Финансовый 3 3 3 7 8 3" xfId="18375"/>
    <cellStyle name="Финансовый 3 3 3 7 8 4" xfId="31983"/>
    <cellStyle name="Финансовый 3 3 3 7 9" xfId="2499"/>
    <cellStyle name="Финансовый 3 3 3 7 9 2" xfId="9303"/>
    <cellStyle name="Финансовый 3 3 3 7 9 2 2" xfId="22911"/>
    <cellStyle name="Финансовый 3 3 3 7 9 2 3" xfId="36519"/>
    <cellStyle name="Финансовый 3 3 3 7 9 3" xfId="16107"/>
    <cellStyle name="Финансовый 3 3 3 7 9 4" xfId="29715"/>
    <cellStyle name="Финансовый 3 3 3 8" xfId="352"/>
    <cellStyle name="Финансовый 3 3 3 8 10" xfId="13960"/>
    <cellStyle name="Финансовый 3 3 3 8 11" xfId="27568"/>
    <cellStyle name="Финансовый 3 3 3 8 2" xfId="1864"/>
    <cellStyle name="Финансовый 3 3 3 8 2 2" xfId="6400"/>
    <cellStyle name="Финансовый 3 3 3 8 2 2 2" xfId="13204"/>
    <cellStyle name="Финансовый 3 3 3 8 2 2 2 2" xfId="26812"/>
    <cellStyle name="Финансовый 3 3 3 8 2 2 2 3" xfId="40420"/>
    <cellStyle name="Финансовый 3 3 3 8 2 2 3" xfId="20008"/>
    <cellStyle name="Финансовый 3 3 3 8 2 2 4" xfId="33616"/>
    <cellStyle name="Финансовый 3 3 3 8 2 3" xfId="4132"/>
    <cellStyle name="Финансовый 3 3 3 8 2 3 2" xfId="10936"/>
    <cellStyle name="Финансовый 3 3 3 8 2 3 2 2" xfId="24544"/>
    <cellStyle name="Финансовый 3 3 3 8 2 3 2 3" xfId="38152"/>
    <cellStyle name="Финансовый 3 3 3 8 2 3 3" xfId="17740"/>
    <cellStyle name="Финансовый 3 3 3 8 2 3 4" xfId="31348"/>
    <cellStyle name="Финансовый 3 3 3 8 2 4" xfId="8668"/>
    <cellStyle name="Финансовый 3 3 3 8 2 4 2" xfId="22276"/>
    <cellStyle name="Финансовый 3 3 3 8 2 4 3" xfId="35884"/>
    <cellStyle name="Финансовый 3 3 3 8 2 5" xfId="15472"/>
    <cellStyle name="Финансовый 3 3 3 8 2 6" xfId="29080"/>
    <cellStyle name="Финансовый 3 3 3 8 3" xfId="1486"/>
    <cellStyle name="Финансовый 3 3 3 8 3 2" xfId="6022"/>
    <cellStyle name="Финансовый 3 3 3 8 3 2 2" xfId="12826"/>
    <cellStyle name="Финансовый 3 3 3 8 3 2 2 2" xfId="26434"/>
    <cellStyle name="Финансовый 3 3 3 8 3 2 2 3" xfId="40042"/>
    <cellStyle name="Финансовый 3 3 3 8 3 2 3" xfId="19630"/>
    <cellStyle name="Финансовый 3 3 3 8 3 2 4" xfId="33238"/>
    <cellStyle name="Финансовый 3 3 3 8 3 3" xfId="3754"/>
    <cellStyle name="Финансовый 3 3 3 8 3 3 2" xfId="10558"/>
    <cellStyle name="Финансовый 3 3 3 8 3 3 2 2" xfId="24166"/>
    <cellStyle name="Финансовый 3 3 3 8 3 3 2 3" xfId="37774"/>
    <cellStyle name="Финансовый 3 3 3 8 3 3 3" xfId="17362"/>
    <cellStyle name="Финансовый 3 3 3 8 3 3 4" xfId="30970"/>
    <cellStyle name="Финансовый 3 3 3 8 3 4" xfId="8290"/>
    <cellStyle name="Финансовый 3 3 3 8 3 4 2" xfId="21898"/>
    <cellStyle name="Финансовый 3 3 3 8 3 4 3" xfId="35506"/>
    <cellStyle name="Финансовый 3 3 3 8 3 5" xfId="15094"/>
    <cellStyle name="Финансовый 3 3 3 8 3 6" xfId="28702"/>
    <cellStyle name="Финансовый 3 3 3 8 4" xfId="2242"/>
    <cellStyle name="Финансовый 3 3 3 8 4 2" xfId="6778"/>
    <cellStyle name="Финансовый 3 3 3 8 4 2 2" xfId="13582"/>
    <cellStyle name="Финансовый 3 3 3 8 4 2 2 2" xfId="27190"/>
    <cellStyle name="Финансовый 3 3 3 8 4 2 2 3" xfId="40798"/>
    <cellStyle name="Финансовый 3 3 3 8 4 2 3" xfId="20386"/>
    <cellStyle name="Финансовый 3 3 3 8 4 2 4" xfId="33994"/>
    <cellStyle name="Финансовый 3 3 3 8 4 3" xfId="4510"/>
    <cellStyle name="Финансовый 3 3 3 8 4 3 2" xfId="11314"/>
    <cellStyle name="Финансовый 3 3 3 8 4 3 2 2" xfId="24922"/>
    <cellStyle name="Финансовый 3 3 3 8 4 3 2 3" xfId="38530"/>
    <cellStyle name="Финансовый 3 3 3 8 4 3 3" xfId="18118"/>
    <cellStyle name="Финансовый 3 3 3 8 4 3 4" xfId="31726"/>
    <cellStyle name="Финансовый 3 3 3 8 4 4" xfId="9046"/>
    <cellStyle name="Финансовый 3 3 3 8 4 4 2" xfId="22654"/>
    <cellStyle name="Финансовый 3 3 3 8 4 4 3" xfId="36262"/>
    <cellStyle name="Финансовый 3 3 3 8 4 5" xfId="15850"/>
    <cellStyle name="Финансовый 3 3 3 8 4 6" xfId="29458"/>
    <cellStyle name="Финансовый 3 3 3 8 5" xfId="1108"/>
    <cellStyle name="Финансовый 3 3 3 8 5 2" xfId="5644"/>
    <cellStyle name="Финансовый 3 3 3 8 5 2 2" xfId="12448"/>
    <cellStyle name="Финансовый 3 3 3 8 5 2 2 2" xfId="26056"/>
    <cellStyle name="Финансовый 3 3 3 8 5 2 2 3" xfId="39664"/>
    <cellStyle name="Финансовый 3 3 3 8 5 2 3" xfId="19252"/>
    <cellStyle name="Финансовый 3 3 3 8 5 2 4" xfId="32860"/>
    <cellStyle name="Финансовый 3 3 3 8 5 3" xfId="3376"/>
    <cellStyle name="Финансовый 3 3 3 8 5 3 2" xfId="10180"/>
    <cellStyle name="Финансовый 3 3 3 8 5 3 2 2" xfId="23788"/>
    <cellStyle name="Финансовый 3 3 3 8 5 3 2 3" xfId="37396"/>
    <cellStyle name="Финансовый 3 3 3 8 5 3 3" xfId="16984"/>
    <cellStyle name="Финансовый 3 3 3 8 5 3 4" xfId="30592"/>
    <cellStyle name="Финансовый 3 3 3 8 5 4" xfId="7912"/>
    <cellStyle name="Финансовый 3 3 3 8 5 4 2" xfId="21520"/>
    <cellStyle name="Финансовый 3 3 3 8 5 4 3" xfId="35128"/>
    <cellStyle name="Финансовый 3 3 3 8 5 5" xfId="14716"/>
    <cellStyle name="Финансовый 3 3 3 8 5 6" xfId="28324"/>
    <cellStyle name="Финансовый 3 3 3 8 6" xfId="730"/>
    <cellStyle name="Финансовый 3 3 3 8 6 2" xfId="5266"/>
    <cellStyle name="Финансовый 3 3 3 8 6 2 2" xfId="12070"/>
    <cellStyle name="Финансовый 3 3 3 8 6 2 2 2" xfId="25678"/>
    <cellStyle name="Финансовый 3 3 3 8 6 2 2 3" xfId="39286"/>
    <cellStyle name="Финансовый 3 3 3 8 6 2 3" xfId="18874"/>
    <cellStyle name="Финансовый 3 3 3 8 6 2 4" xfId="32482"/>
    <cellStyle name="Финансовый 3 3 3 8 6 3" xfId="2998"/>
    <cellStyle name="Финансовый 3 3 3 8 6 3 2" xfId="9802"/>
    <cellStyle name="Финансовый 3 3 3 8 6 3 2 2" xfId="23410"/>
    <cellStyle name="Финансовый 3 3 3 8 6 3 2 3" xfId="37018"/>
    <cellStyle name="Финансовый 3 3 3 8 6 3 3" xfId="16606"/>
    <cellStyle name="Финансовый 3 3 3 8 6 3 4" xfId="30214"/>
    <cellStyle name="Финансовый 3 3 3 8 6 4" xfId="7534"/>
    <cellStyle name="Финансовый 3 3 3 8 6 4 2" xfId="21142"/>
    <cellStyle name="Финансовый 3 3 3 8 6 4 3" xfId="34750"/>
    <cellStyle name="Финансовый 3 3 3 8 6 5" xfId="14338"/>
    <cellStyle name="Финансовый 3 3 3 8 6 6" xfId="27946"/>
    <cellStyle name="Финансовый 3 3 3 8 7" xfId="4888"/>
    <cellStyle name="Финансовый 3 3 3 8 7 2" xfId="11692"/>
    <cellStyle name="Финансовый 3 3 3 8 7 2 2" xfId="25300"/>
    <cellStyle name="Финансовый 3 3 3 8 7 2 3" xfId="38908"/>
    <cellStyle name="Финансовый 3 3 3 8 7 3" xfId="18496"/>
    <cellStyle name="Финансовый 3 3 3 8 7 4" xfId="32104"/>
    <cellStyle name="Финансовый 3 3 3 8 8" xfId="2620"/>
    <cellStyle name="Финансовый 3 3 3 8 8 2" xfId="9424"/>
    <cellStyle name="Финансовый 3 3 3 8 8 2 2" xfId="23032"/>
    <cellStyle name="Финансовый 3 3 3 8 8 2 3" xfId="36640"/>
    <cellStyle name="Финансовый 3 3 3 8 8 3" xfId="16228"/>
    <cellStyle name="Финансовый 3 3 3 8 8 4" xfId="29836"/>
    <cellStyle name="Финансовый 3 3 3 8 9" xfId="7156"/>
    <cellStyle name="Финансовый 3 3 3 8 9 2" xfId="20764"/>
    <cellStyle name="Финансовый 3 3 3 8 9 3" xfId="34372"/>
    <cellStyle name="Финансовый 3 3 3 9" xfId="1662"/>
    <cellStyle name="Финансовый 3 3 3 9 2" xfId="6198"/>
    <cellStyle name="Финансовый 3 3 3 9 2 2" xfId="13002"/>
    <cellStyle name="Финансовый 3 3 3 9 2 2 2" xfId="26610"/>
    <cellStyle name="Финансовый 3 3 3 9 2 2 3" xfId="40218"/>
    <cellStyle name="Финансовый 3 3 3 9 2 3" xfId="19806"/>
    <cellStyle name="Финансовый 3 3 3 9 2 4" xfId="33414"/>
    <cellStyle name="Финансовый 3 3 3 9 3" xfId="3930"/>
    <cellStyle name="Финансовый 3 3 3 9 3 2" xfId="10734"/>
    <cellStyle name="Финансовый 3 3 3 9 3 2 2" xfId="24342"/>
    <cellStyle name="Финансовый 3 3 3 9 3 2 3" xfId="37950"/>
    <cellStyle name="Финансовый 3 3 3 9 3 3" xfId="17538"/>
    <cellStyle name="Финансовый 3 3 3 9 3 4" xfId="31146"/>
    <cellStyle name="Финансовый 3 3 3 9 4" xfId="8466"/>
    <cellStyle name="Финансовый 3 3 3 9 4 2" xfId="22074"/>
    <cellStyle name="Финансовый 3 3 3 9 4 3" xfId="35682"/>
    <cellStyle name="Финансовый 3 3 3 9 5" xfId="15270"/>
    <cellStyle name="Финансовый 3 3 3 9 6" xfId="28878"/>
    <cellStyle name="Финансовый 3 3 4" xfId="153"/>
    <cellStyle name="Финансовый 3 3 4 10" xfId="909"/>
    <cellStyle name="Финансовый 3 3 4 10 2" xfId="5445"/>
    <cellStyle name="Финансовый 3 3 4 10 2 2" xfId="12249"/>
    <cellStyle name="Финансовый 3 3 4 10 2 2 2" xfId="25857"/>
    <cellStyle name="Финансовый 3 3 4 10 2 2 3" xfId="39465"/>
    <cellStyle name="Финансовый 3 3 4 10 2 3" xfId="19053"/>
    <cellStyle name="Финансовый 3 3 4 10 2 4" xfId="32661"/>
    <cellStyle name="Финансовый 3 3 4 10 3" xfId="3177"/>
    <cellStyle name="Финансовый 3 3 4 10 3 2" xfId="9981"/>
    <cellStyle name="Финансовый 3 3 4 10 3 2 2" xfId="23589"/>
    <cellStyle name="Финансовый 3 3 4 10 3 2 3" xfId="37197"/>
    <cellStyle name="Финансовый 3 3 4 10 3 3" xfId="16785"/>
    <cellStyle name="Финансовый 3 3 4 10 3 4" xfId="30393"/>
    <cellStyle name="Финансовый 3 3 4 10 4" xfId="7713"/>
    <cellStyle name="Финансовый 3 3 4 10 4 2" xfId="21321"/>
    <cellStyle name="Финансовый 3 3 4 10 4 3" xfId="34929"/>
    <cellStyle name="Финансовый 3 3 4 10 5" xfId="14517"/>
    <cellStyle name="Финансовый 3 3 4 10 6" xfId="28125"/>
    <cellStyle name="Финансовый 3 3 4 11" xfId="531"/>
    <cellStyle name="Финансовый 3 3 4 11 2" xfId="5067"/>
    <cellStyle name="Финансовый 3 3 4 11 2 2" xfId="11871"/>
    <cellStyle name="Финансовый 3 3 4 11 2 2 2" xfId="25479"/>
    <cellStyle name="Финансовый 3 3 4 11 2 2 3" xfId="39087"/>
    <cellStyle name="Финансовый 3 3 4 11 2 3" xfId="18675"/>
    <cellStyle name="Финансовый 3 3 4 11 2 4" xfId="32283"/>
    <cellStyle name="Финансовый 3 3 4 11 3" xfId="2799"/>
    <cellStyle name="Финансовый 3 3 4 11 3 2" xfId="9603"/>
    <cellStyle name="Финансовый 3 3 4 11 3 2 2" xfId="23211"/>
    <cellStyle name="Финансовый 3 3 4 11 3 2 3" xfId="36819"/>
    <cellStyle name="Финансовый 3 3 4 11 3 3" xfId="16407"/>
    <cellStyle name="Финансовый 3 3 4 11 3 4" xfId="30015"/>
    <cellStyle name="Финансовый 3 3 4 11 4" xfId="7335"/>
    <cellStyle name="Финансовый 3 3 4 11 4 2" xfId="20943"/>
    <cellStyle name="Финансовый 3 3 4 11 4 3" xfId="34551"/>
    <cellStyle name="Финансовый 3 3 4 11 5" xfId="14139"/>
    <cellStyle name="Финансовый 3 3 4 11 6" xfId="27747"/>
    <cellStyle name="Финансовый 3 3 4 12" xfId="4689"/>
    <cellStyle name="Финансовый 3 3 4 12 2" xfId="11493"/>
    <cellStyle name="Финансовый 3 3 4 12 2 2" xfId="25101"/>
    <cellStyle name="Финансовый 3 3 4 12 2 3" xfId="38709"/>
    <cellStyle name="Финансовый 3 3 4 12 3" xfId="18297"/>
    <cellStyle name="Финансовый 3 3 4 12 4" xfId="31905"/>
    <cellStyle name="Финансовый 3 3 4 13" xfId="2421"/>
    <cellStyle name="Финансовый 3 3 4 13 2" xfId="9225"/>
    <cellStyle name="Финансовый 3 3 4 13 2 2" xfId="22833"/>
    <cellStyle name="Финансовый 3 3 4 13 2 3" xfId="36441"/>
    <cellStyle name="Финансовый 3 3 4 13 3" xfId="16029"/>
    <cellStyle name="Финансовый 3 3 4 13 4" xfId="29637"/>
    <cellStyle name="Финансовый 3 3 4 14" xfId="6957"/>
    <cellStyle name="Финансовый 3 3 4 14 2" xfId="20565"/>
    <cellStyle name="Финансовый 3 3 4 14 3" xfId="34173"/>
    <cellStyle name="Финансовый 3 3 4 15" xfId="13761"/>
    <cellStyle name="Финансовый 3 3 4 16" xfId="27369"/>
    <cellStyle name="Финансовый 3 3 4 2" xfId="207"/>
    <cellStyle name="Финансовый 3 3 4 2 10" xfId="2475"/>
    <cellStyle name="Финансовый 3 3 4 2 10 2" xfId="9279"/>
    <cellStyle name="Финансовый 3 3 4 2 10 2 2" xfId="22887"/>
    <cellStyle name="Финансовый 3 3 4 2 10 2 3" xfId="36495"/>
    <cellStyle name="Финансовый 3 3 4 2 10 3" xfId="16083"/>
    <cellStyle name="Финансовый 3 3 4 2 10 4" xfId="29691"/>
    <cellStyle name="Финансовый 3 3 4 2 11" xfId="7011"/>
    <cellStyle name="Финансовый 3 3 4 2 11 2" xfId="20619"/>
    <cellStyle name="Финансовый 3 3 4 2 11 3" xfId="34227"/>
    <cellStyle name="Финансовый 3 3 4 2 12" xfId="13815"/>
    <cellStyle name="Финансовый 3 3 4 2 13" xfId="27423"/>
    <cellStyle name="Финансовый 3 3 4 2 2" xfId="288"/>
    <cellStyle name="Финансовый 3 3 4 2 2 10" xfId="7092"/>
    <cellStyle name="Финансовый 3 3 4 2 2 10 2" xfId="20700"/>
    <cellStyle name="Финансовый 3 3 4 2 2 10 3" xfId="34308"/>
    <cellStyle name="Финансовый 3 3 4 2 2 11" xfId="13896"/>
    <cellStyle name="Финансовый 3 3 4 2 2 12" xfId="27504"/>
    <cellStyle name="Финансовый 3 3 4 2 2 2" xfId="490"/>
    <cellStyle name="Финансовый 3 3 4 2 2 2 10" xfId="14098"/>
    <cellStyle name="Финансовый 3 3 4 2 2 2 11" xfId="27706"/>
    <cellStyle name="Финансовый 3 3 4 2 2 2 2" xfId="2002"/>
    <cellStyle name="Финансовый 3 3 4 2 2 2 2 2" xfId="6538"/>
    <cellStyle name="Финансовый 3 3 4 2 2 2 2 2 2" xfId="13342"/>
    <cellStyle name="Финансовый 3 3 4 2 2 2 2 2 2 2" xfId="26950"/>
    <cellStyle name="Финансовый 3 3 4 2 2 2 2 2 2 3" xfId="40558"/>
    <cellStyle name="Финансовый 3 3 4 2 2 2 2 2 3" xfId="20146"/>
    <cellStyle name="Финансовый 3 3 4 2 2 2 2 2 4" xfId="33754"/>
    <cellStyle name="Финансовый 3 3 4 2 2 2 2 3" xfId="4270"/>
    <cellStyle name="Финансовый 3 3 4 2 2 2 2 3 2" xfId="11074"/>
    <cellStyle name="Финансовый 3 3 4 2 2 2 2 3 2 2" xfId="24682"/>
    <cellStyle name="Финансовый 3 3 4 2 2 2 2 3 2 3" xfId="38290"/>
    <cellStyle name="Финансовый 3 3 4 2 2 2 2 3 3" xfId="17878"/>
    <cellStyle name="Финансовый 3 3 4 2 2 2 2 3 4" xfId="31486"/>
    <cellStyle name="Финансовый 3 3 4 2 2 2 2 4" xfId="8806"/>
    <cellStyle name="Финансовый 3 3 4 2 2 2 2 4 2" xfId="22414"/>
    <cellStyle name="Финансовый 3 3 4 2 2 2 2 4 3" xfId="36022"/>
    <cellStyle name="Финансовый 3 3 4 2 2 2 2 5" xfId="15610"/>
    <cellStyle name="Финансовый 3 3 4 2 2 2 2 6" xfId="29218"/>
    <cellStyle name="Финансовый 3 3 4 2 2 2 3" xfId="1624"/>
    <cellStyle name="Финансовый 3 3 4 2 2 2 3 2" xfId="6160"/>
    <cellStyle name="Финансовый 3 3 4 2 2 2 3 2 2" xfId="12964"/>
    <cellStyle name="Финансовый 3 3 4 2 2 2 3 2 2 2" xfId="26572"/>
    <cellStyle name="Финансовый 3 3 4 2 2 2 3 2 2 3" xfId="40180"/>
    <cellStyle name="Финансовый 3 3 4 2 2 2 3 2 3" xfId="19768"/>
    <cellStyle name="Финансовый 3 3 4 2 2 2 3 2 4" xfId="33376"/>
    <cellStyle name="Финансовый 3 3 4 2 2 2 3 3" xfId="3892"/>
    <cellStyle name="Финансовый 3 3 4 2 2 2 3 3 2" xfId="10696"/>
    <cellStyle name="Финансовый 3 3 4 2 2 2 3 3 2 2" xfId="24304"/>
    <cellStyle name="Финансовый 3 3 4 2 2 2 3 3 2 3" xfId="37912"/>
    <cellStyle name="Финансовый 3 3 4 2 2 2 3 3 3" xfId="17500"/>
    <cellStyle name="Финансовый 3 3 4 2 2 2 3 3 4" xfId="31108"/>
    <cellStyle name="Финансовый 3 3 4 2 2 2 3 4" xfId="8428"/>
    <cellStyle name="Финансовый 3 3 4 2 2 2 3 4 2" xfId="22036"/>
    <cellStyle name="Финансовый 3 3 4 2 2 2 3 4 3" xfId="35644"/>
    <cellStyle name="Финансовый 3 3 4 2 2 2 3 5" xfId="15232"/>
    <cellStyle name="Финансовый 3 3 4 2 2 2 3 6" xfId="28840"/>
    <cellStyle name="Финансовый 3 3 4 2 2 2 4" xfId="2380"/>
    <cellStyle name="Финансовый 3 3 4 2 2 2 4 2" xfId="6916"/>
    <cellStyle name="Финансовый 3 3 4 2 2 2 4 2 2" xfId="13720"/>
    <cellStyle name="Финансовый 3 3 4 2 2 2 4 2 2 2" xfId="27328"/>
    <cellStyle name="Финансовый 3 3 4 2 2 2 4 2 2 3" xfId="40936"/>
    <cellStyle name="Финансовый 3 3 4 2 2 2 4 2 3" xfId="20524"/>
    <cellStyle name="Финансовый 3 3 4 2 2 2 4 2 4" xfId="34132"/>
    <cellStyle name="Финансовый 3 3 4 2 2 2 4 3" xfId="4648"/>
    <cellStyle name="Финансовый 3 3 4 2 2 2 4 3 2" xfId="11452"/>
    <cellStyle name="Финансовый 3 3 4 2 2 2 4 3 2 2" xfId="25060"/>
    <cellStyle name="Финансовый 3 3 4 2 2 2 4 3 2 3" xfId="38668"/>
    <cellStyle name="Финансовый 3 3 4 2 2 2 4 3 3" xfId="18256"/>
    <cellStyle name="Финансовый 3 3 4 2 2 2 4 3 4" xfId="31864"/>
    <cellStyle name="Финансовый 3 3 4 2 2 2 4 4" xfId="9184"/>
    <cellStyle name="Финансовый 3 3 4 2 2 2 4 4 2" xfId="22792"/>
    <cellStyle name="Финансовый 3 3 4 2 2 2 4 4 3" xfId="36400"/>
    <cellStyle name="Финансовый 3 3 4 2 2 2 4 5" xfId="15988"/>
    <cellStyle name="Финансовый 3 3 4 2 2 2 4 6" xfId="29596"/>
    <cellStyle name="Финансовый 3 3 4 2 2 2 5" xfId="1246"/>
    <cellStyle name="Финансовый 3 3 4 2 2 2 5 2" xfId="5782"/>
    <cellStyle name="Финансовый 3 3 4 2 2 2 5 2 2" xfId="12586"/>
    <cellStyle name="Финансовый 3 3 4 2 2 2 5 2 2 2" xfId="26194"/>
    <cellStyle name="Финансовый 3 3 4 2 2 2 5 2 2 3" xfId="39802"/>
    <cellStyle name="Финансовый 3 3 4 2 2 2 5 2 3" xfId="19390"/>
    <cellStyle name="Финансовый 3 3 4 2 2 2 5 2 4" xfId="32998"/>
    <cellStyle name="Финансовый 3 3 4 2 2 2 5 3" xfId="3514"/>
    <cellStyle name="Финансовый 3 3 4 2 2 2 5 3 2" xfId="10318"/>
    <cellStyle name="Финансовый 3 3 4 2 2 2 5 3 2 2" xfId="23926"/>
    <cellStyle name="Финансовый 3 3 4 2 2 2 5 3 2 3" xfId="37534"/>
    <cellStyle name="Финансовый 3 3 4 2 2 2 5 3 3" xfId="17122"/>
    <cellStyle name="Финансовый 3 3 4 2 2 2 5 3 4" xfId="30730"/>
    <cellStyle name="Финансовый 3 3 4 2 2 2 5 4" xfId="8050"/>
    <cellStyle name="Финансовый 3 3 4 2 2 2 5 4 2" xfId="21658"/>
    <cellStyle name="Финансовый 3 3 4 2 2 2 5 4 3" xfId="35266"/>
    <cellStyle name="Финансовый 3 3 4 2 2 2 5 5" xfId="14854"/>
    <cellStyle name="Финансовый 3 3 4 2 2 2 5 6" xfId="28462"/>
    <cellStyle name="Финансовый 3 3 4 2 2 2 6" xfId="868"/>
    <cellStyle name="Финансовый 3 3 4 2 2 2 6 2" xfId="5404"/>
    <cellStyle name="Финансовый 3 3 4 2 2 2 6 2 2" xfId="12208"/>
    <cellStyle name="Финансовый 3 3 4 2 2 2 6 2 2 2" xfId="25816"/>
    <cellStyle name="Финансовый 3 3 4 2 2 2 6 2 2 3" xfId="39424"/>
    <cellStyle name="Финансовый 3 3 4 2 2 2 6 2 3" xfId="19012"/>
    <cellStyle name="Финансовый 3 3 4 2 2 2 6 2 4" xfId="32620"/>
    <cellStyle name="Финансовый 3 3 4 2 2 2 6 3" xfId="3136"/>
    <cellStyle name="Финансовый 3 3 4 2 2 2 6 3 2" xfId="9940"/>
    <cellStyle name="Финансовый 3 3 4 2 2 2 6 3 2 2" xfId="23548"/>
    <cellStyle name="Финансовый 3 3 4 2 2 2 6 3 2 3" xfId="37156"/>
    <cellStyle name="Финансовый 3 3 4 2 2 2 6 3 3" xfId="16744"/>
    <cellStyle name="Финансовый 3 3 4 2 2 2 6 3 4" xfId="30352"/>
    <cellStyle name="Финансовый 3 3 4 2 2 2 6 4" xfId="7672"/>
    <cellStyle name="Финансовый 3 3 4 2 2 2 6 4 2" xfId="21280"/>
    <cellStyle name="Финансовый 3 3 4 2 2 2 6 4 3" xfId="34888"/>
    <cellStyle name="Финансовый 3 3 4 2 2 2 6 5" xfId="14476"/>
    <cellStyle name="Финансовый 3 3 4 2 2 2 6 6" xfId="28084"/>
    <cellStyle name="Финансовый 3 3 4 2 2 2 7" xfId="5026"/>
    <cellStyle name="Финансовый 3 3 4 2 2 2 7 2" xfId="11830"/>
    <cellStyle name="Финансовый 3 3 4 2 2 2 7 2 2" xfId="25438"/>
    <cellStyle name="Финансовый 3 3 4 2 2 2 7 2 3" xfId="39046"/>
    <cellStyle name="Финансовый 3 3 4 2 2 2 7 3" xfId="18634"/>
    <cellStyle name="Финансовый 3 3 4 2 2 2 7 4" xfId="32242"/>
    <cellStyle name="Финансовый 3 3 4 2 2 2 8" xfId="2758"/>
    <cellStyle name="Финансовый 3 3 4 2 2 2 8 2" xfId="9562"/>
    <cellStyle name="Финансовый 3 3 4 2 2 2 8 2 2" xfId="23170"/>
    <cellStyle name="Финансовый 3 3 4 2 2 2 8 2 3" xfId="36778"/>
    <cellStyle name="Финансовый 3 3 4 2 2 2 8 3" xfId="16366"/>
    <cellStyle name="Финансовый 3 3 4 2 2 2 8 4" xfId="29974"/>
    <cellStyle name="Финансовый 3 3 4 2 2 2 9" xfId="7294"/>
    <cellStyle name="Финансовый 3 3 4 2 2 2 9 2" xfId="20902"/>
    <cellStyle name="Финансовый 3 3 4 2 2 2 9 3" xfId="34510"/>
    <cellStyle name="Финансовый 3 3 4 2 2 3" xfId="1800"/>
    <cellStyle name="Финансовый 3 3 4 2 2 3 2" xfId="6336"/>
    <cellStyle name="Финансовый 3 3 4 2 2 3 2 2" xfId="13140"/>
    <cellStyle name="Финансовый 3 3 4 2 2 3 2 2 2" xfId="26748"/>
    <cellStyle name="Финансовый 3 3 4 2 2 3 2 2 3" xfId="40356"/>
    <cellStyle name="Финансовый 3 3 4 2 2 3 2 3" xfId="19944"/>
    <cellStyle name="Финансовый 3 3 4 2 2 3 2 4" xfId="33552"/>
    <cellStyle name="Финансовый 3 3 4 2 2 3 3" xfId="4068"/>
    <cellStyle name="Финансовый 3 3 4 2 2 3 3 2" xfId="10872"/>
    <cellStyle name="Финансовый 3 3 4 2 2 3 3 2 2" xfId="24480"/>
    <cellStyle name="Финансовый 3 3 4 2 2 3 3 2 3" xfId="38088"/>
    <cellStyle name="Финансовый 3 3 4 2 2 3 3 3" xfId="17676"/>
    <cellStyle name="Финансовый 3 3 4 2 2 3 3 4" xfId="31284"/>
    <cellStyle name="Финансовый 3 3 4 2 2 3 4" xfId="8604"/>
    <cellStyle name="Финансовый 3 3 4 2 2 3 4 2" xfId="22212"/>
    <cellStyle name="Финансовый 3 3 4 2 2 3 4 3" xfId="35820"/>
    <cellStyle name="Финансовый 3 3 4 2 2 3 5" xfId="15408"/>
    <cellStyle name="Финансовый 3 3 4 2 2 3 6" xfId="29016"/>
    <cellStyle name="Финансовый 3 3 4 2 2 4" xfId="1422"/>
    <cellStyle name="Финансовый 3 3 4 2 2 4 2" xfId="5958"/>
    <cellStyle name="Финансовый 3 3 4 2 2 4 2 2" xfId="12762"/>
    <cellStyle name="Финансовый 3 3 4 2 2 4 2 2 2" xfId="26370"/>
    <cellStyle name="Финансовый 3 3 4 2 2 4 2 2 3" xfId="39978"/>
    <cellStyle name="Финансовый 3 3 4 2 2 4 2 3" xfId="19566"/>
    <cellStyle name="Финансовый 3 3 4 2 2 4 2 4" xfId="33174"/>
    <cellStyle name="Финансовый 3 3 4 2 2 4 3" xfId="3690"/>
    <cellStyle name="Финансовый 3 3 4 2 2 4 3 2" xfId="10494"/>
    <cellStyle name="Финансовый 3 3 4 2 2 4 3 2 2" xfId="24102"/>
    <cellStyle name="Финансовый 3 3 4 2 2 4 3 2 3" xfId="37710"/>
    <cellStyle name="Финансовый 3 3 4 2 2 4 3 3" xfId="17298"/>
    <cellStyle name="Финансовый 3 3 4 2 2 4 3 4" xfId="30906"/>
    <cellStyle name="Финансовый 3 3 4 2 2 4 4" xfId="8226"/>
    <cellStyle name="Финансовый 3 3 4 2 2 4 4 2" xfId="21834"/>
    <cellStyle name="Финансовый 3 3 4 2 2 4 4 3" xfId="35442"/>
    <cellStyle name="Финансовый 3 3 4 2 2 4 5" xfId="15030"/>
    <cellStyle name="Финансовый 3 3 4 2 2 4 6" xfId="28638"/>
    <cellStyle name="Финансовый 3 3 4 2 2 5" xfId="2178"/>
    <cellStyle name="Финансовый 3 3 4 2 2 5 2" xfId="6714"/>
    <cellStyle name="Финансовый 3 3 4 2 2 5 2 2" xfId="13518"/>
    <cellStyle name="Финансовый 3 3 4 2 2 5 2 2 2" xfId="27126"/>
    <cellStyle name="Финансовый 3 3 4 2 2 5 2 2 3" xfId="40734"/>
    <cellStyle name="Финансовый 3 3 4 2 2 5 2 3" xfId="20322"/>
    <cellStyle name="Финансовый 3 3 4 2 2 5 2 4" xfId="33930"/>
    <cellStyle name="Финансовый 3 3 4 2 2 5 3" xfId="4446"/>
    <cellStyle name="Финансовый 3 3 4 2 2 5 3 2" xfId="11250"/>
    <cellStyle name="Финансовый 3 3 4 2 2 5 3 2 2" xfId="24858"/>
    <cellStyle name="Финансовый 3 3 4 2 2 5 3 2 3" xfId="38466"/>
    <cellStyle name="Финансовый 3 3 4 2 2 5 3 3" xfId="18054"/>
    <cellStyle name="Финансовый 3 3 4 2 2 5 3 4" xfId="31662"/>
    <cellStyle name="Финансовый 3 3 4 2 2 5 4" xfId="8982"/>
    <cellStyle name="Финансовый 3 3 4 2 2 5 4 2" xfId="22590"/>
    <cellStyle name="Финансовый 3 3 4 2 2 5 4 3" xfId="36198"/>
    <cellStyle name="Финансовый 3 3 4 2 2 5 5" xfId="15786"/>
    <cellStyle name="Финансовый 3 3 4 2 2 5 6" xfId="29394"/>
    <cellStyle name="Финансовый 3 3 4 2 2 6" xfId="1044"/>
    <cellStyle name="Финансовый 3 3 4 2 2 6 2" xfId="5580"/>
    <cellStyle name="Финансовый 3 3 4 2 2 6 2 2" xfId="12384"/>
    <cellStyle name="Финансовый 3 3 4 2 2 6 2 2 2" xfId="25992"/>
    <cellStyle name="Финансовый 3 3 4 2 2 6 2 2 3" xfId="39600"/>
    <cellStyle name="Финансовый 3 3 4 2 2 6 2 3" xfId="19188"/>
    <cellStyle name="Финансовый 3 3 4 2 2 6 2 4" xfId="32796"/>
    <cellStyle name="Финансовый 3 3 4 2 2 6 3" xfId="3312"/>
    <cellStyle name="Финансовый 3 3 4 2 2 6 3 2" xfId="10116"/>
    <cellStyle name="Финансовый 3 3 4 2 2 6 3 2 2" xfId="23724"/>
    <cellStyle name="Финансовый 3 3 4 2 2 6 3 2 3" xfId="37332"/>
    <cellStyle name="Финансовый 3 3 4 2 2 6 3 3" xfId="16920"/>
    <cellStyle name="Финансовый 3 3 4 2 2 6 3 4" xfId="30528"/>
    <cellStyle name="Финансовый 3 3 4 2 2 6 4" xfId="7848"/>
    <cellStyle name="Финансовый 3 3 4 2 2 6 4 2" xfId="21456"/>
    <cellStyle name="Финансовый 3 3 4 2 2 6 4 3" xfId="35064"/>
    <cellStyle name="Финансовый 3 3 4 2 2 6 5" xfId="14652"/>
    <cellStyle name="Финансовый 3 3 4 2 2 6 6" xfId="28260"/>
    <cellStyle name="Финансовый 3 3 4 2 2 7" xfId="666"/>
    <cellStyle name="Финансовый 3 3 4 2 2 7 2" xfId="5202"/>
    <cellStyle name="Финансовый 3 3 4 2 2 7 2 2" xfId="12006"/>
    <cellStyle name="Финансовый 3 3 4 2 2 7 2 2 2" xfId="25614"/>
    <cellStyle name="Финансовый 3 3 4 2 2 7 2 2 3" xfId="39222"/>
    <cellStyle name="Финансовый 3 3 4 2 2 7 2 3" xfId="18810"/>
    <cellStyle name="Финансовый 3 3 4 2 2 7 2 4" xfId="32418"/>
    <cellStyle name="Финансовый 3 3 4 2 2 7 3" xfId="2934"/>
    <cellStyle name="Финансовый 3 3 4 2 2 7 3 2" xfId="9738"/>
    <cellStyle name="Финансовый 3 3 4 2 2 7 3 2 2" xfId="23346"/>
    <cellStyle name="Финансовый 3 3 4 2 2 7 3 2 3" xfId="36954"/>
    <cellStyle name="Финансовый 3 3 4 2 2 7 3 3" xfId="16542"/>
    <cellStyle name="Финансовый 3 3 4 2 2 7 3 4" xfId="30150"/>
    <cellStyle name="Финансовый 3 3 4 2 2 7 4" xfId="7470"/>
    <cellStyle name="Финансовый 3 3 4 2 2 7 4 2" xfId="21078"/>
    <cellStyle name="Финансовый 3 3 4 2 2 7 4 3" xfId="34686"/>
    <cellStyle name="Финансовый 3 3 4 2 2 7 5" xfId="14274"/>
    <cellStyle name="Финансовый 3 3 4 2 2 7 6" xfId="27882"/>
    <cellStyle name="Финансовый 3 3 4 2 2 8" xfId="4824"/>
    <cellStyle name="Финансовый 3 3 4 2 2 8 2" xfId="11628"/>
    <cellStyle name="Финансовый 3 3 4 2 2 8 2 2" xfId="25236"/>
    <cellStyle name="Финансовый 3 3 4 2 2 8 2 3" xfId="38844"/>
    <cellStyle name="Финансовый 3 3 4 2 2 8 3" xfId="18432"/>
    <cellStyle name="Финансовый 3 3 4 2 2 8 4" xfId="32040"/>
    <cellStyle name="Финансовый 3 3 4 2 2 9" xfId="2556"/>
    <cellStyle name="Финансовый 3 3 4 2 2 9 2" xfId="9360"/>
    <cellStyle name="Финансовый 3 3 4 2 2 9 2 2" xfId="22968"/>
    <cellStyle name="Финансовый 3 3 4 2 2 9 2 3" xfId="36576"/>
    <cellStyle name="Финансовый 3 3 4 2 2 9 3" xfId="16164"/>
    <cellStyle name="Финансовый 3 3 4 2 2 9 4" xfId="29772"/>
    <cellStyle name="Финансовый 3 3 4 2 3" xfId="409"/>
    <cellStyle name="Финансовый 3 3 4 2 3 10" xfId="14017"/>
    <cellStyle name="Финансовый 3 3 4 2 3 11" xfId="27625"/>
    <cellStyle name="Финансовый 3 3 4 2 3 2" xfId="1921"/>
    <cellStyle name="Финансовый 3 3 4 2 3 2 2" xfId="6457"/>
    <cellStyle name="Финансовый 3 3 4 2 3 2 2 2" xfId="13261"/>
    <cellStyle name="Финансовый 3 3 4 2 3 2 2 2 2" xfId="26869"/>
    <cellStyle name="Финансовый 3 3 4 2 3 2 2 2 3" xfId="40477"/>
    <cellStyle name="Финансовый 3 3 4 2 3 2 2 3" xfId="20065"/>
    <cellStyle name="Финансовый 3 3 4 2 3 2 2 4" xfId="33673"/>
    <cellStyle name="Финансовый 3 3 4 2 3 2 3" xfId="4189"/>
    <cellStyle name="Финансовый 3 3 4 2 3 2 3 2" xfId="10993"/>
    <cellStyle name="Финансовый 3 3 4 2 3 2 3 2 2" xfId="24601"/>
    <cellStyle name="Финансовый 3 3 4 2 3 2 3 2 3" xfId="38209"/>
    <cellStyle name="Финансовый 3 3 4 2 3 2 3 3" xfId="17797"/>
    <cellStyle name="Финансовый 3 3 4 2 3 2 3 4" xfId="31405"/>
    <cellStyle name="Финансовый 3 3 4 2 3 2 4" xfId="8725"/>
    <cellStyle name="Финансовый 3 3 4 2 3 2 4 2" xfId="22333"/>
    <cellStyle name="Финансовый 3 3 4 2 3 2 4 3" xfId="35941"/>
    <cellStyle name="Финансовый 3 3 4 2 3 2 5" xfId="15529"/>
    <cellStyle name="Финансовый 3 3 4 2 3 2 6" xfId="29137"/>
    <cellStyle name="Финансовый 3 3 4 2 3 3" xfId="1543"/>
    <cellStyle name="Финансовый 3 3 4 2 3 3 2" xfId="6079"/>
    <cellStyle name="Финансовый 3 3 4 2 3 3 2 2" xfId="12883"/>
    <cellStyle name="Финансовый 3 3 4 2 3 3 2 2 2" xfId="26491"/>
    <cellStyle name="Финансовый 3 3 4 2 3 3 2 2 3" xfId="40099"/>
    <cellStyle name="Финансовый 3 3 4 2 3 3 2 3" xfId="19687"/>
    <cellStyle name="Финансовый 3 3 4 2 3 3 2 4" xfId="33295"/>
    <cellStyle name="Финансовый 3 3 4 2 3 3 3" xfId="3811"/>
    <cellStyle name="Финансовый 3 3 4 2 3 3 3 2" xfId="10615"/>
    <cellStyle name="Финансовый 3 3 4 2 3 3 3 2 2" xfId="24223"/>
    <cellStyle name="Финансовый 3 3 4 2 3 3 3 2 3" xfId="37831"/>
    <cellStyle name="Финансовый 3 3 4 2 3 3 3 3" xfId="17419"/>
    <cellStyle name="Финансовый 3 3 4 2 3 3 3 4" xfId="31027"/>
    <cellStyle name="Финансовый 3 3 4 2 3 3 4" xfId="8347"/>
    <cellStyle name="Финансовый 3 3 4 2 3 3 4 2" xfId="21955"/>
    <cellStyle name="Финансовый 3 3 4 2 3 3 4 3" xfId="35563"/>
    <cellStyle name="Финансовый 3 3 4 2 3 3 5" xfId="15151"/>
    <cellStyle name="Финансовый 3 3 4 2 3 3 6" xfId="28759"/>
    <cellStyle name="Финансовый 3 3 4 2 3 4" xfId="2299"/>
    <cellStyle name="Финансовый 3 3 4 2 3 4 2" xfId="6835"/>
    <cellStyle name="Финансовый 3 3 4 2 3 4 2 2" xfId="13639"/>
    <cellStyle name="Финансовый 3 3 4 2 3 4 2 2 2" xfId="27247"/>
    <cellStyle name="Финансовый 3 3 4 2 3 4 2 2 3" xfId="40855"/>
    <cellStyle name="Финансовый 3 3 4 2 3 4 2 3" xfId="20443"/>
    <cellStyle name="Финансовый 3 3 4 2 3 4 2 4" xfId="34051"/>
    <cellStyle name="Финансовый 3 3 4 2 3 4 3" xfId="4567"/>
    <cellStyle name="Финансовый 3 3 4 2 3 4 3 2" xfId="11371"/>
    <cellStyle name="Финансовый 3 3 4 2 3 4 3 2 2" xfId="24979"/>
    <cellStyle name="Финансовый 3 3 4 2 3 4 3 2 3" xfId="38587"/>
    <cellStyle name="Финансовый 3 3 4 2 3 4 3 3" xfId="18175"/>
    <cellStyle name="Финансовый 3 3 4 2 3 4 3 4" xfId="31783"/>
    <cellStyle name="Финансовый 3 3 4 2 3 4 4" xfId="9103"/>
    <cellStyle name="Финансовый 3 3 4 2 3 4 4 2" xfId="22711"/>
    <cellStyle name="Финансовый 3 3 4 2 3 4 4 3" xfId="36319"/>
    <cellStyle name="Финансовый 3 3 4 2 3 4 5" xfId="15907"/>
    <cellStyle name="Финансовый 3 3 4 2 3 4 6" xfId="29515"/>
    <cellStyle name="Финансовый 3 3 4 2 3 5" xfId="1165"/>
    <cellStyle name="Финансовый 3 3 4 2 3 5 2" xfId="5701"/>
    <cellStyle name="Финансовый 3 3 4 2 3 5 2 2" xfId="12505"/>
    <cellStyle name="Финансовый 3 3 4 2 3 5 2 2 2" xfId="26113"/>
    <cellStyle name="Финансовый 3 3 4 2 3 5 2 2 3" xfId="39721"/>
    <cellStyle name="Финансовый 3 3 4 2 3 5 2 3" xfId="19309"/>
    <cellStyle name="Финансовый 3 3 4 2 3 5 2 4" xfId="32917"/>
    <cellStyle name="Финансовый 3 3 4 2 3 5 3" xfId="3433"/>
    <cellStyle name="Финансовый 3 3 4 2 3 5 3 2" xfId="10237"/>
    <cellStyle name="Финансовый 3 3 4 2 3 5 3 2 2" xfId="23845"/>
    <cellStyle name="Финансовый 3 3 4 2 3 5 3 2 3" xfId="37453"/>
    <cellStyle name="Финансовый 3 3 4 2 3 5 3 3" xfId="17041"/>
    <cellStyle name="Финансовый 3 3 4 2 3 5 3 4" xfId="30649"/>
    <cellStyle name="Финансовый 3 3 4 2 3 5 4" xfId="7969"/>
    <cellStyle name="Финансовый 3 3 4 2 3 5 4 2" xfId="21577"/>
    <cellStyle name="Финансовый 3 3 4 2 3 5 4 3" xfId="35185"/>
    <cellStyle name="Финансовый 3 3 4 2 3 5 5" xfId="14773"/>
    <cellStyle name="Финансовый 3 3 4 2 3 5 6" xfId="28381"/>
    <cellStyle name="Финансовый 3 3 4 2 3 6" xfId="787"/>
    <cellStyle name="Финансовый 3 3 4 2 3 6 2" xfId="5323"/>
    <cellStyle name="Финансовый 3 3 4 2 3 6 2 2" xfId="12127"/>
    <cellStyle name="Финансовый 3 3 4 2 3 6 2 2 2" xfId="25735"/>
    <cellStyle name="Финансовый 3 3 4 2 3 6 2 2 3" xfId="39343"/>
    <cellStyle name="Финансовый 3 3 4 2 3 6 2 3" xfId="18931"/>
    <cellStyle name="Финансовый 3 3 4 2 3 6 2 4" xfId="32539"/>
    <cellStyle name="Финансовый 3 3 4 2 3 6 3" xfId="3055"/>
    <cellStyle name="Финансовый 3 3 4 2 3 6 3 2" xfId="9859"/>
    <cellStyle name="Финансовый 3 3 4 2 3 6 3 2 2" xfId="23467"/>
    <cellStyle name="Финансовый 3 3 4 2 3 6 3 2 3" xfId="37075"/>
    <cellStyle name="Финансовый 3 3 4 2 3 6 3 3" xfId="16663"/>
    <cellStyle name="Финансовый 3 3 4 2 3 6 3 4" xfId="30271"/>
    <cellStyle name="Финансовый 3 3 4 2 3 6 4" xfId="7591"/>
    <cellStyle name="Финансовый 3 3 4 2 3 6 4 2" xfId="21199"/>
    <cellStyle name="Финансовый 3 3 4 2 3 6 4 3" xfId="34807"/>
    <cellStyle name="Финансовый 3 3 4 2 3 6 5" xfId="14395"/>
    <cellStyle name="Финансовый 3 3 4 2 3 6 6" xfId="28003"/>
    <cellStyle name="Финансовый 3 3 4 2 3 7" xfId="4945"/>
    <cellStyle name="Финансовый 3 3 4 2 3 7 2" xfId="11749"/>
    <cellStyle name="Финансовый 3 3 4 2 3 7 2 2" xfId="25357"/>
    <cellStyle name="Финансовый 3 3 4 2 3 7 2 3" xfId="38965"/>
    <cellStyle name="Финансовый 3 3 4 2 3 7 3" xfId="18553"/>
    <cellStyle name="Финансовый 3 3 4 2 3 7 4" xfId="32161"/>
    <cellStyle name="Финансовый 3 3 4 2 3 8" xfId="2677"/>
    <cellStyle name="Финансовый 3 3 4 2 3 8 2" xfId="9481"/>
    <cellStyle name="Финансовый 3 3 4 2 3 8 2 2" xfId="23089"/>
    <cellStyle name="Финансовый 3 3 4 2 3 8 2 3" xfId="36697"/>
    <cellStyle name="Финансовый 3 3 4 2 3 8 3" xfId="16285"/>
    <cellStyle name="Финансовый 3 3 4 2 3 8 4" xfId="29893"/>
    <cellStyle name="Финансовый 3 3 4 2 3 9" xfId="7213"/>
    <cellStyle name="Финансовый 3 3 4 2 3 9 2" xfId="20821"/>
    <cellStyle name="Финансовый 3 3 4 2 3 9 3" xfId="34429"/>
    <cellStyle name="Финансовый 3 3 4 2 4" xfId="1719"/>
    <cellStyle name="Финансовый 3 3 4 2 4 2" xfId="6255"/>
    <cellStyle name="Финансовый 3 3 4 2 4 2 2" xfId="13059"/>
    <cellStyle name="Финансовый 3 3 4 2 4 2 2 2" xfId="26667"/>
    <cellStyle name="Финансовый 3 3 4 2 4 2 2 3" xfId="40275"/>
    <cellStyle name="Финансовый 3 3 4 2 4 2 3" xfId="19863"/>
    <cellStyle name="Финансовый 3 3 4 2 4 2 4" xfId="33471"/>
    <cellStyle name="Финансовый 3 3 4 2 4 3" xfId="3987"/>
    <cellStyle name="Финансовый 3 3 4 2 4 3 2" xfId="10791"/>
    <cellStyle name="Финансовый 3 3 4 2 4 3 2 2" xfId="24399"/>
    <cellStyle name="Финансовый 3 3 4 2 4 3 2 3" xfId="38007"/>
    <cellStyle name="Финансовый 3 3 4 2 4 3 3" xfId="17595"/>
    <cellStyle name="Финансовый 3 3 4 2 4 3 4" xfId="31203"/>
    <cellStyle name="Финансовый 3 3 4 2 4 4" xfId="8523"/>
    <cellStyle name="Финансовый 3 3 4 2 4 4 2" xfId="22131"/>
    <cellStyle name="Финансовый 3 3 4 2 4 4 3" xfId="35739"/>
    <cellStyle name="Финансовый 3 3 4 2 4 5" xfId="15327"/>
    <cellStyle name="Финансовый 3 3 4 2 4 6" xfId="28935"/>
    <cellStyle name="Финансовый 3 3 4 2 5" xfId="1341"/>
    <cellStyle name="Финансовый 3 3 4 2 5 2" xfId="5877"/>
    <cellStyle name="Финансовый 3 3 4 2 5 2 2" xfId="12681"/>
    <cellStyle name="Финансовый 3 3 4 2 5 2 2 2" xfId="26289"/>
    <cellStyle name="Финансовый 3 3 4 2 5 2 2 3" xfId="39897"/>
    <cellStyle name="Финансовый 3 3 4 2 5 2 3" xfId="19485"/>
    <cellStyle name="Финансовый 3 3 4 2 5 2 4" xfId="33093"/>
    <cellStyle name="Финансовый 3 3 4 2 5 3" xfId="3609"/>
    <cellStyle name="Финансовый 3 3 4 2 5 3 2" xfId="10413"/>
    <cellStyle name="Финансовый 3 3 4 2 5 3 2 2" xfId="24021"/>
    <cellStyle name="Финансовый 3 3 4 2 5 3 2 3" xfId="37629"/>
    <cellStyle name="Финансовый 3 3 4 2 5 3 3" xfId="17217"/>
    <cellStyle name="Финансовый 3 3 4 2 5 3 4" xfId="30825"/>
    <cellStyle name="Финансовый 3 3 4 2 5 4" xfId="8145"/>
    <cellStyle name="Финансовый 3 3 4 2 5 4 2" xfId="21753"/>
    <cellStyle name="Финансовый 3 3 4 2 5 4 3" xfId="35361"/>
    <cellStyle name="Финансовый 3 3 4 2 5 5" xfId="14949"/>
    <cellStyle name="Финансовый 3 3 4 2 5 6" xfId="28557"/>
    <cellStyle name="Финансовый 3 3 4 2 6" xfId="2097"/>
    <cellStyle name="Финансовый 3 3 4 2 6 2" xfId="6633"/>
    <cellStyle name="Финансовый 3 3 4 2 6 2 2" xfId="13437"/>
    <cellStyle name="Финансовый 3 3 4 2 6 2 2 2" xfId="27045"/>
    <cellStyle name="Финансовый 3 3 4 2 6 2 2 3" xfId="40653"/>
    <cellStyle name="Финансовый 3 3 4 2 6 2 3" xfId="20241"/>
    <cellStyle name="Финансовый 3 3 4 2 6 2 4" xfId="33849"/>
    <cellStyle name="Финансовый 3 3 4 2 6 3" xfId="4365"/>
    <cellStyle name="Финансовый 3 3 4 2 6 3 2" xfId="11169"/>
    <cellStyle name="Финансовый 3 3 4 2 6 3 2 2" xfId="24777"/>
    <cellStyle name="Финансовый 3 3 4 2 6 3 2 3" xfId="38385"/>
    <cellStyle name="Финансовый 3 3 4 2 6 3 3" xfId="17973"/>
    <cellStyle name="Финансовый 3 3 4 2 6 3 4" xfId="31581"/>
    <cellStyle name="Финансовый 3 3 4 2 6 4" xfId="8901"/>
    <cellStyle name="Финансовый 3 3 4 2 6 4 2" xfId="22509"/>
    <cellStyle name="Финансовый 3 3 4 2 6 4 3" xfId="36117"/>
    <cellStyle name="Финансовый 3 3 4 2 6 5" xfId="15705"/>
    <cellStyle name="Финансовый 3 3 4 2 6 6" xfId="29313"/>
    <cellStyle name="Финансовый 3 3 4 2 7" xfId="963"/>
    <cellStyle name="Финансовый 3 3 4 2 7 2" xfId="5499"/>
    <cellStyle name="Финансовый 3 3 4 2 7 2 2" xfId="12303"/>
    <cellStyle name="Финансовый 3 3 4 2 7 2 2 2" xfId="25911"/>
    <cellStyle name="Финансовый 3 3 4 2 7 2 2 3" xfId="39519"/>
    <cellStyle name="Финансовый 3 3 4 2 7 2 3" xfId="19107"/>
    <cellStyle name="Финансовый 3 3 4 2 7 2 4" xfId="32715"/>
    <cellStyle name="Финансовый 3 3 4 2 7 3" xfId="3231"/>
    <cellStyle name="Финансовый 3 3 4 2 7 3 2" xfId="10035"/>
    <cellStyle name="Финансовый 3 3 4 2 7 3 2 2" xfId="23643"/>
    <cellStyle name="Финансовый 3 3 4 2 7 3 2 3" xfId="37251"/>
    <cellStyle name="Финансовый 3 3 4 2 7 3 3" xfId="16839"/>
    <cellStyle name="Финансовый 3 3 4 2 7 3 4" xfId="30447"/>
    <cellStyle name="Финансовый 3 3 4 2 7 4" xfId="7767"/>
    <cellStyle name="Финансовый 3 3 4 2 7 4 2" xfId="21375"/>
    <cellStyle name="Финансовый 3 3 4 2 7 4 3" xfId="34983"/>
    <cellStyle name="Финансовый 3 3 4 2 7 5" xfId="14571"/>
    <cellStyle name="Финансовый 3 3 4 2 7 6" xfId="28179"/>
    <cellStyle name="Финансовый 3 3 4 2 8" xfId="585"/>
    <cellStyle name="Финансовый 3 3 4 2 8 2" xfId="5121"/>
    <cellStyle name="Финансовый 3 3 4 2 8 2 2" xfId="11925"/>
    <cellStyle name="Финансовый 3 3 4 2 8 2 2 2" xfId="25533"/>
    <cellStyle name="Финансовый 3 3 4 2 8 2 2 3" xfId="39141"/>
    <cellStyle name="Финансовый 3 3 4 2 8 2 3" xfId="18729"/>
    <cellStyle name="Финансовый 3 3 4 2 8 2 4" xfId="32337"/>
    <cellStyle name="Финансовый 3 3 4 2 8 3" xfId="2853"/>
    <cellStyle name="Финансовый 3 3 4 2 8 3 2" xfId="9657"/>
    <cellStyle name="Финансовый 3 3 4 2 8 3 2 2" xfId="23265"/>
    <cellStyle name="Финансовый 3 3 4 2 8 3 2 3" xfId="36873"/>
    <cellStyle name="Финансовый 3 3 4 2 8 3 3" xfId="16461"/>
    <cellStyle name="Финансовый 3 3 4 2 8 3 4" xfId="30069"/>
    <cellStyle name="Финансовый 3 3 4 2 8 4" xfId="7389"/>
    <cellStyle name="Финансовый 3 3 4 2 8 4 2" xfId="20997"/>
    <cellStyle name="Финансовый 3 3 4 2 8 4 3" xfId="34605"/>
    <cellStyle name="Финансовый 3 3 4 2 8 5" xfId="14193"/>
    <cellStyle name="Финансовый 3 3 4 2 8 6" xfId="27801"/>
    <cellStyle name="Финансовый 3 3 4 2 9" xfId="4743"/>
    <cellStyle name="Финансовый 3 3 4 2 9 2" xfId="11547"/>
    <cellStyle name="Финансовый 3 3 4 2 9 2 2" xfId="25155"/>
    <cellStyle name="Финансовый 3 3 4 2 9 2 3" xfId="38763"/>
    <cellStyle name="Финансовый 3 3 4 2 9 3" xfId="18351"/>
    <cellStyle name="Финансовый 3 3 4 2 9 4" xfId="31959"/>
    <cellStyle name="Финансовый 3 3 4 3" xfId="174"/>
    <cellStyle name="Финансовый 3 3 4 3 10" xfId="2442"/>
    <cellStyle name="Финансовый 3 3 4 3 10 2" xfId="9246"/>
    <cellStyle name="Финансовый 3 3 4 3 10 2 2" xfId="22854"/>
    <cellStyle name="Финансовый 3 3 4 3 10 2 3" xfId="36462"/>
    <cellStyle name="Финансовый 3 3 4 3 10 3" xfId="16050"/>
    <cellStyle name="Финансовый 3 3 4 3 10 4" xfId="29658"/>
    <cellStyle name="Финансовый 3 3 4 3 11" xfId="6978"/>
    <cellStyle name="Финансовый 3 3 4 3 11 2" xfId="20586"/>
    <cellStyle name="Финансовый 3 3 4 3 11 3" xfId="34194"/>
    <cellStyle name="Финансовый 3 3 4 3 12" xfId="13782"/>
    <cellStyle name="Финансовый 3 3 4 3 13" xfId="27390"/>
    <cellStyle name="Финансовый 3 3 4 3 2" xfId="255"/>
    <cellStyle name="Финансовый 3 3 4 3 2 10" xfId="7059"/>
    <cellStyle name="Финансовый 3 3 4 3 2 10 2" xfId="20667"/>
    <cellStyle name="Финансовый 3 3 4 3 2 10 3" xfId="34275"/>
    <cellStyle name="Финансовый 3 3 4 3 2 11" xfId="13863"/>
    <cellStyle name="Финансовый 3 3 4 3 2 12" xfId="27471"/>
    <cellStyle name="Финансовый 3 3 4 3 2 2" xfId="457"/>
    <cellStyle name="Финансовый 3 3 4 3 2 2 10" xfId="14065"/>
    <cellStyle name="Финансовый 3 3 4 3 2 2 11" xfId="27673"/>
    <cellStyle name="Финансовый 3 3 4 3 2 2 2" xfId="1969"/>
    <cellStyle name="Финансовый 3 3 4 3 2 2 2 2" xfId="6505"/>
    <cellStyle name="Финансовый 3 3 4 3 2 2 2 2 2" xfId="13309"/>
    <cellStyle name="Финансовый 3 3 4 3 2 2 2 2 2 2" xfId="26917"/>
    <cellStyle name="Финансовый 3 3 4 3 2 2 2 2 2 3" xfId="40525"/>
    <cellStyle name="Финансовый 3 3 4 3 2 2 2 2 3" xfId="20113"/>
    <cellStyle name="Финансовый 3 3 4 3 2 2 2 2 4" xfId="33721"/>
    <cellStyle name="Финансовый 3 3 4 3 2 2 2 3" xfId="4237"/>
    <cellStyle name="Финансовый 3 3 4 3 2 2 2 3 2" xfId="11041"/>
    <cellStyle name="Финансовый 3 3 4 3 2 2 2 3 2 2" xfId="24649"/>
    <cellStyle name="Финансовый 3 3 4 3 2 2 2 3 2 3" xfId="38257"/>
    <cellStyle name="Финансовый 3 3 4 3 2 2 2 3 3" xfId="17845"/>
    <cellStyle name="Финансовый 3 3 4 3 2 2 2 3 4" xfId="31453"/>
    <cellStyle name="Финансовый 3 3 4 3 2 2 2 4" xfId="8773"/>
    <cellStyle name="Финансовый 3 3 4 3 2 2 2 4 2" xfId="22381"/>
    <cellStyle name="Финансовый 3 3 4 3 2 2 2 4 3" xfId="35989"/>
    <cellStyle name="Финансовый 3 3 4 3 2 2 2 5" xfId="15577"/>
    <cellStyle name="Финансовый 3 3 4 3 2 2 2 6" xfId="29185"/>
    <cellStyle name="Финансовый 3 3 4 3 2 2 3" xfId="1591"/>
    <cellStyle name="Финансовый 3 3 4 3 2 2 3 2" xfId="6127"/>
    <cellStyle name="Финансовый 3 3 4 3 2 2 3 2 2" xfId="12931"/>
    <cellStyle name="Финансовый 3 3 4 3 2 2 3 2 2 2" xfId="26539"/>
    <cellStyle name="Финансовый 3 3 4 3 2 2 3 2 2 3" xfId="40147"/>
    <cellStyle name="Финансовый 3 3 4 3 2 2 3 2 3" xfId="19735"/>
    <cellStyle name="Финансовый 3 3 4 3 2 2 3 2 4" xfId="33343"/>
    <cellStyle name="Финансовый 3 3 4 3 2 2 3 3" xfId="3859"/>
    <cellStyle name="Финансовый 3 3 4 3 2 2 3 3 2" xfId="10663"/>
    <cellStyle name="Финансовый 3 3 4 3 2 2 3 3 2 2" xfId="24271"/>
    <cellStyle name="Финансовый 3 3 4 3 2 2 3 3 2 3" xfId="37879"/>
    <cellStyle name="Финансовый 3 3 4 3 2 2 3 3 3" xfId="17467"/>
    <cellStyle name="Финансовый 3 3 4 3 2 2 3 3 4" xfId="31075"/>
    <cellStyle name="Финансовый 3 3 4 3 2 2 3 4" xfId="8395"/>
    <cellStyle name="Финансовый 3 3 4 3 2 2 3 4 2" xfId="22003"/>
    <cellStyle name="Финансовый 3 3 4 3 2 2 3 4 3" xfId="35611"/>
    <cellStyle name="Финансовый 3 3 4 3 2 2 3 5" xfId="15199"/>
    <cellStyle name="Финансовый 3 3 4 3 2 2 3 6" xfId="28807"/>
    <cellStyle name="Финансовый 3 3 4 3 2 2 4" xfId="2347"/>
    <cellStyle name="Финансовый 3 3 4 3 2 2 4 2" xfId="6883"/>
    <cellStyle name="Финансовый 3 3 4 3 2 2 4 2 2" xfId="13687"/>
    <cellStyle name="Финансовый 3 3 4 3 2 2 4 2 2 2" xfId="27295"/>
    <cellStyle name="Финансовый 3 3 4 3 2 2 4 2 2 3" xfId="40903"/>
    <cellStyle name="Финансовый 3 3 4 3 2 2 4 2 3" xfId="20491"/>
    <cellStyle name="Финансовый 3 3 4 3 2 2 4 2 4" xfId="34099"/>
    <cellStyle name="Финансовый 3 3 4 3 2 2 4 3" xfId="4615"/>
    <cellStyle name="Финансовый 3 3 4 3 2 2 4 3 2" xfId="11419"/>
    <cellStyle name="Финансовый 3 3 4 3 2 2 4 3 2 2" xfId="25027"/>
    <cellStyle name="Финансовый 3 3 4 3 2 2 4 3 2 3" xfId="38635"/>
    <cellStyle name="Финансовый 3 3 4 3 2 2 4 3 3" xfId="18223"/>
    <cellStyle name="Финансовый 3 3 4 3 2 2 4 3 4" xfId="31831"/>
    <cellStyle name="Финансовый 3 3 4 3 2 2 4 4" xfId="9151"/>
    <cellStyle name="Финансовый 3 3 4 3 2 2 4 4 2" xfId="22759"/>
    <cellStyle name="Финансовый 3 3 4 3 2 2 4 4 3" xfId="36367"/>
    <cellStyle name="Финансовый 3 3 4 3 2 2 4 5" xfId="15955"/>
    <cellStyle name="Финансовый 3 3 4 3 2 2 4 6" xfId="29563"/>
    <cellStyle name="Финансовый 3 3 4 3 2 2 5" xfId="1213"/>
    <cellStyle name="Финансовый 3 3 4 3 2 2 5 2" xfId="5749"/>
    <cellStyle name="Финансовый 3 3 4 3 2 2 5 2 2" xfId="12553"/>
    <cellStyle name="Финансовый 3 3 4 3 2 2 5 2 2 2" xfId="26161"/>
    <cellStyle name="Финансовый 3 3 4 3 2 2 5 2 2 3" xfId="39769"/>
    <cellStyle name="Финансовый 3 3 4 3 2 2 5 2 3" xfId="19357"/>
    <cellStyle name="Финансовый 3 3 4 3 2 2 5 2 4" xfId="32965"/>
    <cellStyle name="Финансовый 3 3 4 3 2 2 5 3" xfId="3481"/>
    <cellStyle name="Финансовый 3 3 4 3 2 2 5 3 2" xfId="10285"/>
    <cellStyle name="Финансовый 3 3 4 3 2 2 5 3 2 2" xfId="23893"/>
    <cellStyle name="Финансовый 3 3 4 3 2 2 5 3 2 3" xfId="37501"/>
    <cellStyle name="Финансовый 3 3 4 3 2 2 5 3 3" xfId="17089"/>
    <cellStyle name="Финансовый 3 3 4 3 2 2 5 3 4" xfId="30697"/>
    <cellStyle name="Финансовый 3 3 4 3 2 2 5 4" xfId="8017"/>
    <cellStyle name="Финансовый 3 3 4 3 2 2 5 4 2" xfId="21625"/>
    <cellStyle name="Финансовый 3 3 4 3 2 2 5 4 3" xfId="35233"/>
    <cellStyle name="Финансовый 3 3 4 3 2 2 5 5" xfId="14821"/>
    <cellStyle name="Финансовый 3 3 4 3 2 2 5 6" xfId="28429"/>
    <cellStyle name="Финансовый 3 3 4 3 2 2 6" xfId="835"/>
    <cellStyle name="Финансовый 3 3 4 3 2 2 6 2" xfId="5371"/>
    <cellStyle name="Финансовый 3 3 4 3 2 2 6 2 2" xfId="12175"/>
    <cellStyle name="Финансовый 3 3 4 3 2 2 6 2 2 2" xfId="25783"/>
    <cellStyle name="Финансовый 3 3 4 3 2 2 6 2 2 3" xfId="39391"/>
    <cellStyle name="Финансовый 3 3 4 3 2 2 6 2 3" xfId="18979"/>
    <cellStyle name="Финансовый 3 3 4 3 2 2 6 2 4" xfId="32587"/>
    <cellStyle name="Финансовый 3 3 4 3 2 2 6 3" xfId="3103"/>
    <cellStyle name="Финансовый 3 3 4 3 2 2 6 3 2" xfId="9907"/>
    <cellStyle name="Финансовый 3 3 4 3 2 2 6 3 2 2" xfId="23515"/>
    <cellStyle name="Финансовый 3 3 4 3 2 2 6 3 2 3" xfId="37123"/>
    <cellStyle name="Финансовый 3 3 4 3 2 2 6 3 3" xfId="16711"/>
    <cellStyle name="Финансовый 3 3 4 3 2 2 6 3 4" xfId="30319"/>
    <cellStyle name="Финансовый 3 3 4 3 2 2 6 4" xfId="7639"/>
    <cellStyle name="Финансовый 3 3 4 3 2 2 6 4 2" xfId="21247"/>
    <cellStyle name="Финансовый 3 3 4 3 2 2 6 4 3" xfId="34855"/>
    <cellStyle name="Финансовый 3 3 4 3 2 2 6 5" xfId="14443"/>
    <cellStyle name="Финансовый 3 3 4 3 2 2 6 6" xfId="28051"/>
    <cellStyle name="Финансовый 3 3 4 3 2 2 7" xfId="4993"/>
    <cellStyle name="Финансовый 3 3 4 3 2 2 7 2" xfId="11797"/>
    <cellStyle name="Финансовый 3 3 4 3 2 2 7 2 2" xfId="25405"/>
    <cellStyle name="Финансовый 3 3 4 3 2 2 7 2 3" xfId="39013"/>
    <cellStyle name="Финансовый 3 3 4 3 2 2 7 3" xfId="18601"/>
    <cellStyle name="Финансовый 3 3 4 3 2 2 7 4" xfId="32209"/>
    <cellStyle name="Финансовый 3 3 4 3 2 2 8" xfId="2725"/>
    <cellStyle name="Финансовый 3 3 4 3 2 2 8 2" xfId="9529"/>
    <cellStyle name="Финансовый 3 3 4 3 2 2 8 2 2" xfId="23137"/>
    <cellStyle name="Финансовый 3 3 4 3 2 2 8 2 3" xfId="36745"/>
    <cellStyle name="Финансовый 3 3 4 3 2 2 8 3" xfId="16333"/>
    <cellStyle name="Финансовый 3 3 4 3 2 2 8 4" xfId="29941"/>
    <cellStyle name="Финансовый 3 3 4 3 2 2 9" xfId="7261"/>
    <cellStyle name="Финансовый 3 3 4 3 2 2 9 2" xfId="20869"/>
    <cellStyle name="Финансовый 3 3 4 3 2 2 9 3" xfId="34477"/>
    <cellStyle name="Финансовый 3 3 4 3 2 3" xfId="1767"/>
    <cellStyle name="Финансовый 3 3 4 3 2 3 2" xfId="6303"/>
    <cellStyle name="Финансовый 3 3 4 3 2 3 2 2" xfId="13107"/>
    <cellStyle name="Финансовый 3 3 4 3 2 3 2 2 2" xfId="26715"/>
    <cellStyle name="Финансовый 3 3 4 3 2 3 2 2 3" xfId="40323"/>
    <cellStyle name="Финансовый 3 3 4 3 2 3 2 3" xfId="19911"/>
    <cellStyle name="Финансовый 3 3 4 3 2 3 2 4" xfId="33519"/>
    <cellStyle name="Финансовый 3 3 4 3 2 3 3" xfId="4035"/>
    <cellStyle name="Финансовый 3 3 4 3 2 3 3 2" xfId="10839"/>
    <cellStyle name="Финансовый 3 3 4 3 2 3 3 2 2" xfId="24447"/>
    <cellStyle name="Финансовый 3 3 4 3 2 3 3 2 3" xfId="38055"/>
    <cellStyle name="Финансовый 3 3 4 3 2 3 3 3" xfId="17643"/>
    <cellStyle name="Финансовый 3 3 4 3 2 3 3 4" xfId="31251"/>
    <cellStyle name="Финансовый 3 3 4 3 2 3 4" xfId="8571"/>
    <cellStyle name="Финансовый 3 3 4 3 2 3 4 2" xfId="22179"/>
    <cellStyle name="Финансовый 3 3 4 3 2 3 4 3" xfId="35787"/>
    <cellStyle name="Финансовый 3 3 4 3 2 3 5" xfId="15375"/>
    <cellStyle name="Финансовый 3 3 4 3 2 3 6" xfId="28983"/>
    <cellStyle name="Финансовый 3 3 4 3 2 4" xfId="1389"/>
    <cellStyle name="Финансовый 3 3 4 3 2 4 2" xfId="5925"/>
    <cellStyle name="Финансовый 3 3 4 3 2 4 2 2" xfId="12729"/>
    <cellStyle name="Финансовый 3 3 4 3 2 4 2 2 2" xfId="26337"/>
    <cellStyle name="Финансовый 3 3 4 3 2 4 2 2 3" xfId="39945"/>
    <cellStyle name="Финансовый 3 3 4 3 2 4 2 3" xfId="19533"/>
    <cellStyle name="Финансовый 3 3 4 3 2 4 2 4" xfId="33141"/>
    <cellStyle name="Финансовый 3 3 4 3 2 4 3" xfId="3657"/>
    <cellStyle name="Финансовый 3 3 4 3 2 4 3 2" xfId="10461"/>
    <cellStyle name="Финансовый 3 3 4 3 2 4 3 2 2" xfId="24069"/>
    <cellStyle name="Финансовый 3 3 4 3 2 4 3 2 3" xfId="37677"/>
    <cellStyle name="Финансовый 3 3 4 3 2 4 3 3" xfId="17265"/>
    <cellStyle name="Финансовый 3 3 4 3 2 4 3 4" xfId="30873"/>
    <cellStyle name="Финансовый 3 3 4 3 2 4 4" xfId="8193"/>
    <cellStyle name="Финансовый 3 3 4 3 2 4 4 2" xfId="21801"/>
    <cellStyle name="Финансовый 3 3 4 3 2 4 4 3" xfId="35409"/>
    <cellStyle name="Финансовый 3 3 4 3 2 4 5" xfId="14997"/>
    <cellStyle name="Финансовый 3 3 4 3 2 4 6" xfId="28605"/>
    <cellStyle name="Финансовый 3 3 4 3 2 5" xfId="2145"/>
    <cellStyle name="Финансовый 3 3 4 3 2 5 2" xfId="6681"/>
    <cellStyle name="Финансовый 3 3 4 3 2 5 2 2" xfId="13485"/>
    <cellStyle name="Финансовый 3 3 4 3 2 5 2 2 2" xfId="27093"/>
    <cellStyle name="Финансовый 3 3 4 3 2 5 2 2 3" xfId="40701"/>
    <cellStyle name="Финансовый 3 3 4 3 2 5 2 3" xfId="20289"/>
    <cellStyle name="Финансовый 3 3 4 3 2 5 2 4" xfId="33897"/>
    <cellStyle name="Финансовый 3 3 4 3 2 5 3" xfId="4413"/>
    <cellStyle name="Финансовый 3 3 4 3 2 5 3 2" xfId="11217"/>
    <cellStyle name="Финансовый 3 3 4 3 2 5 3 2 2" xfId="24825"/>
    <cellStyle name="Финансовый 3 3 4 3 2 5 3 2 3" xfId="38433"/>
    <cellStyle name="Финансовый 3 3 4 3 2 5 3 3" xfId="18021"/>
    <cellStyle name="Финансовый 3 3 4 3 2 5 3 4" xfId="31629"/>
    <cellStyle name="Финансовый 3 3 4 3 2 5 4" xfId="8949"/>
    <cellStyle name="Финансовый 3 3 4 3 2 5 4 2" xfId="22557"/>
    <cellStyle name="Финансовый 3 3 4 3 2 5 4 3" xfId="36165"/>
    <cellStyle name="Финансовый 3 3 4 3 2 5 5" xfId="15753"/>
    <cellStyle name="Финансовый 3 3 4 3 2 5 6" xfId="29361"/>
    <cellStyle name="Финансовый 3 3 4 3 2 6" xfId="1011"/>
    <cellStyle name="Финансовый 3 3 4 3 2 6 2" xfId="5547"/>
    <cellStyle name="Финансовый 3 3 4 3 2 6 2 2" xfId="12351"/>
    <cellStyle name="Финансовый 3 3 4 3 2 6 2 2 2" xfId="25959"/>
    <cellStyle name="Финансовый 3 3 4 3 2 6 2 2 3" xfId="39567"/>
    <cellStyle name="Финансовый 3 3 4 3 2 6 2 3" xfId="19155"/>
    <cellStyle name="Финансовый 3 3 4 3 2 6 2 4" xfId="32763"/>
    <cellStyle name="Финансовый 3 3 4 3 2 6 3" xfId="3279"/>
    <cellStyle name="Финансовый 3 3 4 3 2 6 3 2" xfId="10083"/>
    <cellStyle name="Финансовый 3 3 4 3 2 6 3 2 2" xfId="23691"/>
    <cellStyle name="Финансовый 3 3 4 3 2 6 3 2 3" xfId="37299"/>
    <cellStyle name="Финансовый 3 3 4 3 2 6 3 3" xfId="16887"/>
    <cellStyle name="Финансовый 3 3 4 3 2 6 3 4" xfId="30495"/>
    <cellStyle name="Финансовый 3 3 4 3 2 6 4" xfId="7815"/>
    <cellStyle name="Финансовый 3 3 4 3 2 6 4 2" xfId="21423"/>
    <cellStyle name="Финансовый 3 3 4 3 2 6 4 3" xfId="35031"/>
    <cellStyle name="Финансовый 3 3 4 3 2 6 5" xfId="14619"/>
    <cellStyle name="Финансовый 3 3 4 3 2 6 6" xfId="28227"/>
    <cellStyle name="Финансовый 3 3 4 3 2 7" xfId="633"/>
    <cellStyle name="Финансовый 3 3 4 3 2 7 2" xfId="5169"/>
    <cellStyle name="Финансовый 3 3 4 3 2 7 2 2" xfId="11973"/>
    <cellStyle name="Финансовый 3 3 4 3 2 7 2 2 2" xfId="25581"/>
    <cellStyle name="Финансовый 3 3 4 3 2 7 2 2 3" xfId="39189"/>
    <cellStyle name="Финансовый 3 3 4 3 2 7 2 3" xfId="18777"/>
    <cellStyle name="Финансовый 3 3 4 3 2 7 2 4" xfId="32385"/>
    <cellStyle name="Финансовый 3 3 4 3 2 7 3" xfId="2901"/>
    <cellStyle name="Финансовый 3 3 4 3 2 7 3 2" xfId="9705"/>
    <cellStyle name="Финансовый 3 3 4 3 2 7 3 2 2" xfId="23313"/>
    <cellStyle name="Финансовый 3 3 4 3 2 7 3 2 3" xfId="36921"/>
    <cellStyle name="Финансовый 3 3 4 3 2 7 3 3" xfId="16509"/>
    <cellStyle name="Финансовый 3 3 4 3 2 7 3 4" xfId="30117"/>
    <cellStyle name="Финансовый 3 3 4 3 2 7 4" xfId="7437"/>
    <cellStyle name="Финансовый 3 3 4 3 2 7 4 2" xfId="21045"/>
    <cellStyle name="Финансовый 3 3 4 3 2 7 4 3" xfId="34653"/>
    <cellStyle name="Финансовый 3 3 4 3 2 7 5" xfId="14241"/>
    <cellStyle name="Финансовый 3 3 4 3 2 7 6" xfId="27849"/>
    <cellStyle name="Финансовый 3 3 4 3 2 8" xfId="4791"/>
    <cellStyle name="Финансовый 3 3 4 3 2 8 2" xfId="11595"/>
    <cellStyle name="Финансовый 3 3 4 3 2 8 2 2" xfId="25203"/>
    <cellStyle name="Финансовый 3 3 4 3 2 8 2 3" xfId="38811"/>
    <cellStyle name="Финансовый 3 3 4 3 2 8 3" xfId="18399"/>
    <cellStyle name="Финансовый 3 3 4 3 2 8 4" xfId="32007"/>
    <cellStyle name="Финансовый 3 3 4 3 2 9" xfId="2523"/>
    <cellStyle name="Финансовый 3 3 4 3 2 9 2" xfId="9327"/>
    <cellStyle name="Финансовый 3 3 4 3 2 9 2 2" xfId="22935"/>
    <cellStyle name="Финансовый 3 3 4 3 2 9 2 3" xfId="36543"/>
    <cellStyle name="Финансовый 3 3 4 3 2 9 3" xfId="16131"/>
    <cellStyle name="Финансовый 3 3 4 3 2 9 4" xfId="29739"/>
    <cellStyle name="Финансовый 3 3 4 3 3" xfId="376"/>
    <cellStyle name="Финансовый 3 3 4 3 3 10" xfId="13984"/>
    <cellStyle name="Финансовый 3 3 4 3 3 11" xfId="27592"/>
    <cellStyle name="Финансовый 3 3 4 3 3 2" xfId="1888"/>
    <cellStyle name="Финансовый 3 3 4 3 3 2 2" xfId="6424"/>
    <cellStyle name="Финансовый 3 3 4 3 3 2 2 2" xfId="13228"/>
    <cellStyle name="Финансовый 3 3 4 3 3 2 2 2 2" xfId="26836"/>
    <cellStyle name="Финансовый 3 3 4 3 3 2 2 2 3" xfId="40444"/>
    <cellStyle name="Финансовый 3 3 4 3 3 2 2 3" xfId="20032"/>
    <cellStyle name="Финансовый 3 3 4 3 3 2 2 4" xfId="33640"/>
    <cellStyle name="Финансовый 3 3 4 3 3 2 3" xfId="4156"/>
    <cellStyle name="Финансовый 3 3 4 3 3 2 3 2" xfId="10960"/>
    <cellStyle name="Финансовый 3 3 4 3 3 2 3 2 2" xfId="24568"/>
    <cellStyle name="Финансовый 3 3 4 3 3 2 3 2 3" xfId="38176"/>
    <cellStyle name="Финансовый 3 3 4 3 3 2 3 3" xfId="17764"/>
    <cellStyle name="Финансовый 3 3 4 3 3 2 3 4" xfId="31372"/>
    <cellStyle name="Финансовый 3 3 4 3 3 2 4" xfId="8692"/>
    <cellStyle name="Финансовый 3 3 4 3 3 2 4 2" xfId="22300"/>
    <cellStyle name="Финансовый 3 3 4 3 3 2 4 3" xfId="35908"/>
    <cellStyle name="Финансовый 3 3 4 3 3 2 5" xfId="15496"/>
    <cellStyle name="Финансовый 3 3 4 3 3 2 6" xfId="29104"/>
    <cellStyle name="Финансовый 3 3 4 3 3 3" xfId="1510"/>
    <cellStyle name="Финансовый 3 3 4 3 3 3 2" xfId="6046"/>
    <cellStyle name="Финансовый 3 3 4 3 3 3 2 2" xfId="12850"/>
    <cellStyle name="Финансовый 3 3 4 3 3 3 2 2 2" xfId="26458"/>
    <cellStyle name="Финансовый 3 3 4 3 3 3 2 2 3" xfId="40066"/>
    <cellStyle name="Финансовый 3 3 4 3 3 3 2 3" xfId="19654"/>
    <cellStyle name="Финансовый 3 3 4 3 3 3 2 4" xfId="33262"/>
    <cellStyle name="Финансовый 3 3 4 3 3 3 3" xfId="3778"/>
    <cellStyle name="Финансовый 3 3 4 3 3 3 3 2" xfId="10582"/>
    <cellStyle name="Финансовый 3 3 4 3 3 3 3 2 2" xfId="24190"/>
    <cellStyle name="Финансовый 3 3 4 3 3 3 3 2 3" xfId="37798"/>
    <cellStyle name="Финансовый 3 3 4 3 3 3 3 3" xfId="17386"/>
    <cellStyle name="Финансовый 3 3 4 3 3 3 3 4" xfId="30994"/>
    <cellStyle name="Финансовый 3 3 4 3 3 3 4" xfId="8314"/>
    <cellStyle name="Финансовый 3 3 4 3 3 3 4 2" xfId="21922"/>
    <cellStyle name="Финансовый 3 3 4 3 3 3 4 3" xfId="35530"/>
    <cellStyle name="Финансовый 3 3 4 3 3 3 5" xfId="15118"/>
    <cellStyle name="Финансовый 3 3 4 3 3 3 6" xfId="28726"/>
    <cellStyle name="Финансовый 3 3 4 3 3 4" xfId="2266"/>
    <cellStyle name="Финансовый 3 3 4 3 3 4 2" xfId="6802"/>
    <cellStyle name="Финансовый 3 3 4 3 3 4 2 2" xfId="13606"/>
    <cellStyle name="Финансовый 3 3 4 3 3 4 2 2 2" xfId="27214"/>
    <cellStyle name="Финансовый 3 3 4 3 3 4 2 2 3" xfId="40822"/>
    <cellStyle name="Финансовый 3 3 4 3 3 4 2 3" xfId="20410"/>
    <cellStyle name="Финансовый 3 3 4 3 3 4 2 4" xfId="34018"/>
    <cellStyle name="Финансовый 3 3 4 3 3 4 3" xfId="4534"/>
    <cellStyle name="Финансовый 3 3 4 3 3 4 3 2" xfId="11338"/>
    <cellStyle name="Финансовый 3 3 4 3 3 4 3 2 2" xfId="24946"/>
    <cellStyle name="Финансовый 3 3 4 3 3 4 3 2 3" xfId="38554"/>
    <cellStyle name="Финансовый 3 3 4 3 3 4 3 3" xfId="18142"/>
    <cellStyle name="Финансовый 3 3 4 3 3 4 3 4" xfId="31750"/>
    <cellStyle name="Финансовый 3 3 4 3 3 4 4" xfId="9070"/>
    <cellStyle name="Финансовый 3 3 4 3 3 4 4 2" xfId="22678"/>
    <cellStyle name="Финансовый 3 3 4 3 3 4 4 3" xfId="36286"/>
    <cellStyle name="Финансовый 3 3 4 3 3 4 5" xfId="15874"/>
    <cellStyle name="Финансовый 3 3 4 3 3 4 6" xfId="29482"/>
    <cellStyle name="Финансовый 3 3 4 3 3 5" xfId="1132"/>
    <cellStyle name="Финансовый 3 3 4 3 3 5 2" xfId="5668"/>
    <cellStyle name="Финансовый 3 3 4 3 3 5 2 2" xfId="12472"/>
    <cellStyle name="Финансовый 3 3 4 3 3 5 2 2 2" xfId="26080"/>
    <cellStyle name="Финансовый 3 3 4 3 3 5 2 2 3" xfId="39688"/>
    <cellStyle name="Финансовый 3 3 4 3 3 5 2 3" xfId="19276"/>
    <cellStyle name="Финансовый 3 3 4 3 3 5 2 4" xfId="32884"/>
    <cellStyle name="Финансовый 3 3 4 3 3 5 3" xfId="3400"/>
    <cellStyle name="Финансовый 3 3 4 3 3 5 3 2" xfId="10204"/>
    <cellStyle name="Финансовый 3 3 4 3 3 5 3 2 2" xfId="23812"/>
    <cellStyle name="Финансовый 3 3 4 3 3 5 3 2 3" xfId="37420"/>
    <cellStyle name="Финансовый 3 3 4 3 3 5 3 3" xfId="17008"/>
    <cellStyle name="Финансовый 3 3 4 3 3 5 3 4" xfId="30616"/>
    <cellStyle name="Финансовый 3 3 4 3 3 5 4" xfId="7936"/>
    <cellStyle name="Финансовый 3 3 4 3 3 5 4 2" xfId="21544"/>
    <cellStyle name="Финансовый 3 3 4 3 3 5 4 3" xfId="35152"/>
    <cellStyle name="Финансовый 3 3 4 3 3 5 5" xfId="14740"/>
    <cellStyle name="Финансовый 3 3 4 3 3 5 6" xfId="28348"/>
    <cellStyle name="Финансовый 3 3 4 3 3 6" xfId="754"/>
    <cellStyle name="Финансовый 3 3 4 3 3 6 2" xfId="5290"/>
    <cellStyle name="Финансовый 3 3 4 3 3 6 2 2" xfId="12094"/>
    <cellStyle name="Финансовый 3 3 4 3 3 6 2 2 2" xfId="25702"/>
    <cellStyle name="Финансовый 3 3 4 3 3 6 2 2 3" xfId="39310"/>
    <cellStyle name="Финансовый 3 3 4 3 3 6 2 3" xfId="18898"/>
    <cellStyle name="Финансовый 3 3 4 3 3 6 2 4" xfId="32506"/>
    <cellStyle name="Финансовый 3 3 4 3 3 6 3" xfId="3022"/>
    <cellStyle name="Финансовый 3 3 4 3 3 6 3 2" xfId="9826"/>
    <cellStyle name="Финансовый 3 3 4 3 3 6 3 2 2" xfId="23434"/>
    <cellStyle name="Финансовый 3 3 4 3 3 6 3 2 3" xfId="37042"/>
    <cellStyle name="Финансовый 3 3 4 3 3 6 3 3" xfId="16630"/>
    <cellStyle name="Финансовый 3 3 4 3 3 6 3 4" xfId="30238"/>
    <cellStyle name="Финансовый 3 3 4 3 3 6 4" xfId="7558"/>
    <cellStyle name="Финансовый 3 3 4 3 3 6 4 2" xfId="21166"/>
    <cellStyle name="Финансовый 3 3 4 3 3 6 4 3" xfId="34774"/>
    <cellStyle name="Финансовый 3 3 4 3 3 6 5" xfId="14362"/>
    <cellStyle name="Финансовый 3 3 4 3 3 6 6" xfId="27970"/>
    <cellStyle name="Финансовый 3 3 4 3 3 7" xfId="4912"/>
    <cellStyle name="Финансовый 3 3 4 3 3 7 2" xfId="11716"/>
    <cellStyle name="Финансовый 3 3 4 3 3 7 2 2" xfId="25324"/>
    <cellStyle name="Финансовый 3 3 4 3 3 7 2 3" xfId="38932"/>
    <cellStyle name="Финансовый 3 3 4 3 3 7 3" xfId="18520"/>
    <cellStyle name="Финансовый 3 3 4 3 3 7 4" xfId="32128"/>
    <cellStyle name="Финансовый 3 3 4 3 3 8" xfId="2644"/>
    <cellStyle name="Финансовый 3 3 4 3 3 8 2" xfId="9448"/>
    <cellStyle name="Финансовый 3 3 4 3 3 8 2 2" xfId="23056"/>
    <cellStyle name="Финансовый 3 3 4 3 3 8 2 3" xfId="36664"/>
    <cellStyle name="Финансовый 3 3 4 3 3 8 3" xfId="16252"/>
    <cellStyle name="Финансовый 3 3 4 3 3 8 4" xfId="29860"/>
    <cellStyle name="Финансовый 3 3 4 3 3 9" xfId="7180"/>
    <cellStyle name="Финансовый 3 3 4 3 3 9 2" xfId="20788"/>
    <cellStyle name="Финансовый 3 3 4 3 3 9 3" xfId="34396"/>
    <cellStyle name="Финансовый 3 3 4 3 4" xfId="1686"/>
    <cellStyle name="Финансовый 3 3 4 3 4 2" xfId="6222"/>
    <cellStyle name="Финансовый 3 3 4 3 4 2 2" xfId="13026"/>
    <cellStyle name="Финансовый 3 3 4 3 4 2 2 2" xfId="26634"/>
    <cellStyle name="Финансовый 3 3 4 3 4 2 2 3" xfId="40242"/>
    <cellStyle name="Финансовый 3 3 4 3 4 2 3" xfId="19830"/>
    <cellStyle name="Финансовый 3 3 4 3 4 2 4" xfId="33438"/>
    <cellStyle name="Финансовый 3 3 4 3 4 3" xfId="3954"/>
    <cellStyle name="Финансовый 3 3 4 3 4 3 2" xfId="10758"/>
    <cellStyle name="Финансовый 3 3 4 3 4 3 2 2" xfId="24366"/>
    <cellStyle name="Финансовый 3 3 4 3 4 3 2 3" xfId="37974"/>
    <cellStyle name="Финансовый 3 3 4 3 4 3 3" xfId="17562"/>
    <cellStyle name="Финансовый 3 3 4 3 4 3 4" xfId="31170"/>
    <cellStyle name="Финансовый 3 3 4 3 4 4" xfId="8490"/>
    <cellStyle name="Финансовый 3 3 4 3 4 4 2" xfId="22098"/>
    <cellStyle name="Финансовый 3 3 4 3 4 4 3" xfId="35706"/>
    <cellStyle name="Финансовый 3 3 4 3 4 5" xfId="15294"/>
    <cellStyle name="Финансовый 3 3 4 3 4 6" xfId="28902"/>
    <cellStyle name="Финансовый 3 3 4 3 5" xfId="1308"/>
    <cellStyle name="Финансовый 3 3 4 3 5 2" xfId="5844"/>
    <cellStyle name="Финансовый 3 3 4 3 5 2 2" xfId="12648"/>
    <cellStyle name="Финансовый 3 3 4 3 5 2 2 2" xfId="26256"/>
    <cellStyle name="Финансовый 3 3 4 3 5 2 2 3" xfId="39864"/>
    <cellStyle name="Финансовый 3 3 4 3 5 2 3" xfId="19452"/>
    <cellStyle name="Финансовый 3 3 4 3 5 2 4" xfId="33060"/>
    <cellStyle name="Финансовый 3 3 4 3 5 3" xfId="3576"/>
    <cellStyle name="Финансовый 3 3 4 3 5 3 2" xfId="10380"/>
    <cellStyle name="Финансовый 3 3 4 3 5 3 2 2" xfId="23988"/>
    <cellStyle name="Финансовый 3 3 4 3 5 3 2 3" xfId="37596"/>
    <cellStyle name="Финансовый 3 3 4 3 5 3 3" xfId="17184"/>
    <cellStyle name="Финансовый 3 3 4 3 5 3 4" xfId="30792"/>
    <cellStyle name="Финансовый 3 3 4 3 5 4" xfId="8112"/>
    <cellStyle name="Финансовый 3 3 4 3 5 4 2" xfId="21720"/>
    <cellStyle name="Финансовый 3 3 4 3 5 4 3" xfId="35328"/>
    <cellStyle name="Финансовый 3 3 4 3 5 5" xfId="14916"/>
    <cellStyle name="Финансовый 3 3 4 3 5 6" xfId="28524"/>
    <cellStyle name="Финансовый 3 3 4 3 6" xfId="2064"/>
    <cellStyle name="Финансовый 3 3 4 3 6 2" xfId="6600"/>
    <cellStyle name="Финансовый 3 3 4 3 6 2 2" xfId="13404"/>
    <cellStyle name="Финансовый 3 3 4 3 6 2 2 2" xfId="27012"/>
    <cellStyle name="Финансовый 3 3 4 3 6 2 2 3" xfId="40620"/>
    <cellStyle name="Финансовый 3 3 4 3 6 2 3" xfId="20208"/>
    <cellStyle name="Финансовый 3 3 4 3 6 2 4" xfId="33816"/>
    <cellStyle name="Финансовый 3 3 4 3 6 3" xfId="4332"/>
    <cellStyle name="Финансовый 3 3 4 3 6 3 2" xfId="11136"/>
    <cellStyle name="Финансовый 3 3 4 3 6 3 2 2" xfId="24744"/>
    <cellStyle name="Финансовый 3 3 4 3 6 3 2 3" xfId="38352"/>
    <cellStyle name="Финансовый 3 3 4 3 6 3 3" xfId="17940"/>
    <cellStyle name="Финансовый 3 3 4 3 6 3 4" xfId="31548"/>
    <cellStyle name="Финансовый 3 3 4 3 6 4" xfId="8868"/>
    <cellStyle name="Финансовый 3 3 4 3 6 4 2" xfId="22476"/>
    <cellStyle name="Финансовый 3 3 4 3 6 4 3" xfId="36084"/>
    <cellStyle name="Финансовый 3 3 4 3 6 5" xfId="15672"/>
    <cellStyle name="Финансовый 3 3 4 3 6 6" xfId="29280"/>
    <cellStyle name="Финансовый 3 3 4 3 7" xfId="930"/>
    <cellStyle name="Финансовый 3 3 4 3 7 2" xfId="5466"/>
    <cellStyle name="Финансовый 3 3 4 3 7 2 2" xfId="12270"/>
    <cellStyle name="Финансовый 3 3 4 3 7 2 2 2" xfId="25878"/>
    <cellStyle name="Финансовый 3 3 4 3 7 2 2 3" xfId="39486"/>
    <cellStyle name="Финансовый 3 3 4 3 7 2 3" xfId="19074"/>
    <cellStyle name="Финансовый 3 3 4 3 7 2 4" xfId="32682"/>
    <cellStyle name="Финансовый 3 3 4 3 7 3" xfId="3198"/>
    <cellStyle name="Финансовый 3 3 4 3 7 3 2" xfId="10002"/>
    <cellStyle name="Финансовый 3 3 4 3 7 3 2 2" xfId="23610"/>
    <cellStyle name="Финансовый 3 3 4 3 7 3 2 3" xfId="37218"/>
    <cellStyle name="Финансовый 3 3 4 3 7 3 3" xfId="16806"/>
    <cellStyle name="Финансовый 3 3 4 3 7 3 4" xfId="30414"/>
    <cellStyle name="Финансовый 3 3 4 3 7 4" xfId="7734"/>
    <cellStyle name="Финансовый 3 3 4 3 7 4 2" xfId="21342"/>
    <cellStyle name="Финансовый 3 3 4 3 7 4 3" xfId="34950"/>
    <cellStyle name="Финансовый 3 3 4 3 7 5" xfId="14538"/>
    <cellStyle name="Финансовый 3 3 4 3 7 6" xfId="28146"/>
    <cellStyle name="Финансовый 3 3 4 3 8" xfId="552"/>
    <cellStyle name="Финансовый 3 3 4 3 8 2" xfId="5088"/>
    <cellStyle name="Финансовый 3 3 4 3 8 2 2" xfId="11892"/>
    <cellStyle name="Финансовый 3 3 4 3 8 2 2 2" xfId="25500"/>
    <cellStyle name="Финансовый 3 3 4 3 8 2 2 3" xfId="39108"/>
    <cellStyle name="Финансовый 3 3 4 3 8 2 3" xfId="18696"/>
    <cellStyle name="Финансовый 3 3 4 3 8 2 4" xfId="32304"/>
    <cellStyle name="Финансовый 3 3 4 3 8 3" xfId="2820"/>
    <cellStyle name="Финансовый 3 3 4 3 8 3 2" xfId="9624"/>
    <cellStyle name="Финансовый 3 3 4 3 8 3 2 2" xfId="23232"/>
    <cellStyle name="Финансовый 3 3 4 3 8 3 2 3" xfId="36840"/>
    <cellStyle name="Финансовый 3 3 4 3 8 3 3" xfId="16428"/>
    <cellStyle name="Финансовый 3 3 4 3 8 3 4" xfId="30036"/>
    <cellStyle name="Финансовый 3 3 4 3 8 4" xfId="7356"/>
    <cellStyle name="Финансовый 3 3 4 3 8 4 2" xfId="20964"/>
    <cellStyle name="Финансовый 3 3 4 3 8 4 3" xfId="34572"/>
    <cellStyle name="Финансовый 3 3 4 3 8 5" xfId="14160"/>
    <cellStyle name="Финансовый 3 3 4 3 8 6" xfId="27768"/>
    <cellStyle name="Финансовый 3 3 4 3 9" xfId="4710"/>
    <cellStyle name="Финансовый 3 3 4 3 9 2" xfId="11514"/>
    <cellStyle name="Финансовый 3 3 4 3 9 2 2" xfId="25122"/>
    <cellStyle name="Финансовый 3 3 4 3 9 2 3" xfId="38730"/>
    <cellStyle name="Финансовый 3 3 4 3 9 3" xfId="18318"/>
    <cellStyle name="Финансовый 3 3 4 3 9 4" xfId="31926"/>
    <cellStyle name="Финансовый 3 3 4 4" xfId="309"/>
    <cellStyle name="Финансовый 3 3 4 4 10" xfId="7113"/>
    <cellStyle name="Финансовый 3 3 4 4 10 2" xfId="20721"/>
    <cellStyle name="Финансовый 3 3 4 4 10 3" xfId="34329"/>
    <cellStyle name="Финансовый 3 3 4 4 11" xfId="13917"/>
    <cellStyle name="Финансовый 3 3 4 4 12" xfId="27525"/>
    <cellStyle name="Финансовый 3 3 4 4 2" xfId="436"/>
    <cellStyle name="Финансовый 3 3 4 4 2 10" xfId="14044"/>
    <cellStyle name="Финансовый 3 3 4 4 2 11" xfId="27652"/>
    <cellStyle name="Финансовый 3 3 4 4 2 2" xfId="1948"/>
    <cellStyle name="Финансовый 3 3 4 4 2 2 2" xfId="6484"/>
    <cellStyle name="Финансовый 3 3 4 4 2 2 2 2" xfId="13288"/>
    <cellStyle name="Финансовый 3 3 4 4 2 2 2 2 2" xfId="26896"/>
    <cellStyle name="Финансовый 3 3 4 4 2 2 2 2 3" xfId="40504"/>
    <cellStyle name="Финансовый 3 3 4 4 2 2 2 3" xfId="20092"/>
    <cellStyle name="Финансовый 3 3 4 4 2 2 2 4" xfId="33700"/>
    <cellStyle name="Финансовый 3 3 4 4 2 2 3" xfId="4216"/>
    <cellStyle name="Финансовый 3 3 4 4 2 2 3 2" xfId="11020"/>
    <cellStyle name="Финансовый 3 3 4 4 2 2 3 2 2" xfId="24628"/>
    <cellStyle name="Финансовый 3 3 4 4 2 2 3 2 3" xfId="38236"/>
    <cellStyle name="Финансовый 3 3 4 4 2 2 3 3" xfId="17824"/>
    <cellStyle name="Финансовый 3 3 4 4 2 2 3 4" xfId="31432"/>
    <cellStyle name="Финансовый 3 3 4 4 2 2 4" xfId="8752"/>
    <cellStyle name="Финансовый 3 3 4 4 2 2 4 2" xfId="22360"/>
    <cellStyle name="Финансовый 3 3 4 4 2 2 4 3" xfId="35968"/>
    <cellStyle name="Финансовый 3 3 4 4 2 2 5" xfId="15556"/>
    <cellStyle name="Финансовый 3 3 4 4 2 2 6" xfId="29164"/>
    <cellStyle name="Финансовый 3 3 4 4 2 3" xfId="1570"/>
    <cellStyle name="Финансовый 3 3 4 4 2 3 2" xfId="6106"/>
    <cellStyle name="Финансовый 3 3 4 4 2 3 2 2" xfId="12910"/>
    <cellStyle name="Финансовый 3 3 4 4 2 3 2 2 2" xfId="26518"/>
    <cellStyle name="Финансовый 3 3 4 4 2 3 2 2 3" xfId="40126"/>
    <cellStyle name="Финансовый 3 3 4 4 2 3 2 3" xfId="19714"/>
    <cellStyle name="Финансовый 3 3 4 4 2 3 2 4" xfId="33322"/>
    <cellStyle name="Финансовый 3 3 4 4 2 3 3" xfId="3838"/>
    <cellStyle name="Финансовый 3 3 4 4 2 3 3 2" xfId="10642"/>
    <cellStyle name="Финансовый 3 3 4 4 2 3 3 2 2" xfId="24250"/>
    <cellStyle name="Финансовый 3 3 4 4 2 3 3 2 3" xfId="37858"/>
    <cellStyle name="Финансовый 3 3 4 4 2 3 3 3" xfId="17446"/>
    <cellStyle name="Финансовый 3 3 4 4 2 3 3 4" xfId="31054"/>
    <cellStyle name="Финансовый 3 3 4 4 2 3 4" xfId="8374"/>
    <cellStyle name="Финансовый 3 3 4 4 2 3 4 2" xfId="21982"/>
    <cellStyle name="Финансовый 3 3 4 4 2 3 4 3" xfId="35590"/>
    <cellStyle name="Финансовый 3 3 4 4 2 3 5" xfId="15178"/>
    <cellStyle name="Финансовый 3 3 4 4 2 3 6" xfId="28786"/>
    <cellStyle name="Финансовый 3 3 4 4 2 4" xfId="2326"/>
    <cellStyle name="Финансовый 3 3 4 4 2 4 2" xfId="6862"/>
    <cellStyle name="Финансовый 3 3 4 4 2 4 2 2" xfId="13666"/>
    <cellStyle name="Финансовый 3 3 4 4 2 4 2 2 2" xfId="27274"/>
    <cellStyle name="Финансовый 3 3 4 4 2 4 2 2 3" xfId="40882"/>
    <cellStyle name="Финансовый 3 3 4 4 2 4 2 3" xfId="20470"/>
    <cellStyle name="Финансовый 3 3 4 4 2 4 2 4" xfId="34078"/>
    <cellStyle name="Финансовый 3 3 4 4 2 4 3" xfId="4594"/>
    <cellStyle name="Финансовый 3 3 4 4 2 4 3 2" xfId="11398"/>
    <cellStyle name="Финансовый 3 3 4 4 2 4 3 2 2" xfId="25006"/>
    <cellStyle name="Финансовый 3 3 4 4 2 4 3 2 3" xfId="38614"/>
    <cellStyle name="Финансовый 3 3 4 4 2 4 3 3" xfId="18202"/>
    <cellStyle name="Финансовый 3 3 4 4 2 4 3 4" xfId="31810"/>
    <cellStyle name="Финансовый 3 3 4 4 2 4 4" xfId="9130"/>
    <cellStyle name="Финансовый 3 3 4 4 2 4 4 2" xfId="22738"/>
    <cellStyle name="Финансовый 3 3 4 4 2 4 4 3" xfId="36346"/>
    <cellStyle name="Финансовый 3 3 4 4 2 4 5" xfId="15934"/>
    <cellStyle name="Финансовый 3 3 4 4 2 4 6" xfId="29542"/>
    <cellStyle name="Финансовый 3 3 4 4 2 5" xfId="1192"/>
    <cellStyle name="Финансовый 3 3 4 4 2 5 2" xfId="5728"/>
    <cellStyle name="Финансовый 3 3 4 4 2 5 2 2" xfId="12532"/>
    <cellStyle name="Финансовый 3 3 4 4 2 5 2 2 2" xfId="26140"/>
    <cellStyle name="Финансовый 3 3 4 4 2 5 2 2 3" xfId="39748"/>
    <cellStyle name="Финансовый 3 3 4 4 2 5 2 3" xfId="19336"/>
    <cellStyle name="Финансовый 3 3 4 4 2 5 2 4" xfId="32944"/>
    <cellStyle name="Финансовый 3 3 4 4 2 5 3" xfId="3460"/>
    <cellStyle name="Финансовый 3 3 4 4 2 5 3 2" xfId="10264"/>
    <cellStyle name="Финансовый 3 3 4 4 2 5 3 2 2" xfId="23872"/>
    <cellStyle name="Финансовый 3 3 4 4 2 5 3 2 3" xfId="37480"/>
    <cellStyle name="Финансовый 3 3 4 4 2 5 3 3" xfId="17068"/>
    <cellStyle name="Финансовый 3 3 4 4 2 5 3 4" xfId="30676"/>
    <cellStyle name="Финансовый 3 3 4 4 2 5 4" xfId="7996"/>
    <cellStyle name="Финансовый 3 3 4 4 2 5 4 2" xfId="21604"/>
    <cellStyle name="Финансовый 3 3 4 4 2 5 4 3" xfId="35212"/>
    <cellStyle name="Финансовый 3 3 4 4 2 5 5" xfId="14800"/>
    <cellStyle name="Финансовый 3 3 4 4 2 5 6" xfId="28408"/>
    <cellStyle name="Финансовый 3 3 4 4 2 6" xfId="814"/>
    <cellStyle name="Финансовый 3 3 4 4 2 6 2" xfId="5350"/>
    <cellStyle name="Финансовый 3 3 4 4 2 6 2 2" xfId="12154"/>
    <cellStyle name="Финансовый 3 3 4 4 2 6 2 2 2" xfId="25762"/>
    <cellStyle name="Финансовый 3 3 4 4 2 6 2 2 3" xfId="39370"/>
    <cellStyle name="Финансовый 3 3 4 4 2 6 2 3" xfId="18958"/>
    <cellStyle name="Финансовый 3 3 4 4 2 6 2 4" xfId="32566"/>
    <cellStyle name="Финансовый 3 3 4 4 2 6 3" xfId="3082"/>
    <cellStyle name="Финансовый 3 3 4 4 2 6 3 2" xfId="9886"/>
    <cellStyle name="Финансовый 3 3 4 4 2 6 3 2 2" xfId="23494"/>
    <cellStyle name="Финансовый 3 3 4 4 2 6 3 2 3" xfId="37102"/>
    <cellStyle name="Финансовый 3 3 4 4 2 6 3 3" xfId="16690"/>
    <cellStyle name="Финансовый 3 3 4 4 2 6 3 4" xfId="30298"/>
    <cellStyle name="Финансовый 3 3 4 4 2 6 4" xfId="7618"/>
    <cellStyle name="Финансовый 3 3 4 4 2 6 4 2" xfId="21226"/>
    <cellStyle name="Финансовый 3 3 4 4 2 6 4 3" xfId="34834"/>
    <cellStyle name="Финансовый 3 3 4 4 2 6 5" xfId="14422"/>
    <cellStyle name="Финансовый 3 3 4 4 2 6 6" xfId="28030"/>
    <cellStyle name="Финансовый 3 3 4 4 2 7" xfId="4972"/>
    <cellStyle name="Финансовый 3 3 4 4 2 7 2" xfId="11776"/>
    <cellStyle name="Финансовый 3 3 4 4 2 7 2 2" xfId="25384"/>
    <cellStyle name="Финансовый 3 3 4 4 2 7 2 3" xfId="38992"/>
    <cellStyle name="Финансовый 3 3 4 4 2 7 3" xfId="18580"/>
    <cellStyle name="Финансовый 3 3 4 4 2 7 4" xfId="32188"/>
    <cellStyle name="Финансовый 3 3 4 4 2 8" xfId="2704"/>
    <cellStyle name="Финансовый 3 3 4 4 2 8 2" xfId="9508"/>
    <cellStyle name="Финансовый 3 3 4 4 2 8 2 2" xfId="23116"/>
    <cellStyle name="Финансовый 3 3 4 4 2 8 2 3" xfId="36724"/>
    <cellStyle name="Финансовый 3 3 4 4 2 8 3" xfId="16312"/>
    <cellStyle name="Финансовый 3 3 4 4 2 8 4" xfId="29920"/>
    <cellStyle name="Финансовый 3 3 4 4 2 9" xfId="7240"/>
    <cellStyle name="Финансовый 3 3 4 4 2 9 2" xfId="20848"/>
    <cellStyle name="Финансовый 3 3 4 4 2 9 3" xfId="34456"/>
    <cellStyle name="Финансовый 3 3 4 4 3" xfId="1821"/>
    <cellStyle name="Финансовый 3 3 4 4 3 2" xfId="6357"/>
    <cellStyle name="Финансовый 3 3 4 4 3 2 2" xfId="13161"/>
    <cellStyle name="Финансовый 3 3 4 4 3 2 2 2" xfId="26769"/>
    <cellStyle name="Финансовый 3 3 4 4 3 2 2 3" xfId="40377"/>
    <cellStyle name="Финансовый 3 3 4 4 3 2 3" xfId="19965"/>
    <cellStyle name="Финансовый 3 3 4 4 3 2 4" xfId="33573"/>
    <cellStyle name="Финансовый 3 3 4 4 3 3" xfId="4089"/>
    <cellStyle name="Финансовый 3 3 4 4 3 3 2" xfId="10893"/>
    <cellStyle name="Финансовый 3 3 4 4 3 3 2 2" xfId="24501"/>
    <cellStyle name="Финансовый 3 3 4 4 3 3 2 3" xfId="38109"/>
    <cellStyle name="Финансовый 3 3 4 4 3 3 3" xfId="17697"/>
    <cellStyle name="Финансовый 3 3 4 4 3 3 4" xfId="31305"/>
    <cellStyle name="Финансовый 3 3 4 4 3 4" xfId="8625"/>
    <cellStyle name="Финансовый 3 3 4 4 3 4 2" xfId="22233"/>
    <cellStyle name="Финансовый 3 3 4 4 3 4 3" xfId="35841"/>
    <cellStyle name="Финансовый 3 3 4 4 3 5" xfId="15429"/>
    <cellStyle name="Финансовый 3 3 4 4 3 6" xfId="29037"/>
    <cellStyle name="Финансовый 3 3 4 4 4" xfId="1443"/>
    <cellStyle name="Финансовый 3 3 4 4 4 2" xfId="5979"/>
    <cellStyle name="Финансовый 3 3 4 4 4 2 2" xfId="12783"/>
    <cellStyle name="Финансовый 3 3 4 4 4 2 2 2" xfId="26391"/>
    <cellStyle name="Финансовый 3 3 4 4 4 2 2 3" xfId="39999"/>
    <cellStyle name="Финансовый 3 3 4 4 4 2 3" xfId="19587"/>
    <cellStyle name="Финансовый 3 3 4 4 4 2 4" xfId="33195"/>
    <cellStyle name="Финансовый 3 3 4 4 4 3" xfId="3711"/>
    <cellStyle name="Финансовый 3 3 4 4 4 3 2" xfId="10515"/>
    <cellStyle name="Финансовый 3 3 4 4 4 3 2 2" xfId="24123"/>
    <cellStyle name="Финансовый 3 3 4 4 4 3 2 3" xfId="37731"/>
    <cellStyle name="Финансовый 3 3 4 4 4 3 3" xfId="17319"/>
    <cellStyle name="Финансовый 3 3 4 4 4 3 4" xfId="30927"/>
    <cellStyle name="Финансовый 3 3 4 4 4 4" xfId="8247"/>
    <cellStyle name="Финансовый 3 3 4 4 4 4 2" xfId="21855"/>
    <cellStyle name="Финансовый 3 3 4 4 4 4 3" xfId="35463"/>
    <cellStyle name="Финансовый 3 3 4 4 4 5" xfId="15051"/>
    <cellStyle name="Финансовый 3 3 4 4 4 6" xfId="28659"/>
    <cellStyle name="Финансовый 3 3 4 4 5" xfId="2199"/>
    <cellStyle name="Финансовый 3 3 4 4 5 2" xfId="6735"/>
    <cellStyle name="Финансовый 3 3 4 4 5 2 2" xfId="13539"/>
    <cellStyle name="Финансовый 3 3 4 4 5 2 2 2" xfId="27147"/>
    <cellStyle name="Финансовый 3 3 4 4 5 2 2 3" xfId="40755"/>
    <cellStyle name="Финансовый 3 3 4 4 5 2 3" xfId="20343"/>
    <cellStyle name="Финансовый 3 3 4 4 5 2 4" xfId="33951"/>
    <cellStyle name="Финансовый 3 3 4 4 5 3" xfId="4467"/>
    <cellStyle name="Финансовый 3 3 4 4 5 3 2" xfId="11271"/>
    <cellStyle name="Финансовый 3 3 4 4 5 3 2 2" xfId="24879"/>
    <cellStyle name="Финансовый 3 3 4 4 5 3 2 3" xfId="38487"/>
    <cellStyle name="Финансовый 3 3 4 4 5 3 3" xfId="18075"/>
    <cellStyle name="Финансовый 3 3 4 4 5 3 4" xfId="31683"/>
    <cellStyle name="Финансовый 3 3 4 4 5 4" xfId="9003"/>
    <cellStyle name="Финансовый 3 3 4 4 5 4 2" xfId="22611"/>
    <cellStyle name="Финансовый 3 3 4 4 5 4 3" xfId="36219"/>
    <cellStyle name="Финансовый 3 3 4 4 5 5" xfId="15807"/>
    <cellStyle name="Финансовый 3 3 4 4 5 6" xfId="29415"/>
    <cellStyle name="Финансовый 3 3 4 4 6" xfId="1065"/>
    <cellStyle name="Финансовый 3 3 4 4 6 2" xfId="5601"/>
    <cellStyle name="Финансовый 3 3 4 4 6 2 2" xfId="12405"/>
    <cellStyle name="Финансовый 3 3 4 4 6 2 2 2" xfId="26013"/>
    <cellStyle name="Финансовый 3 3 4 4 6 2 2 3" xfId="39621"/>
    <cellStyle name="Финансовый 3 3 4 4 6 2 3" xfId="19209"/>
    <cellStyle name="Финансовый 3 3 4 4 6 2 4" xfId="32817"/>
    <cellStyle name="Финансовый 3 3 4 4 6 3" xfId="3333"/>
    <cellStyle name="Финансовый 3 3 4 4 6 3 2" xfId="10137"/>
    <cellStyle name="Финансовый 3 3 4 4 6 3 2 2" xfId="23745"/>
    <cellStyle name="Финансовый 3 3 4 4 6 3 2 3" xfId="37353"/>
    <cellStyle name="Финансовый 3 3 4 4 6 3 3" xfId="16941"/>
    <cellStyle name="Финансовый 3 3 4 4 6 3 4" xfId="30549"/>
    <cellStyle name="Финансовый 3 3 4 4 6 4" xfId="7869"/>
    <cellStyle name="Финансовый 3 3 4 4 6 4 2" xfId="21477"/>
    <cellStyle name="Финансовый 3 3 4 4 6 4 3" xfId="35085"/>
    <cellStyle name="Финансовый 3 3 4 4 6 5" xfId="14673"/>
    <cellStyle name="Финансовый 3 3 4 4 6 6" xfId="28281"/>
    <cellStyle name="Финансовый 3 3 4 4 7" xfId="687"/>
    <cellStyle name="Финансовый 3 3 4 4 7 2" xfId="5223"/>
    <cellStyle name="Финансовый 3 3 4 4 7 2 2" xfId="12027"/>
    <cellStyle name="Финансовый 3 3 4 4 7 2 2 2" xfId="25635"/>
    <cellStyle name="Финансовый 3 3 4 4 7 2 2 3" xfId="39243"/>
    <cellStyle name="Финансовый 3 3 4 4 7 2 3" xfId="18831"/>
    <cellStyle name="Финансовый 3 3 4 4 7 2 4" xfId="32439"/>
    <cellStyle name="Финансовый 3 3 4 4 7 3" xfId="2955"/>
    <cellStyle name="Финансовый 3 3 4 4 7 3 2" xfId="9759"/>
    <cellStyle name="Финансовый 3 3 4 4 7 3 2 2" xfId="23367"/>
    <cellStyle name="Финансовый 3 3 4 4 7 3 2 3" xfId="36975"/>
    <cellStyle name="Финансовый 3 3 4 4 7 3 3" xfId="16563"/>
    <cellStyle name="Финансовый 3 3 4 4 7 3 4" xfId="30171"/>
    <cellStyle name="Финансовый 3 3 4 4 7 4" xfId="7491"/>
    <cellStyle name="Финансовый 3 3 4 4 7 4 2" xfId="21099"/>
    <cellStyle name="Финансовый 3 3 4 4 7 4 3" xfId="34707"/>
    <cellStyle name="Финансовый 3 3 4 4 7 5" xfId="14295"/>
    <cellStyle name="Финансовый 3 3 4 4 7 6" xfId="27903"/>
    <cellStyle name="Финансовый 3 3 4 4 8" xfId="4845"/>
    <cellStyle name="Финансовый 3 3 4 4 8 2" xfId="11649"/>
    <cellStyle name="Финансовый 3 3 4 4 8 2 2" xfId="25257"/>
    <cellStyle name="Финансовый 3 3 4 4 8 2 3" xfId="38865"/>
    <cellStyle name="Финансовый 3 3 4 4 8 3" xfId="18453"/>
    <cellStyle name="Финансовый 3 3 4 4 8 4" xfId="32061"/>
    <cellStyle name="Финансовый 3 3 4 4 9" xfId="2577"/>
    <cellStyle name="Финансовый 3 3 4 4 9 2" xfId="9381"/>
    <cellStyle name="Финансовый 3 3 4 4 9 2 2" xfId="22989"/>
    <cellStyle name="Финансовый 3 3 4 4 9 2 3" xfId="36597"/>
    <cellStyle name="Финансовый 3 3 4 4 9 3" xfId="16185"/>
    <cellStyle name="Финансовый 3 3 4 4 9 4" xfId="29793"/>
    <cellStyle name="Финансовый 3 3 4 5" xfId="234"/>
    <cellStyle name="Финансовый 3 3 4 5 10" xfId="7038"/>
    <cellStyle name="Финансовый 3 3 4 5 10 2" xfId="20646"/>
    <cellStyle name="Финансовый 3 3 4 5 10 3" xfId="34254"/>
    <cellStyle name="Финансовый 3 3 4 5 11" xfId="13842"/>
    <cellStyle name="Финансовый 3 3 4 5 12" xfId="27450"/>
    <cellStyle name="Финансовый 3 3 4 5 2" xfId="333"/>
    <cellStyle name="Финансовый 3 3 4 5 2 10" xfId="13941"/>
    <cellStyle name="Финансовый 3 3 4 5 2 11" xfId="27549"/>
    <cellStyle name="Финансовый 3 3 4 5 2 2" xfId="1845"/>
    <cellStyle name="Финансовый 3 3 4 5 2 2 2" xfId="6381"/>
    <cellStyle name="Финансовый 3 3 4 5 2 2 2 2" xfId="13185"/>
    <cellStyle name="Финансовый 3 3 4 5 2 2 2 2 2" xfId="26793"/>
    <cellStyle name="Финансовый 3 3 4 5 2 2 2 2 3" xfId="40401"/>
    <cellStyle name="Финансовый 3 3 4 5 2 2 2 3" xfId="19989"/>
    <cellStyle name="Финансовый 3 3 4 5 2 2 2 4" xfId="33597"/>
    <cellStyle name="Финансовый 3 3 4 5 2 2 3" xfId="4113"/>
    <cellStyle name="Финансовый 3 3 4 5 2 2 3 2" xfId="10917"/>
    <cellStyle name="Финансовый 3 3 4 5 2 2 3 2 2" xfId="24525"/>
    <cellStyle name="Финансовый 3 3 4 5 2 2 3 2 3" xfId="38133"/>
    <cellStyle name="Финансовый 3 3 4 5 2 2 3 3" xfId="17721"/>
    <cellStyle name="Финансовый 3 3 4 5 2 2 3 4" xfId="31329"/>
    <cellStyle name="Финансовый 3 3 4 5 2 2 4" xfId="8649"/>
    <cellStyle name="Финансовый 3 3 4 5 2 2 4 2" xfId="22257"/>
    <cellStyle name="Финансовый 3 3 4 5 2 2 4 3" xfId="35865"/>
    <cellStyle name="Финансовый 3 3 4 5 2 2 5" xfId="15453"/>
    <cellStyle name="Финансовый 3 3 4 5 2 2 6" xfId="29061"/>
    <cellStyle name="Финансовый 3 3 4 5 2 3" xfId="1467"/>
    <cellStyle name="Финансовый 3 3 4 5 2 3 2" xfId="6003"/>
    <cellStyle name="Финансовый 3 3 4 5 2 3 2 2" xfId="12807"/>
    <cellStyle name="Финансовый 3 3 4 5 2 3 2 2 2" xfId="26415"/>
    <cellStyle name="Финансовый 3 3 4 5 2 3 2 2 3" xfId="40023"/>
    <cellStyle name="Финансовый 3 3 4 5 2 3 2 3" xfId="19611"/>
    <cellStyle name="Финансовый 3 3 4 5 2 3 2 4" xfId="33219"/>
    <cellStyle name="Финансовый 3 3 4 5 2 3 3" xfId="3735"/>
    <cellStyle name="Финансовый 3 3 4 5 2 3 3 2" xfId="10539"/>
    <cellStyle name="Финансовый 3 3 4 5 2 3 3 2 2" xfId="24147"/>
    <cellStyle name="Финансовый 3 3 4 5 2 3 3 2 3" xfId="37755"/>
    <cellStyle name="Финансовый 3 3 4 5 2 3 3 3" xfId="17343"/>
    <cellStyle name="Финансовый 3 3 4 5 2 3 3 4" xfId="30951"/>
    <cellStyle name="Финансовый 3 3 4 5 2 3 4" xfId="8271"/>
    <cellStyle name="Финансовый 3 3 4 5 2 3 4 2" xfId="21879"/>
    <cellStyle name="Финансовый 3 3 4 5 2 3 4 3" xfId="35487"/>
    <cellStyle name="Финансовый 3 3 4 5 2 3 5" xfId="15075"/>
    <cellStyle name="Финансовый 3 3 4 5 2 3 6" xfId="28683"/>
    <cellStyle name="Финансовый 3 3 4 5 2 4" xfId="2223"/>
    <cellStyle name="Финансовый 3 3 4 5 2 4 2" xfId="6759"/>
    <cellStyle name="Финансовый 3 3 4 5 2 4 2 2" xfId="13563"/>
    <cellStyle name="Финансовый 3 3 4 5 2 4 2 2 2" xfId="27171"/>
    <cellStyle name="Финансовый 3 3 4 5 2 4 2 2 3" xfId="40779"/>
    <cellStyle name="Финансовый 3 3 4 5 2 4 2 3" xfId="20367"/>
    <cellStyle name="Финансовый 3 3 4 5 2 4 2 4" xfId="33975"/>
    <cellStyle name="Финансовый 3 3 4 5 2 4 3" xfId="4491"/>
    <cellStyle name="Финансовый 3 3 4 5 2 4 3 2" xfId="11295"/>
    <cellStyle name="Финансовый 3 3 4 5 2 4 3 2 2" xfId="24903"/>
    <cellStyle name="Финансовый 3 3 4 5 2 4 3 2 3" xfId="38511"/>
    <cellStyle name="Финансовый 3 3 4 5 2 4 3 3" xfId="18099"/>
    <cellStyle name="Финансовый 3 3 4 5 2 4 3 4" xfId="31707"/>
    <cellStyle name="Финансовый 3 3 4 5 2 4 4" xfId="9027"/>
    <cellStyle name="Финансовый 3 3 4 5 2 4 4 2" xfId="22635"/>
    <cellStyle name="Финансовый 3 3 4 5 2 4 4 3" xfId="36243"/>
    <cellStyle name="Финансовый 3 3 4 5 2 4 5" xfId="15831"/>
    <cellStyle name="Финансовый 3 3 4 5 2 4 6" xfId="29439"/>
    <cellStyle name="Финансовый 3 3 4 5 2 5" xfId="1089"/>
    <cellStyle name="Финансовый 3 3 4 5 2 5 2" xfId="5625"/>
    <cellStyle name="Финансовый 3 3 4 5 2 5 2 2" xfId="12429"/>
    <cellStyle name="Финансовый 3 3 4 5 2 5 2 2 2" xfId="26037"/>
    <cellStyle name="Финансовый 3 3 4 5 2 5 2 2 3" xfId="39645"/>
    <cellStyle name="Финансовый 3 3 4 5 2 5 2 3" xfId="19233"/>
    <cellStyle name="Финансовый 3 3 4 5 2 5 2 4" xfId="32841"/>
    <cellStyle name="Финансовый 3 3 4 5 2 5 3" xfId="3357"/>
    <cellStyle name="Финансовый 3 3 4 5 2 5 3 2" xfId="10161"/>
    <cellStyle name="Финансовый 3 3 4 5 2 5 3 2 2" xfId="23769"/>
    <cellStyle name="Финансовый 3 3 4 5 2 5 3 2 3" xfId="37377"/>
    <cellStyle name="Финансовый 3 3 4 5 2 5 3 3" xfId="16965"/>
    <cellStyle name="Финансовый 3 3 4 5 2 5 3 4" xfId="30573"/>
    <cellStyle name="Финансовый 3 3 4 5 2 5 4" xfId="7893"/>
    <cellStyle name="Финансовый 3 3 4 5 2 5 4 2" xfId="21501"/>
    <cellStyle name="Финансовый 3 3 4 5 2 5 4 3" xfId="35109"/>
    <cellStyle name="Финансовый 3 3 4 5 2 5 5" xfId="14697"/>
    <cellStyle name="Финансовый 3 3 4 5 2 5 6" xfId="28305"/>
    <cellStyle name="Финансовый 3 3 4 5 2 6" xfId="711"/>
    <cellStyle name="Финансовый 3 3 4 5 2 6 2" xfId="5247"/>
    <cellStyle name="Финансовый 3 3 4 5 2 6 2 2" xfId="12051"/>
    <cellStyle name="Финансовый 3 3 4 5 2 6 2 2 2" xfId="25659"/>
    <cellStyle name="Финансовый 3 3 4 5 2 6 2 2 3" xfId="39267"/>
    <cellStyle name="Финансовый 3 3 4 5 2 6 2 3" xfId="18855"/>
    <cellStyle name="Финансовый 3 3 4 5 2 6 2 4" xfId="32463"/>
    <cellStyle name="Финансовый 3 3 4 5 2 6 3" xfId="2979"/>
    <cellStyle name="Финансовый 3 3 4 5 2 6 3 2" xfId="9783"/>
    <cellStyle name="Финансовый 3 3 4 5 2 6 3 2 2" xfId="23391"/>
    <cellStyle name="Финансовый 3 3 4 5 2 6 3 2 3" xfId="36999"/>
    <cellStyle name="Финансовый 3 3 4 5 2 6 3 3" xfId="16587"/>
    <cellStyle name="Финансовый 3 3 4 5 2 6 3 4" xfId="30195"/>
    <cellStyle name="Финансовый 3 3 4 5 2 6 4" xfId="7515"/>
    <cellStyle name="Финансовый 3 3 4 5 2 6 4 2" xfId="21123"/>
    <cellStyle name="Финансовый 3 3 4 5 2 6 4 3" xfId="34731"/>
    <cellStyle name="Финансовый 3 3 4 5 2 6 5" xfId="14319"/>
    <cellStyle name="Финансовый 3 3 4 5 2 6 6" xfId="27927"/>
    <cellStyle name="Финансовый 3 3 4 5 2 7" xfId="4869"/>
    <cellStyle name="Финансовый 3 3 4 5 2 7 2" xfId="11673"/>
    <cellStyle name="Финансовый 3 3 4 5 2 7 2 2" xfId="25281"/>
    <cellStyle name="Финансовый 3 3 4 5 2 7 2 3" xfId="38889"/>
    <cellStyle name="Финансовый 3 3 4 5 2 7 3" xfId="18477"/>
    <cellStyle name="Финансовый 3 3 4 5 2 7 4" xfId="32085"/>
    <cellStyle name="Финансовый 3 3 4 5 2 8" xfId="2601"/>
    <cellStyle name="Финансовый 3 3 4 5 2 8 2" xfId="9405"/>
    <cellStyle name="Финансовый 3 3 4 5 2 8 2 2" xfId="23013"/>
    <cellStyle name="Финансовый 3 3 4 5 2 8 2 3" xfId="36621"/>
    <cellStyle name="Финансовый 3 3 4 5 2 8 3" xfId="16209"/>
    <cellStyle name="Финансовый 3 3 4 5 2 8 4" xfId="29817"/>
    <cellStyle name="Финансовый 3 3 4 5 2 9" xfId="7137"/>
    <cellStyle name="Финансовый 3 3 4 5 2 9 2" xfId="20745"/>
    <cellStyle name="Финансовый 3 3 4 5 2 9 3" xfId="34353"/>
    <cellStyle name="Финансовый 3 3 4 5 3" xfId="1746"/>
    <cellStyle name="Финансовый 3 3 4 5 3 2" xfId="6282"/>
    <cellStyle name="Финансовый 3 3 4 5 3 2 2" xfId="13086"/>
    <cellStyle name="Финансовый 3 3 4 5 3 2 2 2" xfId="26694"/>
    <cellStyle name="Финансовый 3 3 4 5 3 2 2 3" xfId="40302"/>
    <cellStyle name="Финансовый 3 3 4 5 3 2 3" xfId="19890"/>
    <cellStyle name="Финансовый 3 3 4 5 3 2 4" xfId="33498"/>
    <cellStyle name="Финансовый 3 3 4 5 3 3" xfId="4014"/>
    <cellStyle name="Финансовый 3 3 4 5 3 3 2" xfId="10818"/>
    <cellStyle name="Финансовый 3 3 4 5 3 3 2 2" xfId="24426"/>
    <cellStyle name="Финансовый 3 3 4 5 3 3 2 3" xfId="38034"/>
    <cellStyle name="Финансовый 3 3 4 5 3 3 3" xfId="17622"/>
    <cellStyle name="Финансовый 3 3 4 5 3 3 4" xfId="31230"/>
    <cellStyle name="Финансовый 3 3 4 5 3 4" xfId="8550"/>
    <cellStyle name="Финансовый 3 3 4 5 3 4 2" xfId="22158"/>
    <cellStyle name="Финансовый 3 3 4 5 3 4 3" xfId="35766"/>
    <cellStyle name="Финансовый 3 3 4 5 3 5" xfId="15354"/>
    <cellStyle name="Финансовый 3 3 4 5 3 6" xfId="28962"/>
    <cellStyle name="Финансовый 3 3 4 5 4" xfId="1368"/>
    <cellStyle name="Финансовый 3 3 4 5 4 2" xfId="5904"/>
    <cellStyle name="Финансовый 3 3 4 5 4 2 2" xfId="12708"/>
    <cellStyle name="Финансовый 3 3 4 5 4 2 2 2" xfId="26316"/>
    <cellStyle name="Финансовый 3 3 4 5 4 2 2 3" xfId="39924"/>
    <cellStyle name="Финансовый 3 3 4 5 4 2 3" xfId="19512"/>
    <cellStyle name="Финансовый 3 3 4 5 4 2 4" xfId="33120"/>
    <cellStyle name="Финансовый 3 3 4 5 4 3" xfId="3636"/>
    <cellStyle name="Финансовый 3 3 4 5 4 3 2" xfId="10440"/>
    <cellStyle name="Финансовый 3 3 4 5 4 3 2 2" xfId="24048"/>
    <cellStyle name="Финансовый 3 3 4 5 4 3 2 3" xfId="37656"/>
    <cellStyle name="Финансовый 3 3 4 5 4 3 3" xfId="17244"/>
    <cellStyle name="Финансовый 3 3 4 5 4 3 4" xfId="30852"/>
    <cellStyle name="Финансовый 3 3 4 5 4 4" xfId="8172"/>
    <cellStyle name="Финансовый 3 3 4 5 4 4 2" xfId="21780"/>
    <cellStyle name="Финансовый 3 3 4 5 4 4 3" xfId="35388"/>
    <cellStyle name="Финансовый 3 3 4 5 4 5" xfId="14976"/>
    <cellStyle name="Финансовый 3 3 4 5 4 6" xfId="28584"/>
    <cellStyle name="Финансовый 3 3 4 5 5" xfId="2124"/>
    <cellStyle name="Финансовый 3 3 4 5 5 2" xfId="6660"/>
    <cellStyle name="Финансовый 3 3 4 5 5 2 2" xfId="13464"/>
    <cellStyle name="Финансовый 3 3 4 5 5 2 2 2" xfId="27072"/>
    <cellStyle name="Финансовый 3 3 4 5 5 2 2 3" xfId="40680"/>
    <cellStyle name="Финансовый 3 3 4 5 5 2 3" xfId="20268"/>
    <cellStyle name="Финансовый 3 3 4 5 5 2 4" xfId="33876"/>
    <cellStyle name="Финансовый 3 3 4 5 5 3" xfId="4392"/>
    <cellStyle name="Финансовый 3 3 4 5 5 3 2" xfId="11196"/>
    <cellStyle name="Финансовый 3 3 4 5 5 3 2 2" xfId="24804"/>
    <cellStyle name="Финансовый 3 3 4 5 5 3 2 3" xfId="38412"/>
    <cellStyle name="Финансовый 3 3 4 5 5 3 3" xfId="18000"/>
    <cellStyle name="Финансовый 3 3 4 5 5 3 4" xfId="31608"/>
    <cellStyle name="Финансовый 3 3 4 5 5 4" xfId="8928"/>
    <cellStyle name="Финансовый 3 3 4 5 5 4 2" xfId="22536"/>
    <cellStyle name="Финансовый 3 3 4 5 5 4 3" xfId="36144"/>
    <cellStyle name="Финансовый 3 3 4 5 5 5" xfId="15732"/>
    <cellStyle name="Финансовый 3 3 4 5 5 6" xfId="29340"/>
    <cellStyle name="Финансовый 3 3 4 5 6" xfId="990"/>
    <cellStyle name="Финансовый 3 3 4 5 6 2" xfId="5526"/>
    <cellStyle name="Финансовый 3 3 4 5 6 2 2" xfId="12330"/>
    <cellStyle name="Финансовый 3 3 4 5 6 2 2 2" xfId="25938"/>
    <cellStyle name="Финансовый 3 3 4 5 6 2 2 3" xfId="39546"/>
    <cellStyle name="Финансовый 3 3 4 5 6 2 3" xfId="19134"/>
    <cellStyle name="Финансовый 3 3 4 5 6 2 4" xfId="32742"/>
    <cellStyle name="Финансовый 3 3 4 5 6 3" xfId="3258"/>
    <cellStyle name="Финансовый 3 3 4 5 6 3 2" xfId="10062"/>
    <cellStyle name="Финансовый 3 3 4 5 6 3 2 2" xfId="23670"/>
    <cellStyle name="Финансовый 3 3 4 5 6 3 2 3" xfId="37278"/>
    <cellStyle name="Финансовый 3 3 4 5 6 3 3" xfId="16866"/>
    <cellStyle name="Финансовый 3 3 4 5 6 3 4" xfId="30474"/>
    <cellStyle name="Финансовый 3 3 4 5 6 4" xfId="7794"/>
    <cellStyle name="Финансовый 3 3 4 5 6 4 2" xfId="21402"/>
    <cellStyle name="Финансовый 3 3 4 5 6 4 3" xfId="35010"/>
    <cellStyle name="Финансовый 3 3 4 5 6 5" xfId="14598"/>
    <cellStyle name="Финансовый 3 3 4 5 6 6" xfId="28206"/>
    <cellStyle name="Финансовый 3 3 4 5 7" xfId="612"/>
    <cellStyle name="Финансовый 3 3 4 5 7 2" xfId="5148"/>
    <cellStyle name="Финансовый 3 3 4 5 7 2 2" xfId="11952"/>
    <cellStyle name="Финансовый 3 3 4 5 7 2 2 2" xfId="25560"/>
    <cellStyle name="Финансовый 3 3 4 5 7 2 2 3" xfId="39168"/>
    <cellStyle name="Финансовый 3 3 4 5 7 2 3" xfId="18756"/>
    <cellStyle name="Финансовый 3 3 4 5 7 2 4" xfId="32364"/>
    <cellStyle name="Финансовый 3 3 4 5 7 3" xfId="2880"/>
    <cellStyle name="Финансовый 3 3 4 5 7 3 2" xfId="9684"/>
    <cellStyle name="Финансовый 3 3 4 5 7 3 2 2" xfId="23292"/>
    <cellStyle name="Финансовый 3 3 4 5 7 3 2 3" xfId="36900"/>
    <cellStyle name="Финансовый 3 3 4 5 7 3 3" xfId="16488"/>
    <cellStyle name="Финансовый 3 3 4 5 7 3 4" xfId="30096"/>
    <cellStyle name="Финансовый 3 3 4 5 7 4" xfId="7416"/>
    <cellStyle name="Финансовый 3 3 4 5 7 4 2" xfId="21024"/>
    <cellStyle name="Финансовый 3 3 4 5 7 4 3" xfId="34632"/>
    <cellStyle name="Финансовый 3 3 4 5 7 5" xfId="14220"/>
    <cellStyle name="Финансовый 3 3 4 5 7 6" xfId="27828"/>
    <cellStyle name="Финансовый 3 3 4 5 8" xfId="4770"/>
    <cellStyle name="Финансовый 3 3 4 5 8 2" xfId="11574"/>
    <cellStyle name="Финансовый 3 3 4 5 8 2 2" xfId="25182"/>
    <cellStyle name="Финансовый 3 3 4 5 8 2 3" xfId="38790"/>
    <cellStyle name="Финансовый 3 3 4 5 8 3" xfId="18378"/>
    <cellStyle name="Финансовый 3 3 4 5 8 4" xfId="31986"/>
    <cellStyle name="Финансовый 3 3 4 5 9" xfId="2502"/>
    <cellStyle name="Финансовый 3 3 4 5 9 2" xfId="9306"/>
    <cellStyle name="Финансовый 3 3 4 5 9 2 2" xfId="22914"/>
    <cellStyle name="Финансовый 3 3 4 5 9 2 3" xfId="36522"/>
    <cellStyle name="Финансовый 3 3 4 5 9 3" xfId="16110"/>
    <cellStyle name="Финансовый 3 3 4 5 9 4" xfId="29718"/>
    <cellStyle name="Финансовый 3 3 4 6" xfId="355"/>
    <cellStyle name="Финансовый 3 3 4 6 10" xfId="13963"/>
    <cellStyle name="Финансовый 3 3 4 6 11" xfId="27571"/>
    <cellStyle name="Финансовый 3 3 4 6 2" xfId="1867"/>
    <cellStyle name="Финансовый 3 3 4 6 2 2" xfId="6403"/>
    <cellStyle name="Финансовый 3 3 4 6 2 2 2" xfId="13207"/>
    <cellStyle name="Финансовый 3 3 4 6 2 2 2 2" xfId="26815"/>
    <cellStyle name="Финансовый 3 3 4 6 2 2 2 3" xfId="40423"/>
    <cellStyle name="Финансовый 3 3 4 6 2 2 3" xfId="20011"/>
    <cellStyle name="Финансовый 3 3 4 6 2 2 4" xfId="33619"/>
    <cellStyle name="Финансовый 3 3 4 6 2 3" xfId="4135"/>
    <cellStyle name="Финансовый 3 3 4 6 2 3 2" xfId="10939"/>
    <cellStyle name="Финансовый 3 3 4 6 2 3 2 2" xfId="24547"/>
    <cellStyle name="Финансовый 3 3 4 6 2 3 2 3" xfId="38155"/>
    <cellStyle name="Финансовый 3 3 4 6 2 3 3" xfId="17743"/>
    <cellStyle name="Финансовый 3 3 4 6 2 3 4" xfId="31351"/>
    <cellStyle name="Финансовый 3 3 4 6 2 4" xfId="8671"/>
    <cellStyle name="Финансовый 3 3 4 6 2 4 2" xfId="22279"/>
    <cellStyle name="Финансовый 3 3 4 6 2 4 3" xfId="35887"/>
    <cellStyle name="Финансовый 3 3 4 6 2 5" xfId="15475"/>
    <cellStyle name="Финансовый 3 3 4 6 2 6" xfId="29083"/>
    <cellStyle name="Финансовый 3 3 4 6 3" xfId="1489"/>
    <cellStyle name="Финансовый 3 3 4 6 3 2" xfId="6025"/>
    <cellStyle name="Финансовый 3 3 4 6 3 2 2" xfId="12829"/>
    <cellStyle name="Финансовый 3 3 4 6 3 2 2 2" xfId="26437"/>
    <cellStyle name="Финансовый 3 3 4 6 3 2 2 3" xfId="40045"/>
    <cellStyle name="Финансовый 3 3 4 6 3 2 3" xfId="19633"/>
    <cellStyle name="Финансовый 3 3 4 6 3 2 4" xfId="33241"/>
    <cellStyle name="Финансовый 3 3 4 6 3 3" xfId="3757"/>
    <cellStyle name="Финансовый 3 3 4 6 3 3 2" xfId="10561"/>
    <cellStyle name="Финансовый 3 3 4 6 3 3 2 2" xfId="24169"/>
    <cellStyle name="Финансовый 3 3 4 6 3 3 2 3" xfId="37777"/>
    <cellStyle name="Финансовый 3 3 4 6 3 3 3" xfId="17365"/>
    <cellStyle name="Финансовый 3 3 4 6 3 3 4" xfId="30973"/>
    <cellStyle name="Финансовый 3 3 4 6 3 4" xfId="8293"/>
    <cellStyle name="Финансовый 3 3 4 6 3 4 2" xfId="21901"/>
    <cellStyle name="Финансовый 3 3 4 6 3 4 3" xfId="35509"/>
    <cellStyle name="Финансовый 3 3 4 6 3 5" xfId="15097"/>
    <cellStyle name="Финансовый 3 3 4 6 3 6" xfId="28705"/>
    <cellStyle name="Финансовый 3 3 4 6 4" xfId="2245"/>
    <cellStyle name="Финансовый 3 3 4 6 4 2" xfId="6781"/>
    <cellStyle name="Финансовый 3 3 4 6 4 2 2" xfId="13585"/>
    <cellStyle name="Финансовый 3 3 4 6 4 2 2 2" xfId="27193"/>
    <cellStyle name="Финансовый 3 3 4 6 4 2 2 3" xfId="40801"/>
    <cellStyle name="Финансовый 3 3 4 6 4 2 3" xfId="20389"/>
    <cellStyle name="Финансовый 3 3 4 6 4 2 4" xfId="33997"/>
    <cellStyle name="Финансовый 3 3 4 6 4 3" xfId="4513"/>
    <cellStyle name="Финансовый 3 3 4 6 4 3 2" xfId="11317"/>
    <cellStyle name="Финансовый 3 3 4 6 4 3 2 2" xfId="24925"/>
    <cellStyle name="Финансовый 3 3 4 6 4 3 2 3" xfId="38533"/>
    <cellStyle name="Финансовый 3 3 4 6 4 3 3" xfId="18121"/>
    <cellStyle name="Финансовый 3 3 4 6 4 3 4" xfId="31729"/>
    <cellStyle name="Финансовый 3 3 4 6 4 4" xfId="9049"/>
    <cellStyle name="Финансовый 3 3 4 6 4 4 2" xfId="22657"/>
    <cellStyle name="Финансовый 3 3 4 6 4 4 3" xfId="36265"/>
    <cellStyle name="Финансовый 3 3 4 6 4 5" xfId="15853"/>
    <cellStyle name="Финансовый 3 3 4 6 4 6" xfId="29461"/>
    <cellStyle name="Финансовый 3 3 4 6 5" xfId="1111"/>
    <cellStyle name="Финансовый 3 3 4 6 5 2" xfId="5647"/>
    <cellStyle name="Финансовый 3 3 4 6 5 2 2" xfId="12451"/>
    <cellStyle name="Финансовый 3 3 4 6 5 2 2 2" xfId="26059"/>
    <cellStyle name="Финансовый 3 3 4 6 5 2 2 3" xfId="39667"/>
    <cellStyle name="Финансовый 3 3 4 6 5 2 3" xfId="19255"/>
    <cellStyle name="Финансовый 3 3 4 6 5 2 4" xfId="32863"/>
    <cellStyle name="Финансовый 3 3 4 6 5 3" xfId="3379"/>
    <cellStyle name="Финансовый 3 3 4 6 5 3 2" xfId="10183"/>
    <cellStyle name="Финансовый 3 3 4 6 5 3 2 2" xfId="23791"/>
    <cellStyle name="Финансовый 3 3 4 6 5 3 2 3" xfId="37399"/>
    <cellStyle name="Финансовый 3 3 4 6 5 3 3" xfId="16987"/>
    <cellStyle name="Финансовый 3 3 4 6 5 3 4" xfId="30595"/>
    <cellStyle name="Финансовый 3 3 4 6 5 4" xfId="7915"/>
    <cellStyle name="Финансовый 3 3 4 6 5 4 2" xfId="21523"/>
    <cellStyle name="Финансовый 3 3 4 6 5 4 3" xfId="35131"/>
    <cellStyle name="Финансовый 3 3 4 6 5 5" xfId="14719"/>
    <cellStyle name="Финансовый 3 3 4 6 5 6" xfId="28327"/>
    <cellStyle name="Финансовый 3 3 4 6 6" xfId="733"/>
    <cellStyle name="Финансовый 3 3 4 6 6 2" xfId="5269"/>
    <cellStyle name="Финансовый 3 3 4 6 6 2 2" xfId="12073"/>
    <cellStyle name="Финансовый 3 3 4 6 6 2 2 2" xfId="25681"/>
    <cellStyle name="Финансовый 3 3 4 6 6 2 2 3" xfId="39289"/>
    <cellStyle name="Финансовый 3 3 4 6 6 2 3" xfId="18877"/>
    <cellStyle name="Финансовый 3 3 4 6 6 2 4" xfId="32485"/>
    <cellStyle name="Финансовый 3 3 4 6 6 3" xfId="3001"/>
    <cellStyle name="Финансовый 3 3 4 6 6 3 2" xfId="9805"/>
    <cellStyle name="Финансовый 3 3 4 6 6 3 2 2" xfId="23413"/>
    <cellStyle name="Финансовый 3 3 4 6 6 3 2 3" xfId="37021"/>
    <cellStyle name="Финансовый 3 3 4 6 6 3 3" xfId="16609"/>
    <cellStyle name="Финансовый 3 3 4 6 6 3 4" xfId="30217"/>
    <cellStyle name="Финансовый 3 3 4 6 6 4" xfId="7537"/>
    <cellStyle name="Финансовый 3 3 4 6 6 4 2" xfId="21145"/>
    <cellStyle name="Финансовый 3 3 4 6 6 4 3" xfId="34753"/>
    <cellStyle name="Финансовый 3 3 4 6 6 5" xfId="14341"/>
    <cellStyle name="Финансовый 3 3 4 6 6 6" xfId="27949"/>
    <cellStyle name="Финансовый 3 3 4 6 7" xfId="4891"/>
    <cellStyle name="Финансовый 3 3 4 6 7 2" xfId="11695"/>
    <cellStyle name="Финансовый 3 3 4 6 7 2 2" xfId="25303"/>
    <cellStyle name="Финансовый 3 3 4 6 7 2 3" xfId="38911"/>
    <cellStyle name="Финансовый 3 3 4 6 7 3" xfId="18499"/>
    <cellStyle name="Финансовый 3 3 4 6 7 4" xfId="32107"/>
    <cellStyle name="Финансовый 3 3 4 6 8" xfId="2623"/>
    <cellStyle name="Финансовый 3 3 4 6 8 2" xfId="9427"/>
    <cellStyle name="Финансовый 3 3 4 6 8 2 2" xfId="23035"/>
    <cellStyle name="Финансовый 3 3 4 6 8 2 3" xfId="36643"/>
    <cellStyle name="Финансовый 3 3 4 6 8 3" xfId="16231"/>
    <cellStyle name="Финансовый 3 3 4 6 8 4" xfId="29839"/>
    <cellStyle name="Финансовый 3 3 4 6 9" xfId="7159"/>
    <cellStyle name="Финансовый 3 3 4 6 9 2" xfId="20767"/>
    <cellStyle name="Финансовый 3 3 4 6 9 3" xfId="34375"/>
    <cellStyle name="Финансовый 3 3 4 7" xfId="1665"/>
    <cellStyle name="Финансовый 3 3 4 7 2" xfId="6201"/>
    <cellStyle name="Финансовый 3 3 4 7 2 2" xfId="13005"/>
    <cellStyle name="Финансовый 3 3 4 7 2 2 2" xfId="26613"/>
    <cellStyle name="Финансовый 3 3 4 7 2 2 3" xfId="40221"/>
    <cellStyle name="Финансовый 3 3 4 7 2 3" xfId="19809"/>
    <cellStyle name="Финансовый 3 3 4 7 2 4" xfId="33417"/>
    <cellStyle name="Финансовый 3 3 4 7 3" xfId="3933"/>
    <cellStyle name="Финансовый 3 3 4 7 3 2" xfId="10737"/>
    <cellStyle name="Финансовый 3 3 4 7 3 2 2" xfId="24345"/>
    <cellStyle name="Финансовый 3 3 4 7 3 2 3" xfId="37953"/>
    <cellStyle name="Финансовый 3 3 4 7 3 3" xfId="17541"/>
    <cellStyle name="Финансовый 3 3 4 7 3 4" xfId="31149"/>
    <cellStyle name="Финансовый 3 3 4 7 4" xfId="8469"/>
    <cellStyle name="Финансовый 3 3 4 7 4 2" xfId="22077"/>
    <cellStyle name="Финансовый 3 3 4 7 4 3" xfId="35685"/>
    <cellStyle name="Финансовый 3 3 4 7 5" xfId="15273"/>
    <cellStyle name="Финансовый 3 3 4 7 6" xfId="28881"/>
    <cellStyle name="Финансовый 3 3 4 8" xfId="1287"/>
    <cellStyle name="Финансовый 3 3 4 8 2" xfId="5823"/>
    <cellStyle name="Финансовый 3 3 4 8 2 2" xfId="12627"/>
    <cellStyle name="Финансовый 3 3 4 8 2 2 2" xfId="26235"/>
    <cellStyle name="Финансовый 3 3 4 8 2 2 3" xfId="39843"/>
    <cellStyle name="Финансовый 3 3 4 8 2 3" xfId="19431"/>
    <cellStyle name="Финансовый 3 3 4 8 2 4" xfId="33039"/>
    <cellStyle name="Финансовый 3 3 4 8 3" xfId="3555"/>
    <cellStyle name="Финансовый 3 3 4 8 3 2" xfId="10359"/>
    <cellStyle name="Финансовый 3 3 4 8 3 2 2" xfId="23967"/>
    <cellStyle name="Финансовый 3 3 4 8 3 2 3" xfId="37575"/>
    <cellStyle name="Финансовый 3 3 4 8 3 3" xfId="17163"/>
    <cellStyle name="Финансовый 3 3 4 8 3 4" xfId="30771"/>
    <cellStyle name="Финансовый 3 3 4 8 4" xfId="8091"/>
    <cellStyle name="Финансовый 3 3 4 8 4 2" xfId="21699"/>
    <cellStyle name="Финансовый 3 3 4 8 4 3" xfId="35307"/>
    <cellStyle name="Финансовый 3 3 4 8 5" xfId="14895"/>
    <cellStyle name="Финансовый 3 3 4 8 6" xfId="28503"/>
    <cellStyle name="Финансовый 3 3 4 9" xfId="2043"/>
    <cellStyle name="Финансовый 3 3 4 9 2" xfId="6579"/>
    <cellStyle name="Финансовый 3 3 4 9 2 2" xfId="13383"/>
    <cellStyle name="Финансовый 3 3 4 9 2 2 2" xfId="26991"/>
    <cellStyle name="Финансовый 3 3 4 9 2 2 3" xfId="40599"/>
    <cellStyle name="Финансовый 3 3 4 9 2 3" xfId="20187"/>
    <cellStyle name="Финансовый 3 3 4 9 2 4" xfId="33795"/>
    <cellStyle name="Финансовый 3 3 4 9 3" xfId="4311"/>
    <cellStyle name="Финансовый 3 3 4 9 3 2" xfId="11115"/>
    <cellStyle name="Финансовый 3 3 4 9 3 2 2" xfId="24723"/>
    <cellStyle name="Финансовый 3 3 4 9 3 2 3" xfId="38331"/>
    <cellStyle name="Финансовый 3 3 4 9 3 3" xfId="17919"/>
    <cellStyle name="Финансовый 3 3 4 9 3 4" xfId="31527"/>
    <cellStyle name="Финансовый 3 3 4 9 4" xfId="8847"/>
    <cellStyle name="Финансовый 3 3 4 9 4 2" xfId="22455"/>
    <cellStyle name="Финансовый 3 3 4 9 4 3" xfId="36063"/>
    <cellStyle name="Финансовый 3 3 4 9 5" xfId="15651"/>
    <cellStyle name="Финансовый 3 3 4 9 6" xfId="29259"/>
    <cellStyle name="Финансовый 3 3 5" xfId="186"/>
    <cellStyle name="Финансовый 3 3 5 10" xfId="4722"/>
    <cellStyle name="Финансовый 3 3 5 10 2" xfId="11526"/>
    <cellStyle name="Финансовый 3 3 5 10 2 2" xfId="25134"/>
    <cellStyle name="Финансовый 3 3 5 10 2 3" xfId="38742"/>
    <cellStyle name="Финансовый 3 3 5 10 3" xfId="18330"/>
    <cellStyle name="Финансовый 3 3 5 10 4" xfId="31938"/>
    <cellStyle name="Финансовый 3 3 5 11" xfId="2454"/>
    <cellStyle name="Финансовый 3 3 5 11 2" xfId="9258"/>
    <cellStyle name="Финансовый 3 3 5 11 2 2" xfId="22866"/>
    <cellStyle name="Финансовый 3 3 5 11 2 3" xfId="36474"/>
    <cellStyle name="Финансовый 3 3 5 11 3" xfId="16062"/>
    <cellStyle name="Финансовый 3 3 5 11 4" xfId="29670"/>
    <cellStyle name="Финансовый 3 3 5 12" xfId="6990"/>
    <cellStyle name="Финансовый 3 3 5 12 2" xfId="20598"/>
    <cellStyle name="Финансовый 3 3 5 12 3" xfId="34206"/>
    <cellStyle name="Финансовый 3 3 5 13" xfId="13794"/>
    <cellStyle name="Финансовый 3 3 5 14" xfId="27402"/>
    <cellStyle name="Финансовый 3 3 5 2" xfId="321"/>
    <cellStyle name="Финансовый 3 3 5 2 10" xfId="7125"/>
    <cellStyle name="Финансовый 3 3 5 2 10 2" xfId="20733"/>
    <cellStyle name="Финансовый 3 3 5 2 10 3" xfId="34341"/>
    <cellStyle name="Финансовый 3 3 5 2 11" xfId="13929"/>
    <cellStyle name="Финансовый 3 3 5 2 12" xfId="27537"/>
    <cellStyle name="Финансовый 3 3 5 2 2" xfId="469"/>
    <cellStyle name="Финансовый 3 3 5 2 2 10" xfId="14077"/>
    <cellStyle name="Финансовый 3 3 5 2 2 11" xfId="27685"/>
    <cellStyle name="Финансовый 3 3 5 2 2 2" xfId="1981"/>
    <cellStyle name="Финансовый 3 3 5 2 2 2 2" xfId="6517"/>
    <cellStyle name="Финансовый 3 3 5 2 2 2 2 2" xfId="13321"/>
    <cellStyle name="Финансовый 3 3 5 2 2 2 2 2 2" xfId="26929"/>
    <cellStyle name="Финансовый 3 3 5 2 2 2 2 2 3" xfId="40537"/>
    <cellStyle name="Финансовый 3 3 5 2 2 2 2 3" xfId="20125"/>
    <cellStyle name="Финансовый 3 3 5 2 2 2 2 4" xfId="33733"/>
    <cellStyle name="Финансовый 3 3 5 2 2 2 3" xfId="4249"/>
    <cellStyle name="Финансовый 3 3 5 2 2 2 3 2" xfId="11053"/>
    <cellStyle name="Финансовый 3 3 5 2 2 2 3 2 2" xfId="24661"/>
    <cellStyle name="Финансовый 3 3 5 2 2 2 3 2 3" xfId="38269"/>
    <cellStyle name="Финансовый 3 3 5 2 2 2 3 3" xfId="17857"/>
    <cellStyle name="Финансовый 3 3 5 2 2 2 3 4" xfId="31465"/>
    <cellStyle name="Финансовый 3 3 5 2 2 2 4" xfId="8785"/>
    <cellStyle name="Финансовый 3 3 5 2 2 2 4 2" xfId="22393"/>
    <cellStyle name="Финансовый 3 3 5 2 2 2 4 3" xfId="36001"/>
    <cellStyle name="Финансовый 3 3 5 2 2 2 5" xfId="15589"/>
    <cellStyle name="Финансовый 3 3 5 2 2 2 6" xfId="29197"/>
    <cellStyle name="Финансовый 3 3 5 2 2 3" xfId="1603"/>
    <cellStyle name="Финансовый 3 3 5 2 2 3 2" xfId="6139"/>
    <cellStyle name="Финансовый 3 3 5 2 2 3 2 2" xfId="12943"/>
    <cellStyle name="Финансовый 3 3 5 2 2 3 2 2 2" xfId="26551"/>
    <cellStyle name="Финансовый 3 3 5 2 2 3 2 2 3" xfId="40159"/>
    <cellStyle name="Финансовый 3 3 5 2 2 3 2 3" xfId="19747"/>
    <cellStyle name="Финансовый 3 3 5 2 2 3 2 4" xfId="33355"/>
    <cellStyle name="Финансовый 3 3 5 2 2 3 3" xfId="3871"/>
    <cellStyle name="Финансовый 3 3 5 2 2 3 3 2" xfId="10675"/>
    <cellStyle name="Финансовый 3 3 5 2 2 3 3 2 2" xfId="24283"/>
    <cellStyle name="Финансовый 3 3 5 2 2 3 3 2 3" xfId="37891"/>
    <cellStyle name="Финансовый 3 3 5 2 2 3 3 3" xfId="17479"/>
    <cellStyle name="Финансовый 3 3 5 2 2 3 3 4" xfId="31087"/>
    <cellStyle name="Финансовый 3 3 5 2 2 3 4" xfId="8407"/>
    <cellStyle name="Финансовый 3 3 5 2 2 3 4 2" xfId="22015"/>
    <cellStyle name="Финансовый 3 3 5 2 2 3 4 3" xfId="35623"/>
    <cellStyle name="Финансовый 3 3 5 2 2 3 5" xfId="15211"/>
    <cellStyle name="Финансовый 3 3 5 2 2 3 6" xfId="28819"/>
    <cellStyle name="Финансовый 3 3 5 2 2 4" xfId="2359"/>
    <cellStyle name="Финансовый 3 3 5 2 2 4 2" xfId="6895"/>
    <cellStyle name="Финансовый 3 3 5 2 2 4 2 2" xfId="13699"/>
    <cellStyle name="Финансовый 3 3 5 2 2 4 2 2 2" xfId="27307"/>
    <cellStyle name="Финансовый 3 3 5 2 2 4 2 2 3" xfId="40915"/>
    <cellStyle name="Финансовый 3 3 5 2 2 4 2 3" xfId="20503"/>
    <cellStyle name="Финансовый 3 3 5 2 2 4 2 4" xfId="34111"/>
    <cellStyle name="Финансовый 3 3 5 2 2 4 3" xfId="4627"/>
    <cellStyle name="Финансовый 3 3 5 2 2 4 3 2" xfId="11431"/>
    <cellStyle name="Финансовый 3 3 5 2 2 4 3 2 2" xfId="25039"/>
    <cellStyle name="Финансовый 3 3 5 2 2 4 3 2 3" xfId="38647"/>
    <cellStyle name="Финансовый 3 3 5 2 2 4 3 3" xfId="18235"/>
    <cellStyle name="Финансовый 3 3 5 2 2 4 3 4" xfId="31843"/>
    <cellStyle name="Финансовый 3 3 5 2 2 4 4" xfId="9163"/>
    <cellStyle name="Финансовый 3 3 5 2 2 4 4 2" xfId="22771"/>
    <cellStyle name="Финансовый 3 3 5 2 2 4 4 3" xfId="36379"/>
    <cellStyle name="Финансовый 3 3 5 2 2 4 5" xfId="15967"/>
    <cellStyle name="Финансовый 3 3 5 2 2 4 6" xfId="29575"/>
    <cellStyle name="Финансовый 3 3 5 2 2 5" xfId="1225"/>
    <cellStyle name="Финансовый 3 3 5 2 2 5 2" xfId="5761"/>
    <cellStyle name="Финансовый 3 3 5 2 2 5 2 2" xfId="12565"/>
    <cellStyle name="Финансовый 3 3 5 2 2 5 2 2 2" xfId="26173"/>
    <cellStyle name="Финансовый 3 3 5 2 2 5 2 2 3" xfId="39781"/>
    <cellStyle name="Финансовый 3 3 5 2 2 5 2 3" xfId="19369"/>
    <cellStyle name="Финансовый 3 3 5 2 2 5 2 4" xfId="32977"/>
    <cellStyle name="Финансовый 3 3 5 2 2 5 3" xfId="3493"/>
    <cellStyle name="Финансовый 3 3 5 2 2 5 3 2" xfId="10297"/>
    <cellStyle name="Финансовый 3 3 5 2 2 5 3 2 2" xfId="23905"/>
    <cellStyle name="Финансовый 3 3 5 2 2 5 3 2 3" xfId="37513"/>
    <cellStyle name="Финансовый 3 3 5 2 2 5 3 3" xfId="17101"/>
    <cellStyle name="Финансовый 3 3 5 2 2 5 3 4" xfId="30709"/>
    <cellStyle name="Финансовый 3 3 5 2 2 5 4" xfId="8029"/>
    <cellStyle name="Финансовый 3 3 5 2 2 5 4 2" xfId="21637"/>
    <cellStyle name="Финансовый 3 3 5 2 2 5 4 3" xfId="35245"/>
    <cellStyle name="Финансовый 3 3 5 2 2 5 5" xfId="14833"/>
    <cellStyle name="Финансовый 3 3 5 2 2 5 6" xfId="28441"/>
    <cellStyle name="Финансовый 3 3 5 2 2 6" xfId="847"/>
    <cellStyle name="Финансовый 3 3 5 2 2 6 2" xfId="5383"/>
    <cellStyle name="Финансовый 3 3 5 2 2 6 2 2" xfId="12187"/>
    <cellStyle name="Финансовый 3 3 5 2 2 6 2 2 2" xfId="25795"/>
    <cellStyle name="Финансовый 3 3 5 2 2 6 2 2 3" xfId="39403"/>
    <cellStyle name="Финансовый 3 3 5 2 2 6 2 3" xfId="18991"/>
    <cellStyle name="Финансовый 3 3 5 2 2 6 2 4" xfId="32599"/>
    <cellStyle name="Финансовый 3 3 5 2 2 6 3" xfId="3115"/>
    <cellStyle name="Финансовый 3 3 5 2 2 6 3 2" xfId="9919"/>
    <cellStyle name="Финансовый 3 3 5 2 2 6 3 2 2" xfId="23527"/>
    <cellStyle name="Финансовый 3 3 5 2 2 6 3 2 3" xfId="37135"/>
    <cellStyle name="Финансовый 3 3 5 2 2 6 3 3" xfId="16723"/>
    <cellStyle name="Финансовый 3 3 5 2 2 6 3 4" xfId="30331"/>
    <cellStyle name="Финансовый 3 3 5 2 2 6 4" xfId="7651"/>
    <cellStyle name="Финансовый 3 3 5 2 2 6 4 2" xfId="21259"/>
    <cellStyle name="Финансовый 3 3 5 2 2 6 4 3" xfId="34867"/>
    <cellStyle name="Финансовый 3 3 5 2 2 6 5" xfId="14455"/>
    <cellStyle name="Финансовый 3 3 5 2 2 6 6" xfId="28063"/>
    <cellStyle name="Финансовый 3 3 5 2 2 7" xfId="5005"/>
    <cellStyle name="Финансовый 3 3 5 2 2 7 2" xfId="11809"/>
    <cellStyle name="Финансовый 3 3 5 2 2 7 2 2" xfId="25417"/>
    <cellStyle name="Финансовый 3 3 5 2 2 7 2 3" xfId="39025"/>
    <cellStyle name="Финансовый 3 3 5 2 2 7 3" xfId="18613"/>
    <cellStyle name="Финансовый 3 3 5 2 2 7 4" xfId="32221"/>
    <cellStyle name="Финансовый 3 3 5 2 2 8" xfId="2737"/>
    <cellStyle name="Финансовый 3 3 5 2 2 8 2" xfId="9541"/>
    <cellStyle name="Финансовый 3 3 5 2 2 8 2 2" xfId="23149"/>
    <cellStyle name="Финансовый 3 3 5 2 2 8 2 3" xfId="36757"/>
    <cellStyle name="Финансовый 3 3 5 2 2 8 3" xfId="16345"/>
    <cellStyle name="Финансовый 3 3 5 2 2 8 4" xfId="29953"/>
    <cellStyle name="Финансовый 3 3 5 2 2 9" xfId="7273"/>
    <cellStyle name="Финансовый 3 3 5 2 2 9 2" xfId="20881"/>
    <cellStyle name="Финансовый 3 3 5 2 2 9 3" xfId="34489"/>
    <cellStyle name="Финансовый 3 3 5 2 3" xfId="1833"/>
    <cellStyle name="Финансовый 3 3 5 2 3 2" xfId="6369"/>
    <cellStyle name="Финансовый 3 3 5 2 3 2 2" xfId="13173"/>
    <cellStyle name="Финансовый 3 3 5 2 3 2 2 2" xfId="26781"/>
    <cellStyle name="Финансовый 3 3 5 2 3 2 2 3" xfId="40389"/>
    <cellStyle name="Финансовый 3 3 5 2 3 2 3" xfId="19977"/>
    <cellStyle name="Финансовый 3 3 5 2 3 2 4" xfId="33585"/>
    <cellStyle name="Финансовый 3 3 5 2 3 3" xfId="4101"/>
    <cellStyle name="Финансовый 3 3 5 2 3 3 2" xfId="10905"/>
    <cellStyle name="Финансовый 3 3 5 2 3 3 2 2" xfId="24513"/>
    <cellStyle name="Финансовый 3 3 5 2 3 3 2 3" xfId="38121"/>
    <cellStyle name="Финансовый 3 3 5 2 3 3 3" xfId="17709"/>
    <cellStyle name="Финансовый 3 3 5 2 3 3 4" xfId="31317"/>
    <cellStyle name="Финансовый 3 3 5 2 3 4" xfId="8637"/>
    <cellStyle name="Финансовый 3 3 5 2 3 4 2" xfId="22245"/>
    <cellStyle name="Финансовый 3 3 5 2 3 4 3" xfId="35853"/>
    <cellStyle name="Финансовый 3 3 5 2 3 5" xfId="15441"/>
    <cellStyle name="Финансовый 3 3 5 2 3 6" xfId="29049"/>
    <cellStyle name="Финансовый 3 3 5 2 4" xfId="1455"/>
    <cellStyle name="Финансовый 3 3 5 2 4 2" xfId="5991"/>
    <cellStyle name="Финансовый 3 3 5 2 4 2 2" xfId="12795"/>
    <cellStyle name="Финансовый 3 3 5 2 4 2 2 2" xfId="26403"/>
    <cellStyle name="Финансовый 3 3 5 2 4 2 2 3" xfId="40011"/>
    <cellStyle name="Финансовый 3 3 5 2 4 2 3" xfId="19599"/>
    <cellStyle name="Финансовый 3 3 5 2 4 2 4" xfId="33207"/>
    <cellStyle name="Финансовый 3 3 5 2 4 3" xfId="3723"/>
    <cellStyle name="Финансовый 3 3 5 2 4 3 2" xfId="10527"/>
    <cellStyle name="Финансовый 3 3 5 2 4 3 2 2" xfId="24135"/>
    <cellStyle name="Финансовый 3 3 5 2 4 3 2 3" xfId="37743"/>
    <cellStyle name="Финансовый 3 3 5 2 4 3 3" xfId="17331"/>
    <cellStyle name="Финансовый 3 3 5 2 4 3 4" xfId="30939"/>
    <cellStyle name="Финансовый 3 3 5 2 4 4" xfId="8259"/>
    <cellStyle name="Финансовый 3 3 5 2 4 4 2" xfId="21867"/>
    <cellStyle name="Финансовый 3 3 5 2 4 4 3" xfId="35475"/>
    <cellStyle name="Финансовый 3 3 5 2 4 5" xfId="15063"/>
    <cellStyle name="Финансовый 3 3 5 2 4 6" xfId="28671"/>
    <cellStyle name="Финансовый 3 3 5 2 5" xfId="2211"/>
    <cellStyle name="Финансовый 3 3 5 2 5 2" xfId="6747"/>
    <cellStyle name="Финансовый 3 3 5 2 5 2 2" xfId="13551"/>
    <cellStyle name="Финансовый 3 3 5 2 5 2 2 2" xfId="27159"/>
    <cellStyle name="Финансовый 3 3 5 2 5 2 2 3" xfId="40767"/>
    <cellStyle name="Финансовый 3 3 5 2 5 2 3" xfId="20355"/>
    <cellStyle name="Финансовый 3 3 5 2 5 2 4" xfId="33963"/>
    <cellStyle name="Финансовый 3 3 5 2 5 3" xfId="4479"/>
    <cellStyle name="Финансовый 3 3 5 2 5 3 2" xfId="11283"/>
    <cellStyle name="Финансовый 3 3 5 2 5 3 2 2" xfId="24891"/>
    <cellStyle name="Финансовый 3 3 5 2 5 3 2 3" xfId="38499"/>
    <cellStyle name="Финансовый 3 3 5 2 5 3 3" xfId="18087"/>
    <cellStyle name="Финансовый 3 3 5 2 5 3 4" xfId="31695"/>
    <cellStyle name="Финансовый 3 3 5 2 5 4" xfId="9015"/>
    <cellStyle name="Финансовый 3 3 5 2 5 4 2" xfId="22623"/>
    <cellStyle name="Финансовый 3 3 5 2 5 4 3" xfId="36231"/>
    <cellStyle name="Финансовый 3 3 5 2 5 5" xfId="15819"/>
    <cellStyle name="Финансовый 3 3 5 2 5 6" xfId="29427"/>
    <cellStyle name="Финансовый 3 3 5 2 6" xfId="1077"/>
    <cellStyle name="Финансовый 3 3 5 2 6 2" xfId="5613"/>
    <cellStyle name="Финансовый 3 3 5 2 6 2 2" xfId="12417"/>
    <cellStyle name="Финансовый 3 3 5 2 6 2 2 2" xfId="26025"/>
    <cellStyle name="Финансовый 3 3 5 2 6 2 2 3" xfId="39633"/>
    <cellStyle name="Финансовый 3 3 5 2 6 2 3" xfId="19221"/>
    <cellStyle name="Финансовый 3 3 5 2 6 2 4" xfId="32829"/>
    <cellStyle name="Финансовый 3 3 5 2 6 3" xfId="3345"/>
    <cellStyle name="Финансовый 3 3 5 2 6 3 2" xfId="10149"/>
    <cellStyle name="Финансовый 3 3 5 2 6 3 2 2" xfId="23757"/>
    <cellStyle name="Финансовый 3 3 5 2 6 3 2 3" xfId="37365"/>
    <cellStyle name="Финансовый 3 3 5 2 6 3 3" xfId="16953"/>
    <cellStyle name="Финансовый 3 3 5 2 6 3 4" xfId="30561"/>
    <cellStyle name="Финансовый 3 3 5 2 6 4" xfId="7881"/>
    <cellStyle name="Финансовый 3 3 5 2 6 4 2" xfId="21489"/>
    <cellStyle name="Финансовый 3 3 5 2 6 4 3" xfId="35097"/>
    <cellStyle name="Финансовый 3 3 5 2 6 5" xfId="14685"/>
    <cellStyle name="Финансовый 3 3 5 2 6 6" xfId="28293"/>
    <cellStyle name="Финансовый 3 3 5 2 7" xfId="699"/>
    <cellStyle name="Финансовый 3 3 5 2 7 2" xfId="5235"/>
    <cellStyle name="Финансовый 3 3 5 2 7 2 2" xfId="12039"/>
    <cellStyle name="Финансовый 3 3 5 2 7 2 2 2" xfId="25647"/>
    <cellStyle name="Финансовый 3 3 5 2 7 2 2 3" xfId="39255"/>
    <cellStyle name="Финансовый 3 3 5 2 7 2 3" xfId="18843"/>
    <cellStyle name="Финансовый 3 3 5 2 7 2 4" xfId="32451"/>
    <cellStyle name="Финансовый 3 3 5 2 7 3" xfId="2967"/>
    <cellStyle name="Финансовый 3 3 5 2 7 3 2" xfId="9771"/>
    <cellStyle name="Финансовый 3 3 5 2 7 3 2 2" xfId="23379"/>
    <cellStyle name="Финансовый 3 3 5 2 7 3 2 3" xfId="36987"/>
    <cellStyle name="Финансовый 3 3 5 2 7 3 3" xfId="16575"/>
    <cellStyle name="Финансовый 3 3 5 2 7 3 4" xfId="30183"/>
    <cellStyle name="Финансовый 3 3 5 2 7 4" xfId="7503"/>
    <cellStyle name="Финансовый 3 3 5 2 7 4 2" xfId="21111"/>
    <cellStyle name="Финансовый 3 3 5 2 7 4 3" xfId="34719"/>
    <cellStyle name="Финансовый 3 3 5 2 7 5" xfId="14307"/>
    <cellStyle name="Финансовый 3 3 5 2 7 6" xfId="27915"/>
    <cellStyle name="Финансовый 3 3 5 2 8" xfId="4857"/>
    <cellStyle name="Финансовый 3 3 5 2 8 2" xfId="11661"/>
    <cellStyle name="Финансовый 3 3 5 2 8 2 2" xfId="25269"/>
    <cellStyle name="Финансовый 3 3 5 2 8 2 3" xfId="38877"/>
    <cellStyle name="Финансовый 3 3 5 2 8 3" xfId="18465"/>
    <cellStyle name="Финансовый 3 3 5 2 8 4" xfId="32073"/>
    <cellStyle name="Финансовый 3 3 5 2 9" xfId="2589"/>
    <cellStyle name="Финансовый 3 3 5 2 9 2" xfId="9393"/>
    <cellStyle name="Финансовый 3 3 5 2 9 2 2" xfId="23001"/>
    <cellStyle name="Финансовый 3 3 5 2 9 2 3" xfId="36609"/>
    <cellStyle name="Финансовый 3 3 5 2 9 3" xfId="16197"/>
    <cellStyle name="Финансовый 3 3 5 2 9 4" xfId="29805"/>
    <cellStyle name="Финансовый 3 3 5 3" xfId="267"/>
    <cellStyle name="Финансовый 3 3 5 3 10" xfId="7071"/>
    <cellStyle name="Финансовый 3 3 5 3 10 2" xfId="20679"/>
    <cellStyle name="Финансовый 3 3 5 3 10 3" xfId="34287"/>
    <cellStyle name="Финансовый 3 3 5 3 11" xfId="13875"/>
    <cellStyle name="Финансовый 3 3 5 3 12" xfId="27483"/>
    <cellStyle name="Финансовый 3 3 5 3 2" xfId="510"/>
    <cellStyle name="Финансовый 3 3 5 3 2 10" xfId="14118"/>
    <cellStyle name="Финансовый 3 3 5 3 2 11" xfId="27726"/>
    <cellStyle name="Финансовый 3 3 5 3 2 2" xfId="2022"/>
    <cellStyle name="Финансовый 3 3 5 3 2 2 2" xfId="6558"/>
    <cellStyle name="Финансовый 3 3 5 3 2 2 2 2" xfId="13362"/>
    <cellStyle name="Финансовый 3 3 5 3 2 2 2 2 2" xfId="26970"/>
    <cellStyle name="Финансовый 3 3 5 3 2 2 2 2 3" xfId="40578"/>
    <cellStyle name="Финансовый 3 3 5 3 2 2 2 3" xfId="20166"/>
    <cellStyle name="Финансовый 3 3 5 3 2 2 2 4" xfId="33774"/>
    <cellStyle name="Финансовый 3 3 5 3 2 2 3" xfId="4290"/>
    <cellStyle name="Финансовый 3 3 5 3 2 2 3 2" xfId="11094"/>
    <cellStyle name="Финансовый 3 3 5 3 2 2 3 2 2" xfId="24702"/>
    <cellStyle name="Финансовый 3 3 5 3 2 2 3 2 3" xfId="38310"/>
    <cellStyle name="Финансовый 3 3 5 3 2 2 3 3" xfId="17898"/>
    <cellStyle name="Финансовый 3 3 5 3 2 2 3 4" xfId="31506"/>
    <cellStyle name="Финансовый 3 3 5 3 2 2 4" xfId="8826"/>
    <cellStyle name="Финансовый 3 3 5 3 2 2 4 2" xfId="22434"/>
    <cellStyle name="Финансовый 3 3 5 3 2 2 4 3" xfId="36042"/>
    <cellStyle name="Финансовый 3 3 5 3 2 2 5" xfId="15630"/>
    <cellStyle name="Финансовый 3 3 5 3 2 2 6" xfId="29238"/>
    <cellStyle name="Финансовый 3 3 5 3 2 3" xfId="1644"/>
    <cellStyle name="Финансовый 3 3 5 3 2 3 2" xfId="6180"/>
    <cellStyle name="Финансовый 3 3 5 3 2 3 2 2" xfId="12984"/>
    <cellStyle name="Финансовый 3 3 5 3 2 3 2 2 2" xfId="26592"/>
    <cellStyle name="Финансовый 3 3 5 3 2 3 2 2 3" xfId="40200"/>
    <cellStyle name="Финансовый 3 3 5 3 2 3 2 3" xfId="19788"/>
    <cellStyle name="Финансовый 3 3 5 3 2 3 2 4" xfId="33396"/>
    <cellStyle name="Финансовый 3 3 5 3 2 3 3" xfId="3912"/>
    <cellStyle name="Финансовый 3 3 5 3 2 3 3 2" xfId="10716"/>
    <cellStyle name="Финансовый 3 3 5 3 2 3 3 2 2" xfId="24324"/>
    <cellStyle name="Финансовый 3 3 5 3 2 3 3 2 3" xfId="37932"/>
    <cellStyle name="Финансовый 3 3 5 3 2 3 3 3" xfId="17520"/>
    <cellStyle name="Финансовый 3 3 5 3 2 3 3 4" xfId="31128"/>
    <cellStyle name="Финансовый 3 3 5 3 2 3 4" xfId="8448"/>
    <cellStyle name="Финансовый 3 3 5 3 2 3 4 2" xfId="22056"/>
    <cellStyle name="Финансовый 3 3 5 3 2 3 4 3" xfId="35664"/>
    <cellStyle name="Финансовый 3 3 5 3 2 3 5" xfId="15252"/>
    <cellStyle name="Финансовый 3 3 5 3 2 3 6" xfId="28860"/>
    <cellStyle name="Финансовый 3 3 5 3 2 4" xfId="2400"/>
    <cellStyle name="Финансовый 3 3 5 3 2 4 2" xfId="6936"/>
    <cellStyle name="Финансовый 3 3 5 3 2 4 2 2" xfId="13740"/>
    <cellStyle name="Финансовый 3 3 5 3 2 4 2 2 2" xfId="27348"/>
    <cellStyle name="Финансовый 3 3 5 3 2 4 2 2 3" xfId="40956"/>
    <cellStyle name="Финансовый 3 3 5 3 2 4 2 3" xfId="20544"/>
    <cellStyle name="Финансовый 3 3 5 3 2 4 2 4" xfId="34152"/>
    <cellStyle name="Финансовый 3 3 5 3 2 4 3" xfId="4668"/>
    <cellStyle name="Финансовый 3 3 5 3 2 4 3 2" xfId="11472"/>
    <cellStyle name="Финансовый 3 3 5 3 2 4 3 2 2" xfId="25080"/>
    <cellStyle name="Финансовый 3 3 5 3 2 4 3 2 3" xfId="38688"/>
    <cellStyle name="Финансовый 3 3 5 3 2 4 3 3" xfId="18276"/>
    <cellStyle name="Финансовый 3 3 5 3 2 4 3 4" xfId="31884"/>
    <cellStyle name="Финансовый 3 3 5 3 2 4 4" xfId="9204"/>
    <cellStyle name="Финансовый 3 3 5 3 2 4 4 2" xfId="22812"/>
    <cellStyle name="Финансовый 3 3 5 3 2 4 4 3" xfId="36420"/>
    <cellStyle name="Финансовый 3 3 5 3 2 4 5" xfId="16008"/>
    <cellStyle name="Финансовый 3 3 5 3 2 4 6" xfId="29616"/>
    <cellStyle name="Финансовый 3 3 5 3 2 5" xfId="1266"/>
    <cellStyle name="Финансовый 3 3 5 3 2 5 2" xfId="5802"/>
    <cellStyle name="Финансовый 3 3 5 3 2 5 2 2" xfId="12606"/>
    <cellStyle name="Финансовый 3 3 5 3 2 5 2 2 2" xfId="26214"/>
    <cellStyle name="Финансовый 3 3 5 3 2 5 2 2 3" xfId="39822"/>
    <cellStyle name="Финансовый 3 3 5 3 2 5 2 3" xfId="19410"/>
    <cellStyle name="Финансовый 3 3 5 3 2 5 2 4" xfId="33018"/>
    <cellStyle name="Финансовый 3 3 5 3 2 5 3" xfId="3534"/>
    <cellStyle name="Финансовый 3 3 5 3 2 5 3 2" xfId="10338"/>
    <cellStyle name="Финансовый 3 3 5 3 2 5 3 2 2" xfId="23946"/>
    <cellStyle name="Финансовый 3 3 5 3 2 5 3 2 3" xfId="37554"/>
    <cellStyle name="Финансовый 3 3 5 3 2 5 3 3" xfId="17142"/>
    <cellStyle name="Финансовый 3 3 5 3 2 5 3 4" xfId="30750"/>
    <cellStyle name="Финансовый 3 3 5 3 2 5 4" xfId="8070"/>
    <cellStyle name="Финансовый 3 3 5 3 2 5 4 2" xfId="21678"/>
    <cellStyle name="Финансовый 3 3 5 3 2 5 4 3" xfId="35286"/>
    <cellStyle name="Финансовый 3 3 5 3 2 5 5" xfId="14874"/>
    <cellStyle name="Финансовый 3 3 5 3 2 5 6" xfId="28482"/>
    <cellStyle name="Финансовый 3 3 5 3 2 6" xfId="888"/>
    <cellStyle name="Финансовый 3 3 5 3 2 6 2" xfId="5424"/>
    <cellStyle name="Финансовый 3 3 5 3 2 6 2 2" xfId="12228"/>
    <cellStyle name="Финансовый 3 3 5 3 2 6 2 2 2" xfId="25836"/>
    <cellStyle name="Финансовый 3 3 5 3 2 6 2 2 3" xfId="39444"/>
    <cellStyle name="Финансовый 3 3 5 3 2 6 2 3" xfId="19032"/>
    <cellStyle name="Финансовый 3 3 5 3 2 6 2 4" xfId="32640"/>
    <cellStyle name="Финансовый 3 3 5 3 2 6 3" xfId="3156"/>
    <cellStyle name="Финансовый 3 3 5 3 2 6 3 2" xfId="9960"/>
    <cellStyle name="Финансовый 3 3 5 3 2 6 3 2 2" xfId="23568"/>
    <cellStyle name="Финансовый 3 3 5 3 2 6 3 2 3" xfId="37176"/>
    <cellStyle name="Финансовый 3 3 5 3 2 6 3 3" xfId="16764"/>
    <cellStyle name="Финансовый 3 3 5 3 2 6 3 4" xfId="30372"/>
    <cellStyle name="Финансовый 3 3 5 3 2 6 4" xfId="7692"/>
    <cellStyle name="Финансовый 3 3 5 3 2 6 4 2" xfId="21300"/>
    <cellStyle name="Финансовый 3 3 5 3 2 6 4 3" xfId="34908"/>
    <cellStyle name="Финансовый 3 3 5 3 2 6 5" xfId="14496"/>
    <cellStyle name="Финансовый 3 3 5 3 2 6 6" xfId="28104"/>
    <cellStyle name="Финансовый 3 3 5 3 2 7" xfId="5046"/>
    <cellStyle name="Финансовый 3 3 5 3 2 7 2" xfId="11850"/>
    <cellStyle name="Финансовый 3 3 5 3 2 7 2 2" xfId="25458"/>
    <cellStyle name="Финансовый 3 3 5 3 2 7 2 3" xfId="39066"/>
    <cellStyle name="Финансовый 3 3 5 3 2 7 3" xfId="18654"/>
    <cellStyle name="Финансовый 3 3 5 3 2 7 4" xfId="32262"/>
    <cellStyle name="Финансовый 3 3 5 3 2 8" xfId="2778"/>
    <cellStyle name="Финансовый 3 3 5 3 2 8 2" xfId="9582"/>
    <cellStyle name="Финансовый 3 3 5 3 2 8 2 2" xfId="23190"/>
    <cellStyle name="Финансовый 3 3 5 3 2 8 2 3" xfId="36798"/>
    <cellStyle name="Финансовый 3 3 5 3 2 8 3" xfId="16386"/>
    <cellStyle name="Финансовый 3 3 5 3 2 8 4" xfId="29994"/>
    <cellStyle name="Финансовый 3 3 5 3 2 9" xfId="7314"/>
    <cellStyle name="Финансовый 3 3 5 3 2 9 2" xfId="20922"/>
    <cellStyle name="Финансовый 3 3 5 3 2 9 3" xfId="34530"/>
    <cellStyle name="Финансовый 3 3 5 3 3" xfId="1779"/>
    <cellStyle name="Финансовый 3 3 5 3 3 2" xfId="6315"/>
    <cellStyle name="Финансовый 3 3 5 3 3 2 2" xfId="13119"/>
    <cellStyle name="Финансовый 3 3 5 3 3 2 2 2" xfId="26727"/>
    <cellStyle name="Финансовый 3 3 5 3 3 2 2 3" xfId="40335"/>
    <cellStyle name="Финансовый 3 3 5 3 3 2 3" xfId="19923"/>
    <cellStyle name="Финансовый 3 3 5 3 3 2 4" xfId="33531"/>
    <cellStyle name="Финансовый 3 3 5 3 3 3" xfId="4047"/>
    <cellStyle name="Финансовый 3 3 5 3 3 3 2" xfId="10851"/>
    <cellStyle name="Финансовый 3 3 5 3 3 3 2 2" xfId="24459"/>
    <cellStyle name="Финансовый 3 3 5 3 3 3 2 3" xfId="38067"/>
    <cellStyle name="Финансовый 3 3 5 3 3 3 3" xfId="17655"/>
    <cellStyle name="Финансовый 3 3 5 3 3 3 4" xfId="31263"/>
    <cellStyle name="Финансовый 3 3 5 3 3 4" xfId="8583"/>
    <cellStyle name="Финансовый 3 3 5 3 3 4 2" xfId="22191"/>
    <cellStyle name="Финансовый 3 3 5 3 3 4 3" xfId="35799"/>
    <cellStyle name="Финансовый 3 3 5 3 3 5" xfId="15387"/>
    <cellStyle name="Финансовый 3 3 5 3 3 6" xfId="28995"/>
    <cellStyle name="Финансовый 3 3 5 3 4" xfId="1401"/>
    <cellStyle name="Финансовый 3 3 5 3 4 2" xfId="5937"/>
    <cellStyle name="Финансовый 3 3 5 3 4 2 2" xfId="12741"/>
    <cellStyle name="Финансовый 3 3 5 3 4 2 2 2" xfId="26349"/>
    <cellStyle name="Финансовый 3 3 5 3 4 2 2 3" xfId="39957"/>
    <cellStyle name="Финансовый 3 3 5 3 4 2 3" xfId="19545"/>
    <cellStyle name="Финансовый 3 3 5 3 4 2 4" xfId="33153"/>
    <cellStyle name="Финансовый 3 3 5 3 4 3" xfId="3669"/>
    <cellStyle name="Финансовый 3 3 5 3 4 3 2" xfId="10473"/>
    <cellStyle name="Финансовый 3 3 5 3 4 3 2 2" xfId="24081"/>
    <cellStyle name="Финансовый 3 3 5 3 4 3 2 3" xfId="37689"/>
    <cellStyle name="Финансовый 3 3 5 3 4 3 3" xfId="17277"/>
    <cellStyle name="Финансовый 3 3 5 3 4 3 4" xfId="30885"/>
    <cellStyle name="Финансовый 3 3 5 3 4 4" xfId="8205"/>
    <cellStyle name="Финансовый 3 3 5 3 4 4 2" xfId="21813"/>
    <cellStyle name="Финансовый 3 3 5 3 4 4 3" xfId="35421"/>
    <cellStyle name="Финансовый 3 3 5 3 4 5" xfId="15009"/>
    <cellStyle name="Финансовый 3 3 5 3 4 6" xfId="28617"/>
    <cellStyle name="Финансовый 3 3 5 3 5" xfId="2157"/>
    <cellStyle name="Финансовый 3 3 5 3 5 2" xfId="6693"/>
    <cellStyle name="Финансовый 3 3 5 3 5 2 2" xfId="13497"/>
    <cellStyle name="Финансовый 3 3 5 3 5 2 2 2" xfId="27105"/>
    <cellStyle name="Финансовый 3 3 5 3 5 2 2 3" xfId="40713"/>
    <cellStyle name="Финансовый 3 3 5 3 5 2 3" xfId="20301"/>
    <cellStyle name="Финансовый 3 3 5 3 5 2 4" xfId="33909"/>
    <cellStyle name="Финансовый 3 3 5 3 5 3" xfId="4425"/>
    <cellStyle name="Финансовый 3 3 5 3 5 3 2" xfId="11229"/>
    <cellStyle name="Финансовый 3 3 5 3 5 3 2 2" xfId="24837"/>
    <cellStyle name="Финансовый 3 3 5 3 5 3 2 3" xfId="38445"/>
    <cellStyle name="Финансовый 3 3 5 3 5 3 3" xfId="18033"/>
    <cellStyle name="Финансовый 3 3 5 3 5 3 4" xfId="31641"/>
    <cellStyle name="Финансовый 3 3 5 3 5 4" xfId="8961"/>
    <cellStyle name="Финансовый 3 3 5 3 5 4 2" xfId="22569"/>
    <cellStyle name="Финансовый 3 3 5 3 5 4 3" xfId="36177"/>
    <cellStyle name="Финансовый 3 3 5 3 5 5" xfId="15765"/>
    <cellStyle name="Финансовый 3 3 5 3 5 6" xfId="29373"/>
    <cellStyle name="Финансовый 3 3 5 3 6" xfId="1023"/>
    <cellStyle name="Финансовый 3 3 5 3 6 2" xfId="5559"/>
    <cellStyle name="Финансовый 3 3 5 3 6 2 2" xfId="12363"/>
    <cellStyle name="Финансовый 3 3 5 3 6 2 2 2" xfId="25971"/>
    <cellStyle name="Финансовый 3 3 5 3 6 2 2 3" xfId="39579"/>
    <cellStyle name="Финансовый 3 3 5 3 6 2 3" xfId="19167"/>
    <cellStyle name="Финансовый 3 3 5 3 6 2 4" xfId="32775"/>
    <cellStyle name="Финансовый 3 3 5 3 6 3" xfId="3291"/>
    <cellStyle name="Финансовый 3 3 5 3 6 3 2" xfId="10095"/>
    <cellStyle name="Финансовый 3 3 5 3 6 3 2 2" xfId="23703"/>
    <cellStyle name="Финансовый 3 3 5 3 6 3 2 3" xfId="37311"/>
    <cellStyle name="Финансовый 3 3 5 3 6 3 3" xfId="16899"/>
    <cellStyle name="Финансовый 3 3 5 3 6 3 4" xfId="30507"/>
    <cellStyle name="Финансовый 3 3 5 3 6 4" xfId="7827"/>
    <cellStyle name="Финансовый 3 3 5 3 6 4 2" xfId="21435"/>
    <cellStyle name="Финансовый 3 3 5 3 6 4 3" xfId="35043"/>
    <cellStyle name="Финансовый 3 3 5 3 6 5" xfId="14631"/>
    <cellStyle name="Финансовый 3 3 5 3 6 6" xfId="28239"/>
    <cellStyle name="Финансовый 3 3 5 3 7" xfId="645"/>
    <cellStyle name="Финансовый 3 3 5 3 7 2" xfId="5181"/>
    <cellStyle name="Финансовый 3 3 5 3 7 2 2" xfId="11985"/>
    <cellStyle name="Финансовый 3 3 5 3 7 2 2 2" xfId="25593"/>
    <cellStyle name="Финансовый 3 3 5 3 7 2 2 3" xfId="39201"/>
    <cellStyle name="Финансовый 3 3 5 3 7 2 3" xfId="18789"/>
    <cellStyle name="Финансовый 3 3 5 3 7 2 4" xfId="32397"/>
    <cellStyle name="Финансовый 3 3 5 3 7 3" xfId="2913"/>
    <cellStyle name="Финансовый 3 3 5 3 7 3 2" xfId="9717"/>
    <cellStyle name="Финансовый 3 3 5 3 7 3 2 2" xfId="23325"/>
    <cellStyle name="Финансовый 3 3 5 3 7 3 2 3" xfId="36933"/>
    <cellStyle name="Финансовый 3 3 5 3 7 3 3" xfId="16521"/>
    <cellStyle name="Финансовый 3 3 5 3 7 3 4" xfId="30129"/>
    <cellStyle name="Финансовый 3 3 5 3 7 4" xfId="7449"/>
    <cellStyle name="Финансовый 3 3 5 3 7 4 2" xfId="21057"/>
    <cellStyle name="Финансовый 3 3 5 3 7 4 3" xfId="34665"/>
    <cellStyle name="Финансовый 3 3 5 3 7 5" xfId="14253"/>
    <cellStyle name="Финансовый 3 3 5 3 7 6" xfId="27861"/>
    <cellStyle name="Финансовый 3 3 5 3 8" xfId="4803"/>
    <cellStyle name="Финансовый 3 3 5 3 8 2" xfId="11607"/>
    <cellStyle name="Финансовый 3 3 5 3 8 2 2" xfId="25215"/>
    <cellStyle name="Финансовый 3 3 5 3 8 2 3" xfId="38823"/>
    <cellStyle name="Финансовый 3 3 5 3 8 3" xfId="18411"/>
    <cellStyle name="Финансовый 3 3 5 3 8 4" xfId="32019"/>
    <cellStyle name="Финансовый 3 3 5 3 9" xfId="2535"/>
    <cellStyle name="Финансовый 3 3 5 3 9 2" xfId="9339"/>
    <cellStyle name="Финансовый 3 3 5 3 9 2 2" xfId="22947"/>
    <cellStyle name="Финансовый 3 3 5 3 9 2 3" xfId="36555"/>
    <cellStyle name="Финансовый 3 3 5 3 9 3" xfId="16143"/>
    <cellStyle name="Финансовый 3 3 5 3 9 4" xfId="29751"/>
    <cellStyle name="Финансовый 3 3 5 4" xfId="388"/>
    <cellStyle name="Финансовый 3 3 5 4 10" xfId="13996"/>
    <cellStyle name="Финансовый 3 3 5 4 11" xfId="27604"/>
    <cellStyle name="Финансовый 3 3 5 4 2" xfId="1900"/>
    <cellStyle name="Финансовый 3 3 5 4 2 2" xfId="6436"/>
    <cellStyle name="Финансовый 3 3 5 4 2 2 2" xfId="13240"/>
    <cellStyle name="Финансовый 3 3 5 4 2 2 2 2" xfId="26848"/>
    <cellStyle name="Финансовый 3 3 5 4 2 2 2 3" xfId="40456"/>
    <cellStyle name="Финансовый 3 3 5 4 2 2 3" xfId="20044"/>
    <cellStyle name="Финансовый 3 3 5 4 2 2 4" xfId="33652"/>
    <cellStyle name="Финансовый 3 3 5 4 2 3" xfId="4168"/>
    <cellStyle name="Финансовый 3 3 5 4 2 3 2" xfId="10972"/>
    <cellStyle name="Финансовый 3 3 5 4 2 3 2 2" xfId="24580"/>
    <cellStyle name="Финансовый 3 3 5 4 2 3 2 3" xfId="38188"/>
    <cellStyle name="Финансовый 3 3 5 4 2 3 3" xfId="17776"/>
    <cellStyle name="Финансовый 3 3 5 4 2 3 4" xfId="31384"/>
    <cellStyle name="Финансовый 3 3 5 4 2 4" xfId="8704"/>
    <cellStyle name="Финансовый 3 3 5 4 2 4 2" xfId="22312"/>
    <cellStyle name="Финансовый 3 3 5 4 2 4 3" xfId="35920"/>
    <cellStyle name="Финансовый 3 3 5 4 2 5" xfId="15508"/>
    <cellStyle name="Финансовый 3 3 5 4 2 6" xfId="29116"/>
    <cellStyle name="Финансовый 3 3 5 4 3" xfId="1522"/>
    <cellStyle name="Финансовый 3 3 5 4 3 2" xfId="6058"/>
    <cellStyle name="Финансовый 3 3 5 4 3 2 2" xfId="12862"/>
    <cellStyle name="Финансовый 3 3 5 4 3 2 2 2" xfId="26470"/>
    <cellStyle name="Финансовый 3 3 5 4 3 2 2 3" xfId="40078"/>
    <cellStyle name="Финансовый 3 3 5 4 3 2 3" xfId="19666"/>
    <cellStyle name="Финансовый 3 3 5 4 3 2 4" xfId="33274"/>
    <cellStyle name="Финансовый 3 3 5 4 3 3" xfId="3790"/>
    <cellStyle name="Финансовый 3 3 5 4 3 3 2" xfId="10594"/>
    <cellStyle name="Финансовый 3 3 5 4 3 3 2 2" xfId="24202"/>
    <cellStyle name="Финансовый 3 3 5 4 3 3 2 3" xfId="37810"/>
    <cellStyle name="Финансовый 3 3 5 4 3 3 3" xfId="17398"/>
    <cellStyle name="Финансовый 3 3 5 4 3 3 4" xfId="31006"/>
    <cellStyle name="Финансовый 3 3 5 4 3 4" xfId="8326"/>
    <cellStyle name="Финансовый 3 3 5 4 3 4 2" xfId="21934"/>
    <cellStyle name="Финансовый 3 3 5 4 3 4 3" xfId="35542"/>
    <cellStyle name="Финансовый 3 3 5 4 3 5" xfId="15130"/>
    <cellStyle name="Финансовый 3 3 5 4 3 6" xfId="28738"/>
    <cellStyle name="Финансовый 3 3 5 4 4" xfId="2278"/>
    <cellStyle name="Финансовый 3 3 5 4 4 2" xfId="6814"/>
    <cellStyle name="Финансовый 3 3 5 4 4 2 2" xfId="13618"/>
    <cellStyle name="Финансовый 3 3 5 4 4 2 2 2" xfId="27226"/>
    <cellStyle name="Финансовый 3 3 5 4 4 2 2 3" xfId="40834"/>
    <cellStyle name="Финансовый 3 3 5 4 4 2 3" xfId="20422"/>
    <cellStyle name="Финансовый 3 3 5 4 4 2 4" xfId="34030"/>
    <cellStyle name="Финансовый 3 3 5 4 4 3" xfId="4546"/>
    <cellStyle name="Финансовый 3 3 5 4 4 3 2" xfId="11350"/>
    <cellStyle name="Финансовый 3 3 5 4 4 3 2 2" xfId="24958"/>
    <cellStyle name="Финансовый 3 3 5 4 4 3 2 3" xfId="38566"/>
    <cellStyle name="Финансовый 3 3 5 4 4 3 3" xfId="18154"/>
    <cellStyle name="Финансовый 3 3 5 4 4 3 4" xfId="31762"/>
    <cellStyle name="Финансовый 3 3 5 4 4 4" xfId="9082"/>
    <cellStyle name="Финансовый 3 3 5 4 4 4 2" xfId="22690"/>
    <cellStyle name="Финансовый 3 3 5 4 4 4 3" xfId="36298"/>
    <cellStyle name="Финансовый 3 3 5 4 4 5" xfId="15886"/>
    <cellStyle name="Финансовый 3 3 5 4 4 6" xfId="29494"/>
    <cellStyle name="Финансовый 3 3 5 4 5" xfId="1144"/>
    <cellStyle name="Финансовый 3 3 5 4 5 2" xfId="5680"/>
    <cellStyle name="Финансовый 3 3 5 4 5 2 2" xfId="12484"/>
    <cellStyle name="Финансовый 3 3 5 4 5 2 2 2" xfId="26092"/>
    <cellStyle name="Финансовый 3 3 5 4 5 2 2 3" xfId="39700"/>
    <cellStyle name="Финансовый 3 3 5 4 5 2 3" xfId="19288"/>
    <cellStyle name="Финансовый 3 3 5 4 5 2 4" xfId="32896"/>
    <cellStyle name="Финансовый 3 3 5 4 5 3" xfId="3412"/>
    <cellStyle name="Финансовый 3 3 5 4 5 3 2" xfId="10216"/>
    <cellStyle name="Финансовый 3 3 5 4 5 3 2 2" xfId="23824"/>
    <cellStyle name="Финансовый 3 3 5 4 5 3 2 3" xfId="37432"/>
    <cellStyle name="Финансовый 3 3 5 4 5 3 3" xfId="17020"/>
    <cellStyle name="Финансовый 3 3 5 4 5 3 4" xfId="30628"/>
    <cellStyle name="Финансовый 3 3 5 4 5 4" xfId="7948"/>
    <cellStyle name="Финансовый 3 3 5 4 5 4 2" xfId="21556"/>
    <cellStyle name="Финансовый 3 3 5 4 5 4 3" xfId="35164"/>
    <cellStyle name="Финансовый 3 3 5 4 5 5" xfId="14752"/>
    <cellStyle name="Финансовый 3 3 5 4 5 6" xfId="28360"/>
    <cellStyle name="Финансовый 3 3 5 4 6" xfId="766"/>
    <cellStyle name="Финансовый 3 3 5 4 6 2" xfId="5302"/>
    <cellStyle name="Финансовый 3 3 5 4 6 2 2" xfId="12106"/>
    <cellStyle name="Финансовый 3 3 5 4 6 2 2 2" xfId="25714"/>
    <cellStyle name="Финансовый 3 3 5 4 6 2 2 3" xfId="39322"/>
    <cellStyle name="Финансовый 3 3 5 4 6 2 3" xfId="18910"/>
    <cellStyle name="Финансовый 3 3 5 4 6 2 4" xfId="32518"/>
    <cellStyle name="Финансовый 3 3 5 4 6 3" xfId="3034"/>
    <cellStyle name="Финансовый 3 3 5 4 6 3 2" xfId="9838"/>
    <cellStyle name="Финансовый 3 3 5 4 6 3 2 2" xfId="23446"/>
    <cellStyle name="Финансовый 3 3 5 4 6 3 2 3" xfId="37054"/>
    <cellStyle name="Финансовый 3 3 5 4 6 3 3" xfId="16642"/>
    <cellStyle name="Финансовый 3 3 5 4 6 3 4" xfId="30250"/>
    <cellStyle name="Финансовый 3 3 5 4 6 4" xfId="7570"/>
    <cellStyle name="Финансовый 3 3 5 4 6 4 2" xfId="21178"/>
    <cellStyle name="Финансовый 3 3 5 4 6 4 3" xfId="34786"/>
    <cellStyle name="Финансовый 3 3 5 4 6 5" xfId="14374"/>
    <cellStyle name="Финансовый 3 3 5 4 6 6" xfId="27982"/>
    <cellStyle name="Финансовый 3 3 5 4 7" xfId="4924"/>
    <cellStyle name="Финансовый 3 3 5 4 7 2" xfId="11728"/>
    <cellStyle name="Финансовый 3 3 5 4 7 2 2" xfId="25336"/>
    <cellStyle name="Финансовый 3 3 5 4 7 2 3" xfId="38944"/>
    <cellStyle name="Финансовый 3 3 5 4 7 3" xfId="18532"/>
    <cellStyle name="Финансовый 3 3 5 4 7 4" xfId="32140"/>
    <cellStyle name="Финансовый 3 3 5 4 8" xfId="2656"/>
    <cellStyle name="Финансовый 3 3 5 4 8 2" xfId="9460"/>
    <cellStyle name="Финансовый 3 3 5 4 8 2 2" xfId="23068"/>
    <cellStyle name="Финансовый 3 3 5 4 8 2 3" xfId="36676"/>
    <cellStyle name="Финансовый 3 3 5 4 8 3" xfId="16264"/>
    <cellStyle name="Финансовый 3 3 5 4 8 4" xfId="29872"/>
    <cellStyle name="Финансовый 3 3 5 4 9" xfId="7192"/>
    <cellStyle name="Финансовый 3 3 5 4 9 2" xfId="20800"/>
    <cellStyle name="Финансовый 3 3 5 4 9 3" xfId="34408"/>
    <cellStyle name="Финансовый 3 3 5 5" xfId="1698"/>
    <cellStyle name="Финансовый 3 3 5 5 2" xfId="6234"/>
    <cellStyle name="Финансовый 3 3 5 5 2 2" xfId="13038"/>
    <cellStyle name="Финансовый 3 3 5 5 2 2 2" xfId="26646"/>
    <cellStyle name="Финансовый 3 3 5 5 2 2 3" xfId="40254"/>
    <cellStyle name="Финансовый 3 3 5 5 2 3" xfId="19842"/>
    <cellStyle name="Финансовый 3 3 5 5 2 4" xfId="33450"/>
    <cellStyle name="Финансовый 3 3 5 5 3" xfId="3966"/>
    <cellStyle name="Финансовый 3 3 5 5 3 2" xfId="10770"/>
    <cellStyle name="Финансовый 3 3 5 5 3 2 2" xfId="24378"/>
    <cellStyle name="Финансовый 3 3 5 5 3 2 3" xfId="37986"/>
    <cellStyle name="Финансовый 3 3 5 5 3 3" xfId="17574"/>
    <cellStyle name="Финансовый 3 3 5 5 3 4" xfId="31182"/>
    <cellStyle name="Финансовый 3 3 5 5 4" xfId="8502"/>
    <cellStyle name="Финансовый 3 3 5 5 4 2" xfId="22110"/>
    <cellStyle name="Финансовый 3 3 5 5 4 3" xfId="35718"/>
    <cellStyle name="Финансовый 3 3 5 5 5" xfId="15306"/>
    <cellStyle name="Финансовый 3 3 5 5 6" xfId="28914"/>
    <cellStyle name="Финансовый 3 3 5 6" xfId="1320"/>
    <cellStyle name="Финансовый 3 3 5 6 2" xfId="5856"/>
    <cellStyle name="Финансовый 3 3 5 6 2 2" xfId="12660"/>
    <cellStyle name="Финансовый 3 3 5 6 2 2 2" xfId="26268"/>
    <cellStyle name="Финансовый 3 3 5 6 2 2 3" xfId="39876"/>
    <cellStyle name="Финансовый 3 3 5 6 2 3" xfId="19464"/>
    <cellStyle name="Финансовый 3 3 5 6 2 4" xfId="33072"/>
    <cellStyle name="Финансовый 3 3 5 6 3" xfId="3588"/>
    <cellStyle name="Финансовый 3 3 5 6 3 2" xfId="10392"/>
    <cellStyle name="Финансовый 3 3 5 6 3 2 2" xfId="24000"/>
    <cellStyle name="Финансовый 3 3 5 6 3 2 3" xfId="37608"/>
    <cellStyle name="Финансовый 3 3 5 6 3 3" xfId="17196"/>
    <cellStyle name="Финансовый 3 3 5 6 3 4" xfId="30804"/>
    <cellStyle name="Финансовый 3 3 5 6 4" xfId="8124"/>
    <cellStyle name="Финансовый 3 3 5 6 4 2" xfId="21732"/>
    <cellStyle name="Финансовый 3 3 5 6 4 3" xfId="35340"/>
    <cellStyle name="Финансовый 3 3 5 6 5" xfId="14928"/>
    <cellStyle name="Финансовый 3 3 5 6 6" xfId="28536"/>
    <cellStyle name="Финансовый 3 3 5 7" xfId="2076"/>
    <cellStyle name="Финансовый 3 3 5 7 2" xfId="6612"/>
    <cellStyle name="Финансовый 3 3 5 7 2 2" xfId="13416"/>
    <cellStyle name="Финансовый 3 3 5 7 2 2 2" xfId="27024"/>
    <cellStyle name="Финансовый 3 3 5 7 2 2 3" xfId="40632"/>
    <cellStyle name="Финансовый 3 3 5 7 2 3" xfId="20220"/>
    <cellStyle name="Финансовый 3 3 5 7 2 4" xfId="33828"/>
    <cellStyle name="Финансовый 3 3 5 7 3" xfId="4344"/>
    <cellStyle name="Финансовый 3 3 5 7 3 2" xfId="11148"/>
    <cellStyle name="Финансовый 3 3 5 7 3 2 2" xfId="24756"/>
    <cellStyle name="Финансовый 3 3 5 7 3 2 3" xfId="38364"/>
    <cellStyle name="Финансовый 3 3 5 7 3 3" xfId="17952"/>
    <cellStyle name="Финансовый 3 3 5 7 3 4" xfId="31560"/>
    <cellStyle name="Финансовый 3 3 5 7 4" xfId="8880"/>
    <cellStyle name="Финансовый 3 3 5 7 4 2" xfId="22488"/>
    <cellStyle name="Финансовый 3 3 5 7 4 3" xfId="36096"/>
    <cellStyle name="Финансовый 3 3 5 7 5" xfId="15684"/>
    <cellStyle name="Финансовый 3 3 5 7 6" xfId="29292"/>
    <cellStyle name="Финансовый 3 3 5 8" xfId="942"/>
    <cellStyle name="Финансовый 3 3 5 8 2" xfId="5478"/>
    <cellStyle name="Финансовый 3 3 5 8 2 2" xfId="12282"/>
    <cellStyle name="Финансовый 3 3 5 8 2 2 2" xfId="25890"/>
    <cellStyle name="Финансовый 3 3 5 8 2 2 3" xfId="39498"/>
    <cellStyle name="Финансовый 3 3 5 8 2 3" xfId="19086"/>
    <cellStyle name="Финансовый 3 3 5 8 2 4" xfId="32694"/>
    <cellStyle name="Финансовый 3 3 5 8 3" xfId="3210"/>
    <cellStyle name="Финансовый 3 3 5 8 3 2" xfId="10014"/>
    <cellStyle name="Финансовый 3 3 5 8 3 2 2" xfId="23622"/>
    <cellStyle name="Финансовый 3 3 5 8 3 2 3" xfId="37230"/>
    <cellStyle name="Финансовый 3 3 5 8 3 3" xfId="16818"/>
    <cellStyle name="Финансовый 3 3 5 8 3 4" xfId="30426"/>
    <cellStyle name="Финансовый 3 3 5 8 4" xfId="7746"/>
    <cellStyle name="Финансовый 3 3 5 8 4 2" xfId="21354"/>
    <cellStyle name="Финансовый 3 3 5 8 4 3" xfId="34962"/>
    <cellStyle name="Финансовый 3 3 5 8 5" xfId="14550"/>
    <cellStyle name="Финансовый 3 3 5 8 6" xfId="28158"/>
    <cellStyle name="Финансовый 3 3 5 9" xfId="564"/>
    <cellStyle name="Финансовый 3 3 5 9 2" xfId="5100"/>
    <cellStyle name="Финансовый 3 3 5 9 2 2" xfId="11904"/>
    <cellStyle name="Финансовый 3 3 5 9 2 2 2" xfId="25512"/>
    <cellStyle name="Финансовый 3 3 5 9 2 2 3" xfId="39120"/>
    <cellStyle name="Финансовый 3 3 5 9 2 3" xfId="18708"/>
    <cellStyle name="Финансовый 3 3 5 9 2 4" xfId="32316"/>
    <cellStyle name="Финансовый 3 3 5 9 3" xfId="2832"/>
    <cellStyle name="Финансовый 3 3 5 9 3 2" xfId="9636"/>
    <cellStyle name="Финансовый 3 3 5 9 3 2 2" xfId="23244"/>
    <cellStyle name="Финансовый 3 3 5 9 3 2 3" xfId="36852"/>
    <cellStyle name="Финансовый 3 3 5 9 3 3" xfId="16440"/>
    <cellStyle name="Финансовый 3 3 5 9 3 4" xfId="30048"/>
    <cellStyle name="Финансовый 3 3 5 9 4" xfId="7368"/>
    <cellStyle name="Финансовый 3 3 5 9 4 2" xfId="20976"/>
    <cellStyle name="Финансовый 3 3 5 9 4 3" xfId="34584"/>
    <cellStyle name="Финансовый 3 3 5 9 5" xfId="14172"/>
    <cellStyle name="Финансовый 3 3 5 9 6" xfId="27780"/>
    <cellStyle name="Финансовый 3 3 6" xfId="198"/>
    <cellStyle name="Финансовый 3 3 6 10" xfId="2466"/>
    <cellStyle name="Финансовый 3 3 6 10 2" xfId="9270"/>
    <cellStyle name="Финансовый 3 3 6 10 2 2" xfId="22878"/>
    <cellStyle name="Финансовый 3 3 6 10 2 3" xfId="36486"/>
    <cellStyle name="Финансовый 3 3 6 10 3" xfId="16074"/>
    <cellStyle name="Финансовый 3 3 6 10 4" xfId="29682"/>
    <cellStyle name="Финансовый 3 3 6 11" xfId="7002"/>
    <cellStyle name="Финансовый 3 3 6 11 2" xfId="20610"/>
    <cellStyle name="Финансовый 3 3 6 11 3" xfId="34218"/>
    <cellStyle name="Финансовый 3 3 6 12" xfId="13806"/>
    <cellStyle name="Финансовый 3 3 6 13" xfId="27414"/>
    <cellStyle name="Финансовый 3 3 6 2" xfId="279"/>
    <cellStyle name="Финансовый 3 3 6 2 10" xfId="7083"/>
    <cellStyle name="Финансовый 3 3 6 2 10 2" xfId="20691"/>
    <cellStyle name="Финансовый 3 3 6 2 10 3" xfId="34299"/>
    <cellStyle name="Финансовый 3 3 6 2 11" xfId="13887"/>
    <cellStyle name="Финансовый 3 3 6 2 12" xfId="27495"/>
    <cellStyle name="Финансовый 3 3 6 2 2" xfId="481"/>
    <cellStyle name="Финансовый 3 3 6 2 2 10" xfId="14089"/>
    <cellStyle name="Финансовый 3 3 6 2 2 11" xfId="27697"/>
    <cellStyle name="Финансовый 3 3 6 2 2 2" xfId="1993"/>
    <cellStyle name="Финансовый 3 3 6 2 2 2 2" xfId="6529"/>
    <cellStyle name="Финансовый 3 3 6 2 2 2 2 2" xfId="13333"/>
    <cellStyle name="Финансовый 3 3 6 2 2 2 2 2 2" xfId="26941"/>
    <cellStyle name="Финансовый 3 3 6 2 2 2 2 2 3" xfId="40549"/>
    <cellStyle name="Финансовый 3 3 6 2 2 2 2 3" xfId="20137"/>
    <cellStyle name="Финансовый 3 3 6 2 2 2 2 4" xfId="33745"/>
    <cellStyle name="Финансовый 3 3 6 2 2 2 3" xfId="4261"/>
    <cellStyle name="Финансовый 3 3 6 2 2 2 3 2" xfId="11065"/>
    <cellStyle name="Финансовый 3 3 6 2 2 2 3 2 2" xfId="24673"/>
    <cellStyle name="Финансовый 3 3 6 2 2 2 3 2 3" xfId="38281"/>
    <cellStyle name="Финансовый 3 3 6 2 2 2 3 3" xfId="17869"/>
    <cellStyle name="Финансовый 3 3 6 2 2 2 3 4" xfId="31477"/>
    <cellStyle name="Финансовый 3 3 6 2 2 2 4" xfId="8797"/>
    <cellStyle name="Финансовый 3 3 6 2 2 2 4 2" xfId="22405"/>
    <cellStyle name="Финансовый 3 3 6 2 2 2 4 3" xfId="36013"/>
    <cellStyle name="Финансовый 3 3 6 2 2 2 5" xfId="15601"/>
    <cellStyle name="Финансовый 3 3 6 2 2 2 6" xfId="29209"/>
    <cellStyle name="Финансовый 3 3 6 2 2 3" xfId="1615"/>
    <cellStyle name="Финансовый 3 3 6 2 2 3 2" xfId="6151"/>
    <cellStyle name="Финансовый 3 3 6 2 2 3 2 2" xfId="12955"/>
    <cellStyle name="Финансовый 3 3 6 2 2 3 2 2 2" xfId="26563"/>
    <cellStyle name="Финансовый 3 3 6 2 2 3 2 2 3" xfId="40171"/>
    <cellStyle name="Финансовый 3 3 6 2 2 3 2 3" xfId="19759"/>
    <cellStyle name="Финансовый 3 3 6 2 2 3 2 4" xfId="33367"/>
    <cellStyle name="Финансовый 3 3 6 2 2 3 3" xfId="3883"/>
    <cellStyle name="Финансовый 3 3 6 2 2 3 3 2" xfId="10687"/>
    <cellStyle name="Финансовый 3 3 6 2 2 3 3 2 2" xfId="24295"/>
    <cellStyle name="Финансовый 3 3 6 2 2 3 3 2 3" xfId="37903"/>
    <cellStyle name="Финансовый 3 3 6 2 2 3 3 3" xfId="17491"/>
    <cellStyle name="Финансовый 3 3 6 2 2 3 3 4" xfId="31099"/>
    <cellStyle name="Финансовый 3 3 6 2 2 3 4" xfId="8419"/>
    <cellStyle name="Финансовый 3 3 6 2 2 3 4 2" xfId="22027"/>
    <cellStyle name="Финансовый 3 3 6 2 2 3 4 3" xfId="35635"/>
    <cellStyle name="Финансовый 3 3 6 2 2 3 5" xfId="15223"/>
    <cellStyle name="Финансовый 3 3 6 2 2 3 6" xfId="28831"/>
    <cellStyle name="Финансовый 3 3 6 2 2 4" xfId="2371"/>
    <cellStyle name="Финансовый 3 3 6 2 2 4 2" xfId="6907"/>
    <cellStyle name="Финансовый 3 3 6 2 2 4 2 2" xfId="13711"/>
    <cellStyle name="Финансовый 3 3 6 2 2 4 2 2 2" xfId="27319"/>
    <cellStyle name="Финансовый 3 3 6 2 2 4 2 2 3" xfId="40927"/>
    <cellStyle name="Финансовый 3 3 6 2 2 4 2 3" xfId="20515"/>
    <cellStyle name="Финансовый 3 3 6 2 2 4 2 4" xfId="34123"/>
    <cellStyle name="Финансовый 3 3 6 2 2 4 3" xfId="4639"/>
    <cellStyle name="Финансовый 3 3 6 2 2 4 3 2" xfId="11443"/>
    <cellStyle name="Финансовый 3 3 6 2 2 4 3 2 2" xfId="25051"/>
    <cellStyle name="Финансовый 3 3 6 2 2 4 3 2 3" xfId="38659"/>
    <cellStyle name="Финансовый 3 3 6 2 2 4 3 3" xfId="18247"/>
    <cellStyle name="Финансовый 3 3 6 2 2 4 3 4" xfId="31855"/>
    <cellStyle name="Финансовый 3 3 6 2 2 4 4" xfId="9175"/>
    <cellStyle name="Финансовый 3 3 6 2 2 4 4 2" xfId="22783"/>
    <cellStyle name="Финансовый 3 3 6 2 2 4 4 3" xfId="36391"/>
    <cellStyle name="Финансовый 3 3 6 2 2 4 5" xfId="15979"/>
    <cellStyle name="Финансовый 3 3 6 2 2 4 6" xfId="29587"/>
    <cellStyle name="Финансовый 3 3 6 2 2 5" xfId="1237"/>
    <cellStyle name="Финансовый 3 3 6 2 2 5 2" xfId="5773"/>
    <cellStyle name="Финансовый 3 3 6 2 2 5 2 2" xfId="12577"/>
    <cellStyle name="Финансовый 3 3 6 2 2 5 2 2 2" xfId="26185"/>
    <cellStyle name="Финансовый 3 3 6 2 2 5 2 2 3" xfId="39793"/>
    <cellStyle name="Финансовый 3 3 6 2 2 5 2 3" xfId="19381"/>
    <cellStyle name="Финансовый 3 3 6 2 2 5 2 4" xfId="32989"/>
    <cellStyle name="Финансовый 3 3 6 2 2 5 3" xfId="3505"/>
    <cellStyle name="Финансовый 3 3 6 2 2 5 3 2" xfId="10309"/>
    <cellStyle name="Финансовый 3 3 6 2 2 5 3 2 2" xfId="23917"/>
    <cellStyle name="Финансовый 3 3 6 2 2 5 3 2 3" xfId="37525"/>
    <cellStyle name="Финансовый 3 3 6 2 2 5 3 3" xfId="17113"/>
    <cellStyle name="Финансовый 3 3 6 2 2 5 3 4" xfId="30721"/>
    <cellStyle name="Финансовый 3 3 6 2 2 5 4" xfId="8041"/>
    <cellStyle name="Финансовый 3 3 6 2 2 5 4 2" xfId="21649"/>
    <cellStyle name="Финансовый 3 3 6 2 2 5 4 3" xfId="35257"/>
    <cellStyle name="Финансовый 3 3 6 2 2 5 5" xfId="14845"/>
    <cellStyle name="Финансовый 3 3 6 2 2 5 6" xfId="28453"/>
    <cellStyle name="Финансовый 3 3 6 2 2 6" xfId="859"/>
    <cellStyle name="Финансовый 3 3 6 2 2 6 2" xfId="5395"/>
    <cellStyle name="Финансовый 3 3 6 2 2 6 2 2" xfId="12199"/>
    <cellStyle name="Финансовый 3 3 6 2 2 6 2 2 2" xfId="25807"/>
    <cellStyle name="Финансовый 3 3 6 2 2 6 2 2 3" xfId="39415"/>
    <cellStyle name="Финансовый 3 3 6 2 2 6 2 3" xfId="19003"/>
    <cellStyle name="Финансовый 3 3 6 2 2 6 2 4" xfId="32611"/>
    <cellStyle name="Финансовый 3 3 6 2 2 6 3" xfId="3127"/>
    <cellStyle name="Финансовый 3 3 6 2 2 6 3 2" xfId="9931"/>
    <cellStyle name="Финансовый 3 3 6 2 2 6 3 2 2" xfId="23539"/>
    <cellStyle name="Финансовый 3 3 6 2 2 6 3 2 3" xfId="37147"/>
    <cellStyle name="Финансовый 3 3 6 2 2 6 3 3" xfId="16735"/>
    <cellStyle name="Финансовый 3 3 6 2 2 6 3 4" xfId="30343"/>
    <cellStyle name="Финансовый 3 3 6 2 2 6 4" xfId="7663"/>
    <cellStyle name="Финансовый 3 3 6 2 2 6 4 2" xfId="21271"/>
    <cellStyle name="Финансовый 3 3 6 2 2 6 4 3" xfId="34879"/>
    <cellStyle name="Финансовый 3 3 6 2 2 6 5" xfId="14467"/>
    <cellStyle name="Финансовый 3 3 6 2 2 6 6" xfId="28075"/>
    <cellStyle name="Финансовый 3 3 6 2 2 7" xfId="5017"/>
    <cellStyle name="Финансовый 3 3 6 2 2 7 2" xfId="11821"/>
    <cellStyle name="Финансовый 3 3 6 2 2 7 2 2" xfId="25429"/>
    <cellStyle name="Финансовый 3 3 6 2 2 7 2 3" xfId="39037"/>
    <cellStyle name="Финансовый 3 3 6 2 2 7 3" xfId="18625"/>
    <cellStyle name="Финансовый 3 3 6 2 2 7 4" xfId="32233"/>
    <cellStyle name="Финансовый 3 3 6 2 2 8" xfId="2749"/>
    <cellStyle name="Финансовый 3 3 6 2 2 8 2" xfId="9553"/>
    <cellStyle name="Финансовый 3 3 6 2 2 8 2 2" xfId="23161"/>
    <cellStyle name="Финансовый 3 3 6 2 2 8 2 3" xfId="36769"/>
    <cellStyle name="Финансовый 3 3 6 2 2 8 3" xfId="16357"/>
    <cellStyle name="Финансовый 3 3 6 2 2 8 4" xfId="29965"/>
    <cellStyle name="Финансовый 3 3 6 2 2 9" xfId="7285"/>
    <cellStyle name="Финансовый 3 3 6 2 2 9 2" xfId="20893"/>
    <cellStyle name="Финансовый 3 3 6 2 2 9 3" xfId="34501"/>
    <cellStyle name="Финансовый 3 3 6 2 3" xfId="1791"/>
    <cellStyle name="Финансовый 3 3 6 2 3 2" xfId="6327"/>
    <cellStyle name="Финансовый 3 3 6 2 3 2 2" xfId="13131"/>
    <cellStyle name="Финансовый 3 3 6 2 3 2 2 2" xfId="26739"/>
    <cellStyle name="Финансовый 3 3 6 2 3 2 2 3" xfId="40347"/>
    <cellStyle name="Финансовый 3 3 6 2 3 2 3" xfId="19935"/>
    <cellStyle name="Финансовый 3 3 6 2 3 2 4" xfId="33543"/>
    <cellStyle name="Финансовый 3 3 6 2 3 3" xfId="4059"/>
    <cellStyle name="Финансовый 3 3 6 2 3 3 2" xfId="10863"/>
    <cellStyle name="Финансовый 3 3 6 2 3 3 2 2" xfId="24471"/>
    <cellStyle name="Финансовый 3 3 6 2 3 3 2 3" xfId="38079"/>
    <cellStyle name="Финансовый 3 3 6 2 3 3 3" xfId="17667"/>
    <cellStyle name="Финансовый 3 3 6 2 3 3 4" xfId="31275"/>
    <cellStyle name="Финансовый 3 3 6 2 3 4" xfId="8595"/>
    <cellStyle name="Финансовый 3 3 6 2 3 4 2" xfId="22203"/>
    <cellStyle name="Финансовый 3 3 6 2 3 4 3" xfId="35811"/>
    <cellStyle name="Финансовый 3 3 6 2 3 5" xfId="15399"/>
    <cellStyle name="Финансовый 3 3 6 2 3 6" xfId="29007"/>
    <cellStyle name="Финансовый 3 3 6 2 4" xfId="1413"/>
    <cellStyle name="Финансовый 3 3 6 2 4 2" xfId="5949"/>
    <cellStyle name="Финансовый 3 3 6 2 4 2 2" xfId="12753"/>
    <cellStyle name="Финансовый 3 3 6 2 4 2 2 2" xfId="26361"/>
    <cellStyle name="Финансовый 3 3 6 2 4 2 2 3" xfId="39969"/>
    <cellStyle name="Финансовый 3 3 6 2 4 2 3" xfId="19557"/>
    <cellStyle name="Финансовый 3 3 6 2 4 2 4" xfId="33165"/>
    <cellStyle name="Финансовый 3 3 6 2 4 3" xfId="3681"/>
    <cellStyle name="Финансовый 3 3 6 2 4 3 2" xfId="10485"/>
    <cellStyle name="Финансовый 3 3 6 2 4 3 2 2" xfId="24093"/>
    <cellStyle name="Финансовый 3 3 6 2 4 3 2 3" xfId="37701"/>
    <cellStyle name="Финансовый 3 3 6 2 4 3 3" xfId="17289"/>
    <cellStyle name="Финансовый 3 3 6 2 4 3 4" xfId="30897"/>
    <cellStyle name="Финансовый 3 3 6 2 4 4" xfId="8217"/>
    <cellStyle name="Финансовый 3 3 6 2 4 4 2" xfId="21825"/>
    <cellStyle name="Финансовый 3 3 6 2 4 4 3" xfId="35433"/>
    <cellStyle name="Финансовый 3 3 6 2 4 5" xfId="15021"/>
    <cellStyle name="Финансовый 3 3 6 2 4 6" xfId="28629"/>
    <cellStyle name="Финансовый 3 3 6 2 5" xfId="2169"/>
    <cellStyle name="Финансовый 3 3 6 2 5 2" xfId="6705"/>
    <cellStyle name="Финансовый 3 3 6 2 5 2 2" xfId="13509"/>
    <cellStyle name="Финансовый 3 3 6 2 5 2 2 2" xfId="27117"/>
    <cellStyle name="Финансовый 3 3 6 2 5 2 2 3" xfId="40725"/>
    <cellStyle name="Финансовый 3 3 6 2 5 2 3" xfId="20313"/>
    <cellStyle name="Финансовый 3 3 6 2 5 2 4" xfId="33921"/>
    <cellStyle name="Финансовый 3 3 6 2 5 3" xfId="4437"/>
    <cellStyle name="Финансовый 3 3 6 2 5 3 2" xfId="11241"/>
    <cellStyle name="Финансовый 3 3 6 2 5 3 2 2" xfId="24849"/>
    <cellStyle name="Финансовый 3 3 6 2 5 3 2 3" xfId="38457"/>
    <cellStyle name="Финансовый 3 3 6 2 5 3 3" xfId="18045"/>
    <cellStyle name="Финансовый 3 3 6 2 5 3 4" xfId="31653"/>
    <cellStyle name="Финансовый 3 3 6 2 5 4" xfId="8973"/>
    <cellStyle name="Финансовый 3 3 6 2 5 4 2" xfId="22581"/>
    <cellStyle name="Финансовый 3 3 6 2 5 4 3" xfId="36189"/>
    <cellStyle name="Финансовый 3 3 6 2 5 5" xfId="15777"/>
    <cellStyle name="Финансовый 3 3 6 2 5 6" xfId="29385"/>
    <cellStyle name="Финансовый 3 3 6 2 6" xfId="1035"/>
    <cellStyle name="Финансовый 3 3 6 2 6 2" xfId="5571"/>
    <cellStyle name="Финансовый 3 3 6 2 6 2 2" xfId="12375"/>
    <cellStyle name="Финансовый 3 3 6 2 6 2 2 2" xfId="25983"/>
    <cellStyle name="Финансовый 3 3 6 2 6 2 2 3" xfId="39591"/>
    <cellStyle name="Финансовый 3 3 6 2 6 2 3" xfId="19179"/>
    <cellStyle name="Финансовый 3 3 6 2 6 2 4" xfId="32787"/>
    <cellStyle name="Финансовый 3 3 6 2 6 3" xfId="3303"/>
    <cellStyle name="Финансовый 3 3 6 2 6 3 2" xfId="10107"/>
    <cellStyle name="Финансовый 3 3 6 2 6 3 2 2" xfId="23715"/>
    <cellStyle name="Финансовый 3 3 6 2 6 3 2 3" xfId="37323"/>
    <cellStyle name="Финансовый 3 3 6 2 6 3 3" xfId="16911"/>
    <cellStyle name="Финансовый 3 3 6 2 6 3 4" xfId="30519"/>
    <cellStyle name="Финансовый 3 3 6 2 6 4" xfId="7839"/>
    <cellStyle name="Финансовый 3 3 6 2 6 4 2" xfId="21447"/>
    <cellStyle name="Финансовый 3 3 6 2 6 4 3" xfId="35055"/>
    <cellStyle name="Финансовый 3 3 6 2 6 5" xfId="14643"/>
    <cellStyle name="Финансовый 3 3 6 2 6 6" xfId="28251"/>
    <cellStyle name="Финансовый 3 3 6 2 7" xfId="657"/>
    <cellStyle name="Финансовый 3 3 6 2 7 2" xfId="5193"/>
    <cellStyle name="Финансовый 3 3 6 2 7 2 2" xfId="11997"/>
    <cellStyle name="Финансовый 3 3 6 2 7 2 2 2" xfId="25605"/>
    <cellStyle name="Финансовый 3 3 6 2 7 2 2 3" xfId="39213"/>
    <cellStyle name="Финансовый 3 3 6 2 7 2 3" xfId="18801"/>
    <cellStyle name="Финансовый 3 3 6 2 7 2 4" xfId="32409"/>
    <cellStyle name="Финансовый 3 3 6 2 7 3" xfId="2925"/>
    <cellStyle name="Финансовый 3 3 6 2 7 3 2" xfId="9729"/>
    <cellStyle name="Финансовый 3 3 6 2 7 3 2 2" xfId="23337"/>
    <cellStyle name="Финансовый 3 3 6 2 7 3 2 3" xfId="36945"/>
    <cellStyle name="Финансовый 3 3 6 2 7 3 3" xfId="16533"/>
    <cellStyle name="Финансовый 3 3 6 2 7 3 4" xfId="30141"/>
    <cellStyle name="Финансовый 3 3 6 2 7 4" xfId="7461"/>
    <cellStyle name="Финансовый 3 3 6 2 7 4 2" xfId="21069"/>
    <cellStyle name="Финансовый 3 3 6 2 7 4 3" xfId="34677"/>
    <cellStyle name="Финансовый 3 3 6 2 7 5" xfId="14265"/>
    <cellStyle name="Финансовый 3 3 6 2 7 6" xfId="27873"/>
    <cellStyle name="Финансовый 3 3 6 2 8" xfId="4815"/>
    <cellStyle name="Финансовый 3 3 6 2 8 2" xfId="11619"/>
    <cellStyle name="Финансовый 3 3 6 2 8 2 2" xfId="25227"/>
    <cellStyle name="Финансовый 3 3 6 2 8 2 3" xfId="38835"/>
    <cellStyle name="Финансовый 3 3 6 2 8 3" xfId="18423"/>
    <cellStyle name="Финансовый 3 3 6 2 8 4" xfId="32031"/>
    <cellStyle name="Финансовый 3 3 6 2 9" xfId="2547"/>
    <cellStyle name="Финансовый 3 3 6 2 9 2" xfId="9351"/>
    <cellStyle name="Финансовый 3 3 6 2 9 2 2" xfId="22959"/>
    <cellStyle name="Финансовый 3 3 6 2 9 2 3" xfId="36567"/>
    <cellStyle name="Финансовый 3 3 6 2 9 3" xfId="16155"/>
    <cellStyle name="Финансовый 3 3 6 2 9 4" xfId="29763"/>
    <cellStyle name="Финансовый 3 3 6 3" xfId="400"/>
    <cellStyle name="Финансовый 3 3 6 3 10" xfId="14008"/>
    <cellStyle name="Финансовый 3 3 6 3 11" xfId="27616"/>
    <cellStyle name="Финансовый 3 3 6 3 2" xfId="1912"/>
    <cellStyle name="Финансовый 3 3 6 3 2 2" xfId="6448"/>
    <cellStyle name="Финансовый 3 3 6 3 2 2 2" xfId="13252"/>
    <cellStyle name="Финансовый 3 3 6 3 2 2 2 2" xfId="26860"/>
    <cellStyle name="Финансовый 3 3 6 3 2 2 2 3" xfId="40468"/>
    <cellStyle name="Финансовый 3 3 6 3 2 2 3" xfId="20056"/>
    <cellStyle name="Финансовый 3 3 6 3 2 2 4" xfId="33664"/>
    <cellStyle name="Финансовый 3 3 6 3 2 3" xfId="4180"/>
    <cellStyle name="Финансовый 3 3 6 3 2 3 2" xfId="10984"/>
    <cellStyle name="Финансовый 3 3 6 3 2 3 2 2" xfId="24592"/>
    <cellStyle name="Финансовый 3 3 6 3 2 3 2 3" xfId="38200"/>
    <cellStyle name="Финансовый 3 3 6 3 2 3 3" xfId="17788"/>
    <cellStyle name="Финансовый 3 3 6 3 2 3 4" xfId="31396"/>
    <cellStyle name="Финансовый 3 3 6 3 2 4" xfId="8716"/>
    <cellStyle name="Финансовый 3 3 6 3 2 4 2" xfId="22324"/>
    <cellStyle name="Финансовый 3 3 6 3 2 4 3" xfId="35932"/>
    <cellStyle name="Финансовый 3 3 6 3 2 5" xfId="15520"/>
    <cellStyle name="Финансовый 3 3 6 3 2 6" xfId="29128"/>
    <cellStyle name="Финансовый 3 3 6 3 3" xfId="1534"/>
    <cellStyle name="Финансовый 3 3 6 3 3 2" xfId="6070"/>
    <cellStyle name="Финансовый 3 3 6 3 3 2 2" xfId="12874"/>
    <cellStyle name="Финансовый 3 3 6 3 3 2 2 2" xfId="26482"/>
    <cellStyle name="Финансовый 3 3 6 3 3 2 2 3" xfId="40090"/>
    <cellStyle name="Финансовый 3 3 6 3 3 2 3" xfId="19678"/>
    <cellStyle name="Финансовый 3 3 6 3 3 2 4" xfId="33286"/>
    <cellStyle name="Финансовый 3 3 6 3 3 3" xfId="3802"/>
    <cellStyle name="Финансовый 3 3 6 3 3 3 2" xfId="10606"/>
    <cellStyle name="Финансовый 3 3 6 3 3 3 2 2" xfId="24214"/>
    <cellStyle name="Финансовый 3 3 6 3 3 3 2 3" xfId="37822"/>
    <cellStyle name="Финансовый 3 3 6 3 3 3 3" xfId="17410"/>
    <cellStyle name="Финансовый 3 3 6 3 3 3 4" xfId="31018"/>
    <cellStyle name="Финансовый 3 3 6 3 3 4" xfId="8338"/>
    <cellStyle name="Финансовый 3 3 6 3 3 4 2" xfId="21946"/>
    <cellStyle name="Финансовый 3 3 6 3 3 4 3" xfId="35554"/>
    <cellStyle name="Финансовый 3 3 6 3 3 5" xfId="15142"/>
    <cellStyle name="Финансовый 3 3 6 3 3 6" xfId="28750"/>
    <cellStyle name="Финансовый 3 3 6 3 4" xfId="2290"/>
    <cellStyle name="Финансовый 3 3 6 3 4 2" xfId="6826"/>
    <cellStyle name="Финансовый 3 3 6 3 4 2 2" xfId="13630"/>
    <cellStyle name="Финансовый 3 3 6 3 4 2 2 2" xfId="27238"/>
    <cellStyle name="Финансовый 3 3 6 3 4 2 2 3" xfId="40846"/>
    <cellStyle name="Финансовый 3 3 6 3 4 2 3" xfId="20434"/>
    <cellStyle name="Финансовый 3 3 6 3 4 2 4" xfId="34042"/>
    <cellStyle name="Финансовый 3 3 6 3 4 3" xfId="4558"/>
    <cellStyle name="Финансовый 3 3 6 3 4 3 2" xfId="11362"/>
    <cellStyle name="Финансовый 3 3 6 3 4 3 2 2" xfId="24970"/>
    <cellStyle name="Финансовый 3 3 6 3 4 3 2 3" xfId="38578"/>
    <cellStyle name="Финансовый 3 3 6 3 4 3 3" xfId="18166"/>
    <cellStyle name="Финансовый 3 3 6 3 4 3 4" xfId="31774"/>
    <cellStyle name="Финансовый 3 3 6 3 4 4" xfId="9094"/>
    <cellStyle name="Финансовый 3 3 6 3 4 4 2" xfId="22702"/>
    <cellStyle name="Финансовый 3 3 6 3 4 4 3" xfId="36310"/>
    <cellStyle name="Финансовый 3 3 6 3 4 5" xfId="15898"/>
    <cellStyle name="Финансовый 3 3 6 3 4 6" xfId="29506"/>
    <cellStyle name="Финансовый 3 3 6 3 5" xfId="1156"/>
    <cellStyle name="Финансовый 3 3 6 3 5 2" xfId="5692"/>
    <cellStyle name="Финансовый 3 3 6 3 5 2 2" xfId="12496"/>
    <cellStyle name="Финансовый 3 3 6 3 5 2 2 2" xfId="26104"/>
    <cellStyle name="Финансовый 3 3 6 3 5 2 2 3" xfId="39712"/>
    <cellStyle name="Финансовый 3 3 6 3 5 2 3" xfId="19300"/>
    <cellStyle name="Финансовый 3 3 6 3 5 2 4" xfId="32908"/>
    <cellStyle name="Финансовый 3 3 6 3 5 3" xfId="3424"/>
    <cellStyle name="Финансовый 3 3 6 3 5 3 2" xfId="10228"/>
    <cellStyle name="Финансовый 3 3 6 3 5 3 2 2" xfId="23836"/>
    <cellStyle name="Финансовый 3 3 6 3 5 3 2 3" xfId="37444"/>
    <cellStyle name="Финансовый 3 3 6 3 5 3 3" xfId="17032"/>
    <cellStyle name="Финансовый 3 3 6 3 5 3 4" xfId="30640"/>
    <cellStyle name="Финансовый 3 3 6 3 5 4" xfId="7960"/>
    <cellStyle name="Финансовый 3 3 6 3 5 4 2" xfId="21568"/>
    <cellStyle name="Финансовый 3 3 6 3 5 4 3" xfId="35176"/>
    <cellStyle name="Финансовый 3 3 6 3 5 5" xfId="14764"/>
    <cellStyle name="Финансовый 3 3 6 3 5 6" xfId="28372"/>
    <cellStyle name="Финансовый 3 3 6 3 6" xfId="778"/>
    <cellStyle name="Финансовый 3 3 6 3 6 2" xfId="5314"/>
    <cellStyle name="Финансовый 3 3 6 3 6 2 2" xfId="12118"/>
    <cellStyle name="Финансовый 3 3 6 3 6 2 2 2" xfId="25726"/>
    <cellStyle name="Финансовый 3 3 6 3 6 2 2 3" xfId="39334"/>
    <cellStyle name="Финансовый 3 3 6 3 6 2 3" xfId="18922"/>
    <cellStyle name="Финансовый 3 3 6 3 6 2 4" xfId="32530"/>
    <cellStyle name="Финансовый 3 3 6 3 6 3" xfId="3046"/>
    <cellStyle name="Финансовый 3 3 6 3 6 3 2" xfId="9850"/>
    <cellStyle name="Финансовый 3 3 6 3 6 3 2 2" xfId="23458"/>
    <cellStyle name="Финансовый 3 3 6 3 6 3 2 3" xfId="37066"/>
    <cellStyle name="Финансовый 3 3 6 3 6 3 3" xfId="16654"/>
    <cellStyle name="Финансовый 3 3 6 3 6 3 4" xfId="30262"/>
    <cellStyle name="Финансовый 3 3 6 3 6 4" xfId="7582"/>
    <cellStyle name="Финансовый 3 3 6 3 6 4 2" xfId="21190"/>
    <cellStyle name="Финансовый 3 3 6 3 6 4 3" xfId="34798"/>
    <cellStyle name="Финансовый 3 3 6 3 6 5" xfId="14386"/>
    <cellStyle name="Финансовый 3 3 6 3 6 6" xfId="27994"/>
    <cellStyle name="Финансовый 3 3 6 3 7" xfId="4936"/>
    <cellStyle name="Финансовый 3 3 6 3 7 2" xfId="11740"/>
    <cellStyle name="Финансовый 3 3 6 3 7 2 2" xfId="25348"/>
    <cellStyle name="Финансовый 3 3 6 3 7 2 3" xfId="38956"/>
    <cellStyle name="Финансовый 3 3 6 3 7 3" xfId="18544"/>
    <cellStyle name="Финансовый 3 3 6 3 7 4" xfId="32152"/>
    <cellStyle name="Финансовый 3 3 6 3 8" xfId="2668"/>
    <cellStyle name="Финансовый 3 3 6 3 8 2" xfId="9472"/>
    <cellStyle name="Финансовый 3 3 6 3 8 2 2" xfId="23080"/>
    <cellStyle name="Финансовый 3 3 6 3 8 2 3" xfId="36688"/>
    <cellStyle name="Финансовый 3 3 6 3 8 3" xfId="16276"/>
    <cellStyle name="Финансовый 3 3 6 3 8 4" xfId="29884"/>
    <cellStyle name="Финансовый 3 3 6 3 9" xfId="7204"/>
    <cellStyle name="Финансовый 3 3 6 3 9 2" xfId="20812"/>
    <cellStyle name="Финансовый 3 3 6 3 9 3" xfId="34420"/>
    <cellStyle name="Финансовый 3 3 6 4" xfId="1710"/>
    <cellStyle name="Финансовый 3 3 6 4 2" xfId="6246"/>
    <cellStyle name="Финансовый 3 3 6 4 2 2" xfId="13050"/>
    <cellStyle name="Финансовый 3 3 6 4 2 2 2" xfId="26658"/>
    <cellStyle name="Финансовый 3 3 6 4 2 2 3" xfId="40266"/>
    <cellStyle name="Финансовый 3 3 6 4 2 3" xfId="19854"/>
    <cellStyle name="Финансовый 3 3 6 4 2 4" xfId="33462"/>
    <cellStyle name="Финансовый 3 3 6 4 3" xfId="3978"/>
    <cellStyle name="Финансовый 3 3 6 4 3 2" xfId="10782"/>
    <cellStyle name="Финансовый 3 3 6 4 3 2 2" xfId="24390"/>
    <cellStyle name="Финансовый 3 3 6 4 3 2 3" xfId="37998"/>
    <cellStyle name="Финансовый 3 3 6 4 3 3" xfId="17586"/>
    <cellStyle name="Финансовый 3 3 6 4 3 4" xfId="31194"/>
    <cellStyle name="Финансовый 3 3 6 4 4" xfId="8514"/>
    <cellStyle name="Финансовый 3 3 6 4 4 2" xfId="22122"/>
    <cellStyle name="Финансовый 3 3 6 4 4 3" xfId="35730"/>
    <cellStyle name="Финансовый 3 3 6 4 5" xfId="15318"/>
    <cellStyle name="Финансовый 3 3 6 4 6" xfId="28926"/>
    <cellStyle name="Финансовый 3 3 6 5" xfId="1332"/>
    <cellStyle name="Финансовый 3 3 6 5 2" xfId="5868"/>
    <cellStyle name="Финансовый 3 3 6 5 2 2" xfId="12672"/>
    <cellStyle name="Финансовый 3 3 6 5 2 2 2" xfId="26280"/>
    <cellStyle name="Финансовый 3 3 6 5 2 2 3" xfId="39888"/>
    <cellStyle name="Финансовый 3 3 6 5 2 3" xfId="19476"/>
    <cellStyle name="Финансовый 3 3 6 5 2 4" xfId="33084"/>
    <cellStyle name="Финансовый 3 3 6 5 3" xfId="3600"/>
    <cellStyle name="Финансовый 3 3 6 5 3 2" xfId="10404"/>
    <cellStyle name="Финансовый 3 3 6 5 3 2 2" xfId="24012"/>
    <cellStyle name="Финансовый 3 3 6 5 3 2 3" xfId="37620"/>
    <cellStyle name="Финансовый 3 3 6 5 3 3" xfId="17208"/>
    <cellStyle name="Финансовый 3 3 6 5 3 4" xfId="30816"/>
    <cellStyle name="Финансовый 3 3 6 5 4" xfId="8136"/>
    <cellStyle name="Финансовый 3 3 6 5 4 2" xfId="21744"/>
    <cellStyle name="Финансовый 3 3 6 5 4 3" xfId="35352"/>
    <cellStyle name="Финансовый 3 3 6 5 5" xfId="14940"/>
    <cellStyle name="Финансовый 3 3 6 5 6" xfId="28548"/>
    <cellStyle name="Финансовый 3 3 6 6" xfId="2088"/>
    <cellStyle name="Финансовый 3 3 6 6 2" xfId="6624"/>
    <cellStyle name="Финансовый 3 3 6 6 2 2" xfId="13428"/>
    <cellStyle name="Финансовый 3 3 6 6 2 2 2" xfId="27036"/>
    <cellStyle name="Финансовый 3 3 6 6 2 2 3" xfId="40644"/>
    <cellStyle name="Финансовый 3 3 6 6 2 3" xfId="20232"/>
    <cellStyle name="Финансовый 3 3 6 6 2 4" xfId="33840"/>
    <cellStyle name="Финансовый 3 3 6 6 3" xfId="4356"/>
    <cellStyle name="Финансовый 3 3 6 6 3 2" xfId="11160"/>
    <cellStyle name="Финансовый 3 3 6 6 3 2 2" xfId="24768"/>
    <cellStyle name="Финансовый 3 3 6 6 3 2 3" xfId="38376"/>
    <cellStyle name="Финансовый 3 3 6 6 3 3" xfId="17964"/>
    <cellStyle name="Финансовый 3 3 6 6 3 4" xfId="31572"/>
    <cellStyle name="Финансовый 3 3 6 6 4" xfId="8892"/>
    <cellStyle name="Финансовый 3 3 6 6 4 2" xfId="22500"/>
    <cellStyle name="Финансовый 3 3 6 6 4 3" xfId="36108"/>
    <cellStyle name="Финансовый 3 3 6 6 5" xfId="15696"/>
    <cellStyle name="Финансовый 3 3 6 6 6" xfId="29304"/>
    <cellStyle name="Финансовый 3 3 6 7" xfId="954"/>
    <cellStyle name="Финансовый 3 3 6 7 2" xfId="5490"/>
    <cellStyle name="Финансовый 3 3 6 7 2 2" xfId="12294"/>
    <cellStyle name="Финансовый 3 3 6 7 2 2 2" xfId="25902"/>
    <cellStyle name="Финансовый 3 3 6 7 2 2 3" xfId="39510"/>
    <cellStyle name="Финансовый 3 3 6 7 2 3" xfId="19098"/>
    <cellStyle name="Финансовый 3 3 6 7 2 4" xfId="32706"/>
    <cellStyle name="Финансовый 3 3 6 7 3" xfId="3222"/>
    <cellStyle name="Финансовый 3 3 6 7 3 2" xfId="10026"/>
    <cellStyle name="Финансовый 3 3 6 7 3 2 2" xfId="23634"/>
    <cellStyle name="Финансовый 3 3 6 7 3 2 3" xfId="37242"/>
    <cellStyle name="Финансовый 3 3 6 7 3 3" xfId="16830"/>
    <cellStyle name="Финансовый 3 3 6 7 3 4" xfId="30438"/>
    <cellStyle name="Финансовый 3 3 6 7 4" xfId="7758"/>
    <cellStyle name="Финансовый 3 3 6 7 4 2" xfId="21366"/>
    <cellStyle name="Финансовый 3 3 6 7 4 3" xfId="34974"/>
    <cellStyle name="Финансовый 3 3 6 7 5" xfId="14562"/>
    <cellStyle name="Финансовый 3 3 6 7 6" xfId="28170"/>
    <cellStyle name="Финансовый 3 3 6 8" xfId="576"/>
    <cellStyle name="Финансовый 3 3 6 8 2" xfId="5112"/>
    <cellStyle name="Финансовый 3 3 6 8 2 2" xfId="11916"/>
    <cellStyle name="Финансовый 3 3 6 8 2 2 2" xfId="25524"/>
    <cellStyle name="Финансовый 3 3 6 8 2 2 3" xfId="39132"/>
    <cellStyle name="Финансовый 3 3 6 8 2 3" xfId="18720"/>
    <cellStyle name="Финансовый 3 3 6 8 2 4" xfId="32328"/>
    <cellStyle name="Финансовый 3 3 6 8 3" xfId="2844"/>
    <cellStyle name="Финансовый 3 3 6 8 3 2" xfId="9648"/>
    <cellStyle name="Финансовый 3 3 6 8 3 2 2" xfId="23256"/>
    <cellStyle name="Финансовый 3 3 6 8 3 2 3" xfId="36864"/>
    <cellStyle name="Финансовый 3 3 6 8 3 3" xfId="16452"/>
    <cellStyle name="Финансовый 3 3 6 8 3 4" xfId="30060"/>
    <cellStyle name="Финансовый 3 3 6 8 4" xfId="7380"/>
    <cellStyle name="Финансовый 3 3 6 8 4 2" xfId="20988"/>
    <cellStyle name="Финансовый 3 3 6 8 4 3" xfId="34596"/>
    <cellStyle name="Финансовый 3 3 6 8 5" xfId="14184"/>
    <cellStyle name="Финансовый 3 3 6 8 6" xfId="27792"/>
    <cellStyle name="Финансовый 3 3 6 9" xfId="4734"/>
    <cellStyle name="Финансовый 3 3 6 9 2" xfId="11538"/>
    <cellStyle name="Финансовый 3 3 6 9 2 2" xfId="25146"/>
    <cellStyle name="Финансовый 3 3 6 9 2 3" xfId="38754"/>
    <cellStyle name="Финансовый 3 3 6 9 3" xfId="18342"/>
    <cellStyle name="Финансовый 3 3 6 9 4" xfId="31950"/>
    <cellStyle name="Финансовый 3 3 7" xfId="165"/>
    <cellStyle name="Финансовый 3 3 7 10" xfId="2433"/>
    <cellStyle name="Финансовый 3 3 7 10 2" xfId="9237"/>
    <cellStyle name="Финансовый 3 3 7 10 2 2" xfId="22845"/>
    <cellStyle name="Финансовый 3 3 7 10 2 3" xfId="36453"/>
    <cellStyle name="Финансовый 3 3 7 10 3" xfId="16041"/>
    <cellStyle name="Финансовый 3 3 7 10 4" xfId="29649"/>
    <cellStyle name="Финансовый 3 3 7 11" xfId="6969"/>
    <cellStyle name="Финансовый 3 3 7 11 2" xfId="20577"/>
    <cellStyle name="Финансовый 3 3 7 11 3" xfId="34185"/>
    <cellStyle name="Финансовый 3 3 7 12" xfId="13773"/>
    <cellStyle name="Финансовый 3 3 7 13" xfId="27381"/>
    <cellStyle name="Финансовый 3 3 7 2" xfId="246"/>
    <cellStyle name="Финансовый 3 3 7 2 10" xfId="7050"/>
    <cellStyle name="Финансовый 3 3 7 2 10 2" xfId="20658"/>
    <cellStyle name="Финансовый 3 3 7 2 10 3" xfId="34266"/>
    <cellStyle name="Финансовый 3 3 7 2 11" xfId="13854"/>
    <cellStyle name="Финансовый 3 3 7 2 12" xfId="27462"/>
    <cellStyle name="Финансовый 3 3 7 2 2" xfId="448"/>
    <cellStyle name="Финансовый 3 3 7 2 2 10" xfId="14056"/>
    <cellStyle name="Финансовый 3 3 7 2 2 11" xfId="27664"/>
    <cellStyle name="Финансовый 3 3 7 2 2 2" xfId="1960"/>
    <cellStyle name="Финансовый 3 3 7 2 2 2 2" xfId="6496"/>
    <cellStyle name="Финансовый 3 3 7 2 2 2 2 2" xfId="13300"/>
    <cellStyle name="Финансовый 3 3 7 2 2 2 2 2 2" xfId="26908"/>
    <cellStyle name="Финансовый 3 3 7 2 2 2 2 2 3" xfId="40516"/>
    <cellStyle name="Финансовый 3 3 7 2 2 2 2 3" xfId="20104"/>
    <cellStyle name="Финансовый 3 3 7 2 2 2 2 4" xfId="33712"/>
    <cellStyle name="Финансовый 3 3 7 2 2 2 3" xfId="4228"/>
    <cellStyle name="Финансовый 3 3 7 2 2 2 3 2" xfId="11032"/>
    <cellStyle name="Финансовый 3 3 7 2 2 2 3 2 2" xfId="24640"/>
    <cellStyle name="Финансовый 3 3 7 2 2 2 3 2 3" xfId="38248"/>
    <cellStyle name="Финансовый 3 3 7 2 2 2 3 3" xfId="17836"/>
    <cellStyle name="Финансовый 3 3 7 2 2 2 3 4" xfId="31444"/>
    <cellStyle name="Финансовый 3 3 7 2 2 2 4" xfId="8764"/>
    <cellStyle name="Финансовый 3 3 7 2 2 2 4 2" xfId="22372"/>
    <cellStyle name="Финансовый 3 3 7 2 2 2 4 3" xfId="35980"/>
    <cellStyle name="Финансовый 3 3 7 2 2 2 5" xfId="15568"/>
    <cellStyle name="Финансовый 3 3 7 2 2 2 6" xfId="29176"/>
    <cellStyle name="Финансовый 3 3 7 2 2 3" xfId="1582"/>
    <cellStyle name="Финансовый 3 3 7 2 2 3 2" xfId="6118"/>
    <cellStyle name="Финансовый 3 3 7 2 2 3 2 2" xfId="12922"/>
    <cellStyle name="Финансовый 3 3 7 2 2 3 2 2 2" xfId="26530"/>
    <cellStyle name="Финансовый 3 3 7 2 2 3 2 2 3" xfId="40138"/>
    <cellStyle name="Финансовый 3 3 7 2 2 3 2 3" xfId="19726"/>
    <cellStyle name="Финансовый 3 3 7 2 2 3 2 4" xfId="33334"/>
    <cellStyle name="Финансовый 3 3 7 2 2 3 3" xfId="3850"/>
    <cellStyle name="Финансовый 3 3 7 2 2 3 3 2" xfId="10654"/>
    <cellStyle name="Финансовый 3 3 7 2 2 3 3 2 2" xfId="24262"/>
    <cellStyle name="Финансовый 3 3 7 2 2 3 3 2 3" xfId="37870"/>
    <cellStyle name="Финансовый 3 3 7 2 2 3 3 3" xfId="17458"/>
    <cellStyle name="Финансовый 3 3 7 2 2 3 3 4" xfId="31066"/>
    <cellStyle name="Финансовый 3 3 7 2 2 3 4" xfId="8386"/>
    <cellStyle name="Финансовый 3 3 7 2 2 3 4 2" xfId="21994"/>
    <cellStyle name="Финансовый 3 3 7 2 2 3 4 3" xfId="35602"/>
    <cellStyle name="Финансовый 3 3 7 2 2 3 5" xfId="15190"/>
    <cellStyle name="Финансовый 3 3 7 2 2 3 6" xfId="28798"/>
    <cellStyle name="Финансовый 3 3 7 2 2 4" xfId="2338"/>
    <cellStyle name="Финансовый 3 3 7 2 2 4 2" xfId="6874"/>
    <cellStyle name="Финансовый 3 3 7 2 2 4 2 2" xfId="13678"/>
    <cellStyle name="Финансовый 3 3 7 2 2 4 2 2 2" xfId="27286"/>
    <cellStyle name="Финансовый 3 3 7 2 2 4 2 2 3" xfId="40894"/>
    <cellStyle name="Финансовый 3 3 7 2 2 4 2 3" xfId="20482"/>
    <cellStyle name="Финансовый 3 3 7 2 2 4 2 4" xfId="34090"/>
    <cellStyle name="Финансовый 3 3 7 2 2 4 3" xfId="4606"/>
    <cellStyle name="Финансовый 3 3 7 2 2 4 3 2" xfId="11410"/>
    <cellStyle name="Финансовый 3 3 7 2 2 4 3 2 2" xfId="25018"/>
    <cellStyle name="Финансовый 3 3 7 2 2 4 3 2 3" xfId="38626"/>
    <cellStyle name="Финансовый 3 3 7 2 2 4 3 3" xfId="18214"/>
    <cellStyle name="Финансовый 3 3 7 2 2 4 3 4" xfId="31822"/>
    <cellStyle name="Финансовый 3 3 7 2 2 4 4" xfId="9142"/>
    <cellStyle name="Финансовый 3 3 7 2 2 4 4 2" xfId="22750"/>
    <cellStyle name="Финансовый 3 3 7 2 2 4 4 3" xfId="36358"/>
    <cellStyle name="Финансовый 3 3 7 2 2 4 5" xfId="15946"/>
    <cellStyle name="Финансовый 3 3 7 2 2 4 6" xfId="29554"/>
    <cellStyle name="Финансовый 3 3 7 2 2 5" xfId="1204"/>
    <cellStyle name="Финансовый 3 3 7 2 2 5 2" xfId="5740"/>
    <cellStyle name="Финансовый 3 3 7 2 2 5 2 2" xfId="12544"/>
    <cellStyle name="Финансовый 3 3 7 2 2 5 2 2 2" xfId="26152"/>
    <cellStyle name="Финансовый 3 3 7 2 2 5 2 2 3" xfId="39760"/>
    <cellStyle name="Финансовый 3 3 7 2 2 5 2 3" xfId="19348"/>
    <cellStyle name="Финансовый 3 3 7 2 2 5 2 4" xfId="32956"/>
    <cellStyle name="Финансовый 3 3 7 2 2 5 3" xfId="3472"/>
    <cellStyle name="Финансовый 3 3 7 2 2 5 3 2" xfId="10276"/>
    <cellStyle name="Финансовый 3 3 7 2 2 5 3 2 2" xfId="23884"/>
    <cellStyle name="Финансовый 3 3 7 2 2 5 3 2 3" xfId="37492"/>
    <cellStyle name="Финансовый 3 3 7 2 2 5 3 3" xfId="17080"/>
    <cellStyle name="Финансовый 3 3 7 2 2 5 3 4" xfId="30688"/>
    <cellStyle name="Финансовый 3 3 7 2 2 5 4" xfId="8008"/>
    <cellStyle name="Финансовый 3 3 7 2 2 5 4 2" xfId="21616"/>
    <cellStyle name="Финансовый 3 3 7 2 2 5 4 3" xfId="35224"/>
    <cellStyle name="Финансовый 3 3 7 2 2 5 5" xfId="14812"/>
    <cellStyle name="Финансовый 3 3 7 2 2 5 6" xfId="28420"/>
    <cellStyle name="Финансовый 3 3 7 2 2 6" xfId="826"/>
    <cellStyle name="Финансовый 3 3 7 2 2 6 2" xfId="5362"/>
    <cellStyle name="Финансовый 3 3 7 2 2 6 2 2" xfId="12166"/>
    <cellStyle name="Финансовый 3 3 7 2 2 6 2 2 2" xfId="25774"/>
    <cellStyle name="Финансовый 3 3 7 2 2 6 2 2 3" xfId="39382"/>
    <cellStyle name="Финансовый 3 3 7 2 2 6 2 3" xfId="18970"/>
    <cellStyle name="Финансовый 3 3 7 2 2 6 2 4" xfId="32578"/>
    <cellStyle name="Финансовый 3 3 7 2 2 6 3" xfId="3094"/>
    <cellStyle name="Финансовый 3 3 7 2 2 6 3 2" xfId="9898"/>
    <cellStyle name="Финансовый 3 3 7 2 2 6 3 2 2" xfId="23506"/>
    <cellStyle name="Финансовый 3 3 7 2 2 6 3 2 3" xfId="37114"/>
    <cellStyle name="Финансовый 3 3 7 2 2 6 3 3" xfId="16702"/>
    <cellStyle name="Финансовый 3 3 7 2 2 6 3 4" xfId="30310"/>
    <cellStyle name="Финансовый 3 3 7 2 2 6 4" xfId="7630"/>
    <cellStyle name="Финансовый 3 3 7 2 2 6 4 2" xfId="21238"/>
    <cellStyle name="Финансовый 3 3 7 2 2 6 4 3" xfId="34846"/>
    <cellStyle name="Финансовый 3 3 7 2 2 6 5" xfId="14434"/>
    <cellStyle name="Финансовый 3 3 7 2 2 6 6" xfId="28042"/>
    <cellStyle name="Финансовый 3 3 7 2 2 7" xfId="4984"/>
    <cellStyle name="Финансовый 3 3 7 2 2 7 2" xfId="11788"/>
    <cellStyle name="Финансовый 3 3 7 2 2 7 2 2" xfId="25396"/>
    <cellStyle name="Финансовый 3 3 7 2 2 7 2 3" xfId="39004"/>
    <cellStyle name="Финансовый 3 3 7 2 2 7 3" xfId="18592"/>
    <cellStyle name="Финансовый 3 3 7 2 2 7 4" xfId="32200"/>
    <cellStyle name="Финансовый 3 3 7 2 2 8" xfId="2716"/>
    <cellStyle name="Финансовый 3 3 7 2 2 8 2" xfId="9520"/>
    <cellStyle name="Финансовый 3 3 7 2 2 8 2 2" xfId="23128"/>
    <cellStyle name="Финансовый 3 3 7 2 2 8 2 3" xfId="36736"/>
    <cellStyle name="Финансовый 3 3 7 2 2 8 3" xfId="16324"/>
    <cellStyle name="Финансовый 3 3 7 2 2 8 4" xfId="29932"/>
    <cellStyle name="Финансовый 3 3 7 2 2 9" xfId="7252"/>
    <cellStyle name="Финансовый 3 3 7 2 2 9 2" xfId="20860"/>
    <cellStyle name="Финансовый 3 3 7 2 2 9 3" xfId="34468"/>
    <cellStyle name="Финансовый 3 3 7 2 3" xfId="1758"/>
    <cellStyle name="Финансовый 3 3 7 2 3 2" xfId="6294"/>
    <cellStyle name="Финансовый 3 3 7 2 3 2 2" xfId="13098"/>
    <cellStyle name="Финансовый 3 3 7 2 3 2 2 2" xfId="26706"/>
    <cellStyle name="Финансовый 3 3 7 2 3 2 2 3" xfId="40314"/>
    <cellStyle name="Финансовый 3 3 7 2 3 2 3" xfId="19902"/>
    <cellStyle name="Финансовый 3 3 7 2 3 2 4" xfId="33510"/>
    <cellStyle name="Финансовый 3 3 7 2 3 3" xfId="4026"/>
    <cellStyle name="Финансовый 3 3 7 2 3 3 2" xfId="10830"/>
    <cellStyle name="Финансовый 3 3 7 2 3 3 2 2" xfId="24438"/>
    <cellStyle name="Финансовый 3 3 7 2 3 3 2 3" xfId="38046"/>
    <cellStyle name="Финансовый 3 3 7 2 3 3 3" xfId="17634"/>
    <cellStyle name="Финансовый 3 3 7 2 3 3 4" xfId="31242"/>
    <cellStyle name="Финансовый 3 3 7 2 3 4" xfId="8562"/>
    <cellStyle name="Финансовый 3 3 7 2 3 4 2" xfId="22170"/>
    <cellStyle name="Финансовый 3 3 7 2 3 4 3" xfId="35778"/>
    <cellStyle name="Финансовый 3 3 7 2 3 5" xfId="15366"/>
    <cellStyle name="Финансовый 3 3 7 2 3 6" xfId="28974"/>
    <cellStyle name="Финансовый 3 3 7 2 4" xfId="1380"/>
    <cellStyle name="Финансовый 3 3 7 2 4 2" xfId="5916"/>
    <cellStyle name="Финансовый 3 3 7 2 4 2 2" xfId="12720"/>
    <cellStyle name="Финансовый 3 3 7 2 4 2 2 2" xfId="26328"/>
    <cellStyle name="Финансовый 3 3 7 2 4 2 2 3" xfId="39936"/>
    <cellStyle name="Финансовый 3 3 7 2 4 2 3" xfId="19524"/>
    <cellStyle name="Финансовый 3 3 7 2 4 2 4" xfId="33132"/>
    <cellStyle name="Финансовый 3 3 7 2 4 3" xfId="3648"/>
    <cellStyle name="Финансовый 3 3 7 2 4 3 2" xfId="10452"/>
    <cellStyle name="Финансовый 3 3 7 2 4 3 2 2" xfId="24060"/>
    <cellStyle name="Финансовый 3 3 7 2 4 3 2 3" xfId="37668"/>
    <cellStyle name="Финансовый 3 3 7 2 4 3 3" xfId="17256"/>
    <cellStyle name="Финансовый 3 3 7 2 4 3 4" xfId="30864"/>
    <cellStyle name="Финансовый 3 3 7 2 4 4" xfId="8184"/>
    <cellStyle name="Финансовый 3 3 7 2 4 4 2" xfId="21792"/>
    <cellStyle name="Финансовый 3 3 7 2 4 4 3" xfId="35400"/>
    <cellStyle name="Финансовый 3 3 7 2 4 5" xfId="14988"/>
    <cellStyle name="Финансовый 3 3 7 2 4 6" xfId="28596"/>
    <cellStyle name="Финансовый 3 3 7 2 5" xfId="2136"/>
    <cellStyle name="Финансовый 3 3 7 2 5 2" xfId="6672"/>
    <cellStyle name="Финансовый 3 3 7 2 5 2 2" xfId="13476"/>
    <cellStyle name="Финансовый 3 3 7 2 5 2 2 2" xfId="27084"/>
    <cellStyle name="Финансовый 3 3 7 2 5 2 2 3" xfId="40692"/>
    <cellStyle name="Финансовый 3 3 7 2 5 2 3" xfId="20280"/>
    <cellStyle name="Финансовый 3 3 7 2 5 2 4" xfId="33888"/>
    <cellStyle name="Финансовый 3 3 7 2 5 3" xfId="4404"/>
    <cellStyle name="Финансовый 3 3 7 2 5 3 2" xfId="11208"/>
    <cellStyle name="Финансовый 3 3 7 2 5 3 2 2" xfId="24816"/>
    <cellStyle name="Финансовый 3 3 7 2 5 3 2 3" xfId="38424"/>
    <cellStyle name="Финансовый 3 3 7 2 5 3 3" xfId="18012"/>
    <cellStyle name="Финансовый 3 3 7 2 5 3 4" xfId="31620"/>
    <cellStyle name="Финансовый 3 3 7 2 5 4" xfId="8940"/>
    <cellStyle name="Финансовый 3 3 7 2 5 4 2" xfId="22548"/>
    <cellStyle name="Финансовый 3 3 7 2 5 4 3" xfId="36156"/>
    <cellStyle name="Финансовый 3 3 7 2 5 5" xfId="15744"/>
    <cellStyle name="Финансовый 3 3 7 2 5 6" xfId="29352"/>
    <cellStyle name="Финансовый 3 3 7 2 6" xfId="1002"/>
    <cellStyle name="Финансовый 3 3 7 2 6 2" xfId="5538"/>
    <cellStyle name="Финансовый 3 3 7 2 6 2 2" xfId="12342"/>
    <cellStyle name="Финансовый 3 3 7 2 6 2 2 2" xfId="25950"/>
    <cellStyle name="Финансовый 3 3 7 2 6 2 2 3" xfId="39558"/>
    <cellStyle name="Финансовый 3 3 7 2 6 2 3" xfId="19146"/>
    <cellStyle name="Финансовый 3 3 7 2 6 2 4" xfId="32754"/>
    <cellStyle name="Финансовый 3 3 7 2 6 3" xfId="3270"/>
    <cellStyle name="Финансовый 3 3 7 2 6 3 2" xfId="10074"/>
    <cellStyle name="Финансовый 3 3 7 2 6 3 2 2" xfId="23682"/>
    <cellStyle name="Финансовый 3 3 7 2 6 3 2 3" xfId="37290"/>
    <cellStyle name="Финансовый 3 3 7 2 6 3 3" xfId="16878"/>
    <cellStyle name="Финансовый 3 3 7 2 6 3 4" xfId="30486"/>
    <cellStyle name="Финансовый 3 3 7 2 6 4" xfId="7806"/>
    <cellStyle name="Финансовый 3 3 7 2 6 4 2" xfId="21414"/>
    <cellStyle name="Финансовый 3 3 7 2 6 4 3" xfId="35022"/>
    <cellStyle name="Финансовый 3 3 7 2 6 5" xfId="14610"/>
    <cellStyle name="Финансовый 3 3 7 2 6 6" xfId="28218"/>
    <cellStyle name="Финансовый 3 3 7 2 7" xfId="624"/>
    <cellStyle name="Финансовый 3 3 7 2 7 2" xfId="5160"/>
    <cellStyle name="Финансовый 3 3 7 2 7 2 2" xfId="11964"/>
    <cellStyle name="Финансовый 3 3 7 2 7 2 2 2" xfId="25572"/>
    <cellStyle name="Финансовый 3 3 7 2 7 2 2 3" xfId="39180"/>
    <cellStyle name="Финансовый 3 3 7 2 7 2 3" xfId="18768"/>
    <cellStyle name="Финансовый 3 3 7 2 7 2 4" xfId="32376"/>
    <cellStyle name="Финансовый 3 3 7 2 7 3" xfId="2892"/>
    <cellStyle name="Финансовый 3 3 7 2 7 3 2" xfId="9696"/>
    <cellStyle name="Финансовый 3 3 7 2 7 3 2 2" xfId="23304"/>
    <cellStyle name="Финансовый 3 3 7 2 7 3 2 3" xfId="36912"/>
    <cellStyle name="Финансовый 3 3 7 2 7 3 3" xfId="16500"/>
    <cellStyle name="Финансовый 3 3 7 2 7 3 4" xfId="30108"/>
    <cellStyle name="Финансовый 3 3 7 2 7 4" xfId="7428"/>
    <cellStyle name="Финансовый 3 3 7 2 7 4 2" xfId="21036"/>
    <cellStyle name="Финансовый 3 3 7 2 7 4 3" xfId="34644"/>
    <cellStyle name="Финансовый 3 3 7 2 7 5" xfId="14232"/>
    <cellStyle name="Финансовый 3 3 7 2 7 6" xfId="27840"/>
    <cellStyle name="Финансовый 3 3 7 2 8" xfId="4782"/>
    <cellStyle name="Финансовый 3 3 7 2 8 2" xfId="11586"/>
    <cellStyle name="Финансовый 3 3 7 2 8 2 2" xfId="25194"/>
    <cellStyle name="Финансовый 3 3 7 2 8 2 3" xfId="38802"/>
    <cellStyle name="Финансовый 3 3 7 2 8 3" xfId="18390"/>
    <cellStyle name="Финансовый 3 3 7 2 8 4" xfId="31998"/>
    <cellStyle name="Финансовый 3 3 7 2 9" xfId="2514"/>
    <cellStyle name="Финансовый 3 3 7 2 9 2" xfId="9318"/>
    <cellStyle name="Финансовый 3 3 7 2 9 2 2" xfId="22926"/>
    <cellStyle name="Финансовый 3 3 7 2 9 2 3" xfId="36534"/>
    <cellStyle name="Финансовый 3 3 7 2 9 3" xfId="16122"/>
    <cellStyle name="Финансовый 3 3 7 2 9 4" xfId="29730"/>
    <cellStyle name="Финансовый 3 3 7 3" xfId="367"/>
    <cellStyle name="Финансовый 3 3 7 3 10" xfId="13975"/>
    <cellStyle name="Финансовый 3 3 7 3 11" xfId="27583"/>
    <cellStyle name="Финансовый 3 3 7 3 2" xfId="1879"/>
    <cellStyle name="Финансовый 3 3 7 3 2 2" xfId="6415"/>
    <cellStyle name="Финансовый 3 3 7 3 2 2 2" xfId="13219"/>
    <cellStyle name="Финансовый 3 3 7 3 2 2 2 2" xfId="26827"/>
    <cellStyle name="Финансовый 3 3 7 3 2 2 2 3" xfId="40435"/>
    <cellStyle name="Финансовый 3 3 7 3 2 2 3" xfId="20023"/>
    <cellStyle name="Финансовый 3 3 7 3 2 2 4" xfId="33631"/>
    <cellStyle name="Финансовый 3 3 7 3 2 3" xfId="4147"/>
    <cellStyle name="Финансовый 3 3 7 3 2 3 2" xfId="10951"/>
    <cellStyle name="Финансовый 3 3 7 3 2 3 2 2" xfId="24559"/>
    <cellStyle name="Финансовый 3 3 7 3 2 3 2 3" xfId="38167"/>
    <cellStyle name="Финансовый 3 3 7 3 2 3 3" xfId="17755"/>
    <cellStyle name="Финансовый 3 3 7 3 2 3 4" xfId="31363"/>
    <cellStyle name="Финансовый 3 3 7 3 2 4" xfId="8683"/>
    <cellStyle name="Финансовый 3 3 7 3 2 4 2" xfId="22291"/>
    <cellStyle name="Финансовый 3 3 7 3 2 4 3" xfId="35899"/>
    <cellStyle name="Финансовый 3 3 7 3 2 5" xfId="15487"/>
    <cellStyle name="Финансовый 3 3 7 3 2 6" xfId="29095"/>
    <cellStyle name="Финансовый 3 3 7 3 3" xfId="1501"/>
    <cellStyle name="Финансовый 3 3 7 3 3 2" xfId="6037"/>
    <cellStyle name="Финансовый 3 3 7 3 3 2 2" xfId="12841"/>
    <cellStyle name="Финансовый 3 3 7 3 3 2 2 2" xfId="26449"/>
    <cellStyle name="Финансовый 3 3 7 3 3 2 2 3" xfId="40057"/>
    <cellStyle name="Финансовый 3 3 7 3 3 2 3" xfId="19645"/>
    <cellStyle name="Финансовый 3 3 7 3 3 2 4" xfId="33253"/>
    <cellStyle name="Финансовый 3 3 7 3 3 3" xfId="3769"/>
    <cellStyle name="Финансовый 3 3 7 3 3 3 2" xfId="10573"/>
    <cellStyle name="Финансовый 3 3 7 3 3 3 2 2" xfId="24181"/>
    <cellStyle name="Финансовый 3 3 7 3 3 3 2 3" xfId="37789"/>
    <cellStyle name="Финансовый 3 3 7 3 3 3 3" xfId="17377"/>
    <cellStyle name="Финансовый 3 3 7 3 3 3 4" xfId="30985"/>
    <cellStyle name="Финансовый 3 3 7 3 3 4" xfId="8305"/>
    <cellStyle name="Финансовый 3 3 7 3 3 4 2" xfId="21913"/>
    <cellStyle name="Финансовый 3 3 7 3 3 4 3" xfId="35521"/>
    <cellStyle name="Финансовый 3 3 7 3 3 5" xfId="15109"/>
    <cellStyle name="Финансовый 3 3 7 3 3 6" xfId="28717"/>
    <cellStyle name="Финансовый 3 3 7 3 4" xfId="2257"/>
    <cellStyle name="Финансовый 3 3 7 3 4 2" xfId="6793"/>
    <cellStyle name="Финансовый 3 3 7 3 4 2 2" xfId="13597"/>
    <cellStyle name="Финансовый 3 3 7 3 4 2 2 2" xfId="27205"/>
    <cellStyle name="Финансовый 3 3 7 3 4 2 2 3" xfId="40813"/>
    <cellStyle name="Финансовый 3 3 7 3 4 2 3" xfId="20401"/>
    <cellStyle name="Финансовый 3 3 7 3 4 2 4" xfId="34009"/>
    <cellStyle name="Финансовый 3 3 7 3 4 3" xfId="4525"/>
    <cellStyle name="Финансовый 3 3 7 3 4 3 2" xfId="11329"/>
    <cellStyle name="Финансовый 3 3 7 3 4 3 2 2" xfId="24937"/>
    <cellStyle name="Финансовый 3 3 7 3 4 3 2 3" xfId="38545"/>
    <cellStyle name="Финансовый 3 3 7 3 4 3 3" xfId="18133"/>
    <cellStyle name="Финансовый 3 3 7 3 4 3 4" xfId="31741"/>
    <cellStyle name="Финансовый 3 3 7 3 4 4" xfId="9061"/>
    <cellStyle name="Финансовый 3 3 7 3 4 4 2" xfId="22669"/>
    <cellStyle name="Финансовый 3 3 7 3 4 4 3" xfId="36277"/>
    <cellStyle name="Финансовый 3 3 7 3 4 5" xfId="15865"/>
    <cellStyle name="Финансовый 3 3 7 3 4 6" xfId="29473"/>
    <cellStyle name="Финансовый 3 3 7 3 5" xfId="1123"/>
    <cellStyle name="Финансовый 3 3 7 3 5 2" xfId="5659"/>
    <cellStyle name="Финансовый 3 3 7 3 5 2 2" xfId="12463"/>
    <cellStyle name="Финансовый 3 3 7 3 5 2 2 2" xfId="26071"/>
    <cellStyle name="Финансовый 3 3 7 3 5 2 2 3" xfId="39679"/>
    <cellStyle name="Финансовый 3 3 7 3 5 2 3" xfId="19267"/>
    <cellStyle name="Финансовый 3 3 7 3 5 2 4" xfId="32875"/>
    <cellStyle name="Финансовый 3 3 7 3 5 3" xfId="3391"/>
    <cellStyle name="Финансовый 3 3 7 3 5 3 2" xfId="10195"/>
    <cellStyle name="Финансовый 3 3 7 3 5 3 2 2" xfId="23803"/>
    <cellStyle name="Финансовый 3 3 7 3 5 3 2 3" xfId="37411"/>
    <cellStyle name="Финансовый 3 3 7 3 5 3 3" xfId="16999"/>
    <cellStyle name="Финансовый 3 3 7 3 5 3 4" xfId="30607"/>
    <cellStyle name="Финансовый 3 3 7 3 5 4" xfId="7927"/>
    <cellStyle name="Финансовый 3 3 7 3 5 4 2" xfId="21535"/>
    <cellStyle name="Финансовый 3 3 7 3 5 4 3" xfId="35143"/>
    <cellStyle name="Финансовый 3 3 7 3 5 5" xfId="14731"/>
    <cellStyle name="Финансовый 3 3 7 3 5 6" xfId="28339"/>
    <cellStyle name="Финансовый 3 3 7 3 6" xfId="745"/>
    <cellStyle name="Финансовый 3 3 7 3 6 2" xfId="5281"/>
    <cellStyle name="Финансовый 3 3 7 3 6 2 2" xfId="12085"/>
    <cellStyle name="Финансовый 3 3 7 3 6 2 2 2" xfId="25693"/>
    <cellStyle name="Финансовый 3 3 7 3 6 2 2 3" xfId="39301"/>
    <cellStyle name="Финансовый 3 3 7 3 6 2 3" xfId="18889"/>
    <cellStyle name="Финансовый 3 3 7 3 6 2 4" xfId="32497"/>
    <cellStyle name="Финансовый 3 3 7 3 6 3" xfId="3013"/>
    <cellStyle name="Финансовый 3 3 7 3 6 3 2" xfId="9817"/>
    <cellStyle name="Финансовый 3 3 7 3 6 3 2 2" xfId="23425"/>
    <cellStyle name="Финансовый 3 3 7 3 6 3 2 3" xfId="37033"/>
    <cellStyle name="Финансовый 3 3 7 3 6 3 3" xfId="16621"/>
    <cellStyle name="Финансовый 3 3 7 3 6 3 4" xfId="30229"/>
    <cellStyle name="Финансовый 3 3 7 3 6 4" xfId="7549"/>
    <cellStyle name="Финансовый 3 3 7 3 6 4 2" xfId="21157"/>
    <cellStyle name="Финансовый 3 3 7 3 6 4 3" xfId="34765"/>
    <cellStyle name="Финансовый 3 3 7 3 6 5" xfId="14353"/>
    <cellStyle name="Финансовый 3 3 7 3 6 6" xfId="27961"/>
    <cellStyle name="Финансовый 3 3 7 3 7" xfId="4903"/>
    <cellStyle name="Финансовый 3 3 7 3 7 2" xfId="11707"/>
    <cellStyle name="Финансовый 3 3 7 3 7 2 2" xfId="25315"/>
    <cellStyle name="Финансовый 3 3 7 3 7 2 3" xfId="38923"/>
    <cellStyle name="Финансовый 3 3 7 3 7 3" xfId="18511"/>
    <cellStyle name="Финансовый 3 3 7 3 7 4" xfId="32119"/>
    <cellStyle name="Финансовый 3 3 7 3 8" xfId="2635"/>
    <cellStyle name="Финансовый 3 3 7 3 8 2" xfId="9439"/>
    <cellStyle name="Финансовый 3 3 7 3 8 2 2" xfId="23047"/>
    <cellStyle name="Финансовый 3 3 7 3 8 2 3" xfId="36655"/>
    <cellStyle name="Финансовый 3 3 7 3 8 3" xfId="16243"/>
    <cellStyle name="Финансовый 3 3 7 3 8 4" xfId="29851"/>
    <cellStyle name="Финансовый 3 3 7 3 9" xfId="7171"/>
    <cellStyle name="Финансовый 3 3 7 3 9 2" xfId="20779"/>
    <cellStyle name="Финансовый 3 3 7 3 9 3" xfId="34387"/>
    <cellStyle name="Финансовый 3 3 7 4" xfId="1677"/>
    <cellStyle name="Финансовый 3 3 7 4 2" xfId="6213"/>
    <cellStyle name="Финансовый 3 3 7 4 2 2" xfId="13017"/>
    <cellStyle name="Финансовый 3 3 7 4 2 2 2" xfId="26625"/>
    <cellStyle name="Финансовый 3 3 7 4 2 2 3" xfId="40233"/>
    <cellStyle name="Финансовый 3 3 7 4 2 3" xfId="19821"/>
    <cellStyle name="Финансовый 3 3 7 4 2 4" xfId="33429"/>
    <cellStyle name="Финансовый 3 3 7 4 3" xfId="3945"/>
    <cellStyle name="Финансовый 3 3 7 4 3 2" xfId="10749"/>
    <cellStyle name="Финансовый 3 3 7 4 3 2 2" xfId="24357"/>
    <cellStyle name="Финансовый 3 3 7 4 3 2 3" xfId="37965"/>
    <cellStyle name="Финансовый 3 3 7 4 3 3" xfId="17553"/>
    <cellStyle name="Финансовый 3 3 7 4 3 4" xfId="31161"/>
    <cellStyle name="Финансовый 3 3 7 4 4" xfId="8481"/>
    <cellStyle name="Финансовый 3 3 7 4 4 2" xfId="22089"/>
    <cellStyle name="Финансовый 3 3 7 4 4 3" xfId="35697"/>
    <cellStyle name="Финансовый 3 3 7 4 5" xfId="15285"/>
    <cellStyle name="Финансовый 3 3 7 4 6" xfId="28893"/>
    <cellStyle name="Финансовый 3 3 7 5" xfId="1299"/>
    <cellStyle name="Финансовый 3 3 7 5 2" xfId="5835"/>
    <cellStyle name="Финансовый 3 3 7 5 2 2" xfId="12639"/>
    <cellStyle name="Финансовый 3 3 7 5 2 2 2" xfId="26247"/>
    <cellStyle name="Финансовый 3 3 7 5 2 2 3" xfId="39855"/>
    <cellStyle name="Финансовый 3 3 7 5 2 3" xfId="19443"/>
    <cellStyle name="Финансовый 3 3 7 5 2 4" xfId="33051"/>
    <cellStyle name="Финансовый 3 3 7 5 3" xfId="3567"/>
    <cellStyle name="Финансовый 3 3 7 5 3 2" xfId="10371"/>
    <cellStyle name="Финансовый 3 3 7 5 3 2 2" xfId="23979"/>
    <cellStyle name="Финансовый 3 3 7 5 3 2 3" xfId="37587"/>
    <cellStyle name="Финансовый 3 3 7 5 3 3" xfId="17175"/>
    <cellStyle name="Финансовый 3 3 7 5 3 4" xfId="30783"/>
    <cellStyle name="Финансовый 3 3 7 5 4" xfId="8103"/>
    <cellStyle name="Финансовый 3 3 7 5 4 2" xfId="21711"/>
    <cellStyle name="Финансовый 3 3 7 5 4 3" xfId="35319"/>
    <cellStyle name="Финансовый 3 3 7 5 5" xfId="14907"/>
    <cellStyle name="Финансовый 3 3 7 5 6" xfId="28515"/>
    <cellStyle name="Финансовый 3 3 7 6" xfId="2055"/>
    <cellStyle name="Финансовый 3 3 7 6 2" xfId="6591"/>
    <cellStyle name="Финансовый 3 3 7 6 2 2" xfId="13395"/>
    <cellStyle name="Финансовый 3 3 7 6 2 2 2" xfId="27003"/>
    <cellStyle name="Финансовый 3 3 7 6 2 2 3" xfId="40611"/>
    <cellStyle name="Финансовый 3 3 7 6 2 3" xfId="20199"/>
    <cellStyle name="Финансовый 3 3 7 6 2 4" xfId="33807"/>
    <cellStyle name="Финансовый 3 3 7 6 3" xfId="4323"/>
    <cellStyle name="Финансовый 3 3 7 6 3 2" xfId="11127"/>
    <cellStyle name="Финансовый 3 3 7 6 3 2 2" xfId="24735"/>
    <cellStyle name="Финансовый 3 3 7 6 3 2 3" xfId="38343"/>
    <cellStyle name="Финансовый 3 3 7 6 3 3" xfId="17931"/>
    <cellStyle name="Финансовый 3 3 7 6 3 4" xfId="31539"/>
    <cellStyle name="Финансовый 3 3 7 6 4" xfId="8859"/>
    <cellStyle name="Финансовый 3 3 7 6 4 2" xfId="22467"/>
    <cellStyle name="Финансовый 3 3 7 6 4 3" xfId="36075"/>
    <cellStyle name="Финансовый 3 3 7 6 5" xfId="15663"/>
    <cellStyle name="Финансовый 3 3 7 6 6" xfId="29271"/>
    <cellStyle name="Финансовый 3 3 7 7" xfId="921"/>
    <cellStyle name="Финансовый 3 3 7 7 2" xfId="5457"/>
    <cellStyle name="Финансовый 3 3 7 7 2 2" xfId="12261"/>
    <cellStyle name="Финансовый 3 3 7 7 2 2 2" xfId="25869"/>
    <cellStyle name="Финансовый 3 3 7 7 2 2 3" xfId="39477"/>
    <cellStyle name="Финансовый 3 3 7 7 2 3" xfId="19065"/>
    <cellStyle name="Финансовый 3 3 7 7 2 4" xfId="32673"/>
    <cellStyle name="Финансовый 3 3 7 7 3" xfId="3189"/>
    <cellStyle name="Финансовый 3 3 7 7 3 2" xfId="9993"/>
    <cellStyle name="Финансовый 3 3 7 7 3 2 2" xfId="23601"/>
    <cellStyle name="Финансовый 3 3 7 7 3 2 3" xfId="37209"/>
    <cellStyle name="Финансовый 3 3 7 7 3 3" xfId="16797"/>
    <cellStyle name="Финансовый 3 3 7 7 3 4" xfId="30405"/>
    <cellStyle name="Финансовый 3 3 7 7 4" xfId="7725"/>
    <cellStyle name="Финансовый 3 3 7 7 4 2" xfId="21333"/>
    <cellStyle name="Финансовый 3 3 7 7 4 3" xfId="34941"/>
    <cellStyle name="Финансовый 3 3 7 7 5" xfId="14529"/>
    <cellStyle name="Финансовый 3 3 7 7 6" xfId="28137"/>
    <cellStyle name="Финансовый 3 3 7 8" xfId="543"/>
    <cellStyle name="Финансовый 3 3 7 8 2" xfId="5079"/>
    <cellStyle name="Финансовый 3 3 7 8 2 2" xfId="11883"/>
    <cellStyle name="Финансовый 3 3 7 8 2 2 2" xfId="25491"/>
    <cellStyle name="Финансовый 3 3 7 8 2 2 3" xfId="39099"/>
    <cellStyle name="Финансовый 3 3 7 8 2 3" xfId="18687"/>
    <cellStyle name="Финансовый 3 3 7 8 2 4" xfId="32295"/>
    <cellStyle name="Финансовый 3 3 7 8 3" xfId="2811"/>
    <cellStyle name="Финансовый 3 3 7 8 3 2" xfId="9615"/>
    <cellStyle name="Финансовый 3 3 7 8 3 2 2" xfId="23223"/>
    <cellStyle name="Финансовый 3 3 7 8 3 2 3" xfId="36831"/>
    <cellStyle name="Финансовый 3 3 7 8 3 3" xfId="16419"/>
    <cellStyle name="Финансовый 3 3 7 8 3 4" xfId="30027"/>
    <cellStyle name="Финансовый 3 3 7 8 4" xfId="7347"/>
    <cellStyle name="Финансовый 3 3 7 8 4 2" xfId="20955"/>
    <cellStyle name="Финансовый 3 3 7 8 4 3" xfId="34563"/>
    <cellStyle name="Финансовый 3 3 7 8 5" xfId="14151"/>
    <cellStyle name="Финансовый 3 3 7 8 6" xfId="27759"/>
    <cellStyle name="Финансовый 3 3 7 9" xfId="4701"/>
    <cellStyle name="Финансовый 3 3 7 9 2" xfId="11505"/>
    <cellStyle name="Финансовый 3 3 7 9 2 2" xfId="25113"/>
    <cellStyle name="Финансовый 3 3 7 9 2 3" xfId="38721"/>
    <cellStyle name="Финансовый 3 3 7 9 3" xfId="18309"/>
    <cellStyle name="Финансовый 3 3 7 9 4" xfId="31917"/>
    <cellStyle name="Финансовый 3 3 8" xfId="219"/>
    <cellStyle name="Финансовый 3 3 8 10" xfId="2487"/>
    <cellStyle name="Финансовый 3 3 8 10 2" xfId="9291"/>
    <cellStyle name="Финансовый 3 3 8 10 2 2" xfId="22899"/>
    <cellStyle name="Финансовый 3 3 8 10 2 3" xfId="36507"/>
    <cellStyle name="Финансовый 3 3 8 10 3" xfId="16095"/>
    <cellStyle name="Финансовый 3 3 8 10 4" xfId="29703"/>
    <cellStyle name="Финансовый 3 3 8 11" xfId="7023"/>
    <cellStyle name="Финансовый 3 3 8 11 2" xfId="20631"/>
    <cellStyle name="Финансовый 3 3 8 11 3" xfId="34239"/>
    <cellStyle name="Финансовый 3 3 8 12" xfId="13827"/>
    <cellStyle name="Финансовый 3 3 8 13" xfId="27435"/>
    <cellStyle name="Финансовый 3 3 8 2" xfId="300"/>
    <cellStyle name="Финансовый 3 3 8 2 10" xfId="7104"/>
    <cellStyle name="Финансовый 3 3 8 2 10 2" xfId="20712"/>
    <cellStyle name="Финансовый 3 3 8 2 10 3" xfId="34320"/>
    <cellStyle name="Финансовый 3 3 8 2 11" xfId="13908"/>
    <cellStyle name="Финансовый 3 3 8 2 12" xfId="27516"/>
    <cellStyle name="Финансовый 3 3 8 2 2" xfId="502"/>
    <cellStyle name="Финансовый 3 3 8 2 2 10" xfId="14110"/>
    <cellStyle name="Финансовый 3 3 8 2 2 11" xfId="27718"/>
    <cellStyle name="Финансовый 3 3 8 2 2 2" xfId="2014"/>
    <cellStyle name="Финансовый 3 3 8 2 2 2 2" xfId="6550"/>
    <cellStyle name="Финансовый 3 3 8 2 2 2 2 2" xfId="13354"/>
    <cellStyle name="Финансовый 3 3 8 2 2 2 2 2 2" xfId="26962"/>
    <cellStyle name="Финансовый 3 3 8 2 2 2 2 2 3" xfId="40570"/>
    <cellStyle name="Финансовый 3 3 8 2 2 2 2 3" xfId="20158"/>
    <cellStyle name="Финансовый 3 3 8 2 2 2 2 4" xfId="33766"/>
    <cellStyle name="Финансовый 3 3 8 2 2 2 3" xfId="4282"/>
    <cellStyle name="Финансовый 3 3 8 2 2 2 3 2" xfId="11086"/>
    <cellStyle name="Финансовый 3 3 8 2 2 2 3 2 2" xfId="24694"/>
    <cellStyle name="Финансовый 3 3 8 2 2 2 3 2 3" xfId="38302"/>
    <cellStyle name="Финансовый 3 3 8 2 2 2 3 3" xfId="17890"/>
    <cellStyle name="Финансовый 3 3 8 2 2 2 3 4" xfId="31498"/>
    <cellStyle name="Финансовый 3 3 8 2 2 2 4" xfId="8818"/>
    <cellStyle name="Финансовый 3 3 8 2 2 2 4 2" xfId="22426"/>
    <cellStyle name="Финансовый 3 3 8 2 2 2 4 3" xfId="36034"/>
    <cellStyle name="Финансовый 3 3 8 2 2 2 5" xfId="15622"/>
    <cellStyle name="Финансовый 3 3 8 2 2 2 6" xfId="29230"/>
    <cellStyle name="Финансовый 3 3 8 2 2 3" xfId="1636"/>
    <cellStyle name="Финансовый 3 3 8 2 2 3 2" xfId="6172"/>
    <cellStyle name="Финансовый 3 3 8 2 2 3 2 2" xfId="12976"/>
    <cellStyle name="Финансовый 3 3 8 2 2 3 2 2 2" xfId="26584"/>
    <cellStyle name="Финансовый 3 3 8 2 2 3 2 2 3" xfId="40192"/>
    <cellStyle name="Финансовый 3 3 8 2 2 3 2 3" xfId="19780"/>
    <cellStyle name="Финансовый 3 3 8 2 2 3 2 4" xfId="33388"/>
    <cellStyle name="Финансовый 3 3 8 2 2 3 3" xfId="3904"/>
    <cellStyle name="Финансовый 3 3 8 2 2 3 3 2" xfId="10708"/>
    <cellStyle name="Финансовый 3 3 8 2 2 3 3 2 2" xfId="24316"/>
    <cellStyle name="Финансовый 3 3 8 2 2 3 3 2 3" xfId="37924"/>
    <cellStyle name="Финансовый 3 3 8 2 2 3 3 3" xfId="17512"/>
    <cellStyle name="Финансовый 3 3 8 2 2 3 3 4" xfId="31120"/>
    <cellStyle name="Финансовый 3 3 8 2 2 3 4" xfId="8440"/>
    <cellStyle name="Финансовый 3 3 8 2 2 3 4 2" xfId="22048"/>
    <cellStyle name="Финансовый 3 3 8 2 2 3 4 3" xfId="35656"/>
    <cellStyle name="Финансовый 3 3 8 2 2 3 5" xfId="15244"/>
    <cellStyle name="Финансовый 3 3 8 2 2 3 6" xfId="28852"/>
    <cellStyle name="Финансовый 3 3 8 2 2 4" xfId="2392"/>
    <cellStyle name="Финансовый 3 3 8 2 2 4 2" xfId="6928"/>
    <cellStyle name="Финансовый 3 3 8 2 2 4 2 2" xfId="13732"/>
    <cellStyle name="Финансовый 3 3 8 2 2 4 2 2 2" xfId="27340"/>
    <cellStyle name="Финансовый 3 3 8 2 2 4 2 2 3" xfId="40948"/>
    <cellStyle name="Финансовый 3 3 8 2 2 4 2 3" xfId="20536"/>
    <cellStyle name="Финансовый 3 3 8 2 2 4 2 4" xfId="34144"/>
    <cellStyle name="Финансовый 3 3 8 2 2 4 3" xfId="4660"/>
    <cellStyle name="Финансовый 3 3 8 2 2 4 3 2" xfId="11464"/>
    <cellStyle name="Финансовый 3 3 8 2 2 4 3 2 2" xfId="25072"/>
    <cellStyle name="Финансовый 3 3 8 2 2 4 3 2 3" xfId="38680"/>
    <cellStyle name="Финансовый 3 3 8 2 2 4 3 3" xfId="18268"/>
    <cellStyle name="Финансовый 3 3 8 2 2 4 3 4" xfId="31876"/>
    <cellStyle name="Финансовый 3 3 8 2 2 4 4" xfId="9196"/>
    <cellStyle name="Финансовый 3 3 8 2 2 4 4 2" xfId="22804"/>
    <cellStyle name="Финансовый 3 3 8 2 2 4 4 3" xfId="36412"/>
    <cellStyle name="Финансовый 3 3 8 2 2 4 5" xfId="16000"/>
    <cellStyle name="Финансовый 3 3 8 2 2 4 6" xfId="29608"/>
    <cellStyle name="Финансовый 3 3 8 2 2 5" xfId="1258"/>
    <cellStyle name="Финансовый 3 3 8 2 2 5 2" xfId="5794"/>
    <cellStyle name="Финансовый 3 3 8 2 2 5 2 2" xfId="12598"/>
    <cellStyle name="Финансовый 3 3 8 2 2 5 2 2 2" xfId="26206"/>
    <cellStyle name="Финансовый 3 3 8 2 2 5 2 2 3" xfId="39814"/>
    <cellStyle name="Финансовый 3 3 8 2 2 5 2 3" xfId="19402"/>
    <cellStyle name="Финансовый 3 3 8 2 2 5 2 4" xfId="33010"/>
    <cellStyle name="Финансовый 3 3 8 2 2 5 3" xfId="3526"/>
    <cellStyle name="Финансовый 3 3 8 2 2 5 3 2" xfId="10330"/>
    <cellStyle name="Финансовый 3 3 8 2 2 5 3 2 2" xfId="23938"/>
    <cellStyle name="Финансовый 3 3 8 2 2 5 3 2 3" xfId="37546"/>
    <cellStyle name="Финансовый 3 3 8 2 2 5 3 3" xfId="17134"/>
    <cellStyle name="Финансовый 3 3 8 2 2 5 3 4" xfId="30742"/>
    <cellStyle name="Финансовый 3 3 8 2 2 5 4" xfId="8062"/>
    <cellStyle name="Финансовый 3 3 8 2 2 5 4 2" xfId="21670"/>
    <cellStyle name="Финансовый 3 3 8 2 2 5 4 3" xfId="35278"/>
    <cellStyle name="Финансовый 3 3 8 2 2 5 5" xfId="14866"/>
    <cellStyle name="Финансовый 3 3 8 2 2 5 6" xfId="28474"/>
    <cellStyle name="Финансовый 3 3 8 2 2 6" xfId="880"/>
    <cellStyle name="Финансовый 3 3 8 2 2 6 2" xfId="5416"/>
    <cellStyle name="Финансовый 3 3 8 2 2 6 2 2" xfId="12220"/>
    <cellStyle name="Финансовый 3 3 8 2 2 6 2 2 2" xfId="25828"/>
    <cellStyle name="Финансовый 3 3 8 2 2 6 2 2 3" xfId="39436"/>
    <cellStyle name="Финансовый 3 3 8 2 2 6 2 3" xfId="19024"/>
    <cellStyle name="Финансовый 3 3 8 2 2 6 2 4" xfId="32632"/>
    <cellStyle name="Финансовый 3 3 8 2 2 6 3" xfId="3148"/>
    <cellStyle name="Финансовый 3 3 8 2 2 6 3 2" xfId="9952"/>
    <cellStyle name="Финансовый 3 3 8 2 2 6 3 2 2" xfId="23560"/>
    <cellStyle name="Финансовый 3 3 8 2 2 6 3 2 3" xfId="37168"/>
    <cellStyle name="Финансовый 3 3 8 2 2 6 3 3" xfId="16756"/>
    <cellStyle name="Финансовый 3 3 8 2 2 6 3 4" xfId="30364"/>
    <cellStyle name="Финансовый 3 3 8 2 2 6 4" xfId="7684"/>
    <cellStyle name="Финансовый 3 3 8 2 2 6 4 2" xfId="21292"/>
    <cellStyle name="Финансовый 3 3 8 2 2 6 4 3" xfId="34900"/>
    <cellStyle name="Финансовый 3 3 8 2 2 6 5" xfId="14488"/>
    <cellStyle name="Финансовый 3 3 8 2 2 6 6" xfId="28096"/>
    <cellStyle name="Финансовый 3 3 8 2 2 7" xfId="5038"/>
    <cellStyle name="Финансовый 3 3 8 2 2 7 2" xfId="11842"/>
    <cellStyle name="Финансовый 3 3 8 2 2 7 2 2" xfId="25450"/>
    <cellStyle name="Финансовый 3 3 8 2 2 7 2 3" xfId="39058"/>
    <cellStyle name="Финансовый 3 3 8 2 2 7 3" xfId="18646"/>
    <cellStyle name="Финансовый 3 3 8 2 2 7 4" xfId="32254"/>
    <cellStyle name="Финансовый 3 3 8 2 2 8" xfId="2770"/>
    <cellStyle name="Финансовый 3 3 8 2 2 8 2" xfId="9574"/>
    <cellStyle name="Финансовый 3 3 8 2 2 8 2 2" xfId="23182"/>
    <cellStyle name="Финансовый 3 3 8 2 2 8 2 3" xfId="36790"/>
    <cellStyle name="Финансовый 3 3 8 2 2 8 3" xfId="16378"/>
    <cellStyle name="Финансовый 3 3 8 2 2 8 4" xfId="29986"/>
    <cellStyle name="Финансовый 3 3 8 2 2 9" xfId="7306"/>
    <cellStyle name="Финансовый 3 3 8 2 2 9 2" xfId="20914"/>
    <cellStyle name="Финансовый 3 3 8 2 2 9 3" xfId="34522"/>
    <cellStyle name="Финансовый 3 3 8 2 3" xfId="1812"/>
    <cellStyle name="Финансовый 3 3 8 2 3 2" xfId="6348"/>
    <cellStyle name="Финансовый 3 3 8 2 3 2 2" xfId="13152"/>
    <cellStyle name="Финансовый 3 3 8 2 3 2 2 2" xfId="26760"/>
    <cellStyle name="Финансовый 3 3 8 2 3 2 2 3" xfId="40368"/>
    <cellStyle name="Финансовый 3 3 8 2 3 2 3" xfId="19956"/>
    <cellStyle name="Финансовый 3 3 8 2 3 2 4" xfId="33564"/>
    <cellStyle name="Финансовый 3 3 8 2 3 3" xfId="4080"/>
    <cellStyle name="Финансовый 3 3 8 2 3 3 2" xfId="10884"/>
    <cellStyle name="Финансовый 3 3 8 2 3 3 2 2" xfId="24492"/>
    <cellStyle name="Финансовый 3 3 8 2 3 3 2 3" xfId="38100"/>
    <cellStyle name="Финансовый 3 3 8 2 3 3 3" xfId="17688"/>
    <cellStyle name="Финансовый 3 3 8 2 3 3 4" xfId="31296"/>
    <cellStyle name="Финансовый 3 3 8 2 3 4" xfId="8616"/>
    <cellStyle name="Финансовый 3 3 8 2 3 4 2" xfId="22224"/>
    <cellStyle name="Финансовый 3 3 8 2 3 4 3" xfId="35832"/>
    <cellStyle name="Финансовый 3 3 8 2 3 5" xfId="15420"/>
    <cellStyle name="Финансовый 3 3 8 2 3 6" xfId="29028"/>
    <cellStyle name="Финансовый 3 3 8 2 4" xfId="1434"/>
    <cellStyle name="Финансовый 3 3 8 2 4 2" xfId="5970"/>
    <cellStyle name="Финансовый 3 3 8 2 4 2 2" xfId="12774"/>
    <cellStyle name="Финансовый 3 3 8 2 4 2 2 2" xfId="26382"/>
    <cellStyle name="Финансовый 3 3 8 2 4 2 2 3" xfId="39990"/>
    <cellStyle name="Финансовый 3 3 8 2 4 2 3" xfId="19578"/>
    <cellStyle name="Финансовый 3 3 8 2 4 2 4" xfId="33186"/>
    <cellStyle name="Финансовый 3 3 8 2 4 3" xfId="3702"/>
    <cellStyle name="Финансовый 3 3 8 2 4 3 2" xfId="10506"/>
    <cellStyle name="Финансовый 3 3 8 2 4 3 2 2" xfId="24114"/>
    <cellStyle name="Финансовый 3 3 8 2 4 3 2 3" xfId="37722"/>
    <cellStyle name="Финансовый 3 3 8 2 4 3 3" xfId="17310"/>
    <cellStyle name="Финансовый 3 3 8 2 4 3 4" xfId="30918"/>
    <cellStyle name="Финансовый 3 3 8 2 4 4" xfId="8238"/>
    <cellStyle name="Финансовый 3 3 8 2 4 4 2" xfId="21846"/>
    <cellStyle name="Финансовый 3 3 8 2 4 4 3" xfId="35454"/>
    <cellStyle name="Финансовый 3 3 8 2 4 5" xfId="15042"/>
    <cellStyle name="Финансовый 3 3 8 2 4 6" xfId="28650"/>
    <cellStyle name="Финансовый 3 3 8 2 5" xfId="2190"/>
    <cellStyle name="Финансовый 3 3 8 2 5 2" xfId="6726"/>
    <cellStyle name="Финансовый 3 3 8 2 5 2 2" xfId="13530"/>
    <cellStyle name="Финансовый 3 3 8 2 5 2 2 2" xfId="27138"/>
    <cellStyle name="Финансовый 3 3 8 2 5 2 2 3" xfId="40746"/>
    <cellStyle name="Финансовый 3 3 8 2 5 2 3" xfId="20334"/>
    <cellStyle name="Финансовый 3 3 8 2 5 2 4" xfId="33942"/>
    <cellStyle name="Финансовый 3 3 8 2 5 3" xfId="4458"/>
    <cellStyle name="Финансовый 3 3 8 2 5 3 2" xfId="11262"/>
    <cellStyle name="Финансовый 3 3 8 2 5 3 2 2" xfId="24870"/>
    <cellStyle name="Финансовый 3 3 8 2 5 3 2 3" xfId="38478"/>
    <cellStyle name="Финансовый 3 3 8 2 5 3 3" xfId="18066"/>
    <cellStyle name="Финансовый 3 3 8 2 5 3 4" xfId="31674"/>
    <cellStyle name="Финансовый 3 3 8 2 5 4" xfId="8994"/>
    <cellStyle name="Финансовый 3 3 8 2 5 4 2" xfId="22602"/>
    <cellStyle name="Финансовый 3 3 8 2 5 4 3" xfId="36210"/>
    <cellStyle name="Финансовый 3 3 8 2 5 5" xfId="15798"/>
    <cellStyle name="Финансовый 3 3 8 2 5 6" xfId="29406"/>
    <cellStyle name="Финансовый 3 3 8 2 6" xfId="1056"/>
    <cellStyle name="Финансовый 3 3 8 2 6 2" xfId="5592"/>
    <cellStyle name="Финансовый 3 3 8 2 6 2 2" xfId="12396"/>
    <cellStyle name="Финансовый 3 3 8 2 6 2 2 2" xfId="26004"/>
    <cellStyle name="Финансовый 3 3 8 2 6 2 2 3" xfId="39612"/>
    <cellStyle name="Финансовый 3 3 8 2 6 2 3" xfId="19200"/>
    <cellStyle name="Финансовый 3 3 8 2 6 2 4" xfId="32808"/>
    <cellStyle name="Финансовый 3 3 8 2 6 3" xfId="3324"/>
    <cellStyle name="Финансовый 3 3 8 2 6 3 2" xfId="10128"/>
    <cellStyle name="Финансовый 3 3 8 2 6 3 2 2" xfId="23736"/>
    <cellStyle name="Финансовый 3 3 8 2 6 3 2 3" xfId="37344"/>
    <cellStyle name="Финансовый 3 3 8 2 6 3 3" xfId="16932"/>
    <cellStyle name="Финансовый 3 3 8 2 6 3 4" xfId="30540"/>
    <cellStyle name="Финансовый 3 3 8 2 6 4" xfId="7860"/>
    <cellStyle name="Финансовый 3 3 8 2 6 4 2" xfId="21468"/>
    <cellStyle name="Финансовый 3 3 8 2 6 4 3" xfId="35076"/>
    <cellStyle name="Финансовый 3 3 8 2 6 5" xfId="14664"/>
    <cellStyle name="Финансовый 3 3 8 2 6 6" xfId="28272"/>
    <cellStyle name="Финансовый 3 3 8 2 7" xfId="678"/>
    <cellStyle name="Финансовый 3 3 8 2 7 2" xfId="5214"/>
    <cellStyle name="Финансовый 3 3 8 2 7 2 2" xfId="12018"/>
    <cellStyle name="Финансовый 3 3 8 2 7 2 2 2" xfId="25626"/>
    <cellStyle name="Финансовый 3 3 8 2 7 2 2 3" xfId="39234"/>
    <cellStyle name="Финансовый 3 3 8 2 7 2 3" xfId="18822"/>
    <cellStyle name="Финансовый 3 3 8 2 7 2 4" xfId="32430"/>
    <cellStyle name="Финансовый 3 3 8 2 7 3" xfId="2946"/>
    <cellStyle name="Финансовый 3 3 8 2 7 3 2" xfId="9750"/>
    <cellStyle name="Финансовый 3 3 8 2 7 3 2 2" xfId="23358"/>
    <cellStyle name="Финансовый 3 3 8 2 7 3 2 3" xfId="36966"/>
    <cellStyle name="Финансовый 3 3 8 2 7 3 3" xfId="16554"/>
    <cellStyle name="Финансовый 3 3 8 2 7 3 4" xfId="30162"/>
    <cellStyle name="Финансовый 3 3 8 2 7 4" xfId="7482"/>
    <cellStyle name="Финансовый 3 3 8 2 7 4 2" xfId="21090"/>
    <cellStyle name="Финансовый 3 3 8 2 7 4 3" xfId="34698"/>
    <cellStyle name="Финансовый 3 3 8 2 7 5" xfId="14286"/>
    <cellStyle name="Финансовый 3 3 8 2 7 6" xfId="27894"/>
    <cellStyle name="Финансовый 3 3 8 2 8" xfId="4836"/>
    <cellStyle name="Финансовый 3 3 8 2 8 2" xfId="11640"/>
    <cellStyle name="Финансовый 3 3 8 2 8 2 2" xfId="25248"/>
    <cellStyle name="Финансовый 3 3 8 2 8 2 3" xfId="38856"/>
    <cellStyle name="Финансовый 3 3 8 2 8 3" xfId="18444"/>
    <cellStyle name="Финансовый 3 3 8 2 8 4" xfId="32052"/>
    <cellStyle name="Финансовый 3 3 8 2 9" xfId="2568"/>
    <cellStyle name="Финансовый 3 3 8 2 9 2" xfId="9372"/>
    <cellStyle name="Финансовый 3 3 8 2 9 2 2" xfId="22980"/>
    <cellStyle name="Финансовый 3 3 8 2 9 2 3" xfId="36588"/>
    <cellStyle name="Финансовый 3 3 8 2 9 3" xfId="16176"/>
    <cellStyle name="Финансовый 3 3 8 2 9 4" xfId="29784"/>
    <cellStyle name="Финансовый 3 3 8 3" xfId="421"/>
    <cellStyle name="Финансовый 3 3 8 3 10" xfId="14029"/>
    <cellStyle name="Финансовый 3 3 8 3 11" xfId="27637"/>
    <cellStyle name="Финансовый 3 3 8 3 2" xfId="1933"/>
    <cellStyle name="Финансовый 3 3 8 3 2 2" xfId="6469"/>
    <cellStyle name="Финансовый 3 3 8 3 2 2 2" xfId="13273"/>
    <cellStyle name="Финансовый 3 3 8 3 2 2 2 2" xfId="26881"/>
    <cellStyle name="Финансовый 3 3 8 3 2 2 2 3" xfId="40489"/>
    <cellStyle name="Финансовый 3 3 8 3 2 2 3" xfId="20077"/>
    <cellStyle name="Финансовый 3 3 8 3 2 2 4" xfId="33685"/>
    <cellStyle name="Финансовый 3 3 8 3 2 3" xfId="4201"/>
    <cellStyle name="Финансовый 3 3 8 3 2 3 2" xfId="11005"/>
    <cellStyle name="Финансовый 3 3 8 3 2 3 2 2" xfId="24613"/>
    <cellStyle name="Финансовый 3 3 8 3 2 3 2 3" xfId="38221"/>
    <cellStyle name="Финансовый 3 3 8 3 2 3 3" xfId="17809"/>
    <cellStyle name="Финансовый 3 3 8 3 2 3 4" xfId="31417"/>
    <cellStyle name="Финансовый 3 3 8 3 2 4" xfId="8737"/>
    <cellStyle name="Финансовый 3 3 8 3 2 4 2" xfId="22345"/>
    <cellStyle name="Финансовый 3 3 8 3 2 4 3" xfId="35953"/>
    <cellStyle name="Финансовый 3 3 8 3 2 5" xfId="15541"/>
    <cellStyle name="Финансовый 3 3 8 3 2 6" xfId="29149"/>
    <cellStyle name="Финансовый 3 3 8 3 3" xfId="1555"/>
    <cellStyle name="Финансовый 3 3 8 3 3 2" xfId="6091"/>
    <cellStyle name="Финансовый 3 3 8 3 3 2 2" xfId="12895"/>
    <cellStyle name="Финансовый 3 3 8 3 3 2 2 2" xfId="26503"/>
    <cellStyle name="Финансовый 3 3 8 3 3 2 2 3" xfId="40111"/>
    <cellStyle name="Финансовый 3 3 8 3 3 2 3" xfId="19699"/>
    <cellStyle name="Финансовый 3 3 8 3 3 2 4" xfId="33307"/>
    <cellStyle name="Финансовый 3 3 8 3 3 3" xfId="3823"/>
    <cellStyle name="Финансовый 3 3 8 3 3 3 2" xfId="10627"/>
    <cellStyle name="Финансовый 3 3 8 3 3 3 2 2" xfId="24235"/>
    <cellStyle name="Финансовый 3 3 8 3 3 3 2 3" xfId="37843"/>
    <cellStyle name="Финансовый 3 3 8 3 3 3 3" xfId="17431"/>
    <cellStyle name="Финансовый 3 3 8 3 3 3 4" xfId="31039"/>
    <cellStyle name="Финансовый 3 3 8 3 3 4" xfId="8359"/>
    <cellStyle name="Финансовый 3 3 8 3 3 4 2" xfId="21967"/>
    <cellStyle name="Финансовый 3 3 8 3 3 4 3" xfId="35575"/>
    <cellStyle name="Финансовый 3 3 8 3 3 5" xfId="15163"/>
    <cellStyle name="Финансовый 3 3 8 3 3 6" xfId="28771"/>
    <cellStyle name="Финансовый 3 3 8 3 4" xfId="2311"/>
    <cellStyle name="Финансовый 3 3 8 3 4 2" xfId="6847"/>
    <cellStyle name="Финансовый 3 3 8 3 4 2 2" xfId="13651"/>
    <cellStyle name="Финансовый 3 3 8 3 4 2 2 2" xfId="27259"/>
    <cellStyle name="Финансовый 3 3 8 3 4 2 2 3" xfId="40867"/>
    <cellStyle name="Финансовый 3 3 8 3 4 2 3" xfId="20455"/>
    <cellStyle name="Финансовый 3 3 8 3 4 2 4" xfId="34063"/>
    <cellStyle name="Финансовый 3 3 8 3 4 3" xfId="4579"/>
    <cellStyle name="Финансовый 3 3 8 3 4 3 2" xfId="11383"/>
    <cellStyle name="Финансовый 3 3 8 3 4 3 2 2" xfId="24991"/>
    <cellStyle name="Финансовый 3 3 8 3 4 3 2 3" xfId="38599"/>
    <cellStyle name="Финансовый 3 3 8 3 4 3 3" xfId="18187"/>
    <cellStyle name="Финансовый 3 3 8 3 4 3 4" xfId="31795"/>
    <cellStyle name="Финансовый 3 3 8 3 4 4" xfId="9115"/>
    <cellStyle name="Финансовый 3 3 8 3 4 4 2" xfId="22723"/>
    <cellStyle name="Финансовый 3 3 8 3 4 4 3" xfId="36331"/>
    <cellStyle name="Финансовый 3 3 8 3 4 5" xfId="15919"/>
    <cellStyle name="Финансовый 3 3 8 3 4 6" xfId="29527"/>
    <cellStyle name="Финансовый 3 3 8 3 5" xfId="1177"/>
    <cellStyle name="Финансовый 3 3 8 3 5 2" xfId="5713"/>
    <cellStyle name="Финансовый 3 3 8 3 5 2 2" xfId="12517"/>
    <cellStyle name="Финансовый 3 3 8 3 5 2 2 2" xfId="26125"/>
    <cellStyle name="Финансовый 3 3 8 3 5 2 2 3" xfId="39733"/>
    <cellStyle name="Финансовый 3 3 8 3 5 2 3" xfId="19321"/>
    <cellStyle name="Финансовый 3 3 8 3 5 2 4" xfId="32929"/>
    <cellStyle name="Финансовый 3 3 8 3 5 3" xfId="3445"/>
    <cellStyle name="Финансовый 3 3 8 3 5 3 2" xfId="10249"/>
    <cellStyle name="Финансовый 3 3 8 3 5 3 2 2" xfId="23857"/>
    <cellStyle name="Финансовый 3 3 8 3 5 3 2 3" xfId="37465"/>
    <cellStyle name="Финансовый 3 3 8 3 5 3 3" xfId="17053"/>
    <cellStyle name="Финансовый 3 3 8 3 5 3 4" xfId="30661"/>
    <cellStyle name="Финансовый 3 3 8 3 5 4" xfId="7981"/>
    <cellStyle name="Финансовый 3 3 8 3 5 4 2" xfId="21589"/>
    <cellStyle name="Финансовый 3 3 8 3 5 4 3" xfId="35197"/>
    <cellStyle name="Финансовый 3 3 8 3 5 5" xfId="14785"/>
    <cellStyle name="Финансовый 3 3 8 3 5 6" xfId="28393"/>
    <cellStyle name="Финансовый 3 3 8 3 6" xfId="799"/>
    <cellStyle name="Финансовый 3 3 8 3 6 2" xfId="5335"/>
    <cellStyle name="Финансовый 3 3 8 3 6 2 2" xfId="12139"/>
    <cellStyle name="Финансовый 3 3 8 3 6 2 2 2" xfId="25747"/>
    <cellStyle name="Финансовый 3 3 8 3 6 2 2 3" xfId="39355"/>
    <cellStyle name="Финансовый 3 3 8 3 6 2 3" xfId="18943"/>
    <cellStyle name="Финансовый 3 3 8 3 6 2 4" xfId="32551"/>
    <cellStyle name="Финансовый 3 3 8 3 6 3" xfId="3067"/>
    <cellStyle name="Финансовый 3 3 8 3 6 3 2" xfId="9871"/>
    <cellStyle name="Финансовый 3 3 8 3 6 3 2 2" xfId="23479"/>
    <cellStyle name="Финансовый 3 3 8 3 6 3 2 3" xfId="37087"/>
    <cellStyle name="Финансовый 3 3 8 3 6 3 3" xfId="16675"/>
    <cellStyle name="Финансовый 3 3 8 3 6 3 4" xfId="30283"/>
    <cellStyle name="Финансовый 3 3 8 3 6 4" xfId="7603"/>
    <cellStyle name="Финансовый 3 3 8 3 6 4 2" xfId="21211"/>
    <cellStyle name="Финансовый 3 3 8 3 6 4 3" xfId="34819"/>
    <cellStyle name="Финансовый 3 3 8 3 6 5" xfId="14407"/>
    <cellStyle name="Финансовый 3 3 8 3 6 6" xfId="28015"/>
    <cellStyle name="Финансовый 3 3 8 3 7" xfId="4957"/>
    <cellStyle name="Финансовый 3 3 8 3 7 2" xfId="11761"/>
    <cellStyle name="Финансовый 3 3 8 3 7 2 2" xfId="25369"/>
    <cellStyle name="Финансовый 3 3 8 3 7 2 3" xfId="38977"/>
    <cellStyle name="Финансовый 3 3 8 3 7 3" xfId="18565"/>
    <cellStyle name="Финансовый 3 3 8 3 7 4" xfId="32173"/>
    <cellStyle name="Финансовый 3 3 8 3 8" xfId="2689"/>
    <cellStyle name="Финансовый 3 3 8 3 8 2" xfId="9493"/>
    <cellStyle name="Финансовый 3 3 8 3 8 2 2" xfId="23101"/>
    <cellStyle name="Финансовый 3 3 8 3 8 2 3" xfId="36709"/>
    <cellStyle name="Финансовый 3 3 8 3 8 3" xfId="16297"/>
    <cellStyle name="Финансовый 3 3 8 3 8 4" xfId="29905"/>
    <cellStyle name="Финансовый 3 3 8 3 9" xfId="7225"/>
    <cellStyle name="Финансовый 3 3 8 3 9 2" xfId="20833"/>
    <cellStyle name="Финансовый 3 3 8 3 9 3" xfId="34441"/>
    <cellStyle name="Финансовый 3 3 8 4" xfId="1731"/>
    <cellStyle name="Финансовый 3 3 8 4 2" xfId="6267"/>
    <cellStyle name="Финансовый 3 3 8 4 2 2" xfId="13071"/>
    <cellStyle name="Финансовый 3 3 8 4 2 2 2" xfId="26679"/>
    <cellStyle name="Финансовый 3 3 8 4 2 2 3" xfId="40287"/>
    <cellStyle name="Финансовый 3 3 8 4 2 3" xfId="19875"/>
    <cellStyle name="Финансовый 3 3 8 4 2 4" xfId="33483"/>
    <cellStyle name="Финансовый 3 3 8 4 3" xfId="3999"/>
    <cellStyle name="Финансовый 3 3 8 4 3 2" xfId="10803"/>
    <cellStyle name="Финансовый 3 3 8 4 3 2 2" xfId="24411"/>
    <cellStyle name="Финансовый 3 3 8 4 3 2 3" xfId="38019"/>
    <cellStyle name="Финансовый 3 3 8 4 3 3" xfId="17607"/>
    <cellStyle name="Финансовый 3 3 8 4 3 4" xfId="31215"/>
    <cellStyle name="Финансовый 3 3 8 4 4" xfId="8535"/>
    <cellStyle name="Финансовый 3 3 8 4 4 2" xfId="22143"/>
    <cellStyle name="Финансовый 3 3 8 4 4 3" xfId="35751"/>
    <cellStyle name="Финансовый 3 3 8 4 5" xfId="15339"/>
    <cellStyle name="Финансовый 3 3 8 4 6" xfId="28947"/>
    <cellStyle name="Финансовый 3 3 8 5" xfId="1353"/>
    <cellStyle name="Финансовый 3 3 8 5 2" xfId="5889"/>
    <cellStyle name="Финансовый 3 3 8 5 2 2" xfId="12693"/>
    <cellStyle name="Финансовый 3 3 8 5 2 2 2" xfId="26301"/>
    <cellStyle name="Финансовый 3 3 8 5 2 2 3" xfId="39909"/>
    <cellStyle name="Финансовый 3 3 8 5 2 3" xfId="19497"/>
    <cellStyle name="Финансовый 3 3 8 5 2 4" xfId="33105"/>
    <cellStyle name="Финансовый 3 3 8 5 3" xfId="3621"/>
    <cellStyle name="Финансовый 3 3 8 5 3 2" xfId="10425"/>
    <cellStyle name="Финансовый 3 3 8 5 3 2 2" xfId="24033"/>
    <cellStyle name="Финансовый 3 3 8 5 3 2 3" xfId="37641"/>
    <cellStyle name="Финансовый 3 3 8 5 3 3" xfId="17229"/>
    <cellStyle name="Финансовый 3 3 8 5 3 4" xfId="30837"/>
    <cellStyle name="Финансовый 3 3 8 5 4" xfId="8157"/>
    <cellStyle name="Финансовый 3 3 8 5 4 2" xfId="21765"/>
    <cellStyle name="Финансовый 3 3 8 5 4 3" xfId="35373"/>
    <cellStyle name="Финансовый 3 3 8 5 5" xfId="14961"/>
    <cellStyle name="Финансовый 3 3 8 5 6" xfId="28569"/>
    <cellStyle name="Финансовый 3 3 8 6" xfId="2109"/>
    <cellStyle name="Финансовый 3 3 8 6 2" xfId="6645"/>
    <cellStyle name="Финансовый 3 3 8 6 2 2" xfId="13449"/>
    <cellStyle name="Финансовый 3 3 8 6 2 2 2" xfId="27057"/>
    <cellStyle name="Финансовый 3 3 8 6 2 2 3" xfId="40665"/>
    <cellStyle name="Финансовый 3 3 8 6 2 3" xfId="20253"/>
    <cellStyle name="Финансовый 3 3 8 6 2 4" xfId="33861"/>
    <cellStyle name="Финансовый 3 3 8 6 3" xfId="4377"/>
    <cellStyle name="Финансовый 3 3 8 6 3 2" xfId="11181"/>
    <cellStyle name="Финансовый 3 3 8 6 3 2 2" xfId="24789"/>
    <cellStyle name="Финансовый 3 3 8 6 3 2 3" xfId="38397"/>
    <cellStyle name="Финансовый 3 3 8 6 3 3" xfId="17985"/>
    <cellStyle name="Финансовый 3 3 8 6 3 4" xfId="31593"/>
    <cellStyle name="Финансовый 3 3 8 6 4" xfId="8913"/>
    <cellStyle name="Финансовый 3 3 8 6 4 2" xfId="22521"/>
    <cellStyle name="Финансовый 3 3 8 6 4 3" xfId="36129"/>
    <cellStyle name="Финансовый 3 3 8 6 5" xfId="15717"/>
    <cellStyle name="Финансовый 3 3 8 6 6" xfId="29325"/>
    <cellStyle name="Финансовый 3 3 8 7" xfId="975"/>
    <cellStyle name="Финансовый 3 3 8 7 2" xfId="5511"/>
    <cellStyle name="Финансовый 3 3 8 7 2 2" xfId="12315"/>
    <cellStyle name="Финансовый 3 3 8 7 2 2 2" xfId="25923"/>
    <cellStyle name="Финансовый 3 3 8 7 2 2 3" xfId="39531"/>
    <cellStyle name="Финансовый 3 3 8 7 2 3" xfId="19119"/>
    <cellStyle name="Финансовый 3 3 8 7 2 4" xfId="32727"/>
    <cellStyle name="Финансовый 3 3 8 7 3" xfId="3243"/>
    <cellStyle name="Финансовый 3 3 8 7 3 2" xfId="10047"/>
    <cellStyle name="Финансовый 3 3 8 7 3 2 2" xfId="23655"/>
    <cellStyle name="Финансовый 3 3 8 7 3 2 3" xfId="37263"/>
    <cellStyle name="Финансовый 3 3 8 7 3 3" xfId="16851"/>
    <cellStyle name="Финансовый 3 3 8 7 3 4" xfId="30459"/>
    <cellStyle name="Финансовый 3 3 8 7 4" xfId="7779"/>
    <cellStyle name="Финансовый 3 3 8 7 4 2" xfId="21387"/>
    <cellStyle name="Финансовый 3 3 8 7 4 3" xfId="34995"/>
    <cellStyle name="Финансовый 3 3 8 7 5" xfId="14583"/>
    <cellStyle name="Финансовый 3 3 8 7 6" xfId="28191"/>
    <cellStyle name="Финансовый 3 3 8 8" xfId="597"/>
    <cellStyle name="Финансовый 3 3 8 8 2" xfId="5133"/>
    <cellStyle name="Финансовый 3 3 8 8 2 2" xfId="11937"/>
    <cellStyle name="Финансовый 3 3 8 8 2 2 2" xfId="25545"/>
    <cellStyle name="Финансовый 3 3 8 8 2 2 3" xfId="39153"/>
    <cellStyle name="Финансовый 3 3 8 8 2 3" xfId="18741"/>
    <cellStyle name="Финансовый 3 3 8 8 2 4" xfId="32349"/>
    <cellStyle name="Финансовый 3 3 8 8 3" xfId="2865"/>
    <cellStyle name="Финансовый 3 3 8 8 3 2" xfId="9669"/>
    <cellStyle name="Финансовый 3 3 8 8 3 2 2" xfId="23277"/>
    <cellStyle name="Финансовый 3 3 8 8 3 2 3" xfId="36885"/>
    <cellStyle name="Финансовый 3 3 8 8 3 3" xfId="16473"/>
    <cellStyle name="Финансовый 3 3 8 8 3 4" xfId="30081"/>
    <cellStyle name="Финансовый 3 3 8 8 4" xfId="7401"/>
    <cellStyle name="Финансовый 3 3 8 8 4 2" xfId="21009"/>
    <cellStyle name="Финансовый 3 3 8 8 4 3" xfId="34617"/>
    <cellStyle name="Финансовый 3 3 8 8 5" xfId="14205"/>
    <cellStyle name="Финансовый 3 3 8 8 6" xfId="27813"/>
    <cellStyle name="Финансовый 3 3 8 9" xfId="4755"/>
    <cellStyle name="Финансовый 3 3 8 9 2" xfId="11559"/>
    <cellStyle name="Финансовый 3 3 8 9 2 2" xfId="25167"/>
    <cellStyle name="Финансовый 3 3 8 9 2 3" xfId="38775"/>
    <cellStyle name="Финансовый 3 3 8 9 3" xfId="18363"/>
    <cellStyle name="Финансовый 3 3 8 9 4" xfId="31971"/>
    <cellStyle name="Финансовый 3 3 9" xfId="225"/>
    <cellStyle name="Финансовый 3 3 9 10" xfId="7029"/>
    <cellStyle name="Финансовый 3 3 9 10 2" xfId="20637"/>
    <cellStyle name="Финансовый 3 3 9 10 3" xfId="34245"/>
    <cellStyle name="Финансовый 3 3 9 11" xfId="13833"/>
    <cellStyle name="Финансовый 3 3 9 12" xfId="27441"/>
    <cellStyle name="Финансовый 3 3 9 2" xfId="427"/>
    <cellStyle name="Финансовый 3 3 9 2 10" xfId="14035"/>
    <cellStyle name="Финансовый 3 3 9 2 11" xfId="27643"/>
    <cellStyle name="Финансовый 3 3 9 2 2" xfId="1939"/>
    <cellStyle name="Финансовый 3 3 9 2 2 2" xfId="6475"/>
    <cellStyle name="Финансовый 3 3 9 2 2 2 2" xfId="13279"/>
    <cellStyle name="Финансовый 3 3 9 2 2 2 2 2" xfId="26887"/>
    <cellStyle name="Финансовый 3 3 9 2 2 2 2 3" xfId="40495"/>
    <cellStyle name="Финансовый 3 3 9 2 2 2 3" xfId="20083"/>
    <cellStyle name="Финансовый 3 3 9 2 2 2 4" xfId="33691"/>
    <cellStyle name="Финансовый 3 3 9 2 2 3" xfId="4207"/>
    <cellStyle name="Финансовый 3 3 9 2 2 3 2" xfId="11011"/>
    <cellStyle name="Финансовый 3 3 9 2 2 3 2 2" xfId="24619"/>
    <cellStyle name="Финансовый 3 3 9 2 2 3 2 3" xfId="38227"/>
    <cellStyle name="Финансовый 3 3 9 2 2 3 3" xfId="17815"/>
    <cellStyle name="Финансовый 3 3 9 2 2 3 4" xfId="31423"/>
    <cellStyle name="Финансовый 3 3 9 2 2 4" xfId="8743"/>
    <cellStyle name="Финансовый 3 3 9 2 2 4 2" xfId="22351"/>
    <cellStyle name="Финансовый 3 3 9 2 2 4 3" xfId="35959"/>
    <cellStyle name="Финансовый 3 3 9 2 2 5" xfId="15547"/>
    <cellStyle name="Финансовый 3 3 9 2 2 6" xfId="29155"/>
    <cellStyle name="Финансовый 3 3 9 2 3" xfId="1561"/>
    <cellStyle name="Финансовый 3 3 9 2 3 2" xfId="6097"/>
    <cellStyle name="Финансовый 3 3 9 2 3 2 2" xfId="12901"/>
    <cellStyle name="Финансовый 3 3 9 2 3 2 2 2" xfId="26509"/>
    <cellStyle name="Финансовый 3 3 9 2 3 2 2 3" xfId="40117"/>
    <cellStyle name="Финансовый 3 3 9 2 3 2 3" xfId="19705"/>
    <cellStyle name="Финансовый 3 3 9 2 3 2 4" xfId="33313"/>
    <cellStyle name="Финансовый 3 3 9 2 3 3" xfId="3829"/>
    <cellStyle name="Финансовый 3 3 9 2 3 3 2" xfId="10633"/>
    <cellStyle name="Финансовый 3 3 9 2 3 3 2 2" xfId="24241"/>
    <cellStyle name="Финансовый 3 3 9 2 3 3 2 3" xfId="37849"/>
    <cellStyle name="Финансовый 3 3 9 2 3 3 3" xfId="17437"/>
    <cellStyle name="Финансовый 3 3 9 2 3 3 4" xfId="31045"/>
    <cellStyle name="Финансовый 3 3 9 2 3 4" xfId="8365"/>
    <cellStyle name="Финансовый 3 3 9 2 3 4 2" xfId="21973"/>
    <cellStyle name="Финансовый 3 3 9 2 3 4 3" xfId="35581"/>
    <cellStyle name="Финансовый 3 3 9 2 3 5" xfId="15169"/>
    <cellStyle name="Финансовый 3 3 9 2 3 6" xfId="28777"/>
    <cellStyle name="Финансовый 3 3 9 2 4" xfId="2317"/>
    <cellStyle name="Финансовый 3 3 9 2 4 2" xfId="6853"/>
    <cellStyle name="Финансовый 3 3 9 2 4 2 2" xfId="13657"/>
    <cellStyle name="Финансовый 3 3 9 2 4 2 2 2" xfId="27265"/>
    <cellStyle name="Финансовый 3 3 9 2 4 2 2 3" xfId="40873"/>
    <cellStyle name="Финансовый 3 3 9 2 4 2 3" xfId="20461"/>
    <cellStyle name="Финансовый 3 3 9 2 4 2 4" xfId="34069"/>
    <cellStyle name="Финансовый 3 3 9 2 4 3" xfId="4585"/>
    <cellStyle name="Финансовый 3 3 9 2 4 3 2" xfId="11389"/>
    <cellStyle name="Финансовый 3 3 9 2 4 3 2 2" xfId="24997"/>
    <cellStyle name="Финансовый 3 3 9 2 4 3 2 3" xfId="38605"/>
    <cellStyle name="Финансовый 3 3 9 2 4 3 3" xfId="18193"/>
    <cellStyle name="Финансовый 3 3 9 2 4 3 4" xfId="31801"/>
    <cellStyle name="Финансовый 3 3 9 2 4 4" xfId="9121"/>
    <cellStyle name="Финансовый 3 3 9 2 4 4 2" xfId="22729"/>
    <cellStyle name="Финансовый 3 3 9 2 4 4 3" xfId="36337"/>
    <cellStyle name="Финансовый 3 3 9 2 4 5" xfId="15925"/>
    <cellStyle name="Финансовый 3 3 9 2 4 6" xfId="29533"/>
    <cellStyle name="Финансовый 3 3 9 2 5" xfId="1183"/>
    <cellStyle name="Финансовый 3 3 9 2 5 2" xfId="5719"/>
    <cellStyle name="Финансовый 3 3 9 2 5 2 2" xfId="12523"/>
    <cellStyle name="Финансовый 3 3 9 2 5 2 2 2" xfId="26131"/>
    <cellStyle name="Финансовый 3 3 9 2 5 2 2 3" xfId="39739"/>
    <cellStyle name="Финансовый 3 3 9 2 5 2 3" xfId="19327"/>
    <cellStyle name="Финансовый 3 3 9 2 5 2 4" xfId="32935"/>
    <cellStyle name="Финансовый 3 3 9 2 5 3" xfId="3451"/>
    <cellStyle name="Финансовый 3 3 9 2 5 3 2" xfId="10255"/>
    <cellStyle name="Финансовый 3 3 9 2 5 3 2 2" xfId="23863"/>
    <cellStyle name="Финансовый 3 3 9 2 5 3 2 3" xfId="37471"/>
    <cellStyle name="Финансовый 3 3 9 2 5 3 3" xfId="17059"/>
    <cellStyle name="Финансовый 3 3 9 2 5 3 4" xfId="30667"/>
    <cellStyle name="Финансовый 3 3 9 2 5 4" xfId="7987"/>
    <cellStyle name="Финансовый 3 3 9 2 5 4 2" xfId="21595"/>
    <cellStyle name="Финансовый 3 3 9 2 5 4 3" xfId="35203"/>
    <cellStyle name="Финансовый 3 3 9 2 5 5" xfId="14791"/>
    <cellStyle name="Финансовый 3 3 9 2 5 6" xfId="28399"/>
    <cellStyle name="Финансовый 3 3 9 2 6" xfId="805"/>
    <cellStyle name="Финансовый 3 3 9 2 6 2" xfId="5341"/>
    <cellStyle name="Финансовый 3 3 9 2 6 2 2" xfId="12145"/>
    <cellStyle name="Финансовый 3 3 9 2 6 2 2 2" xfId="25753"/>
    <cellStyle name="Финансовый 3 3 9 2 6 2 2 3" xfId="39361"/>
    <cellStyle name="Финансовый 3 3 9 2 6 2 3" xfId="18949"/>
    <cellStyle name="Финансовый 3 3 9 2 6 2 4" xfId="32557"/>
    <cellStyle name="Финансовый 3 3 9 2 6 3" xfId="3073"/>
    <cellStyle name="Финансовый 3 3 9 2 6 3 2" xfId="9877"/>
    <cellStyle name="Финансовый 3 3 9 2 6 3 2 2" xfId="23485"/>
    <cellStyle name="Финансовый 3 3 9 2 6 3 2 3" xfId="37093"/>
    <cellStyle name="Финансовый 3 3 9 2 6 3 3" xfId="16681"/>
    <cellStyle name="Финансовый 3 3 9 2 6 3 4" xfId="30289"/>
    <cellStyle name="Финансовый 3 3 9 2 6 4" xfId="7609"/>
    <cellStyle name="Финансовый 3 3 9 2 6 4 2" xfId="21217"/>
    <cellStyle name="Финансовый 3 3 9 2 6 4 3" xfId="34825"/>
    <cellStyle name="Финансовый 3 3 9 2 6 5" xfId="14413"/>
    <cellStyle name="Финансовый 3 3 9 2 6 6" xfId="28021"/>
    <cellStyle name="Финансовый 3 3 9 2 7" xfId="4963"/>
    <cellStyle name="Финансовый 3 3 9 2 7 2" xfId="11767"/>
    <cellStyle name="Финансовый 3 3 9 2 7 2 2" xfId="25375"/>
    <cellStyle name="Финансовый 3 3 9 2 7 2 3" xfId="38983"/>
    <cellStyle name="Финансовый 3 3 9 2 7 3" xfId="18571"/>
    <cellStyle name="Финансовый 3 3 9 2 7 4" xfId="32179"/>
    <cellStyle name="Финансовый 3 3 9 2 8" xfId="2695"/>
    <cellStyle name="Финансовый 3 3 9 2 8 2" xfId="9499"/>
    <cellStyle name="Финансовый 3 3 9 2 8 2 2" xfId="23107"/>
    <cellStyle name="Финансовый 3 3 9 2 8 2 3" xfId="36715"/>
    <cellStyle name="Финансовый 3 3 9 2 8 3" xfId="16303"/>
    <cellStyle name="Финансовый 3 3 9 2 8 4" xfId="29911"/>
    <cellStyle name="Финансовый 3 3 9 2 9" xfId="7231"/>
    <cellStyle name="Финансовый 3 3 9 2 9 2" xfId="20839"/>
    <cellStyle name="Финансовый 3 3 9 2 9 3" xfId="34447"/>
    <cellStyle name="Финансовый 3 3 9 3" xfId="1737"/>
    <cellStyle name="Финансовый 3 3 9 3 2" xfId="6273"/>
    <cellStyle name="Финансовый 3 3 9 3 2 2" xfId="13077"/>
    <cellStyle name="Финансовый 3 3 9 3 2 2 2" xfId="26685"/>
    <cellStyle name="Финансовый 3 3 9 3 2 2 3" xfId="40293"/>
    <cellStyle name="Финансовый 3 3 9 3 2 3" xfId="19881"/>
    <cellStyle name="Финансовый 3 3 9 3 2 4" xfId="33489"/>
    <cellStyle name="Финансовый 3 3 9 3 3" xfId="4005"/>
    <cellStyle name="Финансовый 3 3 9 3 3 2" xfId="10809"/>
    <cellStyle name="Финансовый 3 3 9 3 3 2 2" xfId="24417"/>
    <cellStyle name="Финансовый 3 3 9 3 3 2 3" xfId="38025"/>
    <cellStyle name="Финансовый 3 3 9 3 3 3" xfId="17613"/>
    <cellStyle name="Финансовый 3 3 9 3 3 4" xfId="31221"/>
    <cellStyle name="Финансовый 3 3 9 3 4" xfId="8541"/>
    <cellStyle name="Финансовый 3 3 9 3 4 2" xfId="22149"/>
    <cellStyle name="Финансовый 3 3 9 3 4 3" xfId="35757"/>
    <cellStyle name="Финансовый 3 3 9 3 5" xfId="15345"/>
    <cellStyle name="Финансовый 3 3 9 3 6" xfId="28953"/>
    <cellStyle name="Финансовый 3 3 9 4" xfId="1359"/>
    <cellStyle name="Финансовый 3 3 9 4 2" xfId="5895"/>
    <cellStyle name="Финансовый 3 3 9 4 2 2" xfId="12699"/>
    <cellStyle name="Финансовый 3 3 9 4 2 2 2" xfId="26307"/>
    <cellStyle name="Финансовый 3 3 9 4 2 2 3" xfId="39915"/>
    <cellStyle name="Финансовый 3 3 9 4 2 3" xfId="19503"/>
    <cellStyle name="Финансовый 3 3 9 4 2 4" xfId="33111"/>
    <cellStyle name="Финансовый 3 3 9 4 3" xfId="3627"/>
    <cellStyle name="Финансовый 3 3 9 4 3 2" xfId="10431"/>
    <cellStyle name="Финансовый 3 3 9 4 3 2 2" xfId="24039"/>
    <cellStyle name="Финансовый 3 3 9 4 3 2 3" xfId="37647"/>
    <cellStyle name="Финансовый 3 3 9 4 3 3" xfId="17235"/>
    <cellStyle name="Финансовый 3 3 9 4 3 4" xfId="30843"/>
    <cellStyle name="Финансовый 3 3 9 4 4" xfId="8163"/>
    <cellStyle name="Финансовый 3 3 9 4 4 2" xfId="21771"/>
    <cellStyle name="Финансовый 3 3 9 4 4 3" xfId="35379"/>
    <cellStyle name="Финансовый 3 3 9 4 5" xfId="14967"/>
    <cellStyle name="Финансовый 3 3 9 4 6" xfId="28575"/>
    <cellStyle name="Финансовый 3 3 9 5" xfId="2115"/>
    <cellStyle name="Финансовый 3 3 9 5 2" xfId="6651"/>
    <cellStyle name="Финансовый 3 3 9 5 2 2" xfId="13455"/>
    <cellStyle name="Финансовый 3 3 9 5 2 2 2" xfId="27063"/>
    <cellStyle name="Финансовый 3 3 9 5 2 2 3" xfId="40671"/>
    <cellStyle name="Финансовый 3 3 9 5 2 3" xfId="20259"/>
    <cellStyle name="Финансовый 3 3 9 5 2 4" xfId="33867"/>
    <cellStyle name="Финансовый 3 3 9 5 3" xfId="4383"/>
    <cellStyle name="Финансовый 3 3 9 5 3 2" xfId="11187"/>
    <cellStyle name="Финансовый 3 3 9 5 3 2 2" xfId="24795"/>
    <cellStyle name="Финансовый 3 3 9 5 3 2 3" xfId="38403"/>
    <cellStyle name="Финансовый 3 3 9 5 3 3" xfId="17991"/>
    <cellStyle name="Финансовый 3 3 9 5 3 4" xfId="31599"/>
    <cellStyle name="Финансовый 3 3 9 5 4" xfId="8919"/>
    <cellStyle name="Финансовый 3 3 9 5 4 2" xfId="22527"/>
    <cellStyle name="Финансовый 3 3 9 5 4 3" xfId="36135"/>
    <cellStyle name="Финансовый 3 3 9 5 5" xfId="15723"/>
    <cellStyle name="Финансовый 3 3 9 5 6" xfId="29331"/>
    <cellStyle name="Финансовый 3 3 9 6" xfId="981"/>
    <cellStyle name="Финансовый 3 3 9 6 2" xfId="5517"/>
    <cellStyle name="Финансовый 3 3 9 6 2 2" xfId="12321"/>
    <cellStyle name="Финансовый 3 3 9 6 2 2 2" xfId="25929"/>
    <cellStyle name="Финансовый 3 3 9 6 2 2 3" xfId="39537"/>
    <cellStyle name="Финансовый 3 3 9 6 2 3" xfId="19125"/>
    <cellStyle name="Финансовый 3 3 9 6 2 4" xfId="32733"/>
    <cellStyle name="Финансовый 3 3 9 6 3" xfId="3249"/>
    <cellStyle name="Финансовый 3 3 9 6 3 2" xfId="10053"/>
    <cellStyle name="Финансовый 3 3 9 6 3 2 2" xfId="23661"/>
    <cellStyle name="Финансовый 3 3 9 6 3 2 3" xfId="37269"/>
    <cellStyle name="Финансовый 3 3 9 6 3 3" xfId="16857"/>
    <cellStyle name="Финансовый 3 3 9 6 3 4" xfId="30465"/>
    <cellStyle name="Финансовый 3 3 9 6 4" xfId="7785"/>
    <cellStyle name="Финансовый 3 3 9 6 4 2" xfId="21393"/>
    <cellStyle name="Финансовый 3 3 9 6 4 3" xfId="35001"/>
    <cellStyle name="Финансовый 3 3 9 6 5" xfId="14589"/>
    <cellStyle name="Финансовый 3 3 9 6 6" xfId="28197"/>
    <cellStyle name="Финансовый 3 3 9 7" xfId="603"/>
    <cellStyle name="Финансовый 3 3 9 7 2" xfId="5139"/>
    <cellStyle name="Финансовый 3 3 9 7 2 2" xfId="11943"/>
    <cellStyle name="Финансовый 3 3 9 7 2 2 2" xfId="25551"/>
    <cellStyle name="Финансовый 3 3 9 7 2 2 3" xfId="39159"/>
    <cellStyle name="Финансовый 3 3 9 7 2 3" xfId="18747"/>
    <cellStyle name="Финансовый 3 3 9 7 2 4" xfId="32355"/>
    <cellStyle name="Финансовый 3 3 9 7 3" xfId="2871"/>
    <cellStyle name="Финансовый 3 3 9 7 3 2" xfId="9675"/>
    <cellStyle name="Финансовый 3 3 9 7 3 2 2" xfId="23283"/>
    <cellStyle name="Финансовый 3 3 9 7 3 2 3" xfId="36891"/>
    <cellStyle name="Финансовый 3 3 9 7 3 3" xfId="16479"/>
    <cellStyle name="Финансовый 3 3 9 7 3 4" xfId="30087"/>
    <cellStyle name="Финансовый 3 3 9 7 4" xfId="7407"/>
    <cellStyle name="Финансовый 3 3 9 7 4 2" xfId="21015"/>
    <cellStyle name="Финансовый 3 3 9 7 4 3" xfId="34623"/>
    <cellStyle name="Финансовый 3 3 9 7 5" xfId="14211"/>
    <cellStyle name="Финансовый 3 3 9 7 6" xfId="27819"/>
    <cellStyle name="Финансовый 3 3 9 8" xfId="4761"/>
    <cellStyle name="Финансовый 3 3 9 8 2" xfId="11565"/>
    <cellStyle name="Финансовый 3 3 9 8 2 2" xfId="25173"/>
    <cellStyle name="Финансовый 3 3 9 8 2 3" xfId="38781"/>
    <cellStyle name="Финансовый 3 3 9 8 3" xfId="18369"/>
    <cellStyle name="Финансовый 3 3 9 8 4" xfId="31977"/>
    <cellStyle name="Финансовый 3 3 9 9" xfId="2493"/>
    <cellStyle name="Финансовый 3 3 9 9 2" xfId="9297"/>
    <cellStyle name="Финансовый 3 3 9 9 2 2" xfId="22905"/>
    <cellStyle name="Финансовый 3 3 9 9 2 3" xfId="36513"/>
    <cellStyle name="Финансовый 3 3 9 9 3" xfId="16101"/>
    <cellStyle name="Финансовый 3 3 9 9 4" xfId="29709"/>
    <cellStyle name="Финансовый 3 3_заявки" xfId="59139"/>
    <cellStyle name="Финансовый 3 4" xfId="145"/>
    <cellStyle name="Финансовый 3 4 10" xfId="1657"/>
    <cellStyle name="Финансовый 3 4 10 2" xfId="6193"/>
    <cellStyle name="Финансовый 3 4 10 2 2" xfId="12997"/>
    <cellStyle name="Финансовый 3 4 10 2 2 2" xfId="26605"/>
    <cellStyle name="Финансовый 3 4 10 2 2 3" xfId="40213"/>
    <cellStyle name="Финансовый 3 4 10 2 3" xfId="19801"/>
    <cellStyle name="Финансовый 3 4 10 2 4" xfId="33409"/>
    <cellStyle name="Финансовый 3 4 10 3" xfId="3925"/>
    <cellStyle name="Финансовый 3 4 10 3 2" xfId="10729"/>
    <cellStyle name="Финансовый 3 4 10 3 2 2" xfId="24337"/>
    <cellStyle name="Финансовый 3 4 10 3 2 3" xfId="37945"/>
    <cellStyle name="Финансовый 3 4 10 3 3" xfId="17533"/>
    <cellStyle name="Финансовый 3 4 10 3 4" xfId="31141"/>
    <cellStyle name="Финансовый 3 4 10 4" xfId="8461"/>
    <cellStyle name="Финансовый 3 4 10 4 2" xfId="22069"/>
    <cellStyle name="Финансовый 3 4 10 4 3" xfId="35677"/>
    <cellStyle name="Финансовый 3 4 10 5" xfId="15265"/>
    <cellStyle name="Финансовый 3 4 10 6" xfId="28873"/>
    <cellStyle name="Финансовый 3 4 11" xfId="1279"/>
    <cellStyle name="Финансовый 3 4 11 2" xfId="5815"/>
    <cellStyle name="Финансовый 3 4 11 2 2" xfId="12619"/>
    <cellStyle name="Финансовый 3 4 11 2 2 2" xfId="26227"/>
    <cellStyle name="Финансовый 3 4 11 2 2 3" xfId="39835"/>
    <cellStyle name="Финансовый 3 4 11 2 3" xfId="19423"/>
    <cellStyle name="Финансовый 3 4 11 2 4" xfId="33031"/>
    <cellStyle name="Финансовый 3 4 11 3" xfId="3547"/>
    <cellStyle name="Финансовый 3 4 11 3 2" xfId="10351"/>
    <cellStyle name="Финансовый 3 4 11 3 2 2" xfId="23959"/>
    <cellStyle name="Финансовый 3 4 11 3 2 3" xfId="37567"/>
    <cellStyle name="Финансовый 3 4 11 3 3" xfId="17155"/>
    <cellStyle name="Финансовый 3 4 11 3 4" xfId="30763"/>
    <cellStyle name="Финансовый 3 4 11 4" xfId="8083"/>
    <cellStyle name="Финансовый 3 4 11 4 2" xfId="21691"/>
    <cellStyle name="Финансовый 3 4 11 4 3" xfId="35299"/>
    <cellStyle name="Финансовый 3 4 11 5" xfId="14887"/>
    <cellStyle name="Финансовый 3 4 11 6" xfId="28495"/>
    <cellStyle name="Финансовый 3 4 12" xfId="2035"/>
    <cellStyle name="Финансовый 3 4 12 2" xfId="6571"/>
    <cellStyle name="Финансовый 3 4 12 2 2" xfId="13375"/>
    <cellStyle name="Финансовый 3 4 12 2 2 2" xfId="26983"/>
    <cellStyle name="Финансовый 3 4 12 2 2 3" xfId="40591"/>
    <cellStyle name="Финансовый 3 4 12 2 3" xfId="20179"/>
    <cellStyle name="Финансовый 3 4 12 2 4" xfId="33787"/>
    <cellStyle name="Финансовый 3 4 12 3" xfId="4303"/>
    <cellStyle name="Финансовый 3 4 12 3 2" xfId="11107"/>
    <cellStyle name="Финансовый 3 4 12 3 2 2" xfId="24715"/>
    <cellStyle name="Финансовый 3 4 12 3 2 3" xfId="38323"/>
    <cellStyle name="Финансовый 3 4 12 3 3" xfId="17911"/>
    <cellStyle name="Финансовый 3 4 12 3 4" xfId="31519"/>
    <cellStyle name="Финансовый 3 4 12 4" xfId="8839"/>
    <cellStyle name="Финансовый 3 4 12 4 2" xfId="22447"/>
    <cellStyle name="Финансовый 3 4 12 4 3" xfId="36055"/>
    <cellStyle name="Финансовый 3 4 12 5" xfId="15643"/>
    <cellStyle name="Финансовый 3 4 12 6" xfId="29251"/>
    <cellStyle name="Финансовый 3 4 13" xfId="901"/>
    <cellStyle name="Финансовый 3 4 13 2" xfId="5437"/>
    <cellStyle name="Финансовый 3 4 13 2 2" xfId="12241"/>
    <cellStyle name="Финансовый 3 4 13 2 2 2" xfId="25849"/>
    <cellStyle name="Финансовый 3 4 13 2 2 3" xfId="39457"/>
    <cellStyle name="Финансовый 3 4 13 2 3" xfId="19045"/>
    <cellStyle name="Финансовый 3 4 13 2 4" xfId="32653"/>
    <cellStyle name="Финансовый 3 4 13 3" xfId="3169"/>
    <cellStyle name="Финансовый 3 4 13 3 2" xfId="9973"/>
    <cellStyle name="Финансовый 3 4 13 3 2 2" xfId="23581"/>
    <cellStyle name="Финансовый 3 4 13 3 2 3" xfId="37189"/>
    <cellStyle name="Финансовый 3 4 13 3 3" xfId="16777"/>
    <cellStyle name="Финансовый 3 4 13 3 4" xfId="30385"/>
    <cellStyle name="Финансовый 3 4 13 4" xfId="7705"/>
    <cellStyle name="Финансовый 3 4 13 4 2" xfId="21313"/>
    <cellStyle name="Финансовый 3 4 13 4 3" xfId="34921"/>
    <cellStyle name="Финансовый 3 4 13 5" xfId="14509"/>
    <cellStyle name="Финансовый 3 4 13 6" xfId="28117"/>
    <cellStyle name="Финансовый 3 4 14" xfId="523"/>
    <cellStyle name="Финансовый 3 4 14 2" xfId="5059"/>
    <cellStyle name="Финансовый 3 4 14 2 2" xfId="11863"/>
    <cellStyle name="Финансовый 3 4 14 2 2 2" xfId="25471"/>
    <cellStyle name="Финансовый 3 4 14 2 2 3" xfId="39079"/>
    <cellStyle name="Финансовый 3 4 14 2 3" xfId="18667"/>
    <cellStyle name="Финансовый 3 4 14 2 4" xfId="32275"/>
    <cellStyle name="Финансовый 3 4 14 3" xfId="2791"/>
    <cellStyle name="Финансовый 3 4 14 3 2" xfId="9595"/>
    <cellStyle name="Финансовый 3 4 14 3 2 2" xfId="23203"/>
    <cellStyle name="Финансовый 3 4 14 3 2 3" xfId="36811"/>
    <cellStyle name="Финансовый 3 4 14 3 3" xfId="16399"/>
    <cellStyle name="Финансовый 3 4 14 3 4" xfId="30007"/>
    <cellStyle name="Финансовый 3 4 14 4" xfId="7327"/>
    <cellStyle name="Финансовый 3 4 14 4 2" xfId="20935"/>
    <cellStyle name="Финансовый 3 4 14 4 3" xfId="34543"/>
    <cellStyle name="Финансовый 3 4 14 5" xfId="14131"/>
    <cellStyle name="Финансовый 3 4 14 6" xfId="27739"/>
    <cellStyle name="Финансовый 3 4 15" xfId="4681"/>
    <cellStyle name="Финансовый 3 4 15 2" xfId="11485"/>
    <cellStyle name="Финансовый 3 4 15 2 2" xfId="25093"/>
    <cellStyle name="Финансовый 3 4 15 2 3" xfId="38701"/>
    <cellStyle name="Финансовый 3 4 15 3" xfId="18289"/>
    <cellStyle name="Финансовый 3 4 15 4" xfId="31897"/>
    <cellStyle name="Финансовый 3 4 16" xfId="2413"/>
    <cellStyle name="Финансовый 3 4 16 2" xfId="9217"/>
    <cellStyle name="Финансовый 3 4 16 2 2" xfId="22825"/>
    <cellStyle name="Финансовый 3 4 16 2 3" xfId="36433"/>
    <cellStyle name="Финансовый 3 4 16 3" xfId="16021"/>
    <cellStyle name="Финансовый 3 4 16 4" xfId="29629"/>
    <cellStyle name="Финансовый 3 4 17" xfId="6949"/>
    <cellStyle name="Финансовый 3 4 17 2" xfId="20557"/>
    <cellStyle name="Финансовый 3 4 17 3" xfId="34165"/>
    <cellStyle name="Финансовый 3 4 18" xfId="13753"/>
    <cellStyle name="Финансовый 3 4 19" xfId="27361"/>
    <cellStyle name="Финансовый 3 4 2" xfId="160"/>
    <cellStyle name="Финансовый 3 4 2 10" xfId="2050"/>
    <cellStyle name="Финансовый 3 4 2 10 2" xfId="6586"/>
    <cellStyle name="Финансовый 3 4 2 10 2 2" xfId="13390"/>
    <cellStyle name="Финансовый 3 4 2 10 2 2 2" xfId="26998"/>
    <cellStyle name="Финансовый 3 4 2 10 2 2 3" xfId="40606"/>
    <cellStyle name="Финансовый 3 4 2 10 2 3" xfId="20194"/>
    <cellStyle name="Финансовый 3 4 2 10 2 4" xfId="33802"/>
    <cellStyle name="Финансовый 3 4 2 10 3" xfId="4318"/>
    <cellStyle name="Финансовый 3 4 2 10 3 2" xfId="11122"/>
    <cellStyle name="Финансовый 3 4 2 10 3 2 2" xfId="24730"/>
    <cellStyle name="Финансовый 3 4 2 10 3 2 3" xfId="38338"/>
    <cellStyle name="Финансовый 3 4 2 10 3 3" xfId="17926"/>
    <cellStyle name="Финансовый 3 4 2 10 3 4" xfId="31534"/>
    <cellStyle name="Финансовый 3 4 2 10 4" xfId="8854"/>
    <cellStyle name="Финансовый 3 4 2 10 4 2" xfId="22462"/>
    <cellStyle name="Финансовый 3 4 2 10 4 3" xfId="36070"/>
    <cellStyle name="Финансовый 3 4 2 10 5" xfId="15658"/>
    <cellStyle name="Финансовый 3 4 2 10 6" xfId="29266"/>
    <cellStyle name="Финансовый 3 4 2 11" xfId="916"/>
    <cellStyle name="Финансовый 3 4 2 11 2" xfId="5452"/>
    <cellStyle name="Финансовый 3 4 2 11 2 2" xfId="12256"/>
    <cellStyle name="Финансовый 3 4 2 11 2 2 2" xfId="25864"/>
    <cellStyle name="Финансовый 3 4 2 11 2 2 3" xfId="39472"/>
    <cellStyle name="Финансовый 3 4 2 11 2 3" xfId="19060"/>
    <cellStyle name="Финансовый 3 4 2 11 2 4" xfId="32668"/>
    <cellStyle name="Финансовый 3 4 2 11 3" xfId="3184"/>
    <cellStyle name="Финансовый 3 4 2 11 3 2" xfId="9988"/>
    <cellStyle name="Финансовый 3 4 2 11 3 2 2" xfId="23596"/>
    <cellStyle name="Финансовый 3 4 2 11 3 2 3" xfId="37204"/>
    <cellStyle name="Финансовый 3 4 2 11 3 3" xfId="16792"/>
    <cellStyle name="Финансовый 3 4 2 11 3 4" xfId="30400"/>
    <cellStyle name="Финансовый 3 4 2 11 4" xfId="7720"/>
    <cellStyle name="Финансовый 3 4 2 11 4 2" xfId="21328"/>
    <cellStyle name="Финансовый 3 4 2 11 4 3" xfId="34936"/>
    <cellStyle name="Финансовый 3 4 2 11 5" xfId="14524"/>
    <cellStyle name="Финансовый 3 4 2 11 6" xfId="28132"/>
    <cellStyle name="Финансовый 3 4 2 12" xfId="538"/>
    <cellStyle name="Финансовый 3 4 2 12 2" xfId="5074"/>
    <cellStyle name="Финансовый 3 4 2 12 2 2" xfId="11878"/>
    <cellStyle name="Финансовый 3 4 2 12 2 2 2" xfId="25486"/>
    <cellStyle name="Финансовый 3 4 2 12 2 2 3" xfId="39094"/>
    <cellStyle name="Финансовый 3 4 2 12 2 3" xfId="18682"/>
    <cellStyle name="Финансовый 3 4 2 12 2 4" xfId="32290"/>
    <cellStyle name="Финансовый 3 4 2 12 3" xfId="2806"/>
    <cellStyle name="Финансовый 3 4 2 12 3 2" xfId="9610"/>
    <cellStyle name="Финансовый 3 4 2 12 3 2 2" xfId="23218"/>
    <cellStyle name="Финансовый 3 4 2 12 3 2 3" xfId="36826"/>
    <cellStyle name="Финансовый 3 4 2 12 3 3" xfId="16414"/>
    <cellStyle name="Финансовый 3 4 2 12 3 4" xfId="30022"/>
    <cellStyle name="Финансовый 3 4 2 12 4" xfId="7342"/>
    <cellStyle name="Финансовый 3 4 2 12 4 2" xfId="20950"/>
    <cellStyle name="Финансовый 3 4 2 12 4 3" xfId="34558"/>
    <cellStyle name="Финансовый 3 4 2 12 5" xfId="14146"/>
    <cellStyle name="Финансовый 3 4 2 12 6" xfId="27754"/>
    <cellStyle name="Финансовый 3 4 2 13" xfId="4696"/>
    <cellStyle name="Финансовый 3 4 2 13 2" xfId="11500"/>
    <cellStyle name="Финансовый 3 4 2 13 2 2" xfId="25108"/>
    <cellStyle name="Финансовый 3 4 2 13 2 3" xfId="38716"/>
    <cellStyle name="Финансовый 3 4 2 13 3" xfId="18304"/>
    <cellStyle name="Финансовый 3 4 2 13 4" xfId="31912"/>
    <cellStyle name="Финансовый 3 4 2 14" xfId="2428"/>
    <cellStyle name="Финансовый 3 4 2 14 2" xfId="9232"/>
    <cellStyle name="Финансовый 3 4 2 14 2 2" xfId="22840"/>
    <cellStyle name="Финансовый 3 4 2 14 2 3" xfId="36448"/>
    <cellStyle name="Финансовый 3 4 2 14 3" xfId="16036"/>
    <cellStyle name="Финансовый 3 4 2 14 4" xfId="29644"/>
    <cellStyle name="Финансовый 3 4 2 15" xfId="6964"/>
    <cellStyle name="Финансовый 3 4 2 15 2" xfId="20572"/>
    <cellStyle name="Финансовый 3 4 2 15 3" xfId="34180"/>
    <cellStyle name="Финансовый 3 4 2 16" xfId="13768"/>
    <cellStyle name="Финансовый 3 4 2 17" xfId="27376"/>
    <cellStyle name="Финансовый 3 4 2 2" xfId="193"/>
    <cellStyle name="Финансовый 3 4 2 2 10" xfId="4729"/>
    <cellStyle name="Финансовый 3 4 2 2 10 2" xfId="11533"/>
    <cellStyle name="Финансовый 3 4 2 2 10 2 2" xfId="25141"/>
    <cellStyle name="Финансовый 3 4 2 2 10 2 3" xfId="38749"/>
    <cellStyle name="Финансовый 3 4 2 2 10 3" xfId="18337"/>
    <cellStyle name="Финансовый 3 4 2 2 10 4" xfId="31945"/>
    <cellStyle name="Финансовый 3 4 2 2 11" xfId="2461"/>
    <cellStyle name="Финансовый 3 4 2 2 11 2" xfId="9265"/>
    <cellStyle name="Финансовый 3 4 2 2 11 2 2" xfId="22873"/>
    <cellStyle name="Финансовый 3 4 2 2 11 2 3" xfId="36481"/>
    <cellStyle name="Финансовый 3 4 2 2 11 3" xfId="16069"/>
    <cellStyle name="Финансовый 3 4 2 2 11 4" xfId="29677"/>
    <cellStyle name="Финансовый 3 4 2 2 12" xfId="6997"/>
    <cellStyle name="Финансовый 3 4 2 2 12 2" xfId="20605"/>
    <cellStyle name="Финансовый 3 4 2 2 12 3" xfId="34213"/>
    <cellStyle name="Финансовый 3 4 2 2 13" xfId="13801"/>
    <cellStyle name="Финансовый 3 4 2 2 14" xfId="27409"/>
    <cellStyle name="Финансовый 3 4 2 2 2" xfId="328"/>
    <cellStyle name="Финансовый 3 4 2 2 2 10" xfId="7132"/>
    <cellStyle name="Финансовый 3 4 2 2 2 10 2" xfId="20740"/>
    <cellStyle name="Финансовый 3 4 2 2 2 10 3" xfId="34348"/>
    <cellStyle name="Финансовый 3 4 2 2 2 11" xfId="13936"/>
    <cellStyle name="Финансовый 3 4 2 2 2 12" xfId="27544"/>
    <cellStyle name="Финансовый 3 4 2 2 2 2" xfId="476"/>
    <cellStyle name="Финансовый 3 4 2 2 2 2 10" xfId="14084"/>
    <cellStyle name="Финансовый 3 4 2 2 2 2 11" xfId="27692"/>
    <cellStyle name="Финансовый 3 4 2 2 2 2 2" xfId="1988"/>
    <cellStyle name="Финансовый 3 4 2 2 2 2 2 2" xfId="6524"/>
    <cellStyle name="Финансовый 3 4 2 2 2 2 2 2 2" xfId="13328"/>
    <cellStyle name="Финансовый 3 4 2 2 2 2 2 2 2 2" xfId="26936"/>
    <cellStyle name="Финансовый 3 4 2 2 2 2 2 2 2 3" xfId="40544"/>
    <cellStyle name="Финансовый 3 4 2 2 2 2 2 2 3" xfId="20132"/>
    <cellStyle name="Финансовый 3 4 2 2 2 2 2 2 4" xfId="33740"/>
    <cellStyle name="Финансовый 3 4 2 2 2 2 2 3" xfId="4256"/>
    <cellStyle name="Финансовый 3 4 2 2 2 2 2 3 2" xfId="11060"/>
    <cellStyle name="Финансовый 3 4 2 2 2 2 2 3 2 2" xfId="24668"/>
    <cellStyle name="Финансовый 3 4 2 2 2 2 2 3 2 3" xfId="38276"/>
    <cellStyle name="Финансовый 3 4 2 2 2 2 2 3 3" xfId="17864"/>
    <cellStyle name="Финансовый 3 4 2 2 2 2 2 3 4" xfId="31472"/>
    <cellStyle name="Финансовый 3 4 2 2 2 2 2 4" xfId="8792"/>
    <cellStyle name="Финансовый 3 4 2 2 2 2 2 4 2" xfId="22400"/>
    <cellStyle name="Финансовый 3 4 2 2 2 2 2 4 3" xfId="36008"/>
    <cellStyle name="Финансовый 3 4 2 2 2 2 2 5" xfId="15596"/>
    <cellStyle name="Финансовый 3 4 2 2 2 2 2 6" xfId="29204"/>
    <cellStyle name="Финансовый 3 4 2 2 2 2 3" xfId="1610"/>
    <cellStyle name="Финансовый 3 4 2 2 2 2 3 2" xfId="6146"/>
    <cellStyle name="Финансовый 3 4 2 2 2 2 3 2 2" xfId="12950"/>
    <cellStyle name="Финансовый 3 4 2 2 2 2 3 2 2 2" xfId="26558"/>
    <cellStyle name="Финансовый 3 4 2 2 2 2 3 2 2 3" xfId="40166"/>
    <cellStyle name="Финансовый 3 4 2 2 2 2 3 2 3" xfId="19754"/>
    <cellStyle name="Финансовый 3 4 2 2 2 2 3 2 4" xfId="33362"/>
    <cellStyle name="Финансовый 3 4 2 2 2 2 3 3" xfId="3878"/>
    <cellStyle name="Финансовый 3 4 2 2 2 2 3 3 2" xfId="10682"/>
    <cellStyle name="Финансовый 3 4 2 2 2 2 3 3 2 2" xfId="24290"/>
    <cellStyle name="Финансовый 3 4 2 2 2 2 3 3 2 3" xfId="37898"/>
    <cellStyle name="Финансовый 3 4 2 2 2 2 3 3 3" xfId="17486"/>
    <cellStyle name="Финансовый 3 4 2 2 2 2 3 3 4" xfId="31094"/>
    <cellStyle name="Финансовый 3 4 2 2 2 2 3 4" xfId="8414"/>
    <cellStyle name="Финансовый 3 4 2 2 2 2 3 4 2" xfId="22022"/>
    <cellStyle name="Финансовый 3 4 2 2 2 2 3 4 3" xfId="35630"/>
    <cellStyle name="Финансовый 3 4 2 2 2 2 3 5" xfId="15218"/>
    <cellStyle name="Финансовый 3 4 2 2 2 2 3 6" xfId="28826"/>
    <cellStyle name="Финансовый 3 4 2 2 2 2 4" xfId="2366"/>
    <cellStyle name="Финансовый 3 4 2 2 2 2 4 2" xfId="6902"/>
    <cellStyle name="Финансовый 3 4 2 2 2 2 4 2 2" xfId="13706"/>
    <cellStyle name="Финансовый 3 4 2 2 2 2 4 2 2 2" xfId="27314"/>
    <cellStyle name="Финансовый 3 4 2 2 2 2 4 2 2 3" xfId="40922"/>
    <cellStyle name="Финансовый 3 4 2 2 2 2 4 2 3" xfId="20510"/>
    <cellStyle name="Финансовый 3 4 2 2 2 2 4 2 4" xfId="34118"/>
    <cellStyle name="Финансовый 3 4 2 2 2 2 4 3" xfId="4634"/>
    <cellStyle name="Финансовый 3 4 2 2 2 2 4 3 2" xfId="11438"/>
    <cellStyle name="Финансовый 3 4 2 2 2 2 4 3 2 2" xfId="25046"/>
    <cellStyle name="Финансовый 3 4 2 2 2 2 4 3 2 3" xfId="38654"/>
    <cellStyle name="Финансовый 3 4 2 2 2 2 4 3 3" xfId="18242"/>
    <cellStyle name="Финансовый 3 4 2 2 2 2 4 3 4" xfId="31850"/>
    <cellStyle name="Финансовый 3 4 2 2 2 2 4 4" xfId="9170"/>
    <cellStyle name="Финансовый 3 4 2 2 2 2 4 4 2" xfId="22778"/>
    <cellStyle name="Финансовый 3 4 2 2 2 2 4 4 3" xfId="36386"/>
    <cellStyle name="Финансовый 3 4 2 2 2 2 4 5" xfId="15974"/>
    <cellStyle name="Финансовый 3 4 2 2 2 2 4 6" xfId="29582"/>
    <cellStyle name="Финансовый 3 4 2 2 2 2 5" xfId="1232"/>
    <cellStyle name="Финансовый 3 4 2 2 2 2 5 2" xfId="5768"/>
    <cellStyle name="Финансовый 3 4 2 2 2 2 5 2 2" xfId="12572"/>
    <cellStyle name="Финансовый 3 4 2 2 2 2 5 2 2 2" xfId="26180"/>
    <cellStyle name="Финансовый 3 4 2 2 2 2 5 2 2 3" xfId="39788"/>
    <cellStyle name="Финансовый 3 4 2 2 2 2 5 2 3" xfId="19376"/>
    <cellStyle name="Финансовый 3 4 2 2 2 2 5 2 4" xfId="32984"/>
    <cellStyle name="Финансовый 3 4 2 2 2 2 5 3" xfId="3500"/>
    <cellStyle name="Финансовый 3 4 2 2 2 2 5 3 2" xfId="10304"/>
    <cellStyle name="Финансовый 3 4 2 2 2 2 5 3 2 2" xfId="23912"/>
    <cellStyle name="Финансовый 3 4 2 2 2 2 5 3 2 3" xfId="37520"/>
    <cellStyle name="Финансовый 3 4 2 2 2 2 5 3 3" xfId="17108"/>
    <cellStyle name="Финансовый 3 4 2 2 2 2 5 3 4" xfId="30716"/>
    <cellStyle name="Финансовый 3 4 2 2 2 2 5 4" xfId="8036"/>
    <cellStyle name="Финансовый 3 4 2 2 2 2 5 4 2" xfId="21644"/>
    <cellStyle name="Финансовый 3 4 2 2 2 2 5 4 3" xfId="35252"/>
    <cellStyle name="Финансовый 3 4 2 2 2 2 5 5" xfId="14840"/>
    <cellStyle name="Финансовый 3 4 2 2 2 2 5 6" xfId="28448"/>
    <cellStyle name="Финансовый 3 4 2 2 2 2 6" xfId="854"/>
    <cellStyle name="Финансовый 3 4 2 2 2 2 6 2" xfId="5390"/>
    <cellStyle name="Финансовый 3 4 2 2 2 2 6 2 2" xfId="12194"/>
    <cellStyle name="Финансовый 3 4 2 2 2 2 6 2 2 2" xfId="25802"/>
    <cellStyle name="Финансовый 3 4 2 2 2 2 6 2 2 3" xfId="39410"/>
    <cellStyle name="Финансовый 3 4 2 2 2 2 6 2 3" xfId="18998"/>
    <cellStyle name="Финансовый 3 4 2 2 2 2 6 2 4" xfId="32606"/>
    <cellStyle name="Финансовый 3 4 2 2 2 2 6 3" xfId="3122"/>
    <cellStyle name="Финансовый 3 4 2 2 2 2 6 3 2" xfId="9926"/>
    <cellStyle name="Финансовый 3 4 2 2 2 2 6 3 2 2" xfId="23534"/>
    <cellStyle name="Финансовый 3 4 2 2 2 2 6 3 2 3" xfId="37142"/>
    <cellStyle name="Финансовый 3 4 2 2 2 2 6 3 3" xfId="16730"/>
    <cellStyle name="Финансовый 3 4 2 2 2 2 6 3 4" xfId="30338"/>
    <cellStyle name="Финансовый 3 4 2 2 2 2 6 4" xfId="7658"/>
    <cellStyle name="Финансовый 3 4 2 2 2 2 6 4 2" xfId="21266"/>
    <cellStyle name="Финансовый 3 4 2 2 2 2 6 4 3" xfId="34874"/>
    <cellStyle name="Финансовый 3 4 2 2 2 2 6 5" xfId="14462"/>
    <cellStyle name="Финансовый 3 4 2 2 2 2 6 6" xfId="28070"/>
    <cellStyle name="Финансовый 3 4 2 2 2 2 7" xfId="5012"/>
    <cellStyle name="Финансовый 3 4 2 2 2 2 7 2" xfId="11816"/>
    <cellStyle name="Финансовый 3 4 2 2 2 2 7 2 2" xfId="25424"/>
    <cellStyle name="Финансовый 3 4 2 2 2 2 7 2 3" xfId="39032"/>
    <cellStyle name="Финансовый 3 4 2 2 2 2 7 3" xfId="18620"/>
    <cellStyle name="Финансовый 3 4 2 2 2 2 7 4" xfId="32228"/>
    <cellStyle name="Финансовый 3 4 2 2 2 2 8" xfId="2744"/>
    <cellStyle name="Финансовый 3 4 2 2 2 2 8 2" xfId="9548"/>
    <cellStyle name="Финансовый 3 4 2 2 2 2 8 2 2" xfId="23156"/>
    <cellStyle name="Финансовый 3 4 2 2 2 2 8 2 3" xfId="36764"/>
    <cellStyle name="Финансовый 3 4 2 2 2 2 8 3" xfId="16352"/>
    <cellStyle name="Финансовый 3 4 2 2 2 2 8 4" xfId="29960"/>
    <cellStyle name="Финансовый 3 4 2 2 2 2 9" xfId="7280"/>
    <cellStyle name="Финансовый 3 4 2 2 2 2 9 2" xfId="20888"/>
    <cellStyle name="Финансовый 3 4 2 2 2 2 9 3" xfId="34496"/>
    <cellStyle name="Финансовый 3 4 2 2 2 3" xfId="1840"/>
    <cellStyle name="Финансовый 3 4 2 2 2 3 2" xfId="6376"/>
    <cellStyle name="Финансовый 3 4 2 2 2 3 2 2" xfId="13180"/>
    <cellStyle name="Финансовый 3 4 2 2 2 3 2 2 2" xfId="26788"/>
    <cellStyle name="Финансовый 3 4 2 2 2 3 2 2 3" xfId="40396"/>
    <cellStyle name="Финансовый 3 4 2 2 2 3 2 3" xfId="19984"/>
    <cellStyle name="Финансовый 3 4 2 2 2 3 2 4" xfId="33592"/>
    <cellStyle name="Финансовый 3 4 2 2 2 3 3" xfId="4108"/>
    <cellStyle name="Финансовый 3 4 2 2 2 3 3 2" xfId="10912"/>
    <cellStyle name="Финансовый 3 4 2 2 2 3 3 2 2" xfId="24520"/>
    <cellStyle name="Финансовый 3 4 2 2 2 3 3 2 3" xfId="38128"/>
    <cellStyle name="Финансовый 3 4 2 2 2 3 3 3" xfId="17716"/>
    <cellStyle name="Финансовый 3 4 2 2 2 3 3 4" xfId="31324"/>
    <cellStyle name="Финансовый 3 4 2 2 2 3 4" xfId="8644"/>
    <cellStyle name="Финансовый 3 4 2 2 2 3 4 2" xfId="22252"/>
    <cellStyle name="Финансовый 3 4 2 2 2 3 4 3" xfId="35860"/>
    <cellStyle name="Финансовый 3 4 2 2 2 3 5" xfId="15448"/>
    <cellStyle name="Финансовый 3 4 2 2 2 3 6" xfId="29056"/>
    <cellStyle name="Финансовый 3 4 2 2 2 4" xfId="1462"/>
    <cellStyle name="Финансовый 3 4 2 2 2 4 2" xfId="5998"/>
    <cellStyle name="Финансовый 3 4 2 2 2 4 2 2" xfId="12802"/>
    <cellStyle name="Финансовый 3 4 2 2 2 4 2 2 2" xfId="26410"/>
    <cellStyle name="Финансовый 3 4 2 2 2 4 2 2 3" xfId="40018"/>
    <cellStyle name="Финансовый 3 4 2 2 2 4 2 3" xfId="19606"/>
    <cellStyle name="Финансовый 3 4 2 2 2 4 2 4" xfId="33214"/>
    <cellStyle name="Финансовый 3 4 2 2 2 4 3" xfId="3730"/>
    <cellStyle name="Финансовый 3 4 2 2 2 4 3 2" xfId="10534"/>
    <cellStyle name="Финансовый 3 4 2 2 2 4 3 2 2" xfId="24142"/>
    <cellStyle name="Финансовый 3 4 2 2 2 4 3 2 3" xfId="37750"/>
    <cellStyle name="Финансовый 3 4 2 2 2 4 3 3" xfId="17338"/>
    <cellStyle name="Финансовый 3 4 2 2 2 4 3 4" xfId="30946"/>
    <cellStyle name="Финансовый 3 4 2 2 2 4 4" xfId="8266"/>
    <cellStyle name="Финансовый 3 4 2 2 2 4 4 2" xfId="21874"/>
    <cellStyle name="Финансовый 3 4 2 2 2 4 4 3" xfId="35482"/>
    <cellStyle name="Финансовый 3 4 2 2 2 4 5" xfId="15070"/>
    <cellStyle name="Финансовый 3 4 2 2 2 4 6" xfId="28678"/>
    <cellStyle name="Финансовый 3 4 2 2 2 5" xfId="2218"/>
    <cellStyle name="Финансовый 3 4 2 2 2 5 2" xfId="6754"/>
    <cellStyle name="Финансовый 3 4 2 2 2 5 2 2" xfId="13558"/>
    <cellStyle name="Финансовый 3 4 2 2 2 5 2 2 2" xfId="27166"/>
    <cellStyle name="Финансовый 3 4 2 2 2 5 2 2 3" xfId="40774"/>
    <cellStyle name="Финансовый 3 4 2 2 2 5 2 3" xfId="20362"/>
    <cellStyle name="Финансовый 3 4 2 2 2 5 2 4" xfId="33970"/>
    <cellStyle name="Финансовый 3 4 2 2 2 5 3" xfId="4486"/>
    <cellStyle name="Финансовый 3 4 2 2 2 5 3 2" xfId="11290"/>
    <cellStyle name="Финансовый 3 4 2 2 2 5 3 2 2" xfId="24898"/>
    <cellStyle name="Финансовый 3 4 2 2 2 5 3 2 3" xfId="38506"/>
    <cellStyle name="Финансовый 3 4 2 2 2 5 3 3" xfId="18094"/>
    <cellStyle name="Финансовый 3 4 2 2 2 5 3 4" xfId="31702"/>
    <cellStyle name="Финансовый 3 4 2 2 2 5 4" xfId="9022"/>
    <cellStyle name="Финансовый 3 4 2 2 2 5 4 2" xfId="22630"/>
    <cellStyle name="Финансовый 3 4 2 2 2 5 4 3" xfId="36238"/>
    <cellStyle name="Финансовый 3 4 2 2 2 5 5" xfId="15826"/>
    <cellStyle name="Финансовый 3 4 2 2 2 5 6" xfId="29434"/>
    <cellStyle name="Финансовый 3 4 2 2 2 6" xfId="1084"/>
    <cellStyle name="Финансовый 3 4 2 2 2 6 2" xfId="5620"/>
    <cellStyle name="Финансовый 3 4 2 2 2 6 2 2" xfId="12424"/>
    <cellStyle name="Финансовый 3 4 2 2 2 6 2 2 2" xfId="26032"/>
    <cellStyle name="Финансовый 3 4 2 2 2 6 2 2 3" xfId="39640"/>
    <cellStyle name="Финансовый 3 4 2 2 2 6 2 3" xfId="19228"/>
    <cellStyle name="Финансовый 3 4 2 2 2 6 2 4" xfId="32836"/>
    <cellStyle name="Финансовый 3 4 2 2 2 6 3" xfId="3352"/>
    <cellStyle name="Финансовый 3 4 2 2 2 6 3 2" xfId="10156"/>
    <cellStyle name="Финансовый 3 4 2 2 2 6 3 2 2" xfId="23764"/>
    <cellStyle name="Финансовый 3 4 2 2 2 6 3 2 3" xfId="37372"/>
    <cellStyle name="Финансовый 3 4 2 2 2 6 3 3" xfId="16960"/>
    <cellStyle name="Финансовый 3 4 2 2 2 6 3 4" xfId="30568"/>
    <cellStyle name="Финансовый 3 4 2 2 2 6 4" xfId="7888"/>
    <cellStyle name="Финансовый 3 4 2 2 2 6 4 2" xfId="21496"/>
    <cellStyle name="Финансовый 3 4 2 2 2 6 4 3" xfId="35104"/>
    <cellStyle name="Финансовый 3 4 2 2 2 6 5" xfId="14692"/>
    <cellStyle name="Финансовый 3 4 2 2 2 6 6" xfId="28300"/>
    <cellStyle name="Финансовый 3 4 2 2 2 7" xfId="706"/>
    <cellStyle name="Финансовый 3 4 2 2 2 7 2" xfId="5242"/>
    <cellStyle name="Финансовый 3 4 2 2 2 7 2 2" xfId="12046"/>
    <cellStyle name="Финансовый 3 4 2 2 2 7 2 2 2" xfId="25654"/>
    <cellStyle name="Финансовый 3 4 2 2 2 7 2 2 3" xfId="39262"/>
    <cellStyle name="Финансовый 3 4 2 2 2 7 2 3" xfId="18850"/>
    <cellStyle name="Финансовый 3 4 2 2 2 7 2 4" xfId="32458"/>
    <cellStyle name="Финансовый 3 4 2 2 2 7 3" xfId="2974"/>
    <cellStyle name="Финансовый 3 4 2 2 2 7 3 2" xfId="9778"/>
    <cellStyle name="Финансовый 3 4 2 2 2 7 3 2 2" xfId="23386"/>
    <cellStyle name="Финансовый 3 4 2 2 2 7 3 2 3" xfId="36994"/>
    <cellStyle name="Финансовый 3 4 2 2 2 7 3 3" xfId="16582"/>
    <cellStyle name="Финансовый 3 4 2 2 2 7 3 4" xfId="30190"/>
    <cellStyle name="Финансовый 3 4 2 2 2 7 4" xfId="7510"/>
    <cellStyle name="Финансовый 3 4 2 2 2 7 4 2" xfId="21118"/>
    <cellStyle name="Финансовый 3 4 2 2 2 7 4 3" xfId="34726"/>
    <cellStyle name="Финансовый 3 4 2 2 2 7 5" xfId="14314"/>
    <cellStyle name="Финансовый 3 4 2 2 2 7 6" xfId="27922"/>
    <cellStyle name="Финансовый 3 4 2 2 2 8" xfId="4864"/>
    <cellStyle name="Финансовый 3 4 2 2 2 8 2" xfId="11668"/>
    <cellStyle name="Финансовый 3 4 2 2 2 8 2 2" xfId="25276"/>
    <cellStyle name="Финансовый 3 4 2 2 2 8 2 3" xfId="38884"/>
    <cellStyle name="Финансовый 3 4 2 2 2 8 3" xfId="18472"/>
    <cellStyle name="Финансовый 3 4 2 2 2 8 4" xfId="32080"/>
    <cellStyle name="Финансовый 3 4 2 2 2 9" xfId="2596"/>
    <cellStyle name="Финансовый 3 4 2 2 2 9 2" xfId="9400"/>
    <cellStyle name="Финансовый 3 4 2 2 2 9 2 2" xfId="23008"/>
    <cellStyle name="Финансовый 3 4 2 2 2 9 2 3" xfId="36616"/>
    <cellStyle name="Финансовый 3 4 2 2 2 9 3" xfId="16204"/>
    <cellStyle name="Финансовый 3 4 2 2 2 9 4" xfId="29812"/>
    <cellStyle name="Финансовый 3 4 2 2 3" xfId="274"/>
    <cellStyle name="Финансовый 3 4 2 2 3 10" xfId="7078"/>
    <cellStyle name="Финансовый 3 4 2 2 3 10 2" xfId="20686"/>
    <cellStyle name="Финансовый 3 4 2 2 3 10 3" xfId="34294"/>
    <cellStyle name="Финансовый 3 4 2 2 3 11" xfId="13882"/>
    <cellStyle name="Финансовый 3 4 2 2 3 12" xfId="27490"/>
    <cellStyle name="Финансовый 3 4 2 2 3 2" xfId="517"/>
    <cellStyle name="Финансовый 3 4 2 2 3 2 10" xfId="14125"/>
    <cellStyle name="Финансовый 3 4 2 2 3 2 11" xfId="27733"/>
    <cellStyle name="Финансовый 3 4 2 2 3 2 2" xfId="2029"/>
    <cellStyle name="Финансовый 3 4 2 2 3 2 2 2" xfId="6565"/>
    <cellStyle name="Финансовый 3 4 2 2 3 2 2 2 2" xfId="13369"/>
    <cellStyle name="Финансовый 3 4 2 2 3 2 2 2 2 2" xfId="26977"/>
    <cellStyle name="Финансовый 3 4 2 2 3 2 2 2 2 3" xfId="40585"/>
    <cellStyle name="Финансовый 3 4 2 2 3 2 2 2 3" xfId="20173"/>
    <cellStyle name="Финансовый 3 4 2 2 3 2 2 2 4" xfId="33781"/>
    <cellStyle name="Финансовый 3 4 2 2 3 2 2 3" xfId="4297"/>
    <cellStyle name="Финансовый 3 4 2 2 3 2 2 3 2" xfId="11101"/>
    <cellStyle name="Финансовый 3 4 2 2 3 2 2 3 2 2" xfId="24709"/>
    <cellStyle name="Финансовый 3 4 2 2 3 2 2 3 2 3" xfId="38317"/>
    <cellStyle name="Финансовый 3 4 2 2 3 2 2 3 3" xfId="17905"/>
    <cellStyle name="Финансовый 3 4 2 2 3 2 2 3 4" xfId="31513"/>
    <cellStyle name="Финансовый 3 4 2 2 3 2 2 4" xfId="8833"/>
    <cellStyle name="Финансовый 3 4 2 2 3 2 2 4 2" xfId="22441"/>
    <cellStyle name="Финансовый 3 4 2 2 3 2 2 4 3" xfId="36049"/>
    <cellStyle name="Финансовый 3 4 2 2 3 2 2 5" xfId="15637"/>
    <cellStyle name="Финансовый 3 4 2 2 3 2 2 6" xfId="29245"/>
    <cellStyle name="Финансовый 3 4 2 2 3 2 3" xfId="1651"/>
    <cellStyle name="Финансовый 3 4 2 2 3 2 3 2" xfId="6187"/>
    <cellStyle name="Финансовый 3 4 2 2 3 2 3 2 2" xfId="12991"/>
    <cellStyle name="Финансовый 3 4 2 2 3 2 3 2 2 2" xfId="26599"/>
    <cellStyle name="Финансовый 3 4 2 2 3 2 3 2 2 3" xfId="40207"/>
    <cellStyle name="Финансовый 3 4 2 2 3 2 3 2 3" xfId="19795"/>
    <cellStyle name="Финансовый 3 4 2 2 3 2 3 2 4" xfId="33403"/>
    <cellStyle name="Финансовый 3 4 2 2 3 2 3 3" xfId="3919"/>
    <cellStyle name="Финансовый 3 4 2 2 3 2 3 3 2" xfId="10723"/>
    <cellStyle name="Финансовый 3 4 2 2 3 2 3 3 2 2" xfId="24331"/>
    <cellStyle name="Финансовый 3 4 2 2 3 2 3 3 2 3" xfId="37939"/>
    <cellStyle name="Финансовый 3 4 2 2 3 2 3 3 3" xfId="17527"/>
    <cellStyle name="Финансовый 3 4 2 2 3 2 3 3 4" xfId="31135"/>
    <cellStyle name="Финансовый 3 4 2 2 3 2 3 4" xfId="8455"/>
    <cellStyle name="Финансовый 3 4 2 2 3 2 3 4 2" xfId="22063"/>
    <cellStyle name="Финансовый 3 4 2 2 3 2 3 4 3" xfId="35671"/>
    <cellStyle name="Финансовый 3 4 2 2 3 2 3 5" xfId="15259"/>
    <cellStyle name="Финансовый 3 4 2 2 3 2 3 6" xfId="28867"/>
    <cellStyle name="Финансовый 3 4 2 2 3 2 4" xfId="2407"/>
    <cellStyle name="Финансовый 3 4 2 2 3 2 4 2" xfId="6943"/>
    <cellStyle name="Финансовый 3 4 2 2 3 2 4 2 2" xfId="13747"/>
    <cellStyle name="Финансовый 3 4 2 2 3 2 4 2 2 2" xfId="27355"/>
    <cellStyle name="Финансовый 3 4 2 2 3 2 4 2 2 3" xfId="40963"/>
    <cellStyle name="Финансовый 3 4 2 2 3 2 4 2 3" xfId="20551"/>
    <cellStyle name="Финансовый 3 4 2 2 3 2 4 2 4" xfId="34159"/>
    <cellStyle name="Финансовый 3 4 2 2 3 2 4 3" xfId="4675"/>
    <cellStyle name="Финансовый 3 4 2 2 3 2 4 3 2" xfId="11479"/>
    <cellStyle name="Финансовый 3 4 2 2 3 2 4 3 2 2" xfId="25087"/>
    <cellStyle name="Финансовый 3 4 2 2 3 2 4 3 2 3" xfId="38695"/>
    <cellStyle name="Финансовый 3 4 2 2 3 2 4 3 3" xfId="18283"/>
    <cellStyle name="Финансовый 3 4 2 2 3 2 4 3 4" xfId="31891"/>
    <cellStyle name="Финансовый 3 4 2 2 3 2 4 4" xfId="9211"/>
    <cellStyle name="Финансовый 3 4 2 2 3 2 4 4 2" xfId="22819"/>
    <cellStyle name="Финансовый 3 4 2 2 3 2 4 4 3" xfId="36427"/>
    <cellStyle name="Финансовый 3 4 2 2 3 2 4 5" xfId="16015"/>
    <cellStyle name="Финансовый 3 4 2 2 3 2 4 6" xfId="29623"/>
    <cellStyle name="Финансовый 3 4 2 2 3 2 5" xfId="1273"/>
    <cellStyle name="Финансовый 3 4 2 2 3 2 5 2" xfId="5809"/>
    <cellStyle name="Финансовый 3 4 2 2 3 2 5 2 2" xfId="12613"/>
    <cellStyle name="Финансовый 3 4 2 2 3 2 5 2 2 2" xfId="26221"/>
    <cellStyle name="Финансовый 3 4 2 2 3 2 5 2 2 3" xfId="39829"/>
    <cellStyle name="Финансовый 3 4 2 2 3 2 5 2 3" xfId="19417"/>
    <cellStyle name="Финансовый 3 4 2 2 3 2 5 2 4" xfId="33025"/>
    <cellStyle name="Финансовый 3 4 2 2 3 2 5 3" xfId="3541"/>
    <cellStyle name="Финансовый 3 4 2 2 3 2 5 3 2" xfId="10345"/>
    <cellStyle name="Финансовый 3 4 2 2 3 2 5 3 2 2" xfId="23953"/>
    <cellStyle name="Финансовый 3 4 2 2 3 2 5 3 2 3" xfId="37561"/>
    <cellStyle name="Финансовый 3 4 2 2 3 2 5 3 3" xfId="17149"/>
    <cellStyle name="Финансовый 3 4 2 2 3 2 5 3 4" xfId="30757"/>
    <cellStyle name="Финансовый 3 4 2 2 3 2 5 4" xfId="8077"/>
    <cellStyle name="Финансовый 3 4 2 2 3 2 5 4 2" xfId="21685"/>
    <cellStyle name="Финансовый 3 4 2 2 3 2 5 4 3" xfId="35293"/>
    <cellStyle name="Финансовый 3 4 2 2 3 2 5 5" xfId="14881"/>
    <cellStyle name="Финансовый 3 4 2 2 3 2 5 6" xfId="28489"/>
    <cellStyle name="Финансовый 3 4 2 2 3 2 6" xfId="895"/>
    <cellStyle name="Финансовый 3 4 2 2 3 2 6 2" xfId="5431"/>
    <cellStyle name="Финансовый 3 4 2 2 3 2 6 2 2" xfId="12235"/>
    <cellStyle name="Финансовый 3 4 2 2 3 2 6 2 2 2" xfId="25843"/>
    <cellStyle name="Финансовый 3 4 2 2 3 2 6 2 2 3" xfId="39451"/>
    <cellStyle name="Финансовый 3 4 2 2 3 2 6 2 3" xfId="19039"/>
    <cellStyle name="Финансовый 3 4 2 2 3 2 6 2 4" xfId="32647"/>
    <cellStyle name="Финансовый 3 4 2 2 3 2 6 3" xfId="3163"/>
    <cellStyle name="Финансовый 3 4 2 2 3 2 6 3 2" xfId="9967"/>
    <cellStyle name="Финансовый 3 4 2 2 3 2 6 3 2 2" xfId="23575"/>
    <cellStyle name="Финансовый 3 4 2 2 3 2 6 3 2 3" xfId="37183"/>
    <cellStyle name="Финансовый 3 4 2 2 3 2 6 3 3" xfId="16771"/>
    <cellStyle name="Финансовый 3 4 2 2 3 2 6 3 4" xfId="30379"/>
    <cellStyle name="Финансовый 3 4 2 2 3 2 6 4" xfId="7699"/>
    <cellStyle name="Финансовый 3 4 2 2 3 2 6 4 2" xfId="21307"/>
    <cellStyle name="Финансовый 3 4 2 2 3 2 6 4 3" xfId="34915"/>
    <cellStyle name="Финансовый 3 4 2 2 3 2 6 5" xfId="14503"/>
    <cellStyle name="Финансовый 3 4 2 2 3 2 6 6" xfId="28111"/>
    <cellStyle name="Финансовый 3 4 2 2 3 2 7" xfId="5053"/>
    <cellStyle name="Финансовый 3 4 2 2 3 2 7 2" xfId="11857"/>
    <cellStyle name="Финансовый 3 4 2 2 3 2 7 2 2" xfId="25465"/>
    <cellStyle name="Финансовый 3 4 2 2 3 2 7 2 3" xfId="39073"/>
    <cellStyle name="Финансовый 3 4 2 2 3 2 7 3" xfId="18661"/>
    <cellStyle name="Финансовый 3 4 2 2 3 2 7 4" xfId="32269"/>
    <cellStyle name="Финансовый 3 4 2 2 3 2 8" xfId="2785"/>
    <cellStyle name="Финансовый 3 4 2 2 3 2 8 2" xfId="9589"/>
    <cellStyle name="Финансовый 3 4 2 2 3 2 8 2 2" xfId="23197"/>
    <cellStyle name="Финансовый 3 4 2 2 3 2 8 2 3" xfId="36805"/>
    <cellStyle name="Финансовый 3 4 2 2 3 2 8 3" xfId="16393"/>
    <cellStyle name="Финансовый 3 4 2 2 3 2 8 4" xfId="30001"/>
    <cellStyle name="Финансовый 3 4 2 2 3 2 9" xfId="7321"/>
    <cellStyle name="Финансовый 3 4 2 2 3 2 9 2" xfId="20929"/>
    <cellStyle name="Финансовый 3 4 2 2 3 2 9 3" xfId="34537"/>
    <cellStyle name="Финансовый 3 4 2 2 3 3" xfId="1786"/>
    <cellStyle name="Финансовый 3 4 2 2 3 3 2" xfId="6322"/>
    <cellStyle name="Финансовый 3 4 2 2 3 3 2 2" xfId="13126"/>
    <cellStyle name="Финансовый 3 4 2 2 3 3 2 2 2" xfId="26734"/>
    <cellStyle name="Финансовый 3 4 2 2 3 3 2 2 3" xfId="40342"/>
    <cellStyle name="Финансовый 3 4 2 2 3 3 2 3" xfId="19930"/>
    <cellStyle name="Финансовый 3 4 2 2 3 3 2 4" xfId="33538"/>
    <cellStyle name="Финансовый 3 4 2 2 3 3 3" xfId="4054"/>
    <cellStyle name="Финансовый 3 4 2 2 3 3 3 2" xfId="10858"/>
    <cellStyle name="Финансовый 3 4 2 2 3 3 3 2 2" xfId="24466"/>
    <cellStyle name="Финансовый 3 4 2 2 3 3 3 2 3" xfId="38074"/>
    <cellStyle name="Финансовый 3 4 2 2 3 3 3 3" xfId="17662"/>
    <cellStyle name="Финансовый 3 4 2 2 3 3 3 4" xfId="31270"/>
    <cellStyle name="Финансовый 3 4 2 2 3 3 4" xfId="8590"/>
    <cellStyle name="Финансовый 3 4 2 2 3 3 4 2" xfId="22198"/>
    <cellStyle name="Финансовый 3 4 2 2 3 3 4 3" xfId="35806"/>
    <cellStyle name="Финансовый 3 4 2 2 3 3 5" xfId="15394"/>
    <cellStyle name="Финансовый 3 4 2 2 3 3 6" xfId="29002"/>
    <cellStyle name="Финансовый 3 4 2 2 3 4" xfId="1408"/>
    <cellStyle name="Финансовый 3 4 2 2 3 4 2" xfId="5944"/>
    <cellStyle name="Финансовый 3 4 2 2 3 4 2 2" xfId="12748"/>
    <cellStyle name="Финансовый 3 4 2 2 3 4 2 2 2" xfId="26356"/>
    <cellStyle name="Финансовый 3 4 2 2 3 4 2 2 3" xfId="39964"/>
    <cellStyle name="Финансовый 3 4 2 2 3 4 2 3" xfId="19552"/>
    <cellStyle name="Финансовый 3 4 2 2 3 4 2 4" xfId="33160"/>
    <cellStyle name="Финансовый 3 4 2 2 3 4 3" xfId="3676"/>
    <cellStyle name="Финансовый 3 4 2 2 3 4 3 2" xfId="10480"/>
    <cellStyle name="Финансовый 3 4 2 2 3 4 3 2 2" xfId="24088"/>
    <cellStyle name="Финансовый 3 4 2 2 3 4 3 2 3" xfId="37696"/>
    <cellStyle name="Финансовый 3 4 2 2 3 4 3 3" xfId="17284"/>
    <cellStyle name="Финансовый 3 4 2 2 3 4 3 4" xfId="30892"/>
    <cellStyle name="Финансовый 3 4 2 2 3 4 4" xfId="8212"/>
    <cellStyle name="Финансовый 3 4 2 2 3 4 4 2" xfId="21820"/>
    <cellStyle name="Финансовый 3 4 2 2 3 4 4 3" xfId="35428"/>
    <cellStyle name="Финансовый 3 4 2 2 3 4 5" xfId="15016"/>
    <cellStyle name="Финансовый 3 4 2 2 3 4 6" xfId="28624"/>
    <cellStyle name="Финансовый 3 4 2 2 3 5" xfId="2164"/>
    <cellStyle name="Финансовый 3 4 2 2 3 5 2" xfId="6700"/>
    <cellStyle name="Финансовый 3 4 2 2 3 5 2 2" xfId="13504"/>
    <cellStyle name="Финансовый 3 4 2 2 3 5 2 2 2" xfId="27112"/>
    <cellStyle name="Финансовый 3 4 2 2 3 5 2 2 3" xfId="40720"/>
    <cellStyle name="Финансовый 3 4 2 2 3 5 2 3" xfId="20308"/>
    <cellStyle name="Финансовый 3 4 2 2 3 5 2 4" xfId="33916"/>
    <cellStyle name="Финансовый 3 4 2 2 3 5 3" xfId="4432"/>
    <cellStyle name="Финансовый 3 4 2 2 3 5 3 2" xfId="11236"/>
    <cellStyle name="Финансовый 3 4 2 2 3 5 3 2 2" xfId="24844"/>
    <cellStyle name="Финансовый 3 4 2 2 3 5 3 2 3" xfId="38452"/>
    <cellStyle name="Финансовый 3 4 2 2 3 5 3 3" xfId="18040"/>
    <cellStyle name="Финансовый 3 4 2 2 3 5 3 4" xfId="31648"/>
    <cellStyle name="Финансовый 3 4 2 2 3 5 4" xfId="8968"/>
    <cellStyle name="Финансовый 3 4 2 2 3 5 4 2" xfId="22576"/>
    <cellStyle name="Финансовый 3 4 2 2 3 5 4 3" xfId="36184"/>
    <cellStyle name="Финансовый 3 4 2 2 3 5 5" xfId="15772"/>
    <cellStyle name="Финансовый 3 4 2 2 3 5 6" xfId="29380"/>
    <cellStyle name="Финансовый 3 4 2 2 3 6" xfId="1030"/>
    <cellStyle name="Финансовый 3 4 2 2 3 6 2" xfId="5566"/>
    <cellStyle name="Финансовый 3 4 2 2 3 6 2 2" xfId="12370"/>
    <cellStyle name="Финансовый 3 4 2 2 3 6 2 2 2" xfId="25978"/>
    <cellStyle name="Финансовый 3 4 2 2 3 6 2 2 3" xfId="39586"/>
    <cellStyle name="Финансовый 3 4 2 2 3 6 2 3" xfId="19174"/>
    <cellStyle name="Финансовый 3 4 2 2 3 6 2 4" xfId="32782"/>
    <cellStyle name="Финансовый 3 4 2 2 3 6 3" xfId="3298"/>
    <cellStyle name="Финансовый 3 4 2 2 3 6 3 2" xfId="10102"/>
    <cellStyle name="Финансовый 3 4 2 2 3 6 3 2 2" xfId="23710"/>
    <cellStyle name="Финансовый 3 4 2 2 3 6 3 2 3" xfId="37318"/>
    <cellStyle name="Финансовый 3 4 2 2 3 6 3 3" xfId="16906"/>
    <cellStyle name="Финансовый 3 4 2 2 3 6 3 4" xfId="30514"/>
    <cellStyle name="Финансовый 3 4 2 2 3 6 4" xfId="7834"/>
    <cellStyle name="Финансовый 3 4 2 2 3 6 4 2" xfId="21442"/>
    <cellStyle name="Финансовый 3 4 2 2 3 6 4 3" xfId="35050"/>
    <cellStyle name="Финансовый 3 4 2 2 3 6 5" xfId="14638"/>
    <cellStyle name="Финансовый 3 4 2 2 3 6 6" xfId="28246"/>
    <cellStyle name="Финансовый 3 4 2 2 3 7" xfId="652"/>
    <cellStyle name="Финансовый 3 4 2 2 3 7 2" xfId="5188"/>
    <cellStyle name="Финансовый 3 4 2 2 3 7 2 2" xfId="11992"/>
    <cellStyle name="Финансовый 3 4 2 2 3 7 2 2 2" xfId="25600"/>
    <cellStyle name="Финансовый 3 4 2 2 3 7 2 2 3" xfId="39208"/>
    <cellStyle name="Финансовый 3 4 2 2 3 7 2 3" xfId="18796"/>
    <cellStyle name="Финансовый 3 4 2 2 3 7 2 4" xfId="32404"/>
    <cellStyle name="Финансовый 3 4 2 2 3 7 3" xfId="2920"/>
    <cellStyle name="Финансовый 3 4 2 2 3 7 3 2" xfId="9724"/>
    <cellStyle name="Финансовый 3 4 2 2 3 7 3 2 2" xfId="23332"/>
    <cellStyle name="Финансовый 3 4 2 2 3 7 3 2 3" xfId="36940"/>
    <cellStyle name="Финансовый 3 4 2 2 3 7 3 3" xfId="16528"/>
    <cellStyle name="Финансовый 3 4 2 2 3 7 3 4" xfId="30136"/>
    <cellStyle name="Финансовый 3 4 2 2 3 7 4" xfId="7456"/>
    <cellStyle name="Финансовый 3 4 2 2 3 7 4 2" xfId="21064"/>
    <cellStyle name="Финансовый 3 4 2 2 3 7 4 3" xfId="34672"/>
    <cellStyle name="Финансовый 3 4 2 2 3 7 5" xfId="14260"/>
    <cellStyle name="Финансовый 3 4 2 2 3 7 6" xfId="27868"/>
    <cellStyle name="Финансовый 3 4 2 2 3 8" xfId="4810"/>
    <cellStyle name="Финансовый 3 4 2 2 3 8 2" xfId="11614"/>
    <cellStyle name="Финансовый 3 4 2 2 3 8 2 2" xfId="25222"/>
    <cellStyle name="Финансовый 3 4 2 2 3 8 2 3" xfId="38830"/>
    <cellStyle name="Финансовый 3 4 2 2 3 8 3" xfId="18418"/>
    <cellStyle name="Финансовый 3 4 2 2 3 8 4" xfId="32026"/>
    <cellStyle name="Финансовый 3 4 2 2 3 9" xfId="2542"/>
    <cellStyle name="Финансовый 3 4 2 2 3 9 2" xfId="9346"/>
    <cellStyle name="Финансовый 3 4 2 2 3 9 2 2" xfId="22954"/>
    <cellStyle name="Финансовый 3 4 2 2 3 9 2 3" xfId="36562"/>
    <cellStyle name="Финансовый 3 4 2 2 3 9 3" xfId="16150"/>
    <cellStyle name="Финансовый 3 4 2 2 3 9 4" xfId="29758"/>
    <cellStyle name="Финансовый 3 4 2 2 4" xfId="395"/>
    <cellStyle name="Финансовый 3 4 2 2 4 10" xfId="14003"/>
    <cellStyle name="Финансовый 3 4 2 2 4 11" xfId="27611"/>
    <cellStyle name="Финансовый 3 4 2 2 4 2" xfId="1907"/>
    <cellStyle name="Финансовый 3 4 2 2 4 2 2" xfId="6443"/>
    <cellStyle name="Финансовый 3 4 2 2 4 2 2 2" xfId="13247"/>
    <cellStyle name="Финансовый 3 4 2 2 4 2 2 2 2" xfId="26855"/>
    <cellStyle name="Финансовый 3 4 2 2 4 2 2 2 3" xfId="40463"/>
    <cellStyle name="Финансовый 3 4 2 2 4 2 2 3" xfId="20051"/>
    <cellStyle name="Финансовый 3 4 2 2 4 2 2 4" xfId="33659"/>
    <cellStyle name="Финансовый 3 4 2 2 4 2 3" xfId="4175"/>
    <cellStyle name="Финансовый 3 4 2 2 4 2 3 2" xfId="10979"/>
    <cellStyle name="Финансовый 3 4 2 2 4 2 3 2 2" xfId="24587"/>
    <cellStyle name="Финансовый 3 4 2 2 4 2 3 2 3" xfId="38195"/>
    <cellStyle name="Финансовый 3 4 2 2 4 2 3 3" xfId="17783"/>
    <cellStyle name="Финансовый 3 4 2 2 4 2 3 4" xfId="31391"/>
    <cellStyle name="Финансовый 3 4 2 2 4 2 4" xfId="8711"/>
    <cellStyle name="Финансовый 3 4 2 2 4 2 4 2" xfId="22319"/>
    <cellStyle name="Финансовый 3 4 2 2 4 2 4 3" xfId="35927"/>
    <cellStyle name="Финансовый 3 4 2 2 4 2 5" xfId="15515"/>
    <cellStyle name="Финансовый 3 4 2 2 4 2 6" xfId="29123"/>
    <cellStyle name="Финансовый 3 4 2 2 4 3" xfId="1529"/>
    <cellStyle name="Финансовый 3 4 2 2 4 3 2" xfId="6065"/>
    <cellStyle name="Финансовый 3 4 2 2 4 3 2 2" xfId="12869"/>
    <cellStyle name="Финансовый 3 4 2 2 4 3 2 2 2" xfId="26477"/>
    <cellStyle name="Финансовый 3 4 2 2 4 3 2 2 3" xfId="40085"/>
    <cellStyle name="Финансовый 3 4 2 2 4 3 2 3" xfId="19673"/>
    <cellStyle name="Финансовый 3 4 2 2 4 3 2 4" xfId="33281"/>
    <cellStyle name="Финансовый 3 4 2 2 4 3 3" xfId="3797"/>
    <cellStyle name="Финансовый 3 4 2 2 4 3 3 2" xfId="10601"/>
    <cellStyle name="Финансовый 3 4 2 2 4 3 3 2 2" xfId="24209"/>
    <cellStyle name="Финансовый 3 4 2 2 4 3 3 2 3" xfId="37817"/>
    <cellStyle name="Финансовый 3 4 2 2 4 3 3 3" xfId="17405"/>
    <cellStyle name="Финансовый 3 4 2 2 4 3 3 4" xfId="31013"/>
    <cellStyle name="Финансовый 3 4 2 2 4 3 4" xfId="8333"/>
    <cellStyle name="Финансовый 3 4 2 2 4 3 4 2" xfId="21941"/>
    <cellStyle name="Финансовый 3 4 2 2 4 3 4 3" xfId="35549"/>
    <cellStyle name="Финансовый 3 4 2 2 4 3 5" xfId="15137"/>
    <cellStyle name="Финансовый 3 4 2 2 4 3 6" xfId="28745"/>
    <cellStyle name="Финансовый 3 4 2 2 4 4" xfId="2285"/>
    <cellStyle name="Финансовый 3 4 2 2 4 4 2" xfId="6821"/>
    <cellStyle name="Финансовый 3 4 2 2 4 4 2 2" xfId="13625"/>
    <cellStyle name="Финансовый 3 4 2 2 4 4 2 2 2" xfId="27233"/>
    <cellStyle name="Финансовый 3 4 2 2 4 4 2 2 3" xfId="40841"/>
    <cellStyle name="Финансовый 3 4 2 2 4 4 2 3" xfId="20429"/>
    <cellStyle name="Финансовый 3 4 2 2 4 4 2 4" xfId="34037"/>
    <cellStyle name="Финансовый 3 4 2 2 4 4 3" xfId="4553"/>
    <cellStyle name="Финансовый 3 4 2 2 4 4 3 2" xfId="11357"/>
    <cellStyle name="Финансовый 3 4 2 2 4 4 3 2 2" xfId="24965"/>
    <cellStyle name="Финансовый 3 4 2 2 4 4 3 2 3" xfId="38573"/>
    <cellStyle name="Финансовый 3 4 2 2 4 4 3 3" xfId="18161"/>
    <cellStyle name="Финансовый 3 4 2 2 4 4 3 4" xfId="31769"/>
    <cellStyle name="Финансовый 3 4 2 2 4 4 4" xfId="9089"/>
    <cellStyle name="Финансовый 3 4 2 2 4 4 4 2" xfId="22697"/>
    <cellStyle name="Финансовый 3 4 2 2 4 4 4 3" xfId="36305"/>
    <cellStyle name="Финансовый 3 4 2 2 4 4 5" xfId="15893"/>
    <cellStyle name="Финансовый 3 4 2 2 4 4 6" xfId="29501"/>
    <cellStyle name="Финансовый 3 4 2 2 4 5" xfId="1151"/>
    <cellStyle name="Финансовый 3 4 2 2 4 5 2" xfId="5687"/>
    <cellStyle name="Финансовый 3 4 2 2 4 5 2 2" xfId="12491"/>
    <cellStyle name="Финансовый 3 4 2 2 4 5 2 2 2" xfId="26099"/>
    <cellStyle name="Финансовый 3 4 2 2 4 5 2 2 3" xfId="39707"/>
    <cellStyle name="Финансовый 3 4 2 2 4 5 2 3" xfId="19295"/>
    <cellStyle name="Финансовый 3 4 2 2 4 5 2 4" xfId="32903"/>
    <cellStyle name="Финансовый 3 4 2 2 4 5 3" xfId="3419"/>
    <cellStyle name="Финансовый 3 4 2 2 4 5 3 2" xfId="10223"/>
    <cellStyle name="Финансовый 3 4 2 2 4 5 3 2 2" xfId="23831"/>
    <cellStyle name="Финансовый 3 4 2 2 4 5 3 2 3" xfId="37439"/>
    <cellStyle name="Финансовый 3 4 2 2 4 5 3 3" xfId="17027"/>
    <cellStyle name="Финансовый 3 4 2 2 4 5 3 4" xfId="30635"/>
    <cellStyle name="Финансовый 3 4 2 2 4 5 4" xfId="7955"/>
    <cellStyle name="Финансовый 3 4 2 2 4 5 4 2" xfId="21563"/>
    <cellStyle name="Финансовый 3 4 2 2 4 5 4 3" xfId="35171"/>
    <cellStyle name="Финансовый 3 4 2 2 4 5 5" xfId="14759"/>
    <cellStyle name="Финансовый 3 4 2 2 4 5 6" xfId="28367"/>
    <cellStyle name="Финансовый 3 4 2 2 4 6" xfId="773"/>
    <cellStyle name="Финансовый 3 4 2 2 4 6 2" xfId="5309"/>
    <cellStyle name="Финансовый 3 4 2 2 4 6 2 2" xfId="12113"/>
    <cellStyle name="Финансовый 3 4 2 2 4 6 2 2 2" xfId="25721"/>
    <cellStyle name="Финансовый 3 4 2 2 4 6 2 2 3" xfId="39329"/>
    <cellStyle name="Финансовый 3 4 2 2 4 6 2 3" xfId="18917"/>
    <cellStyle name="Финансовый 3 4 2 2 4 6 2 4" xfId="32525"/>
    <cellStyle name="Финансовый 3 4 2 2 4 6 3" xfId="3041"/>
    <cellStyle name="Финансовый 3 4 2 2 4 6 3 2" xfId="9845"/>
    <cellStyle name="Финансовый 3 4 2 2 4 6 3 2 2" xfId="23453"/>
    <cellStyle name="Финансовый 3 4 2 2 4 6 3 2 3" xfId="37061"/>
    <cellStyle name="Финансовый 3 4 2 2 4 6 3 3" xfId="16649"/>
    <cellStyle name="Финансовый 3 4 2 2 4 6 3 4" xfId="30257"/>
    <cellStyle name="Финансовый 3 4 2 2 4 6 4" xfId="7577"/>
    <cellStyle name="Финансовый 3 4 2 2 4 6 4 2" xfId="21185"/>
    <cellStyle name="Финансовый 3 4 2 2 4 6 4 3" xfId="34793"/>
    <cellStyle name="Финансовый 3 4 2 2 4 6 5" xfId="14381"/>
    <cellStyle name="Финансовый 3 4 2 2 4 6 6" xfId="27989"/>
    <cellStyle name="Финансовый 3 4 2 2 4 7" xfId="4931"/>
    <cellStyle name="Финансовый 3 4 2 2 4 7 2" xfId="11735"/>
    <cellStyle name="Финансовый 3 4 2 2 4 7 2 2" xfId="25343"/>
    <cellStyle name="Финансовый 3 4 2 2 4 7 2 3" xfId="38951"/>
    <cellStyle name="Финансовый 3 4 2 2 4 7 3" xfId="18539"/>
    <cellStyle name="Финансовый 3 4 2 2 4 7 4" xfId="32147"/>
    <cellStyle name="Финансовый 3 4 2 2 4 8" xfId="2663"/>
    <cellStyle name="Финансовый 3 4 2 2 4 8 2" xfId="9467"/>
    <cellStyle name="Финансовый 3 4 2 2 4 8 2 2" xfId="23075"/>
    <cellStyle name="Финансовый 3 4 2 2 4 8 2 3" xfId="36683"/>
    <cellStyle name="Финансовый 3 4 2 2 4 8 3" xfId="16271"/>
    <cellStyle name="Финансовый 3 4 2 2 4 8 4" xfId="29879"/>
    <cellStyle name="Финансовый 3 4 2 2 4 9" xfId="7199"/>
    <cellStyle name="Финансовый 3 4 2 2 4 9 2" xfId="20807"/>
    <cellStyle name="Финансовый 3 4 2 2 4 9 3" xfId="34415"/>
    <cellStyle name="Финансовый 3 4 2 2 5" xfId="1705"/>
    <cellStyle name="Финансовый 3 4 2 2 5 2" xfId="6241"/>
    <cellStyle name="Финансовый 3 4 2 2 5 2 2" xfId="13045"/>
    <cellStyle name="Финансовый 3 4 2 2 5 2 2 2" xfId="26653"/>
    <cellStyle name="Финансовый 3 4 2 2 5 2 2 3" xfId="40261"/>
    <cellStyle name="Финансовый 3 4 2 2 5 2 3" xfId="19849"/>
    <cellStyle name="Финансовый 3 4 2 2 5 2 4" xfId="33457"/>
    <cellStyle name="Финансовый 3 4 2 2 5 3" xfId="3973"/>
    <cellStyle name="Финансовый 3 4 2 2 5 3 2" xfId="10777"/>
    <cellStyle name="Финансовый 3 4 2 2 5 3 2 2" xfId="24385"/>
    <cellStyle name="Финансовый 3 4 2 2 5 3 2 3" xfId="37993"/>
    <cellStyle name="Финансовый 3 4 2 2 5 3 3" xfId="17581"/>
    <cellStyle name="Финансовый 3 4 2 2 5 3 4" xfId="31189"/>
    <cellStyle name="Финансовый 3 4 2 2 5 4" xfId="8509"/>
    <cellStyle name="Финансовый 3 4 2 2 5 4 2" xfId="22117"/>
    <cellStyle name="Финансовый 3 4 2 2 5 4 3" xfId="35725"/>
    <cellStyle name="Финансовый 3 4 2 2 5 5" xfId="15313"/>
    <cellStyle name="Финансовый 3 4 2 2 5 6" xfId="28921"/>
    <cellStyle name="Финансовый 3 4 2 2 6" xfId="1327"/>
    <cellStyle name="Финансовый 3 4 2 2 6 2" xfId="5863"/>
    <cellStyle name="Финансовый 3 4 2 2 6 2 2" xfId="12667"/>
    <cellStyle name="Финансовый 3 4 2 2 6 2 2 2" xfId="26275"/>
    <cellStyle name="Финансовый 3 4 2 2 6 2 2 3" xfId="39883"/>
    <cellStyle name="Финансовый 3 4 2 2 6 2 3" xfId="19471"/>
    <cellStyle name="Финансовый 3 4 2 2 6 2 4" xfId="33079"/>
    <cellStyle name="Финансовый 3 4 2 2 6 3" xfId="3595"/>
    <cellStyle name="Финансовый 3 4 2 2 6 3 2" xfId="10399"/>
    <cellStyle name="Финансовый 3 4 2 2 6 3 2 2" xfId="24007"/>
    <cellStyle name="Финансовый 3 4 2 2 6 3 2 3" xfId="37615"/>
    <cellStyle name="Финансовый 3 4 2 2 6 3 3" xfId="17203"/>
    <cellStyle name="Финансовый 3 4 2 2 6 3 4" xfId="30811"/>
    <cellStyle name="Финансовый 3 4 2 2 6 4" xfId="8131"/>
    <cellStyle name="Финансовый 3 4 2 2 6 4 2" xfId="21739"/>
    <cellStyle name="Финансовый 3 4 2 2 6 4 3" xfId="35347"/>
    <cellStyle name="Финансовый 3 4 2 2 6 5" xfId="14935"/>
    <cellStyle name="Финансовый 3 4 2 2 6 6" xfId="28543"/>
    <cellStyle name="Финансовый 3 4 2 2 7" xfId="2083"/>
    <cellStyle name="Финансовый 3 4 2 2 7 2" xfId="6619"/>
    <cellStyle name="Финансовый 3 4 2 2 7 2 2" xfId="13423"/>
    <cellStyle name="Финансовый 3 4 2 2 7 2 2 2" xfId="27031"/>
    <cellStyle name="Финансовый 3 4 2 2 7 2 2 3" xfId="40639"/>
    <cellStyle name="Финансовый 3 4 2 2 7 2 3" xfId="20227"/>
    <cellStyle name="Финансовый 3 4 2 2 7 2 4" xfId="33835"/>
    <cellStyle name="Финансовый 3 4 2 2 7 3" xfId="4351"/>
    <cellStyle name="Финансовый 3 4 2 2 7 3 2" xfId="11155"/>
    <cellStyle name="Финансовый 3 4 2 2 7 3 2 2" xfId="24763"/>
    <cellStyle name="Финансовый 3 4 2 2 7 3 2 3" xfId="38371"/>
    <cellStyle name="Финансовый 3 4 2 2 7 3 3" xfId="17959"/>
    <cellStyle name="Финансовый 3 4 2 2 7 3 4" xfId="31567"/>
    <cellStyle name="Финансовый 3 4 2 2 7 4" xfId="8887"/>
    <cellStyle name="Финансовый 3 4 2 2 7 4 2" xfId="22495"/>
    <cellStyle name="Финансовый 3 4 2 2 7 4 3" xfId="36103"/>
    <cellStyle name="Финансовый 3 4 2 2 7 5" xfId="15691"/>
    <cellStyle name="Финансовый 3 4 2 2 7 6" xfId="29299"/>
    <cellStyle name="Финансовый 3 4 2 2 8" xfId="949"/>
    <cellStyle name="Финансовый 3 4 2 2 8 2" xfId="5485"/>
    <cellStyle name="Финансовый 3 4 2 2 8 2 2" xfId="12289"/>
    <cellStyle name="Финансовый 3 4 2 2 8 2 2 2" xfId="25897"/>
    <cellStyle name="Финансовый 3 4 2 2 8 2 2 3" xfId="39505"/>
    <cellStyle name="Финансовый 3 4 2 2 8 2 3" xfId="19093"/>
    <cellStyle name="Финансовый 3 4 2 2 8 2 4" xfId="32701"/>
    <cellStyle name="Финансовый 3 4 2 2 8 3" xfId="3217"/>
    <cellStyle name="Финансовый 3 4 2 2 8 3 2" xfId="10021"/>
    <cellStyle name="Финансовый 3 4 2 2 8 3 2 2" xfId="23629"/>
    <cellStyle name="Финансовый 3 4 2 2 8 3 2 3" xfId="37237"/>
    <cellStyle name="Финансовый 3 4 2 2 8 3 3" xfId="16825"/>
    <cellStyle name="Финансовый 3 4 2 2 8 3 4" xfId="30433"/>
    <cellStyle name="Финансовый 3 4 2 2 8 4" xfId="7753"/>
    <cellStyle name="Финансовый 3 4 2 2 8 4 2" xfId="21361"/>
    <cellStyle name="Финансовый 3 4 2 2 8 4 3" xfId="34969"/>
    <cellStyle name="Финансовый 3 4 2 2 8 5" xfId="14557"/>
    <cellStyle name="Финансовый 3 4 2 2 8 6" xfId="28165"/>
    <cellStyle name="Финансовый 3 4 2 2 9" xfId="571"/>
    <cellStyle name="Финансовый 3 4 2 2 9 2" xfId="5107"/>
    <cellStyle name="Финансовый 3 4 2 2 9 2 2" xfId="11911"/>
    <cellStyle name="Финансовый 3 4 2 2 9 2 2 2" xfId="25519"/>
    <cellStyle name="Финансовый 3 4 2 2 9 2 2 3" xfId="39127"/>
    <cellStyle name="Финансовый 3 4 2 2 9 2 3" xfId="18715"/>
    <cellStyle name="Финансовый 3 4 2 2 9 2 4" xfId="32323"/>
    <cellStyle name="Финансовый 3 4 2 2 9 3" xfId="2839"/>
    <cellStyle name="Финансовый 3 4 2 2 9 3 2" xfId="9643"/>
    <cellStyle name="Финансовый 3 4 2 2 9 3 2 2" xfId="23251"/>
    <cellStyle name="Финансовый 3 4 2 2 9 3 2 3" xfId="36859"/>
    <cellStyle name="Финансовый 3 4 2 2 9 3 3" xfId="16447"/>
    <cellStyle name="Финансовый 3 4 2 2 9 3 4" xfId="30055"/>
    <cellStyle name="Финансовый 3 4 2 2 9 4" xfId="7375"/>
    <cellStyle name="Финансовый 3 4 2 2 9 4 2" xfId="20983"/>
    <cellStyle name="Финансовый 3 4 2 2 9 4 3" xfId="34591"/>
    <cellStyle name="Финансовый 3 4 2 2 9 5" xfId="14179"/>
    <cellStyle name="Финансовый 3 4 2 2 9 6" xfId="27787"/>
    <cellStyle name="Финансовый 3 4 2 3" xfId="214"/>
    <cellStyle name="Финансовый 3 4 2 3 10" xfId="2482"/>
    <cellStyle name="Финансовый 3 4 2 3 10 2" xfId="9286"/>
    <cellStyle name="Финансовый 3 4 2 3 10 2 2" xfId="22894"/>
    <cellStyle name="Финансовый 3 4 2 3 10 2 3" xfId="36502"/>
    <cellStyle name="Финансовый 3 4 2 3 10 3" xfId="16090"/>
    <cellStyle name="Финансовый 3 4 2 3 10 4" xfId="29698"/>
    <cellStyle name="Финансовый 3 4 2 3 11" xfId="7018"/>
    <cellStyle name="Финансовый 3 4 2 3 11 2" xfId="20626"/>
    <cellStyle name="Финансовый 3 4 2 3 11 3" xfId="34234"/>
    <cellStyle name="Финансовый 3 4 2 3 12" xfId="13822"/>
    <cellStyle name="Финансовый 3 4 2 3 13" xfId="27430"/>
    <cellStyle name="Финансовый 3 4 2 3 2" xfId="295"/>
    <cellStyle name="Финансовый 3 4 2 3 2 10" xfId="7099"/>
    <cellStyle name="Финансовый 3 4 2 3 2 10 2" xfId="20707"/>
    <cellStyle name="Финансовый 3 4 2 3 2 10 3" xfId="34315"/>
    <cellStyle name="Финансовый 3 4 2 3 2 11" xfId="13903"/>
    <cellStyle name="Финансовый 3 4 2 3 2 12" xfId="27511"/>
    <cellStyle name="Финансовый 3 4 2 3 2 2" xfId="497"/>
    <cellStyle name="Финансовый 3 4 2 3 2 2 10" xfId="14105"/>
    <cellStyle name="Финансовый 3 4 2 3 2 2 11" xfId="27713"/>
    <cellStyle name="Финансовый 3 4 2 3 2 2 2" xfId="2009"/>
    <cellStyle name="Финансовый 3 4 2 3 2 2 2 2" xfId="6545"/>
    <cellStyle name="Финансовый 3 4 2 3 2 2 2 2 2" xfId="13349"/>
    <cellStyle name="Финансовый 3 4 2 3 2 2 2 2 2 2" xfId="26957"/>
    <cellStyle name="Финансовый 3 4 2 3 2 2 2 2 2 3" xfId="40565"/>
    <cellStyle name="Финансовый 3 4 2 3 2 2 2 2 3" xfId="20153"/>
    <cellStyle name="Финансовый 3 4 2 3 2 2 2 2 4" xfId="33761"/>
    <cellStyle name="Финансовый 3 4 2 3 2 2 2 3" xfId="4277"/>
    <cellStyle name="Финансовый 3 4 2 3 2 2 2 3 2" xfId="11081"/>
    <cellStyle name="Финансовый 3 4 2 3 2 2 2 3 2 2" xfId="24689"/>
    <cellStyle name="Финансовый 3 4 2 3 2 2 2 3 2 3" xfId="38297"/>
    <cellStyle name="Финансовый 3 4 2 3 2 2 2 3 3" xfId="17885"/>
    <cellStyle name="Финансовый 3 4 2 3 2 2 2 3 4" xfId="31493"/>
    <cellStyle name="Финансовый 3 4 2 3 2 2 2 4" xfId="8813"/>
    <cellStyle name="Финансовый 3 4 2 3 2 2 2 4 2" xfId="22421"/>
    <cellStyle name="Финансовый 3 4 2 3 2 2 2 4 3" xfId="36029"/>
    <cellStyle name="Финансовый 3 4 2 3 2 2 2 5" xfId="15617"/>
    <cellStyle name="Финансовый 3 4 2 3 2 2 2 6" xfId="29225"/>
    <cellStyle name="Финансовый 3 4 2 3 2 2 3" xfId="1631"/>
    <cellStyle name="Финансовый 3 4 2 3 2 2 3 2" xfId="6167"/>
    <cellStyle name="Финансовый 3 4 2 3 2 2 3 2 2" xfId="12971"/>
    <cellStyle name="Финансовый 3 4 2 3 2 2 3 2 2 2" xfId="26579"/>
    <cellStyle name="Финансовый 3 4 2 3 2 2 3 2 2 3" xfId="40187"/>
    <cellStyle name="Финансовый 3 4 2 3 2 2 3 2 3" xfId="19775"/>
    <cellStyle name="Финансовый 3 4 2 3 2 2 3 2 4" xfId="33383"/>
    <cellStyle name="Финансовый 3 4 2 3 2 2 3 3" xfId="3899"/>
    <cellStyle name="Финансовый 3 4 2 3 2 2 3 3 2" xfId="10703"/>
    <cellStyle name="Финансовый 3 4 2 3 2 2 3 3 2 2" xfId="24311"/>
    <cellStyle name="Финансовый 3 4 2 3 2 2 3 3 2 3" xfId="37919"/>
    <cellStyle name="Финансовый 3 4 2 3 2 2 3 3 3" xfId="17507"/>
    <cellStyle name="Финансовый 3 4 2 3 2 2 3 3 4" xfId="31115"/>
    <cellStyle name="Финансовый 3 4 2 3 2 2 3 4" xfId="8435"/>
    <cellStyle name="Финансовый 3 4 2 3 2 2 3 4 2" xfId="22043"/>
    <cellStyle name="Финансовый 3 4 2 3 2 2 3 4 3" xfId="35651"/>
    <cellStyle name="Финансовый 3 4 2 3 2 2 3 5" xfId="15239"/>
    <cellStyle name="Финансовый 3 4 2 3 2 2 3 6" xfId="28847"/>
    <cellStyle name="Финансовый 3 4 2 3 2 2 4" xfId="2387"/>
    <cellStyle name="Финансовый 3 4 2 3 2 2 4 2" xfId="6923"/>
    <cellStyle name="Финансовый 3 4 2 3 2 2 4 2 2" xfId="13727"/>
    <cellStyle name="Финансовый 3 4 2 3 2 2 4 2 2 2" xfId="27335"/>
    <cellStyle name="Финансовый 3 4 2 3 2 2 4 2 2 3" xfId="40943"/>
    <cellStyle name="Финансовый 3 4 2 3 2 2 4 2 3" xfId="20531"/>
    <cellStyle name="Финансовый 3 4 2 3 2 2 4 2 4" xfId="34139"/>
    <cellStyle name="Финансовый 3 4 2 3 2 2 4 3" xfId="4655"/>
    <cellStyle name="Финансовый 3 4 2 3 2 2 4 3 2" xfId="11459"/>
    <cellStyle name="Финансовый 3 4 2 3 2 2 4 3 2 2" xfId="25067"/>
    <cellStyle name="Финансовый 3 4 2 3 2 2 4 3 2 3" xfId="38675"/>
    <cellStyle name="Финансовый 3 4 2 3 2 2 4 3 3" xfId="18263"/>
    <cellStyle name="Финансовый 3 4 2 3 2 2 4 3 4" xfId="31871"/>
    <cellStyle name="Финансовый 3 4 2 3 2 2 4 4" xfId="9191"/>
    <cellStyle name="Финансовый 3 4 2 3 2 2 4 4 2" xfId="22799"/>
    <cellStyle name="Финансовый 3 4 2 3 2 2 4 4 3" xfId="36407"/>
    <cellStyle name="Финансовый 3 4 2 3 2 2 4 5" xfId="15995"/>
    <cellStyle name="Финансовый 3 4 2 3 2 2 4 6" xfId="29603"/>
    <cellStyle name="Финансовый 3 4 2 3 2 2 5" xfId="1253"/>
    <cellStyle name="Финансовый 3 4 2 3 2 2 5 2" xfId="5789"/>
    <cellStyle name="Финансовый 3 4 2 3 2 2 5 2 2" xfId="12593"/>
    <cellStyle name="Финансовый 3 4 2 3 2 2 5 2 2 2" xfId="26201"/>
    <cellStyle name="Финансовый 3 4 2 3 2 2 5 2 2 3" xfId="39809"/>
    <cellStyle name="Финансовый 3 4 2 3 2 2 5 2 3" xfId="19397"/>
    <cellStyle name="Финансовый 3 4 2 3 2 2 5 2 4" xfId="33005"/>
    <cellStyle name="Финансовый 3 4 2 3 2 2 5 3" xfId="3521"/>
    <cellStyle name="Финансовый 3 4 2 3 2 2 5 3 2" xfId="10325"/>
    <cellStyle name="Финансовый 3 4 2 3 2 2 5 3 2 2" xfId="23933"/>
    <cellStyle name="Финансовый 3 4 2 3 2 2 5 3 2 3" xfId="37541"/>
    <cellStyle name="Финансовый 3 4 2 3 2 2 5 3 3" xfId="17129"/>
    <cellStyle name="Финансовый 3 4 2 3 2 2 5 3 4" xfId="30737"/>
    <cellStyle name="Финансовый 3 4 2 3 2 2 5 4" xfId="8057"/>
    <cellStyle name="Финансовый 3 4 2 3 2 2 5 4 2" xfId="21665"/>
    <cellStyle name="Финансовый 3 4 2 3 2 2 5 4 3" xfId="35273"/>
    <cellStyle name="Финансовый 3 4 2 3 2 2 5 5" xfId="14861"/>
    <cellStyle name="Финансовый 3 4 2 3 2 2 5 6" xfId="28469"/>
    <cellStyle name="Финансовый 3 4 2 3 2 2 6" xfId="875"/>
    <cellStyle name="Финансовый 3 4 2 3 2 2 6 2" xfId="5411"/>
    <cellStyle name="Финансовый 3 4 2 3 2 2 6 2 2" xfId="12215"/>
    <cellStyle name="Финансовый 3 4 2 3 2 2 6 2 2 2" xfId="25823"/>
    <cellStyle name="Финансовый 3 4 2 3 2 2 6 2 2 3" xfId="39431"/>
    <cellStyle name="Финансовый 3 4 2 3 2 2 6 2 3" xfId="19019"/>
    <cellStyle name="Финансовый 3 4 2 3 2 2 6 2 4" xfId="32627"/>
    <cellStyle name="Финансовый 3 4 2 3 2 2 6 3" xfId="3143"/>
    <cellStyle name="Финансовый 3 4 2 3 2 2 6 3 2" xfId="9947"/>
    <cellStyle name="Финансовый 3 4 2 3 2 2 6 3 2 2" xfId="23555"/>
    <cellStyle name="Финансовый 3 4 2 3 2 2 6 3 2 3" xfId="37163"/>
    <cellStyle name="Финансовый 3 4 2 3 2 2 6 3 3" xfId="16751"/>
    <cellStyle name="Финансовый 3 4 2 3 2 2 6 3 4" xfId="30359"/>
    <cellStyle name="Финансовый 3 4 2 3 2 2 6 4" xfId="7679"/>
    <cellStyle name="Финансовый 3 4 2 3 2 2 6 4 2" xfId="21287"/>
    <cellStyle name="Финансовый 3 4 2 3 2 2 6 4 3" xfId="34895"/>
    <cellStyle name="Финансовый 3 4 2 3 2 2 6 5" xfId="14483"/>
    <cellStyle name="Финансовый 3 4 2 3 2 2 6 6" xfId="28091"/>
    <cellStyle name="Финансовый 3 4 2 3 2 2 7" xfId="5033"/>
    <cellStyle name="Финансовый 3 4 2 3 2 2 7 2" xfId="11837"/>
    <cellStyle name="Финансовый 3 4 2 3 2 2 7 2 2" xfId="25445"/>
    <cellStyle name="Финансовый 3 4 2 3 2 2 7 2 3" xfId="39053"/>
    <cellStyle name="Финансовый 3 4 2 3 2 2 7 3" xfId="18641"/>
    <cellStyle name="Финансовый 3 4 2 3 2 2 7 4" xfId="32249"/>
    <cellStyle name="Финансовый 3 4 2 3 2 2 8" xfId="2765"/>
    <cellStyle name="Финансовый 3 4 2 3 2 2 8 2" xfId="9569"/>
    <cellStyle name="Финансовый 3 4 2 3 2 2 8 2 2" xfId="23177"/>
    <cellStyle name="Финансовый 3 4 2 3 2 2 8 2 3" xfId="36785"/>
    <cellStyle name="Финансовый 3 4 2 3 2 2 8 3" xfId="16373"/>
    <cellStyle name="Финансовый 3 4 2 3 2 2 8 4" xfId="29981"/>
    <cellStyle name="Финансовый 3 4 2 3 2 2 9" xfId="7301"/>
    <cellStyle name="Финансовый 3 4 2 3 2 2 9 2" xfId="20909"/>
    <cellStyle name="Финансовый 3 4 2 3 2 2 9 3" xfId="34517"/>
    <cellStyle name="Финансовый 3 4 2 3 2 3" xfId="1807"/>
    <cellStyle name="Финансовый 3 4 2 3 2 3 2" xfId="6343"/>
    <cellStyle name="Финансовый 3 4 2 3 2 3 2 2" xfId="13147"/>
    <cellStyle name="Финансовый 3 4 2 3 2 3 2 2 2" xfId="26755"/>
    <cellStyle name="Финансовый 3 4 2 3 2 3 2 2 3" xfId="40363"/>
    <cellStyle name="Финансовый 3 4 2 3 2 3 2 3" xfId="19951"/>
    <cellStyle name="Финансовый 3 4 2 3 2 3 2 4" xfId="33559"/>
    <cellStyle name="Финансовый 3 4 2 3 2 3 3" xfId="4075"/>
    <cellStyle name="Финансовый 3 4 2 3 2 3 3 2" xfId="10879"/>
    <cellStyle name="Финансовый 3 4 2 3 2 3 3 2 2" xfId="24487"/>
    <cellStyle name="Финансовый 3 4 2 3 2 3 3 2 3" xfId="38095"/>
    <cellStyle name="Финансовый 3 4 2 3 2 3 3 3" xfId="17683"/>
    <cellStyle name="Финансовый 3 4 2 3 2 3 3 4" xfId="31291"/>
    <cellStyle name="Финансовый 3 4 2 3 2 3 4" xfId="8611"/>
    <cellStyle name="Финансовый 3 4 2 3 2 3 4 2" xfId="22219"/>
    <cellStyle name="Финансовый 3 4 2 3 2 3 4 3" xfId="35827"/>
    <cellStyle name="Финансовый 3 4 2 3 2 3 5" xfId="15415"/>
    <cellStyle name="Финансовый 3 4 2 3 2 3 6" xfId="29023"/>
    <cellStyle name="Финансовый 3 4 2 3 2 4" xfId="1429"/>
    <cellStyle name="Финансовый 3 4 2 3 2 4 2" xfId="5965"/>
    <cellStyle name="Финансовый 3 4 2 3 2 4 2 2" xfId="12769"/>
    <cellStyle name="Финансовый 3 4 2 3 2 4 2 2 2" xfId="26377"/>
    <cellStyle name="Финансовый 3 4 2 3 2 4 2 2 3" xfId="39985"/>
    <cellStyle name="Финансовый 3 4 2 3 2 4 2 3" xfId="19573"/>
    <cellStyle name="Финансовый 3 4 2 3 2 4 2 4" xfId="33181"/>
    <cellStyle name="Финансовый 3 4 2 3 2 4 3" xfId="3697"/>
    <cellStyle name="Финансовый 3 4 2 3 2 4 3 2" xfId="10501"/>
    <cellStyle name="Финансовый 3 4 2 3 2 4 3 2 2" xfId="24109"/>
    <cellStyle name="Финансовый 3 4 2 3 2 4 3 2 3" xfId="37717"/>
    <cellStyle name="Финансовый 3 4 2 3 2 4 3 3" xfId="17305"/>
    <cellStyle name="Финансовый 3 4 2 3 2 4 3 4" xfId="30913"/>
    <cellStyle name="Финансовый 3 4 2 3 2 4 4" xfId="8233"/>
    <cellStyle name="Финансовый 3 4 2 3 2 4 4 2" xfId="21841"/>
    <cellStyle name="Финансовый 3 4 2 3 2 4 4 3" xfId="35449"/>
    <cellStyle name="Финансовый 3 4 2 3 2 4 5" xfId="15037"/>
    <cellStyle name="Финансовый 3 4 2 3 2 4 6" xfId="28645"/>
    <cellStyle name="Финансовый 3 4 2 3 2 5" xfId="2185"/>
    <cellStyle name="Финансовый 3 4 2 3 2 5 2" xfId="6721"/>
    <cellStyle name="Финансовый 3 4 2 3 2 5 2 2" xfId="13525"/>
    <cellStyle name="Финансовый 3 4 2 3 2 5 2 2 2" xfId="27133"/>
    <cellStyle name="Финансовый 3 4 2 3 2 5 2 2 3" xfId="40741"/>
    <cellStyle name="Финансовый 3 4 2 3 2 5 2 3" xfId="20329"/>
    <cellStyle name="Финансовый 3 4 2 3 2 5 2 4" xfId="33937"/>
    <cellStyle name="Финансовый 3 4 2 3 2 5 3" xfId="4453"/>
    <cellStyle name="Финансовый 3 4 2 3 2 5 3 2" xfId="11257"/>
    <cellStyle name="Финансовый 3 4 2 3 2 5 3 2 2" xfId="24865"/>
    <cellStyle name="Финансовый 3 4 2 3 2 5 3 2 3" xfId="38473"/>
    <cellStyle name="Финансовый 3 4 2 3 2 5 3 3" xfId="18061"/>
    <cellStyle name="Финансовый 3 4 2 3 2 5 3 4" xfId="31669"/>
    <cellStyle name="Финансовый 3 4 2 3 2 5 4" xfId="8989"/>
    <cellStyle name="Финансовый 3 4 2 3 2 5 4 2" xfId="22597"/>
    <cellStyle name="Финансовый 3 4 2 3 2 5 4 3" xfId="36205"/>
    <cellStyle name="Финансовый 3 4 2 3 2 5 5" xfId="15793"/>
    <cellStyle name="Финансовый 3 4 2 3 2 5 6" xfId="29401"/>
    <cellStyle name="Финансовый 3 4 2 3 2 6" xfId="1051"/>
    <cellStyle name="Финансовый 3 4 2 3 2 6 2" xfId="5587"/>
    <cellStyle name="Финансовый 3 4 2 3 2 6 2 2" xfId="12391"/>
    <cellStyle name="Финансовый 3 4 2 3 2 6 2 2 2" xfId="25999"/>
    <cellStyle name="Финансовый 3 4 2 3 2 6 2 2 3" xfId="39607"/>
    <cellStyle name="Финансовый 3 4 2 3 2 6 2 3" xfId="19195"/>
    <cellStyle name="Финансовый 3 4 2 3 2 6 2 4" xfId="32803"/>
    <cellStyle name="Финансовый 3 4 2 3 2 6 3" xfId="3319"/>
    <cellStyle name="Финансовый 3 4 2 3 2 6 3 2" xfId="10123"/>
    <cellStyle name="Финансовый 3 4 2 3 2 6 3 2 2" xfId="23731"/>
    <cellStyle name="Финансовый 3 4 2 3 2 6 3 2 3" xfId="37339"/>
    <cellStyle name="Финансовый 3 4 2 3 2 6 3 3" xfId="16927"/>
    <cellStyle name="Финансовый 3 4 2 3 2 6 3 4" xfId="30535"/>
    <cellStyle name="Финансовый 3 4 2 3 2 6 4" xfId="7855"/>
    <cellStyle name="Финансовый 3 4 2 3 2 6 4 2" xfId="21463"/>
    <cellStyle name="Финансовый 3 4 2 3 2 6 4 3" xfId="35071"/>
    <cellStyle name="Финансовый 3 4 2 3 2 6 5" xfId="14659"/>
    <cellStyle name="Финансовый 3 4 2 3 2 6 6" xfId="28267"/>
    <cellStyle name="Финансовый 3 4 2 3 2 7" xfId="673"/>
    <cellStyle name="Финансовый 3 4 2 3 2 7 2" xfId="5209"/>
    <cellStyle name="Финансовый 3 4 2 3 2 7 2 2" xfId="12013"/>
    <cellStyle name="Финансовый 3 4 2 3 2 7 2 2 2" xfId="25621"/>
    <cellStyle name="Финансовый 3 4 2 3 2 7 2 2 3" xfId="39229"/>
    <cellStyle name="Финансовый 3 4 2 3 2 7 2 3" xfId="18817"/>
    <cellStyle name="Финансовый 3 4 2 3 2 7 2 4" xfId="32425"/>
    <cellStyle name="Финансовый 3 4 2 3 2 7 3" xfId="2941"/>
    <cellStyle name="Финансовый 3 4 2 3 2 7 3 2" xfId="9745"/>
    <cellStyle name="Финансовый 3 4 2 3 2 7 3 2 2" xfId="23353"/>
    <cellStyle name="Финансовый 3 4 2 3 2 7 3 2 3" xfId="36961"/>
    <cellStyle name="Финансовый 3 4 2 3 2 7 3 3" xfId="16549"/>
    <cellStyle name="Финансовый 3 4 2 3 2 7 3 4" xfId="30157"/>
    <cellStyle name="Финансовый 3 4 2 3 2 7 4" xfId="7477"/>
    <cellStyle name="Финансовый 3 4 2 3 2 7 4 2" xfId="21085"/>
    <cellStyle name="Финансовый 3 4 2 3 2 7 4 3" xfId="34693"/>
    <cellStyle name="Финансовый 3 4 2 3 2 7 5" xfId="14281"/>
    <cellStyle name="Финансовый 3 4 2 3 2 7 6" xfId="27889"/>
    <cellStyle name="Финансовый 3 4 2 3 2 8" xfId="4831"/>
    <cellStyle name="Финансовый 3 4 2 3 2 8 2" xfId="11635"/>
    <cellStyle name="Финансовый 3 4 2 3 2 8 2 2" xfId="25243"/>
    <cellStyle name="Финансовый 3 4 2 3 2 8 2 3" xfId="38851"/>
    <cellStyle name="Финансовый 3 4 2 3 2 8 3" xfId="18439"/>
    <cellStyle name="Финансовый 3 4 2 3 2 8 4" xfId="32047"/>
    <cellStyle name="Финансовый 3 4 2 3 2 9" xfId="2563"/>
    <cellStyle name="Финансовый 3 4 2 3 2 9 2" xfId="9367"/>
    <cellStyle name="Финансовый 3 4 2 3 2 9 2 2" xfId="22975"/>
    <cellStyle name="Финансовый 3 4 2 3 2 9 2 3" xfId="36583"/>
    <cellStyle name="Финансовый 3 4 2 3 2 9 3" xfId="16171"/>
    <cellStyle name="Финансовый 3 4 2 3 2 9 4" xfId="29779"/>
    <cellStyle name="Финансовый 3 4 2 3 3" xfId="416"/>
    <cellStyle name="Финансовый 3 4 2 3 3 10" xfId="14024"/>
    <cellStyle name="Финансовый 3 4 2 3 3 11" xfId="27632"/>
    <cellStyle name="Финансовый 3 4 2 3 3 2" xfId="1928"/>
    <cellStyle name="Финансовый 3 4 2 3 3 2 2" xfId="6464"/>
    <cellStyle name="Финансовый 3 4 2 3 3 2 2 2" xfId="13268"/>
    <cellStyle name="Финансовый 3 4 2 3 3 2 2 2 2" xfId="26876"/>
    <cellStyle name="Финансовый 3 4 2 3 3 2 2 2 3" xfId="40484"/>
    <cellStyle name="Финансовый 3 4 2 3 3 2 2 3" xfId="20072"/>
    <cellStyle name="Финансовый 3 4 2 3 3 2 2 4" xfId="33680"/>
    <cellStyle name="Финансовый 3 4 2 3 3 2 3" xfId="4196"/>
    <cellStyle name="Финансовый 3 4 2 3 3 2 3 2" xfId="11000"/>
    <cellStyle name="Финансовый 3 4 2 3 3 2 3 2 2" xfId="24608"/>
    <cellStyle name="Финансовый 3 4 2 3 3 2 3 2 3" xfId="38216"/>
    <cellStyle name="Финансовый 3 4 2 3 3 2 3 3" xfId="17804"/>
    <cellStyle name="Финансовый 3 4 2 3 3 2 3 4" xfId="31412"/>
    <cellStyle name="Финансовый 3 4 2 3 3 2 4" xfId="8732"/>
    <cellStyle name="Финансовый 3 4 2 3 3 2 4 2" xfId="22340"/>
    <cellStyle name="Финансовый 3 4 2 3 3 2 4 3" xfId="35948"/>
    <cellStyle name="Финансовый 3 4 2 3 3 2 5" xfId="15536"/>
    <cellStyle name="Финансовый 3 4 2 3 3 2 6" xfId="29144"/>
    <cellStyle name="Финансовый 3 4 2 3 3 3" xfId="1550"/>
    <cellStyle name="Финансовый 3 4 2 3 3 3 2" xfId="6086"/>
    <cellStyle name="Финансовый 3 4 2 3 3 3 2 2" xfId="12890"/>
    <cellStyle name="Финансовый 3 4 2 3 3 3 2 2 2" xfId="26498"/>
    <cellStyle name="Финансовый 3 4 2 3 3 3 2 2 3" xfId="40106"/>
    <cellStyle name="Финансовый 3 4 2 3 3 3 2 3" xfId="19694"/>
    <cellStyle name="Финансовый 3 4 2 3 3 3 2 4" xfId="33302"/>
    <cellStyle name="Финансовый 3 4 2 3 3 3 3" xfId="3818"/>
    <cellStyle name="Финансовый 3 4 2 3 3 3 3 2" xfId="10622"/>
    <cellStyle name="Финансовый 3 4 2 3 3 3 3 2 2" xfId="24230"/>
    <cellStyle name="Финансовый 3 4 2 3 3 3 3 2 3" xfId="37838"/>
    <cellStyle name="Финансовый 3 4 2 3 3 3 3 3" xfId="17426"/>
    <cellStyle name="Финансовый 3 4 2 3 3 3 3 4" xfId="31034"/>
    <cellStyle name="Финансовый 3 4 2 3 3 3 4" xfId="8354"/>
    <cellStyle name="Финансовый 3 4 2 3 3 3 4 2" xfId="21962"/>
    <cellStyle name="Финансовый 3 4 2 3 3 3 4 3" xfId="35570"/>
    <cellStyle name="Финансовый 3 4 2 3 3 3 5" xfId="15158"/>
    <cellStyle name="Финансовый 3 4 2 3 3 3 6" xfId="28766"/>
    <cellStyle name="Финансовый 3 4 2 3 3 4" xfId="2306"/>
    <cellStyle name="Финансовый 3 4 2 3 3 4 2" xfId="6842"/>
    <cellStyle name="Финансовый 3 4 2 3 3 4 2 2" xfId="13646"/>
    <cellStyle name="Финансовый 3 4 2 3 3 4 2 2 2" xfId="27254"/>
    <cellStyle name="Финансовый 3 4 2 3 3 4 2 2 3" xfId="40862"/>
    <cellStyle name="Финансовый 3 4 2 3 3 4 2 3" xfId="20450"/>
    <cellStyle name="Финансовый 3 4 2 3 3 4 2 4" xfId="34058"/>
    <cellStyle name="Финансовый 3 4 2 3 3 4 3" xfId="4574"/>
    <cellStyle name="Финансовый 3 4 2 3 3 4 3 2" xfId="11378"/>
    <cellStyle name="Финансовый 3 4 2 3 3 4 3 2 2" xfId="24986"/>
    <cellStyle name="Финансовый 3 4 2 3 3 4 3 2 3" xfId="38594"/>
    <cellStyle name="Финансовый 3 4 2 3 3 4 3 3" xfId="18182"/>
    <cellStyle name="Финансовый 3 4 2 3 3 4 3 4" xfId="31790"/>
    <cellStyle name="Финансовый 3 4 2 3 3 4 4" xfId="9110"/>
    <cellStyle name="Финансовый 3 4 2 3 3 4 4 2" xfId="22718"/>
    <cellStyle name="Финансовый 3 4 2 3 3 4 4 3" xfId="36326"/>
    <cellStyle name="Финансовый 3 4 2 3 3 4 5" xfId="15914"/>
    <cellStyle name="Финансовый 3 4 2 3 3 4 6" xfId="29522"/>
    <cellStyle name="Финансовый 3 4 2 3 3 5" xfId="1172"/>
    <cellStyle name="Финансовый 3 4 2 3 3 5 2" xfId="5708"/>
    <cellStyle name="Финансовый 3 4 2 3 3 5 2 2" xfId="12512"/>
    <cellStyle name="Финансовый 3 4 2 3 3 5 2 2 2" xfId="26120"/>
    <cellStyle name="Финансовый 3 4 2 3 3 5 2 2 3" xfId="39728"/>
    <cellStyle name="Финансовый 3 4 2 3 3 5 2 3" xfId="19316"/>
    <cellStyle name="Финансовый 3 4 2 3 3 5 2 4" xfId="32924"/>
    <cellStyle name="Финансовый 3 4 2 3 3 5 3" xfId="3440"/>
    <cellStyle name="Финансовый 3 4 2 3 3 5 3 2" xfId="10244"/>
    <cellStyle name="Финансовый 3 4 2 3 3 5 3 2 2" xfId="23852"/>
    <cellStyle name="Финансовый 3 4 2 3 3 5 3 2 3" xfId="37460"/>
    <cellStyle name="Финансовый 3 4 2 3 3 5 3 3" xfId="17048"/>
    <cellStyle name="Финансовый 3 4 2 3 3 5 3 4" xfId="30656"/>
    <cellStyle name="Финансовый 3 4 2 3 3 5 4" xfId="7976"/>
    <cellStyle name="Финансовый 3 4 2 3 3 5 4 2" xfId="21584"/>
    <cellStyle name="Финансовый 3 4 2 3 3 5 4 3" xfId="35192"/>
    <cellStyle name="Финансовый 3 4 2 3 3 5 5" xfId="14780"/>
    <cellStyle name="Финансовый 3 4 2 3 3 5 6" xfId="28388"/>
    <cellStyle name="Финансовый 3 4 2 3 3 6" xfId="794"/>
    <cellStyle name="Финансовый 3 4 2 3 3 6 2" xfId="5330"/>
    <cellStyle name="Финансовый 3 4 2 3 3 6 2 2" xfId="12134"/>
    <cellStyle name="Финансовый 3 4 2 3 3 6 2 2 2" xfId="25742"/>
    <cellStyle name="Финансовый 3 4 2 3 3 6 2 2 3" xfId="39350"/>
    <cellStyle name="Финансовый 3 4 2 3 3 6 2 3" xfId="18938"/>
    <cellStyle name="Финансовый 3 4 2 3 3 6 2 4" xfId="32546"/>
    <cellStyle name="Финансовый 3 4 2 3 3 6 3" xfId="3062"/>
    <cellStyle name="Финансовый 3 4 2 3 3 6 3 2" xfId="9866"/>
    <cellStyle name="Финансовый 3 4 2 3 3 6 3 2 2" xfId="23474"/>
    <cellStyle name="Финансовый 3 4 2 3 3 6 3 2 3" xfId="37082"/>
    <cellStyle name="Финансовый 3 4 2 3 3 6 3 3" xfId="16670"/>
    <cellStyle name="Финансовый 3 4 2 3 3 6 3 4" xfId="30278"/>
    <cellStyle name="Финансовый 3 4 2 3 3 6 4" xfId="7598"/>
    <cellStyle name="Финансовый 3 4 2 3 3 6 4 2" xfId="21206"/>
    <cellStyle name="Финансовый 3 4 2 3 3 6 4 3" xfId="34814"/>
    <cellStyle name="Финансовый 3 4 2 3 3 6 5" xfId="14402"/>
    <cellStyle name="Финансовый 3 4 2 3 3 6 6" xfId="28010"/>
    <cellStyle name="Финансовый 3 4 2 3 3 7" xfId="4952"/>
    <cellStyle name="Финансовый 3 4 2 3 3 7 2" xfId="11756"/>
    <cellStyle name="Финансовый 3 4 2 3 3 7 2 2" xfId="25364"/>
    <cellStyle name="Финансовый 3 4 2 3 3 7 2 3" xfId="38972"/>
    <cellStyle name="Финансовый 3 4 2 3 3 7 3" xfId="18560"/>
    <cellStyle name="Финансовый 3 4 2 3 3 7 4" xfId="32168"/>
    <cellStyle name="Финансовый 3 4 2 3 3 8" xfId="2684"/>
    <cellStyle name="Финансовый 3 4 2 3 3 8 2" xfId="9488"/>
    <cellStyle name="Финансовый 3 4 2 3 3 8 2 2" xfId="23096"/>
    <cellStyle name="Финансовый 3 4 2 3 3 8 2 3" xfId="36704"/>
    <cellStyle name="Финансовый 3 4 2 3 3 8 3" xfId="16292"/>
    <cellStyle name="Финансовый 3 4 2 3 3 8 4" xfId="29900"/>
    <cellStyle name="Финансовый 3 4 2 3 3 9" xfId="7220"/>
    <cellStyle name="Финансовый 3 4 2 3 3 9 2" xfId="20828"/>
    <cellStyle name="Финансовый 3 4 2 3 3 9 3" xfId="34436"/>
    <cellStyle name="Финансовый 3 4 2 3 4" xfId="1726"/>
    <cellStyle name="Финансовый 3 4 2 3 4 2" xfId="6262"/>
    <cellStyle name="Финансовый 3 4 2 3 4 2 2" xfId="13066"/>
    <cellStyle name="Финансовый 3 4 2 3 4 2 2 2" xfId="26674"/>
    <cellStyle name="Финансовый 3 4 2 3 4 2 2 3" xfId="40282"/>
    <cellStyle name="Финансовый 3 4 2 3 4 2 3" xfId="19870"/>
    <cellStyle name="Финансовый 3 4 2 3 4 2 4" xfId="33478"/>
    <cellStyle name="Финансовый 3 4 2 3 4 3" xfId="3994"/>
    <cellStyle name="Финансовый 3 4 2 3 4 3 2" xfId="10798"/>
    <cellStyle name="Финансовый 3 4 2 3 4 3 2 2" xfId="24406"/>
    <cellStyle name="Финансовый 3 4 2 3 4 3 2 3" xfId="38014"/>
    <cellStyle name="Финансовый 3 4 2 3 4 3 3" xfId="17602"/>
    <cellStyle name="Финансовый 3 4 2 3 4 3 4" xfId="31210"/>
    <cellStyle name="Финансовый 3 4 2 3 4 4" xfId="8530"/>
    <cellStyle name="Финансовый 3 4 2 3 4 4 2" xfId="22138"/>
    <cellStyle name="Финансовый 3 4 2 3 4 4 3" xfId="35746"/>
    <cellStyle name="Финансовый 3 4 2 3 4 5" xfId="15334"/>
    <cellStyle name="Финансовый 3 4 2 3 4 6" xfId="28942"/>
    <cellStyle name="Финансовый 3 4 2 3 5" xfId="1348"/>
    <cellStyle name="Финансовый 3 4 2 3 5 2" xfId="5884"/>
    <cellStyle name="Финансовый 3 4 2 3 5 2 2" xfId="12688"/>
    <cellStyle name="Финансовый 3 4 2 3 5 2 2 2" xfId="26296"/>
    <cellStyle name="Финансовый 3 4 2 3 5 2 2 3" xfId="39904"/>
    <cellStyle name="Финансовый 3 4 2 3 5 2 3" xfId="19492"/>
    <cellStyle name="Финансовый 3 4 2 3 5 2 4" xfId="33100"/>
    <cellStyle name="Финансовый 3 4 2 3 5 3" xfId="3616"/>
    <cellStyle name="Финансовый 3 4 2 3 5 3 2" xfId="10420"/>
    <cellStyle name="Финансовый 3 4 2 3 5 3 2 2" xfId="24028"/>
    <cellStyle name="Финансовый 3 4 2 3 5 3 2 3" xfId="37636"/>
    <cellStyle name="Финансовый 3 4 2 3 5 3 3" xfId="17224"/>
    <cellStyle name="Финансовый 3 4 2 3 5 3 4" xfId="30832"/>
    <cellStyle name="Финансовый 3 4 2 3 5 4" xfId="8152"/>
    <cellStyle name="Финансовый 3 4 2 3 5 4 2" xfId="21760"/>
    <cellStyle name="Финансовый 3 4 2 3 5 4 3" xfId="35368"/>
    <cellStyle name="Финансовый 3 4 2 3 5 5" xfId="14956"/>
    <cellStyle name="Финансовый 3 4 2 3 5 6" xfId="28564"/>
    <cellStyle name="Финансовый 3 4 2 3 6" xfId="2104"/>
    <cellStyle name="Финансовый 3 4 2 3 6 2" xfId="6640"/>
    <cellStyle name="Финансовый 3 4 2 3 6 2 2" xfId="13444"/>
    <cellStyle name="Финансовый 3 4 2 3 6 2 2 2" xfId="27052"/>
    <cellStyle name="Финансовый 3 4 2 3 6 2 2 3" xfId="40660"/>
    <cellStyle name="Финансовый 3 4 2 3 6 2 3" xfId="20248"/>
    <cellStyle name="Финансовый 3 4 2 3 6 2 4" xfId="33856"/>
    <cellStyle name="Финансовый 3 4 2 3 6 3" xfId="4372"/>
    <cellStyle name="Финансовый 3 4 2 3 6 3 2" xfId="11176"/>
    <cellStyle name="Финансовый 3 4 2 3 6 3 2 2" xfId="24784"/>
    <cellStyle name="Финансовый 3 4 2 3 6 3 2 3" xfId="38392"/>
    <cellStyle name="Финансовый 3 4 2 3 6 3 3" xfId="17980"/>
    <cellStyle name="Финансовый 3 4 2 3 6 3 4" xfId="31588"/>
    <cellStyle name="Финансовый 3 4 2 3 6 4" xfId="8908"/>
    <cellStyle name="Финансовый 3 4 2 3 6 4 2" xfId="22516"/>
    <cellStyle name="Финансовый 3 4 2 3 6 4 3" xfId="36124"/>
    <cellStyle name="Финансовый 3 4 2 3 6 5" xfId="15712"/>
    <cellStyle name="Финансовый 3 4 2 3 6 6" xfId="29320"/>
    <cellStyle name="Финансовый 3 4 2 3 7" xfId="970"/>
    <cellStyle name="Финансовый 3 4 2 3 7 2" xfId="5506"/>
    <cellStyle name="Финансовый 3 4 2 3 7 2 2" xfId="12310"/>
    <cellStyle name="Финансовый 3 4 2 3 7 2 2 2" xfId="25918"/>
    <cellStyle name="Финансовый 3 4 2 3 7 2 2 3" xfId="39526"/>
    <cellStyle name="Финансовый 3 4 2 3 7 2 3" xfId="19114"/>
    <cellStyle name="Финансовый 3 4 2 3 7 2 4" xfId="32722"/>
    <cellStyle name="Финансовый 3 4 2 3 7 3" xfId="3238"/>
    <cellStyle name="Финансовый 3 4 2 3 7 3 2" xfId="10042"/>
    <cellStyle name="Финансовый 3 4 2 3 7 3 2 2" xfId="23650"/>
    <cellStyle name="Финансовый 3 4 2 3 7 3 2 3" xfId="37258"/>
    <cellStyle name="Финансовый 3 4 2 3 7 3 3" xfId="16846"/>
    <cellStyle name="Финансовый 3 4 2 3 7 3 4" xfId="30454"/>
    <cellStyle name="Финансовый 3 4 2 3 7 4" xfId="7774"/>
    <cellStyle name="Финансовый 3 4 2 3 7 4 2" xfId="21382"/>
    <cellStyle name="Финансовый 3 4 2 3 7 4 3" xfId="34990"/>
    <cellStyle name="Финансовый 3 4 2 3 7 5" xfId="14578"/>
    <cellStyle name="Финансовый 3 4 2 3 7 6" xfId="28186"/>
    <cellStyle name="Финансовый 3 4 2 3 8" xfId="592"/>
    <cellStyle name="Финансовый 3 4 2 3 8 2" xfId="5128"/>
    <cellStyle name="Финансовый 3 4 2 3 8 2 2" xfId="11932"/>
    <cellStyle name="Финансовый 3 4 2 3 8 2 2 2" xfId="25540"/>
    <cellStyle name="Финансовый 3 4 2 3 8 2 2 3" xfId="39148"/>
    <cellStyle name="Финансовый 3 4 2 3 8 2 3" xfId="18736"/>
    <cellStyle name="Финансовый 3 4 2 3 8 2 4" xfId="32344"/>
    <cellStyle name="Финансовый 3 4 2 3 8 3" xfId="2860"/>
    <cellStyle name="Финансовый 3 4 2 3 8 3 2" xfId="9664"/>
    <cellStyle name="Финансовый 3 4 2 3 8 3 2 2" xfId="23272"/>
    <cellStyle name="Финансовый 3 4 2 3 8 3 2 3" xfId="36880"/>
    <cellStyle name="Финансовый 3 4 2 3 8 3 3" xfId="16468"/>
    <cellStyle name="Финансовый 3 4 2 3 8 3 4" xfId="30076"/>
    <cellStyle name="Финансовый 3 4 2 3 8 4" xfId="7396"/>
    <cellStyle name="Финансовый 3 4 2 3 8 4 2" xfId="21004"/>
    <cellStyle name="Финансовый 3 4 2 3 8 4 3" xfId="34612"/>
    <cellStyle name="Финансовый 3 4 2 3 8 5" xfId="14200"/>
    <cellStyle name="Финансовый 3 4 2 3 8 6" xfId="27808"/>
    <cellStyle name="Финансовый 3 4 2 3 9" xfId="4750"/>
    <cellStyle name="Финансовый 3 4 2 3 9 2" xfId="11554"/>
    <cellStyle name="Финансовый 3 4 2 3 9 2 2" xfId="25162"/>
    <cellStyle name="Финансовый 3 4 2 3 9 2 3" xfId="38770"/>
    <cellStyle name="Финансовый 3 4 2 3 9 3" xfId="18358"/>
    <cellStyle name="Финансовый 3 4 2 3 9 4" xfId="31966"/>
    <cellStyle name="Финансовый 3 4 2 4" xfId="181"/>
    <cellStyle name="Финансовый 3 4 2 4 10" xfId="2449"/>
    <cellStyle name="Финансовый 3 4 2 4 10 2" xfId="9253"/>
    <cellStyle name="Финансовый 3 4 2 4 10 2 2" xfId="22861"/>
    <cellStyle name="Финансовый 3 4 2 4 10 2 3" xfId="36469"/>
    <cellStyle name="Финансовый 3 4 2 4 10 3" xfId="16057"/>
    <cellStyle name="Финансовый 3 4 2 4 10 4" xfId="29665"/>
    <cellStyle name="Финансовый 3 4 2 4 11" xfId="6985"/>
    <cellStyle name="Финансовый 3 4 2 4 11 2" xfId="20593"/>
    <cellStyle name="Финансовый 3 4 2 4 11 3" xfId="34201"/>
    <cellStyle name="Финансовый 3 4 2 4 12" xfId="13789"/>
    <cellStyle name="Финансовый 3 4 2 4 13" xfId="27397"/>
    <cellStyle name="Финансовый 3 4 2 4 2" xfId="262"/>
    <cellStyle name="Финансовый 3 4 2 4 2 10" xfId="7066"/>
    <cellStyle name="Финансовый 3 4 2 4 2 10 2" xfId="20674"/>
    <cellStyle name="Финансовый 3 4 2 4 2 10 3" xfId="34282"/>
    <cellStyle name="Финансовый 3 4 2 4 2 11" xfId="13870"/>
    <cellStyle name="Финансовый 3 4 2 4 2 12" xfId="27478"/>
    <cellStyle name="Финансовый 3 4 2 4 2 2" xfId="464"/>
    <cellStyle name="Финансовый 3 4 2 4 2 2 10" xfId="14072"/>
    <cellStyle name="Финансовый 3 4 2 4 2 2 11" xfId="27680"/>
    <cellStyle name="Финансовый 3 4 2 4 2 2 2" xfId="1976"/>
    <cellStyle name="Финансовый 3 4 2 4 2 2 2 2" xfId="6512"/>
    <cellStyle name="Финансовый 3 4 2 4 2 2 2 2 2" xfId="13316"/>
    <cellStyle name="Финансовый 3 4 2 4 2 2 2 2 2 2" xfId="26924"/>
    <cellStyle name="Финансовый 3 4 2 4 2 2 2 2 2 3" xfId="40532"/>
    <cellStyle name="Финансовый 3 4 2 4 2 2 2 2 3" xfId="20120"/>
    <cellStyle name="Финансовый 3 4 2 4 2 2 2 2 4" xfId="33728"/>
    <cellStyle name="Финансовый 3 4 2 4 2 2 2 3" xfId="4244"/>
    <cellStyle name="Финансовый 3 4 2 4 2 2 2 3 2" xfId="11048"/>
    <cellStyle name="Финансовый 3 4 2 4 2 2 2 3 2 2" xfId="24656"/>
    <cellStyle name="Финансовый 3 4 2 4 2 2 2 3 2 3" xfId="38264"/>
    <cellStyle name="Финансовый 3 4 2 4 2 2 2 3 3" xfId="17852"/>
    <cellStyle name="Финансовый 3 4 2 4 2 2 2 3 4" xfId="31460"/>
    <cellStyle name="Финансовый 3 4 2 4 2 2 2 4" xfId="8780"/>
    <cellStyle name="Финансовый 3 4 2 4 2 2 2 4 2" xfId="22388"/>
    <cellStyle name="Финансовый 3 4 2 4 2 2 2 4 3" xfId="35996"/>
    <cellStyle name="Финансовый 3 4 2 4 2 2 2 5" xfId="15584"/>
    <cellStyle name="Финансовый 3 4 2 4 2 2 2 6" xfId="29192"/>
    <cellStyle name="Финансовый 3 4 2 4 2 2 3" xfId="1598"/>
    <cellStyle name="Финансовый 3 4 2 4 2 2 3 2" xfId="6134"/>
    <cellStyle name="Финансовый 3 4 2 4 2 2 3 2 2" xfId="12938"/>
    <cellStyle name="Финансовый 3 4 2 4 2 2 3 2 2 2" xfId="26546"/>
    <cellStyle name="Финансовый 3 4 2 4 2 2 3 2 2 3" xfId="40154"/>
    <cellStyle name="Финансовый 3 4 2 4 2 2 3 2 3" xfId="19742"/>
    <cellStyle name="Финансовый 3 4 2 4 2 2 3 2 4" xfId="33350"/>
    <cellStyle name="Финансовый 3 4 2 4 2 2 3 3" xfId="3866"/>
    <cellStyle name="Финансовый 3 4 2 4 2 2 3 3 2" xfId="10670"/>
    <cellStyle name="Финансовый 3 4 2 4 2 2 3 3 2 2" xfId="24278"/>
    <cellStyle name="Финансовый 3 4 2 4 2 2 3 3 2 3" xfId="37886"/>
    <cellStyle name="Финансовый 3 4 2 4 2 2 3 3 3" xfId="17474"/>
    <cellStyle name="Финансовый 3 4 2 4 2 2 3 3 4" xfId="31082"/>
    <cellStyle name="Финансовый 3 4 2 4 2 2 3 4" xfId="8402"/>
    <cellStyle name="Финансовый 3 4 2 4 2 2 3 4 2" xfId="22010"/>
    <cellStyle name="Финансовый 3 4 2 4 2 2 3 4 3" xfId="35618"/>
    <cellStyle name="Финансовый 3 4 2 4 2 2 3 5" xfId="15206"/>
    <cellStyle name="Финансовый 3 4 2 4 2 2 3 6" xfId="28814"/>
    <cellStyle name="Финансовый 3 4 2 4 2 2 4" xfId="2354"/>
    <cellStyle name="Финансовый 3 4 2 4 2 2 4 2" xfId="6890"/>
    <cellStyle name="Финансовый 3 4 2 4 2 2 4 2 2" xfId="13694"/>
    <cellStyle name="Финансовый 3 4 2 4 2 2 4 2 2 2" xfId="27302"/>
    <cellStyle name="Финансовый 3 4 2 4 2 2 4 2 2 3" xfId="40910"/>
    <cellStyle name="Финансовый 3 4 2 4 2 2 4 2 3" xfId="20498"/>
    <cellStyle name="Финансовый 3 4 2 4 2 2 4 2 4" xfId="34106"/>
    <cellStyle name="Финансовый 3 4 2 4 2 2 4 3" xfId="4622"/>
    <cellStyle name="Финансовый 3 4 2 4 2 2 4 3 2" xfId="11426"/>
    <cellStyle name="Финансовый 3 4 2 4 2 2 4 3 2 2" xfId="25034"/>
    <cellStyle name="Финансовый 3 4 2 4 2 2 4 3 2 3" xfId="38642"/>
    <cellStyle name="Финансовый 3 4 2 4 2 2 4 3 3" xfId="18230"/>
    <cellStyle name="Финансовый 3 4 2 4 2 2 4 3 4" xfId="31838"/>
    <cellStyle name="Финансовый 3 4 2 4 2 2 4 4" xfId="9158"/>
    <cellStyle name="Финансовый 3 4 2 4 2 2 4 4 2" xfId="22766"/>
    <cellStyle name="Финансовый 3 4 2 4 2 2 4 4 3" xfId="36374"/>
    <cellStyle name="Финансовый 3 4 2 4 2 2 4 5" xfId="15962"/>
    <cellStyle name="Финансовый 3 4 2 4 2 2 4 6" xfId="29570"/>
    <cellStyle name="Финансовый 3 4 2 4 2 2 5" xfId="1220"/>
    <cellStyle name="Финансовый 3 4 2 4 2 2 5 2" xfId="5756"/>
    <cellStyle name="Финансовый 3 4 2 4 2 2 5 2 2" xfId="12560"/>
    <cellStyle name="Финансовый 3 4 2 4 2 2 5 2 2 2" xfId="26168"/>
    <cellStyle name="Финансовый 3 4 2 4 2 2 5 2 2 3" xfId="39776"/>
    <cellStyle name="Финансовый 3 4 2 4 2 2 5 2 3" xfId="19364"/>
    <cellStyle name="Финансовый 3 4 2 4 2 2 5 2 4" xfId="32972"/>
    <cellStyle name="Финансовый 3 4 2 4 2 2 5 3" xfId="3488"/>
    <cellStyle name="Финансовый 3 4 2 4 2 2 5 3 2" xfId="10292"/>
    <cellStyle name="Финансовый 3 4 2 4 2 2 5 3 2 2" xfId="23900"/>
    <cellStyle name="Финансовый 3 4 2 4 2 2 5 3 2 3" xfId="37508"/>
    <cellStyle name="Финансовый 3 4 2 4 2 2 5 3 3" xfId="17096"/>
    <cellStyle name="Финансовый 3 4 2 4 2 2 5 3 4" xfId="30704"/>
    <cellStyle name="Финансовый 3 4 2 4 2 2 5 4" xfId="8024"/>
    <cellStyle name="Финансовый 3 4 2 4 2 2 5 4 2" xfId="21632"/>
    <cellStyle name="Финансовый 3 4 2 4 2 2 5 4 3" xfId="35240"/>
    <cellStyle name="Финансовый 3 4 2 4 2 2 5 5" xfId="14828"/>
    <cellStyle name="Финансовый 3 4 2 4 2 2 5 6" xfId="28436"/>
    <cellStyle name="Финансовый 3 4 2 4 2 2 6" xfId="842"/>
    <cellStyle name="Финансовый 3 4 2 4 2 2 6 2" xfId="5378"/>
    <cellStyle name="Финансовый 3 4 2 4 2 2 6 2 2" xfId="12182"/>
    <cellStyle name="Финансовый 3 4 2 4 2 2 6 2 2 2" xfId="25790"/>
    <cellStyle name="Финансовый 3 4 2 4 2 2 6 2 2 3" xfId="39398"/>
    <cellStyle name="Финансовый 3 4 2 4 2 2 6 2 3" xfId="18986"/>
    <cellStyle name="Финансовый 3 4 2 4 2 2 6 2 4" xfId="32594"/>
    <cellStyle name="Финансовый 3 4 2 4 2 2 6 3" xfId="3110"/>
    <cellStyle name="Финансовый 3 4 2 4 2 2 6 3 2" xfId="9914"/>
    <cellStyle name="Финансовый 3 4 2 4 2 2 6 3 2 2" xfId="23522"/>
    <cellStyle name="Финансовый 3 4 2 4 2 2 6 3 2 3" xfId="37130"/>
    <cellStyle name="Финансовый 3 4 2 4 2 2 6 3 3" xfId="16718"/>
    <cellStyle name="Финансовый 3 4 2 4 2 2 6 3 4" xfId="30326"/>
    <cellStyle name="Финансовый 3 4 2 4 2 2 6 4" xfId="7646"/>
    <cellStyle name="Финансовый 3 4 2 4 2 2 6 4 2" xfId="21254"/>
    <cellStyle name="Финансовый 3 4 2 4 2 2 6 4 3" xfId="34862"/>
    <cellStyle name="Финансовый 3 4 2 4 2 2 6 5" xfId="14450"/>
    <cellStyle name="Финансовый 3 4 2 4 2 2 6 6" xfId="28058"/>
    <cellStyle name="Финансовый 3 4 2 4 2 2 7" xfId="5000"/>
    <cellStyle name="Финансовый 3 4 2 4 2 2 7 2" xfId="11804"/>
    <cellStyle name="Финансовый 3 4 2 4 2 2 7 2 2" xfId="25412"/>
    <cellStyle name="Финансовый 3 4 2 4 2 2 7 2 3" xfId="39020"/>
    <cellStyle name="Финансовый 3 4 2 4 2 2 7 3" xfId="18608"/>
    <cellStyle name="Финансовый 3 4 2 4 2 2 7 4" xfId="32216"/>
    <cellStyle name="Финансовый 3 4 2 4 2 2 8" xfId="2732"/>
    <cellStyle name="Финансовый 3 4 2 4 2 2 8 2" xfId="9536"/>
    <cellStyle name="Финансовый 3 4 2 4 2 2 8 2 2" xfId="23144"/>
    <cellStyle name="Финансовый 3 4 2 4 2 2 8 2 3" xfId="36752"/>
    <cellStyle name="Финансовый 3 4 2 4 2 2 8 3" xfId="16340"/>
    <cellStyle name="Финансовый 3 4 2 4 2 2 8 4" xfId="29948"/>
    <cellStyle name="Финансовый 3 4 2 4 2 2 9" xfId="7268"/>
    <cellStyle name="Финансовый 3 4 2 4 2 2 9 2" xfId="20876"/>
    <cellStyle name="Финансовый 3 4 2 4 2 2 9 3" xfId="34484"/>
    <cellStyle name="Финансовый 3 4 2 4 2 3" xfId="1774"/>
    <cellStyle name="Финансовый 3 4 2 4 2 3 2" xfId="6310"/>
    <cellStyle name="Финансовый 3 4 2 4 2 3 2 2" xfId="13114"/>
    <cellStyle name="Финансовый 3 4 2 4 2 3 2 2 2" xfId="26722"/>
    <cellStyle name="Финансовый 3 4 2 4 2 3 2 2 3" xfId="40330"/>
    <cellStyle name="Финансовый 3 4 2 4 2 3 2 3" xfId="19918"/>
    <cellStyle name="Финансовый 3 4 2 4 2 3 2 4" xfId="33526"/>
    <cellStyle name="Финансовый 3 4 2 4 2 3 3" xfId="4042"/>
    <cellStyle name="Финансовый 3 4 2 4 2 3 3 2" xfId="10846"/>
    <cellStyle name="Финансовый 3 4 2 4 2 3 3 2 2" xfId="24454"/>
    <cellStyle name="Финансовый 3 4 2 4 2 3 3 2 3" xfId="38062"/>
    <cellStyle name="Финансовый 3 4 2 4 2 3 3 3" xfId="17650"/>
    <cellStyle name="Финансовый 3 4 2 4 2 3 3 4" xfId="31258"/>
    <cellStyle name="Финансовый 3 4 2 4 2 3 4" xfId="8578"/>
    <cellStyle name="Финансовый 3 4 2 4 2 3 4 2" xfId="22186"/>
    <cellStyle name="Финансовый 3 4 2 4 2 3 4 3" xfId="35794"/>
    <cellStyle name="Финансовый 3 4 2 4 2 3 5" xfId="15382"/>
    <cellStyle name="Финансовый 3 4 2 4 2 3 6" xfId="28990"/>
    <cellStyle name="Финансовый 3 4 2 4 2 4" xfId="1396"/>
    <cellStyle name="Финансовый 3 4 2 4 2 4 2" xfId="5932"/>
    <cellStyle name="Финансовый 3 4 2 4 2 4 2 2" xfId="12736"/>
    <cellStyle name="Финансовый 3 4 2 4 2 4 2 2 2" xfId="26344"/>
    <cellStyle name="Финансовый 3 4 2 4 2 4 2 2 3" xfId="39952"/>
    <cellStyle name="Финансовый 3 4 2 4 2 4 2 3" xfId="19540"/>
    <cellStyle name="Финансовый 3 4 2 4 2 4 2 4" xfId="33148"/>
    <cellStyle name="Финансовый 3 4 2 4 2 4 3" xfId="3664"/>
    <cellStyle name="Финансовый 3 4 2 4 2 4 3 2" xfId="10468"/>
    <cellStyle name="Финансовый 3 4 2 4 2 4 3 2 2" xfId="24076"/>
    <cellStyle name="Финансовый 3 4 2 4 2 4 3 2 3" xfId="37684"/>
    <cellStyle name="Финансовый 3 4 2 4 2 4 3 3" xfId="17272"/>
    <cellStyle name="Финансовый 3 4 2 4 2 4 3 4" xfId="30880"/>
    <cellStyle name="Финансовый 3 4 2 4 2 4 4" xfId="8200"/>
    <cellStyle name="Финансовый 3 4 2 4 2 4 4 2" xfId="21808"/>
    <cellStyle name="Финансовый 3 4 2 4 2 4 4 3" xfId="35416"/>
    <cellStyle name="Финансовый 3 4 2 4 2 4 5" xfId="15004"/>
    <cellStyle name="Финансовый 3 4 2 4 2 4 6" xfId="28612"/>
    <cellStyle name="Финансовый 3 4 2 4 2 5" xfId="2152"/>
    <cellStyle name="Финансовый 3 4 2 4 2 5 2" xfId="6688"/>
    <cellStyle name="Финансовый 3 4 2 4 2 5 2 2" xfId="13492"/>
    <cellStyle name="Финансовый 3 4 2 4 2 5 2 2 2" xfId="27100"/>
    <cellStyle name="Финансовый 3 4 2 4 2 5 2 2 3" xfId="40708"/>
    <cellStyle name="Финансовый 3 4 2 4 2 5 2 3" xfId="20296"/>
    <cellStyle name="Финансовый 3 4 2 4 2 5 2 4" xfId="33904"/>
    <cellStyle name="Финансовый 3 4 2 4 2 5 3" xfId="4420"/>
    <cellStyle name="Финансовый 3 4 2 4 2 5 3 2" xfId="11224"/>
    <cellStyle name="Финансовый 3 4 2 4 2 5 3 2 2" xfId="24832"/>
    <cellStyle name="Финансовый 3 4 2 4 2 5 3 2 3" xfId="38440"/>
    <cellStyle name="Финансовый 3 4 2 4 2 5 3 3" xfId="18028"/>
    <cellStyle name="Финансовый 3 4 2 4 2 5 3 4" xfId="31636"/>
    <cellStyle name="Финансовый 3 4 2 4 2 5 4" xfId="8956"/>
    <cellStyle name="Финансовый 3 4 2 4 2 5 4 2" xfId="22564"/>
    <cellStyle name="Финансовый 3 4 2 4 2 5 4 3" xfId="36172"/>
    <cellStyle name="Финансовый 3 4 2 4 2 5 5" xfId="15760"/>
    <cellStyle name="Финансовый 3 4 2 4 2 5 6" xfId="29368"/>
    <cellStyle name="Финансовый 3 4 2 4 2 6" xfId="1018"/>
    <cellStyle name="Финансовый 3 4 2 4 2 6 2" xfId="5554"/>
    <cellStyle name="Финансовый 3 4 2 4 2 6 2 2" xfId="12358"/>
    <cellStyle name="Финансовый 3 4 2 4 2 6 2 2 2" xfId="25966"/>
    <cellStyle name="Финансовый 3 4 2 4 2 6 2 2 3" xfId="39574"/>
    <cellStyle name="Финансовый 3 4 2 4 2 6 2 3" xfId="19162"/>
    <cellStyle name="Финансовый 3 4 2 4 2 6 2 4" xfId="32770"/>
    <cellStyle name="Финансовый 3 4 2 4 2 6 3" xfId="3286"/>
    <cellStyle name="Финансовый 3 4 2 4 2 6 3 2" xfId="10090"/>
    <cellStyle name="Финансовый 3 4 2 4 2 6 3 2 2" xfId="23698"/>
    <cellStyle name="Финансовый 3 4 2 4 2 6 3 2 3" xfId="37306"/>
    <cellStyle name="Финансовый 3 4 2 4 2 6 3 3" xfId="16894"/>
    <cellStyle name="Финансовый 3 4 2 4 2 6 3 4" xfId="30502"/>
    <cellStyle name="Финансовый 3 4 2 4 2 6 4" xfId="7822"/>
    <cellStyle name="Финансовый 3 4 2 4 2 6 4 2" xfId="21430"/>
    <cellStyle name="Финансовый 3 4 2 4 2 6 4 3" xfId="35038"/>
    <cellStyle name="Финансовый 3 4 2 4 2 6 5" xfId="14626"/>
    <cellStyle name="Финансовый 3 4 2 4 2 6 6" xfId="28234"/>
    <cellStyle name="Финансовый 3 4 2 4 2 7" xfId="640"/>
    <cellStyle name="Финансовый 3 4 2 4 2 7 2" xfId="5176"/>
    <cellStyle name="Финансовый 3 4 2 4 2 7 2 2" xfId="11980"/>
    <cellStyle name="Финансовый 3 4 2 4 2 7 2 2 2" xfId="25588"/>
    <cellStyle name="Финансовый 3 4 2 4 2 7 2 2 3" xfId="39196"/>
    <cellStyle name="Финансовый 3 4 2 4 2 7 2 3" xfId="18784"/>
    <cellStyle name="Финансовый 3 4 2 4 2 7 2 4" xfId="32392"/>
    <cellStyle name="Финансовый 3 4 2 4 2 7 3" xfId="2908"/>
    <cellStyle name="Финансовый 3 4 2 4 2 7 3 2" xfId="9712"/>
    <cellStyle name="Финансовый 3 4 2 4 2 7 3 2 2" xfId="23320"/>
    <cellStyle name="Финансовый 3 4 2 4 2 7 3 2 3" xfId="36928"/>
    <cellStyle name="Финансовый 3 4 2 4 2 7 3 3" xfId="16516"/>
    <cellStyle name="Финансовый 3 4 2 4 2 7 3 4" xfId="30124"/>
    <cellStyle name="Финансовый 3 4 2 4 2 7 4" xfId="7444"/>
    <cellStyle name="Финансовый 3 4 2 4 2 7 4 2" xfId="21052"/>
    <cellStyle name="Финансовый 3 4 2 4 2 7 4 3" xfId="34660"/>
    <cellStyle name="Финансовый 3 4 2 4 2 7 5" xfId="14248"/>
    <cellStyle name="Финансовый 3 4 2 4 2 7 6" xfId="27856"/>
    <cellStyle name="Финансовый 3 4 2 4 2 8" xfId="4798"/>
    <cellStyle name="Финансовый 3 4 2 4 2 8 2" xfId="11602"/>
    <cellStyle name="Финансовый 3 4 2 4 2 8 2 2" xfId="25210"/>
    <cellStyle name="Финансовый 3 4 2 4 2 8 2 3" xfId="38818"/>
    <cellStyle name="Финансовый 3 4 2 4 2 8 3" xfId="18406"/>
    <cellStyle name="Финансовый 3 4 2 4 2 8 4" xfId="32014"/>
    <cellStyle name="Финансовый 3 4 2 4 2 9" xfId="2530"/>
    <cellStyle name="Финансовый 3 4 2 4 2 9 2" xfId="9334"/>
    <cellStyle name="Финансовый 3 4 2 4 2 9 2 2" xfId="22942"/>
    <cellStyle name="Финансовый 3 4 2 4 2 9 2 3" xfId="36550"/>
    <cellStyle name="Финансовый 3 4 2 4 2 9 3" xfId="16138"/>
    <cellStyle name="Финансовый 3 4 2 4 2 9 4" xfId="29746"/>
    <cellStyle name="Финансовый 3 4 2 4 3" xfId="383"/>
    <cellStyle name="Финансовый 3 4 2 4 3 10" xfId="13991"/>
    <cellStyle name="Финансовый 3 4 2 4 3 11" xfId="27599"/>
    <cellStyle name="Финансовый 3 4 2 4 3 2" xfId="1895"/>
    <cellStyle name="Финансовый 3 4 2 4 3 2 2" xfId="6431"/>
    <cellStyle name="Финансовый 3 4 2 4 3 2 2 2" xfId="13235"/>
    <cellStyle name="Финансовый 3 4 2 4 3 2 2 2 2" xfId="26843"/>
    <cellStyle name="Финансовый 3 4 2 4 3 2 2 2 3" xfId="40451"/>
    <cellStyle name="Финансовый 3 4 2 4 3 2 2 3" xfId="20039"/>
    <cellStyle name="Финансовый 3 4 2 4 3 2 2 4" xfId="33647"/>
    <cellStyle name="Финансовый 3 4 2 4 3 2 3" xfId="4163"/>
    <cellStyle name="Финансовый 3 4 2 4 3 2 3 2" xfId="10967"/>
    <cellStyle name="Финансовый 3 4 2 4 3 2 3 2 2" xfId="24575"/>
    <cellStyle name="Финансовый 3 4 2 4 3 2 3 2 3" xfId="38183"/>
    <cellStyle name="Финансовый 3 4 2 4 3 2 3 3" xfId="17771"/>
    <cellStyle name="Финансовый 3 4 2 4 3 2 3 4" xfId="31379"/>
    <cellStyle name="Финансовый 3 4 2 4 3 2 4" xfId="8699"/>
    <cellStyle name="Финансовый 3 4 2 4 3 2 4 2" xfId="22307"/>
    <cellStyle name="Финансовый 3 4 2 4 3 2 4 3" xfId="35915"/>
    <cellStyle name="Финансовый 3 4 2 4 3 2 5" xfId="15503"/>
    <cellStyle name="Финансовый 3 4 2 4 3 2 6" xfId="29111"/>
    <cellStyle name="Финансовый 3 4 2 4 3 3" xfId="1517"/>
    <cellStyle name="Финансовый 3 4 2 4 3 3 2" xfId="6053"/>
    <cellStyle name="Финансовый 3 4 2 4 3 3 2 2" xfId="12857"/>
    <cellStyle name="Финансовый 3 4 2 4 3 3 2 2 2" xfId="26465"/>
    <cellStyle name="Финансовый 3 4 2 4 3 3 2 2 3" xfId="40073"/>
    <cellStyle name="Финансовый 3 4 2 4 3 3 2 3" xfId="19661"/>
    <cellStyle name="Финансовый 3 4 2 4 3 3 2 4" xfId="33269"/>
    <cellStyle name="Финансовый 3 4 2 4 3 3 3" xfId="3785"/>
    <cellStyle name="Финансовый 3 4 2 4 3 3 3 2" xfId="10589"/>
    <cellStyle name="Финансовый 3 4 2 4 3 3 3 2 2" xfId="24197"/>
    <cellStyle name="Финансовый 3 4 2 4 3 3 3 2 3" xfId="37805"/>
    <cellStyle name="Финансовый 3 4 2 4 3 3 3 3" xfId="17393"/>
    <cellStyle name="Финансовый 3 4 2 4 3 3 3 4" xfId="31001"/>
    <cellStyle name="Финансовый 3 4 2 4 3 3 4" xfId="8321"/>
    <cellStyle name="Финансовый 3 4 2 4 3 3 4 2" xfId="21929"/>
    <cellStyle name="Финансовый 3 4 2 4 3 3 4 3" xfId="35537"/>
    <cellStyle name="Финансовый 3 4 2 4 3 3 5" xfId="15125"/>
    <cellStyle name="Финансовый 3 4 2 4 3 3 6" xfId="28733"/>
    <cellStyle name="Финансовый 3 4 2 4 3 4" xfId="2273"/>
    <cellStyle name="Финансовый 3 4 2 4 3 4 2" xfId="6809"/>
    <cellStyle name="Финансовый 3 4 2 4 3 4 2 2" xfId="13613"/>
    <cellStyle name="Финансовый 3 4 2 4 3 4 2 2 2" xfId="27221"/>
    <cellStyle name="Финансовый 3 4 2 4 3 4 2 2 3" xfId="40829"/>
    <cellStyle name="Финансовый 3 4 2 4 3 4 2 3" xfId="20417"/>
    <cellStyle name="Финансовый 3 4 2 4 3 4 2 4" xfId="34025"/>
    <cellStyle name="Финансовый 3 4 2 4 3 4 3" xfId="4541"/>
    <cellStyle name="Финансовый 3 4 2 4 3 4 3 2" xfId="11345"/>
    <cellStyle name="Финансовый 3 4 2 4 3 4 3 2 2" xfId="24953"/>
    <cellStyle name="Финансовый 3 4 2 4 3 4 3 2 3" xfId="38561"/>
    <cellStyle name="Финансовый 3 4 2 4 3 4 3 3" xfId="18149"/>
    <cellStyle name="Финансовый 3 4 2 4 3 4 3 4" xfId="31757"/>
    <cellStyle name="Финансовый 3 4 2 4 3 4 4" xfId="9077"/>
    <cellStyle name="Финансовый 3 4 2 4 3 4 4 2" xfId="22685"/>
    <cellStyle name="Финансовый 3 4 2 4 3 4 4 3" xfId="36293"/>
    <cellStyle name="Финансовый 3 4 2 4 3 4 5" xfId="15881"/>
    <cellStyle name="Финансовый 3 4 2 4 3 4 6" xfId="29489"/>
    <cellStyle name="Финансовый 3 4 2 4 3 5" xfId="1139"/>
    <cellStyle name="Финансовый 3 4 2 4 3 5 2" xfId="5675"/>
    <cellStyle name="Финансовый 3 4 2 4 3 5 2 2" xfId="12479"/>
    <cellStyle name="Финансовый 3 4 2 4 3 5 2 2 2" xfId="26087"/>
    <cellStyle name="Финансовый 3 4 2 4 3 5 2 2 3" xfId="39695"/>
    <cellStyle name="Финансовый 3 4 2 4 3 5 2 3" xfId="19283"/>
    <cellStyle name="Финансовый 3 4 2 4 3 5 2 4" xfId="32891"/>
    <cellStyle name="Финансовый 3 4 2 4 3 5 3" xfId="3407"/>
    <cellStyle name="Финансовый 3 4 2 4 3 5 3 2" xfId="10211"/>
    <cellStyle name="Финансовый 3 4 2 4 3 5 3 2 2" xfId="23819"/>
    <cellStyle name="Финансовый 3 4 2 4 3 5 3 2 3" xfId="37427"/>
    <cellStyle name="Финансовый 3 4 2 4 3 5 3 3" xfId="17015"/>
    <cellStyle name="Финансовый 3 4 2 4 3 5 3 4" xfId="30623"/>
    <cellStyle name="Финансовый 3 4 2 4 3 5 4" xfId="7943"/>
    <cellStyle name="Финансовый 3 4 2 4 3 5 4 2" xfId="21551"/>
    <cellStyle name="Финансовый 3 4 2 4 3 5 4 3" xfId="35159"/>
    <cellStyle name="Финансовый 3 4 2 4 3 5 5" xfId="14747"/>
    <cellStyle name="Финансовый 3 4 2 4 3 5 6" xfId="28355"/>
    <cellStyle name="Финансовый 3 4 2 4 3 6" xfId="761"/>
    <cellStyle name="Финансовый 3 4 2 4 3 6 2" xfId="5297"/>
    <cellStyle name="Финансовый 3 4 2 4 3 6 2 2" xfId="12101"/>
    <cellStyle name="Финансовый 3 4 2 4 3 6 2 2 2" xfId="25709"/>
    <cellStyle name="Финансовый 3 4 2 4 3 6 2 2 3" xfId="39317"/>
    <cellStyle name="Финансовый 3 4 2 4 3 6 2 3" xfId="18905"/>
    <cellStyle name="Финансовый 3 4 2 4 3 6 2 4" xfId="32513"/>
    <cellStyle name="Финансовый 3 4 2 4 3 6 3" xfId="3029"/>
    <cellStyle name="Финансовый 3 4 2 4 3 6 3 2" xfId="9833"/>
    <cellStyle name="Финансовый 3 4 2 4 3 6 3 2 2" xfId="23441"/>
    <cellStyle name="Финансовый 3 4 2 4 3 6 3 2 3" xfId="37049"/>
    <cellStyle name="Финансовый 3 4 2 4 3 6 3 3" xfId="16637"/>
    <cellStyle name="Финансовый 3 4 2 4 3 6 3 4" xfId="30245"/>
    <cellStyle name="Финансовый 3 4 2 4 3 6 4" xfId="7565"/>
    <cellStyle name="Финансовый 3 4 2 4 3 6 4 2" xfId="21173"/>
    <cellStyle name="Финансовый 3 4 2 4 3 6 4 3" xfId="34781"/>
    <cellStyle name="Финансовый 3 4 2 4 3 6 5" xfId="14369"/>
    <cellStyle name="Финансовый 3 4 2 4 3 6 6" xfId="27977"/>
    <cellStyle name="Финансовый 3 4 2 4 3 7" xfId="4919"/>
    <cellStyle name="Финансовый 3 4 2 4 3 7 2" xfId="11723"/>
    <cellStyle name="Финансовый 3 4 2 4 3 7 2 2" xfId="25331"/>
    <cellStyle name="Финансовый 3 4 2 4 3 7 2 3" xfId="38939"/>
    <cellStyle name="Финансовый 3 4 2 4 3 7 3" xfId="18527"/>
    <cellStyle name="Финансовый 3 4 2 4 3 7 4" xfId="32135"/>
    <cellStyle name="Финансовый 3 4 2 4 3 8" xfId="2651"/>
    <cellStyle name="Финансовый 3 4 2 4 3 8 2" xfId="9455"/>
    <cellStyle name="Финансовый 3 4 2 4 3 8 2 2" xfId="23063"/>
    <cellStyle name="Финансовый 3 4 2 4 3 8 2 3" xfId="36671"/>
    <cellStyle name="Финансовый 3 4 2 4 3 8 3" xfId="16259"/>
    <cellStyle name="Финансовый 3 4 2 4 3 8 4" xfId="29867"/>
    <cellStyle name="Финансовый 3 4 2 4 3 9" xfId="7187"/>
    <cellStyle name="Финансовый 3 4 2 4 3 9 2" xfId="20795"/>
    <cellStyle name="Финансовый 3 4 2 4 3 9 3" xfId="34403"/>
    <cellStyle name="Финансовый 3 4 2 4 4" xfId="1693"/>
    <cellStyle name="Финансовый 3 4 2 4 4 2" xfId="6229"/>
    <cellStyle name="Финансовый 3 4 2 4 4 2 2" xfId="13033"/>
    <cellStyle name="Финансовый 3 4 2 4 4 2 2 2" xfId="26641"/>
    <cellStyle name="Финансовый 3 4 2 4 4 2 2 3" xfId="40249"/>
    <cellStyle name="Финансовый 3 4 2 4 4 2 3" xfId="19837"/>
    <cellStyle name="Финансовый 3 4 2 4 4 2 4" xfId="33445"/>
    <cellStyle name="Финансовый 3 4 2 4 4 3" xfId="3961"/>
    <cellStyle name="Финансовый 3 4 2 4 4 3 2" xfId="10765"/>
    <cellStyle name="Финансовый 3 4 2 4 4 3 2 2" xfId="24373"/>
    <cellStyle name="Финансовый 3 4 2 4 4 3 2 3" xfId="37981"/>
    <cellStyle name="Финансовый 3 4 2 4 4 3 3" xfId="17569"/>
    <cellStyle name="Финансовый 3 4 2 4 4 3 4" xfId="31177"/>
    <cellStyle name="Финансовый 3 4 2 4 4 4" xfId="8497"/>
    <cellStyle name="Финансовый 3 4 2 4 4 4 2" xfId="22105"/>
    <cellStyle name="Финансовый 3 4 2 4 4 4 3" xfId="35713"/>
    <cellStyle name="Финансовый 3 4 2 4 4 5" xfId="15301"/>
    <cellStyle name="Финансовый 3 4 2 4 4 6" xfId="28909"/>
    <cellStyle name="Финансовый 3 4 2 4 5" xfId="1315"/>
    <cellStyle name="Финансовый 3 4 2 4 5 2" xfId="5851"/>
    <cellStyle name="Финансовый 3 4 2 4 5 2 2" xfId="12655"/>
    <cellStyle name="Финансовый 3 4 2 4 5 2 2 2" xfId="26263"/>
    <cellStyle name="Финансовый 3 4 2 4 5 2 2 3" xfId="39871"/>
    <cellStyle name="Финансовый 3 4 2 4 5 2 3" xfId="19459"/>
    <cellStyle name="Финансовый 3 4 2 4 5 2 4" xfId="33067"/>
    <cellStyle name="Финансовый 3 4 2 4 5 3" xfId="3583"/>
    <cellStyle name="Финансовый 3 4 2 4 5 3 2" xfId="10387"/>
    <cellStyle name="Финансовый 3 4 2 4 5 3 2 2" xfId="23995"/>
    <cellStyle name="Финансовый 3 4 2 4 5 3 2 3" xfId="37603"/>
    <cellStyle name="Финансовый 3 4 2 4 5 3 3" xfId="17191"/>
    <cellStyle name="Финансовый 3 4 2 4 5 3 4" xfId="30799"/>
    <cellStyle name="Финансовый 3 4 2 4 5 4" xfId="8119"/>
    <cellStyle name="Финансовый 3 4 2 4 5 4 2" xfId="21727"/>
    <cellStyle name="Финансовый 3 4 2 4 5 4 3" xfId="35335"/>
    <cellStyle name="Финансовый 3 4 2 4 5 5" xfId="14923"/>
    <cellStyle name="Финансовый 3 4 2 4 5 6" xfId="28531"/>
    <cellStyle name="Финансовый 3 4 2 4 6" xfId="2071"/>
    <cellStyle name="Финансовый 3 4 2 4 6 2" xfId="6607"/>
    <cellStyle name="Финансовый 3 4 2 4 6 2 2" xfId="13411"/>
    <cellStyle name="Финансовый 3 4 2 4 6 2 2 2" xfId="27019"/>
    <cellStyle name="Финансовый 3 4 2 4 6 2 2 3" xfId="40627"/>
    <cellStyle name="Финансовый 3 4 2 4 6 2 3" xfId="20215"/>
    <cellStyle name="Финансовый 3 4 2 4 6 2 4" xfId="33823"/>
    <cellStyle name="Финансовый 3 4 2 4 6 3" xfId="4339"/>
    <cellStyle name="Финансовый 3 4 2 4 6 3 2" xfId="11143"/>
    <cellStyle name="Финансовый 3 4 2 4 6 3 2 2" xfId="24751"/>
    <cellStyle name="Финансовый 3 4 2 4 6 3 2 3" xfId="38359"/>
    <cellStyle name="Финансовый 3 4 2 4 6 3 3" xfId="17947"/>
    <cellStyle name="Финансовый 3 4 2 4 6 3 4" xfId="31555"/>
    <cellStyle name="Финансовый 3 4 2 4 6 4" xfId="8875"/>
    <cellStyle name="Финансовый 3 4 2 4 6 4 2" xfId="22483"/>
    <cellStyle name="Финансовый 3 4 2 4 6 4 3" xfId="36091"/>
    <cellStyle name="Финансовый 3 4 2 4 6 5" xfId="15679"/>
    <cellStyle name="Финансовый 3 4 2 4 6 6" xfId="29287"/>
    <cellStyle name="Финансовый 3 4 2 4 7" xfId="937"/>
    <cellStyle name="Финансовый 3 4 2 4 7 2" xfId="5473"/>
    <cellStyle name="Финансовый 3 4 2 4 7 2 2" xfId="12277"/>
    <cellStyle name="Финансовый 3 4 2 4 7 2 2 2" xfId="25885"/>
    <cellStyle name="Финансовый 3 4 2 4 7 2 2 3" xfId="39493"/>
    <cellStyle name="Финансовый 3 4 2 4 7 2 3" xfId="19081"/>
    <cellStyle name="Финансовый 3 4 2 4 7 2 4" xfId="32689"/>
    <cellStyle name="Финансовый 3 4 2 4 7 3" xfId="3205"/>
    <cellStyle name="Финансовый 3 4 2 4 7 3 2" xfId="10009"/>
    <cellStyle name="Финансовый 3 4 2 4 7 3 2 2" xfId="23617"/>
    <cellStyle name="Финансовый 3 4 2 4 7 3 2 3" xfId="37225"/>
    <cellStyle name="Финансовый 3 4 2 4 7 3 3" xfId="16813"/>
    <cellStyle name="Финансовый 3 4 2 4 7 3 4" xfId="30421"/>
    <cellStyle name="Финансовый 3 4 2 4 7 4" xfId="7741"/>
    <cellStyle name="Финансовый 3 4 2 4 7 4 2" xfId="21349"/>
    <cellStyle name="Финансовый 3 4 2 4 7 4 3" xfId="34957"/>
    <cellStyle name="Финансовый 3 4 2 4 7 5" xfId="14545"/>
    <cellStyle name="Финансовый 3 4 2 4 7 6" xfId="28153"/>
    <cellStyle name="Финансовый 3 4 2 4 8" xfId="559"/>
    <cellStyle name="Финансовый 3 4 2 4 8 2" xfId="5095"/>
    <cellStyle name="Финансовый 3 4 2 4 8 2 2" xfId="11899"/>
    <cellStyle name="Финансовый 3 4 2 4 8 2 2 2" xfId="25507"/>
    <cellStyle name="Финансовый 3 4 2 4 8 2 2 3" xfId="39115"/>
    <cellStyle name="Финансовый 3 4 2 4 8 2 3" xfId="18703"/>
    <cellStyle name="Финансовый 3 4 2 4 8 2 4" xfId="32311"/>
    <cellStyle name="Финансовый 3 4 2 4 8 3" xfId="2827"/>
    <cellStyle name="Финансовый 3 4 2 4 8 3 2" xfId="9631"/>
    <cellStyle name="Финансовый 3 4 2 4 8 3 2 2" xfId="23239"/>
    <cellStyle name="Финансовый 3 4 2 4 8 3 2 3" xfId="36847"/>
    <cellStyle name="Финансовый 3 4 2 4 8 3 3" xfId="16435"/>
    <cellStyle name="Финансовый 3 4 2 4 8 3 4" xfId="30043"/>
    <cellStyle name="Финансовый 3 4 2 4 8 4" xfId="7363"/>
    <cellStyle name="Финансовый 3 4 2 4 8 4 2" xfId="20971"/>
    <cellStyle name="Финансовый 3 4 2 4 8 4 3" xfId="34579"/>
    <cellStyle name="Финансовый 3 4 2 4 8 5" xfId="14167"/>
    <cellStyle name="Финансовый 3 4 2 4 8 6" xfId="27775"/>
    <cellStyle name="Финансовый 3 4 2 4 9" xfId="4717"/>
    <cellStyle name="Финансовый 3 4 2 4 9 2" xfId="11521"/>
    <cellStyle name="Финансовый 3 4 2 4 9 2 2" xfId="25129"/>
    <cellStyle name="Финансовый 3 4 2 4 9 2 3" xfId="38737"/>
    <cellStyle name="Финансовый 3 4 2 4 9 3" xfId="18325"/>
    <cellStyle name="Финансовый 3 4 2 4 9 4" xfId="31933"/>
    <cellStyle name="Финансовый 3 4 2 5" xfId="316"/>
    <cellStyle name="Финансовый 3 4 2 5 10" xfId="7120"/>
    <cellStyle name="Финансовый 3 4 2 5 10 2" xfId="20728"/>
    <cellStyle name="Финансовый 3 4 2 5 10 3" xfId="34336"/>
    <cellStyle name="Финансовый 3 4 2 5 11" xfId="13924"/>
    <cellStyle name="Финансовый 3 4 2 5 12" xfId="27532"/>
    <cellStyle name="Финансовый 3 4 2 5 2" xfId="443"/>
    <cellStyle name="Финансовый 3 4 2 5 2 10" xfId="14051"/>
    <cellStyle name="Финансовый 3 4 2 5 2 11" xfId="27659"/>
    <cellStyle name="Финансовый 3 4 2 5 2 2" xfId="1955"/>
    <cellStyle name="Финансовый 3 4 2 5 2 2 2" xfId="6491"/>
    <cellStyle name="Финансовый 3 4 2 5 2 2 2 2" xfId="13295"/>
    <cellStyle name="Финансовый 3 4 2 5 2 2 2 2 2" xfId="26903"/>
    <cellStyle name="Финансовый 3 4 2 5 2 2 2 2 3" xfId="40511"/>
    <cellStyle name="Финансовый 3 4 2 5 2 2 2 3" xfId="20099"/>
    <cellStyle name="Финансовый 3 4 2 5 2 2 2 4" xfId="33707"/>
    <cellStyle name="Финансовый 3 4 2 5 2 2 3" xfId="4223"/>
    <cellStyle name="Финансовый 3 4 2 5 2 2 3 2" xfId="11027"/>
    <cellStyle name="Финансовый 3 4 2 5 2 2 3 2 2" xfId="24635"/>
    <cellStyle name="Финансовый 3 4 2 5 2 2 3 2 3" xfId="38243"/>
    <cellStyle name="Финансовый 3 4 2 5 2 2 3 3" xfId="17831"/>
    <cellStyle name="Финансовый 3 4 2 5 2 2 3 4" xfId="31439"/>
    <cellStyle name="Финансовый 3 4 2 5 2 2 4" xfId="8759"/>
    <cellStyle name="Финансовый 3 4 2 5 2 2 4 2" xfId="22367"/>
    <cellStyle name="Финансовый 3 4 2 5 2 2 4 3" xfId="35975"/>
    <cellStyle name="Финансовый 3 4 2 5 2 2 5" xfId="15563"/>
    <cellStyle name="Финансовый 3 4 2 5 2 2 6" xfId="29171"/>
    <cellStyle name="Финансовый 3 4 2 5 2 3" xfId="1577"/>
    <cellStyle name="Финансовый 3 4 2 5 2 3 2" xfId="6113"/>
    <cellStyle name="Финансовый 3 4 2 5 2 3 2 2" xfId="12917"/>
    <cellStyle name="Финансовый 3 4 2 5 2 3 2 2 2" xfId="26525"/>
    <cellStyle name="Финансовый 3 4 2 5 2 3 2 2 3" xfId="40133"/>
    <cellStyle name="Финансовый 3 4 2 5 2 3 2 3" xfId="19721"/>
    <cellStyle name="Финансовый 3 4 2 5 2 3 2 4" xfId="33329"/>
    <cellStyle name="Финансовый 3 4 2 5 2 3 3" xfId="3845"/>
    <cellStyle name="Финансовый 3 4 2 5 2 3 3 2" xfId="10649"/>
    <cellStyle name="Финансовый 3 4 2 5 2 3 3 2 2" xfId="24257"/>
    <cellStyle name="Финансовый 3 4 2 5 2 3 3 2 3" xfId="37865"/>
    <cellStyle name="Финансовый 3 4 2 5 2 3 3 3" xfId="17453"/>
    <cellStyle name="Финансовый 3 4 2 5 2 3 3 4" xfId="31061"/>
    <cellStyle name="Финансовый 3 4 2 5 2 3 4" xfId="8381"/>
    <cellStyle name="Финансовый 3 4 2 5 2 3 4 2" xfId="21989"/>
    <cellStyle name="Финансовый 3 4 2 5 2 3 4 3" xfId="35597"/>
    <cellStyle name="Финансовый 3 4 2 5 2 3 5" xfId="15185"/>
    <cellStyle name="Финансовый 3 4 2 5 2 3 6" xfId="28793"/>
    <cellStyle name="Финансовый 3 4 2 5 2 4" xfId="2333"/>
    <cellStyle name="Финансовый 3 4 2 5 2 4 2" xfId="6869"/>
    <cellStyle name="Финансовый 3 4 2 5 2 4 2 2" xfId="13673"/>
    <cellStyle name="Финансовый 3 4 2 5 2 4 2 2 2" xfId="27281"/>
    <cellStyle name="Финансовый 3 4 2 5 2 4 2 2 3" xfId="40889"/>
    <cellStyle name="Финансовый 3 4 2 5 2 4 2 3" xfId="20477"/>
    <cellStyle name="Финансовый 3 4 2 5 2 4 2 4" xfId="34085"/>
    <cellStyle name="Финансовый 3 4 2 5 2 4 3" xfId="4601"/>
    <cellStyle name="Финансовый 3 4 2 5 2 4 3 2" xfId="11405"/>
    <cellStyle name="Финансовый 3 4 2 5 2 4 3 2 2" xfId="25013"/>
    <cellStyle name="Финансовый 3 4 2 5 2 4 3 2 3" xfId="38621"/>
    <cellStyle name="Финансовый 3 4 2 5 2 4 3 3" xfId="18209"/>
    <cellStyle name="Финансовый 3 4 2 5 2 4 3 4" xfId="31817"/>
    <cellStyle name="Финансовый 3 4 2 5 2 4 4" xfId="9137"/>
    <cellStyle name="Финансовый 3 4 2 5 2 4 4 2" xfId="22745"/>
    <cellStyle name="Финансовый 3 4 2 5 2 4 4 3" xfId="36353"/>
    <cellStyle name="Финансовый 3 4 2 5 2 4 5" xfId="15941"/>
    <cellStyle name="Финансовый 3 4 2 5 2 4 6" xfId="29549"/>
    <cellStyle name="Финансовый 3 4 2 5 2 5" xfId="1199"/>
    <cellStyle name="Финансовый 3 4 2 5 2 5 2" xfId="5735"/>
    <cellStyle name="Финансовый 3 4 2 5 2 5 2 2" xfId="12539"/>
    <cellStyle name="Финансовый 3 4 2 5 2 5 2 2 2" xfId="26147"/>
    <cellStyle name="Финансовый 3 4 2 5 2 5 2 2 3" xfId="39755"/>
    <cellStyle name="Финансовый 3 4 2 5 2 5 2 3" xfId="19343"/>
    <cellStyle name="Финансовый 3 4 2 5 2 5 2 4" xfId="32951"/>
    <cellStyle name="Финансовый 3 4 2 5 2 5 3" xfId="3467"/>
    <cellStyle name="Финансовый 3 4 2 5 2 5 3 2" xfId="10271"/>
    <cellStyle name="Финансовый 3 4 2 5 2 5 3 2 2" xfId="23879"/>
    <cellStyle name="Финансовый 3 4 2 5 2 5 3 2 3" xfId="37487"/>
    <cellStyle name="Финансовый 3 4 2 5 2 5 3 3" xfId="17075"/>
    <cellStyle name="Финансовый 3 4 2 5 2 5 3 4" xfId="30683"/>
    <cellStyle name="Финансовый 3 4 2 5 2 5 4" xfId="8003"/>
    <cellStyle name="Финансовый 3 4 2 5 2 5 4 2" xfId="21611"/>
    <cellStyle name="Финансовый 3 4 2 5 2 5 4 3" xfId="35219"/>
    <cellStyle name="Финансовый 3 4 2 5 2 5 5" xfId="14807"/>
    <cellStyle name="Финансовый 3 4 2 5 2 5 6" xfId="28415"/>
    <cellStyle name="Финансовый 3 4 2 5 2 6" xfId="821"/>
    <cellStyle name="Финансовый 3 4 2 5 2 6 2" xfId="5357"/>
    <cellStyle name="Финансовый 3 4 2 5 2 6 2 2" xfId="12161"/>
    <cellStyle name="Финансовый 3 4 2 5 2 6 2 2 2" xfId="25769"/>
    <cellStyle name="Финансовый 3 4 2 5 2 6 2 2 3" xfId="39377"/>
    <cellStyle name="Финансовый 3 4 2 5 2 6 2 3" xfId="18965"/>
    <cellStyle name="Финансовый 3 4 2 5 2 6 2 4" xfId="32573"/>
    <cellStyle name="Финансовый 3 4 2 5 2 6 3" xfId="3089"/>
    <cellStyle name="Финансовый 3 4 2 5 2 6 3 2" xfId="9893"/>
    <cellStyle name="Финансовый 3 4 2 5 2 6 3 2 2" xfId="23501"/>
    <cellStyle name="Финансовый 3 4 2 5 2 6 3 2 3" xfId="37109"/>
    <cellStyle name="Финансовый 3 4 2 5 2 6 3 3" xfId="16697"/>
    <cellStyle name="Финансовый 3 4 2 5 2 6 3 4" xfId="30305"/>
    <cellStyle name="Финансовый 3 4 2 5 2 6 4" xfId="7625"/>
    <cellStyle name="Финансовый 3 4 2 5 2 6 4 2" xfId="21233"/>
    <cellStyle name="Финансовый 3 4 2 5 2 6 4 3" xfId="34841"/>
    <cellStyle name="Финансовый 3 4 2 5 2 6 5" xfId="14429"/>
    <cellStyle name="Финансовый 3 4 2 5 2 6 6" xfId="28037"/>
    <cellStyle name="Финансовый 3 4 2 5 2 7" xfId="4979"/>
    <cellStyle name="Финансовый 3 4 2 5 2 7 2" xfId="11783"/>
    <cellStyle name="Финансовый 3 4 2 5 2 7 2 2" xfId="25391"/>
    <cellStyle name="Финансовый 3 4 2 5 2 7 2 3" xfId="38999"/>
    <cellStyle name="Финансовый 3 4 2 5 2 7 3" xfId="18587"/>
    <cellStyle name="Финансовый 3 4 2 5 2 7 4" xfId="32195"/>
    <cellStyle name="Финансовый 3 4 2 5 2 8" xfId="2711"/>
    <cellStyle name="Финансовый 3 4 2 5 2 8 2" xfId="9515"/>
    <cellStyle name="Финансовый 3 4 2 5 2 8 2 2" xfId="23123"/>
    <cellStyle name="Финансовый 3 4 2 5 2 8 2 3" xfId="36731"/>
    <cellStyle name="Финансовый 3 4 2 5 2 8 3" xfId="16319"/>
    <cellStyle name="Финансовый 3 4 2 5 2 8 4" xfId="29927"/>
    <cellStyle name="Финансовый 3 4 2 5 2 9" xfId="7247"/>
    <cellStyle name="Финансовый 3 4 2 5 2 9 2" xfId="20855"/>
    <cellStyle name="Финансовый 3 4 2 5 2 9 3" xfId="34463"/>
    <cellStyle name="Финансовый 3 4 2 5 3" xfId="1828"/>
    <cellStyle name="Финансовый 3 4 2 5 3 2" xfId="6364"/>
    <cellStyle name="Финансовый 3 4 2 5 3 2 2" xfId="13168"/>
    <cellStyle name="Финансовый 3 4 2 5 3 2 2 2" xfId="26776"/>
    <cellStyle name="Финансовый 3 4 2 5 3 2 2 3" xfId="40384"/>
    <cellStyle name="Финансовый 3 4 2 5 3 2 3" xfId="19972"/>
    <cellStyle name="Финансовый 3 4 2 5 3 2 4" xfId="33580"/>
    <cellStyle name="Финансовый 3 4 2 5 3 3" xfId="4096"/>
    <cellStyle name="Финансовый 3 4 2 5 3 3 2" xfId="10900"/>
    <cellStyle name="Финансовый 3 4 2 5 3 3 2 2" xfId="24508"/>
    <cellStyle name="Финансовый 3 4 2 5 3 3 2 3" xfId="38116"/>
    <cellStyle name="Финансовый 3 4 2 5 3 3 3" xfId="17704"/>
    <cellStyle name="Финансовый 3 4 2 5 3 3 4" xfId="31312"/>
    <cellStyle name="Финансовый 3 4 2 5 3 4" xfId="8632"/>
    <cellStyle name="Финансовый 3 4 2 5 3 4 2" xfId="22240"/>
    <cellStyle name="Финансовый 3 4 2 5 3 4 3" xfId="35848"/>
    <cellStyle name="Финансовый 3 4 2 5 3 5" xfId="15436"/>
    <cellStyle name="Финансовый 3 4 2 5 3 6" xfId="29044"/>
    <cellStyle name="Финансовый 3 4 2 5 4" xfId="1450"/>
    <cellStyle name="Финансовый 3 4 2 5 4 2" xfId="5986"/>
    <cellStyle name="Финансовый 3 4 2 5 4 2 2" xfId="12790"/>
    <cellStyle name="Финансовый 3 4 2 5 4 2 2 2" xfId="26398"/>
    <cellStyle name="Финансовый 3 4 2 5 4 2 2 3" xfId="40006"/>
    <cellStyle name="Финансовый 3 4 2 5 4 2 3" xfId="19594"/>
    <cellStyle name="Финансовый 3 4 2 5 4 2 4" xfId="33202"/>
    <cellStyle name="Финансовый 3 4 2 5 4 3" xfId="3718"/>
    <cellStyle name="Финансовый 3 4 2 5 4 3 2" xfId="10522"/>
    <cellStyle name="Финансовый 3 4 2 5 4 3 2 2" xfId="24130"/>
    <cellStyle name="Финансовый 3 4 2 5 4 3 2 3" xfId="37738"/>
    <cellStyle name="Финансовый 3 4 2 5 4 3 3" xfId="17326"/>
    <cellStyle name="Финансовый 3 4 2 5 4 3 4" xfId="30934"/>
    <cellStyle name="Финансовый 3 4 2 5 4 4" xfId="8254"/>
    <cellStyle name="Финансовый 3 4 2 5 4 4 2" xfId="21862"/>
    <cellStyle name="Финансовый 3 4 2 5 4 4 3" xfId="35470"/>
    <cellStyle name="Финансовый 3 4 2 5 4 5" xfId="15058"/>
    <cellStyle name="Финансовый 3 4 2 5 4 6" xfId="28666"/>
    <cellStyle name="Финансовый 3 4 2 5 5" xfId="2206"/>
    <cellStyle name="Финансовый 3 4 2 5 5 2" xfId="6742"/>
    <cellStyle name="Финансовый 3 4 2 5 5 2 2" xfId="13546"/>
    <cellStyle name="Финансовый 3 4 2 5 5 2 2 2" xfId="27154"/>
    <cellStyle name="Финансовый 3 4 2 5 5 2 2 3" xfId="40762"/>
    <cellStyle name="Финансовый 3 4 2 5 5 2 3" xfId="20350"/>
    <cellStyle name="Финансовый 3 4 2 5 5 2 4" xfId="33958"/>
    <cellStyle name="Финансовый 3 4 2 5 5 3" xfId="4474"/>
    <cellStyle name="Финансовый 3 4 2 5 5 3 2" xfId="11278"/>
    <cellStyle name="Финансовый 3 4 2 5 5 3 2 2" xfId="24886"/>
    <cellStyle name="Финансовый 3 4 2 5 5 3 2 3" xfId="38494"/>
    <cellStyle name="Финансовый 3 4 2 5 5 3 3" xfId="18082"/>
    <cellStyle name="Финансовый 3 4 2 5 5 3 4" xfId="31690"/>
    <cellStyle name="Финансовый 3 4 2 5 5 4" xfId="9010"/>
    <cellStyle name="Финансовый 3 4 2 5 5 4 2" xfId="22618"/>
    <cellStyle name="Финансовый 3 4 2 5 5 4 3" xfId="36226"/>
    <cellStyle name="Финансовый 3 4 2 5 5 5" xfId="15814"/>
    <cellStyle name="Финансовый 3 4 2 5 5 6" xfId="29422"/>
    <cellStyle name="Финансовый 3 4 2 5 6" xfId="1072"/>
    <cellStyle name="Финансовый 3 4 2 5 6 2" xfId="5608"/>
    <cellStyle name="Финансовый 3 4 2 5 6 2 2" xfId="12412"/>
    <cellStyle name="Финансовый 3 4 2 5 6 2 2 2" xfId="26020"/>
    <cellStyle name="Финансовый 3 4 2 5 6 2 2 3" xfId="39628"/>
    <cellStyle name="Финансовый 3 4 2 5 6 2 3" xfId="19216"/>
    <cellStyle name="Финансовый 3 4 2 5 6 2 4" xfId="32824"/>
    <cellStyle name="Финансовый 3 4 2 5 6 3" xfId="3340"/>
    <cellStyle name="Финансовый 3 4 2 5 6 3 2" xfId="10144"/>
    <cellStyle name="Финансовый 3 4 2 5 6 3 2 2" xfId="23752"/>
    <cellStyle name="Финансовый 3 4 2 5 6 3 2 3" xfId="37360"/>
    <cellStyle name="Финансовый 3 4 2 5 6 3 3" xfId="16948"/>
    <cellStyle name="Финансовый 3 4 2 5 6 3 4" xfId="30556"/>
    <cellStyle name="Финансовый 3 4 2 5 6 4" xfId="7876"/>
    <cellStyle name="Финансовый 3 4 2 5 6 4 2" xfId="21484"/>
    <cellStyle name="Финансовый 3 4 2 5 6 4 3" xfId="35092"/>
    <cellStyle name="Финансовый 3 4 2 5 6 5" xfId="14680"/>
    <cellStyle name="Финансовый 3 4 2 5 6 6" xfId="28288"/>
    <cellStyle name="Финансовый 3 4 2 5 7" xfId="694"/>
    <cellStyle name="Финансовый 3 4 2 5 7 2" xfId="5230"/>
    <cellStyle name="Финансовый 3 4 2 5 7 2 2" xfId="12034"/>
    <cellStyle name="Финансовый 3 4 2 5 7 2 2 2" xfId="25642"/>
    <cellStyle name="Финансовый 3 4 2 5 7 2 2 3" xfId="39250"/>
    <cellStyle name="Финансовый 3 4 2 5 7 2 3" xfId="18838"/>
    <cellStyle name="Финансовый 3 4 2 5 7 2 4" xfId="32446"/>
    <cellStyle name="Финансовый 3 4 2 5 7 3" xfId="2962"/>
    <cellStyle name="Финансовый 3 4 2 5 7 3 2" xfId="9766"/>
    <cellStyle name="Финансовый 3 4 2 5 7 3 2 2" xfId="23374"/>
    <cellStyle name="Финансовый 3 4 2 5 7 3 2 3" xfId="36982"/>
    <cellStyle name="Финансовый 3 4 2 5 7 3 3" xfId="16570"/>
    <cellStyle name="Финансовый 3 4 2 5 7 3 4" xfId="30178"/>
    <cellStyle name="Финансовый 3 4 2 5 7 4" xfId="7498"/>
    <cellStyle name="Финансовый 3 4 2 5 7 4 2" xfId="21106"/>
    <cellStyle name="Финансовый 3 4 2 5 7 4 3" xfId="34714"/>
    <cellStyle name="Финансовый 3 4 2 5 7 5" xfId="14302"/>
    <cellStyle name="Финансовый 3 4 2 5 7 6" xfId="27910"/>
    <cellStyle name="Финансовый 3 4 2 5 8" xfId="4852"/>
    <cellStyle name="Финансовый 3 4 2 5 8 2" xfId="11656"/>
    <cellStyle name="Финансовый 3 4 2 5 8 2 2" xfId="25264"/>
    <cellStyle name="Финансовый 3 4 2 5 8 2 3" xfId="38872"/>
    <cellStyle name="Финансовый 3 4 2 5 8 3" xfId="18460"/>
    <cellStyle name="Финансовый 3 4 2 5 8 4" xfId="32068"/>
    <cellStyle name="Финансовый 3 4 2 5 9" xfId="2584"/>
    <cellStyle name="Финансовый 3 4 2 5 9 2" xfId="9388"/>
    <cellStyle name="Финансовый 3 4 2 5 9 2 2" xfId="22996"/>
    <cellStyle name="Финансовый 3 4 2 5 9 2 3" xfId="36604"/>
    <cellStyle name="Финансовый 3 4 2 5 9 3" xfId="16192"/>
    <cellStyle name="Финансовый 3 4 2 5 9 4" xfId="29800"/>
    <cellStyle name="Финансовый 3 4 2 6" xfId="241"/>
    <cellStyle name="Финансовый 3 4 2 6 10" xfId="7045"/>
    <cellStyle name="Финансовый 3 4 2 6 10 2" xfId="20653"/>
    <cellStyle name="Финансовый 3 4 2 6 10 3" xfId="34261"/>
    <cellStyle name="Финансовый 3 4 2 6 11" xfId="13849"/>
    <cellStyle name="Финансовый 3 4 2 6 12" xfId="27457"/>
    <cellStyle name="Финансовый 3 4 2 6 2" xfId="338"/>
    <cellStyle name="Финансовый 3 4 2 6 2 10" xfId="13946"/>
    <cellStyle name="Финансовый 3 4 2 6 2 11" xfId="27554"/>
    <cellStyle name="Финансовый 3 4 2 6 2 2" xfId="1850"/>
    <cellStyle name="Финансовый 3 4 2 6 2 2 2" xfId="6386"/>
    <cellStyle name="Финансовый 3 4 2 6 2 2 2 2" xfId="13190"/>
    <cellStyle name="Финансовый 3 4 2 6 2 2 2 2 2" xfId="26798"/>
    <cellStyle name="Финансовый 3 4 2 6 2 2 2 2 3" xfId="40406"/>
    <cellStyle name="Финансовый 3 4 2 6 2 2 2 3" xfId="19994"/>
    <cellStyle name="Финансовый 3 4 2 6 2 2 2 4" xfId="33602"/>
    <cellStyle name="Финансовый 3 4 2 6 2 2 3" xfId="4118"/>
    <cellStyle name="Финансовый 3 4 2 6 2 2 3 2" xfId="10922"/>
    <cellStyle name="Финансовый 3 4 2 6 2 2 3 2 2" xfId="24530"/>
    <cellStyle name="Финансовый 3 4 2 6 2 2 3 2 3" xfId="38138"/>
    <cellStyle name="Финансовый 3 4 2 6 2 2 3 3" xfId="17726"/>
    <cellStyle name="Финансовый 3 4 2 6 2 2 3 4" xfId="31334"/>
    <cellStyle name="Финансовый 3 4 2 6 2 2 4" xfId="8654"/>
    <cellStyle name="Финансовый 3 4 2 6 2 2 4 2" xfId="22262"/>
    <cellStyle name="Финансовый 3 4 2 6 2 2 4 3" xfId="35870"/>
    <cellStyle name="Финансовый 3 4 2 6 2 2 5" xfId="15458"/>
    <cellStyle name="Финансовый 3 4 2 6 2 2 6" xfId="29066"/>
    <cellStyle name="Финансовый 3 4 2 6 2 3" xfId="1472"/>
    <cellStyle name="Финансовый 3 4 2 6 2 3 2" xfId="6008"/>
    <cellStyle name="Финансовый 3 4 2 6 2 3 2 2" xfId="12812"/>
    <cellStyle name="Финансовый 3 4 2 6 2 3 2 2 2" xfId="26420"/>
    <cellStyle name="Финансовый 3 4 2 6 2 3 2 2 3" xfId="40028"/>
    <cellStyle name="Финансовый 3 4 2 6 2 3 2 3" xfId="19616"/>
    <cellStyle name="Финансовый 3 4 2 6 2 3 2 4" xfId="33224"/>
    <cellStyle name="Финансовый 3 4 2 6 2 3 3" xfId="3740"/>
    <cellStyle name="Финансовый 3 4 2 6 2 3 3 2" xfId="10544"/>
    <cellStyle name="Финансовый 3 4 2 6 2 3 3 2 2" xfId="24152"/>
    <cellStyle name="Финансовый 3 4 2 6 2 3 3 2 3" xfId="37760"/>
    <cellStyle name="Финансовый 3 4 2 6 2 3 3 3" xfId="17348"/>
    <cellStyle name="Финансовый 3 4 2 6 2 3 3 4" xfId="30956"/>
    <cellStyle name="Финансовый 3 4 2 6 2 3 4" xfId="8276"/>
    <cellStyle name="Финансовый 3 4 2 6 2 3 4 2" xfId="21884"/>
    <cellStyle name="Финансовый 3 4 2 6 2 3 4 3" xfId="35492"/>
    <cellStyle name="Финансовый 3 4 2 6 2 3 5" xfId="15080"/>
    <cellStyle name="Финансовый 3 4 2 6 2 3 6" xfId="28688"/>
    <cellStyle name="Финансовый 3 4 2 6 2 4" xfId="2228"/>
    <cellStyle name="Финансовый 3 4 2 6 2 4 2" xfId="6764"/>
    <cellStyle name="Финансовый 3 4 2 6 2 4 2 2" xfId="13568"/>
    <cellStyle name="Финансовый 3 4 2 6 2 4 2 2 2" xfId="27176"/>
    <cellStyle name="Финансовый 3 4 2 6 2 4 2 2 3" xfId="40784"/>
    <cellStyle name="Финансовый 3 4 2 6 2 4 2 3" xfId="20372"/>
    <cellStyle name="Финансовый 3 4 2 6 2 4 2 4" xfId="33980"/>
    <cellStyle name="Финансовый 3 4 2 6 2 4 3" xfId="4496"/>
    <cellStyle name="Финансовый 3 4 2 6 2 4 3 2" xfId="11300"/>
    <cellStyle name="Финансовый 3 4 2 6 2 4 3 2 2" xfId="24908"/>
    <cellStyle name="Финансовый 3 4 2 6 2 4 3 2 3" xfId="38516"/>
    <cellStyle name="Финансовый 3 4 2 6 2 4 3 3" xfId="18104"/>
    <cellStyle name="Финансовый 3 4 2 6 2 4 3 4" xfId="31712"/>
    <cellStyle name="Финансовый 3 4 2 6 2 4 4" xfId="9032"/>
    <cellStyle name="Финансовый 3 4 2 6 2 4 4 2" xfId="22640"/>
    <cellStyle name="Финансовый 3 4 2 6 2 4 4 3" xfId="36248"/>
    <cellStyle name="Финансовый 3 4 2 6 2 4 5" xfId="15836"/>
    <cellStyle name="Финансовый 3 4 2 6 2 4 6" xfId="29444"/>
    <cellStyle name="Финансовый 3 4 2 6 2 5" xfId="1094"/>
    <cellStyle name="Финансовый 3 4 2 6 2 5 2" xfId="5630"/>
    <cellStyle name="Финансовый 3 4 2 6 2 5 2 2" xfId="12434"/>
    <cellStyle name="Финансовый 3 4 2 6 2 5 2 2 2" xfId="26042"/>
    <cellStyle name="Финансовый 3 4 2 6 2 5 2 2 3" xfId="39650"/>
    <cellStyle name="Финансовый 3 4 2 6 2 5 2 3" xfId="19238"/>
    <cellStyle name="Финансовый 3 4 2 6 2 5 2 4" xfId="32846"/>
    <cellStyle name="Финансовый 3 4 2 6 2 5 3" xfId="3362"/>
    <cellStyle name="Финансовый 3 4 2 6 2 5 3 2" xfId="10166"/>
    <cellStyle name="Финансовый 3 4 2 6 2 5 3 2 2" xfId="23774"/>
    <cellStyle name="Финансовый 3 4 2 6 2 5 3 2 3" xfId="37382"/>
    <cellStyle name="Финансовый 3 4 2 6 2 5 3 3" xfId="16970"/>
    <cellStyle name="Финансовый 3 4 2 6 2 5 3 4" xfId="30578"/>
    <cellStyle name="Финансовый 3 4 2 6 2 5 4" xfId="7898"/>
    <cellStyle name="Финансовый 3 4 2 6 2 5 4 2" xfId="21506"/>
    <cellStyle name="Финансовый 3 4 2 6 2 5 4 3" xfId="35114"/>
    <cellStyle name="Финансовый 3 4 2 6 2 5 5" xfId="14702"/>
    <cellStyle name="Финансовый 3 4 2 6 2 5 6" xfId="28310"/>
    <cellStyle name="Финансовый 3 4 2 6 2 6" xfId="716"/>
    <cellStyle name="Финансовый 3 4 2 6 2 6 2" xfId="5252"/>
    <cellStyle name="Финансовый 3 4 2 6 2 6 2 2" xfId="12056"/>
    <cellStyle name="Финансовый 3 4 2 6 2 6 2 2 2" xfId="25664"/>
    <cellStyle name="Финансовый 3 4 2 6 2 6 2 2 3" xfId="39272"/>
    <cellStyle name="Финансовый 3 4 2 6 2 6 2 3" xfId="18860"/>
    <cellStyle name="Финансовый 3 4 2 6 2 6 2 4" xfId="32468"/>
    <cellStyle name="Финансовый 3 4 2 6 2 6 3" xfId="2984"/>
    <cellStyle name="Финансовый 3 4 2 6 2 6 3 2" xfId="9788"/>
    <cellStyle name="Финансовый 3 4 2 6 2 6 3 2 2" xfId="23396"/>
    <cellStyle name="Финансовый 3 4 2 6 2 6 3 2 3" xfId="37004"/>
    <cellStyle name="Финансовый 3 4 2 6 2 6 3 3" xfId="16592"/>
    <cellStyle name="Финансовый 3 4 2 6 2 6 3 4" xfId="30200"/>
    <cellStyle name="Финансовый 3 4 2 6 2 6 4" xfId="7520"/>
    <cellStyle name="Финансовый 3 4 2 6 2 6 4 2" xfId="21128"/>
    <cellStyle name="Финансовый 3 4 2 6 2 6 4 3" xfId="34736"/>
    <cellStyle name="Финансовый 3 4 2 6 2 6 5" xfId="14324"/>
    <cellStyle name="Финансовый 3 4 2 6 2 6 6" xfId="27932"/>
    <cellStyle name="Финансовый 3 4 2 6 2 7" xfId="4874"/>
    <cellStyle name="Финансовый 3 4 2 6 2 7 2" xfId="11678"/>
    <cellStyle name="Финансовый 3 4 2 6 2 7 2 2" xfId="25286"/>
    <cellStyle name="Финансовый 3 4 2 6 2 7 2 3" xfId="38894"/>
    <cellStyle name="Финансовый 3 4 2 6 2 7 3" xfId="18482"/>
    <cellStyle name="Финансовый 3 4 2 6 2 7 4" xfId="32090"/>
    <cellStyle name="Финансовый 3 4 2 6 2 8" xfId="2606"/>
    <cellStyle name="Финансовый 3 4 2 6 2 8 2" xfId="9410"/>
    <cellStyle name="Финансовый 3 4 2 6 2 8 2 2" xfId="23018"/>
    <cellStyle name="Финансовый 3 4 2 6 2 8 2 3" xfId="36626"/>
    <cellStyle name="Финансовый 3 4 2 6 2 8 3" xfId="16214"/>
    <cellStyle name="Финансовый 3 4 2 6 2 8 4" xfId="29822"/>
    <cellStyle name="Финансовый 3 4 2 6 2 9" xfId="7142"/>
    <cellStyle name="Финансовый 3 4 2 6 2 9 2" xfId="20750"/>
    <cellStyle name="Финансовый 3 4 2 6 2 9 3" xfId="34358"/>
    <cellStyle name="Финансовый 3 4 2 6 3" xfId="1753"/>
    <cellStyle name="Финансовый 3 4 2 6 3 2" xfId="6289"/>
    <cellStyle name="Финансовый 3 4 2 6 3 2 2" xfId="13093"/>
    <cellStyle name="Финансовый 3 4 2 6 3 2 2 2" xfId="26701"/>
    <cellStyle name="Финансовый 3 4 2 6 3 2 2 3" xfId="40309"/>
    <cellStyle name="Финансовый 3 4 2 6 3 2 3" xfId="19897"/>
    <cellStyle name="Финансовый 3 4 2 6 3 2 4" xfId="33505"/>
    <cellStyle name="Финансовый 3 4 2 6 3 3" xfId="4021"/>
    <cellStyle name="Финансовый 3 4 2 6 3 3 2" xfId="10825"/>
    <cellStyle name="Финансовый 3 4 2 6 3 3 2 2" xfId="24433"/>
    <cellStyle name="Финансовый 3 4 2 6 3 3 2 3" xfId="38041"/>
    <cellStyle name="Финансовый 3 4 2 6 3 3 3" xfId="17629"/>
    <cellStyle name="Финансовый 3 4 2 6 3 3 4" xfId="31237"/>
    <cellStyle name="Финансовый 3 4 2 6 3 4" xfId="8557"/>
    <cellStyle name="Финансовый 3 4 2 6 3 4 2" xfId="22165"/>
    <cellStyle name="Финансовый 3 4 2 6 3 4 3" xfId="35773"/>
    <cellStyle name="Финансовый 3 4 2 6 3 5" xfId="15361"/>
    <cellStyle name="Финансовый 3 4 2 6 3 6" xfId="28969"/>
    <cellStyle name="Финансовый 3 4 2 6 4" xfId="1375"/>
    <cellStyle name="Финансовый 3 4 2 6 4 2" xfId="5911"/>
    <cellStyle name="Финансовый 3 4 2 6 4 2 2" xfId="12715"/>
    <cellStyle name="Финансовый 3 4 2 6 4 2 2 2" xfId="26323"/>
    <cellStyle name="Финансовый 3 4 2 6 4 2 2 3" xfId="39931"/>
    <cellStyle name="Финансовый 3 4 2 6 4 2 3" xfId="19519"/>
    <cellStyle name="Финансовый 3 4 2 6 4 2 4" xfId="33127"/>
    <cellStyle name="Финансовый 3 4 2 6 4 3" xfId="3643"/>
    <cellStyle name="Финансовый 3 4 2 6 4 3 2" xfId="10447"/>
    <cellStyle name="Финансовый 3 4 2 6 4 3 2 2" xfId="24055"/>
    <cellStyle name="Финансовый 3 4 2 6 4 3 2 3" xfId="37663"/>
    <cellStyle name="Финансовый 3 4 2 6 4 3 3" xfId="17251"/>
    <cellStyle name="Финансовый 3 4 2 6 4 3 4" xfId="30859"/>
    <cellStyle name="Финансовый 3 4 2 6 4 4" xfId="8179"/>
    <cellStyle name="Финансовый 3 4 2 6 4 4 2" xfId="21787"/>
    <cellStyle name="Финансовый 3 4 2 6 4 4 3" xfId="35395"/>
    <cellStyle name="Финансовый 3 4 2 6 4 5" xfId="14983"/>
    <cellStyle name="Финансовый 3 4 2 6 4 6" xfId="28591"/>
    <cellStyle name="Финансовый 3 4 2 6 5" xfId="2131"/>
    <cellStyle name="Финансовый 3 4 2 6 5 2" xfId="6667"/>
    <cellStyle name="Финансовый 3 4 2 6 5 2 2" xfId="13471"/>
    <cellStyle name="Финансовый 3 4 2 6 5 2 2 2" xfId="27079"/>
    <cellStyle name="Финансовый 3 4 2 6 5 2 2 3" xfId="40687"/>
    <cellStyle name="Финансовый 3 4 2 6 5 2 3" xfId="20275"/>
    <cellStyle name="Финансовый 3 4 2 6 5 2 4" xfId="33883"/>
    <cellStyle name="Финансовый 3 4 2 6 5 3" xfId="4399"/>
    <cellStyle name="Финансовый 3 4 2 6 5 3 2" xfId="11203"/>
    <cellStyle name="Финансовый 3 4 2 6 5 3 2 2" xfId="24811"/>
    <cellStyle name="Финансовый 3 4 2 6 5 3 2 3" xfId="38419"/>
    <cellStyle name="Финансовый 3 4 2 6 5 3 3" xfId="18007"/>
    <cellStyle name="Финансовый 3 4 2 6 5 3 4" xfId="31615"/>
    <cellStyle name="Финансовый 3 4 2 6 5 4" xfId="8935"/>
    <cellStyle name="Финансовый 3 4 2 6 5 4 2" xfId="22543"/>
    <cellStyle name="Финансовый 3 4 2 6 5 4 3" xfId="36151"/>
    <cellStyle name="Финансовый 3 4 2 6 5 5" xfId="15739"/>
    <cellStyle name="Финансовый 3 4 2 6 5 6" xfId="29347"/>
    <cellStyle name="Финансовый 3 4 2 6 6" xfId="997"/>
    <cellStyle name="Финансовый 3 4 2 6 6 2" xfId="5533"/>
    <cellStyle name="Финансовый 3 4 2 6 6 2 2" xfId="12337"/>
    <cellStyle name="Финансовый 3 4 2 6 6 2 2 2" xfId="25945"/>
    <cellStyle name="Финансовый 3 4 2 6 6 2 2 3" xfId="39553"/>
    <cellStyle name="Финансовый 3 4 2 6 6 2 3" xfId="19141"/>
    <cellStyle name="Финансовый 3 4 2 6 6 2 4" xfId="32749"/>
    <cellStyle name="Финансовый 3 4 2 6 6 3" xfId="3265"/>
    <cellStyle name="Финансовый 3 4 2 6 6 3 2" xfId="10069"/>
    <cellStyle name="Финансовый 3 4 2 6 6 3 2 2" xfId="23677"/>
    <cellStyle name="Финансовый 3 4 2 6 6 3 2 3" xfId="37285"/>
    <cellStyle name="Финансовый 3 4 2 6 6 3 3" xfId="16873"/>
    <cellStyle name="Финансовый 3 4 2 6 6 3 4" xfId="30481"/>
    <cellStyle name="Финансовый 3 4 2 6 6 4" xfId="7801"/>
    <cellStyle name="Финансовый 3 4 2 6 6 4 2" xfId="21409"/>
    <cellStyle name="Финансовый 3 4 2 6 6 4 3" xfId="35017"/>
    <cellStyle name="Финансовый 3 4 2 6 6 5" xfId="14605"/>
    <cellStyle name="Финансовый 3 4 2 6 6 6" xfId="28213"/>
    <cellStyle name="Финансовый 3 4 2 6 7" xfId="619"/>
    <cellStyle name="Финансовый 3 4 2 6 7 2" xfId="5155"/>
    <cellStyle name="Финансовый 3 4 2 6 7 2 2" xfId="11959"/>
    <cellStyle name="Финансовый 3 4 2 6 7 2 2 2" xfId="25567"/>
    <cellStyle name="Финансовый 3 4 2 6 7 2 2 3" xfId="39175"/>
    <cellStyle name="Финансовый 3 4 2 6 7 2 3" xfId="18763"/>
    <cellStyle name="Финансовый 3 4 2 6 7 2 4" xfId="32371"/>
    <cellStyle name="Финансовый 3 4 2 6 7 3" xfId="2887"/>
    <cellStyle name="Финансовый 3 4 2 6 7 3 2" xfId="9691"/>
    <cellStyle name="Финансовый 3 4 2 6 7 3 2 2" xfId="23299"/>
    <cellStyle name="Финансовый 3 4 2 6 7 3 2 3" xfId="36907"/>
    <cellStyle name="Финансовый 3 4 2 6 7 3 3" xfId="16495"/>
    <cellStyle name="Финансовый 3 4 2 6 7 3 4" xfId="30103"/>
    <cellStyle name="Финансовый 3 4 2 6 7 4" xfId="7423"/>
    <cellStyle name="Финансовый 3 4 2 6 7 4 2" xfId="21031"/>
    <cellStyle name="Финансовый 3 4 2 6 7 4 3" xfId="34639"/>
    <cellStyle name="Финансовый 3 4 2 6 7 5" xfId="14227"/>
    <cellStyle name="Финансовый 3 4 2 6 7 6" xfId="27835"/>
    <cellStyle name="Финансовый 3 4 2 6 8" xfId="4777"/>
    <cellStyle name="Финансовый 3 4 2 6 8 2" xfId="11581"/>
    <cellStyle name="Финансовый 3 4 2 6 8 2 2" xfId="25189"/>
    <cellStyle name="Финансовый 3 4 2 6 8 2 3" xfId="38797"/>
    <cellStyle name="Финансовый 3 4 2 6 8 3" xfId="18385"/>
    <cellStyle name="Финансовый 3 4 2 6 8 4" xfId="31993"/>
    <cellStyle name="Финансовый 3 4 2 6 9" xfId="2509"/>
    <cellStyle name="Финансовый 3 4 2 6 9 2" xfId="9313"/>
    <cellStyle name="Финансовый 3 4 2 6 9 2 2" xfId="22921"/>
    <cellStyle name="Финансовый 3 4 2 6 9 2 3" xfId="36529"/>
    <cellStyle name="Финансовый 3 4 2 6 9 3" xfId="16117"/>
    <cellStyle name="Финансовый 3 4 2 6 9 4" xfId="29725"/>
    <cellStyle name="Финансовый 3 4 2 7" xfId="362"/>
    <cellStyle name="Финансовый 3 4 2 7 10" xfId="13970"/>
    <cellStyle name="Финансовый 3 4 2 7 11" xfId="27578"/>
    <cellStyle name="Финансовый 3 4 2 7 2" xfId="1874"/>
    <cellStyle name="Финансовый 3 4 2 7 2 2" xfId="6410"/>
    <cellStyle name="Финансовый 3 4 2 7 2 2 2" xfId="13214"/>
    <cellStyle name="Финансовый 3 4 2 7 2 2 2 2" xfId="26822"/>
    <cellStyle name="Финансовый 3 4 2 7 2 2 2 3" xfId="40430"/>
    <cellStyle name="Финансовый 3 4 2 7 2 2 3" xfId="20018"/>
    <cellStyle name="Финансовый 3 4 2 7 2 2 4" xfId="33626"/>
    <cellStyle name="Финансовый 3 4 2 7 2 3" xfId="4142"/>
    <cellStyle name="Финансовый 3 4 2 7 2 3 2" xfId="10946"/>
    <cellStyle name="Финансовый 3 4 2 7 2 3 2 2" xfId="24554"/>
    <cellStyle name="Финансовый 3 4 2 7 2 3 2 3" xfId="38162"/>
    <cellStyle name="Финансовый 3 4 2 7 2 3 3" xfId="17750"/>
    <cellStyle name="Финансовый 3 4 2 7 2 3 4" xfId="31358"/>
    <cellStyle name="Финансовый 3 4 2 7 2 4" xfId="8678"/>
    <cellStyle name="Финансовый 3 4 2 7 2 4 2" xfId="22286"/>
    <cellStyle name="Финансовый 3 4 2 7 2 4 3" xfId="35894"/>
    <cellStyle name="Финансовый 3 4 2 7 2 5" xfId="15482"/>
    <cellStyle name="Финансовый 3 4 2 7 2 6" xfId="29090"/>
    <cellStyle name="Финансовый 3 4 2 7 3" xfId="1496"/>
    <cellStyle name="Финансовый 3 4 2 7 3 2" xfId="6032"/>
    <cellStyle name="Финансовый 3 4 2 7 3 2 2" xfId="12836"/>
    <cellStyle name="Финансовый 3 4 2 7 3 2 2 2" xfId="26444"/>
    <cellStyle name="Финансовый 3 4 2 7 3 2 2 3" xfId="40052"/>
    <cellStyle name="Финансовый 3 4 2 7 3 2 3" xfId="19640"/>
    <cellStyle name="Финансовый 3 4 2 7 3 2 4" xfId="33248"/>
    <cellStyle name="Финансовый 3 4 2 7 3 3" xfId="3764"/>
    <cellStyle name="Финансовый 3 4 2 7 3 3 2" xfId="10568"/>
    <cellStyle name="Финансовый 3 4 2 7 3 3 2 2" xfId="24176"/>
    <cellStyle name="Финансовый 3 4 2 7 3 3 2 3" xfId="37784"/>
    <cellStyle name="Финансовый 3 4 2 7 3 3 3" xfId="17372"/>
    <cellStyle name="Финансовый 3 4 2 7 3 3 4" xfId="30980"/>
    <cellStyle name="Финансовый 3 4 2 7 3 4" xfId="8300"/>
    <cellStyle name="Финансовый 3 4 2 7 3 4 2" xfId="21908"/>
    <cellStyle name="Финансовый 3 4 2 7 3 4 3" xfId="35516"/>
    <cellStyle name="Финансовый 3 4 2 7 3 5" xfId="15104"/>
    <cellStyle name="Финансовый 3 4 2 7 3 6" xfId="28712"/>
    <cellStyle name="Финансовый 3 4 2 7 4" xfId="2252"/>
    <cellStyle name="Финансовый 3 4 2 7 4 2" xfId="6788"/>
    <cellStyle name="Финансовый 3 4 2 7 4 2 2" xfId="13592"/>
    <cellStyle name="Финансовый 3 4 2 7 4 2 2 2" xfId="27200"/>
    <cellStyle name="Финансовый 3 4 2 7 4 2 2 3" xfId="40808"/>
    <cellStyle name="Финансовый 3 4 2 7 4 2 3" xfId="20396"/>
    <cellStyle name="Финансовый 3 4 2 7 4 2 4" xfId="34004"/>
    <cellStyle name="Финансовый 3 4 2 7 4 3" xfId="4520"/>
    <cellStyle name="Финансовый 3 4 2 7 4 3 2" xfId="11324"/>
    <cellStyle name="Финансовый 3 4 2 7 4 3 2 2" xfId="24932"/>
    <cellStyle name="Финансовый 3 4 2 7 4 3 2 3" xfId="38540"/>
    <cellStyle name="Финансовый 3 4 2 7 4 3 3" xfId="18128"/>
    <cellStyle name="Финансовый 3 4 2 7 4 3 4" xfId="31736"/>
    <cellStyle name="Финансовый 3 4 2 7 4 4" xfId="9056"/>
    <cellStyle name="Финансовый 3 4 2 7 4 4 2" xfId="22664"/>
    <cellStyle name="Финансовый 3 4 2 7 4 4 3" xfId="36272"/>
    <cellStyle name="Финансовый 3 4 2 7 4 5" xfId="15860"/>
    <cellStyle name="Финансовый 3 4 2 7 4 6" xfId="29468"/>
    <cellStyle name="Финансовый 3 4 2 7 5" xfId="1118"/>
    <cellStyle name="Финансовый 3 4 2 7 5 2" xfId="5654"/>
    <cellStyle name="Финансовый 3 4 2 7 5 2 2" xfId="12458"/>
    <cellStyle name="Финансовый 3 4 2 7 5 2 2 2" xfId="26066"/>
    <cellStyle name="Финансовый 3 4 2 7 5 2 2 3" xfId="39674"/>
    <cellStyle name="Финансовый 3 4 2 7 5 2 3" xfId="19262"/>
    <cellStyle name="Финансовый 3 4 2 7 5 2 4" xfId="32870"/>
    <cellStyle name="Финансовый 3 4 2 7 5 3" xfId="3386"/>
    <cellStyle name="Финансовый 3 4 2 7 5 3 2" xfId="10190"/>
    <cellStyle name="Финансовый 3 4 2 7 5 3 2 2" xfId="23798"/>
    <cellStyle name="Финансовый 3 4 2 7 5 3 2 3" xfId="37406"/>
    <cellStyle name="Финансовый 3 4 2 7 5 3 3" xfId="16994"/>
    <cellStyle name="Финансовый 3 4 2 7 5 3 4" xfId="30602"/>
    <cellStyle name="Финансовый 3 4 2 7 5 4" xfId="7922"/>
    <cellStyle name="Финансовый 3 4 2 7 5 4 2" xfId="21530"/>
    <cellStyle name="Финансовый 3 4 2 7 5 4 3" xfId="35138"/>
    <cellStyle name="Финансовый 3 4 2 7 5 5" xfId="14726"/>
    <cellStyle name="Финансовый 3 4 2 7 5 6" xfId="28334"/>
    <cellStyle name="Финансовый 3 4 2 7 6" xfId="740"/>
    <cellStyle name="Финансовый 3 4 2 7 6 2" xfId="5276"/>
    <cellStyle name="Финансовый 3 4 2 7 6 2 2" xfId="12080"/>
    <cellStyle name="Финансовый 3 4 2 7 6 2 2 2" xfId="25688"/>
    <cellStyle name="Финансовый 3 4 2 7 6 2 2 3" xfId="39296"/>
    <cellStyle name="Финансовый 3 4 2 7 6 2 3" xfId="18884"/>
    <cellStyle name="Финансовый 3 4 2 7 6 2 4" xfId="32492"/>
    <cellStyle name="Финансовый 3 4 2 7 6 3" xfId="3008"/>
    <cellStyle name="Финансовый 3 4 2 7 6 3 2" xfId="9812"/>
    <cellStyle name="Финансовый 3 4 2 7 6 3 2 2" xfId="23420"/>
    <cellStyle name="Финансовый 3 4 2 7 6 3 2 3" xfId="37028"/>
    <cellStyle name="Финансовый 3 4 2 7 6 3 3" xfId="16616"/>
    <cellStyle name="Финансовый 3 4 2 7 6 3 4" xfId="30224"/>
    <cellStyle name="Финансовый 3 4 2 7 6 4" xfId="7544"/>
    <cellStyle name="Финансовый 3 4 2 7 6 4 2" xfId="21152"/>
    <cellStyle name="Финансовый 3 4 2 7 6 4 3" xfId="34760"/>
    <cellStyle name="Финансовый 3 4 2 7 6 5" xfId="14348"/>
    <cellStyle name="Финансовый 3 4 2 7 6 6" xfId="27956"/>
    <cellStyle name="Финансовый 3 4 2 7 7" xfId="4898"/>
    <cellStyle name="Финансовый 3 4 2 7 7 2" xfId="11702"/>
    <cellStyle name="Финансовый 3 4 2 7 7 2 2" xfId="25310"/>
    <cellStyle name="Финансовый 3 4 2 7 7 2 3" xfId="38918"/>
    <cellStyle name="Финансовый 3 4 2 7 7 3" xfId="18506"/>
    <cellStyle name="Финансовый 3 4 2 7 7 4" xfId="32114"/>
    <cellStyle name="Финансовый 3 4 2 7 8" xfId="2630"/>
    <cellStyle name="Финансовый 3 4 2 7 8 2" xfId="9434"/>
    <cellStyle name="Финансовый 3 4 2 7 8 2 2" xfId="23042"/>
    <cellStyle name="Финансовый 3 4 2 7 8 2 3" xfId="36650"/>
    <cellStyle name="Финансовый 3 4 2 7 8 3" xfId="16238"/>
    <cellStyle name="Финансовый 3 4 2 7 8 4" xfId="29846"/>
    <cellStyle name="Финансовый 3 4 2 7 9" xfId="7166"/>
    <cellStyle name="Финансовый 3 4 2 7 9 2" xfId="20774"/>
    <cellStyle name="Финансовый 3 4 2 7 9 3" xfId="34382"/>
    <cellStyle name="Финансовый 3 4 2 8" xfId="1672"/>
    <cellStyle name="Финансовый 3 4 2 8 2" xfId="6208"/>
    <cellStyle name="Финансовый 3 4 2 8 2 2" xfId="13012"/>
    <cellStyle name="Финансовый 3 4 2 8 2 2 2" xfId="26620"/>
    <cellStyle name="Финансовый 3 4 2 8 2 2 3" xfId="40228"/>
    <cellStyle name="Финансовый 3 4 2 8 2 3" xfId="19816"/>
    <cellStyle name="Финансовый 3 4 2 8 2 4" xfId="33424"/>
    <cellStyle name="Финансовый 3 4 2 8 3" xfId="3940"/>
    <cellStyle name="Финансовый 3 4 2 8 3 2" xfId="10744"/>
    <cellStyle name="Финансовый 3 4 2 8 3 2 2" xfId="24352"/>
    <cellStyle name="Финансовый 3 4 2 8 3 2 3" xfId="37960"/>
    <cellStyle name="Финансовый 3 4 2 8 3 3" xfId="17548"/>
    <cellStyle name="Финансовый 3 4 2 8 3 4" xfId="31156"/>
    <cellStyle name="Финансовый 3 4 2 8 4" xfId="8476"/>
    <cellStyle name="Финансовый 3 4 2 8 4 2" xfId="22084"/>
    <cellStyle name="Финансовый 3 4 2 8 4 3" xfId="35692"/>
    <cellStyle name="Финансовый 3 4 2 8 5" xfId="15280"/>
    <cellStyle name="Финансовый 3 4 2 8 6" xfId="28888"/>
    <cellStyle name="Финансовый 3 4 2 9" xfId="1294"/>
    <cellStyle name="Финансовый 3 4 2 9 2" xfId="5830"/>
    <cellStyle name="Финансовый 3 4 2 9 2 2" xfId="12634"/>
    <cellStyle name="Финансовый 3 4 2 9 2 2 2" xfId="26242"/>
    <cellStyle name="Финансовый 3 4 2 9 2 2 3" xfId="39850"/>
    <cellStyle name="Финансовый 3 4 2 9 2 3" xfId="19438"/>
    <cellStyle name="Финансовый 3 4 2 9 2 4" xfId="33046"/>
    <cellStyle name="Финансовый 3 4 2 9 3" xfId="3562"/>
    <cellStyle name="Финансовый 3 4 2 9 3 2" xfId="10366"/>
    <cellStyle name="Финансовый 3 4 2 9 3 2 2" xfId="23974"/>
    <cellStyle name="Финансовый 3 4 2 9 3 2 3" xfId="37582"/>
    <cellStyle name="Финансовый 3 4 2 9 3 3" xfId="17170"/>
    <cellStyle name="Финансовый 3 4 2 9 3 4" xfId="30778"/>
    <cellStyle name="Финансовый 3 4 2 9 4" xfId="8098"/>
    <cellStyle name="Финансовый 3 4 2 9 4 2" xfId="21706"/>
    <cellStyle name="Финансовый 3 4 2 9 4 3" xfId="35314"/>
    <cellStyle name="Финансовый 3 4 2 9 5" xfId="14902"/>
    <cellStyle name="Финансовый 3 4 2 9 6" xfId="28510"/>
    <cellStyle name="Финансовый 3 4 3" xfId="154"/>
    <cellStyle name="Финансовый 3 4 3 10" xfId="910"/>
    <cellStyle name="Финансовый 3 4 3 10 2" xfId="5446"/>
    <cellStyle name="Финансовый 3 4 3 10 2 2" xfId="12250"/>
    <cellStyle name="Финансовый 3 4 3 10 2 2 2" xfId="25858"/>
    <cellStyle name="Финансовый 3 4 3 10 2 2 3" xfId="39466"/>
    <cellStyle name="Финансовый 3 4 3 10 2 3" xfId="19054"/>
    <cellStyle name="Финансовый 3 4 3 10 2 4" xfId="32662"/>
    <cellStyle name="Финансовый 3 4 3 10 3" xfId="3178"/>
    <cellStyle name="Финансовый 3 4 3 10 3 2" xfId="9982"/>
    <cellStyle name="Финансовый 3 4 3 10 3 2 2" xfId="23590"/>
    <cellStyle name="Финансовый 3 4 3 10 3 2 3" xfId="37198"/>
    <cellStyle name="Финансовый 3 4 3 10 3 3" xfId="16786"/>
    <cellStyle name="Финансовый 3 4 3 10 3 4" xfId="30394"/>
    <cellStyle name="Финансовый 3 4 3 10 4" xfId="7714"/>
    <cellStyle name="Финансовый 3 4 3 10 4 2" xfId="21322"/>
    <cellStyle name="Финансовый 3 4 3 10 4 3" xfId="34930"/>
    <cellStyle name="Финансовый 3 4 3 10 5" xfId="14518"/>
    <cellStyle name="Финансовый 3 4 3 10 6" xfId="28126"/>
    <cellStyle name="Финансовый 3 4 3 11" xfId="532"/>
    <cellStyle name="Финансовый 3 4 3 11 2" xfId="5068"/>
    <cellStyle name="Финансовый 3 4 3 11 2 2" xfId="11872"/>
    <cellStyle name="Финансовый 3 4 3 11 2 2 2" xfId="25480"/>
    <cellStyle name="Финансовый 3 4 3 11 2 2 3" xfId="39088"/>
    <cellStyle name="Финансовый 3 4 3 11 2 3" xfId="18676"/>
    <cellStyle name="Финансовый 3 4 3 11 2 4" xfId="32284"/>
    <cellStyle name="Финансовый 3 4 3 11 3" xfId="2800"/>
    <cellStyle name="Финансовый 3 4 3 11 3 2" xfId="9604"/>
    <cellStyle name="Финансовый 3 4 3 11 3 2 2" xfId="23212"/>
    <cellStyle name="Финансовый 3 4 3 11 3 2 3" xfId="36820"/>
    <cellStyle name="Финансовый 3 4 3 11 3 3" xfId="16408"/>
    <cellStyle name="Финансовый 3 4 3 11 3 4" xfId="30016"/>
    <cellStyle name="Финансовый 3 4 3 11 4" xfId="7336"/>
    <cellStyle name="Финансовый 3 4 3 11 4 2" xfId="20944"/>
    <cellStyle name="Финансовый 3 4 3 11 4 3" xfId="34552"/>
    <cellStyle name="Финансовый 3 4 3 11 5" xfId="14140"/>
    <cellStyle name="Финансовый 3 4 3 11 6" xfId="27748"/>
    <cellStyle name="Финансовый 3 4 3 12" xfId="4690"/>
    <cellStyle name="Финансовый 3 4 3 12 2" xfId="11494"/>
    <cellStyle name="Финансовый 3 4 3 12 2 2" xfId="25102"/>
    <cellStyle name="Финансовый 3 4 3 12 2 3" xfId="38710"/>
    <cellStyle name="Финансовый 3 4 3 12 3" xfId="18298"/>
    <cellStyle name="Финансовый 3 4 3 12 4" xfId="31906"/>
    <cellStyle name="Финансовый 3 4 3 13" xfId="2422"/>
    <cellStyle name="Финансовый 3 4 3 13 2" xfId="9226"/>
    <cellStyle name="Финансовый 3 4 3 13 2 2" xfId="22834"/>
    <cellStyle name="Финансовый 3 4 3 13 2 3" xfId="36442"/>
    <cellStyle name="Финансовый 3 4 3 13 3" xfId="16030"/>
    <cellStyle name="Финансовый 3 4 3 13 4" xfId="29638"/>
    <cellStyle name="Финансовый 3 4 3 14" xfId="6958"/>
    <cellStyle name="Финансовый 3 4 3 14 2" xfId="20566"/>
    <cellStyle name="Финансовый 3 4 3 14 3" xfId="34174"/>
    <cellStyle name="Финансовый 3 4 3 15" xfId="13762"/>
    <cellStyle name="Финансовый 3 4 3 16" xfId="27370"/>
    <cellStyle name="Финансовый 3 4 3 2" xfId="208"/>
    <cellStyle name="Финансовый 3 4 3 2 10" xfId="2476"/>
    <cellStyle name="Финансовый 3 4 3 2 10 2" xfId="9280"/>
    <cellStyle name="Финансовый 3 4 3 2 10 2 2" xfId="22888"/>
    <cellStyle name="Финансовый 3 4 3 2 10 2 3" xfId="36496"/>
    <cellStyle name="Финансовый 3 4 3 2 10 3" xfId="16084"/>
    <cellStyle name="Финансовый 3 4 3 2 10 4" xfId="29692"/>
    <cellStyle name="Финансовый 3 4 3 2 11" xfId="7012"/>
    <cellStyle name="Финансовый 3 4 3 2 11 2" xfId="20620"/>
    <cellStyle name="Финансовый 3 4 3 2 11 3" xfId="34228"/>
    <cellStyle name="Финансовый 3 4 3 2 12" xfId="13816"/>
    <cellStyle name="Финансовый 3 4 3 2 13" xfId="27424"/>
    <cellStyle name="Финансовый 3 4 3 2 2" xfId="289"/>
    <cellStyle name="Финансовый 3 4 3 2 2 10" xfId="7093"/>
    <cellStyle name="Финансовый 3 4 3 2 2 10 2" xfId="20701"/>
    <cellStyle name="Финансовый 3 4 3 2 2 10 3" xfId="34309"/>
    <cellStyle name="Финансовый 3 4 3 2 2 11" xfId="13897"/>
    <cellStyle name="Финансовый 3 4 3 2 2 12" xfId="27505"/>
    <cellStyle name="Финансовый 3 4 3 2 2 2" xfId="491"/>
    <cellStyle name="Финансовый 3 4 3 2 2 2 10" xfId="14099"/>
    <cellStyle name="Финансовый 3 4 3 2 2 2 11" xfId="27707"/>
    <cellStyle name="Финансовый 3 4 3 2 2 2 2" xfId="2003"/>
    <cellStyle name="Финансовый 3 4 3 2 2 2 2 2" xfId="6539"/>
    <cellStyle name="Финансовый 3 4 3 2 2 2 2 2 2" xfId="13343"/>
    <cellStyle name="Финансовый 3 4 3 2 2 2 2 2 2 2" xfId="26951"/>
    <cellStyle name="Финансовый 3 4 3 2 2 2 2 2 2 3" xfId="40559"/>
    <cellStyle name="Финансовый 3 4 3 2 2 2 2 2 3" xfId="20147"/>
    <cellStyle name="Финансовый 3 4 3 2 2 2 2 2 4" xfId="33755"/>
    <cellStyle name="Финансовый 3 4 3 2 2 2 2 3" xfId="4271"/>
    <cellStyle name="Финансовый 3 4 3 2 2 2 2 3 2" xfId="11075"/>
    <cellStyle name="Финансовый 3 4 3 2 2 2 2 3 2 2" xfId="24683"/>
    <cellStyle name="Финансовый 3 4 3 2 2 2 2 3 2 3" xfId="38291"/>
    <cellStyle name="Финансовый 3 4 3 2 2 2 2 3 3" xfId="17879"/>
    <cellStyle name="Финансовый 3 4 3 2 2 2 2 3 4" xfId="31487"/>
    <cellStyle name="Финансовый 3 4 3 2 2 2 2 4" xfId="8807"/>
    <cellStyle name="Финансовый 3 4 3 2 2 2 2 4 2" xfId="22415"/>
    <cellStyle name="Финансовый 3 4 3 2 2 2 2 4 3" xfId="36023"/>
    <cellStyle name="Финансовый 3 4 3 2 2 2 2 5" xfId="15611"/>
    <cellStyle name="Финансовый 3 4 3 2 2 2 2 6" xfId="29219"/>
    <cellStyle name="Финансовый 3 4 3 2 2 2 3" xfId="1625"/>
    <cellStyle name="Финансовый 3 4 3 2 2 2 3 2" xfId="6161"/>
    <cellStyle name="Финансовый 3 4 3 2 2 2 3 2 2" xfId="12965"/>
    <cellStyle name="Финансовый 3 4 3 2 2 2 3 2 2 2" xfId="26573"/>
    <cellStyle name="Финансовый 3 4 3 2 2 2 3 2 2 3" xfId="40181"/>
    <cellStyle name="Финансовый 3 4 3 2 2 2 3 2 3" xfId="19769"/>
    <cellStyle name="Финансовый 3 4 3 2 2 2 3 2 4" xfId="33377"/>
    <cellStyle name="Финансовый 3 4 3 2 2 2 3 3" xfId="3893"/>
    <cellStyle name="Финансовый 3 4 3 2 2 2 3 3 2" xfId="10697"/>
    <cellStyle name="Финансовый 3 4 3 2 2 2 3 3 2 2" xfId="24305"/>
    <cellStyle name="Финансовый 3 4 3 2 2 2 3 3 2 3" xfId="37913"/>
    <cellStyle name="Финансовый 3 4 3 2 2 2 3 3 3" xfId="17501"/>
    <cellStyle name="Финансовый 3 4 3 2 2 2 3 3 4" xfId="31109"/>
    <cellStyle name="Финансовый 3 4 3 2 2 2 3 4" xfId="8429"/>
    <cellStyle name="Финансовый 3 4 3 2 2 2 3 4 2" xfId="22037"/>
    <cellStyle name="Финансовый 3 4 3 2 2 2 3 4 3" xfId="35645"/>
    <cellStyle name="Финансовый 3 4 3 2 2 2 3 5" xfId="15233"/>
    <cellStyle name="Финансовый 3 4 3 2 2 2 3 6" xfId="28841"/>
    <cellStyle name="Финансовый 3 4 3 2 2 2 4" xfId="2381"/>
    <cellStyle name="Финансовый 3 4 3 2 2 2 4 2" xfId="6917"/>
    <cellStyle name="Финансовый 3 4 3 2 2 2 4 2 2" xfId="13721"/>
    <cellStyle name="Финансовый 3 4 3 2 2 2 4 2 2 2" xfId="27329"/>
    <cellStyle name="Финансовый 3 4 3 2 2 2 4 2 2 3" xfId="40937"/>
    <cellStyle name="Финансовый 3 4 3 2 2 2 4 2 3" xfId="20525"/>
    <cellStyle name="Финансовый 3 4 3 2 2 2 4 2 4" xfId="34133"/>
    <cellStyle name="Финансовый 3 4 3 2 2 2 4 3" xfId="4649"/>
    <cellStyle name="Финансовый 3 4 3 2 2 2 4 3 2" xfId="11453"/>
    <cellStyle name="Финансовый 3 4 3 2 2 2 4 3 2 2" xfId="25061"/>
    <cellStyle name="Финансовый 3 4 3 2 2 2 4 3 2 3" xfId="38669"/>
    <cellStyle name="Финансовый 3 4 3 2 2 2 4 3 3" xfId="18257"/>
    <cellStyle name="Финансовый 3 4 3 2 2 2 4 3 4" xfId="31865"/>
    <cellStyle name="Финансовый 3 4 3 2 2 2 4 4" xfId="9185"/>
    <cellStyle name="Финансовый 3 4 3 2 2 2 4 4 2" xfId="22793"/>
    <cellStyle name="Финансовый 3 4 3 2 2 2 4 4 3" xfId="36401"/>
    <cellStyle name="Финансовый 3 4 3 2 2 2 4 5" xfId="15989"/>
    <cellStyle name="Финансовый 3 4 3 2 2 2 4 6" xfId="29597"/>
    <cellStyle name="Финансовый 3 4 3 2 2 2 5" xfId="1247"/>
    <cellStyle name="Финансовый 3 4 3 2 2 2 5 2" xfId="5783"/>
    <cellStyle name="Финансовый 3 4 3 2 2 2 5 2 2" xfId="12587"/>
    <cellStyle name="Финансовый 3 4 3 2 2 2 5 2 2 2" xfId="26195"/>
    <cellStyle name="Финансовый 3 4 3 2 2 2 5 2 2 3" xfId="39803"/>
    <cellStyle name="Финансовый 3 4 3 2 2 2 5 2 3" xfId="19391"/>
    <cellStyle name="Финансовый 3 4 3 2 2 2 5 2 4" xfId="32999"/>
    <cellStyle name="Финансовый 3 4 3 2 2 2 5 3" xfId="3515"/>
    <cellStyle name="Финансовый 3 4 3 2 2 2 5 3 2" xfId="10319"/>
    <cellStyle name="Финансовый 3 4 3 2 2 2 5 3 2 2" xfId="23927"/>
    <cellStyle name="Финансовый 3 4 3 2 2 2 5 3 2 3" xfId="37535"/>
    <cellStyle name="Финансовый 3 4 3 2 2 2 5 3 3" xfId="17123"/>
    <cellStyle name="Финансовый 3 4 3 2 2 2 5 3 4" xfId="30731"/>
    <cellStyle name="Финансовый 3 4 3 2 2 2 5 4" xfId="8051"/>
    <cellStyle name="Финансовый 3 4 3 2 2 2 5 4 2" xfId="21659"/>
    <cellStyle name="Финансовый 3 4 3 2 2 2 5 4 3" xfId="35267"/>
    <cellStyle name="Финансовый 3 4 3 2 2 2 5 5" xfId="14855"/>
    <cellStyle name="Финансовый 3 4 3 2 2 2 5 6" xfId="28463"/>
    <cellStyle name="Финансовый 3 4 3 2 2 2 6" xfId="869"/>
    <cellStyle name="Финансовый 3 4 3 2 2 2 6 2" xfId="5405"/>
    <cellStyle name="Финансовый 3 4 3 2 2 2 6 2 2" xfId="12209"/>
    <cellStyle name="Финансовый 3 4 3 2 2 2 6 2 2 2" xfId="25817"/>
    <cellStyle name="Финансовый 3 4 3 2 2 2 6 2 2 3" xfId="39425"/>
    <cellStyle name="Финансовый 3 4 3 2 2 2 6 2 3" xfId="19013"/>
    <cellStyle name="Финансовый 3 4 3 2 2 2 6 2 4" xfId="32621"/>
    <cellStyle name="Финансовый 3 4 3 2 2 2 6 3" xfId="3137"/>
    <cellStyle name="Финансовый 3 4 3 2 2 2 6 3 2" xfId="9941"/>
    <cellStyle name="Финансовый 3 4 3 2 2 2 6 3 2 2" xfId="23549"/>
    <cellStyle name="Финансовый 3 4 3 2 2 2 6 3 2 3" xfId="37157"/>
    <cellStyle name="Финансовый 3 4 3 2 2 2 6 3 3" xfId="16745"/>
    <cellStyle name="Финансовый 3 4 3 2 2 2 6 3 4" xfId="30353"/>
    <cellStyle name="Финансовый 3 4 3 2 2 2 6 4" xfId="7673"/>
    <cellStyle name="Финансовый 3 4 3 2 2 2 6 4 2" xfId="21281"/>
    <cellStyle name="Финансовый 3 4 3 2 2 2 6 4 3" xfId="34889"/>
    <cellStyle name="Финансовый 3 4 3 2 2 2 6 5" xfId="14477"/>
    <cellStyle name="Финансовый 3 4 3 2 2 2 6 6" xfId="28085"/>
    <cellStyle name="Финансовый 3 4 3 2 2 2 7" xfId="5027"/>
    <cellStyle name="Финансовый 3 4 3 2 2 2 7 2" xfId="11831"/>
    <cellStyle name="Финансовый 3 4 3 2 2 2 7 2 2" xfId="25439"/>
    <cellStyle name="Финансовый 3 4 3 2 2 2 7 2 3" xfId="39047"/>
    <cellStyle name="Финансовый 3 4 3 2 2 2 7 3" xfId="18635"/>
    <cellStyle name="Финансовый 3 4 3 2 2 2 7 4" xfId="32243"/>
    <cellStyle name="Финансовый 3 4 3 2 2 2 8" xfId="2759"/>
    <cellStyle name="Финансовый 3 4 3 2 2 2 8 2" xfId="9563"/>
    <cellStyle name="Финансовый 3 4 3 2 2 2 8 2 2" xfId="23171"/>
    <cellStyle name="Финансовый 3 4 3 2 2 2 8 2 3" xfId="36779"/>
    <cellStyle name="Финансовый 3 4 3 2 2 2 8 3" xfId="16367"/>
    <cellStyle name="Финансовый 3 4 3 2 2 2 8 4" xfId="29975"/>
    <cellStyle name="Финансовый 3 4 3 2 2 2 9" xfId="7295"/>
    <cellStyle name="Финансовый 3 4 3 2 2 2 9 2" xfId="20903"/>
    <cellStyle name="Финансовый 3 4 3 2 2 2 9 3" xfId="34511"/>
    <cellStyle name="Финансовый 3 4 3 2 2 3" xfId="1801"/>
    <cellStyle name="Финансовый 3 4 3 2 2 3 2" xfId="6337"/>
    <cellStyle name="Финансовый 3 4 3 2 2 3 2 2" xfId="13141"/>
    <cellStyle name="Финансовый 3 4 3 2 2 3 2 2 2" xfId="26749"/>
    <cellStyle name="Финансовый 3 4 3 2 2 3 2 2 3" xfId="40357"/>
    <cellStyle name="Финансовый 3 4 3 2 2 3 2 3" xfId="19945"/>
    <cellStyle name="Финансовый 3 4 3 2 2 3 2 4" xfId="33553"/>
    <cellStyle name="Финансовый 3 4 3 2 2 3 3" xfId="4069"/>
    <cellStyle name="Финансовый 3 4 3 2 2 3 3 2" xfId="10873"/>
    <cellStyle name="Финансовый 3 4 3 2 2 3 3 2 2" xfId="24481"/>
    <cellStyle name="Финансовый 3 4 3 2 2 3 3 2 3" xfId="38089"/>
    <cellStyle name="Финансовый 3 4 3 2 2 3 3 3" xfId="17677"/>
    <cellStyle name="Финансовый 3 4 3 2 2 3 3 4" xfId="31285"/>
    <cellStyle name="Финансовый 3 4 3 2 2 3 4" xfId="8605"/>
    <cellStyle name="Финансовый 3 4 3 2 2 3 4 2" xfId="22213"/>
    <cellStyle name="Финансовый 3 4 3 2 2 3 4 3" xfId="35821"/>
    <cellStyle name="Финансовый 3 4 3 2 2 3 5" xfId="15409"/>
    <cellStyle name="Финансовый 3 4 3 2 2 3 6" xfId="29017"/>
    <cellStyle name="Финансовый 3 4 3 2 2 4" xfId="1423"/>
    <cellStyle name="Финансовый 3 4 3 2 2 4 2" xfId="5959"/>
    <cellStyle name="Финансовый 3 4 3 2 2 4 2 2" xfId="12763"/>
    <cellStyle name="Финансовый 3 4 3 2 2 4 2 2 2" xfId="26371"/>
    <cellStyle name="Финансовый 3 4 3 2 2 4 2 2 3" xfId="39979"/>
    <cellStyle name="Финансовый 3 4 3 2 2 4 2 3" xfId="19567"/>
    <cellStyle name="Финансовый 3 4 3 2 2 4 2 4" xfId="33175"/>
    <cellStyle name="Финансовый 3 4 3 2 2 4 3" xfId="3691"/>
    <cellStyle name="Финансовый 3 4 3 2 2 4 3 2" xfId="10495"/>
    <cellStyle name="Финансовый 3 4 3 2 2 4 3 2 2" xfId="24103"/>
    <cellStyle name="Финансовый 3 4 3 2 2 4 3 2 3" xfId="37711"/>
    <cellStyle name="Финансовый 3 4 3 2 2 4 3 3" xfId="17299"/>
    <cellStyle name="Финансовый 3 4 3 2 2 4 3 4" xfId="30907"/>
    <cellStyle name="Финансовый 3 4 3 2 2 4 4" xfId="8227"/>
    <cellStyle name="Финансовый 3 4 3 2 2 4 4 2" xfId="21835"/>
    <cellStyle name="Финансовый 3 4 3 2 2 4 4 3" xfId="35443"/>
    <cellStyle name="Финансовый 3 4 3 2 2 4 5" xfId="15031"/>
    <cellStyle name="Финансовый 3 4 3 2 2 4 6" xfId="28639"/>
    <cellStyle name="Финансовый 3 4 3 2 2 5" xfId="2179"/>
    <cellStyle name="Финансовый 3 4 3 2 2 5 2" xfId="6715"/>
    <cellStyle name="Финансовый 3 4 3 2 2 5 2 2" xfId="13519"/>
    <cellStyle name="Финансовый 3 4 3 2 2 5 2 2 2" xfId="27127"/>
    <cellStyle name="Финансовый 3 4 3 2 2 5 2 2 3" xfId="40735"/>
    <cellStyle name="Финансовый 3 4 3 2 2 5 2 3" xfId="20323"/>
    <cellStyle name="Финансовый 3 4 3 2 2 5 2 4" xfId="33931"/>
    <cellStyle name="Финансовый 3 4 3 2 2 5 3" xfId="4447"/>
    <cellStyle name="Финансовый 3 4 3 2 2 5 3 2" xfId="11251"/>
    <cellStyle name="Финансовый 3 4 3 2 2 5 3 2 2" xfId="24859"/>
    <cellStyle name="Финансовый 3 4 3 2 2 5 3 2 3" xfId="38467"/>
    <cellStyle name="Финансовый 3 4 3 2 2 5 3 3" xfId="18055"/>
    <cellStyle name="Финансовый 3 4 3 2 2 5 3 4" xfId="31663"/>
    <cellStyle name="Финансовый 3 4 3 2 2 5 4" xfId="8983"/>
    <cellStyle name="Финансовый 3 4 3 2 2 5 4 2" xfId="22591"/>
    <cellStyle name="Финансовый 3 4 3 2 2 5 4 3" xfId="36199"/>
    <cellStyle name="Финансовый 3 4 3 2 2 5 5" xfId="15787"/>
    <cellStyle name="Финансовый 3 4 3 2 2 5 6" xfId="29395"/>
    <cellStyle name="Финансовый 3 4 3 2 2 6" xfId="1045"/>
    <cellStyle name="Финансовый 3 4 3 2 2 6 2" xfId="5581"/>
    <cellStyle name="Финансовый 3 4 3 2 2 6 2 2" xfId="12385"/>
    <cellStyle name="Финансовый 3 4 3 2 2 6 2 2 2" xfId="25993"/>
    <cellStyle name="Финансовый 3 4 3 2 2 6 2 2 3" xfId="39601"/>
    <cellStyle name="Финансовый 3 4 3 2 2 6 2 3" xfId="19189"/>
    <cellStyle name="Финансовый 3 4 3 2 2 6 2 4" xfId="32797"/>
    <cellStyle name="Финансовый 3 4 3 2 2 6 3" xfId="3313"/>
    <cellStyle name="Финансовый 3 4 3 2 2 6 3 2" xfId="10117"/>
    <cellStyle name="Финансовый 3 4 3 2 2 6 3 2 2" xfId="23725"/>
    <cellStyle name="Финансовый 3 4 3 2 2 6 3 2 3" xfId="37333"/>
    <cellStyle name="Финансовый 3 4 3 2 2 6 3 3" xfId="16921"/>
    <cellStyle name="Финансовый 3 4 3 2 2 6 3 4" xfId="30529"/>
    <cellStyle name="Финансовый 3 4 3 2 2 6 4" xfId="7849"/>
    <cellStyle name="Финансовый 3 4 3 2 2 6 4 2" xfId="21457"/>
    <cellStyle name="Финансовый 3 4 3 2 2 6 4 3" xfId="35065"/>
    <cellStyle name="Финансовый 3 4 3 2 2 6 5" xfId="14653"/>
    <cellStyle name="Финансовый 3 4 3 2 2 6 6" xfId="28261"/>
    <cellStyle name="Финансовый 3 4 3 2 2 7" xfId="667"/>
    <cellStyle name="Финансовый 3 4 3 2 2 7 2" xfId="5203"/>
    <cellStyle name="Финансовый 3 4 3 2 2 7 2 2" xfId="12007"/>
    <cellStyle name="Финансовый 3 4 3 2 2 7 2 2 2" xfId="25615"/>
    <cellStyle name="Финансовый 3 4 3 2 2 7 2 2 3" xfId="39223"/>
    <cellStyle name="Финансовый 3 4 3 2 2 7 2 3" xfId="18811"/>
    <cellStyle name="Финансовый 3 4 3 2 2 7 2 4" xfId="32419"/>
    <cellStyle name="Финансовый 3 4 3 2 2 7 3" xfId="2935"/>
    <cellStyle name="Финансовый 3 4 3 2 2 7 3 2" xfId="9739"/>
    <cellStyle name="Финансовый 3 4 3 2 2 7 3 2 2" xfId="23347"/>
    <cellStyle name="Финансовый 3 4 3 2 2 7 3 2 3" xfId="36955"/>
    <cellStyle name="Финансовый 3 4 3 2 2 7 3 3" xfId="16543"/>
    <cellStyle name="Финансовый 3 4 3 2 2 7 3 4" xfId="30151"/>
    <cellStyle name="Финансовый 3 4 3 2 2 7 4" xfId="7471"/>
    <cellStyle name="Финансовый 3 4 3 2 2 7 4 2" xfId="21079"/>
    <cellStyle name="Финансовый 3 4 3 2 2 7 4 3" xfId="34687"/>
    <cellStyle name="Финансовый 3 4 3 2 2 7 5" xfId="14275"/>
    <cellStyle name="Финансовый 3 4 3 2 2 7 6" xfId="27883"/>
    <cellStyle name="Финансовый 3 4 3 2 2 8" xfId="4825"/>
    <cellStyle name="Финансовый 3 4 3 2 2 8 2" xfId="11629"/>
    <cellStyle name="Финансовый 3 4 3 2 2 8 2 2" xfId="25237"/>
    <cellStyle name="Финансовый 3 4 3 2 2 8 2 3" xfId="38845"/>
    <cellStyle name="Финансовый 3 4 3 2 2 8 3" xfId="18433"/>
    <cellStyle name="Финансовый 3 4 3 2 2 8 4" xfId="32041"/>
    <cellStyle name="Финансовый 3 4 3 2 2 9" xfId="2557"/>
    <cellStyle name="Финансовый 3 4 3 2 2 9 2" xfId="9361"/>
    <cellStyle name="Финансовый 3 4 3 2 2 9 2 2" xfId="22969"/>
    <cellStyle name="Финансовый 3 4 3 2 2 9 2 3" xfId="36577"/>
    <cellStyle name="Финансовый 3 4 3 2 2 9 3" xfId="16165"/>
    <cellStyle name="Финансовый 3 4 3 2 2 9 4" xfId="29773"/>
    <cellStyle name="Финансовый 3 4 3 2 3" xfId="410"/>
    <cellStyle name="Финансовый 3 4 3 2 3 10" xfId="14018"/>
    <cellStyle name="Финансовый 3 4 3 2 3 11" xfId="27626"/>
    <cellStyle name="Финансовый 3 4 3 2 3 2" xfId="1922"/>
    <cellStyle name="Финансовый 3 4 3 2 3 2 2" xfId="6458"/>
    <cellStyle name="Финансовый 3 4 3 2 3 2 2 2" xfId="13262"/>
    <cellStyle name="Финансовый 3 4 3 2 3 2 2 2 2" xfId="26870"/>
    <cellStyle name="Финансовый 3 4 3 2 3 2 2 2 3" xfId="40478"/>
    <cellStyle name="Финансовый 3 4 3 2 3 2 2 3" xfId="20066"/>
    <cellStyle name="Финансовый 3 4 3 2 3 2 2 4" xfId="33674"/>
    <cellStyle name="Финансовый 3 4 3 2 3 2 3" xfId="4190"/>
    <cellStyle name="Финансовый 3 4 3 2 3 2 3 2" xfId="10994"/>
    <cellStyle name="Финансовый 3 4 3 2 3 2 3 2 2" xfId="24602"/>
    <cellStyle name="Финансовый 3 4 3 2 3 2 3 2 3" xfId="38210"/>
    <cellStyle name="Финансовый 3 4 3 2 3 2 3 3" xfId="17798"/>
    <cellStyle name="Финансовый 3 4 3 2 3 2 3 4" xfId="31406"/>
    <cellStyle name="Финансовый 3 4 3 2 3 2 4" xfId="8726"/>
    <cellStyle name="Финансовый 3 4 3 2 3 2 4 2" xfId="22334"/>
    <cellStyle name="Финансовый 3 4 3 2 3 2 4 3" xfId="35942"/>
    <cellStyle name="Финансовый 3 4 3 2 3 2 5" xfId="15530"/>
    <cellStyle name="Финансовый 3 4 3 2 3 2 6" xfId="29138"/>
    <cellStyle name="Финансовый 3 4 3 2 3 3" xfId="1544"/>
    <cellStyle name="Финансовый 3 4 3 2 3 3 2" xfId="6080"/>
    <cellStyle name="Финансовый 3 4 3 2 3 3 2 2" xfId="12884"/>
    <cellStyle name="Финансовый 3 4 3 2 3 3 2 2 2" xfId="26492"/>
    <cellStyle name="Финансовый 3 4 3 2 3 3 2 2 3" xfId="40100"/>
    <cellStyle name="Финансовый 3 4 3 2 3 3 2 3" xfId="19688"/>
    <cellStyle name="Финансовый 3 4 3 2 3 3 2 4" xfId="33296"/>
    <cellStyle name="Финансовый 3 4 3 2 3 3 3" xfId="3812"/>
    <cellStyle name="Финансовый 3 4 3 2 3 3 3 2" xfId="10616"/>
    <cellStyle name="Финансовый 3 4 3 2 3 3 3 2 2" xfId="24224"/>
    <cellStyle name="Финансовый 3 4 3 2 3 3 3 2 3" xfId="37832"/>
    <cellStyle name="Финансовый 3 4 3 2 3 3 3 3" xfId="17420"/>
    <cellStyle name="Финансовый 3 4 3 2 3 3 3 4" xfId="31028"/>
    <cellStyle name="Финансовый 3 4 3 2 3 3 4" xfId="8348"/>
    <cellStyle name="Финансовый 3 4 3 2 3 3 4 2" xfId="21956"/>
    <cellStyle name="Финансовый 3 4 3 2 3 3 4 3" xfId="35564"/>
    <cellStyle name="Финансовый 3 4 3 2 3 3 5" xfId="15152"/>
    <cellStyle name="Финансовый 3 4 3 2 3 3 6" xfId="28760"/>
    <cellStyle name="Финансовый 3 4 3 2 3 4" xfId="2300"/>
    <cellStyle name="Финансовый 3 4 3 2 3 4 2" xfId="6836"/>
    <cellStyle name="Финансовый 3 4 3 2 3 4 2 2" xfId="13640"/>
    <cellStyle name="Финансовый 3 4 3 2 3 4 2 2 2" xfId="27248"/>
    <cellStyle name="Финансовый 3 4 3 2 3 4 2 2 3" xfId="40856"/>
    <cellStyle name="Финансовый 3 4 3 2 3 4 2 3" xfId="20444"/>
    <cellStyle name="Финансовый 3 4 3 2 3 4 2 4" xfId="34052"/>
    <cellStyle name="Финансовый 3 4 3 2 3 4 3" xfId="4568"/>
    <cellStyle name="Финансовый 3 4 3 2 3 4 3 2" xfId="11372"/>
    <cellStyle name="Финансовый 3 4 3 2 3 4 3 2 2" xfId="24980"/>
    <cellStyle name="Финансовый 3 4 3 2 3 4 3 2 3" xfId="38588"/>
    <cellStyle name="Финансовый 3 4 3 2 3 4 3 3" xfId="18176"/>
    <cellStyle name="Финансовый 3 4 3 2 3 4 3 4" xfId="31784"/>
    <cellStyle name="Финансовый 3 4 3 2 3 4 4" xfId="9104"/>
    <cellStyle name="Финансовый 3 4 3 2 3 4 4 2" xfId="22712"/>
    <cellStyle name="Финансовый 3 4 3 2 3 4 4 3" xfId="36320"/>
    <cellStyle name="Финансовый 3 4 3 2 3 4 5" xfId="15908"/>
    <cellStyle name="Финансовый 3 4 3 2 3 4 6" xfId="29516"/>
    <cellStyle name="Финансовый 3 4 3 2 3 5" xfId="1166"/>
    <cellStyle name="Финансовый 3 4 3 2 3 5 2" xfId="5702"/>
    <cellStyle name="Финансовый 3 4 3 2 3 5 2 2" xfId="12506"/>
    <cellStyle name="Финансовый 3 4 3 2 3 5 2 2 2" xfId="26114"/>
    <cellStyle name="Финансовый 3 4 3 2 3 5 2 2 3" xfId="39722"/>
    <cellStyle name="Финансовый 3 4 3 2 3 5 2 3" xfId="19310"/>
    <cellStyle name="Финансовый 3 4 3 2 3 5 2 4" xfId="32918"/>
    <cellStyle name="Финансовый 3 4 3 2 3 5 3" xfId="3434"/>
    <cellStyle name="Финансовый 3 4 3 2 3 5 3 2" xfId="10238"/>
    <cellStyle name="Финансовый 3 4 3 2 3 5 3 2 2" xfId="23846"/>
    <cellStyle name="Финансовый 3 4 3 2 3 5 3 2 3" xfId="37454"/>
    <cellStyle name="Финансовый 3 4 3 2 3 5 3 3" xfId="17042"/>
    <cellStyle name="Финансовый 3 4 3 2 3 5 3 4" xfId="30650"/>
    <cellStyle name="Финансовый 3 4 3 2 3 5 4" xfId="7970"/>
    <cellStyle name="Финансовый 3 4 3 2 3 5 4 2" xfId="21578"/>
    <cellStyle name="Финансовый 3 4 3 2 3 5 4 3" xfId="35186"/>
    <cellStyle name="Финансовый 3 4 3 2 3 5 5" xfId="14774"/>
    <cellStyle name="Финансовый 3 4 3 2 3 5 6" xfId="28382"/>
    <cellStyle name="Финансовый 3 4 3 2 3 6" xfId="788"/>
    <cellStyle name="Финансовый 3 4 3 2 3 6 2" xfId="5324"/>
    <cellStyle name="Финансовый 3 4 3 2 3 6 2 2" xfId="12128"/>
    <cellStyle name="Финансовый 3 4 3 2 3 6 2 2 2" xfId="25736"/>
    <cellStyle name="Финансовый 3 4 3 2 3 6 2 2 3" xfId="39344"/>
    <cellStyle name="Финансовый 3 4 3 2 3 6 2 3" xfId="18932"/>
    <cellStyle name="Финансовый 3 4 3 2 3 6 2 4" xfId="32540"/>
    <cellStyle name="Финансовый 3 4 3 2 3 6 3" xfId="3056"/>
    <cellStyle name="Финансовый 3 4 3 2 3 6 3 2" xfId="9860"/>
    <cellStyle name="Финансовый 3 4 3 2 3 6 3 2 2" xfId="23468"/>
    <cellStyle name="Финансовый 3 4 3 2 3 6 3 2 3" xfId="37076"/>
    <cellStyle name="Финансовый 3 4 3 2 3 6 3 3" xfId="16664"/>
    <cellStyle name="Финансовый 3 4 3 2 3 6 3 4" xfId="30272"/>
    <cellStyle name="Финансовый 3 4 3 2 3 6 4" xfId="7592"/>
    <cellStyle name="Финансовый 3 4 3 2 3 6 4 2" xfId="21200"/>
    <cellStyle name="Финансовый 3 4 3 2 3 6 4 3" xfId="34808"/>
    <cellStyle name="Финансовый 3 4 3 2 3 6 5" xfId="14396"/>
    <cellStyle name="Финансовый 3 4 3 2 3 6 6" xfId="28004"/>
    <cellStyle name="Финансовый 3 4 3 2 3 7" xfId="4946"/>
    <cellStyle name="Финансовый 3 4 3 2 3 7 2" xfId="11750"/>
    <cellStyle name="Финансовый 3 4 3 2 3 7 2 2" xfId="25358"/>
    <cellStyle name="Финансовый 3 4 3 2 3 7 2 3" xfId="38966"/>
    <cellStyle name="Финансовый 3 4 3 2 3 7 3" xfId="18554"/>
    <cellStyle name="Финансовый 3 4 3 2 3 7 4" xfId="32162"/>
    <cellStyle name="Финансовый 3 4 3 2 3 8" xfId="2678"/>
    <cellStyle name="Финансовый 3 4 3 2 3 8 2" xfId="9482"/>
    <cellStyle name="Финансовый 3 4 3 2 3 8 2 2" xfId="23090"/>
    <cellStyle name="Финансовый 3 4 3 2 3 8 2 3" xfId="36698"/>
    <cellStyle name="Финансовый 3 4 3 2 3 8 3" xfId="16286"/>
    <cellStyle name="Финансовый 3 4 3 2 3 8 4" xfId="29894"/>
    <cellStyle name="Финансовый 3 4 3 2 3 9" xfId="7214"/>
    <cellStyle name="Финансовый 3 4 3 2 3 9 2" xfId="20822"/>
    <cellStyle name="Финансовый 3 4 3 2 3 9 3" xfId="34430"/>
    <cellStyle name="Финансовый 3 4 3 2 4" xfId="1720"/>
    <cellStyle name="Финансовый 3 4 3 2 4 2" xfId="6256"/>
    <cellStyle name="Финансовый 3 4 3 2 4 2 2" xfId="13060"/>
    <cellStyle name="Финансовый 3 4 3 2 4 2 2 2" xfId="26668"/>
    <cellStyle name="Финансовый 3 4 3 2 4 2 2 3" xfId="40276"/>
    <cellStyle name="Финансовый 3 4 3 2 4 2 3" xfId="19864"/>
    <cellStyle name="Финансовый 3 4 3 2 4 2 4" xfId="33472"/>
    <cellStyle name="Финансовый 3 4 3 2 4 3" xfId="3988"/>
    <cellStyle name="Финансовый 3 4 3 2 4 3 2" xfId="10792"/>
    <cellStyle name="Финансовый 3 4 3 2 4 3 2 2" xfId="24400"/>
    <cellStyle name="Финансовый 3 4 3 2 4 3 2 3" xfId="38008"/>
    <cellStyle name="Финансовый 3 4 3 2 4 3 3" xfId="17596"/>
    <cellStyle name="Финансовый 3 4 3 2 4 3 4" xfId="31204"/>
    <cellStyle name="Финансовый 3 4 3 2 4 4" xfId="8524"/>
    <cellStyle name="Финансовый 3 4 3 2 4 4 2" xfId="22132"/>
    <cellStyle name="Финансовый 3 4 3 2 4 4 3" xfId="35740"/>
    <cellStyle name="Финансовый 3 4 3 2 4 5" xfId="15328"/>
    <cellStyle name="Финансовый 3 4 3 2 4 6" xfId="28936"/>
    <cellStyle name="Финансовый 3 4 3 2 5" xfId="1342"/>
    <cellStyle name="Финансовый 3 4 3 2 5 2" xfId="5878"/>
    <cellStyle name="Финансовый 3 4 3 2 5 2 2" xfId="12682"/>
    <cellStyle name="Финансовый 3 4 3 2 5 2 2 2" xfId="26290"/>
    <cellStyle name="Финансовый 3 4 3 2 5 2 2 3" xfId="39898"/>
    <cellStyle name="Финансовый 3 4 3 2 5 2 3" xfId="19486"/>
    <cellStyle name="Финансовый 3 4 3 2 5 2 4" xfId="33094"/>
    <cellStyle name="Финансовый 3 4 3 2 5 3" xfId="3610"/>
    <cellStyle name="Финансовый 3 4 3 2 5 3 2" xfId="10414"/>
    <cellStyle name="Финансовый 3 4 3 2 5 3 2 2" xfId="24022"/>
    <cellStyle name="Финансовый 3 4 3 2 5 3 2 3" xfId="37630"/>
    <cellStyle name="Финансовый 3 4 3 2 5 3 3" xfId="17218"/>
    <cellStyle name="Финансовый 3 4 3 2 5 3 4" xfId="30826"/>
    <cellStyle name="Финансовый 3 4 3 2 5 4" xfId="8146"/>
    <cellStyle name="Финансовый 3 4 3 2 5 4 2" xfId="21754"/>
    <cellStyle name="Финансовый 3 4 3 2 5 4 3" xfId="35362"/>
    <cellStyle name="Финансовый 3 4 3 2 5 5" xfId="14950"/>
    <cellStyle name="Финансовый 3 4 3 2 5 6" xfId="28558"/>
    <cellStyle name="Финансовый 3 4 3 2 6" xfId="2098"/>
    <cellStyle name="Финансовый 3 4 3 2 6 2" xfId="6634"/>
    <cellStyle name="Финансовый 3 4 3 2 6 2 2" xfId="13438"/>
    <cellStyle name="Финансовый 3 4 3 2 6 2 2 2" xfId="27046"/>
    <cellStyle name="Финансовый 3 4 3 2 6 2 2 3" xfId="40654"/>
    <cellStyle name="Финансовый 3 4 3 2 6 2 3" xfId="20242"/>
    <cellStyle name="Финансовый 3 4 3 2 6 2 4" xfId="33850"/>
    <cellStyle name="Финансовый 3 4 3 2 6 3" xfId="4366"/>
    <cellStyle name="Финансовый 3 4 3 2 6 3 2" xfId="11170"/>
    <cellStyle name="Финансовый 3 4 3 2 6 3 2 2" xfId="24778"/>
    <cellStyle name="Финансовый 3 4 3 2 6 3 2 3" xfId="38386"/>
    <cellStyle name="Финансовый 3 4 3 2 6 3 3" xfId="17974"/>
    <cellStyle name="Финансовый 3 4 3 2 6 3 4" xfId="31582"/>
    <cellStyle name="Финансовый 3 4 3 2 6 4" xfId="8902"/>
    <cellStyle name="Финансовый 3 4 3 2 6 4 2" xfId="22510"/>
    <cellStyle name="Финансовый 3 4 3 2 6 4 3" xfId="36118"/>
    <cellStyle name="Финансовый 3 4 3 2 6 5" xfId="15706"/>
    <cellStyle name="Финансовый 3 4 3 2 6 6" xfId="29314"/>
    <cellStyle name="Финансовый 3 4 3 2 7" xfId="964"/>
    <cellStyle name="Финансовый 3 4 3 2 7 2" xfId="5500"/>
    <cellStyle name="Финансовый 3 4 3 2 7 2 2" xfId="12304"/>
    <cellStyle name="Финансовый 3 4 3 2 7 2 2 2" xfId="25912"/>
    <cellStyle name="Финансовый 3 4 3 2 7 2 2 3" xfId="39520"/>
    <cellStyle name="Финансовый 3 4 3 2 7 2 3" xfId="19108"/>
    <cellStyle name="Финансовый 3 4 3 2 7 2 4" xfId="32716"/>
    <cellStyle name="Финансовый 3 4 3 2 7 3" xfId="3232"/>
    <cellStyle name="Финансовый 3 4 3 2 7 3 2" xfId="10036"/>
    <cellStyle name="Финансовый 3 4 3 2 7 3 2 2" xfId="23644"/>
    <cellStyle name="Финансовый 3 4 3 2 7 3 2 3" xfId="37252"/>
    <cellStyle name="Финансовый 3 4 3 2 7 3 3" xfId="16840"/>
    <cellStyle name="Финансовый 3 4 3 2 7 3 4" xfId="30448"/>
    <cellStyle name="Финансовый 3 4 3 2 7 4" xfId="7768"/>
    <cellStyle name="Финансовый 3 4 3 2 7 4 2" xfId="21376"/>
    <cellStyle name="Финансовый 3 4 3 2 7 4 3" xfId="34984"/>
    <cellStyle name="Финансовый 3 4 3 2 7 5" xfId="14572"/>
    <cellStyle name="Финансовый 3 4 3 2 7 6" xfId="28180"/>
    <cellStyle name="Финансовый 3 4 3 2 8" xfId="586"/>
    <cellStyle name="Финансовый 3 4 3 2 8 2" xfId="5122"/>
    <cellStyle name="Финансовый 3 4 3 2 8 2 2" xfId="11926"/>
    <cellStyle name="Финансовый 3 4 3 2 8 2 2 2" xfId="25534"/>
    <cellStyle name="Финансовый 3 4 3 2 8 2 2 3" xfId="39142"/>
    <cellStyle name="Финансовый 3 4 3 2 8 2 3" xfId="18730"/>
    <cellStyle name="Финансовый 3 4 3 2 8 2 4" xfId="32338"/>
    <cellStyle name="Финансовый 3 4 3 2 8 3" xfId="2854"/>
    <cellStyle name="Финансовый 3 4 3 2 8 3 2" xfId="9658"/>
    <cellStyle name="Финансовый 3 4 3 2 8 3 2 2" xfId="23266"/>
    <cellStyle name="Финансовый 3 4 3 2 8 3 2 3" xfId="36874"/>
    <cellStyle name="Финансовый 3 4 3 2 8 3 3" xfId="16462"/>
    <cellStyle name="Финансовый 3 4 3 2 8 3 4" xfId="30070"/>
    <cellStyle name="Финансовый 3 4 3 2 8 4" xfId="7390"/>
    <cellStyle name="Финансовый 3 4 3 2 8 4 2" xfId="20998"/>
    <cellStyle name="Финансовый 3 4 3 2 8 4 3" xfId="34606"/>
    <cellStyle name="Финансовый 3 4 3 2 8 5" xfId="14194"/>
    <cellStyle name="Финансовый 3 4 3 2 8 6" xfId="27802"/>
    <cellStyle name="Финансовый 3 4 3 2 9" xfId="4744"/>
    <cellStyle name="Финансовый 3 4 3 2 9 2" xfId="11548"/>
    <cellStyle name="Финансовый 3 4 3 2 9 2 2" xfId="25156"/>
    <cellStyle name="Финансовый 3 4 3 2 9 2 3" xfId="38764"/>
    <cellStyle name="Финансовый 3 4 3 2 9 3" xfId="18352"/>
    <cellStyle name="Финансовый 3 4 3 2 9 4" xfId="31960"/>
    <cellStyle name="Финансовый 3 4 3 3" xfId="175"/>
    <cellStyle name="Финансовый 3 4 3 3 10" xfId="2443"/>
    <cellStyle name="Финансовый 3 4 3 3 10 2" xfId="9247"/>
    <cellStyle name="Финансовый 3 4 3 3 10 2 2" xfId="22855"/>
    <cellStyle name="Финансовый 3 4 3 3 10 2 3" xfId="36463"/>
    <cellStyle name="Финансовый 3 4 3 3 10 3" xfId="16051"/>
    <cellStyle name="Финансовый 3 4 3 3 10 4" xfId="29659"/>
    <cellStyle name="Финансовый 3 4 3 3 11" xfId="6979"/>
    <cellStyle name="Финансовый 3 4 3 3 11 2" xfId="20587"/>
    <cellStyle name="Финансовый 3 4 3 3 11 3" xfId="34195"/>
    <cellStyle name="Финансовый 3 4 3 3 12" xfId="13783"/>
    <cellStyle name="Финансовый 3 4 3 3 13" xfId="27391"/>
    <cellStyle name="Финансовый 3 4 3 3 2" xfId="256"/>
    <cellStyle name="Финансовый 3 4 3 3 2 10" xfId="7060"/>
    <cellStyle name="Финансовый 3 4 3 3 2 10 2" xfId="20668"/>
    <cellStyle name="Финансовый 3 4 3 3 2 10 3" xfId="34276"/>
    <cellStyle name="Финансовый 3 4 3 3 2 11" xfId="13864"/>
    <cellStyle name="Финансовый 3 4 3 3 2 12" xfId="27472"/>
    <cellStyle name="Финансовый 3 4 3 3 2 2" xfId="458"/>
    <cellStyle name="Финансовый 3 4 3 3 2 2 10" xfId="14066"/>
    <cellStyle name="Финансовый 3 4 3 3 2 2 11" xfId="27674"/>
    <cellStyle name="Финансовый 3 4 3 3 2 2 2" xfId="1970"/>
    <cellStyle name="Финансовый 3 4 3 3 2 2 2 2" xfId="6506"/>
    <cellStyle name="Финансовый 3 4 3 3 2 2 2 2 2" xfId="13310"/>
    <cellStyle name="Финансовый 3 4 3 3 2 2 2 2 2 2" xfId="26918"/>
    <cellStyle name="Финансовый 3 4 3 3 2 2 2 2 2 3" xfId="40526"/>
    <cellStyle name="Финансовый 3 4 3 3 2 2 2 2 3" xfId="20114"/>
    <cellStyle name="Финансовый 3 4 3 3 2 2 2 2 4" xfId="33722"/>
    <cellStyle name="Финансовый 3 4 3 3 2 2 2 3" xfId="4238"/>
    <cellStyle name="Финансовый 3 4 3 3 2 2 2 3 2" xfId="11042"/>
    <cellStyle name="Финансовый 3 4 3 3 2 2 2 3 2 2" xfId="24650"/>
    <cellStyle name="Финансовый 3 4 3 3 2 2 2 3 2 3" xfId="38258"/>
    <cellStyle name="Финансовый 3 4 3 3 2 2 2 3 3" xfId="17846"/>
    <cellStyle name="Финансовый 3 4 3 3 2 2 2 3 4" xfId="31454"/>
    <cellStyle name="Финансовый 3 4 3 3 2 2 2 4" xfId="8774"/>
    <cellStyle name="Финансовый 3 4 3 3 2 2 2 4 2" xfId="22382"/>
    <cellStyle name="Финансовый 3 4 3 3 2 2 2 4 3" xfId="35990"/>
    <cellStyle name="Финансовый 3 4 3 3 2 2 2 5" xfId="15578"/>
    <cellStyle name="Финансовый 3 4 3 3 2 2 2 6" xfId="29186"/>
    <cellStyle name="Финансовый 3 4 3 3 2 2 3" xfId="1592"/>
    <cellStyle name="Финансовый 3 4 3 3 2 2 3 2" xfId="6128"/>
    <cellStyle name="Финансовый 3 4 3 3 2 2 3 2 2" xfId="12932"/>
    <cellStyle name="Финансовый 3 4 3 3 2 2 3 2 2 2" xfId="26540"/>
    <cellStyle name="Финансовый 3 4 3 3 2 2 3 2 2 3" xfId="40148"/>
    <cellStyle name="Финансовый 3 4 3 3 2 2 3 2 3" xfId="19736"/>
    <cellStyle name="Финансовый 3 4 3 3 2 2 3 2 4" xfId="33344"/>
    <cellStyle name="Финансовый 3 4 3 3 2 2 3 3" xfId="3860"/>
    <cellStyle name="Финансовый 3 4 3 3 2 2 3 3 2" xfId="10664"/>
    <cellStyle name="Финансовый 3 4 3 3 2 2 3 3 2 2" xfId="24272"/>
    <cellStyle name="Финансовый 3 4 3 3 2 2 3 3 2 3" xfId="37880"/>
    <cellStyle name="Финансовый 3 4 3 3 2 2 3 3 3" xfId="17468"/>
    <cellStyle name="Финансовый 3 4 3 3 2 2 3 3 4" xfId="31076"/>
    <cellStyle name="Финансовый 3 4 3 3 2 2 3 4" xfId="8396"/>
    <cellStyle name="Финансовый 3 4 3 3 2 2 3 4 2" xfId="22004"/>
    <cellStyle name="Финансовый 3 4 3 3 2 2 3 4 3" xfId="35612"/>
    <cellStyle name="Финансовый 3 4 3 3 2 2 3 5" xfId="15200"/>
    <cellStyle name="Финансовый 3 4 3 3 2 2 3 6" xfId="28808"/>
    <cellStyle name="Финансовый 3 4 3 3 2 2 4" xfId="2348"/>
    <cellStyle name="Финансовый 3 4 3 3 2 2 4 2" xfId="6884"/>
    <cellStyle name="Финансовый 3 4 3 3 2 2 4 2 2" xfId="13688"/>
    <cellStyle name="Финансовый 3 4 3 3 2 2 4 2 2 2" xfId="27296"/>
    <cellStyle name="Финансовый 3 4 3 3 2 2 4 2 2 3" xfId="40904"/>
    <cellStyle name="Финансовый 3 4 3 3 2 2 4 2 3" xfId="20492"/>
    <cellStyle name="Финансовый 3 4 3 3 2 2 4 2 4" xfId="34100"/>
    <cellStyle name="Финансовый 3 4 3 3 2 2 4 3" xfId="4616"/>
    <cellStyle name="Финансовый 3 4 3 3 2 2 4 3 2" xfId="11420"/>
    <cellStyle name="Финансовый 3 4 3 3 2 2 4 3 2 2" xfId="25028"/>
    <cellStyle name="Финансовый 3 4 3 3 2 2 4 3 2 3" xfId="38636"/>
    <cellStyle name="Финансовый 3 4 3 3 2 2 4 3 3" xfId="18224"/>
    <cellStyle name="Финансовый 3 4 3 3 2 2 4 3 4" xfId="31832"/>
    <cellStyle name="Финансовый 3 4 3 3 2 2 4 4" xfId="9152"/>
    <cellStyle name="Финансовый 3 4 3 3 2 2 4 4 2" xfId="22760"/>
    <cellStyle name="Финансовый 3 4 3 3 2 2 4 4 3" xfId="36368"/>
    <cellStyle name="Финансовый 3 4 3 3 2 2 4 5" xfId="15956"/>
    <cellStyle name="Финансовый 3 4 3 3 2 2 4 6" xfId="29564"/>
    <cellStyle name="Финансовый 3 4 3 3 2 2 5" xfId="1214"/>
    <cellStyle name="Финансовый 3 4 3 3 2 2 5 2" xfId="5750"/>
    <cellStyle name="Финансовый 3 4 3 3 2 2 5 2 2" xfId="12554"/>
    <cellStyle name="Финансовый 3 4 3 3 2 2 5 2 2 2" xfId="26162"/>
    <cellStyle name="Финансовый 3 4 3 3 2 2 5 2 2 3" xfId="39770"/>
    <cellStyle name="Финансовый 3 4 3 3 2 2 5 2 3" xfId="19358"/>
    <cellStyle name="Финансовый 3 4 3 3 2 2 5 2 4" xfId="32966"/>
    <cellStyle name="Финансовый 3 4 3 3 2 2 5 3" xfId="3482"/>
    <cellStyle name="Финансовый 3 4 3 3 2 2 5 3 2" xfId="10286"/>
    <cellStyle name="Финансовый 3 4 3 3 2 2 5 3 2 2" xfId="23894"/>
    <cellStyle name="Финансовый 3 4 3 3 2 2 5 3 2 3" xfId="37502"/>
    <cellStyle name="Финансовый 3 4 3 3 2 2 5 3 3" xfId="17090"/>
    <cellStyle name="Финансовый 3 4 3 3 2 2 5 3 4" xfId="30698"/>
    <cellStyle name="Финансовый 3 4 3 3 2 2 5 4" xfId="8018"/>
    <cellStyle name="Финансовый 3 4 3 3 2 2 5 4 2" xfId="21626"/>
    <cellStyle name="Финансовый 3 4 3 3 2 2 5 4 3" xfId="35234"/>
    <cellStyle name="Финансовый 3 4 3 3 2 2 5 5" xfId="14822"/>
    <cellStyle name="Финансовый 3 4 3 3 2 2 5 6" xfId="28430"/>
    <cellStyle name="Финансовый 3 4 3 3 2 2 6" xfId="836"/>
    <cellStyle name="Финансовый 3 4 3 3 2 2 6 2" xfId="5372"/>
    <cellStyle name="Финансовый 3 4 3 3 2 2 6 2 2" xfId="12176"/>
    <cellStyle name="Финансовый 3 4 3 3 2 2 6 2 2 2" xfId="25784"/>
    <cellStyle name="Финансовый 3 4 3 3 2 2 6 2 2 3" xfId="39392"/>
    <cellStyle name="Финансовый 3 4 3 3 2 2 6 2 3" xfId="18980"/>
    <cellStyle name="Финансовый 3 4 3 3 2 2 6 2 4" xfId="32588"/>
    <cellStyle name="Финансовый 3 4 3 3 2 2 6 3" xfId="3104"/>
    <cellStyle name="Финансовый 3 4 3 3 2 2 6 3 2" xfId="9908"/>
    <cellStyle name="Финансовый 3 4 3 3 2 2 6 3 2 2" xfId="23516"/>
    <cellStyle name="Финансовый 3 4 3 3 2 2 6 3 2 3" xfId="37124"/>
    <cellStyle name="Финансовый 3 4 3 3 2 2 6 3 3" xfId="16712"/>
    <cellStyle name="Финансовый 3 4 3 3 2 2 6 3 4" xfId="30320"/>
    <cellStyle name="Финансовый 3 4 3 3 2 2 6 4" xfId="7640"/>
    <cellStyle name="Финансовый 3 4 3 3 2 2 6 4 2" xfId="21248"/>
    <cellStyle name="Финансовый 3 4 3 3 2 2 6 4 3" xfId="34856"/>
    <cellStyle name="Финансовый 3 4 3 3 2 2 6 5" xfId="14444"/>
    <cellStyle name="Финансовый 3 4 3 3 2 2 6 6" xfId="28052"/>
    <cellStyle name="Финансовый 3 4 3 3 2 2 7" xfId="4994"/>
    <cellStyle name="Финансовый 3 4 3 3 2 2 7 2" xfId="11798"/>
    <cellStyle name="Финансовый 3 4 3 3 2 2 7 2 2" xfId="25406"/>
    <cellStyle name="Финансовый 3 4 3 3 2 2 7 2 3" xfId="39014"/>
    <cellStyle name="Финансовый 3 4 3 3 2 2 7 3" xfId="18602"/>
    <cellStyle name="Финансовый 3 4 3 3 2 2 7 4" xfId="32210"/>
    <cellStyle name="Финансовый 3 4 3 3 2 2 8" xfId="2726"/>
    <cellStyle name="Финансовый 3 4 3 3 2 2 8 2" xfId="9530"/>
    <cellStyle name="Финансовый 3 4 3 3 2 2 8 2 2" xfId="23138"/>
    <cellStyle name="Финансовый 3 4 3 3 2 2 8 2 3" xfId="36746"/>
    <cellStyle name="Финансовый 3 4 3 3 2 2 8 3" xfId="16334"/>
    <cellStyle name="Финансовый 3 4 3 3 2 2 8 4" xfId="29942"/>
    <cellStyle name="Финансовый 3 4 3 3 2 2 9" xfId="7262"/>
    <cellStyle name="Финансовый 3 4 3 3 2 2 9 2" xfId="20870"/>
    <cellStyle name="Финансовый 3 4 3 3 2 2 9 3" xfId="34478"/>
    <cellStyle name="Финансовый 3 4 3 3 2 3" xfId="1768"/>
    <cellStyle name="Финансовый 3 4 3 3 2 3 2" xfId="6304"/>
    <cellStyle name="Финансовый 3 4 3 3 2 3 2 2" xfId="13108"/>
    <cellStyle name="Финансовый 3 4 3 3 2 3 2 2 2" xfId="26716"/>
    <cellStyle name="Финансовый 3 4 3 3 2 3 2 2 3" xfId="40324"/>
    <cellStyle name="Финансовый 3 4 3 3 2 3 2 3" xfId="19912"/>
    <cellStyle name="Финансовый 3 4 3 3 2 3 2 4" xfId="33520"/>
    <cellStyle name="Финансовый 3 4 3 3 2 3 3" xfId="4036"/>
    <cellStyle name="Финансовый 3 4 3 3 2 3 3 2" xfId="10840"/>
    <cellStyle name="Финансовый 3 4 3 3 2 3 3 2 2" xfId="24448"/>
    <cellStyle name="Финансовый 3 4 3 3 2 3 3 2 3" xfId="38056"/>
    <cellStyle name="Финансовый 3 4 3 3 2 3 3 3" xfId="17644"/>
    <cellStyle name="Финансовый 3 4 3 3 2 3 3 4" xfId="31252"/>
    <cellStyle name="Финансовый 3 4 3 3 2 3 4" xfId="8572"/>
    <cellStyle name="Финансовый 3 4 3 3 2 3 4 2" xfId="22180"/>
    <cellStyle name="Финансовый 3 4 3 3 2 3 4 3" xfId="35788"/>
    <cellStyle name="Финансовый 3 4 3 3 2 3 5" xfId="15376"/>
    <cellStyle name="Финансовый 3 4 3 3 2 3 6" xfId="28984"/>
    <cellStyle name="Финансовый 3 4 3 3 2 4" xfId="1390"/>
    <cellStyle name="Финансовый 3 4 3 3 2 4 2" xfId="5926"/>
    <cellStyle name="Финансовый 3 4 3 3 2 4 2 2" xfId="12730"/>
    <cellStyle name="Финансовый 3 4 3 3 2 4 2 2 2" xfId="26338"/>
    <cellStyle name="Финансовый 3 4 3 3 2 4 2 2 3" xfId="39946"/>
    <cellStyle name="Финансовый 3 4 3 3 2 4 2 3" xfId="19534"/>
    <cellStyle name="Финансовый 3 4 3 3 2 4 2 4" xfId="33142"/>
    <cellStyle name="Финансовый 3 4 3 3 2 4 3" xfId="3658"/>
    <cellStyle name="Финансовый 3 4 3 3 2 4 3 2" xfId="10462"/>
    <cellStyle name="Финансовый 3 4 3 3 2 4 3 2 2" xfId="24070"/>
    <cellStyle name="Финансовый 3 4 3 3 2 4 3 2 3" xfId="37678"/>
    <cellStyle name="Финансовый 3 4 3 3 2 4 3 3" xfId="17266"/>
    <cellStyle name="Финансовый 3 4 3 3 2 4 3 4" xfId="30874"/>
    <cellStyle name="Финансовый 3 4 3 3 2 4 4" xfId="8194"/>
    <cellStyle name="Финансовый 3 4 3 3 2 4 4 2" xfId="21802"/>
    <cellStyle name="Финансовый 3 4 3 3 2 4 4 3" xfId="35410"/>
    <cellStyle name="Финансовый 3 4 3 3 2 4 5" xfId="14998"/>
    <cellStyle name="Финансовый 3 4 3 3 2 4 6" xfId="28606"/>
    <cellStyle name="Финансовый 3 4 3 3 2 5" xfId="2146"/>
    <cellStyle name="Финансовый 3 4 3 3 2 5 2" xfId="6682"/>
    <cellStyle name="Финансовый 3 4 3 3 2 5 2 2" xfId="13486"/>
    <cellStyle name="Финансовый 3 4 3 3 2 5 2 2 2" xfId="27094"/>
    <cellStyle name="Финансовый 3 4 3 3 2 5 2 2 3" xfId="40702"/>
    <cellStyle name="Финансовый 3 4 3 3 2 5 2 3" xfId="20290"/>
    <cellStyle name="Финансовый 3 4 3 3 2 5 2 4" xfId="33898"/>
    <cellStyle name="Финансовый 3 4 3 3 2 5 3" xfId="4414"/>
    <cellStyle name="Финансовый 3 4 3 3 2 5 3 2" xfId="11218"/>
    <cellStyle name="Финансовый 3 4 3 3 2 5 3 2 2" xfId="24826"/>
    <cellStyle name="Финансовый 3 4 3 3 2 5 3 2 3" xfId="38434"/>
    <cellStyle name="Финансовый 3 4 3 3 2 5 3 3" xfId="18022"/>
    <cellStyle name="Финансовый 3 4 3 3 2 5 3 4" xfId="31630"/>
    <cellStyle name="Финансовый 3 4 3 3 2 5 4" xfId="8950"/>
    <cellStyle name="Финансовый 3 4 3 3 2 5 4 2" xfId="22558"/>
    <cellStyle name="Финансовый 3 4 3 3 2 5 4 3" xfId="36166"/>
    <cellStyle name="Финансовый 3 4 3 3 2 5 5" xfId="15754"/>
    <cellStyle name="Финансовый 3 4 3 3 2 5 6" xfId="29362"/>
    <cellStyle name="Финансовый 3 4 3 3 2 6" xfId="1012"/>
    <cellStyle name="Финансовый 3 4 3 3 2 6 2" xfId="5548"/>
    <cellStyle name="Финансовый 3 4 3 3 2 6 2 2" xfId="12352"/>
    <cellStyle name="Финансовый 3 4 3 3 2 6 2 2 2" xfId="25960"/>
    <cellStyle name="Финансовый 3 4 3 3 2 6 2 2 3" xfId="39568"/>
    <cellStyle name="Финансовый 3 4 3 3 2 6 2 3" xfId="19156"/>
    <cellStyle name="Финансовый 3 4 3 3 2 6 2 4" xfId="32764"/>
    <cellStyle name="Финансовый 3 4 3 3 2 6 3" xfId="3280"/>
    <cellStyle name="Финансовый 3 4 3 3 2 6 3 2" xfId="10084"/>
    <cellStyle name="Финансовый 3 4 3 3 2 6 3 2 2" xfId="23692"/>
    <cellStyle name="Финансовый 3 4 3 3 2 6 3 2 3" xfId="37300"/>
    <cellStyle name="Финансовый 3 4 3 3 2 6 3 3" xfId="16888"/>
    <cellStyle name="Финансовый 3 4 3 3 2 6 3 4" xfId="30496"/>
    <cellStyle name="Финансовый 3 4 3 3 2 6 4" xfId="7816"/>
    <cellStyle name="Финансовый 3 4 3 3 2 6 4 2" xfId="21424"/>
    <cellStyle name="Финансовый 3 4 3 3 2 6 4 3" xfId="35032"/>
    <cellStyle name="Финансовый 3 4 3 3 2 6 5" xfId="14620"/>
    <cellStyle name="Финансовый 3 4 3 3 2 6 6" xfId="28228"/>
    <cellStyle name="Финансовый 3 4 3 3 2 7" xfId="634"/>
    <cellStyle name="Финансовый 3 4 3 3 2 7 2" xfId="5170"/>
    <cellStyle name="Финансовый 3 4 3 3 2 7 2 2" xfId="11974"/>
    <cellStyle name="Финансовый 3 4 3 3 2 7 2 2 2" xfId="25582"/>
    <cellStyle name="Финансовый 3 4 3 3 2 7 2 2 3" xfId="39190"/>
    <cellStyle name="Финансовый 3 4 3 3 2 7 2 3" xfId="18778"/>
    <cellStyle name="Финансовый 3 4 3 3 2 7 2 4" xfId="32386"/>
    <cellStyle name="Финансовый 3 4 3 3 2 7 3" xfId="2902"/>
    <cellStyle name="Финансовый 3 4 3 3 2 7 3 2" xfId="9706"/>
    <cellStyle name="Финансовый 3 4 3 3 2 7 3 2 2" xfId="23314"/>
    <cellStyle name="Финансовый 3 4 3 3 2 7 3 2 3" xfId="36922"/>
    <cellStyle name="Финансовый 3 4 3 3 2 7 3 3" xfId="16510"/>
    <cellStyle name="Финансовый 3 4 3 3 2 7 3 4" xfId="30118"/>
    <cellStyle name="Финансовый 3 4 3 3 2 7 4" xfId="7438"/>
    <cellStyle name="Финансовый 3 4 3 3 2 7 4 2" xfId="21046"/>
    <cellStyle name="Финансовый 3 4 3 3 2 7 4 3" xfId="34654"/>
    <cellStyle name="Финансовый 3 4 3 3 2 7 5" xfId="14242"/>
    <cellStyle name="Финансовый 3 4 3 3 2 7 6" xfId="27850"/>
    <cellStyle name="Финансовый 3 4 3 3 2 8" xfId="4792"/>
    <cellStyle name="Финансовый 3 4 3 3 2 8 2" xfId="11596"/>
    <cellStyle name="Финансовый 3 4 3 3 2 8 2 2" xfId="25204"/>
    <cellStyle name="Финансовый 3 4 3 3 2 8 2 3" xfId="38812"/>
    <cellStyle name="Финансовый 3 4 3 3 2 8 3" xfId="18400"/>
    <cellStyle name="Финансовый 3 4 3 3 2 8 4" xfId="32008"/>
    <cellStyle name="Финансовый 3 4 3 3 2 9" xfId="2524"/>
    <cellStyle name="Финансовый 3 4 3 3 2 9 2" xfId="9328"/>
    <cellStyle name="Финансовый 3 4 3 3 2 9 2 2" xfId="22936"/>
    <cellStyle name="Финансовый 3 4 3 3 2 9 2 3" xfId="36544"/>
    <cellStyle name="Финансовый 3 4 3 3 2 9 3" xfId="16132"/>
    <cellStyle name="Финансовый 3 4 3 3 2 9 4" xfId="29740"/>
    <cellStyle name="Финансовый 3 4 3 3 3" xfId="377"/>
    <cellStyle name="Финансовый 3 4 3 3 3 10" xfId="13985"/>
    <cellStyle name="Финансовый 3 4 3 3 3 11" xfId="27593"/>
    <cellStyle name="Финансовый 3 4 3 3 3 2" xfId="1889"/>
    <cellStyle name="Финансовый 3 4 3 3 3 2 2" xfId="6425"/>
    <cellStyle name="Финансовый 3 4 3 3 3 2 2 2" xfId="13229"/>
    <cellStyle name="Финансовый 3 4 3 3 3 2 2 2 2" xfId="26837"/>
    <cellStyle name="Финансовый 3 4 3 3 3 2 2 2 3" xfId="40445"/>
    <cellStyle name="Финансовый 3 4 3 3 3 2 2 3" xfId="20033"/>
    <cellStyle name="Финансовый 3 4 3 3 3 2 2 4" xfId="33641"/>
    <cellStyle name="Финансовый 3 4 3 3 3 2 3" xfId="4157"/>
    <cellStyle name="Финансовый 3 4 3 3 3 2 3 2" xfId="10961"/>
    <cellStyle name="Финансовый 3 4 3 3 3 2 3 2 2" xfId="24569"/>
    <cellStyle name="Финансовый 3 4 3 3 3 2 3 2 3" xfId="38177"/>
    <cellStyle name="Финансовый 3 4 3 3 3 2 3 3" xfId="17765"/>
    <cellStyle name="Финансовый 3 4 3 3 3 2 3 4" xfId="31373"/>
    <cellStyle name="Финансовый 3 4 3 3 3 2 4" xfId="8693"/>
    <cellStyle name="Финансовый 3 4 3 3 3 2 4 2" xfId="22301"/>
    <cellStyle name="Финансовый 3 4 3 3 3 2 4 3" xfId="35909"/>
    <cellStyle name="Финансовый 3 4 3 3 3 2 5" xfId="15497"/>
    <cellStyle name="Финансовый 3 4 3 3 3 2 6" xfId="29105"/>
    <cellStyle name="Финансовый 3 4 3 3 3 3" xfId="1511"/>
    <cellStyle name="Финансовый 3 4 3 3 3 3 2" xfId="6047"/>
    <cellStyle name="Финансовый 3 4 3 3 3 3 2 2" xfId="12851"/>
    <cellStyle name="Финансовый 3 4 3 3 3 3 2 2 2" xfId="26459"/>
    <cellStyle name="Финансовый 3 4 3 3 3 3 2 2 3" xfId="40067"/>
    <cellStyle name="Финансовый 3 4 3 3 3 3 2 3" xfId="19655"/>
    <cellStyle name="Финансовый 3 4 3 3 3 3 2 4" xfId="33263"/>
    <cellStyle name="Финансовый 3 4 3 3 3 3 3" xfId="3779"/>
    <cellStyle name="Финансовый 3 4 3 3 3 3 3 2" xfId="10583"/>
    <cellStyle name="Финансовый 3 4 3 3 3 3 3 2 2" xfId="24191"/>
    <cellStyle name="Финансовый 3 4 3 3 3 3 3 2 3" xfId="37799"/>
    <cellStyle name="Финансовый 3 4 3 3 3 3 3 3" xfId="17387"/>
    <cellStyle name="Финансовый 3 4 3 3 3 3 3 4" xfId="30995"/>
    <cellStyle name="Финансовый 3 4 3 3 3 3 4" xfId="8315"/>
    <cellStyle name="Финансовый 3 4 3 3 3 3 4 2" xfId="21923"/>
    <cellStyle name="Финансовый 3 4 3 3 3 3 4 3" xfId="35531"/>
    <cellStyle name="Финансовый 3 4 3 3 3 3 5" xfId="15119"/>
    <cellStyle name="Финансовый 3 4 3 3 3 3 6" xfId="28727"/>
    <cellStyle name="Финансовый 3 4 3 3 3 4" xfId="2267"/>
    <cellStyle name="Финансовый 3 4 3 3 3 4 2" xfId="6803"/>
    <cellStyle name="Финансовый 3 4 3 3 3 4 2 2" xfId="13607"/>
    <cellStyle name="Финансовый 3 4 3 3 3 4 2 2 2" xfId="27215"/>
    <cellStyle name="Финансовый 3 4 3 3 3 4 2 2 3" xfId="40823"/>
    <cellStyle name="Финансовый 3 4 3 3 3 4 2 3" xfId="20411"/>
    <cellStyle name="Финансовый 3 4 3 3 3 4 2 4" xfId="34019"/>
    <cellStyle name="Финансовый 3 4 3 3 3 4 3" xfId="4535"/>
    <cellStyle name="Финансовый 3 4 3 3 3 4 3 2" xfId="11339"/>
    <cellStyle name="Финансовый 3 4 3 3 3 4 3 2 2" xfId="24947"/>
    <cellStyle name="Финансовый 3 4 3 3 3 4 3 2 3" xfId="38555"/>
    <cellStyle name="Финансовый 3 4 3 3 3 4 3 3" xfId="18143"/>
    <cellStyle name="Финансовый 3 4 3 3 3 4 3 4" xfId="31751"/>
    <cellStyle name="Финансовый 3 4 3 3 3 4 4" xfId="9071"/>
    <cellStyle name="Финансовый 3 4 3 3 3 4 4 2" xfId="22679"/>
    <cellStyle name="Финансовый 3 4 3 3 3 4 4 3" xfId="36287"/>
    <cellStyle name="Финансовый 3 4 3 3 3 4 5" xfId="15875"/>
    <cellStyle name="Финансовый 3 4 3 3 3 4 6" xfId="29483"/>
    <cellStyle name="Финансовый 3 4 3 3 3 5" xfId="1133"/>
    <cellStyle name="Финансовый 3 4 3 3 3 5 2" xfId="5669"/>
    <cellStyle name="Финансовый 3 4 3 3 3 5 2 2" xfId="12473"/>
    <cellStyle name="Финансовый 3 4 3 3 3 5 2 2 2" xfId="26081"/>
    <cellStyle name="Финансовый 3 4 3 3 3 5 2 2 3" xfId="39689"/>
    <cellStyle name="Финансовый 3 4 3 3 3 5 2 3" xfId="19277"/>
    <cellStyle name="Финансовый 3 4 3 3 3 5 2 4" xfId="32885"/>
    <cellStyle name="Финансовый 3 4 3 3 3 5 3" xfId="3401"/>
    <cellStyle name="Финансовый 3 4 3 3 3 5 3 2" xfId="10205"/>
    <cellStyle name="Финансовый 3 4 3 3 3 5 3 2 2" xfId="23813"/>
    <cellStyle name="Финансовый 3 4 3 3 3 5 3 2 3" xfId="37421"/>
    <cellStyle name="Финансовый 3 4 3 3 3 5 3 3" xfId="17009"/>
    <cellStyle name="Финансовый 3 4 3 3 3 5 3 4" xfId="30617"/>
    <cellStyle name="Финансовый 3 4 3 3 3 5 4" xfId="7937"/>
    <cellStyle name="Финансовый 3 4 3 3 3 5 4 2" xfId="21545"/>
    <cellStyle name="Финансовый 3 4 3 3 3 5 4 3" xfId="35153"/>
    <cellStyle name="Финансовый 3 4 3 3 3 5 5" xfId="14741"/>
    <cellStyle name="Финансовый 3 4 3 3 3 5 6" xfId="28349"/>
    <cellStyle name="Финансовый 3 4 3 3 3 6" xfId="755"/>
    <cellStyle name="Финансовый 3 4 3 3 3 6 2" xfId="5291"/>
    <cellStyle name="Финансовый 3 4 3 3 3 6 2 2" xfId="12095"/>
    <cellStyle name="Финансовый 3 4 3 3 3 6 2 2 2" xfId="25703"/>
    <cellStyle name="Финансовый 3 4 3 3 3 6 2 2 3" xfId="39311"/>
    <cellStyle name="Финансовый 3 4 3 3 3 6 2 3" xfId="18899"/>
    <cellStyle name="Финансовый 3 4 3 3 3 6 2 4" xfId="32507"/>
    <cellStyle name="Финансовый 3 4 3 3 3 6 3" xfId="3023"/>
    <cellStyle name="Финансовый 3 4 3 3 3 6 3 2" xfId="9827"/>
    <cellStyle name="Финансовый 3 4 3 3 3 6 3 2 2" xfId="23435"/>
    <cellStyle name="Финансовый 3 4 3 3 3 6 3 2 3" xfId="37043"/>
    <cellStyle name="Финансовый 3 4 3 3 3 6 3 3" xfId="16631"/>
    <cellStyle name="Финансовый 3 4 3 3 3 6 3 4" xfId="30239"/>
    <cellStyle name="Финансовый 3 4 3 3 3 6 4" xfId="7559"/>
    <cellStyle name="Финансовый 3 4 3 3 3 6 4 2" xfId="21167"/>
    <cellStyle name="Финансовый 3 4 3 3 3 6 4 3" xfId="34775"/>
    <cellStyle name="Финансовый 3 4 3 3 3 6 5" xfId="14363"/>
    <cellStyle name="Финансовый 3 4 3 3 3 6 6" xfId="27971"/>
    <cellStyle name="Финансовый 3 4 3 3 3 7" xfId="4913"/>
    <cellStyle name="Финансовый 3 4 3 3 3 7 2" xfId="11717"/>
    <cellStyle name="Финансовый 3 4 3 3 3 7 2 2" xfId="25325"/>
    <cellStyle name="Финансовый 3 4 3 3 3 7 2 3" xfId="38933"/>
    <cellStyle name="Финансовый 3 4 3 3 3 7 3" xfId="18521"/>
    <cellStyle name="Финансовый 3 4 3 3 3 7 4" xfId="32129"/>
    <cellStyle name="Финансовый 3 4 3 3 3 8" xfId="2645"/>
    <cellStyle name="Финансовый 3 4 3 3 3 8 2" xfId="9449"/>
    <cellStyle name="Финансовый 3 4 3 3 3 8 2 2" xfId="23057"/>
    <cellStyle name="Финансовый 3 4 3 3 3 8 2 3" xfId="36665"/>
    <cellStyle name="Финансовый 3 4 3 3 3 8 3" xfId="16253"/>
    <cellStyle name="Финансовый 3 4 3 3 3 8 4" xfId="29861"/>
    <cellStyle name="Финансовый 3 4 3 3 3 9" xfId="7181"/>
    <cellStyle name="Финансовый 3 4 3 3 3 9 2" xfId="20789"/>
    <cellStyle name="Финансовый 3 4 3 3 3 9 3" xfId="34397"/>
    <cellStyle name="Финансовый 3 4 3 3 4" xfId="1687"/>
    <cellStyle name="Финансовый 3 4 3 3 4 2" xfId="6223"/>
    <cellStyle name="Финансовый 3 4 3 3 4 2 2" xfId="13027"/>
    <cellStyle name="Финансовый 3 4 3 3 4 2 2 2" xfId="26635"/>
    <cellStyle name="Финансовый 3 4 3 3 4 2 2 3" xfId="40243"/>
    <cellStyle name="Финансовый 3 4 3 3 4 2 3" xfId="19831"/>
    <cellStyle name="Финансовый 3 4 3 3 4 2 4" xfId="33439"/>
    <cellStyle name="Финансовый 3 4 3 3 4 3" xfId="3955"/>
    <cellStyle name="Финансовый 3 4 3 3 4 3 2" xfId="10759"/>
    <cellStyle name="Финансовый 3 4 3 3 4 3 2 2" xfId="24367"/>
    <cellStyle name="Финансовый 3 4 3 3 4 3 2 3" xfId="37975"/>
    <cellStyle name="Финансовый 3 4 3 3 4 3 3" xfId="17563"/>
    <cellStyle name="Финансовый 3 4 3 3 4 3 4" xfId="31171"/>
    <cellStyle name="Финансовый 3 4 3 3 4 4" xfId="8491"/>
    <cellStyle name="Финансовый 3 4 3 3 4 4 2" xfId="22099"/>
    <cellStyle name="Финансовый 3 4 3 3 4 4 3" xfId="35707"/>
    <cellStyle name="Финансовый 3 4 3 3 4 5" xfId="15295"/>
    <cellStyle name="Финансовый 3 4 3 3 4 6" xfId="28903"/>
    <cellStyle name="Финансовый 3 4 3 3 5" xfId="1309"/>
    <cellStyle name="Финансовый 3 4 3 3 5 2" xfId="5845"/>
    <cellStyle name="Финансовый 3 4 3 3 5 2 2" xfId="12649"/>
    <cellStyle name="Финансовый 3 4 3 3 5 2 2 2" xfId="26257"/>
    <cellStyle name="Финансовый 3 4 3 3 5 2 2 3" xfId="39865"/>
    <cellStyle name="Финансовый 3 4 3 3 5 2 3" xfId="19453"/>
    <cellStyle name="Финансовый 3 4 3 3 5 2 4" xfId="33061"/>
    <cellStyle name="Финансовый 3 4 3 3 5 3" xfId="3577"/>
    <cellStyle name="Финансовый 3 4 3 3 5 3 2" xfId="10381"/>
    <cellStyle name="Финансовый 3 4 3 3 5 3 2 2" xfId="23989"/>
    <cellStyle name="Финансовый 3 4 3 3 5 3 2 3" xfId="37597"/>
    <cellStyle name="Финансовый 3 4 3 3 5 3 3" xfId="17185"/>
    <cellStyle name="Финансовый 3 4 3 3 5 3 4" xfId="30793"/>
    <cellStyle name="Финансовый 3 4 3 3 5 4" xfId="8113"/>
    <cellStyle name="Финансовый 3 4 3 3 5 4 2" xfId="21721"/>
    <cellStyle name="Финансовый 3 4 3 3 5 4 3" xfId="35329"/>
    <cellStyle name="Финансовый 3 4 3 3 5 5" xfId="14917"/>
    <cellStyle name="Финансовый 3 4 3 3 5 6" xfId="28525"/>
    <cellStyle name="Финансовый 3 4 3 3 6" xfId="2065"/>
    <cellStyle name="Финансовый 3 4 3 3 6 2" xfId="6601"/>
    <cellStyle name="Финансовый 3 4 3 3 6 2 2" xfId="13405"/>
    <cellStyle name="Финансовый 3 4 3 3 6 2 2 2" xfId="27013"/>
    <cellStyle name="Финансовый 3 4 3 3 6 2 2 3" xfId="40621"/>
    <cellStyle name="Финансовый 3 4 3 3 6 2 3" xfId="20209"/>
    <cellStyle name="Финансовый 3 4 3 3 6 2 4" xfId="33817"/>
    <cellStyle name="Финансовый 3 4 3 3 6 3" xfId="4333"/>
    <cellStyle name="Финансовый 3 4 3 3 6 3 2" xfId="11137"/>
    <cellStyle name="Финансовый 3 4 3 3 6 3 2 2" xfId="24745"/>
    <cellStyle name="Финансовый 3 4 3 3 6 3 2 3" xfId="38353"/>
    <cellStyle name="Финансовый 3 4 3 3 6 3 3" xfId="17941"/>
    <cellStyle name="Финансовый 3 4 3 3 6 3 4" xfId="31549"/>
    <cellStyle name="Финансовый 3 4 3 3 6 4" xfId="8869"/>
    <cellStyle name="Финансовый 3 4 3 3 6 4 2" xfId="22477"/>
    <cellStyle name="Финансовый 3 4 3 3 6 4 3" xfId="36085"/>
    <cellStyle name="Финансовый 3 4 3 3 6 5" xfId="15673"/>
    <cellStyle name="Финансовый 3 4 3 3 6 6" xfId="29281"/>
    <cellStyle name="Финансовый 3 4 3 3 7" xfId="931"/>
    <cellStyle name="Финансовый 3 4 3 3 7 2" xfId="5467"/>
    <cellStyle name="Финансовый 3 4 3 3 7 2 2" xfId="12271"/>
    <cellStyle name="Финансовый 3 4 3 3 7 2 2 2" xfId="25879"/>
    <cellStyle name="Финансовый 3 4 3 3 7 2 2 3" xfId="39487"/>
    <cellStyle name="Финансовый 3 4 3 3 7 2 3" xfId="19075"/>
    <cellStyle name="Финансовый 3 4 3 3 7 2 4" xfId="32683"/>
    <cellStyle name="Финансовый 3 4 3 3 7 3" xfId="3199"/>
    <cellStyle name="Финансовый 3 4 3 3 7 3 2" xfId="10003"/>
    <cellStyle name="Финансовый 3 4 3 3 7 3 2 2" xfId="23611"/>
    <cellStyle name="Финансовый 3 4 3 3 7 3 2 3" xfId="37219"/>
    <cellStyle name="Финансовый 3 4 3 3 7 3 3" xfId="16807"/>
    <cellStyle name="Финансовый 3 4 3 3 7 3 4" xfId="30415"/>
    <cellStyle name="Финансовый 3 4 3 3 7 4" xfId="7735"/>
    <cellStyle name="Финансовый 3 4 3 3 7 4 2" xfId="21343"/>
    <cellStyle name="Финансовый 3 4 3 3 7 4 3" xfId="34951"/>
    <cellStyle name="Финансовый 3 4 3 3 7 5" xfId="14539"/>
    <cellStyle name="Финансовый 3 4 3 3 7 6" xfId="28147"/>
    <cellStyle name="Финансовый 3 4 3 3 8" xfId="553"/>
    <cellStyle name="Финансовый 3 4 3 3 8 2" xfId="5089"/>
    <cellStyle name="Финансовый 3 4 3 3 8 2 2" xfId="11893"/>
    <cellStyle name="Финансовый 3 4 3 3 8 2 2 2" xfId="25501"/>
    <cellStyle name="Финансовый 3 4 3 3 8 2 2 3" xfId="39109"/>
    <cellStyle name="Финансовый 3 4 3 3 8 2 3" xfId="18697"/>
    <cellStyle name="Финансовый 3 4 3 3 8 2 4" xfId="32305"/>
    <cellStyle name="Финансовый 3 4 3 3 8 3" xfId="2821"/>
    <cellStyle name="Финансовый 3 4 3 3 8 3 2" xfId="9625"/>
    <cellStyle name="Финансовый 3 4 3 3 8 3 2 2" xfId="23233"/>
    <cellStyle name="Финансовый 3 4 3 3 8 3 2 3" xfId="36841"/>
    <cellStyle name="Финансовый 3 4 3 3 8 3 3" xfId="16429"/>
    <cellStyle name="Финансовый 3 4 3 3 8 3 4" xfId="30037"/>
    <cellStyle name="Финансовый 3 4 3 3 8 4" xfId="7357"/>
    <cellStyle name="Финансовый 3 4 3 3 8 4 2" xfId="20965"/>
    <cellStyle name="Финансовый 3 4 3 3 8 4 3" xfId="34573"/>
    <cellStyle name="Финансовый 3 4 3 3 8 5" xfId="14161"/>
    <cellStyle name="Финансовый 3 4 3 3 8 6" xfId="27769"/>
    <cellStyle name="Финансовый 3 4 3 3 9" xfId="4711"/>
    <cellStyle name="Финансовый 3 4 3 3 9 2" xfId="11515"/>
    <cellStyle name="Финансовый 3 4 3 3 9 2 2" xfId="25123"/>
    <cellStyle name="Финансовый 3 4 3 3 9 2 3" xfId="38731"/>
    <cellStyle name="Финансовый 3 4 3 3 9 3" xfId="18319"/>
    <cellStyle name="Финансовый 3 4 3 3 9 4" xfId="31927"/>
    <cellStyle name="Финансовый 3 4 3 4" xfId="310"/>
    <cellStyle name="Финансовый 3 4 3 4 10" xfId="7114"/>
    <cellStyle name="Финансовый 3 4 3 4 10 2" xfId="20722"/>
    <cellStyle name="Финансовый 3 4 3 4 10 3" xfId="34330"/>
    <cellStyle name="Финансовый 3 4 3 4 11" xfId="13918"/>
    <cellStyle name="Финансовый 3 4 3 4 12" xfId="27526"/>
    <cellStyle name="Финансовый 3 4 3 4 2" xfId="437"/>
    <cellStyle name="Финансовый 3 4 3 4 2 10" xfId="14045"/>
    <cellStyle name="Финансовый 3 4 3 4 2 11" xfId="27653"/>
    <cellStyle name="Финансовый 3 4 3 4 2 2" xfId="1949"/>
    <cellStyle name="Финансовый 3 4 3 4 2 2 2" xfId="6485"/>
    <cellStyle name="Финансовый 3 4 3 4 2 2 2 2" xfId="13289"/>
    <cellStyle name="Финансовый 3 4 3 4 2 2 2 2 2" xfId="26897"/>
    <cellStyle name="Финансовый 3 4 3 4 2 2 2 2 3" xfId="40505"/>
    <cellStyle name="Финансовый 3 4 3 4 2 2 2 3" xfId="20093"/>
    <cellStyle name="Финансовый 3 4 3 4 2 2 2 4" xfId="33701"/>
    <cellStyle name="Финансовый 3 4 3 4 2 2 3" xfId="4217"/>
    <cellStyle name="Финансовый 3 4 3 4 2 2 3 2" xfId="11021"/>
    <cellStyle name="Финансовый 3 4 3 4 2 2 3 2 2" xfId="24629"/>
    <cellStyle name="Финансовый 3 4 3 4 2 2 3 2 3" xfId="38237"/>
    <cellStyle name="Финансовый 3 4 3 4 2 2 3 3" xfId="17825"/>
    <cellStyle name="Финансовый 3 4 3 4 2 2 3 4" xfId="31433"/>
    <cellStyle name="Финансовый 3 4 3 4 2 2 4" xfId="8753"/>
    <cellStyle name="Финансовый 3 4 3 4 2 2 4 2" xfId="22361"/>
    <cellStyle name="Финансовый 3 4 3 4 2 2 4 3" xfId="35969"/>
    <cellStyle name="Финансовый 3 4 3 4 2 2 5" xfId="15557"/>
    <cellStyle name="Финансовый 3 4 3 4 2 2 6" xfId="29165"/>
    <cellStyle name="Финансовый 3 4 3 4 2 3" xfId="1571"/>
    <cellStyle name="Финансовый 3 4 3 4 2 3 2" xfId="6107"/>
    <cellStyle name="Финансовый 3 4 3 4 2 3 2 2" xfId="12911"/>
    <cellStyle name="Финансовый 3 4 3 4 2 3 2 2 2" xfId="26519"/>
    <cellStyle name="Финансовый 3 4 3 4 2 3 2 2 3" xfId="40127"/>
    <cellStyle name="Финансовый 3 4 3 4 2 3 2 3" xfId="19715"/>
    <cellStyle name="Финансовый 3 4 3 4 2 3 2 4" xfId="33323"/>
    <cellStyle name="Финансовый 3 4 3 4 2 3 3" xfId="3839"/>
    <cellStyle name="Финансовый 3 4 3 4 2 3 3 2" xfId="10643"/>
    <cellStyle name="Финансовый 3 4 3 4 2 3 3 2 2" xfId="24251"/>
    <cellStyle name="Финансовый 3 4 3 4 2 3 3 2 3" xfId="37859"/>
    <cellStyle name="Финансовый 3 4 3 4 2 3 3 3" xfId="17447"/>
    <cellStyle name="Финансовый 3 4 3 4 2 3 3 4" xfId="31055"/>
    <cellStyle name="Финансовый 3 4 3 4 2 3 4" xfId="8375"/>
    <cellStyle name="Финансовый 3 4 3 4 2 3 4 2" xfId="21983"/>
    <cellStyle name="Финансовый 3 4 3 4 2 3 4 3" xfId="35591"/>
    <cellStyle name="Финансовый 3 4 3 4 2 3 5" xfId="15179"/>
    <cellStyle name="Финансовый 3 4 3 4 2 3 6" xfId="28787"/>
    <cellStyle name="Финансовый 3 4 3 4 2 4" xfId="2327"/>
    <cellStyle name="Финансовый 3 4 3 4 2 4 2" xfId="6863"/>
    <cellStyle name="Финансовый 3 4 3 4 2 4 2 2" xfId="13667"/>
    <cellStyle name="Финансовый 3 4 3 4 2 4 2 2 2" xfId="27275"/>
    <cellStyle name="Финансовый 3 4 3 4 2 4 2 2 3" xfId="40883"/>
    <cellStyle name="Финансовый 3 4 3 4 2 4 2 3" xfId="20471"/>
    <cellStyle name="Финансовый 3 4 3 4 2 4 2 4" xfId="34079"/>
    <cellStyle name="Финансовый 3 4 3 4 2 4 3" xfId="4595"/>
    <cellStyle name="Финансовый 3 4 3 4 2 4 3 2" xfId="11399"/>
    <cellStyle name="Финансовый 3 4 3 4 2 4 3 2 2" xfId="25007"/>
    <cellStyle name="Финансовый 3 4 3 4 2 4 3 2 3" xfId="38615"/>
    <cellStyle name="Финансовый 3 4 3 4 2 4 3 3" xfId="18203"/>
    <cellStyle name="Финансовый 3 4 3 4 2 4 3 4" xfId="31811"/>
    <cellStyle name="Финансовый 3 4 3 4 2 4 4" xfId="9131"/>
    <cellStyle name="Финансовый 3 4 3 4 2 4 4 2" xfId="22739"/>
    <cellStyle name="Финансовый 3 4 3 4 2 4 4 3" xfId="36347"/>
    <cellStyle name="Финансовый 3 4 3 4 2 4 5" xfId="15935"/>
    <cellStyle name="Финансовый 3 4 3 4 2 4 6" xfId="29543"/>
    <cellStyle name="Финансовый 3 4 3 4 2 5" xfId="1193"/>
    <cellStyle name="Финансовый 3 4 3 4 2 5 2" xfId="5729"/>
    <cellStyle name="Финансовый 3 4 3 4 2 5 2 2" xfId="12533"/>
    <cellStyle name="Финансовый 3 4 3 4 2 5 2 2 2" xfId="26141"/>
    <cellStyle name="Финансовый 3 4 3 4 2 5 2 2 3" xfId="39749"/>
    <cellStyle name="Финансовый 3 4 3 4 2 5 2 3" xfId="19337"/>
    <cellStyle name="Финансовый 3 4 3 4 2 5 2 4" xfId="32945"/>
    <cellStyle name="Финансовый 3 4 3 4 2 5 3" xfId="3461"/>
    <cellStyle name="Финансовый 3 4 3 4 2 5 3 2" xfId="10265"/>
    <cellStyle name="Финансовый 3 4 3 4 2 5 3 2 2" xfId="23873"/>
    <cellStyle name="Финансовый 3 4 3 4 2 5 3 2 3" xfId="37481"/>
    <cellStyle name="Финансовый 3 4 3 4 2 5 3 3" xfId="17069"/>
    <cellStyle name="Финансовый 3 4 3 4 2 5 3 4" xfId="30677"/>
    <cellStyle name="Финансовый 3 4 3 4 2 5 4" xfId="7997"/>
    <cellStyle name="Финансовый 3 4 3 4 2 5 4 2" xfId="21605"/>
    <cellStyle name="Финансовый 3 4 3 4 2 5 4 3" xfId="35213"/>
    <cellStyle name="Финансовый 3 4 3 4 2 5 5" xfId="14801"/>
    <cellStyle name="Финансовый 3 4 3 4 2 5 6" xfId="28409"/>
    <cellStyle name="Финансовый 3 4 3 4 2 6" xfId="815"/>
    <cellStyle name="Финансовый 3 4 3 4 2 6 2" xfId="5351"/>
    <cellStyle name="Финансовый 3 4 3 4 2 6 2 2" xfId="12155"/>
    <cellStyle name="Финансовый 3 4 3 4 2 6 2 2 2" xfId="25763"/>
    <cellStyle name="Финансовый 3 4 3 4 2 6 2 2 3" xfId="39371"/>
    <cellStyle name="Финансовый 3 4 3 4 2 6 2 3" xfId="18959"/>
    <cellStyle name="Финансовый 3 4 3 4 2 6 2 4" xfId="32567"/>
    <cellStyle name="Финансовый 3 4 3 4 2 6 3" xfId="3083"/>
    <cellStyle name="Финансовый 3 4 3 4 2 6 3 2" xfId="9887"/>
    <cellStyle name="Финансовый 3 4 3 4 2 6 3 2 2" xfId="23495"/>
    <cellStyle name="Финансовый 3 4 3 4 2 6 3 2 3" xfId="37103"/>
    <cellStyle name="Финансовый 3 4 3 4 2 6 3 3" xfId="16691"/>
    <cellStyle name="Финансовый 3 4 3 4 2 6 3 4" xfId="30299"/>
    <cellStyle name="Финансовый 3 4 3 4 2 6 4" xfId="7619"/>
    <cellStyle name="Финансовый 3 4 3 4 2 6 4 2" xfId="21227"/>
    <cellStyle name="Финансовый 3 4 3 4 2 6 4 3" xfId="34835"/>
    <cellStyle name="Финансовый 3 4 3 4 2 6 5" xfId="14423"/>
    <cellStyle name="Финансовый 3 4 3 4 2 6 6" xfId="28031"/>
    <cellStyle name="Финансовый 3 4 3 4 2 7" xfId="4973"/>
    <cellStyle name="Финансовый 3 4 3 4 2 7 2" xfId="11777"/>
    <cellStyle name="Финансовый 3 4 3 4 2 7 2 2" xfId="25385"/>
    <cellStyle name="Финансовый 3 4 3 4 2 7 2 3" xfId="38993"/>
    <cellStyle name="Финансовый 3 4 3 4 2 7 3" xfId="18581"/>
    <cellStyle name="Финансовый 3 4 3 4 2 7 4" xfId="32189"/>
    <cellStyle name="Финансовый 3 4 3 4 2 8" xfId="2705"/>
    <cellStyle name="Финансовый 3 4 3 4 2 8 2" xfId="9509"/>
    <cellStyle name="Финансовый 3 4 3 4 2 8 2 2" xfId="23117"/>
    <cellStyle name="Финансовый 3 4 3 4 2 8 2 3" xfId="36725"/>
    <cellStyle name="Финансовый 3 4 3 4 2 8 3" xfId="16313"/>
    <cellStyle name="Финансовый 3 4 3 4 2 8 4" xfId="29921"/>
    <cellStyle name="Финансовый 3 4 3 4 2 9" xfId="7241"/>
    <cellStyle name="Финансовый 3 4 3 4 2 9 2" xfId="20849"/>
    <cellStyle name="Финансовый 3 4 3 4 2 9 3" xfId="34457"/>
    <cellStyle name="Финансовый 3 4 3 4 3" xfId="1822"/>
    <cellStyle name="Финансовый 3 4 3 4 3 2" xfId="6358"/>
    <cellStyle name="Финансовый 3 4 3 4 3 2 2" xfId="13162"/>
    <cellStyle name="Финансовый 3 4 3 4 3 2 2 2" xfId="26770"/>
    <cellStyle name="Финансовый 3 4 3 4 3 2 2 3" xfId="40378"/>
    <cellStyle name="Финансовый 3 4 3 4 3 2 3" xfId="19966"/>
    <cellStyle name="Финансовый 3 4 3 4 3 2 4" xfId="33574"/>
    <cellStyle name="Финансовый 3 4 3 4 3 3" xfId="4090"/>
    <cellStyle name="Финансовый 3 4 3 4 3 3 2" xfId="10894"/>
    <cellStyle name="Финансовый 3 4 3 4 3 3 2 2" xfId="24502"/>
    <cellStyle name="Финансовый 3 4 3 4 3 3 2 3" xfId="38110"/>
    <cellStyle name="Финансовый 3 4 3 4 3 3 3" xfId="17698"/>
    <cellStyle name="Финансовый 3 4 3 4 3 3 4" xfId="31306"/>
    <cellStyle name="Финансовый 3 4 3 4 3 4" xfId="8626"/>
    <cellStyle name="Финансовый 3 4 3 4 3 4 2" xfId="22234"/>
    <cellStyle name="Финансовый 3 4 3 4 3 4 3" xfId="35842"/>
    <cellStyle name="Финансовый 3 4 3 4 3 5" xfId="15430"/>
    <cellStyle name="Финансовый 3 4 3 4 3 6" xfId="29038"/>
    <cellStyle name="Финансовый 3 4 3 4 4" xfId="1444"/>
    <cellStyle name="Финансовый 3 4 3 4 4 2" xfId="5980"/>
    <cellStyle name="Финансовый 3 4 3 4 4 2 2" xfId="12784"/>
    <cellStyle name="Финансовый 3 4 3 4 4 2 2 2" xfId="26392"/>
    <cellStyle name="Финансовый 3 4 3 4 4 2 2 3" xfId="40000"/>
    <cellStyle name="Финансовый 3 4 3 4 4 2 3" xfId="19588"/>
    <cellStyle name="Финансовый 3 4 3 4 4 2 4" xfId="33196"/>
    <cellStyle name="Финансовый 3 4 3 4 4 3" xfId="3712"/>
    <cellStyle name="Финансовый 3 4 3 4 4 3 2" xfId="10516"/>
    <cellStyle name="Финансовый 3 4 3 4 4 3 2 2" xfId="24124"/>
    <cellStyle name="Финансовый 3 4 3 4 4 3 2 3" xfId="37732"/>
    <cellStyle name="Финансовый 3 4 3 4 4 3 3" xfId="17320"/>
    <cellStyle name="Финансовый 3 4 3 4 4 3 4" xfId="30928"/>
    <cellStyle name="Финансовый 3 4 3 4 4 4" xfId="8248"/>
    <cellStyle name="Финансовый 3 4 3 4 4 4 2" xfId="21856"/>
    <cellStyle name="Финансовый 3 4 3 4 4 4 3" xfId="35464"/>
    <cellStyle name="Финансовый 3 4 3 4 4 5" xfId="15052"/>
    <cellStyle name="Финансовый 3 4 3 4 4 6" xfId="28660"/>
    <cellStyle name="Финансовый 3 4 3 4 5" xfId="2200"/>
    <cellStyle name="Финансовый 3 4 3 4 5 2" xfId="6736"/>
    <cellStyle name="Финансовый 3 4 3 4 5 2 2" xfId="13540"/>
    <cellStyle name="Финансовый 3 4 3 4 5 2 2 2" xfId="27148"/>
    <cellStyle name="Финансовый 3 4 3 4 5 2 2 3" xfId="40756"/>
    <cellStyle name="Финансовый 3 4 3 4 5 2 3" xfId="20344"/>
    <cellStyle name="Финансовый 3 4 3 4 5 2 4" xfId="33952"/>
    <cellStyle name="Финансовый 3 4 3 4 5 3" xfId="4468"/>
    <cellStyle name="Финансовый 3 4 3 4 5 3 2" xfId="11272"/>
    <cellStyle name="Финансовый 3 4 3 4 5 3 2 2" xfId="24880"/>
    <cellStyle name="Финансовый 3 4 3 4 5 3 2 3" xfId="38488"/>
    <cellStyle name="Финансовый 3 4 3 4 5 3 3" xfId="18076"/>
    <cellStyle name="Финансовый 3 4 3 4 5 3 4" xfId="31684"/>
    <cellStyle name="Финансовый 3 4 3 4 5 4" xfId="9004"/>
    <cellStyle name="Финансовый 3 4 3 4 5 4 2" xfId="22612"/>
    <cellStyle name="Финансовый 3 4 3 4 5 4 3" xfId="36220"/>
    <cellStyle name="Финансовый 3 4 3 4 5 5" xfId="15808"/>
    <cellStyle name="Финансовый 3 4 3 4 5 6" xfId="29416"/>
    <cellStyle name="Финансовый 3 4 3 4 6" xfId="1066"/>
    <cellStyle name="Финансовый 3 4 3 4 6 2" xfId="5602"/>
    <cellStyle name="Финансовый 3 4 3 4 6 2 2" xfId="12406"/>
    <cellStyle name="Финансовый 3 4 3 4 6 2 2 2" xfId="26014"/>
    <cellStyle name="Финансовый 3 4 3 4 6 2 2 3" xfId="39622"/>
    <cellStyle name="Финансовый 3 4 3 4 6 2 3" xfId="19210"/>
    <cellStyle name="Финансовый 3 4 3 4 6 2 4" xfId="32818"/>
    <cellStyle name="Финансовый 3 4 3 4 6 3" xfId="3334"/>
    <cellStyle name="Финансовый 3 4 3 4 6 3 2" xfId="10138"/>
    <cellStyle name="Финансовый 3 4 3 4 6 3 2 2" xfId="23746"/>
    <cellStyle name="Финансовый 3 4 3 4 6 3 2 3" xfId="37354"/>
    <cellStyle name="Финансовый 3 4 3 4 6 3 3" xfId="16942"/>
    <cellStyle name="Финансовый 3 4 3 4 6 3 4" xfId="30550"/>
    <cellStyle name="Финансовый 3 4 3 4 6 4" xfId="7870"/>
    <cellStyle name="Финансовый 3 4 3 4 6 4 2" xfId="21478"/>
    <cellStyle name="Финансовый 3 4 3 4 6 4 3" xfId="35086"/>
    <cellStyle name="Финансовый 3 4 3 4 6 5" xfId="14674"/>
    <cellStyle name="Финансовый 3 4 3 4 6 6" xfId="28282"/>
    <cellStyle name="Финансовый 3 4 3 4 7" xfId="688"/>
    <cellStyle name="Финансовый 3 4 3 4 7 2" xfId="5224"/>
    <cellStyle name="Финансовый 3 4 3 4 7 2 2" xfId="12028"/>
    <cellStyle name="Финансовый 3 4 3 4 7 2 2 2" xfId="25636"/>
    <cellStyle name="Финансовый 3 4 3 4 7 2 2 3" xfId="39244"/>
    <cellStyle name="Финансовый 3 4 3 4 7 2 3" xfId="18832"/>
    <cellStyle name="Финансовый 3 4 3 4 7 2 4" xfId="32440"/>
    <cellStyle name="Финансовый 3 4 3 4 7 3" xfId="2956"/>
    <cellStyle name="Финансовый 3 4 3 4 7 3 2" xfId="9760"/>
    <cellStyle name="Финансовый 3 4 3 4 7 3 2 2" xfId="23368"/>
    <cellStyle name="Финансовый 3 4 3 4 7 3 2 3" xfId="36976"/>
    <cellStyle name="Финансовый 3 4 3 4 7 3 3" xfId="16564"/>
    <cellStyle name="Финансовый 3 4 3 4 7 3 4" xfId="30172"/>
    <cellStyle name="Финансовый 3 4 3 4 7 4" xfId="7492"/>
    <cellStyle name="Финансовый 3 4 3 4 7 4 2" xfId="21100"/>
    <cellStyle name="Финансовый 3 4 3 4 7 4 3" xfId="34708"/>
    <cellStyle name="Финансовый 3 4 3 4 7 5" xfId="14296"/>
    <cellStyle name="Финансовый 3 4 3 4 7 6" xfId="27904"/>
    <cellStyle name="Финансовый 3 4 3 4 8" xfId="4846"/>
    <cellStyle name="Финансовый 3 4 3 4 8 2" xfId="11650"/>
    <cellStyle name="Финансовый 3 4 3 4 8 2 2" xfId="25258"/>
    <cellStyle name="Финансовый 3 4 3 4 8 2 3" xfId="38866"/>
    <cellStyle name="Финансовый 3 4 3 4 8 3" xfId="18454"/>
    <cellStyle name="Финансовый 3 4 3 4 8 4" xfId="32062"/>
    <cellStyle name="Финансовый 3 4 3 4 9" xfId="2578"/>
    <cellStyle name="Финансовый 3 4 3 4 9 2" xfId="9382"/>
    <cellStyle name="Финансовый 3 4 3 4 9 2 2" xfId="22990"/>
    <cellStyle name="Финансовый 3 4 3 4 9 2 3" xfId="36598"/>
    <cellStyle name="Финансовый 3 4 3 4 9 3" xfId="16186"/>
    <cellStyle name="Финансовый 3 4 3 4 9 4" xfId="29794"/>
    <cellStyle name="Финансовый 3 4 3 5" xfId="235"/>
    <cellStyle name="Финансовый 3 4 3 5 10" xfId="7039"/>
    <cellStyle name="Финансовый 3 4 3 5 10 2" xfId="20647"/>
    <cellStyle name="Финансовый 3 4 3 5 10 3" xfId="34255"/>
    <cellStyle name="Финансовый 3 4 3 5 11" xfId="13843"/>
    <cellStyle name="Финансовый 3 4 3 5 12" xfId="27451"/>
    <cellStyle name="Финансовый 3 4 3 5 2" xfId="340"/>
    <cellStyle name="Финансовый 3 4 3 5 2 10" xfId="13948"/>
    <cellStyle name="Финансовый 3 4 3 5 2 11" xfId="27556"/>
    <cellStyle name="Финансовый 3 4 3 5 2 2" xfId="1852"/>
    <cellStyle name="Финансовый 3 4 3 5 2 2 2" xfId="6388"/>
    <cellStyle name="Финансовый 3 4 3 5 2 2 2 2" xfId="13192"/>
    <cellStyle name="Финансовый 3 4 3 5 2 2 2 2 2" xfId="26800"/>
    <cellStyle name="Финансовый 3 4 3 5 2 2 2 2 3" xfId="40408"/>
    <cellStyle name="Финансовый 3 4 3 5 2 2 2 3" xfId="19996"/>
    <cellStyle name="Финансовый 3 4 3 5 2 2 2 4" xfId="33604"/>
    <cellStyle name="Финансовый 3 4 3 5 2 2 3" xfId="4120"/>
    <cellStyle name="Финансовый 3 4 3 5 2 2 3 2" xfId="10924"/>
    <cellStyle name="Финансовый 3 4 3 5 2 2 3 2 2" xfId="24532"/>
    <cellStyle name="Финансовый 3 4 3 5 2 2 3 2 3" xfId="38140"/>
    <cellStyle name="Финансовый 3 4 3 5 2 2 3 3" xfId="17728"/>
    <cellStyle name="Финансовый 3 4 3 5 2 2 3 4" xfId="31336"/>
    <cellStyle name="Финансовый 3 4 3 5 2 2 4" xfId="8656"/>
    <cellStyle name="Финансовый 3 4 3 5 2 2 4 2" xfId="22264"/>
    <cellStyle name="Финансовый 3 4 3 5 2 2 4 3" xfId="35872"/>
    <cellStyle name="Финансовый 3 4 3 5 2 2 5" xfId="15460"/>
    <cellStyle name="Финансовый 3 4 3 5 2 2 6" xfId="29068"/>
    <cellStyle name="Финансовый 3 4 3 5 2 3" xfId="1474"/>
    <cellStyle name="Финансовый 3 4 3 5 2 3 2" xfId="6010"/>
    <cellStyle name="Финансовый 3 4 3 5 2 3 2 2" xfId="12814"/>
    <cellStyle name="Финансовый 3 4 3 5 2 3 2 2 2" xfId="26422"/>
    <cellStyle name="Финансовый 3 4 3 5 2 3 2 2 3" xfId="40030"/>
    <cellStyle name="Финансовый 3 4 3 5 2 3 2 3" xfId="19618"/>
    <cellStyle name="Финансовый 3 4 3 5 2 3 2 4" xfId="33226"/>
    <cellStyle name="Финансовый 3 4 3 5 2 3 3" xfId="3742"/>
    <cellStyle name="Финансовый 3 4 3 5 2 3 3 2" xfId="10546"/>
    <cellStyle name="Финансовый 3 4 3 5 2 3 3 2 2" xfId="24154"/>
    <cellStyle name="Финансовый 3 4 3 5 2 3 3 2 3" xfId="37762"/>
    <cellStyle name="Финансовый 3 4 3 5 2 3 3 3" xfId="17350"/>
    <cellStyle name="Финансовый 3 4 3 5 2 3 3 4" xfId="30958"/>
    <cellStyle name="Финансовый 3 4 3 5 2 3 4" xfId="8278"/>
    <cellStyle name="Финансовый 3 4 3 5 2 3 4 2" xfId="21886"/>
    <cellStyle name="Финансовый 3 4 3 5 2 3 4 3" xfId="35494"/>
    <cellStyle name="Финансовый 3 4 3 5 2 3 5" xfId="15082"/>
    <cellStyle name="Финансовый 3 4 3 5 2 3 6" xfId="28690"/>
    <cellStyle name="Финансовый 3 4 3 5 2 4" xfId="2230"/>
    <cellStyle name="Финансовый 3 4 3 5 2 4 2" xfId="6766"/>
    <cellStyle name="Финансовый 3 4 3 5 2 4 2 2" xfId="13570"/>
    <cellStyle name="Финансовый 3 4 3 5 2 4 2 2 2" xfId="27178"/>
    <cellStyle name="Финансовый 3 4 3 5 2 4 2 2 3" xfId="40786"/>
    <cellStyle name="Финансовый 3 4 3 5 2 4 2 3" xfId="20374"/>
    <cellStyle name="Финансовый 3 4 3 5 2 4 2 4" xfId="33982"/>
    <cellStyle name="Финансовый 3 4 3 5 2 4 3" xfId="4498"/>
    <cellStyle name="Финансовый 3 4 3 5 2 4 3 2" xfId="11302"/>
    <cellStyle name="Финансовый 3 4 3 5 2 4 3 2 2" xfId="24910"/>
    <cellStyle name="Финансовый 3 4 3 5 2 4 3 2 3" xfId="38518"/>
    <cellStyle name="Финансовый 3 4 3 5 2 4 3 3" xfId="18106"/>
    <cellStyle name="Финансовый 3 4 3 5 2 4 3 4" xfId="31714"/>
    <cellStyle name="Финансовый 3 4 3 5 2 4 4" xfId="9034"/>
    <cellStyle name="Финансовый 3 4 3 5 2 4 4 2" xfId="22642"/>
    <cellStyle name="Финансовый 3 4 3 5 2 4 4 3" xfId="36250"/>
    <cellStyle name="Финансовый 3 4 3 5 2 4 5" xfId="15838"/>
    <cellStyle name="Финансовый 3 4 3 5 2 4 6" xfId="29446"/>
    <cellStyle name="Финансовый 3 4 3 5 2 5" xfId="1096"/>
    <cellStyle name="Финансовый 3 4 3 5 2 5 2" xfId="5632"/>
    <cellStyle name="Финансовый 3 4 3 5 2 5 2 2" xfId="12436"/>
    <cellStyle name="Финансовый 3 4 3 5 2 5 2 2 2" xfId="26044"/>
    <cellStyle name="Финансовый 3 4 3 5 2 5 2 2 3" xfId="39652"/>
    <cellStyle name="Финансовый 3 4 3 5 2 5 2 3" xfId="19240"/>
    <cellStyle name="Финансовый 3 4 3 5 2 5 2 4" xfId="32848"/>
    <cellStyle name="Финансовый 3 4 3 5 2 5 3" xfId="3364"/>
    <cellStyle name="Финансовый 3 4 3 5 2 5 3 2" xfId="10168"/>
    <cellStyle name="Финансовый 3 4 3 5 2 5 3 2 2" xfId="23776"/>
    <cellStyle name="Финансовый 3 4 3 5 2 5 3 2 3" xfId="37384"/>
    <cellStyle name="Финансовый 3 4 3 5 2 5 3 3" xfId="16972"/>
    <cellStyle name="Финансовый 3 4 3 5 2 5 3 4" xfId="30580"/>
    <cellStyle name="Финансовый 3 4 3 5 2 5 4" xfId="7900"/>
    <cellStyle name="Финансовый 3 4 3 5 2 5 4 2" xfId="21508"/>
    <cellStyle name="Финансовый 3 4 3 5 2 5 4 3" xfId="35116"/>
    <cellStyle name="Финансовый 3 4 3 5 2 5 5" xfId="14704"/>
    <cellStyle name="Финансовый 3 4 3 5 2 5 6" xfId="28312"/>
    <cellStyle name="Финансовый 3 4 3 5 2 6" xfId="718"/>
    <cellStyle name="Финансовый 3 4 3 5 2 6 2" xfId="5254"/>
    <cellStyle name="Финансовый 3 4 3 5 2 6 2 2" xfId="12058"/>
    <cellStyle name="Финансовый 3 4 3 5 2 6 2 2 2" xfId="25666"/>
    <cellStyle name="Финансовый 3 4 3 5 2 6 2 2 3" xfId="39274"/>
    <cellStyle name="Финансовый 3 4 3 5 2 6 2 3" xfId="18862"/>
    <cellStyle name="Финансовый 3 4 3 5 2 6 2 4" xfId="32470"/>
    <cellStyle name="Финансовый 3 4 3 5 2 6 3" xfId="2986"/>
    <cellStyle name="Финансовый 3 4 3 5 2 6 3 2" xfId="9790"/>
    <cellStyle name="Финансовый 3 4 3 5 2 6 3 2 2" xfId="23398"/>
    <cellStyle name="Финансовый 3 4 3 5 2 6 3 2 3" xfId="37006"/>
    <cellStyle name="Финансовый 3 4 3 5 2 6 3 3" xfId="16594"/>
    <cellStyle name="Финансовый 3 4 3 5 2 6 3 4" xfId="30202"/>
    <cellStyle name="Финансовый 3 4 3 5 2 6 4" xfId="7522"/>
    <cellStyle name="Финансовый 3 4 3 5 2 6 4 2" xfId="21130"/>
    <cellStyle name="Финансовый 3 4 3 5 2 6 4 3" xfId="34738"/>
    <cellStyle name="Финансовый 3 4 3 5 2 6 5" xfId="14326"/>
    <cellStyle name="Финансовый 3 4 3 5 2 6 6" xfId="27934"/>
    <cellStyle name="Финансовый 3 4 3 5 2 7" xfId="4876"/>
    <cellStyle name="Финансовый 3 4 3 5 2 7 2" xfId="11680"/>
    <cellStyle name="Финансовый 3 4 3 5 2 7 2 2" xfId="25288"/>
    <cellStyle name="Финансовый 3 4 3 5 2 7 2 3" xfId="38896"/>
    <cellStyle name="Финансовый 3 4 3 5 2 7 3" xfId="18484"/>
    <cellStyle name="Финансовый 3 4 3 5 2 7 4" xfId="32092"/>
    <cellStyle name="Финансовый 3 4 3 5 2 8" xfId="2608"/>
    <cellStyle name="Финансовый 3 4 3 5 2 8 2" xfId="9412"/>
    <cellStyle name="Финансовый 3 4 3 5 2 8 2 2" xfId="23020"/>
    <cellStyle name="Финансовый 3 4 3 5 2 8 2 3" xfId="36628"/>
    <cellStyle name="Финансовый 3 4 3 5 2 8 3" xfId="16216"/>
    <cellStyle name="Финансовый 3 4 3 5 2 8 4" xfId="29824"/>
    <cellStyle name="Финансовый 3 4 3 5 2 9" xfId="7144"/>
    <cellStyle name="Финансовый 3 4 3 5 2 9 2" xfId="20752"/>
    <cellStyle name="Финансовый 3 4 3 5 2 9 3" xfId="34360"/>
    <cellStyle name="Финансовый 3 4 3 5 3" xfId="1747"/>
    <cellStyle name="Финансовый 3 4 3 5 3 2" xfId="6283"/>
    <cellStyle name="Финансовый 3 4 3 5 3 2 2" xfId="13087"/>
    <cellStyle name="Финансовый 3 4 3 5 3 2 2 2" xfId="26695"/>
    <cellStyle name="Финансовый 3 4 3 5 3 2 2 3" xfId="40303"/>
    <cellStyle name="Финансовый 3 4 3 5 3 2 3" xfId="19891"/>
    <cellStyle name="Финансовый 3 4 3 5 3 2 4" xfId="33499"/>
    <cellStyle name="Финансовый 3 4 3 5 3 3" xfId="4015"/>
    <cellStyle name="Финансовый 3 4 3 5 3 3 2" xfId="10819"/>
    <cellStyle name="Финансовый 3 4 3 5 3 3 2 2" xfId="24427"/>
    <cellStyle name="Финансовый 3 4 3 5 3 3 2 3" xfId="38035"/>
    <cellStyle name="Финансовый 3 4 3 5 3 3 3" xfId="17623"/>
    <cellStyle name="Финансовый 3 4 3 5 3 3 4" xfId="31231"/>
    <cellStyle name="Финансовый 3 4 3 5 3 4" xfId="8551"/>
    <cellStyle name="Финансовый 3 4 3 5 3 4 2" xfId="22159"/>
    <cellStyle name="Финансовый 3 4 3 5 3 4 3" xfId="35767"/>
    <cellStyle name="Финансовый 3 4 3 5 3 5" xfId="15355"/>
    <cellStyle name="Финансовый 3 4 3 5 3 6" xfId="28963"/>
    <cellStyle name="Финансовый 3 4 3 5 4" xfId="1369"/>
    <cellStyle name="Финансовый 3 4 3 5 4 2" xfId="5905"/>
    <cellStyle name="Финансовый 3 4 3 5 4 2 2" xfId="12709"/>
    <cellStyle name="Финансовый 3 4 3 5 4 2 2 2" xfId="26317"/>
    <cellStyle name="Финансовый 3 4 3 5 4 2 2 3" xfId="39925"/>
    <cellStyle name="Финансовый 3 4 3 5 4 2 3" xfId="19513"/>
    <cellStyle name="Финансовый 3 4 3 5 4 2 4" xfId="33121"/>
    <cellStyle name="Финансовый 3 4 3 5 4 3" xfId="3637"/>
    <cellStyle name="Финансовый 3 4 3 5 4 3 2" xfId="10441"/>
    <cellStyle name="Финансовый 3 4 3 5 4 3 2 2" xfId="24049"/>
    <cellStyle name="Финансовый 3 4 3 5 4 3 2 3" xfId="37657"/>
    <cellStyle name="Финансовый 3 4 3 5 4 3 3" xfId="17245"/>
    <cellStyle name="Финансовый 3 4 3 5 4 3 4" xfId="30853"/>
    <cellStyle name="Финансовый 3 4 3 5 4 4" xfId="8173"/>
    <cellStyle name="Финансовый 3 4 3 5 4 4 2" xfId="21781"/>
    <cellStyle name="Финансовый 3 4 3 5 4 4 3" xfId="35389"/>
    <cellStyle name="Финансовый 3 4 3 5 4 5" xfId="14977"/>
    <cellStyle name="Финансовый 3 4 3 5 4 6" xfId="28585"/>
    <cellStyle name="Финансовый 3 4 3 5 5" xfId="2125"/>
    <cellStyle name="Финансовый 3 4 3 5 5 2" xfId="6661"/>
    <cellStyle name="Финансовый 3 4 3 5 5 2 2" xfId="13465"/>
    <cellStyle name="Финансовый 3 4 3 5 5 2 2 2" xfId="27073"/>
    <cellStyle name="Финансовый 3 4 3 5 5 2 2 3" xfId="40681"/>
    <cellStyle name="Финансовый 3 4 3 5 5 2 3" xfId="20269"/>
    <cellStyle name="Финансовый 3 4 3 5 5 2 4" xfId="33877"/>
    <cellStyle name="Финансовый 3 4 3 5 5 3" xfId="4393"/>
    <cellStyle name="Финансовый 3 4 3 5 5 3 2" xfId="11197"/>
    <cellStyle name="Финансовый 3 4 3 5 5 3 2 2" xfId="24805"/>
    <cellStyle name="Финансовый 3 4 3 5 5 3 2 3" xfId="38413"/>
    <cellStyle name="Финансовый 3 4 3 5 5 3 3" xfId="18001"/>
    <cellStyle name="Финансовый 3 4 3 5 5 3 4" xfId="31609"/>
    <cellStyle name="Финансовый 3 4 3 5 5 4" xfId="8929"/>
    <cellStyle name="Финансовый 3 4 3 5 5 4 2" xfId="22537"/>
    <cellStyle name="Финансовый 3 4 3 5 5 4 3" xfId="36145"/>
    <cellStyle name="Финансовый 3 4 3 5 5 5" xfId="15733"/>
    <cellStyle name="Финансовый 3 4 3 5 5 6" xfId="29341"/>
    <cellStyle name="Финансовый 3 4 3 5 6" xfId="991"/>
    <cellStyle name="Финансовый 3 4 3 5 6 2" xfId="5527"/>
    <cellStyle name="Финансовый 3 4 3 5 6 2 2" xfId="12331"/>
    <cellStyle name="Финансовый 3 4 3 5 6 2 2 2" xfId="25939"/>
    <cellStyle name="Финансовый 3 4 3 5 6 2 2 3" xfId="39547"/>
    <cellStyle name="Финансовый 3 4 3 5 6 2 3" xfId="19135"/>
    <cellStyle name="Финансовый 3 4 3 5 6 2 4" xfId="32743"/>
    <cellStyle name="Финансовый 3 4 3 5 6 3" xfId="3259"/>
    <cellStyle name="Финансовый 3 4 3 5 6 3 2" xfId="10063"/>
    <cellStyle name="Финансовый 3 4 3 5 6 3 2 2" xfId="23671"/>
    <cellStyle name="Финансовый 3 4 3 5 6 3 2 3" xfId="37279"/>
    <cellStyle name="Финансовый 3 4 3 5 6 3 3" xfId="16867"/>
    <cellStyle name="Финансовый 3 4 3 5 6 3 4" xfId="30475"/>
    <cellStyle name="Финансовый 3 4 3 5 6 4" xfId="7795"/>
    <cellStyle name="Финансовый 3 4 3 5 6 4 2" xfId="21403"/>
    <cellStyle name="Финансовый 3 4 3 5 6 4 3" xfId="35011"/>
    <cellStyle name="Финансовый 3 4 3 5 6 5" xfId="14599"/>
    <cellStyle name="Финансовый 3 4 3 5 6 6" xfId="28207"/>
    <cellStyle name="Финансовый 3 4 3 5 7" xfId="613"/>
    <cellStyle name="Финансовый 3 4 3 5 7 2" xfId="5149"/>
    <cellStyle name="Финансовый 3 4 3 5 7 2 2" xfId="11953"/>
    <cellStyle name="Финансовый 3 4 3 5 7 2 2 2" xfId="25561"/>
    <cellStyle name="Финансовый 3 4 3 5 7 2 2 3" xfId="39169"/>
    <cellStyle name="Финансовый 3 4 3 5 7 2 3" xfId="18757"/>
    <cellStyle name="Финансовый 3 4 3 5 7 2 4" xfId="32365"/>
    <cellStyle name="Финансовый 3 4 3 5 7 3" xfId="2881"/>
    <cellStyle name="Финансовый 3 4 3 5 7 3 2" xfId="9685"/>
    <cellStyle name="Финансовый 3 4 3 5 7 3 2 2" xfId="23293"/>
    <cellStyle name="Финансовый 3 4 3 5 7 3 2 3" xfId="36901"/>
    <cellStyle name="Финансовый 3 4 3 5 7 3 3" xfId="16489"/>
    <cellStyle name="Финансовый 3 4 3 5 7 3 4" xfId="30097"/>
    <cellStyle name="Финансовый 3 4 3 5 7 4" xfId="7417"/>
    <cellStyle name="Финансовый 3 4 3 5 7 4 2" xfId="21025"/>
    <cellStyle name="Финансовый 3 4 3 5 7 4 3" xfId="34633"/>
    <cellStyle name="Финансовый 3 4 3 5 7 5" xfId="14221"/>
    <cellStyle name="Финансовый 3 4 3 5 7 6" xfId="27829"/>
    <cellStyle name="Финансовый 3 4 3 5 8" xfId="4771"/>
    <cellStyle name="Финансовый 3 4 3 5 8 2" xfId="11575"/>
    <cellStyle name="Финансовый 3 4 3 5 8 2 2" xfId="25183"/>
    <cellStyle name="Финансовый 3 4 3 5 8 2 3" xfId="38791"/>
    <cellStyle name="Финансовый 3 4 3 5 8 3" xfId="18379"/>
    <cellStyle name="Финансовый 3 4 3 5 8 4" xfId="31987"/>
    <cellStyle name="Финансовый 3 4 3 5 9" xfId="2503"/>
    <cellStyle name="Финансовый 3 4 3 5 9 2" xfId="9307"/>
    <cellStyle name="Финансовый 3 4 3 5 9 2 2" xfId="22915"/>
    <cellStyle name="Финансовый 3 4 3 5 9 2 3" xfId="36523"/>
    <cellStyle name="Финансовый 3 4 3 5 9 3" xfId="16111"/>
    <cellStyle name="Финансовый 3 4 3 5 9 4" xfId="29719"/>
    <cellStyle name="Финансовый 3 4 3 6" xfId="356"/>
    <cellStyle name="Финансовый 3 4 3 6 10" xfId="13964"/>
    <cellStyle name="Финансовый 3 4 3 6 11" xfId="27572"/>
    <cellStyle name="Финансовый 3 4 3 6 2" xfId="1868"/>
    <cellStyle name="Финансовый 3 4 3 6 2 2" xfId="6404"/>
    <cellStyle name="Финансовый 3 4 3 6 2 2 2" xfId="13208"/>
    <cellStyle name="Финансовый 3 4 3 6 2 2 2 2" xfId="26816"/>
    <cellStyle name="Финансовый 3 4 3 6 2 2 2 3" xfId="40424"/>
    <cellStyle name="Финансовый 3 4 3 6 2 2 3" xfId="20012"/>
    <cellStyle name="Финансовый 3 4 3 6 2 2 4" xfId="33620"/>
    <cellStyle name="Финансовый 3 4 3 6 2 3" xfId="4136"/>
    <cellStyle name="Финансовый 3 4 3 6 2 3 2" xfId="10940"/>
    <cellStyle name="Финансовый 3 4 3 6 2 3 2 2" xfId="24548"/>
    <cellStyle name="Финансовый 3 4 3 6 2 3 2 3" xfId="38156"/>
    <cellStyle name="Финансовый 3 4 3 6 2 3 3" xfId="17744"/>
    <cellStyle name="Финансовый 3 4 3 6 2 3 4" xfId="31352"/>
    <cellStyle name="Финансовый 3 4 3 6 2 4" xfId="8672"/>
    <cellStyle name="Финансовый 3 4 3 6 2 4 2" xfId="22280"/>
    <cellStyle name="Финансовый 3 4 3 6 2 4 3" xfId="35888"/>
    <cellStyle name="Финансовый 3 4 3 6 2 5" xfId="15476"/>
    <cellStyle name="Финансовый 3 4 3 6 2 6" xfId="29084"/>
    <cellStyle name="Финансовый 3 4 3 6 3" xfId="1490"/>
    <cellStyle name="Финансовый 3 4 3 6 3 2" xfId="6026"/>
    <cellStyle name="Финансовый 3 4 3 6 3 2 2" xfId="12830"/>
    <cellStyle name="Финансовый 3 4 3 6 3 2 2 2" xfId="26438"/>
    <cellStyle name="Финансовый 3 4 3 6 3 2 2 3" xfId="40046"/>
    <cellStyle name="Финансовый 3 4 3 6 3 2 3" xfId="19634"/>
    <cellStyle name="Финансовый 3 4 3 6 3 2 4" xfId="33242"/>
    <cellStyle name="Финансовый 3 4 3 6 3 3" xfId="3758"/>
    <cellStyle name="Финансовый 3 4 3 6 3 3 2" xfId="10562"/>
    <cellStyle name="Финансовый 3 4 3 6 3 3 2 2" xfId="24170"/>
    <cellStyle name="Финансовый 3 4 3 6 3 3 2 3" xfId="37778"/>
    <cellStyle name="Финансовый 3 4 3 6 3 3 3" xfId="17366"/>
    <cellStyle name="Финансовый 3 4 3 6 3 3 4" xfId="30974"/>
    <cellStyle name="Финансовый 3 4 3 6 3 4" xfId="8294"/>
    <cellStyle name="Финансовый 3 4 3 6 3 4 2" xfId="21902"/>
    <cellStyle name="Финансовый 3 4 3 6 3 4 3" xfId="35510"/>
    <cellStyle name="Финансовый 3 4 3 6 3 5" xfId="15098"/>
    <cellStyle name="Финансовый 3 4 3 6 3 6" xfId="28706"/>
    <cellStyle name="Финансовый 3 4 3 6 4" xfId="2246"/>
    <cellStyle name="Финансовый 3 4 3 6 4 2" xfId="6782"/>
    <cellStyle name="Финансовый 3 4 3 6 4 2 2" xfId="13586"/>
    <cellStyle name="Финансовый 3 4 3 6 4 2 2 2" xfId="27194"/>
    <cellStyle name="Финансовый 3 4 3 6 4 2 2 3" xfId="40802"/>
    <cellStyle name="Финансовый 3 4 3 6 4 2 3" xfId="20390"/>
    <cellStyle name="Финансовый 3 4 3 6 4 2 4" xfId="33998"/>
    <cellStyle name="Финансовый 3 4 3 6 4 3" xfId="4514"/>
    <cellStyle name="Финансовый 3 4 3 6 4 3 2" xfId="11318"/>
    <cellStyle name="Финансовый 3 4 3 6 4 3 2 2" xfId="24926"/>
    <cellStyle name="Финансовый 3 4 3 6 4 3 2 3" xfId="38534"/>
    <cellStyle name="Финансовый 3 4 3 6 4 3 3" xfId="18122"/>
    <cellStyle name="Финансовый 3 4 3 6 4 3 4" xfId="31730"/>
    <cellStyle name="Финансовый 3 4 3 6 4 4" xfId="9050"/>
    <cellStyle name="Финансовый 3 4 3 6 4 4 2" xfId="22658"/>
    <cellStyle name="Финансовый 3 4 3 6 4 4 3" xfId="36266"/>
    <cellStyle name="Финансовый 3 4 3 6 4 5" xfId="15854"/>
    <cellStyle name="Финансовый 3 4 3 6 4 6" xfId="29462"/>
    <cellStyle name="Финансовый 3 4 3 6 5" xfId="1112"/>
    <cellStyle name="Финансовый 3 4 3 6 5 2" xfId="5648"/>
    <cellStyle name="Финансовый 3 4 3 6 5 2 2" xfId="12452"/>
    <cellStyle name="Финансовый 3 4 3 6 5 2 2 2" xfId="26060"/>
    <cellStyle name="Финансовый 3 4 3 6 5 2 2 3" xfId="39668"/>
    <cellStyle name="Финансовый 3 4 3 6 5 2 3" xfId="19256"/>
    <cellStyle name="Финансовый 3 4 3 6 5 2 4" xfId="32864"/>
    <cellStyle name="Финансовый 3 4 3 6 5 3" xfId="3380"/>
    <cellStyle name="Финансовый 3 4 3 6 5 3 2" xfId="10184"/>
    <cellStyle name="Финансовый 3 4 3 6 5 3 2 2" xfId="23792"/>
    <cellStyle name="Финансовый 3 4 3 6 5 3 2 3" xfId="37400"/>
    <cellStyle name="Финансовый 3 4 3 6 5 3 3" xfId="16988"/>
    <cellStyle name="Финансовый 3 4 3 6 5 3 4" xfId="30596"/>
    <cellStyle name="Финансовый 3 4 3 6 5 4" xfId="7916"/>
    <cellStyle name="Финансовый 3 4 3 6 5 4 2" xfId="21524"/>
    <cellStyle name="Финансовый 3 4 3 6 5 4 3" xfId="35132"/>
    <cellStyle name="Финансовый 3 4 3 6 5 5" xfId="14720"/>
    <cellStyle name="Финансовый 3 4 3 6 5 6" xfId="28328"/>
    <cellStyle name="Финансовый 3 4 3 6 6" xfId="734"/>
    <cellStyle name="Финансовый 3 4 3 6 6 2" xfId="5270"/>
    <cellStyle name="Финансовый 3 4 3 6 6 2 2" xfId="12074"/>
    <cellStyle name="Финансовый 3 4 3 6 6 2 2 2" xfId="25682"/>
    <cellStyle name="Финансовый 3 4 3 6 6 2 2 3" xfId="39290"/>
    <cellStyle name="Финансовый 3 4 3 6 6 2 3" xfId="18878"/>
    <cellStyle name="Финансовый 3 4 3 6 6 2 4" xfId="32486"/>
    <cellStyle name="Финансовый 3 4 3 6 6 3" xfId="3002"/>
    <cellStyle name="Финансовый 3 4 3 6 6 3 2" xfId="9806"/>
    <cellStyle name="Финансовый 3 4 3 6 6 3 2 2" xfId="23414"/>
    <cellStyle name="Финансовый 3 4 3 6 6 3 2 3" xfId="37022"/>
    <cellStyle name="Финансовый 3 4 3 6 6 3 3" xfId="16610"/>
    <cellStyle name="Финансовый 3 4 3 6 6 3 4" xfId="30218"/>
    <cellStyle name="Финансовый 3 4 3 6 6 4" xfId="7538"/>
    <cellStyle name="Финансовый 3 4 3 6 6 4 2" xfId="21146"/>
    <cellStyle name="Финансовый 3 4 3 6 6 4 3" xfId="34754"/>
    <cellStyle name="Финансовый 3 4 3 6 6 5" xfId="14342"/>
    <cellStyle name="Финансовый 3 4 3 6 6 6" xfId="27950"/>
    <cellStyle name="Финансовый 3 4 3 6 7" xfId="4892"/>
    <cellStyle name="Финансовый 3 4 3 6 7 2" xfId="11696"/>
    <cellStyle name="Финансовый 3 4 3 6 7 2 2" xfId="25304"/>
    <cellStyle name="Финансовый 3 4 3 6 7 2 3" xfId="38912"/>
    <cellStyle name="Финансовый 3 4 3 6 7 3" xfId="18500"/>
    <cellStyle name="Финансовый 3 4 3 6 7 4" xfId="32108"/>
    <cellStyle name="Финансовый 3 4 3 6 8" xfId="2624"/>
    <cellStyle name="Финансовый 3 4 3 6 8 2" xfId="9428"/>
    <cellStyle name="Финансовый 3 4 3 6 8 2 2" xfId="23036"/>
    <cellStyle name="Финансовый 3 4 3 6 8 2 3" xfId="36644"/>
    <cellStyle name="Финансовый 3 4 3 6 8 3" xfId="16232"/>
    <cellStyle name="Финансовый 3 4 3 6 8 4" xfId="29840"/>
    <cellStyle name="Финансовый 3 4 3 6 9" xfId="7160"/>
    <cellStyle name="Финансовый 3 4 3 6 9 2" xfId="20768"/>
    <cellStyle name="Финансовый 3 4 3 6 9 3" xfId="34376"/>
    <cellStyle name="Финансовый 3 4 3 7" xfId="1666"/>
    <cellStyle name="Финансовый 3 4 3 7 2" xfId="6202"/>
    <cellStyle name="Финансовый 3 4 3 7 2 2" xfId="13006"/>
    <cellStyle name="Финансовый 3 4 3 7 2 2 2" xfId="26614"/>
    <cellStyle name="Финансовый 3 4 3 7 2 2 3" xfId="40222"/>
    <cellStyle name="Финансовый 3 4 3 7 2 3" xfId="19810"/>
    <cellStyle name="Финансовый 3 4 3 7 2 4" xfId="33418"/>
    <cellStyle name="Финансовый 3 4 3 7 3" xfId="3934"/>
    <cellStyle name="Финансовый 3 4 3 7 3 2" xfId="10738"/>
    <cellStyle name="Финансовый 3 4 3 7 3 2 2" xfId="24346"/>
    <cellStyle name="Финансовый 3 4 3 7 3 2 3" xfId="37954"/>
    <cellStyle name="Финансовый 3 4 3 7 3 3" xfId="17542"/>
    <cellStyle name="Финансовый 3 4 3 7 3 4" xfId="31150"/>
    <cellStyle name="Финансовый 3 4 3 7 4" xfId="8470"/>
    <cellStyle name="Финансовый 3 4 3 7 4 2" xfId="22078"/>
    <cellStyle name="Финансовый 3 4 3 7 4 3" xfId="35686"/>
    <cellStyle name="Финансовый 3 4 3 7 5" xfId="15274"/>
    <cellStyle name="Финансовый 3 4 3 7 6" xfId="28882"/>
    <cellStyle name="Финансовый 3 4 3 8" xfId="1288"/>
    <cellStyle name="Финансовый 3 4 3 8 2" xfId="5824"/>
    <cellStyle name="Финансовый 3 4 3 8 2 2" xfId="12628"/>
    <cellStyle name="Финансовый 3 4 3 8 2 2 2" xfId="26236"/>
    <cellStyle name="Финансовый 3 4 3 8 2 2 3" xfId="39844"/>
    <cellStyle name="Финансовый 3 4 3 8 2 3" xfId="19432"/>
    <cellStyle name="Финансовый 3 4 3 8 2 4" xfId="33040"/>
    <cellStyle name="Финансовый 3 4 3 8 3" xfId="3556"/>
    <cellStyle name="Финансовый 3 4 3 8 3 2" xfId="10360"/>
    <cellStyle name="Финансовый 3 4 3 8 3 2 2" xfId="23968"/>
    <cellStyle name="Финансовый 3 4 3 8 3 2 3" xfId="37576"/>
    <cellStyle name="Финансовый 3 4 3 8 3 3" xfId="17164"/>
    <cellStyle name="Финансовый 3 4 3 8 3 4" xfId="30772"/>
    <cellStyle name="Финансовый 3 4 3 8 4" xfId="8092"/>
    <cellStyle name="Финансовый 3 4 3 8 4 2" xfId="21700"/>
    <cellStyle name="Финансовый 3 4 3 8 4 3" xfId="35308"/>
    <cellStyle name="Финансовый 3 4 3 8 5" xfId="14896"/>
    <cellStyle name="Финансовый 3 4 3 8 6" xfId="28504"/>
    <cellStyle name="Финансовый 3 4 3 9" xfId="2044"/>
    <cellStyle name="Финансовый 3 4 3 9 2" xfId="6580"/>
    <cellStyle name="Финансовый 3 4 3 9 2 2" xfId="13384"/>
    <cellStyle name="Финансовый 3 4 3 9 2 2 2" xfId="26992"/>
    <cellStyle name="Финансовый 3 4 3 9 2 2 3" xfId="40600"/>
    <cellStyle name="Финансовый 3 4 3 9 2 3" xfId="20188"/>
    <cellStyle name="Финансовый 3 4 3 9 2 4" xfId="33796"/>
    <cellStyle name="Финансовый 3 4 3 9 3" xfId="4312"/>
    <cellStyle name="Финансовый 3 4 3 9 3 2" xfId="11116"/>
    <cellStyle name="Финансовый 3 4 3 9 3 2 2" xfId="24724"/>
    <cellStyle name="Финансовый 3 4 3 9 3 2 3" xfId="38332"/>
    <cellStyle name="Финансовый 3 4 3 9 3 3" xfId="17920"/>
    <cellStyle name="Финансовый 3 4 3 9 3 4" xfId="31528"/>
    <cellStyle name="Финансовый 3 4 3 9 4" xfId="8848"/>
    <cellStyle name="Финансовый 3 4 3 9 4 2" xfId="22456"/>
    <cellStyle name="Финансовый 3 4 3 9 4 3" xfId="36064"/>
    <cellStyle name="Финансовый 3 4 3 9 5" xfId="15652"/>
    <cellStyle name="Финансовый 3 4 3 9 6" xfId="29260"/>
    <cellStyle name="Финансовый 3 4 4" xfId="187"/>
    <cellStyle name="Финансовый 3 4 4 10" xfId="4723"/>
    <cellStyle name="Финансовый 3 4 4 10 2" xfId="11527"/>
    <cellStyle name="Финансовый 3 4 4 10 2 2" xfId="25135"/>
    <cellStyle name="Финансовый 3 4 4 10 2 3" xfId="38743"/>
    <cellStyle name="Финансовый 3 4 4 10 3" xfId="18331"/>
    <cellStyle name="Финансовый 3 4 4 10 4" xfId="31939"/>
    <cellStyle name="Финансовый 3 4 4 11" xfId="2455"/>
    <cellStyle name="Финансовый 3 4 4 11 2" xfId="9259"/>
    <cellStyle name="Финансовый 3 4 4 11 2 2" xfId="22867"/>
    <cellStyle name="Финансовый 3 4 4 11 2 3" xfId="36475"/>
    <cellStyle name="Финансовый 3 4 4 11 3" xfId="16063"/>
    <cellStyle name="Финансовый 3 4 4 11 4" xfId="29671"/>
    <cellStyle name="Финансовый 3 4 4 12" xfId="6991"/>
    <cellStyle name="Финансовый 3 4 4 12 2" xfId="20599"/>
    <cellStyle name="Финансовый 3 4 4 12 3" xfId="34207"/>
    <cellStyle name="Финансовый 3 4 4 13" xfId="13795"/>
    <cellStyle name="Финансовый 3 4 4 14" xfId="27403"/>
    <cellStyle name="Финансовый 3 4 4 2" xfId="322"/>
    <cellStyle name="Финансовый 3 4 4 2 10" xfId="7126"/>
    <cellStyle name="Финансовый 3 4 4 2 10 2" xfId="20734"/>
    <cellStyle name="Финансовый 3 4 4 2 10 3" xfId="34342"/>
    <cellStyle name="Финансовый 3 4 4 2 11" xfId="13930"/>
    <cellStyle name="Финансовый 3 4 4 2 12" xfId="27538"/>
    <cellStyle name="Финансовый 3 4 4 2 2" xfId="470"/>
    <cellStyle name="Финансовый 3 4 4 2 2 10" xfId="14078"/>
    <cellStyle name="Финансовый 3 4 4 2 2 11" xfId="27686"/>
    <cellStyle name="Финансовый 3 4 4 2 2 2" xfId="1982"/>
    <cellStyle name="Финансовый 3 4 4 2 2 2 2" xfId="6518"/>
    <cellStyle name="Финансовый 3 4 4 2 2 2 2 2" xfId="13322"/>
    <cellStyle name="Финансовый 3 4 4 2 2 2 2 2 2" xfId="26930"/>
    <cellStyle name="Финансовый 3 4 4 2 2 2 2 2 3" xfId="40538"/>
    <cellStyle name="Финансовый 3 4 4 2 2 2 2 3" xfId="20126"/>
    <cellStyle name="Финансовый 3 4 4 2 2 2 2 4" xfId="33734"/>
    <cellStyle name="Финансовый 3 4 4 2 2 2 3" xfId="4250"/>
    <cellStyle name="Финансовый 3 4 4 2 2 2 3 2" xfId="11054"/>
    <cellStyle name="Финансовый 3 4 4 2 2 2 3 2 2" xfId="24662"/>
    <cellStyle name="Финансовый 3 4 4 2 2 2 3 2 3" xfId="38270"/>
    <cellStyle name="Финансовый 3 4 4 2 2 2 3 3" xfId="17858"/>
    <cellStyle name="Финансовый 3 4 4 2 2 2 3 4" xfId="31466"/>
    <cellStyle name="Финансовый 3 4 4 2 2 2 4" xfId="8786"/>
    <cellStyle name="Финансовый 3 4 4 2 2 2 4 2" xfId="22394"/>
    <cellStyle name="Финансовый 3 4 4 2 2 2 4 3" xfId="36002"/>
    <cellStyle name="Финансовый 3 4 4 2 2 2 5" xfId="15590"/>
    <cellStyle name="Финансовый 3 4 4 2 2 2 6" xfId="29198"/>
    <cellStyle name="Финансовый 3 4 4 2 2 3" xfId="1604"/>
    <cellStyle name="Финансовый 3 4 4 2 2 3 2" xfId="6140"/>
    <cellStyle name="Финансовый 3 4 4 2 2 3 2 2" xfId="12944"/>
    <cellStyle name="Финансовый 3 4 4 2 2 3 2 2 2" xfId="26552"/>
    <cellStyle name="Финансовый 3 4 4 2 2 3 2 2 3" xfId="40160"/>
    <cellStyle name="Финансовый 3 4 4 2 2 3 2 3" xfId="19748"/>
    <cellStyle name="Финансовый 3 4 4 2 2 3 2 4" xfId="33356"/>
    <cellStyle name="Финансовый 3 4 4 2 2 3 3" xfId="3872"/>
    <cellStyle name="Финансовый 3 4 4 2 2 3 3 2" xfId="10676"/>
    <cellStyle name="Финансовый 3 4 4 2 2 3 3 2 2" xfId="24284"/>
    <cellStyle name="Финансовый 3 4 4 2 2 3 3 2 3" xfId="37892"/>
    <cellStyle name="Финансовый 3 4 4 2 2 3 3 3" xfId="17480"/>
    <cellStyle name="Финансовый 3 4 4 2 2 3 3 4" xfId="31088"/>
    <cellStyle name="Финансовый 3 4 4 2 2 3 4" xfId="8408"/>
    <cellStyle name="Финансовый 3 4 4 2 2 3 4 2" xfId="22016"/>
    <cellStyle name="Финансовый 3 4 4 2 2 3 4 3" xfId="35624"/>
    <cellStyle name="Финансовый 3 4 4 2 2 3 5" xfId="15212"/>
    <cellStyle name="Финансовый 3 4 4 2 2 3 6" xfId="28820"/>
    <cellStyle name="Финансовый 3 4 4 2 2 4" xfId="2360"/>
    <cellStyle name="Финансовый 3 4 4 2 2 4 2" xfId="6896"/>
    <cellStyle name="Финансовый 3 4 4 2 2 4 2 2" xfId="13700"/>
    <cellStyle name="Финансовый 3 4 4 2 2 4 2 2 2" xfId="27308"/>
    <cellStyle name="Финансовый 3 4 4 2 2 4 2 2 3" xfId="40916"/>
    <cellStyle name="Финансовый 3 4 4 2 2 4 2 3" xfId="20504"/>
    <cellStyle name="Финансовый 3 4 4 2 2 4 2 4" xfId="34112"/>
    <cellStyle name="Финансовый 3 4 4 2 2 4 3" xfId="4628"/>
    <cellStyle name="Финансовый 3 4 4 2 2 4 3 2" xfId="11432"/>
    <cellStyle name="Финансовый 3 4 4 2 2 4 3 2 2" xfId="25040"/>
    <cellStyle name="Финансовый 3 4 4 2 2 4 3 2 3" xfId="38648"/>
    <cellStyle name="Финансовый 3 4 4 2 2 4 3 3" xfId="18236"/>
    <cellStyle name="Финансовый 3 4 4 2 2 4 3 4" xfId="31844"/>
    <cellStyle name="Финансовый 3 4 4 2 2 4 4" xfId="9164"/>
    <cellStyle name="Финансовый 3 4 4 2 2 4 4 2" xfId="22772"/>
    <cellStyle name="Финансовый 3 4 4 2 2 4 4 3" xfId="36380"/>
    <cellStyle name="Финансовый 3 4 4 2 2 4 5" xfId="15968"/>
    <cellStyle name="Финансовый 3 4 4 2 2 4 6" xfId="29576"/>
    <cellStyle name="Финансовый 3 4 4 2 2 5" xfId="1226"/>
    <cellStyle name="Финансовый 3 4 4 2 2 5 2" xfId="5762"/>
    <cellStyle name="Финансовый 3 4 4 2 2 5 2 2" xfId="12566"/>
    <cellStyle name="Финансовый 3 4 4 2 2 5 2 2 2" xfId="26174"/>
    <cellStyle name="Финансовый 3 4 4 2 2 5 2 2 3" xfId="39782"/>
    <cellStyle name="Финансовый 3 4 4 2 2 5 2 3" xfId="19370"/>
    <cellStyle name="Финансовый 3 4 4 2 2 5 2 4" xfId="32978"/>
    <cellStyle name="Финансовый 3 4 4 2 2 5 3" xfId="3494"/>
    <cellStyle name="Финансовый 3 4 4 2 2 5 3 2" xfId="10298"/>
    <cellStyle name="Финансовый 3 4 4 2 2 5 3 2 2" xfId="23906"/>
    <cellStyle name="Финансовый 3 4 4 2 2 5 3 2 3" xfId="37514"/>
    <cellStyle name="Финансовый 3 4 4 2 2 5 3 3" xfId="17102"/>
    <cellStyle name="Финансовый 3 4 4 2 2 5 3 4" xfId="30710"/>
    <cellStyle name="Финансовый 3 4 4 2 2 5 4" xfId="8030"/>
    <cellStyle name="Финансовый 3 4 4 2 2 5 4 2" xfId="21638"/>
    <cellStyle name="Финансовый 3 4 4 2 2 5 4 3" xfId="35246"/>
    <cellStyle name="Финансовый 3 4 4 2 2 5 5" xfId="14834"/>
    <cellStyle name="Финансовый 3 4 4 2 2 5 6" xfId="28442"/>
    <cellStyle name="Финансовый 3 4 4 2 2 6" xfId="848"/>
    <cellStyle name="Финансовый 3 4 4 2 2 6 2" xfId="5384"/>
    <cellStyle name="Финансовый 3 4 4 2 2 6 2 2" xfId="12188"/>
    <cellStyle name="Финансовый 3 4 4 2 2 6 2 2 2" xfId="25796"/>
    <cellStyle name="Финансовый 3 4 4 2 2 6 2 2 3" xfId="39404"/>
    <cellStyle name="Финансовый 3 4 4 2 2 6 2 3" xfId="18992"/>
    <cellStyle name="Финансовый 3 4 4 2 2 6 2 4" xfId="32600"/>
    <cellStyle name="Финансовый 3 4 4 2 2 6 3" xfId="3116"/>
    <cellStyle name="Финансовый 3 4 4 2 2 6 3 2" xfId="9920"/>
    <cellStyle name="Финансовый 3 4 4 2 2 6 3 2 2" xfId="23528"/>
    <cellStyle name="Финансовый 3 4 4 2 2 6 3 2 3" xfId="37136"/>
    <cellStyle name="Финансовый 3 4 4 2 2 6 3 3" xfId="16724"/>
    <cellStyle name="Финансовый 3 4 4 2 2 6 3 4" xfId="30332"/>
    <cellStyle name="Финансовый 3 4 4 2 2 6 4" xfId="7652"/>
    <cellStyle name="Финансовый 3 4 4 2 2 6 4 2" xfId="21260"/>
    <cellStyle name="Финансовый 3 4 4 2 2 6 4 3" xfId="34868"/>
    <cellStyle name="Финансовый 3 4 4 2 2 6 5" xfId="14456"/>
    <cellStyle name="Финансовый 3 4 4 2 2 6 6" xfId="28064"/>
    <cellStyle name="Финансовый 3 4 4 2 2 7" xfId="5006"/>
    <cellStyle name="Финансовый 3 4 4 2 2 7 2" xfId="11810"/>
    <cellStyle name="Финансовый 3 4 4 2 2 7 2 2" xfId="25418"/>
    <cellStyle name="Финансовый 3 4 4 2 2 7 2 3" xfId="39026"/>
    <cellStyle name="Финансовый 3 4 4 2 2 7 3" xfId="18614"/>
    <cellStyle name="Финансовый 3 4 4 2 2 7 4" xfId="32222"/>
    <cellStyle name="Финансовый 3 4 4 2 2 8" xfId="2738"/>
    <cellStyle name="Финансовый 3 4 4 2 2 8 2" xfId="9542"/>
    <cellStyle name="Финансовый 3 4 4 2 2 8 2 2" xfId="23150"/>
    <cellStyle name="Финансовый 3 4 4 2 2 8 2 3" xfId="36758"/>
    <cellStyle name="Финансовый 3 4 4 2 2 8 3" xfId="16346"/>
    <cellStyle name="Финансовый 3 4 4 2 2 8 4" xfId="29954"/>
    <cellStyle name="Финансовый 3 4 4 2 2 9" xfId="7274"/>
    <cellStyle name="Финансовый 3 4 4 2 2 9 2" xfId="20882"/>
    <cellStyle name="Финансовый 3 4 4 2 2 9 3" xfId="34490"/>
    <cellStyle name="Финансовый 3 4 4 2 3" xfId="1834"/>
    <cellStyle name="Финансовый 3 4 4 2 3 2" xfId="6370"/>
    <cellStyle name="Финансовый 3 4 4 2 3 2 2" xfId="13174"/>
    <cellStyle name="Финансовый 3 4 4 2 3 2 2 2" xfId="26782"/>
    <cellStyle name="Финансовый 3 4 4 2 3 2 2 3" xfId="40390"/>
    <cellStyle name="Финансовый 3 4 4 2 3 2 3" xfId="19978"/>
    <cellStyle name="Финансовый 3 4 4 2 3 2 4" xfId="33586"/>
    <cellStyle name="Финансовый 3 4 4 2 3 3" xfId="4102"/>
    <cellStyle name="Финансовый 3 4 4 2 3 3 2" xfId="10906"/>
    <cellStyle name="Финансовый 3 4 4 2 3 3 2 2" xfId="24514"/>
    <cellStyle name="Финансовый 3 4 4 2 3 3 2 3" xfId="38122"/>
    <cellStyle name="Финансовый 3 4 4 2 3 3 3" xfId="17710"/>
    <cellStyle name="Финансовый 3 4 4 2 3 3 4" xfId="31318"/>
    <cellStyle name="Финансовый 3 4 4 2 3 4" xfId="8638"/>
    <cellStyle name="Финансовый 3 4 4 2 3 4 2" xfId="22246"/>
    <cellStyle name="Финансовый 3 4 4 2 3 4 3" xfId="35854"/>
    <cellStyle name="Финансовый 3 4 4 2 3 5" xfId="15442"/>
    <cellStyle name="Финансовый 3 4 4 2 3 6" xfId="29050"/>
    <cellStyle name="Финансовый 3 4 4 2 4" xfId="1456"/>
    <cellStyle name="Финансовый 3 4 4 2 4 2" xfId="5992"/>
    <cellStyle name="Финансовый 3 4 4 2 4 2 2" xfId="12796"/>
    <cellStyle name="Финансовый 3 4 4 2 4 2 2 2" xfId="26404"/>
    <cellStyle name="Финансовый 3 4 4 2 4 2 2 3" xfId="40012"/>
    <cellStyle name="Финансовый 3 4 4 2 4 2 3" xfId="19600"/>
    <cellStyle name="Финансовый 3 4 4 2 4 2 4" xfId="33208"/>
    <cellStyle name="Финансовый 3 4 4 2 4 3" xfId="3724"/>
    <cellStyle name="Финансовый 3 4 4 2 4 3 2" xfId="10528"/>
    <cellStyle name="Финансовый 3 4 4 2 4 3 2 2" xfId="24136"/>
    <cellStyle name="Финансовый 3 4 4 2 4 3 2 3" xfId="37744"/>
    <cellStyle name="Финансовый 3 4 4 2 4 3 3" xfId="17332"/>
    <cellStyle name="Финансовый 3 4 4 2 4 3 4" xfId="30940"/>
    <cellStyle name="Финансовый 3 4 4 2 4 4" xfId="8260"/>
    <cellStyle name="Финансовый 3 4 4 2 4 4 2" xfId="21868"/>
    <cellStyle name="Финансовый 3 4 4 2 4 4 3" xfId="35476"/>
    <cellStyle name="Финансовый 3 4 4 2 4 5" xfId="15064"/>
    <cellStyle name="Финансовый 3 4 4 2 4 6" xfId="28672"/>
    <cellStyle name="Финансовый 3 4 4 2 5" xfId="2212"/>
    <cellStyle name="Финансовый 3 4 4 2 5 2" xfId="6748"/>
    <cellStyle name="Финансовый 3 4 4 2 5 2 2" xfId="13552"/>
    <cellStyle name="Финансовый 3 4 4 2 5 2 2 2" xfId="27160"/>
    <cellStyle name="Финансовый 3 4 4 2 5 2 2 3" xfId="40768"/>
    <cellStyle name="Финансовый 3 4 4 2 5 2 3" xfId="20356"/>
    <cellStyle name="Финансовый 3 4 4 2 5 2 4" xfId="33964"/>
    <cellStyle name="Финансовый 3 4 4 2 5 3" xfId="4480"/>
    <cellStyle name="Финансовый 3 4 4 2 5 3 2" xfId="11284"/>
    <cellStyle name="Финансовый 3 4 4 2 5 3 2 2" xfId="24892"/>
    <cellStyle name="Финансовый 3 4 4 2 5 3 2 3" xfId="38500"/>
    <cellStyle name="Финансовый 3 4 4 2 5 3 3" xfId="18088"/>
    <cellStyle name="Финансовый 3 4 4 2 5 3 4" xfId="31696"/>
    <cellStyle name="Финансовый 3 4 4 2 5 4" xfId="9016"/>
    <cellStyle name="Финансовый 3 4 4 2 5 4 2" xfId="22624"/>
    <cellStyle name="Финансовый 3 4 4 2 5 4 3" xfId="36232"/>
    <cellStyle name="Финансовый 3 4 4 2 5 5" xfId="15820"/>
    <cellStyle name="Финансовый 3 4 4 2 5 6" xfId="29428"/>
    <cellStyle name="Финансовый 3 4 4 2 6" xfId="1078"/>
    <cellStyle name="Финансовый 3 4 4 2 6 2" xfId="5614"/>
    <cellStyle name="Финансовый 3 4 4 2 6 2 2" xfId="12418"/>
    <cellStyle name="Финансовый 3 4 4 2 6 2 2 2" xfId="26026"/>
    <cellStyle name="Финансовый 3 4 4 2 6 2 2 3" xfId="39634"/>
    <cellStyle name="Финансовый 3 4 4 2 6 2 3" xfId="19222"/>
    <cellStyle name="Финансовый 3 4 4 2 6 2 4" xfId="32830"/>
    <cellStyle name="Финансовый 3 4 4 2 6 3" xfId="3346"/>
    <cellStyle name="Финансовый 3 4 4 2 6 3 2" xfId="10150"/>
    <cellStyle name="Финансовый 3 4 4 2 6 3 2 2" xfId="23758"/>
    <cellStyle name="Финансовый 3 4 4 2 6 3 2 3" xfId="37366"/>
    <cellStyle name="Финансовый 3 4 4 2 6 3 3" xfId="16954"/>
    <cellStyle name="Финансовый 3 4 4 2 6 3 4" xfId="30562"/>
    <cellStyle name="Финансовый 3 4 4 2 6 4" xfId="7882"/>
    <cellStyle name="Финансовый 3 4 4 2 6 4 2" xfId="21490"/>
    <cellStyle name="Финансовый 3 4 4 2 6 4 3" xfId="35098"/>
    <cellStyle name="Финансовый 3 4 4 2 6 5" xfId="14686"/>
    <cellStyle name="Финансовый 3 4 4 2 6 6" xfId="28294"/>
    <cellStyle name="Финансовый 3 4 4 2 7" xfId="700"/>
    <cellStyle name="Финансовый 3 4 4 2 7 2" xfId="5236"/>
    <cellStyle name="Финансовый 3 4 4 2 7 2 2" xfId="12040"/>
    <cellStyle name="Финансовый 3 4 4 2 7 2 2 2" xfId="25648"/>
    <cellStyle name="Финансовый 3 4 4 2 7 2 2 3" xfId="39256"/>
    <cellStyle name="Финансовый 3 4 4 2 7 2 3" xfId="18844"/>
    <cellStyle name="Финансовый 3 4 4 2 7 2 4" xfId="32452"/>
    <cellStyle name="Финансовый 3 4 4 2 7 3" xfId="2968"/>
    <cellStyle name="Финансовый 3 4 4 2 7 3 2" xfId="9772"/>
    <cellStyle name="Финансовый 3 4 4 2 7 3 2 2" xfId="23380"/>
    <cellStyle name="Финансовый 3 4 4 2 7 3 2 3" xfId="36988"/>
    <cellStyle name="Финансовый 3 4 4 2 7 3 3" xfId="16576"/>
    <cellStyle name="Финансовый 3 4 4 2 7 3 4" xfId="30184"/>
    <cellStyle name="Финансовый 3 4 4 2 7 4" xfId="7504"/>
    <cellStyle name="Финансовый 3 4 4 2 7 4 2" xfId="21112"/>
    <cellStyle name="Финансовый 3 4 4 2 7 4 3" xfId="34720"/>
    <cellStyle name="Финансовый 3 4 4 2 7 5" xfId="14308"/>
    <cellStyle name="Финансовый 3 4 4 2 7 6" xfId="27916"/>
    <cellStyle name="Финансовый 3 4 4 2 8" xfId="4858"/>
    <cellStyle name="Финансовый 3 4 4 2 8 2" xfId="11662"/>
    <cellStyle name="Финансовый 3 4 4 2 8 2 2" xfId="25270"/>
    <cellStyle name="Финансовый 3 4 4 2 8 2 3" xfId="38878"/>
    <cellStyle name="Финансовый 3 4 4 2 8 3" xfId="18466"/>
    <cellStyle name="Финансовый 3 4 4 2 8 4" xfId="32074"/>
    <cellStyle name="Финансовый 3 4 4 2 9" xfId="2590"/>
    <cellStyle name="Финансовый 3 4 4 2 9 2" xfId="9394"/>
    <cellStyle name="Финансовый 3 4 4 2 9 2 2" xfId="23002"/>
    <cellStyle name="Финансовый 3 4 4 2 9 2 3" xfId="36610"/>
    <cellStyle name="Финансовый 3 4 4 2 9 3" xfId="16198"/>
    <cellStyle name="Финансовый 3 4 4 2 9 4" xfId="29806"/>
    <cellStyle name="Финансовый 3 4 4 3" xfId="268"/>
    <cellStyle name="Финансовый 3 4 4 3 10" xfId="7072"/>
    <cellStyle name="Финансовый 3 4 4 3 10 2" xfId="20680"/>
    <cellStyle name="Финансовый 3 4 4 3 10 3" xfId="34288"/>
    <cellStyle name="Финансовый 3 4 4 3 11" xfId="13876"/>
    <cellStyle name="Финансовый 3 4 4 3 12" xfId="27484"/>
    <cellStyle name="Финансовый 3 4 4 3 2" xfId="511"/>
    <cellStyle name="Финансовый 3 4 4 3 2 10" xfId="14119"/>
    <cellStyle name="Финансовый 3 4 4 3 2 11" xfId="27727"/>
    <cellStyle name="Финансовый 3 4 4 3 2 2" xfId="2023"/>
    <cellStyle name="Финансовый 3 4 4 3 2 2 2" xfId="6559"/>
    <cellStyle name="Финансовый 3 4 4 3 2 2 2 2" xfId="13363"/>
    <cellStyle name="Финансовый 3 4 4 3 2 2 2 2 2" xfId="26971"/>
    <cellStyle name="Финансовый 3 4 4 3 2 2 2 2 3" xfId="40579"/>
    <cellStyle name="Финансовый 3 4 4 3 2 2 2 3" xfId="20167"/>
    <cellStyle name="Финансовый 3 4 4 3 2 2 2 4" xfId="33775"/>
    <cellStyle name="Финансовый 3 4 4 3 2 2 3" xfId="4291"/>
    <cellStyle name="Финансовый 3 4 4 3 2 2 3 2" xfId="11095"/>
    <cellStyle name="Финансовый 3 4 4 3 2 2 3 2 2" xfId="24703"/>
    <cellStyle name="Финансовый 3 4 4 3 2 2 3 2 3" xfId="38311"/>
    <cellStyle name="Финансовый 3 4 4 3 2 2 3 3" xfId="17899"/>
    <cellStyle name="Финансовый 3 4 4 3 2 2 3 4" xfId="31507"/>
    <cellStyle name="Финансовый 3 4 4 3 2 2 4" xfId="8827"/>
    <cellStyle name="Финансовый 3 4 4 3 2 2 4 2" xfId="22435"/>
    <cellStyle name="Финансовый 3 4 4 3 2 2 4 3" xfId="36043"/>
    <cellStyle name="Финансовый 3 4 4 3 2 2 5" xfId="15631"/>
    <cellStyle name="Финансовый 3 4 4 3 2 2 6" xfId="29239"/>
    <cellStyle name="Финансовый 3 4 4 3 2 3" xfId="1645"/>
    <cellStyle name="Финансовый 3 4 4 3 2 3 2" xfId="6181"/>
    <cellStyle name="Финансовый 3 4 4 3 2 3 2 2" xfId="12985"/>
    <cellStyle name="Финансовый 3 4 4 3 2 3 2 2 2" xfId="26593"/>
    <cellStyle name="Финансовый 3 4 4 3 2 3 2 2 3" xfId="40201"/>
    <cellStyle name="Финансовый 3 4 4 3 2 3 2 3" xfId="19789"/>
    <cellStyle name="Финансовый 3 4 4 3 2 3 2 4" xfId="33397"/>
    <cellStyle name="Финансовый 3 4 4 3 2 3 3" xfId="3913"/>
    <cellStyle name="Финансовый 3 4 4 3 2 3 3 2" xfId="10717"/>
    <cellStyle name="Финансовый 3 4 4 3 2 3 3 2 2" xfId="24325"/>
    <cellStyle name="Финансовый 3 4 4 3 2 3 3 2 3" xfId="37933"/>
    <cellStyle name="Финансовый 3 4 4 3 2 3 3 3" xfId="17521"/>
    <cellStyle name="Финансовый 3 4 4 3 2 3 3 4" xfId="31129"/>
    <cellStyle name="Финансовый 3 4 4 3 2 3 4" xfId="8449"/>
    <cellStyle name="Финансовый 3 4 4 3 2 3 4 2" xfId="22057"/>
    <cellStyle name="Финансовый 3 4 4 3 2 3 4 3" xfId="35665"/>
    <cellStyle name="Финансовый 3 4 4 3 2 3 5" xfId="15253"/>
    <cellStyle name="Финансовый 3 4 4 3 2 3 6" xfId="28861"/>
    <cellStyle name="Финансовый 3 4 4 3 2 4" xfId="2401"/>
    <cellStyle name="Финансовый 3 4 4 3 2 4 2" xfId="6937"/>
    <cellStyle name="Финансовый 3 4 4 3 2 4 2 2" xfId="13741"/>
    <cellStyle name="Финансовый 3 4 4 3 2 4 2 2 2" xfId="27349"/>
    <cellStyle name="Финансовый 3 4 4 3 2 4 2 2 3" xfId="40957"/>
    <cellStyle name="Финансовый 3 4 4 3 2 4 2 3" xfId="20545"/>
    <cellStyle name="Финансовый 3 4 4 3 2 4 2 4" xfId="34153"/>
    <cellStyle name="Финансовый 3 4 4 3 2 4 3" xfId="4669"/>
    <cellStyle name="Финансовый 3 4 4 3 2 4 3 2" xfId="11473"/>
    <cellStyle name="Финансовый 3 4 4 3 2 4 3 2 2" xfId="25081"/>
    <cellStyle name="Финансовый 3 4 4 3 2 4 3 2 3" xfId="38689"/>
    <cellStyle name="Финансовый 3 4 4 3 2 4 3 3" xfId="18277"/>
    <cellStyle name="Финансовый 3 4 4 3 2 4 3 4" xfId="31885"/>
    <cellStyle name="Финансовый 3 4 4 3 2 4 4" xfId="9205"/>
    <cellStyle name="Финансовый 3 4 4 3 2 4 4 2" xfId="22813"/>
    <cellStyle name="Финансовый 3 4 4 3 2 4 4 3" xfId="36421"/>
    <cellStyle name="Финансовый 3 4 4 3 2 4 5" xfId="16009"/>
    <cellStyle name="Финансовый 3 4 4 3 2 4 6" xfId="29617"/>
    <cellStyle name="Финансовый 3 4 4 3 2 5" xfId="1267"/>
    <cellStyle name="Финансовый 3 4 4 3 2 5 2" xfId="5803"/>
    <cellStyle name="Финансовый 3 4 4 3 2 5 2 2" xfId="12607"/>
    <cellStyle name="Финансовый 3 4 4 3 2 5 2 2 2" xfId="26215"/>
    <cellStyle name="Финансовый 3 4 4 3 2 5 2 2 3" xfId="39823"/>
    <cellStyle name="Финансовый 3 4 4 3 2 5 2 3" xfId="19411"/>
    <cellStyle name="Финансовый 3 4 4 3 2 5 2 4" xfId="33019"/>
    <cellStyle name="Финансовый 3 4 4 3 2 5 3" xfId="3535"/>
    <cellStyle name="Финансовый 3 4 4 3 2 5 3 2" xfId="10339"/>
    <cellStyle name="Финансовый 3 4 4 3 2 5 3 2 2" xfId="23947"/>
    <cellStyle name="Финансовый 3 4 4 3 2 5 3 2 3" xfId="37555"/>
    <cellStyle name="Финансовый 3 4 4 3 2 5 3 3" xfId="17143"/>
    <cellStyle name="Финансовый 3 4 4 3 2 5 3 4" xfId="30751"/>
    <cellStyle name="Финансовый 3 4 4 3 2 5 4" xfId="8071"/>
    <cellStyle name="Финансовый 3 4 4 3 2 5 4 2" xfId="21679"/>
    <cellStyle name="Финансовый 3 4 4 3 2 5 4 3" xfId="35287"/>
    <cellStyle name="Финансовый 3 4 4 3 2 5 5" xfId="14875"/>
    <cellStyle name="Финансовый 3 4 4 3 2 5 6" xfId="28483"/>
    <cellStyle name="Финансовый 3 4 4 3 2 6" xfId="889"/>
    <cellStyle name="Финансовый 3 4 4 3 2 6 2" xfId="5425"/>
    <cellStyle name="Финансовый 3 4 4 3 2 6 2 2" xfId="12229"/>
    <cellStyle name="Финансовый 3 4 4 3 2 6 2 2 2" xfId="25837"/>
    <cellStyle name="Финансовый 3 4 4 3 2 6 2 2 3" xfId="39445"/>
    <cellStyle name="Финансовый 3 4 4 3 2 6 2 3" xfId="19033"/>
    <cellStyle name="Финансовый 3 4 4 3 2 6 2 4" xfId="32641"/>
    <cellStyle name="Финансовый 3 4 4 3 2 6 3" xfId="3157"/>
    <cellStyle name="Финансовый 3 4 4 3 2 6 3 2" xfId="9961"/>
    <cellStyle name="Финансовый 3 4 4 3 2 6 3 2 2" xfId="23569"/>
    <cellStyle name="Финансовый 3 4 4 3 2 6 3 2 3" xfId="37177"/>
    <cellStyle name="Финансовый 3 4 4 3 2 6 3 3" xfId="16765"/>
    <cellStyle name="Финансовый 3 4 4 3 2 6 3 4" xfId="30373"/>
    <cellStyle name="Финансовый 3 4 4 3 2 6 4" xfId="7693"/>
    <cellStyle name="Финансовый 3 4 4 3 2 6 4 2" xfId="21301"/>
    <cellStyle name="Финансовый 3 4 4 3 2 6 4 3" xfId="34909"/>
    <cellStyle name="Финансовый 3 4 4 3 2 6 5" xfId="14497"/>
    <cellStyle name="Финансовый 3 4 4 3 2 6 6" xfId="28105"/>
    <cellStyle name="Финансовый 3 4 4 3 2 7" xfId="5047"/>
    <cellStyle name="Финансовый 3 4 4 3 2 7 2" xfId="11851"/>
    <cellStyle name="Финансовый 3 4 4 3 2 7 2 2" xfId="25459"/>
    <cellStyle name="Финансовый 3 4 4 3 2 7 2 3" xfId="39067"/>
    <cellStyle name="Финансовый 3 4 4 3 2 7 3" xfId="18655"/>
    <cellStyle name="Финансовый 3 4 4 3 2 7 4" xfId="32263"/>
    <cellStyle name="Финансовый 3 4 4 3 2 8" xfId="2779"/>
    <cellStyle name="Финансовый 3 4 4 3 2 8 2" xfId="9583"/>
    <cellStyle name="Финансовый 3 4 4 3 2 8 2 2" xfId="23191"/>
    <cellStyle name="Финансовый 3 4 4 3 2 8 2 3" xfId="36799"/>
    <cellStyle name="Финансовый 3 4 4 3 2 8 3" xfId="16387"/>
    <cellStyle name="Финансовый 3 4 4 3 2 8 4" xfId="29995"/>
    <cellStyle name="Финансовый 3 4 4 3 2 9" xfId="7315"/>
    <cellStyle name="Финансовый 3 4 4 3 2 9 2" xfId="20923"/>
    <cellStyle name="Финансовый 3 4 4 3 2 9 3" xfId="34531"/>
    <cellStyle name="Финансовый 3 4 4 3 3" xfId="1780"/>
    <cellStyle name="Финансовый 3 4 4 3 3 2" xfId="6316"/>
    <cellStyle name="Финансовый 3 4 4 3 3 2 2" xfId="13120"/>
    <cellStyle name="Финансовый 3 4 4 3 3 2 2 2" xfId="26728"/>
    <cellStyle name="Финансовый 3 4 4 3 3 2 2 3" xfId="40336"/>
    <cellStyle name="Финансовый 3 4 4 3 3 2 3" xfId="19924"/>
    <cellStyle name="Финансовый 3 4 4 3 3 2 4" xfId="33532"/>
    <cellStyle name="Финансовый 3 4 4 3 3 3" xfId="4048"/>
    <cellStyle name="Финансовый 3 4 4 3 3 3 2" xfId="10852"/>
    <cellStyle name="Финансовый 3 4 4 3 3 3 2 2" xfId="24460"/>
    <cellStyle name="Финансовый 3 4 4 3 3 3 2 3" xfId="38068"/>
    <cellStyle name="Финансовый 3 4 4 3 3 3 3" xfId="17656"/>
    <cellStyle name="Финансовый 3 4 4 3 3 3 4" xfId="31264"/>
    <cellStyle name="Финансовый 3 4 4 3 3 4" xfId="8584"/>
    <cellStyle name="Финансовый 3 4 4 3 3 4 2" xfId="22192"/>
    <cellStyle name="Финансовый 3 4 4 3 3 4 3" xfId="35800"/>
    <cellStyle name="Финансовый 3 4 4 3 3 5" xfId="15388"/>
    <cellStyle name="Финансовый 3 4 4 3 3 6" xfId="28996"/>
    <cellStyle name="Финансовый 3 4 4 3 4" xfId="1402"/>
    <cellStyle name="Финансовый 3 4 4 3 4 2" xfId="5938"/>
    <cellStyle name="Финансовый 3 4 4 3 4 2 2" xfId="12742"/>
    <cellStyle name="Финансовый 3 4 4 3 4 2 2 2" xfId="26350"/>
    <cellStyle name="Финансовый 3 4 4 3 4 2 2 3" xfId="39958"/>
    <cellStyle name="Финансовый 3 4 4 3 4 2 3" xfId="19546"/>
    <cellStyle name="Финансовый 3 4 4 3 4 2 4" xfId="33154"/>
    <cellStyle name="Финансовый 3 4 4 3 4 3" xfId="3670"/>
    <cellStyle name="Финансовый 3 4 4 3 4 3 2" xfId="10474"/>
    <cellStyle name="Финансовый 3 4 4 3 4 3 2 2" xfId="24082"/>
    <cellStyle name="Финансовый 3 4 4 3 4 3 2 3" xfId="37690"/>
    <cellStyle name="Финансовый 3 4 4 3 4 3 3" xfId="17278"/>
    <cellStyle name="Финансовый 3 4 4 3 4 3 4" xfId="30886"/>
    <cellStyle name="Финансовый 3 4 4 3 4 4" xfId="8206"/>
    <cellStyle name="Финансовый 3 4 4 3 4 4 2" xfId="21814"/>
    <cellStyle name="Финансовый 3 4 4 3 4 4 3" xfId="35422"/>
    <cellStyle name="Финансовый 3 4 4 3 4 5" xfId="15010"/>
    <cellStyle name="Финансовый 3 4 4 3 4 6" xfId="28618"/>
    <cellStyle name="Финансовый 3 4 4 3 5" xfId="2158"/>
    <cellStyle name="Финансовый 3 4 4 3 5 2" xfId="6694"/>
    <cellStyle name="Финансовый 3 4 4 3 5 2 2" xfId="13498"/>
    <cellStyle name="Финансовый 3 4 4 3 5 2 2 2" xfId="27106"/>
    <cellStyle name="Финансовый 3 4 4 3 5 2 2 3" xfId="40714"/>
    <cellStyle name="Финансовый 3 4 4 3 5 2 3" xfId="20302"/>
    <cellStyle name="Финансовый 3 4 4 3 5 2 4" xfId="33910"/>
    <cellStyle name="Финансовый 3 4 4 3 5 3" xfId="4426"/>
    <cellStyle name="Финансовый 3 4 4 3 5 3 2" xfId="11230"/>
    <cellStyle name="Финансовый 3 4 4 3 5 3 2 2" xfId="24838"/>
    <cellStyle name="Финансовый 3 4 4 3 5 3 2 3" xfId="38446"/>
    <cellStyle name="Финансовый 3 4 4 3 5 3 3" xfId="18034"/>
    <cellStyle name="Финансовый 3 4 4 3 5 3 4" xfId="31642"/>
    <cellStyle name="Финансовый 3 4 4 3 5 4" xfId="8962"/>
    <cellStyle name="Финансовый 3 4 4 3 5 4 2" xfId="22570"/>
    <cellStyle name="Финансовый 3 4 4 3 5 4 3" xfId="36178"/>
    <cellStyle name="Финансовый 3 4 4 3 5 5" xfId="15766"/>
    <cellStyle name="Финансовый 3 4 4 3 5 6" xfId="29374"/>
    <cellStyle name="Финансовый 3 4 4 3 6" xfId="1024"/>
    <cellStyle name="Финансовый 3 4 4 3 6 2" xfId="5560"/>
    <cellStyle name="Финансовый 3 4 4 3 6 2 2" xfId="12364"/>
    <cellStyle name="Финансовый 3 4 4 3 6 2 2 2" xfId="25972"/>
    <cellStyle name="Финансовый 3 4 4 3 6 2 2 3" xfId="39580"/>
    <cellStyle name="Финансовый 3 4 4 3 6 2 3" xfId="19168"/>
    <cellStyle name="Финансовый 3 4 4 3 6 2 4" xfId="32776"/>
    <cellStyle name="Финансовый 3 4 4 3 6 3" xfId="3292"/>
    <cellStyle name="Финансовый 3 4 4 3 6 3 2" xfId="10096"/>
    <cellStyle name="Финансовый 3 4 4 3 6 3 2 2" xfId="23704"/>
    <cellStyle name="Финансовый 3 4 4 3 6 3 2 3" xfId="37312"/>
    <cellStyle name="Финансовый 3 4 4 3 6 3 3" xfId="16900"/>
    <cellStyle name="Финансовый 3 4 4 3 6 3 4" xfId="30508"/>
    <cellStyle name="Финансовый 3 4 4 3 6 4" xfId="7828"/>
    <cellStyle name="Финансовый 3 4 4 3 6 4 2" xfId="21436"/>
    <cellStyle name="Финансовый 3 4 4 3 6 4 3" xfId="35044"/>
    <cellStyle name="Финансовый 3 4 4 3 6 5" xfId="14632"/>
    <cellStyle name="Финансовый 3 4 4 3 6 6" xfId="28240"/>
    <cellStyle name="Финансовый 3 4 4 3 7" xfId="646"/>
    <cellStyle name="Финансовый 3 4 4 3 7 2" xfId="5182"/>
    <cellStyle name="Финансовый 3 4 4 3 7 2 2" xfId="11986"/>
    <cellStyle name="Финансовый 3 4 4 3 7 2 2 2" xfId="25594"/>
    <cellStyle name="Финансовый 3 4 4 3 7 2 2 3" xfId="39202"/>
    <cellStyle name="Финансовый 3 4 4 3 7 2 3" xfId="18790"/>
    <cellStyle name="Финансовый 3 4 4 3 7 2 4" xfId="32398"/>
    <cellStyle name="Финансовый 3 4 4 3 7 3" xfId="2914"/>
    <cellStyle name="Финансовый 3 4 4 3 7 3 2" xfId="9718"/>
    <cellStyle name="Финансовый 3 4 4 3 7 3 2 2" xfId="23326"/>
    <cellStyle name="Финансовый 3 4 4 3 7 3 2 3" xfId="36934"/>
    <cellStyle name="Финансовый 3 4 4 3 7 3 3" xfId="16522"/>
    <cellStyle name="Финансовый 3 4 4 3 7 3 4" xfId="30130"/>
    <cellStyle name="Финансовый 3 4 4 3 7 4" xfId="7450"/>
    <cellStyle name="Финансовый 3 4 4 3 7 4 2" xfId="21058"/>
    <cellStyle name="Финансовый 3 4 4 3 7 4 3" xfId="34666"/>
    <cellStyle name="Финансовый 3 4 4 3 7 5" xfId="14254"/>
    <cellStyle name="Финансовый 3 4 4 3 7 6" xfId="27862"/>
    <cellStyle name="Финансовый 3 4 4 3 8" xfId="4804"/>
    <cellStyle name="Финансовый 3 4 4 3 8 2" xfId="11608"/>
    <cellStyle name="Финансовый 3 4 4 3 8 2 2" xfId="25216"/>
    <cellStyle name="Финансовый 3 4 4 3 8 2 3" xfId="38824"/>
    <cellStyle name="Финансовый 3 4 4 3 8 3" xfId="18412"/>
    <cellStyle name="Финансовый 3 4 4 3 8 4" xfId="32020"/>
    <cellStyle name="Финансовый 3 4 4 3 9" xfId="2536"/>
    <cellStyle name="Финансовый 3 4 4 3 9 2" xfId="9340"/>
    <cellStyle name="Финансовый 3 4 4 3 9 2 2" xfId="22948"/>
    <cellStyle name="Финансовый 3 4 4 3 9 2 3" xfId="36556"/>
    <cellStyle name="Финансовый 3 4 4 3 9 3" xfId="16144"/>
    <cellStyle name="Финансовый 3 4 4 3 9 4" xfId="29752"/>
    <cellStyle name="Финансовый 3 4 4 4" xfId="389"/>
    <cellStyle name="Финансовый 3 4 4 4 10" xfId="13997"/>
    <cellStyle name="Финансовый 3 4 4 4 11" xfId="27605"/>
    <cellStyle name="Финансовый 3 4 4 4 2" xfId="1901"/>
    <cellStyle name="Финансовый 3 4 4 4 2 2" xfId="6437"/>
    <cellStyle name="Финансовый 3 4 4 4 2 2 2" xfId="13241"/>
    <cellStyle name="Финансовый 3 4 4 4 2 2 2 2" xfId="26849"/>
    <cellStyle name="Финансовый 3 4 4 4 2 2 2 3" xfId="40457"/>
    <cellStyle name="Финансовый 3 4 4 4 2 2 3" xfId="20045"/>
    <cellStyle name="Финансовый 3 4 4 4 2 2 4" xfId="33653"/>
    <cellStyle name="Финансовый 3 4 4 4 2 3" xfId="4169"/>
    <cellStyle name="Финансовый 3 4 4 4 2 3 2" xfId="10973"/>
    <cellStyle name="Финансовый 3 4 4 4 2 3 2 2" xfId="24581"/>
    <cellStyle name="Финансовый 3 4 4 4 2 3 2 3" xfId="38189"/>
    <cellStyle name="Финансовый 3 4 4 4 2 3 3" xfId="17777"/>
    <cellStyle name="Финансовый 3 4 4 4 2 3 4" xfId="31385"/>
    <cellStyle name="Финансовый 3 4 4 4 2 4" xfId="8705"/>
    <cellStyle name="Финансовый 3 4 4 4 2 4 2" xfId="22313"/>
    <cellStyle name="Финансовый 3 4 4 4 2 4 3" xfId="35921"/>
    <cellStyle name="Финансовый 3 4 4 4 2 5" xfId="15509"/>
    <cellStyle name="Финансовый 3 4 4 4 2 6" xfId="29117"/>
    <cellStyle name="Финансовый 3 4 4 4 3" xfId="1523"/>
    <cellStyle name="Финансовый 3 4 4 4 3 2" xfId="6059"/>
    <cellStyle name="Финансовый 3 4 4 4 3 2 2" xfId="12863"/>
    <cellStyle name="Финансовый 3 4 4 4 3 2 2 2" xfId="26471"/>
    <cellStyle name="Финансовый 3 4 4 4 3 2 2 3" xfId="40079"/>
    <cellStyle name="Финансовый 3 4 4 4 3 2 3" xfId="19667"/>
    <cellStyle name="Финансовый 3 4 4 4 3 2 4" xfId="33275"/>
    <cellStyle name="Финансовый 3 4 4 4 3 3" xfId="3791"/>
    <cellStyle name="Финансовый 3 4 4 4 3 3 2" xfId="10595"/>
    <cellStyle name="Финансовый 3 4 4 4 3 3 2 2" xfId="24203"/>
    <cellStyle name="Финансовый 3 4 4 4 3 3 2 3" xfId="37811"/>
    <cellStyle name="Финансовый 3 4 4 4 3 3 3" xfId="17399"/>
    <cellStyle name="Финансовый 3 4 4 4 3 3 4" xfId="31007"/>
    <cellStyle name="Финансовый 3 4 4 4 3 4" xfId="8327"/>
    <cellStyle name="Финансовый 3 4 4 4 3 4 2" xfId="21935"/>
    <cellStyle name="Финансовый 3 4 4 4 3 4 3" xfId="35543"/>
    <cellStyle name="Финансовый 3 4 4 4 3 5" xfId="15131"/>
    <cellStyle name="Финансовый 3 4 4 4 3 6" xfId="28739"/>
    <cellStyle name="Финансовый 3 4 4 4 4" xfId="2279"/>
    <cellStyle name="Финансовый 3 4 4 4 4 2" xfId="6815"/>
    <cellStyle name="Финансовый 3 4 4 4 4 2 2" xfId="13619"/>
    <cellStyle name="Финансовый 3 4 4 4 4 2 2 2" xfId="27227"/>
    <cellStyle name="Финансовый 3 4 4 4 4 2 2 3" xfId="40835"/>
    <cellStyle name="Финансовый 3 4 4 4 4 2 3" xfId="20423"/>
    <cellStyle name="Финансовый 3 4 4 4 4 2 4" xfId="34031"/>
    <cellStyle name="Финансовый 3 4 4 4 4 3" xfId="4547"/>
    <cellStyle name="Финансовый 3 4 4 4 4 3 2" xfId="11351"/>
    <cellStyle name="Финансовый 3 4 4 4 4 3 2 2" xfId="24959"/>
    <cellStyle name="Финансовый 3 4 4 4 4 3 2 3" xfId="38567"/>
    <cellStyle name="Финансовый 3 4 4 4 4 3 3" xfId="18155"/>
    <cellStyle name="Финансовый 3 4 4 4 4 3 4" xfId="31763"/>
    <cellStyle name="Финансовый 3 4 4 4 4 4" xfId="9083"/>
    <cellStyle name="Финансовый 3 4 4 4 4 4 2" xfId="22691"/>
    <cellStyle name="Финансовый 3 4 4 4 4 4 3" xfId="36299"/>
    <cellStyle name="Финансовый 3 4 4 4 4 5" xfId="15887"/>
    <cellStyle name="Финансовый 3 4 4 4 4 6" xfId="29495"/>
    <cellStyle name="Финансовый 3 4 4 4 5" xfId="1145"/>
    <cellStyle name="Финансовый 3 4 4 4 5 2" xfId="5681"/>
    <cellStyle name="Финансовый 3 4 4 4 5 2 2" xfId="12485"/>
    <cellStyle name="Финансовый 3 4 4 4 5 2 2 2" xfId="26093"/>
    <cellStyle name="Финансовый 3 4 4 4 5 2 2 3" xfId="39701"/>
    <cellStyle name="Финансовый 3 4 4 4 5 2 3" xfId="19289"/>
    <cellStyle name="Финансовый 3 4 4 4 5 2 4" xfId="32897"/>
    <cellStyle name="Финансовый 3 4 4 4 5 3" xfId="3413"/>
    <cellStyle name="Финансовый 3 4 4 4 5 3 2" xfId="10217"/>
    <cellStyle name="Финансовый 3 4 4 4 5 3 2 2" xfId="23825"/>
    <cellStyle name="Финансовый 3 4 4 4 5 3 2 3" xfId="37433"/>
    <cellStyle name="Финансовый 3 4 4 4 5 3 3" xfId="17021"/>
    <cellStyle name="Финансовый 3 4 4 4 5 3 4" xfId="30629"/>
    <cellStyle name="Финансовый 3 4 4 4 5 4" xfId="7949"/>
    <cellStyle name="Финансовый 3 4 4 4 5 4 2" xfId="21557"/>
    <cellStyle name="Финансовый 3 4 4 4 5 4 3" xfId="35165"/>
    <cellStyle name="Финансовый 3 4 4 4 5 5" xfId="14753"/>
    <cellStyle name="Финансовый 3 4 4 4 5 6" xfId="28361"/>
    <cellStyle name="Финансовый 3 4 4 4 6" xfId="767"/>
    <cellStyle name="Финансовый 3 4 4 4 6 2" xfId="5303"/>
    <cellStyle name="Финансовый 3 4 4 4 6 2 2" xfId="12107"/>
    <cellStyle name="Финансовый 3 4 4 4 6 2 2 2" xfId="25715"/>
    <cellStyle name="Финансовый 3 4 4 4 6 2 2 3" xfId="39323"/>
    <cellStyle name="Финансовый 3 4 4 4 6 2 3" xfId="18911"/>
    <cellStyle name="Финансовый 3 4 4 4 6 2 4" xfId="32519"/>
    <cellStyle name="Финансовый 3 4 4 4 6 3" xfId="3035"/>
    <cellStyle name="Финансовый 3 4 4 4 6 3 2" xfId="9839"/>
    <cellStyle name="Финансовый 3 4 4 4 6 3 2 2" xfId="23447"/>
    <cellStyle name="Финансовый 3 4 4 4 6 3 2 3" xfId="37055"/>
    <cellStyle name="Финансовый 3 4 4 4 6 3 3" xfId="16643"/>
    <cellStyle name="Финансовый 3 4 4 4 6 3 4" xfId="30251"/>
    <cellStyle name="Финансовый 3 4 4 4 6 4" xfId="7571"/>
    <cellStyle name="Финансовый 3 4 4 4 6 4 2" xfId="21179"/>
    <cellStyle name="Финансовый 3 4 4 4 6 4 3" xfId="34787"/>
    <cellStyle name="Финансовый 3 4 4 4 6 5" xfId="14375"/>
    <cellStyle name="Финансовый 3 4 4 4 6 6" xfId="27983"/>
    <cellStyle name="Финансовый 3 4 4 4 7" xfId="4925"/>
    <cellStyle name="Финансовый 3 4 4 4 7 2" xfId="11729"/>
    <cellStyle name="Финансовый 3 4 4 4 7 2 2" xfId="25337"/>
    <cellStyle name="Финансовый 3 4 4 4 7 2 3" xfId="38945"/>
    <cellStyle name="Финансовый 3 4 4 4 7 3" xfId="18533"/>
    <cellStyle name="Финансовый 3 4 4 4 7 4" xfId="32141"/>
    <cellStyle name="Финансовый 3 4 4 4 8" xfId="2657"/>
    <cellStyle name="Финансовый 3 4 4 4 8 2" xfId="9461"/>
    <cellStyle name="Финансовый 3 4 4 4 8 2 2" xfId="23069"/>
    <cellStyle name="Финансовый 3 4 4 4 8 2 3" xfId="36677"/>
    <cellStyle name="Финансовый 3 4 4 4 8 3" xfId="16265"/>
    <cellStyle name="Финансовый 3 4 4 4 8 4" xfId="29873"/>
    <cellStyle name="Финансовый 3 4 4 4 9" xfId="7193"/>
    <cellStyle name="Финансовый 3 4 4 4 9 2" xfId="20801"/>
    <cellStyle name="Финансовый 3 4 4 4 9 3" xfId="34409"/>
    <cellStyle name="Финансовый 3 4 4 5" xfId="1699"/>
    <cellStyle name="Финансовый 3 4 4 5 2" xfId="6235"/>
    <cellStyle name="Финансовый 3 4 4 5 2 2" xfId="13039"/>
    <cellStyle name="Финансовый 3 4 4 5 2 2 2" xfId="26647"/>
    <cellStyle name="Финансовый 3 4 4 5 2 2 3" xfId="40255"/>
    <cellStyle name="Финансовый 3 4 4 5 2 3" xfId="19843"/>
    <cellStyle name="Финансовый 3 4 4 5 2 4" xfId="33451"/>
    <cellStyle name="Финансовый 3 4 4 5 3" xfId="3967"/>
    <cellStyle name="Финансовый 3 4 4 5 3 2" xfId="10771"/>
    <cellStyle name="Финансовый 3 4 4 5 3 2 2" xfId="24379"/>
    <cellStyle name="Финансовый 3 4 4 5 3 2 3" xfId="37987"/>
    <cellStyle name="Финансовый 3 4 4 5 3 3" xfId="17575"/>
    <cellStyle name="Финансовый 3 4 4 5 3 4" xfId="31183"/>
    <cellStyle name="Финансовый 3 4 4 5 4" xfId="8503"/>
    <cellStyle name="Финансовый 3 4 4 5 4 2" xfId="22111"/>
    <cellStyle name="Финансовый 3 4 4 5 4 3" xfId="35719"/>
    <cellStyle name="Финансовый 3 4 4 5 5" xfId="15307"/>
    <cellStyle name="Финансовый 3 4 4 5 6" xfId="28915"/>
    <cellStyle name="Финансовый 3 4 4 6" xfId="1321"/>
    <cellStyle name="Финансовый 3 4 4 6 2" xfId="5857"/>
    <cellStyle name="Финансовый 3 4 4 6 2 2" xfId="12661"/>
    <cellStyle name="Финансовый 3 4 4 6 2 2 2" xfId="26269"/>
    <cellStyle name="Финансовый 3 4 4 6 2 2 3" xfId="39877"/>
    <cellStyle name="Финансовый 3 4 4 6 2 3" xfId="19465"/>
    <cellStyle name="Финансовый 3 4 4 6 2 4" xfId="33073"/>
    <cellStyle name="Финансовый 3 4 4 6 3" xfId="3589"/>
    <cellStyle name="Финансовый 3 4 4 6 3 2" xfId="10393"/>
    <cellStyle name="Финансовый 3 4 4 6 3 2 2" xfId="24001"/>
    <cellStyle name="Финансовый 3 4 4 6 3 2 3" xfId="37609"/>
    <cellStyle name="Финансовый 3 4 4 6 3 3" xfId="17197"/>
    <cellStyle name="Финансовый 3 4 4 6 3 4" xfId="30805"/>
    <cellStyle name="Финансовый 3 4 4 6 4" xfId="8125"/>
    <cellStyle name="Финансовый 3 4 4 6 4 2" xfId="21733"/>
    <cellStyle name="Финансовый 3 4 4 6 4 3" xfId="35341"/>
    <cellStyle name="Финансовый 3 4 4 6 5" xfId="14929"/>
    <cellStyle name="Финансовый 3 4 4 6 6" xfId="28537"/>
    <cellStyle name="Финансовый 3 4 4 7" xfId="2077"/>
    <cellStyle name="Финансовый 3 4 4 7 2" xfId="6613"/>
    <cellStyle name="Финансовый 3 4 4 7 2 2" xfId="13417"/>
    <cellStyle name="Финансовый 3 4 4 7 2 2 2" xfId="27025"/>
    <cellStyle name="Финансовый 3 4 4 7 2 2 3" xfId="40633"/>
    <cellStyle name="Финансовый 3 4 4 7 2 3" xfId="20221"/>
    <cellStyle name="Финансовый 3 4 4 7 2 4" xfId="33829"/>
    <cellStyle name="Финансовый 3 4 4 7 3" xfId="4345"/>
    <cellStyle name="Финансовый 3 4 4 7 3 2" xfId="11149"/>
    <cellStyle name="Финансовый 3 4 4 7 3 2 2" xfId="24757"/>
    <cellStyle name="Финансовый 3 4 4 7 3 2 3" xfId="38365"/>
    <cellStyle name="Финансовый 3 4 4 7 3 3" xfId="17953"/>
    <cellStyle name="Финансовый 3 4 4 7 3 4" xfId="31561"/>
    <cellStyle name="Финансовый 3 4 4 7 4" xfId="8881"/>
    <cellStyle name="Финансовый 3 4 4 7 4 2" xfId="22489"/>
    <cellStyle name="Финансовый 3 4 4 7 4 3" xfId="36097"/>
    <cellStyle name="Финансовый 3 4 4 7 5" xfId="15685"/>
    <cellStyle name="Финансовый 3 4 4 7 6" xfId="29293"/>
    <cellStyle name="Финансовый 3 4 4 8" xfId="943"/>
    <cellStyle name="Финансовый 3 4 4 8 2" xfId="5479"/>
    <cellStyle name="Финансовый 3 4 4 8 2 2" xfId="12283"/>
    <cellStyle name="Финансовый 3 4 4 8 2 2 2" xfId="25891"/>
    <cellStyle name="Финансовый 3 4 4 8 2 2 3" xfId="39499"/>
    <cellStyle name="Финансовый 3 4 4 8 2 3" xfId="19087"/>
    <cellStyle name="Финансовый 3 4 4 8 2 4" xfId="32695"/>
    <cellStyle name="Финансовый 3 4 4 8 3" xfId="3211"/>
    <cellStyle name="Финансовый 3 4 4 8 3 2" xfId="10015"/>
    <cellStyle name="Финансовый 3 4 4 8 3 2 2" xfId="23623"/>
    <cellStyle name="Финансовый 3 4 4 8 3 2 3" xfId="37231"/>
    <cellStyle name="Финансовый 3 4 4 8 3 3" xfId="16819"/>
    <cellStyle name="Финансовый 3 4 4 8 3 4" xfId="30427"/>
    <cellStyle name="Финансовый 3 4 4 8 4" xfId="7747"/>
    <cellStyle name="Финансовый 3 4 4 8 4 2" xfId="21355"/>
    <cellStyle name="Финансовый 3 4 4 8 4 3" xfId="34963"/>
    <cellStyle name="Финансовый 3 4 4 8 5" xfId="14551"/>
    <cellStyle name="Финансовый 3 4 4 8 6" xfId="28159"/>
    <cellStyle name="Финансовый 3 4 4 9" xfId="565"/>
    <cellStyle name="Финансовый 3 4 4 9 2" xfId="5101"/>
    <cellStyle name="Финансовый 3 4 4 9 2 2" xfId="11905"/>
    <cellStyle name="Финансовый 3 4 4 9 2 2 2" xfId="25513"/>
    <cellStyle name="Финансовый 3 4 4 9 2 2 3" xfId="39121"/>
    <cellStyle name="Финансовый 3 4 4 9 2 3" xfId="18709"/>
    <cellStyle name="Финансовый 3 4 4 9 2 4" xfId="32317"/>
    <cellStyle name="Финансовый 3 4 4 9 3" xfId="2833"/>
    <cellStyle name="Финансовый 3 4 4 9 3 2" xfId="9637"/>
    <cellStyle name="Финансовый 3 4 4 9 3 2 2" xfId="23245"/>
    <cellStyle name="Финансовый 3 4 4 9 3 2 3" xfId="36853"/>
    <cellStyle name="Финансовый 3 4 4 9 3 3" xfId="16441"/>
    <cellStyle name="Финансовый 3 4 4 9 3 4" xfId="30049"/>
    <cellStyle name="Финансовый 3 4 4 9 4" xfId="7369"/>
    <cellStyle name="Финансовый 3 4 4 9 4 2" xfId="20977"/>
    <cellStyle name="Финансовый 3 4 4 9 4 3" xfId="34585"/>
    <cellStyle name="Финансовый 3 4 4 9 5" xfId="14173"/>
    <cellStyle name="Финансовый 3 4 4 9 6" xfId="27781"/>
    <cellStyle name="Финансовый 3 4 5" xfId="199"/>
    <cellStyle name="Финансовый 3 4 5 10" xfId="2467"/>
    <cellStyle name="Финансовый 3 4 5 10 2" xfId="9271"/>
    <cellStyle name="Финансовый 3 4 5 10 2 2" xfId="22879"/>
    <cellStyle name="Финансовый 3 4 5 10 2 3" xfId="36487"/>
    <cellStyle name="Финансовый 3 4 5 10 3" xfId="16075"/>
    <cellStyle name="Финансовый 3 4 5 10 4" xfId="29683"/>
    <cellStyle name="Финансовый 3 4 5 11" xfId="7003"/>
    <cellStyle name="Финансовый 3 4 5 11 2" xfId="20611"/>
    <cellStyle name="Финансовый 3 4 5 11 3" xfId="34219"/>
    <cellStyle name="Финансовый 3 4 5 12" xfId="13807"/>
    <cellStyle name="Финансовый 3 4 5 13" xfId="27415"/>
    <cellStyle name="Финансовый 3 4 5 2" xfId="280"/>
    <cellStyle name="Финансовый 3 4 5 2 10" xfId="7084"/>
    <cellStyle name="Финансовый 3 4 5 2 10 2" xfId="20692"/>
    <cellStyle name="Финансовый 3 4 5 2 10 3" xfId="34300"/>
    <cellStyle name="Финансовый 3 4 5 2 11" xfId="13888"/>
    <cellStyle name="Финансовый 3 4 5 2 12" xfId="27496"/>
    <cellStyle name="Финансовый 3 4 5 2 2" xfId="482"/>
    <cellStyle name="Финансовый 3 4 5 2 2 10" xfId="14090"/>
    <cellStyle name="Финансовый 3 4 5 2 2 11" xfId="27698"/>
    <cellStyle name="Финансовый 3 4 5 2 2 2" xfId="1994"/>
    <cellStyle name="Финансовый 3 4 5 2 2 2 2" xfId="6530"/>
    <cellStyle name="Финансовый 3 4 5 2 2 2 2 2" xfId="13334"/>
    <cellStyle name="Финансовый 3 4 5 2 2 2 2 2 2" xfId="26942"/>
    <cellStyle name="Финансовый 3 4 5 2 2 2 2 2 3" xfId="40550"/>
    <cellStyle name="Финансовый 3 4 5 2 2 2 2 3" xfId="20138"/>
    <cellStyle name="Финансовый 3 4 5 2 2 2 2 4" xfId="33746"/>
    <cellStyle name="Финансовый 3 4 5 2 2 2 3" xfId="4262"/>
    <cellStyle name="Финансовый 3 4 5 2 2 2 3 2" xfId="11066"/>
    <cellStyle name="Финансовый 3 4 5 2 2 2 3 2 2" xfId="24674"/>
    <cellStyle name="Финансовый 3 4 5 2 2 2 3 2 3" xfId="38282"/>
    <cellStyle name="Финансовый 3 4 5 2 2 2 3 3" xfId="17870"/>
    <cellStyle name="Финансовый 3 4 5 2 2 2 3 4" xfId="31478"/>
    <cellStyle name="Финансовый 3 4 5 2 2 2 4" xfId="8798"/>
    <cellStyle name="Финансовый 3 4 5 2 2 2 4 2" xfId="22406"/>
    <cellStyle name="Финансовый 3 4 5 2 2 2 4 3" xfId="36014"/>
    <cellStyle name="Финансовый 3 4 5 2 2 2 5" xfId="15602"/>
    <cellStyle name="Финансовый 3 4 5 2 2 2 6" xfId="29210"/>
    <cellStyle name="Финансовый 3 4 5 2 2 3" xfId="1616"/>
    <cellStyle name="Финансовый 3 4 5 2 2 3 2" xfId="6152"/>
    <cellStyle name="Финансовый 3 4 5 2 2 3 2 2" xfId="12956"/>
    <cellStyle name="Финансовый 3 4 5 2 2 3 2 2 2" xfId="26564"/>
    <cellStyle name="Финансовый 3 4 5 2 2 3 2 2 3" xfId="40172"/>
    <cellStyle name="Финансовый 3 4 5 2 2 3 2 3" xfId="19760"/>
    <cellStyle name="Финансовый 3 4 5 2 2 3 2 4" xfId="33368"/>
    <cellStyle name="Финансовый 3 4 5 2 2 3 3" xfId="3884"/>
    <cellStyle name="Финансовый 3 4 5 2 2 3 3 2" xfId="10688"/>
    <cellStyle name="Финансовый 3 4 5 2 2 3 3 2 2" xfId="24296"/>
    <cellStyle name="Финансовый 3 4 5 2 2 3 3 2 3" xfId="37904"/>
    <cellStyle name="Финансовый 3 4 5 2 2 3 3 3" xfId="17492"/>
    <cellStyle name="Финансовый 3 4 5 2 2 3 3 4" xfId="31100"/>
    <cellStyle name="Финансовый 3 4 5 2 2 3 4" xfId="8420"/>
    <cellStyle name="Финансовый 3 4 5 2 2 3 4 2" xfId="22028"/>
    <cellStyle name="Финансовый 3 4 5 2 2 3 4 3" xfId="35636"/>
    <cellStyle name="Финансовый 3 4 5 2 2 3 5" xfId="15224"/>
    <cellStyle name="Финансовый 3 4 5 2 2 3 6" xfId="28832"/>
    <cellStyle name="Финансовый 3 4 5 2 2 4" xfId="2372"/>
    <cellStyle name="Финансовый 3 4 5 2 2 4 2" xfId="6908"/>
    <cellStyle name="Финансовый 3 4 5 2 2 4 2 2" xfId="13712"/>
    <cellStyle name="Финансовый 3 4 5 2 2 4 2 2 2" xfId="27320"/>
    <cellStyle name="Финансовый 3 4 5 2 2 4 2 2 3" xfId="40928"/>
    <cellStyle name="Финансовый 3 4 5 2 2 4 2 3" xfId="20516"/>
    <cellStyle name="Финансовый 3 4 5 2 2 4 2 4" xfId="34124"/>
    <cellStyle name="Финансовый 3 4 5 2 2 4 3" xfId="4640"/>
    <cellStyle name="Финансовый 3 4 5 2 2 4 3 2" xfId="11444"/>
    <cellStyle name="Финансовый 3 4 5 2 2 4 3 2 2" xfId="25052"/>
    <cellStyle name="Финансовый 3 4 5 2 2 4 3 2 3" xfId="38660"/>
    <cellStyle name="Финансовый 3 4 5 2 2 4 3 3" xfId="18248"/>
    <cellStyle name="Финансовый 3 4 5 2 2 4 3 4" xfId="31856"/>
    <cellStyle name="Финансовый 3 4 5 2 2 4 4" xfId="9176"/>
    <cellStyle name="Финансовый 3 4 5 2 2 4 4 2" xfId="22784"/>
    <cellStyle name="Финансовый 3 4 5 2 2 4 4 3" xfId="36392"/>
    <cellStyle name="Финансовый 3 4 5 2 2 4 5" xfId="15980"/>
    <cellStyle name="Финансовый 3 4 5 2 2 4 6" xfId="29588"/>
    <cellStyle name="Финансовый 3 4 5 2 2 5" xfId="1238"/>
    <cellStyle name="Финансовый 3 4 5 2 2 5 2" xfId="5774"/>
    <cellStyle name="Финансовый 3 4 5 2 2 5 2 2" xfId="12578"/>
    <cellStyle name="Финансовый 3 4 5 2 2 5 2 2 2" xfId="26186"/>
    <cellStyle name="Финансовый 3 4 5 2 2 5 2 2 3" xfId="39794"/>
    <cellStyle name="Финансовый 3 4 5 2 2 5 2 3" xfId="19382"/>
    <cellStyle name="Финансовый 3 4 5 2 2 5 2 4" xfId="32990"/>
    <cellStyle name="Финансовый 3 4 5 2 2 5 3" xfId="3506"/>
    <cellStyle name="Финансовый 3 4 5 2 2 5 3 2" xfId="10310"/>
    <cellStyle name="Финансовый 3 4 5 2 2 5 3 2 2" xfId="23918"/>
    <cellStyle name="Финансовый 3 4 5 2 2 5 3 2 3" xfId="37526"/>
    <cellStyle name="Финансовый 3 4 5 2 2 5 3 3" xfId="17114"/>
    <cellStyle name="Финансовый 3 4 5 2 2 5 3 4" xfId="30722"/>
    <cellStyle name="Финансовый 3 4 5 2 2 5 4" xfId="8042"/>
    <cellStyle name="Финансовый 3 4 5 2 2 5 4 2" xfId="21650"/>
    <cellStyle name="Финансовый 3 4 5 2 2 5 4 3" xfId="35258"/>
    <cellStyle name="Финансовый 3 4 5 2 2 5 5" xfId="14846"/>
    <cellStyle name="Финансовый 3 4 5 2 2 5 6" xfId="28454"/>
    <cellStyle name="Финансовый 3 4 5 2 2 6" xfId="860"/>
    <cellStyle name="Финансовый 3 4 5 2 2 6 2" xfId="5396"/>
    <cellStyle name="Финансовый 3 4 5 2 2 6 2 2" xfId="12200"/>
    <cellStyle name="Финансовый 3 4 5 2 2 6 2 2 2" xfId="25808"/>
    <cellStyle name="Финансовый 3 4 5 2 2 6 2 2 3" xfId="39416"/>
    <cellStyle name="Финансовый 3 4 5 2 2 6 2 3" xfId="19004"/>
    <cellStyle name="Финансовый 3 4 5 2 2 6 2 4" xfId="32612"/>
    <cellStyle name="Финансовый 3 4 5 2 2 6 3" xfId="3128"/>
    <cellStyle name="Финансовый 3 4 5 2 2 6 3 2" xfId="9932"/>
    <cellStyle name="Финансовый 3 4 5 2 2 6 3 2 2" xfId="23540"/>
    <cellStyle name="Финансовый 3 4 5 2 2 6 3 2 3" xfId="37148"/>
    <cellStyle name="Финансовый 3 4 5 2 2 6 3 3" xfId="16736"/>
    <cellStyle name="Финансовый 3 4 5 2 2 6 3 4" xfId="30344"/>
    <cellStyle name="Финансовый 3 4 5 2 2 6 4" xfId="7664"/>
    <cellStyle name="Финансовый 3 4 5 2 2 6 4 2" xfId="21272"/>
    <cellStyle name="Финансовый 3 4 5 2 2 6 4 3" xfId="34880"/>
    <cellStyle name="Финансовый 3 4 5 2 2 6 5" xfId="14468"/>
    <cellStyle name="Финансовый 3 4 5 2 2 6 6" xfId="28076"/>
    <cellStyle name="Финансовый 3 4 5 2 2 7" xfId="5018"/>
    <cellStyle name="Финансовый 3 4 5 2 2 7 2" xfId="11822"/>
    <cellStyle name="Финансовый 3 4 5 2 2 7 2 2" xfId="25430"/>
    <cellStyle name="Финансовый 3 4 5 2 2 7 2 3" xfId="39038"/>
    <cellStyle name="Финансовый 3 4 5 2 2 7 3" xfId="18626"/>
    <cellStyle name="Финансовый 3 4 5 2 2 7 4" xfId="32234"/>
    <cellStyle name="Финансовый 3 4 5 2 2 8" xfId="2750"/>
    <cellStyle name="Финансовый 3 4 5 2 2 8 2" xfId="9554"/>
    <cellStyle name="Финансовый 3 4 5 2 2 8 2 2" xfId="23162"/>
    <cellStyle name="Финансовый 3 4 5 2 2 8 2 3" xfId="36770"/>
    <cellStyle name="Финансовый 3 4 5 2 2 8 3" xfId="16358"/>
    <cellStyle name="Финансовый 3 4 5 2 2 8 4" xfId="29966"/>
    <cellStyle name="Финансовый 3 4 5 2 2 9" xfId="7286"/>
    <cellStyle name="Финансовый 3 4 5 2 2 9 2" xfId="20894"/>
    <cellStyle name="Финансовый 3 4 5 2 2 9 3" xfId="34502"/>
    <cellStyle name="Финансовый 3 4 5 2 3" xfId="1792"/>
    <cellStyle name="Финансовый 3 4 5 2 3 2" xfId="6328"/>
    <cellStyle name="Финансовый 3 4 5 2 3 2 2" xfId="13132"/>
    <cellStyle name="Финансовый 3 4 5 2 3 2 2 2" xfId="26740"/>
    <cellStyle name="Финансовый 3 4 5 2 3 2 2 3" xfId="40348"/>
    <cellStyle name="Финансовый 3 4 5 2 3 2 3" xfId="19936"/>
    <cellStyle name="Финансовый 3 4 5 2 3 2 4" xfId="33544"/>
    <cellStyle name="Финансовый 3 4 5 2 3 3" xfId="4060"/>
    <cellStyle name="Финансовый 3 4 5 2 3 3 2" xfId="10864"/>
    <cellStyle name="Финансовый 3 4 5 2 3 3 2 2" xfId="24472"/>
    <cellStyle name="Финансовый 3 4 5 2 3 3 2 3" xfId="38080"/>
    <cellStyle name="Финансовый 3 4 5 2 3 3 3" xfId="17668"/>
    <cellStyle name="Финансовый 3 4 5 2 3 3 4" xfId="31276"/>
    <cellStyle name="Финансовый 3 4 5 2 3 4" xfId="8596"/>
    <cellStyle name="Финансовый 3 4 5 2 3 4 2" xfId="22204"/>
    <cellStyle name="Финансовый 3 4 5 2 3 4 3" xfId="35812"/>
    <cellStyle name="Финансовый 3 4 5 2 3 5" xfId="15400"/>
    <cellStyle name="Финансовый 3 4 5 2 3 6" xfId="29008"/>
    <cellStyle name="Финансовый 3 4 5 2 4" xfId="1414"/>
    <cellStyle name="Финансовый 3 4 5 2 4 2" xfId="5950"/>
    <cellStyle name="Финансовый 3 4 5 2 4 2 2" xfId="12754"/>
    <cellStyle name="Финансовый 3 4 5 2 4 2 2 2" xfId="26362"/>
    <cellStyle name="Финансовый 3 4 5 2 4 2 2 3" xfId="39970"/>
    <cellStyle name="Финансовый 3 4 5 2 4 2 3" xfId="19558"/>
    <cellStyle name="Финансовый 3 4 5 2 4 2 4" xfId="33166"/>
    <cellStyle name="Финансовый 3 4 5 2 4 3" xfId="3682"/>
    <cellStyle name="Финансовый 3 4 5 2 4 3 2" xfId="10486"/>
    <cellStyle name="Финансовый 3 4 5 2 4 3 2 2" xfId="24094"/>
    <cellStyle name="Финансовый 3 4 5 2 4 3 2 3" xfId="37702"/>
    <cellStyle name="Финансовый 3 4 5 2 4 3 3" xfId="17290"/>
    <cellStyle name="Финансовый 3 4 5 2 4 3 4" xfId="30898"/>
    <cellStyle name="Финансовый 3 4 5 2 4 4" xfId="8218"/>
    <cellStyle name="Финансовый 3 4 5 2 4 4 2" xfId="21826"/>
    <cellStyle name="Финансовый 3 4 5 2 4 4 3" xfId="35434"/>
    <cellStyle name="Финансовый 3 4 5 2 4 5" xfId="15022"/>
    <cellStyle name="Финансовый 3 4 5 2 4 6" xfId="28630"/>
    <cellStyle name="Финансовый 3 4 5 2 5" xfId="2170"/>
    <cellStyle name="Финансовый 3 4 5 2 5 2" xfId="6706"/>
    <cellStyle name="Финансовый 3 4 5 2 5 2 2" xfId="13510"/>
    <cellStyle name="Финансовый 3 4 5 2 5 2 2 2" xfId="27118"/>
    <cellStyle name="Финансовый 3 4 5 2 5 2 2 3" xfId="40726"/>
    <cellStyle name="Финансовый 3 4 5 2 5 2 3" xfId="20314"/>
    <cellStyle name="Финансовый 3 4 5 2 5 2 4" xfId="33922"/>
    <cellStyle name="Финансовый 3 4 5 2 5 3" xfId="4438"/>
    <cellStyle name="Финансовый 3 4 5 2 5 3 2" xfId="11242"/>
    <cellStyle name="Финансовый 3 4 5 2 5 3 2 2" xfId="24850"/>
    <cellStyle name="Финансовый 3 4 5 2 5 3 2 3" xfId="38458"/>
    <cellStyle name="Финансовый 3 4 5 2 5 3 3" xfId="18046"/>
    <cellStyle name="Финансовый 3 4 5 2 5 3 4" xfId="31654"/>
    <cellStyle name="Финансовый 3 4 5 2 5 4" xfId="8974"/>
    <cellStyle name="Финансовый 3 4 5 2 5 4 2" xfId="22582"/>
    <cellStyle name="Финансовый 3 4 5 2 5 4 3" xfId="36190"/>
    <cellStyle name="Финансовый 3 4 5 2 5 5" xfId="15778"/>
    <cellStyle name="Финансовый 3 4 5 2 5 6" xfId="29386"/>
    <cellStyle name="Финансовый 3 4 5 2 6" xfId="1036"/>
    <cellStyle name="Финансовый 3 4 5 2 6 2" xfId="5572"/>
    <cellStyle name="Финансовый 3 4 5 2 6 2 2" xfId="12376"/>
    <cellStyle name="Финансовый 3 4 5 2 6 2 2 2" xfId="25984"/>
    <cellStyle name="Финансовый 3 4 5 2 6 2 2 3" xfId="39592"/>
    <cellStyle name="Финансовый 3 4 5 2 6 2 3" xfId="19180"/>
    <cellStyle name="Финансовый 3 4 5 2 6 2 4" xfId="32788"/>
    <cellStyle name="Финансовый 3 4 5 2 6 3" xfId="3304"/>
    <cellStyle name="Финансовый 3 4 5 2 6 3 2" xfId="10108"/>
    <cellStyle name="Финансовый 3 4 5 2 6 3 2 2" xfId="23716"/>
    <cellStyle name="Финансовый 3 4 5 2 6 3 2 3" xfId="37324"/>
    <cellStyle name="Финансовый 3 4 5 2 6 3 3" xfId="16912"/>
    <cellStyle name="Финансовый 3 4 5 2 6 3 4" xfId="30520"/>
    <cellStyle name="Финансовый 3 4 5 2 6 4" xfId="7840"/>
    <cellStyle name="Финансовый 3 4 5 2 6 4 2" xfId="21448"/>
    <cellStyle name="Финансовый 3 4 5 2 6 4 3" xfId="35056"/>
    <cellStyle name="Финансовый 3 4 5 2 6 5" xfId="14644"/>
    <cellStyle name="Финансовый 3 4 5 2 6 6" xfId="28252"/>
    <cellStyle name="Финансовый 3 4 5 2 7" xfId="658"/>
    <cellStyle name="Финансовый 3 4 5 2 7 2" xfId="5194"/>
    <cellStyle name="Финансовый 3 4 5 2 7 2 2" xfId="11998"/>
    <cellStyle name="Финансовый 3 4 5 2 7 2 2 2" xfId="25606"/>
    <cellStyle name="Финансовый 3 4 5 2 7 2 2 3" xfId="39214"/>
    <cellStyle name="Финансовый 3 4 5 2 7 2 3" xfId="18802"/>
    <cellStyle name="Финансовый 3 4 5 2 7 2 4" xfId="32410"/>
    <cellStyle name="Финансовый 3 4 5 2 7 3" xfId="2926"/>
    <cellStyle name="Финансовый 3 4 5 2 7 3 2" xfId="9730"/>
    <cellStyle name="Финансовый 3 4 5 2 7 3 2 2" xfId="23338"/>
    <cellStyle name="Финансовый 3 4 5 2 7 3 2 3" xfId="36946"/>
    <cellStyle name="Финансовый 3 4 5 2 7 3 3" xfId="16534"/>
    <cellStyle name="Финансовый 3 4 5 2 7 3 4" xfId="30142"/>
    <cellStyle name="Финансовый 3 4 5 2 7 4" xfId="7462"/>
    <cellStyle name="Финансовый 3 4 5 2 7 4 2" xfId="21070"/>
    <cellStyle name="Финансовый 3 4 5 2 7 4 3" xfId="34678"/>
    <cellStyle name="Финансовый 3 4 5 2 7 5" xfId="14266"/>
    <cellStyle name="Финансовый 3 4 5 2 7 6" xfId="27874"/>
    <cellStyle name="Финансовый 3 4 5 2 8" xfId="4816"/>
    <cellStyle name="Финансовый 3 4 5 2 8 2" xfId="11620"/>
    <cellStyle name="Финансовый 3 4 5 2 8 2 2" xfId="25228"/>
    <cellStyle name="Финансовый 3 4 5 2 8 2 3" xfId="38836"/>
    <cellStyle name="Финансовый 3 4 5 2 8 3" xfId="18424"/>
    <cellStyle name="Финансовый 3 4 5 2 8 4" xfId="32032"/>
    <cellStyle name="Финансовый 3 4 5 2 9" xfId="2548"/>
    <cellStyle name="Финансовый 3 4 5 2 9 2" xfId="9352"/>
    <cellStyle name="Финансовый 3 4 5 2 9 2 2" xfId="22960"/>
    <cellStyle name="Финансовый 3 4 5 2 9 2 3" xfId="36568"/>
    <cellStyle name="Финансовый 3 4 5 2 9 3" xfId="16156"/>
    <cellStyle name="Финансовый 3 4 5 2 9 4" xfId="29764"/>
    <cellStyle name="Финансовый 3 4 5 3" xfId="401"/>
    <cellStyle name="Финансовый 3 4 5 3 10" xfId="14009"/>
    <cellStyle name="Финансовый 3 4 5 3 11" xfId="27617"/>
    <cellStyle name="Финансовый 3 4 5 3 2" xfId="1913"/>
    <cellStyle name="Финансовый 3 4 5 3 2 2" xfId="6449"/>
    <cellStyle name="Финансовый 3 4 5 3 2 2 2" xfId="13253"/>
    <cellStyle name="Финансовый 3 4 5 3 2 2 2 2" xfId="26861"/>
    <cellStyle name="Финансовый 3 4 5 3 2 2 2 3" xfId="40469"/>
    <cellStyle name="Финансовый 3 4 5 3 2 2 3" xfId="20057"/>
    <cellStyle name="Финансовый 3 4 5 3 2 2 4" xfId="33665"/>
    <cellStyle name="Финансовый 3 4 5 3 2 3" xfId="4181"/>
    <cellStyle name="Финансовый 3 4 5 3 2 3 2" xfId="10985"/>
    <cellStyle name="Финансовый 3 4 5 3 2 3 2 2" xfId="24593"/>
    <cellStyle name="Финансовый 3 4 5 3 2 3 2 3" xfId="38201"/>
    <cellStyle name="Финансовый 3 4 5 3 2 3 3" xfId="17789"/>
    <cellStyle name="Финансовый 3 4 5 3 2 3 4" xfId="31397"/>
    <cellStyle name="Финансовый 3 4 5 3 2 4" xfId="8717"/>
    <cellStyle name="Финансовый 3 4 5 3 2 4 2" xfId="22325"/>
    <cellStyle name="Финансовый 3 4 5 3 2 4 3" xfId="35933"/>
    <cellStyle name="Финансовый 3 4 5 3 2 5" xfId="15521"/>
    <cellStyle name="Финансовый 3 4 5 3 2 6" xfId="29129"/>
    <cellStyle name="Финансовый 3 4 5 3 3" xfId="1535"/>
    <cellStyle name="Финансовый 3 4 5 3 3 2" xfId="6071"/>
    <cellStyle name="Финансовый 3 4 5 3 3 2 2" xfId="12875"/>
    <cellStyle name="Финансовый 3 4 5 3 3 2 2 2" xfId="26483"/>
    <cellStyle name="Финансовый 3 4 5 3 3 2 2 3" xfId="40091"/>
    <cellStyle name="Финансовый 3 4 5 3 3 2 3" xfId="19679"/>
    <cellStyle name="Финансовый 3 4 5 3 3 2 4" xfId="33287"/>
    <cellStyle name="Финансовый 3 4 5 3 3 3" xfId="3803"/>
    <cellStyle name="Финансовый 3 4 5 3 3 3 2" xfId="10607"/>
    <cellStyle name="Финансовый 3 4 5 3 3 3 2 2" xfId="24215"/>
    <cellStyle name="Финансовый 3 4 5 3 3 3 2 3" xfId="37823"/>
    <cellStyle name="Финансовый 3 4 5 3 3 3 3" xfId="17411"/>
    <cellStyle name="Финансовый 3 4 5 3 3 3 4" xfId="31019"/>
    <cellStyle name="Финансовый 3 4 5 3 3 4" xfId="8339"/>
    <cellStyle name="Финансовый 3 4 5 3 3 4 2" xfId="21947"/>
    <cellStyle name="Финансовый 3 4 5 3 3 4 3" xfId="35555"/>
    <cellStyle name="Финансовый 3 4 5 3 3 5" xfId="15143"/>
    <cellStyle name="Финансовый 3 4 5 3 3 6" xfId="28751"/>
    <cellStyle name="Финансовый 3 4 5 3 4" xfId="2291"/>
    <cellStyle name="Финансовый 3 4 5 3 4 2" xfId="6827"/>
    <cellStyle name="Финансовый 3 4 5 3 4 2 2" xfId="13631"/>
    <cellStyle name="Финансовый 3 4 5 3 4 2 2 2" xfId="27239"/>
    <cellStyle name="Финансовый 3 4 5 3 4 2 2 3" xfId="40847"/>
    <cellStyle name="Финансовый 3 4 5 3 4 2 3" xfId="20435"/>
    <cellStyle name="Финансовый 3 4 5 3 4 2 4" xfId="34043"/>
    <cellStyle name="Финансовый 3 4 5 3 4 3" xfId="4559"/>
    <cellStyle name="Финансовый 3 4 5 3 4 3 2" xfId="11363"/>
    <cellStyle name="Финансовый 3 4 5 3 4 3 2 2" xfId="24971"/>
    <cellStyle name="Финансовый 3 4 5 3 4 3 2 3" xfId="38579"/>
    <cellStyle name="Финансовый 3 4 5 3 4 3 3" xfId="18167"/>
    <cellStyle name="Финансовый 3 4 5 3 4 3 4" xfId="31775"/>
    <cellStyle name="Финансовый 3 4 5 3 4 4" xfId="9095"/>
    <cellStyle name="Финансовый 3 4 5 3 4 4 2" xfId="22703"/>
    <cellStyle name="Финансовый 3 4 5 3 4 4 3" xfId="36311"/>
    <cellStyle name="Финансовый 3 4 5 3 4 5" xfId="15899"/>
    <cellStyle name="Финансовый 3 4 5 3 4 6" xfId="29507"/>
    <cellStyle name="Финансовый 3 4 5 3 5" xfId="1157"/>
    <cellStyle name="Финансовый 3 4 5 3 5 2" xfId="5693"/>
    <cellStyle name="Финансовый 3 4 5 3 5 2 2" xfId="12497"/>
    <cellStyle name="Финансовый 3 4 5 3 5 2 2 2" xfId="26105"/>
    <cellStyle name="Финансовый 3 4 5 3 5 2 2 3" xfId="39713"/>
    <cellStyle name="Финансовый 3 4 5 3 5 2 3" xfId="19301"/>
    <cellStyle name="Финансовый 3 4 5 3 5 2 4" xfId="32909"/>
    <cellStyle name="Финансовый 3 4 5 3 5 3" xfId="3425"/>
    <cellStyle name="Финансовый 3 4 5 3 5 3 2" xfId="10229"/>
    <cellStyle name="Финансовый 3 4 5 3 5 3 2 2" xfId="23837"/>
    <cellStyle name="Финансовый 3 4 5 3 5 3 2 3" xfId="37445"/>
    <cellStyle name="Финансовый 3 4 5 3 5 3 3" xfId="17033"/>
    <cellStyle name="Финансовый 3 4 5 3 5 3 4" xfId="30641"/>
    <cellStyle name="Финансовый 3 4 5 3 5 4" xfId="7961"/>
    <cellStyle name="Финансовый 3 4 5 3 5 4 2" xfId="21569"/>
    <cellStyle name="Финансовый 3 4 5 3 5 4 3" xfId="35177"/>
    <cellStyle name="Финансовый 3 4 5 3 5 5" xfId="14765"/>
    <cellStyle name="Финансовый 3 4 5 3 5 6" xfId="28373"/>
    <cellStyle name="Финансовый 3 4 5 3 6" xfId="779"/>
    <cellStyle name="Финансовый 3 4 5 3 6 2" xfId="5315"/>
    <cellStyle name="Финансовый 3 4 5 3 6 2 2" xfId="12119"/>
    <cellStyle name="Финансовый 3 4 5 3 6 2 2 2" xfId="25727"/>
    <cellStyle name="Финансовый 3 4 5 3 6 2 2 3" xfId="39335"/>
    <cellStyle name="Финансовый 3 4 5 3 6 2 3" xfId="18923"/>
    <cellStyle name="Финансовый 3 4 5 3 6 2 4" xfId="32531"/>
    <cellStyle name="Финансовый 3 4 5 3 6 3" xfId="3047"/>
    <cellStyle name="Финансовый 3 4 5 3 6 3 2" xfId="9851"/>
    <cellStyle name="Финансовый 3 4 5 3 6 3 2 2" xfId="23459"/>
    <cellStyle name="Финансовый 3 4 5 3 6 3 2 3" xfId="37067"/>
    <cellStyle name="Финансовый 3 4 5 3 6 3 3" xfId="16655"/>
    <cellStyle name="Финансовый 3 4 5 3 6 3 4" xfId="30263"/>
    <cellStyle name="Финансовый 3 4 5 3 6 4" xfId="7583"/>
    <cellStyle name="Финансовый 3 4 5 3 6 4 2" xfId="21191"/>
    <cellStyle name="Финансовый 3 4 5 3 6 4 3" xfId="34799"/>
    <cellStyle name="Финансовый 3 4 5 3 6 5" xfId="14387"/>
    <cellStyle name="Финансовый 3 4 5 3 6 6" xfId="27995"/>
    <cellStyle name="Финансовый 3 4 5 3 7" xfId="4937"/>
    <cellStyle name="Финансовый 3 4 5 3 7 2" xfId="11741"/>
    <cellStyle name="Финансовый 3 4 5 3 7 2 2" xfId="25349"/>
    <cellStyle name="Финансовый 3 4 5 3 7 2 3" xfId="38957"/>
    <cellStyle name="Финансовый 3 4 5 3 7 3" xfId="18545"/>
    <cellStyle name="Финансовый 3 4 5 3 7 4" xfId="32153"/>
    <cellStyle name="Финансовый 3 4 5 3 8" xfId="2669"/>
    <cellStyle name="Финансовый 3 4 5 3 8 2" xfId="9473"/>
    <cellStyle name="Финансовый 3 4 5 3 8 2 2" xfId="23081"/>
    <cellStyle name="Финансовый 3 4 5 3 8 2 3" xfId="36689"/>
    <cellStyle name="Финансовый 3 4 5 3 8 3" xfId="16277"/>
    <cellStyle name="Финансовый 3 4 5 3 8 4" xfId="29885"/>
    <cellStyle name="Финансовый 3 4 5 3 9" xfId="7205"/>
    <cellStyle name="Финансовый 3 4 5 3 9 2" xfId="20813"/>
    <cellStyle name="Финансовый 3 4 5 3 9 3" xfId="34421"/>
    <cellStyle name="Финансовый 3 4 5 4" xfId="1711"/>
    <cellStyle name="Финансовый 3 4 5 4 2" xfId="6247"/>
    <cellStyle name="Финансовый 3 4 5 4 2 2" xfId="13051"/>
    <cellStyle name="Финансовый 3 4 5 4 2 2 2" xfId="26659"/>
    <cellStyle name="Финансовый 3 4 5 4 2 2 3" xfId="40267"/>
    <cellStyle name="Финансовый 3 4 5 4 2 3" xfId="19855"/>
    <cellStyle name="Финансовый 3 4 5 4 2 4" xfId="33463"/>
    <cellStyle name="Финансовый 3 4 5 4 3" xfId="3979"/>
    <cellStyle name="Финансовый 3 4 5 4 3 2" xfId="10783"/>
    <cellStyle name="Финансовый 3 4 5 4 3 2 2" xfId="24391"/>
    <cellStyle name="Финансовый 3 4 5 4 3 2 3" xfId="37999"/>
    <cellStyle name="Финансовый 3 4 5 4 3 3" xfId="17587"/>
    <cellStyle name="Финансовый 3 4 5 4 3 4" xfId="31195"/>
    <cellStyle name="Финансовый 3 4 5 4 4" xfId="8515"/>
    <cellStyle name="Финансовый 3 4 5 4 4 2" xfId="22123"/>
    <cellStyle name="Финансовый 3 4 5 4 4 3" xfId="35731"/>
    <cellStyle name="Финансовый 3 4 5 4 5" xfId="15319"/>
    <cellStyle name="Финансовый 3 4 5 4 6" xfId="28927"/>
    <cellStyle name="Финансовый 3 4 5 5" xfId="1333"/>
    <cellStyle name="Финансовый 3 4 5 5 2" xfId="5869"/>
    <cellStyle name="Финансовый 3 4 5 5 2 2" xfId="12673"/>
    <cellStyle name="Финансовый 3 4 5 5 2 2 2" xfId="26281"/>
    <cellStyle name="Финансовый 3 4 5 5 2 2 3" xfId="39889"/>
    <cellStyle name="Финансовый 3 4 5 5 2 3" xfId="19477"/>
    <cellStyle name="Финансовый 3 4 5 5 2 4" xfId="33085"/>
    <cellStyle name="Финансовый 3 4 5 5 3" xfId="3601"/>
    <cellStyle name="Финансовый 3 4 5 5 3 2" xfId="10405"/>
    <cellStyle name="Финансовый 3 4 5 5 3 2 2" xfId="24013"/>
    <cellStyle name="Финансовый 3 4 5 5 3 2 3" xfId="37621"/>
    <cellStyle name="Финансовый 3 4 5 5 3 3" xfId="17209"/>
    <cellStyle name="Финансовый 3 4 5 5 3 4" xfId="30817"/>
    <cellStyle name="Финансовый 3 4 5 5 4" xfId="8137"/>
    <cellStyle name="Финансовый 3 4 5 5 4 2" xfId="21745"/>
    <cellStyle name="Финансовый 3 4 5 5 4 3" xfId="35353"/>
    <cellStyle name="Финансовый 3 4 5 5 5" xfId="14941"/>
    <cellStyle name="Финансовый 3 4 5 5 6" xfId="28549"/>
    <cellStyle name="Финансовый 3 4 5 6" xfId="2089"/>
    <cellStyle name="Финансовый 3 4 5 6 2" xfId="6625"/>
    <cellStyle name="Финансовый 3 4 5 6 2 2" xfId="13429"/>
    <cellStyle name="Финансовый 3 4 5 6 2 2 2" xfId="27037"/>
    <cellStyle name="Финансовый 3 4 5 6 2 2 3" xfId="40645"/>
    <cellStyle name="Финансовый 3 4 5 6 2 3" xfId="20233"/>
    <cellStyle name="Финансовый 3 4 5 6 2 4" xfId="33841"/>
    <cellStyle name="Финансовый 3 4 5 6 3" xfId="4357"/>
    <cellStyle name="Финансовый 3 4 5 6 3 2" xfId="11161"/>
    <cellStyle name="Финансовый 3 4 5 6 3 2 2" xfId="24769"/>
    <cellStyle name="Финансовый 3 4 5 6 3 2 3" xfId="38377"/>
    <cellStyle name="Финансовый 3 4 5 6 3 3" xfId="17965"/>
    <cellStyle name="Финансовый 3 4 5 6 3 4" xfId="31573"/>
    <cellStyle name="Финансовый 3 4 5 6 4" xfId="8893"/>
    <cellStyle name="Финансовый 3 4 5 6 4 2" xfId="22501"/>
    <cellStyle name="Финансовый 3 4 5 6 4 3" xfId="36109"/>
    <cellStyle name="Финансовый 3 4 5 6 5" xfId="15697"/>
    <cellStyle name="Финансовый 3 4 5 6 6" xfId="29305"/>
    <cellStyle name="Финансовый 3 4 5 7" xfId="955"/>
    <cellStyle name="Финансовый 3 4 5 7 2" xfId="5491"/>
    <cellStyle name="Финансовый 3 4 5 7 2 2" xfId="12295"/>
    <cellStyle name="Финансовый 3 4 5 7 2 2 2" xfId="25903"/>
    <cellStyle name="Финансовый 3 4 5 7 2 2 3" xfId="39511"/>
    <cellStyle name="Финансовый 3 4 5 7 2 3" xfId="19099"/>
    <cellStyle name="Финансовый 3 4 5 7 2 4" xfId="32707"/>
    <cellStyle name="Финансовый 3 4 5 7 3" xfId="3223"/>
    <cellStyle name="Финансовый 3 4 5 7 3 2" xfId="10027"/>
    <cellStyle name="Финансовый 3 4 5 7 3 2 2" xfId="23635"/>
    <cellStyle name="Финансовый 3 4 5 7 3 2 3" xfId="37243"/>
    <cellStyle name="Финансовый 3 4 5 7 3 3" xfId="16831"/>
    <cellStyle name="Финансовый 3 4 5 7 3 4" xfId="30439"/>
    <cellStyle name="Финансовый 3 4 5 7 4" xfId="7759"/>
    <cellStyle name="Финансовый 3 4 5 7 4 2" xfId="21367"/>
    <cellStyle name="Финансовый 3 4 5 7 4 3" xfId="34975"/>
    <cellStyle name="Финансовый 3 4 5 7 5" xfId="14563"/>
    <cellStyle name="Финансовый 3 4 5 7 6" xfId="28171"/>
    <cellStyle name="Финансовый 3 4 5 8" xfId="577"/>
    <cellStyle name="Финансовый 3 4 5 8 2" xfId="5113"/>
    <cellStyle name="Финансовый 3 4 5 8 2 2" xfId="11917"/>
    <cellStyle name="Финансовый 3 4 5 8 2 2 2" xfId="25525"/>
    <cellStyle name="Финансовый 3 4 5 8 2 2 3" xfId="39133"/>
    <cellStyle name="Финансовый 3 4 5 8 2 3" xfId="18721"/>
    <cellStyle name="Финансовый 3 4 5 8 2 4" xfId="32329"/>
    <cellStyle name="Финансовый 3 4 5 8 3" xfId="2845"/>
    <cellStyle name="Финансовый 3 4 5 8 3 2" xfId="9649"/>
    <cellStyle name="Финансовый 3 4 5 8 3 2 2" xfId="23257"/>
    <cellStyle name="Финансовый 3 4 5 8 3 2 3" xfId="36865"/>
    <cellStyle name="Финансовый 3 4 5 8 3 3" xfId="16453"/>
    <cellStyle name="Финансовый 3 4 5 8 3 4" xfId="30061"/>
    <cellStyle name="Финансовый 3 4 5 8 4" xfId="7381"/>
    <cellStyle name="Финансовый 3 4 5 8 4 2" xfId="20989"/>
    <cellStyle name="Финансовый 3 4 5 8 4 3" xfId="34597"/>
    <cellStyle name="Финансовый 3 4 5 8 5" xfId="14185"/>
    <cellStyle name="Финансовый 3 4 5 8 6" xfId="27793"/>
    <cellStyle name="Финансовый 3 4 5 9" xfId="4735"/>
    <cellStyle name="Финансовый 3 4 5 9 2" xfId="11539"/>
    <cellStyle name="Финансовый 3 4 5 9 2 2" xfId="25147"/>
    <cellStyle name="Финансовый 3 4 5 9 2 3" xfId="38755"/>
    <cellStyle name="Финансовый 3 4 5 9 3" xfId="18343"/>
    <cellStyle name="Финансовый 3 4 5 9 4" xfId="31951"/>
    <cellStyle name="Финансовый 3 4 6" xfId="166"/>
    <cellStyle name="Финансовый 3 4 6 10" xfId="2434"/>
    <cellStyle name="Финансовый 3 4 6 10 2" xfId="9238"/>
    <cellStyle name="Финансовый 3 4 6 10 2 2" xfId="22846"/>
    <cellStyle name="Финансовый 3 4 6 10 2 3" xfId="36454"/>
    <cellStyle name="Финансовый 3 4 6 10 3" xfId="16042"/>
    <cellStyle name="Финансовый 3 4 6 10 4" xfId="29650"/>
    <cellStyle name="Финансовый 3 4 6 11" xfId="6970"/>
    <cellStyle name="Финансовый 3 4 6 11 2" xfId="20578"/>
    <cellStyle name="Финансовый 3 4 6 11 3" xfId="34186"/>
    <cellStyle name="Финансовый 3 4 6 12" xfId="13774"/>
    <cellStyle name="Финансовый 3 4 6 13" xfId="27382"/>
    <cellStyle name="Финансовый 3 4 6 2" xfId="247"/>
    <cellStyle name="Финансовый 3 4 6 2 10" xfId="7051"/>
    <cellStyle name="Финансовый 3 4 6 2 10 2" xfId="20659"/>
    <cellStyle name="Финансовый 3 4 6 2 10 3" xfId="34267"/>
    <cellStyle name="Финансовый 3 4 6 2 11" xfId="13855"/>
    <cellStyle name="Финансовый 3 4 6 2 12" xfId="27463"/>
    <cellStyle name="Финансовый 3 4 6 2 2" xfId="449"/>
    <cellStyle name="Финансовый 3 4 6 2 2 10" xfId="14057"/>
    <cellStyle name="Финансовый 3 4 6 2 2 11" xfId="27665"/>
    <cellStyle name="Финансовый 3 4 6 2 2 2" xfId="1961"/>
    <cellStyle name="Финансовый 3 4 6 2 2 2 2" xfId="6497"/>
    <cellStyle name="Финансовый 3 4 6 2 2 2 2 2" xfId="13301"/>
    <cellStyle name="Финансовый 3 4 6 2 2 2 2 2 2" xfId="26909"/>
    <cellStyle name="Финансовый 3 4 6 2 2 2 2 2 3" xfId="40517"/>
    <cellStyle name="Финансовый 3 4 6 2 2 2 2 3" xfId="20105"/>
    <cellStyle name="Финансовый 3 4 6 2 2 2 2 4" xfId="33713"/>
    <cellStyle name="Финансовый 3 4 6 2 2 2 3" xfId="4229"/>
    <cellStyle name="Финансовый 3 4 6 2 2 2 3 2" xfId="11033"/>
    <cellStyle name="Финансовый 3 4 6 2 2 2 3 2 2" xfId="24641"/>
    <cellStyle name="Финансовый 3 4 6 2 2 2 3 2 3" xfId="38249"/>
    <cellStyle name="Финансовый 3 4 6 2 2 2 3 3" xfId="17837"/>
    <cellStyle name="Финансовый 3 4 6 2 2 2 3 4" xfId="31445"/>
    <cellStyle name="Финансовый 3 4 6 2 2 2 4" xfId="8765"/>
    <cellStyle name="Финансовый 3 4 6 2 2 2 4 2" xfId="22373"/>
    <cellStyle name="Финансовый 3 4 6 2 2 2 4 3" xfId="35981"/>
    <cellStyle name="Финансовый 3 4 6 2 2 2 5" xfId="15569"/>
    <cellStyle name="Финансовый 3 4 6 2 2 2 6" xfId="29177"/>
    <cellStyle name="Финансовый 3 4 6 2 2 3" xfId="1583"/>
    <cellStyle name="Финансовый 3 4 6 2 2 3 2" xfId="6119"/>
    <cellStyle name="Финансовый 3 4 6 2 2 3 2 2" xfId="12923"/>
    <cellStyle name="Финансовый 3 4 6 2 2 3 2 2 2" xfId="26531"/>
    <cellStyle name="Финансовый 3 4 6 2 2 3 2 2 3" xfId="40139"/>
    <cellStyle name="Финансовый 3 4 6 2 2 3 2 3" xfId="19727"/>
    <cellStyle name="Финансовый 3 4 6 2 2 3 2 4" xfId="33335"/>
    <cellStyle name="Финансовый 3 4 6 2 2 3 3" xfId="3851"/>
    <cellStyle name="Финансовый 3 4 6 2 2 3 3 2" xfId="10655"/>
    <cellStyle name="Финансовый 3 4 6 2 2 3 3 2 2" xfId="24263"/>
    <cellStyle name="Финансовый 3 4 6 2 2 3 3 2 3" xfId="37871"/>
    <cellStyle name="Финансовый 3 4 6 2 2 3 3 3" xfId="17459"/>
    <cellStyle name="Финансовый 3 4 6 2 2 3 3 4" xfId="31067"/>
    <cellStyle name="Финансовый 3 4 6 2 2 3 4" xfId="8387"/>
    <cellStyle name="Финансовый 3 4 6 2 2 3 4 2" xfId="21995"/>
    <cellStyle name="Финансовый 3 4 6 2 2 3 4 3" xfId="35603"/>
    <cellStyle name="Финансовый 3 4 6 2 2 3 5" xfId="15191"/>
    <cellStyle name="Финансовый 3 4 6 2 2 3 6" xfId="28799"/>
    <cellStyle name="Финансовый 3 4 6 2 2 4" xfId="2339"/>
    <cellStyle name="Финансовый 3 4 6 2 2 4 2" xfId="6875"/>
    <cellStyle name="Финансовый 3 4 6 2 2 4 2 2" xfId="13679"/>
    <cellStyle name="Финансовый 3 4 6 2 2 4 2 2 2" xfId="27287"/>
    <cellStyle name="Финансовый 3 4 6 2 2 4 2 2 3" xfId="40895"/>
    <cellStyle name="Финансовый 3 4 6 2 2 4 2 3" xfId="20483"/>
    <cellStyle name="Финансовый 3 4 6 2 2 4 2 4" xfId="34091"/>
    <cellStyle name="Финансовый 3 4 6 2 2 4 3" xfId="4607"/>
    <cellStyle name="Финансовый 3 4 6 2 2 4 3 2" xfId="11411"/>
    <cellStyle name="Финансовый 3 4 6 2 2 4 3 2 2" xfId="25019"/>
    <cellStyle name="Финансовый 3 4 6 2 2 4 3 2 3" xfId="38627"/>
    <cellStyle name="Финансовый 3 4 6 2 2 4 3 3" xfId="18215"/>
    <cellStyle name="Финансовый 3 4 6 2 2 4 3 4" xfId="31823"/>
    <cellStyle name="Финансовый 3 4 6 2 2 4 4" xfId="9143"/>
    <cellStyle name="Финансовый 3 4 6 2 2 4 4 2" xfId="22751"/>
    <cellStyle name="Финансовый 3 4 6 2 2 4 4 3" xfId="36359"/>
    <cellStyle name="Финансовый 3 4 6 2 2 4 5" xfId="15947"/>
    <cellStyle name="Финансовый 3 4 6 2 2 4 6" xfId="29555"/>
    <cellStyle name="Финансовый 3 4 6 2 2 5" xfId="1205"/>
    <cellStyle name="Финансовый 3 4 6 2 2 5 2" xfId="5741"/>
    <cellStyle name="Финансовый 3 4 6 2 2 5 2 2" xfId="12545"/>
    <cellStyle name="Финансовый 3 4 6 2 2 5 2 2 2" xfId="26153"/>
    <cellStyle name="Финансовый 3 4 6 2 2 5 2 2 3" xfId="39761"/>
    <cellStyle name="Финансовый 3 4 6 2 2 5 2 3" xfId="19349"/>
    <cellStyle name="Финансовый 3 4 6 2 2 5 2 4" xfId="32957"/>
    <cellStyle name="Финансовый 3 4 6 2 2 5 3" xfId="3473"/>
    <cellStyle name="Финансовый 3 4 6 2 2 5 3 2" xfId="10277"/>
    <cellStyle name="Финансовый 3 4 6 2 2 5 3 2 2" xfId="23885"/>
    <cellStyle name="Финансовый 3 4 6 2 2 5 3 2 3" xfId="37493"/>
    <cellStyle name="Финансовый 3 4 6 2 2 5 3 3" xfId="17081"/>
    <cellStyle name="Финансовый 3 4 6 2 2 5 3 4" xfId="30689"/>
    <cellStyle name="Финансовый 3 4 6 2 2 5 4" xfId="8009"/>
    <cellStyle name="Финансовый 3 4 6 2 2 5 4 2" xfId="21617"/>
    <cellStyle name="Финансовый 3 4 6 2 2 5 4 3" xfId="35225"/>
    <cellStyle name="Финансовый 3 4 6 2 2 5 5" xfId="14813"/>
    <cellStyle name="Финансовый 3 4 6 2 2 5 6" xfId="28421"/>
    <cellStyle name="Финансовый 3 4 6 2 2 6" xfId="827"/>
    <cellStyle name="Финансовый 3 4 6 2 2 6 2" xfId="5363"/>
    <cellStyle name="Финансовый 3 4 6 2 2 6 2 2" xfId="12167"/>
    <cellStyle name="Финансовый 3 4 6 2 2 6 2 2 2" xfId="25775"/>
    <cellStyle name="Финансовый 3 4 6 2 2 6 2 2 3" xfId="39383"/>
    <cellStyle name="Финансовый 3 4 6 2 2 6 2 3" xfId="18971"/>
    <cellStyle name="Финансовый 3 4 6 2 2 6 2 4" xfId="32579"/>
    <cellStyle name="Финансовый 3 4 6 2 2 6 3" xfId="3095"/>
    <cellStyle name="Финансовый 3 4 6 2 2 6 3 2" xfId="9899"/>
    <cellStyle name="Финансовый 3 4 6 2 2 6 3 2 2" xfId="23507"/>
    <cellStyle name="Финансовый 3 4 6 2 2 6 3 2 3" xfId="37115"/>
    <cellStyle name="Финансовый 3 4 6 2 2 6 3 3" xfId="16703"/>
    <cellStyle name="Финансовый 3 4 6 2 2 6 3 4" xfId="30311"/>
    <cellStyle name="Финансовый 3 4 6 2 2 6 4" xfId="7631"/>
    <cellStyle name="Финансовый 3 4 6 2 2 6 4 2" xfId="21239"/>
    <cellStyle name="Финансовый 3 4 6 2 2 6 4 3" xfId="34847"/>
    <cellStyle name="Финансовый 3 4 6 2 2 6 5" xfId="14435"/>
    <cellStyle name="Финансовый 3 4 6 2 2 6 6" xfId="28043"/>
    <cellStyle name="Финансовый 3 4 6 2 2 7" xfId="4985"/>
    <cellStyle name="Финансовый 3 4 6 2 2 7 2" xfId="11789"/>
    <cellStyle name="Финансовый 3 4 6 2 2 7 2 2" xfId="25397"/>
    <cellStyle name="Финансовый 3 4 6 2 2 7 2 3" xfId="39005"/>
    <cellStyle name="Финансовый 3 4 6 2 2 7 3" xfId="18593"/>
    <cellStyle name="Финансовый 3 4 6 2 2 7 4" xfId="32201"/>
    <cellStyle name="Финансовый 3 4 6 2 2 8" xfId="2717"/>
    <cellStyle name="Финансовый 3 4 6 2 2 8 2" xfId="9521"/>
    <cellStyle name="Финансовый 3 4 6 2 2 8 2 2" xfId="23129"/>
    <cellStyle name="Финансовый 3 4 6 2 2 8 2 3" xfId="36737"/>
    <cellStyle name="Финансовый 3 4 6 2 2 8 3" xfId="16325"/>
    <cellStyle name="Финансовый 3 4 6 2 2 8 4" xfId="29933"/>
    <cellStyle name="Финансовый 3 4 6 2 2 9" xfId="7253"/>
    <cellStyle name="Финансовый 3 4 6 2 2 9 2" xfId="20861"/>
    <cellStyle name="Финансовый 3 4 6 2 2 9 3" xfId="34469"/>
    <cellStyle name="Финансовый 3 4 6 2 3" xfId="1759"/>
    <cellStyle name="Финансовый 3 4 6 2 3 2" xfId="6295"/>
    <cellStyle name="Финансовый 3 4 6 2 3 2 2" xfId="13099"/>
    <cellStyle name="Финансовый 3 4 6 2 3 2 2 2" xfId="26707"/>
    <cellStyle name="Финансовый 3 4 6 2 3 2 2 3" xfId="40315"/>
    <cellStyle name="Финансовый 3 4 6 2 3 2 3" xfId="19903"/>
    <cellStyle name="Финансовый 3 4 6 2 3 2 4" xfId="33511"/>
    <cellStyle name="Финансовый 3 4 6 2 3 3" xfId="4027"/>
    <cellStyle name="Финансовый 3 4 6 2 3 3 2" xfId="10831"/>
    <cellStyle name="Финансовый 3 4 6 2 3 3 2 2" xfId="24439"/>
    <cellStyle name="Финансовый 3 4 6 2 3 3 2 3" xfId="38047"/>
    <cellStyle name="Финансовый 3 4 6 2 3 3 3" xfId="17635"/>
    <cellStyle name="Финансовый 3 4 6 2 3 3 4" xfId="31243"/>
    <cellStyle name="Финансовый 3 4 6 2 3 4" xfId="8563"/>
    <cellStyle name="Финансовый 3 4 6 2 3 4 2" xfId="22171"/>
    <cellStyle name="Финансовый 3 4 6 2 3 4 3" xfId="35779"/>
    <cellStyle name="Финансовый 3 4 6 2 3 5" xfId="15367"/>
    <cellStyle name="Финансовый 3 4 6 2 3 6" xfId="28975"/>
    <cellStyle name="Финансовый 3 4 6 2 4" xfId="1381"/>
    <cellStyle name="Финансовый 3 4 6 2 4 2" xfId="5917"/>
    <cellStyle name="Финансовый 3 4 6 2 4 2 2" xfId="12721"/>
    <cellStyle name="Финансовый 3 4 6 2 4 2 2 2" xfId="26329"/>
    <cellStyle name="Финансовый 3 4 6 2 4 2 2 3" xfId="39937"/>
    <cellStyle name="Финансовый 3 4 6 2 4 2 3" xfId="19525"/>
    <cellStyle name="Финансовый 3 4 6 2 4 2 4" xfId="33133"/>
    <cellStyle name="Финансовый 3 4 6 2 4 3" xfId="3649"/>
    <cellStyle name="Финансовый 3 4 6 2 4 3 2" xfId="10453"/>
    <cellStyle name="Финансовый 3 4 6 2 4 3 2 2" xfId="24061"/>
    <cellStyle name="Финансовый 3 4 6 2 4 3 2 3" xfId="37669"/>
    <cellStyle name="Финансовый 3 4 6 2 4 3 3" xfId="17257"/>
    <cellStyle name="Финансовый 3 4 6 2 4 3 4" xfId="30865"/>
    <cellStyle name="Финансовый 3 4 6 2 4 4" xfId="8185"/>
    <cellStyle name="Финансовый 3 4 6 2 4 4 2" xfId="21793"/>
    <cellStyle name="Финансовый 3 4 6 2 4 4 3" xfId="35401"/>
    <cellStyle name="Финансовый 3 4 6 2 4 5" xfId="14989"/>
    <cellStyle name="Финансовый 3 4 6 2 4 6" xfId="28597"/>
    <cellStyle name="Финансовый 3 4 6 2 5" xfId="2137"/>
    <cellStyle name="Финансовый 3 4 6 2 5 2" xfId="6673"/>
    <cellStyle name="Финансовый 3 4 6 2 5 2 2" xfId="13477"/>
    <cellStyle name="Финансовый 3 4 6 2 5 2 2 2" xfId="27085"/>
    <cellStyle name="Финансовый 3 4 6 2 5 2 2 3" xfId="40693"/>
    <cellStyle name="Финансовый 3 4 6 2 5 2 3" xfId="20281"/>
    <cellStyle name="Финансовый 3 4 6 2 5 2 4" xfId="33889"/>
    <cellStyle name="Финансовый 3 4 6 2 5 3" xfId="4405"/>
    <cellStyle name="Финансовый 3 4 6 2 5 3 2" xfId="11209"/>
    <cellStyle name="Финансовый 3 4 6 2 5 3 2 2" xfId="24817"/>
    <cellStyle name="Финансовый 3 4 6 2 5 3 2 3" xfId="38425"/>
    <cellStyle name="Финансовый 3 4 6 2 5 3 3" xfId="18013"/>
    <cellStyle name="Финансовый 3 4 6 2 5 3 4" xfId="31621"/>
    <cellStyle name="Финансовый 3 4 6 2 5 4" xfId="8941"/>
    <cellStyle name="Финансовый 3 4 6 2 5 4 2" xfId="22549"/>
    <cellStyle name="Финансовый 3 4 6 2 5 4 3" xfId="36157"/>
    <cellStyle name="Финансовый 3 4 6 2 5 5" xfId="15745"/>
    <cellStyle name="Финансовый 3 4 6 2 5 6" xfId="29353"/>
    <cellStyle name="Финансовый 3 4 6 2 6" xfId="1003"/>
    <cellStyle name="Финансовый 3 4 6 2 6 2" xfId="5539"/>
    <cellStyle name="Финансовый 3 4 6 2 6 2 2" xfId="12343"/>
    <cellStyle name="Финансовый 3 4 6 2 6 2 2 2" xfId="25951"/>
    <cellStyle name="Финансовый 3 4 6 2 6 2 2 3" xfId="39559"/>
    <cellStyle name="Финансовый 3 4 6 2 6 2 3" xfId="19147"/>
    <cellStyle name="Финансовый 3 4 6 2 6 2 4" xfId="32755"/>
    <cellStyle name="Финансовый 3 4 6 2 6 3" xfId="3271"/>
    <cellStyle name="Финансовый 3 4 6 2 6 3 2" xfId="10075"/>
    <cellStyle name="Финансовый 3 4 6 2 6 3 2 2" xfId="23683"/>
    <cellStyle name="Финансовый 3 4 6 2 6 3 2 3" xfId="37291"/>
    <cellStyle name="Финансовый 3 4 6 2 6 3 3" xfId="16879"/>
    <cellStyle name="Финансовый 3 4 6 2 6 3 4" xfId="30487"/>
    <cellStyle name="Финансовый 3 4 6 2 6 4" xfId="7807"/>
    <cellStyle name="Финансовый 3 4 6 2 6 4 2" xfId="21415"/>
    <cellStyle name="Финансовый 3 4 6 2 6 4 3" xfId="35023"/>
    <cellStyle name="Финансовый 3 4 6 2 6 5" xfId="14611"/>
    <cellStyle name="Финансовый 3 4 6 2 6 6" xfId="28219"/>
    <cellStyle name="Финансовый 3 4 6 2 7" xfId="625"/>
    <cellStyle name="Финансовый 3 4 6 2 7 2" xfId="5161"/>
    <cellStyle name="Финансовый 3 4 6 2 7 2 2" xfId="11965"/>
    <cellStyle name="Финансовый 3 4 6 2 7 2 2 2" xfId="25573"/>
    <cellStyle name="Финансовый 3 4 6 2 7 2 2 3" xfId="39181"/>
    <cellStyle name="Финансовый 3 4 6 2 7 2 3" xfId="18769"/>
    <cellStyle name="Финансовый 3 4 6 2 7 2 4" xfId="32377"/>
    <cellStyle name="Финансовый 3 4 6 2 7 3" xfId="2893"/>
    <cellStyle name="Финансовый 3 4 6 2 7 3 2" xfId="9697"/>
    <cellStyle name="Финансовый 3 4 6 2 7 3 2 2" xfId="23305"/>
    <cellStyle name="Финансовый 3 4 6 2 7 3 2 3" xfId="36913"/>
    <cellStyle name="Финансовый 3 4 6 2 7 3 3" xfId="16501"/>
    <cellStyle name="Финансовый 3 4 6 2 7 3 4" xfId="30109"/>
    <cellStyle name="Финансовый 3 4 6 2 7 4" xfId="7429"/>
    <cellStyle name="Финансовый 3 4 6 2 7 4 2" xfId="21037"/>
    <cellStyle name="Финансовый 3 4 6 2 7 4 3" xfId="34645"/>
    <cellStyle name="Финансовый 3 4 6 2 7 5" xfId="14233"/>
    <cellStyle name="Финансовый 3 4 6 2 7 6" xfId="27841"/>
    <cellStyle name="Финансовый 3 4 6 2 8" xfId="4783"/>
    <cellStyle name="Финансовый 3 4 6 2 8 2" xfId="11587"/>
    <cellStyle name="Финансовый 3 4 6 2 8 2 2" xfId="25195"/>
    <cellStyle name="Финансовый 3 4 6 2 8 2 3" xfId="38803"/>
    <cellStyle name="Финансовый 3 4 6 2 8 3" xfId="18391"/>
    <cellStyle name="Финансовый 3 4 6 2 8 4" xfId="31999"/>
    <cellStyle name="Финансовый 3 4 6 2 9" xfId="2515"/>
    <cellStyle name="Финансовый 3 4 6 2 9 2" xfId="9319"/>
    <cellStyle name="Финансовый 3 4 6 2 9 2 2" xfId="22927"/>
    <cellStyle name="Финансовый 3 4 6 2 9 2 3" xfId="36535"/>
    <cellStyle name="Финансовый 3 4 6 2 9 3" xfId="16123"/>
    <cellStyle name="Финансовый 3 4 6 2 9 4" xfId="29731"/>
    <cellStyle name="Финансовый 3 4 6 3" xfId="368"/>
    <cellStyle name="Финансовый 3 4 6 3 10" xfId="13976"/>
    <cellStyle name="Финансовый 3 4 6 3 11" xfId="27584"/>
    <cellStyle name="Финансовый 3 4 6 3 2" xfId="1880"/>
    <cellStyle name="Финансовый 3 4 6 3 2 2" xfId="6416"/>
    <cellStyle name="Финансовый 3 4 6 3 2 2 2" xfId="13220"/>
    <cellStyle name="Финансовый 3 4 6 3 2 2 2 2" xfId="26828"/>
    <cellStyle name="Финансовый 3 4 6 3 2 2 2 3" xfId="40436"/>
    <cellStyle name="Финансовый 3 4 6 3 2 2 3" xfId="20024"/>
    <cellStyle name="Финансовый 3 4 6 3 2 2 4" xfId="33632"/>
    <cellStyle name="Финансовый 3 4 6 3 2 3" xfId="4148"/>
    <cellStyle name="Финансовый 3 4 6 3 2 3 2" xfId="10952"/>
    <cellStyle name="Финансовый 3 4 6 3 2 3 2 2" xfId="24560"/>
    <cellStyle name="Финансовый 3 4 6 3 2 3 2 3" xfId="38168"/>
    <cellStyle name="Финансовый 3 4 6 3 2 3 3" xfId="17756"/>
    <cellStyle name="Финансовый 3 4 6 3 2 3 4" xfId="31364"/>
    <cellStyle name="Финансовый 3 4 6 3 2 4" xfId="8684"/>
    <cellStyle name="Финансовый 3 4 6 3 2 4 2" xfId="22292"/>
    <cellStyle name="Финансовый 3 4 6 3 2 4 3" xfId="35900"/>
    <cellStyle name="Финансовый 3 4 6 3 2 5" xfId="15488"/>
    <cellStyle name="Финансовый 3 4 6 3 2 6" xfId="29096"/>
    <cellStyle name="Финансовый 3 4 6 3 3" xfId="1502"/>
    <cellStyle name="Финансовый 3 4 6 3 3 2" xfId="6038"/>
    <cellStyle name="Финансовый 3 4 6 3 3 2 2" xfId="12842"/>
    <cellStyle name="Финансовый 3 4 6 3 3 2 2 2" xfId="26450"/>
    <cellStyle name="Финансовый 3 4 6 3 3 2 2 3" xfId="40058"/>
    <cellStyle name="Финансовый 3 4 6 3 3 2 3" xfId="19646"/>
    <cellStyle name="Финансовый 3 4 6 3 3 2 4" xfId="33254"/>
    <cellStyle name="Финансовый 3 4 6 3 3 3" xfId="3770"/>
    <cellStyle name="Финансовый 3 4 6 3 3 3 2" xfId="10574"/>
    <cellStyle name="Финансовый 3 4 6 3 3 3 2 2" xfId="24182"/>
    <cellStyle name="Финансовый 3 4 6 3 3 3 2 3" xfId="37790"/>
    <cellStyle name="Финансовый 3 4 6 3 3 3 3" xfId="17378"/>
    <cellStyle name="Финансовый 3 4 6 3 3 3 4" xfId="30986"/>
    <cellStyle name="Финансовый 3 4 6 3 3 4" xfId="8306"/>
    <cellStyle name="Финансовый 3 4 6 3 3 4 2" xfId="21914"/>
    <cellStyle name="Финансовый 3 4 6 3 3 4 3" xfId="35522"/>
    <cellStyle name="Финансовый 3 4 6 3 3 5" xfId="15110"/>
    <cellStyle name="Финансовый 3 4 6 3 3 6" xfId="28718"/>
    <cellStyle name="Финансовый 3 4 6 3 4" xfId="2258"/>
    <cellStyle name="Финансовый 3 4 6 3 4 2" xfId="6794"/>
    <cellStyle name="Финансовый 3 4 6 3 4 2 2" xfId="13598"/>
    <cellStyle name="Финансовый 3 4 6 3 4 2 2 2" xfId="27206"/>
    <cellStyle name="Финансовый 3 4 6 3 4 2 2 3" xfId="40814"/>
    <cellStyle name="Финансовый 3 4 6 3 4 2 3" xfId="20402"/>
    <cellStyle name="Финансовый 3 4 6 3 4 2 4" xfId="34010"/>
    <cellStyle name="Финансовый 3 4 6 3 4 3" xfId="4526"/>
    <cellStyle name="Финансовый 3 4 6 3 4 3 2" xfId="11330"/>
    <cellStyle name="Финансовый 3 4 6 3 4 3 2 2" xfId="24938"/>
    <cellStyle name="Финансовый 3 4 6 3 4 3 2 3" xfId="38546"/>
    <cellStyle name="Финансовый 3 4 6 3 4 3 3" xfId="18134"/>
    <cellStyle name="Финансовый 3 4 6 3 4 3 4" xfId="31742"/>
    <cellStyle name="Финансовый 3 4 6 3 4 4" xfId="9062"/>
    <cellStyle name="Финансовый 3 4 6 3 4 4 2" xfId="22670"/>
    <cellStyle name="Финансовый 3 4 6 3 4 4 3" xfId="36278"/>
    <cellStyle name="Финансовый 3 4 6 3 4 5" xfId="15866"/>
    <cellStyle name="Финансовый 3 4 6 3 4 6" xfId="29474"/>
    <cellStyle name="Финансовый 3 4 6 3 5" xfId="1124"/>
    <cellStyle name="Финансовый 3 4 6 3 5 2" xfId="5660"/>
    <cellStyle name="Финансовый 3 4 6 3 5 2 2" xfId="12464"/>
    <cellStyle name="Финансовый 3 4 6 3 5 2 2 2" xfId="26072"/>
    <cellStyle name="Финансовый 3 4 6 3 5 2 2 3" xfId="39680"/>
    <cellStyle name="Финансовый 3 4 6 3 5 2 3" xfId="19268"/>
    <cellStyle name="Финансовый 3 4 6 3 5 2 4" xfId="32876"/>
    <cellStyle name="Финансовый 3 4 6 3 5 3" xfId="3392"/>
    <cellStyle name="Финансовый 3 4 6 3 5 3 2" xfId="10196"/>
    <cellStyle name="Финансовый 3 4 6 3 5 3 2 2" xfId="23804"/>
    <cellStyle name="Финансовый 3 4 6 3 5 3 2 3" xfId="37412"/>
    <cellStyle name="Финансовый 3 4 6 3 5 3 3" xfId="17000"/>
    <cellStyle name="Финансовый 3 4 6 3 5 3 4" xfId="30608"/>
    <cellStyle name="Финансовый 3 4 6 3 5 4" xfId="7928"/>
    <cellStyle name="Финансовый 3 4 6 3 5 4 2" xfId="21536"/>
    <cellStyle name="Финансовый 3 4 6 3 5 4 3" xfId="35144"/>
    <cellStyle name="Финансовый 3 4 6 3 5 5" xfId="14732"/>
    <cellStyle name="Финансовый 3 4 6 3 5 6" xfId="28340"/>
    <cellStyle name="Финансовый 3 4 6 3 6" xfId="746"/>
    <cellStyle name="Финансовый 3 4 6 3 6 2" xfId="5282"/>
    <cellStyle name="Финансовый 3 4 6 3 6 2 2" xfId="12086"/>
    <cellStyle name="Финансовый 3 4 6 3 6 2 2 2" xfId="25694"/>
    <cellStyle name="Финансовый 3 4 6 3 6 2 2 3" xfId="39302"/>
    <cellStyle name="Финансовый 3 4 6 3 6 2 3" xfId="18890"/>
    <cellStyle name="Финансовый 3 4 6 3 6 2 4" xfId="32498"/>
    <cellStyle name="Финансовый 3 4 6 3 6 3" xfId="3014"/>
    <cellStyle name="Финансовый 3 4 6 3 6 3 2" xfId="9818"/>
    <cellStyle name="Финансовый 3 4 6 3 6 3 2 2" xfId="23426"/>
    <cellStyle name="Финансовый 3 4 6 3 6 3 2 3" xfId="37034"/>
    <cellStyle name="Финансовый 3 4 6 3 6 3 3" xfId="16622"/>
    <cellStyle name="Финансовый 3 4 6 3 6 3 4" xfId="30230"/>
    <cellStyle name="Финансовый 3 4 6 3 6 4" xfId="7550"/>
    <cellStyle name="Финансовый 3 4 6 3 6 4 2" xfId="21158"/>
    <cellStyle name="Финансовый 3 4 6 3 6 4 3" xfId="34766"/>
    <cellStyle name="Финансовый 3 4 6 3 6 5" xfId="14354"/>
    <cellStyle name="Финансовый 3 4 6 3 6 6" xfId="27962"/>
    <cellStyle name="Финансовый 3 4 6 3 7" xfId="4904"/>
    <cellStyle name="Финансовый 3 4 6 3 7 2" xfId="11708"/>
    <cellStyle name="Финансовый 3 4 6 3 7 2 2" xfId="25316"/>
    <cellStyle name="Финансовый 3 4 6 3 7 2 3" xfId="38924"/>
    <cellStyle name="Финансовый 3 4 6 3 7 3" xfId="18512"/>
    <cellStyle name="Финансовый 3 4 6 3 7 4" xfId="32120"/>
    <cellStyle name="Финансовый 3 4 6 3 8" xfId="2636"/>
    <cellStyle name="Финансовый 3 4 6 3 8 2" xfId="9440"/>
    <cellStyle name="Финансовый 3 4 6 3 8 2 2" xfId="23048"/>
    <cellStyle name="Финансовый 3 4 6 3 8 2 3" xfId="36656"/>
    <cellStyle name="Финансовый 3 4 6 3 8 3" xfId="16244"/>
    <cellStyle name="Финансовый 3 4 6 3 8 4" xfId="29852"/>
    <cellStyle name="Финансовый 3 4 6 3 9" xfId="7172"/>
    <cellStyle name="Финансовый 3 4 6 3 9 2" xfId="20780"/>
    <cellStyle name="Финансовый 3 4 6 3 9 3" xfId="34388"/>
    <cellStyle name="Финансовый 3 4 6 4" xfId="1678"/>
    <cellStyle name="Финансовый 3 4 6 4 2" xfId="6214"/>
    <cellStyle name="Финансовый 3 4 6 4 2 2" xfId="13018"/>
    <cellStyle name="Финансовый 3 4 6 4 2 2 2" xfId="26626"/>
    <cellStyle name="Финансовый 3 4 6 4 2 2 3" xfId="40234"/>
    <cellStyle name="Финансовый 3 4 6 4 2 3" xfId="19822"/>
    <cellStyle name="Финансовый 3 4 6 4 2 4" xfId="33430"/>
    <cellStyle name="Финансовый 3 4 6 4 3" xfId="3946"/>
    <cellStyle name="Финансовый 3 4 6 4 3 2" xfId="10750"/>
    <cellStyle name="Финансовый 3 4 6 4 3 2 2" xfId="24358"/>
    <cellStyle name="Финансовый 3 4 6 4 3 2 3" xfId="37966"/>
    <cellStyle name="Финансовый 3 4 6 4 3 3" xfId="17554"/>
    <cellStyle name="Финансовый 3 4 6 4 3 4" xfId="31162"/>
    <cellStyle name="Финансовый 3 4 6 4 4" xfId="8482"/>
    <cellStyle name="Финансовый 3 4 6 4 4 2" xfId="22090"/>
    <cellStyle name="Финансовый 3 4 6 4 4 3" xfId="35698"/>
    <cellStyle name="Финансовый 3 4 6 4 5" xfId="15286"/>
    <cellStyle name="Финансовый 3 4 6 4 6" xfId="28894"/>
    <cellStyle name="Финансовый 3 4 6 5" xfId="1300"/>
    <cellStyle name="Финансовый 3 4 6 5 2" xfId="5836"/>
    <cellStyle name="Финансовый 3 4 6 5 2 2" xfId="12640"/>
    <cellStyle name="Финансовый 3 4 6 5 2 2 2" xfId="26248"/>
    <cellStyle name="Финансовый 3 4 6 5 2 2 3" xfId="39856"/>
    <cellStyle name="Финансовый 3 4 6 5 2 3" xfId="19444"/>
    <cellStyle name="Финансовый 3 4 6 5 2 4" xfId="33052"/>
    <cellStyle name="Финансовый 3 4 6 5 3" xfId="3568"/>
    <cellStyle name="Финансовый 3 4 6 5 3 2" xfId="10372"/>
    <cellStyle name="Финансовый 3 4 6 5 3 2 2" xfId="23980"/>
    <cellStyle name="Финансовый 3 4 6 5 3 2 3" xfId="37588"/>
    <cellStyle name="Финансовый 3 4 6 5 3 3" xfId="17176"/>
    <cellStyle name="Финансовый 3 4 6 5 3 4" xfId="30784"/>
    <cellStyle name="Финансовый 3 4 6 5 4" xfId="8104"/>
    <cellStyle name="Финансовый 3 4 6 5 4 2" xfId="21712"/>
    <cellStyle name="Финансовый 3 4 6 5 4 3" xfId="35320"/>
    <cellStyle name="Финансовый 3 4 6 5 5" xfId="14908"/>
    <cellStyle name="Финансовый 3 4 6 5 6" xfId="28516"/>
    <cellStyle name="Финансовый 3 4 6 6" xfId="2056"/>
    <cellStyle name="Финансовый 3 4 6 6 2" xfId="6592"/>
    <cellStyle name="Финансовый 3 4 6 6 2 2" xfId="13396"/>
    <cellStyle name="Финансовый 3 4 6 6 2 2 2" xfId="27004"/>
    <cellStyle name="Финансовый 3 4 6 6 2 2 3" xfId="40612"/>
    <cellStyle name="Финансовый 3 4 6 6 2 3" xfId="20200"/>
    <cellStyle name="Финансовый 3 4 6 6 2 4" xfId="33808"/>
    <cellStyle name="Финансовый 3 4 6 6 3" xfId="4324"/>
    <cellStyle name="Финансовый 3 4 6 6 3 2" xfId="11128"/>
    <cellStyle name="Финансовый 3 4 6 6 3 2 2" xfId="24736"/>
    <cellStyle name="Финансовый 3 4 6 6 3 2 3" xfId="38344"/>
    <cellStyle name="Финансовый 3 4 6 6 3 3" xfId="17932"/>
    <cellStyle name="Финансовый 3 4 6 6 3 4" xfId="31540"/>
    <cellStyle name="Финансовый 3 4 6 6 4" xfId="8860"/>
    <cellStyle name="Финансовый 3 4 6 6 4 2" xfId="22468"/>
    <cellStyle name="Финансовый 3 4 6 6 4 3" xfId="36076"/>
    <cellStyle name="Финансовый 3 4 6 6 5" xfId="15664"/>
    <cellStyle name="Финансовый 3 4 6 6 6" xfId="29272"/>
    <cellStyle name="Финансовый 3 4 6 7" xfId="922"/>
    <cellStyle name="Финансовый 3 4 6 7 2" xfId="5458"/>
    <cellStyle name="Финансовый 3 4 6 7 2 2" xfId="12262"/>
    <cellStyle name="Финансовый 3 4 6 7 2 2 2" xfId="25870"/>
    <cellStyle name="Финансовый 3 4 6 7 2 2 3" xfId="39478"/>
    <cellStyle name="Финансовый 3 4 6 7 2 3" xfId="19066"/>
    <cellStyle name="Финансовый 3 4 6 7 2 4" xfId="32674"/>
    <cellStyle name="Финансовый 3 4 6 7 3" xfId="3190"/>
    <cellStyle name="Финансовый 3 4 6 7 3 2" xfId="9994"/>
    <cellStyle name="Финансовый 3 4 6 7 3 2 2" xfId="23602"/>
    <cellStyle name="Финансовый 3 4 6 7 3 2 3" xfId="37210"/>
    <cellStyle name="Финансовый 3 4 6 7 3 3" xfId="16798"/>
    <cellStyle name="Финансовый 3 4 6 7 3 4" xfId="30406"/>
    <cellStyle name="Финансовый 3 4 6 7 4" xfId="7726"/>
    <cellStyle name="Финансовый 3 4 6 7 4 2" xfId="21334"/>
    <cellStyle name="Финансовый 3 4 6 7 4 3" xfId="34942"/>
    <cellStyle name="Финансовый 3 4 6 7 5" xfId="14530"/>
    <cellStyle name="Финансовый 3 4 6 7 6" xfId="28138"/>
    <cellStyle name="Финансовый 3 4 6 8" xfId="544"/>
    <cellStyle name="Финансовый 3 4 6 8 2" xfId="5080"/>
    <cellStyle name="Финансовый 3 4 6 8 2 2" xfId="11884"/>
    <cellStyle name="Финансовый 3 4 6 8 2 2 2" xfId="25492"/>
    <cellStyle name="Финансовый 3 4 6 8 2 2 3" xfId="39100"/>
    <cellStyle name="Финансовый 3 4 6 8 2 3" xfId="18688"/>
    <cellStyle name="Финансовый 3 4 6 8 2 4" xfId="32296"/>
    <cellStyle name="Финансовый 3 4 6 8 3" xfId="2812"/>
    <cellStyle name="Финансовый 3 4 6 8 3 2" xfId="9616"/>
    <cellStyle name="Финансовый 3 4 6 8 3 2 2" xfId="23224"/>
    <cellStyle name="Финансовый 3 4 6 8 3 2 3" xfId="36832"/>
    <cellStyle name="Финансовый 3 4 6 8 3 3" xfId="16420"/>
    <cellStyle name="Финансовый 3 4 6 8 3 4" xfId="30028"/>
    <cellStyle name="Финансовый 3 4 6 8 4" xfId="7348"/>
    <cellStyle name="Финансовый 3 4 6 8 4 2" xfId="20956"/>
    <cellStyle name="Финансовый 3 4 6 8 4 3" xfId="34564"/>
    <cellStyle name="Финансовый 3 4 6 8 5" xfId="14152"/>
    <cellStyle name="Финансовый 3 4 6 8 6" xfId="27760"/>
    <cellStyle name="Финансовый 3 4 6 9" xfId="4702"/>
    <cellStyle name="Финансовый 3 4 6 9 2" xfId="11506"/>
    <cellStyle name="Финансовый 3 4 6 9 2 2" xfId="25114"/>
    <cellStyle name="Финансовый 3 4 6 9 2 3" xfId="38722"/>
    <cellStyle name="Финансовый 3 4 6 9 3" xfId="18310"/>
    <cellStyle name="Финансовый 3 4 6 9 4" xfId="31918"/>
    <cellStyle name="Финансовый 3 4 7" xfId="220"/>
    <cellStyle name="Финансовый 3 4 7 10" xfId="2488"/>
    <cellStyle name="Финансовый 3 4 7 10 2" xfId="9292"/>
    <cellStyle name="Финансовый 3 4 7 10 2 2" xfId="22900"/>
    <cellStyle name="Финансовый 3 4 7 10 2 3" xfId="36508"/>
    <cellStyle name="Финансовый 3 4 7 10 3" xfId="16096"/>
    <cellStyle name="Финансовый 3 4 7 10 4" xfId="29704"/>
    <cellStyle name="Финансовый 3 4 7 11" xfId="7024"/>
    <cellStyle name="Финансовый 3 4 7 11 2" xfId="20632"/>
    <cellStyle name="Финансовый 3 4 7 11 3" xfId="34240"/>
    <cellStyle name="Финансовый 3 4 7 12" xfId="13828"/>
    <cellStyle name="Финансовый 3 4 7 13" xfId="27436"/>
    <cellStyle name="Финансовый 3 4 7 2" xfId="301"/>
    <cellStyle name="Финансовый 3 4 7 2 10" xfId="7105"/>
    <cellStyle name="Финансовый 3 4 7 2 10 2" xfId="20713"/>
    <cellStyle name="Финансовый 3 4 7 2 10 3" xfId="34321"/>
    <cellStyle name="Финансовый 3 4 7 2 11" xfId="13909"/>
    <cellStyle name="Финансовый 3 4 7 2 12" xfId="27517"/>
    <cellStyle name="Финансовый 3 4 7 2 2" xfId="503"/>
    <cellStyle name="Финансовый 3 4 7 2 2 10" xfId="14111"/>
    <cellStyle name="Финансовый 3 4 7 2 2 11" xfId="27719"/>
    <cellStyle name="Финансовый 3 4 7 2 2 2" xfId="2015"/>
    <cellStyle name="Финансовый 3 4 7 2 2 2 2" xfId="6551"/>
    <cellStyle name="Финансовый 3 4 7 2 2 2 2 2" xfId="13355"/>
    <cellStyle name="Финансовый 3 4 7 2 2 2 2 2 2" xfId="26963"/>
    <cellStyle name="Финансовый 3 4 7 2 2 2 2 2 3" xfId="40571"/>
    <cellStyle name="Финансовый 3 4 7 2 2 2 2 3" xfId="20159"/>
    <cellStyle name="Финансовый 3 4 7 2 2 2 2 4" xfId="33767"/>
    <cellStyle name="Финансовый 3 4 7 2 2 2 3" xfId="4283"/>
    <cellStyle name="Финансовый 3 4 7 2 2 2 3 2" xfId="11087"/>
    <cellStyle name="Финансовый 3 4 7 2 2 2 3 2 2" xfId="24695"/>
    <cellStyle name="Финансовый 3 4 7 2 2 2 3 2 3" xfId="38303"/>
    <cellStyle name="Финансовый 3 4 7 2 2 2 3 3" xfId="17891"/>
    <cellStyle name="Финансовый 3 4 7 2 2 2 3 4" xfId="31499"/>
    <cellStyle name="Финансовый 3 4 7 2 2 2 4" xfId="8819"/>
    <cellStyle name="Финансовый 3 4 7 2 2 2 4 2" xfId="22427"/>
    <cellStyle name="Финансовый 3 4 7 2 2 2 4 3" xfId="36035"/>
    <cellStyle name="Финансовый 3 4 7 2 2 2 5" xfId="15623"/>
    <cellStyle name="Финансовый 3 4 7 2 2 2 6" xfId="29231"/>
    <cellStyle name="Финансовый 3 4 7 2 2 3" xfId="1637"/>
    <cellStyle name="Финансовый 3 4 7 2 2 3 2" xfId="6173"/>
    <cellStyle name="Финансовый 3 4 7 2 2 3 2 2" xfId="12977"/>
    <cellStyle name="Финансовый 3 4 7 2 2 3 2 2 2" xfId="26585"/>
    <cellStyle name="Финансовый 3 4 7 2 2 3 2 2 3" xfId="40193"/>
    <cellStyle name="Финансовый 3 4 7 2 2 3 2 3" xfId="19781"/>
    <cellStyle name="Финансовый 3 4 7 2 2 3 2 4" xfId="33389"/>
    <cellStyle name="Финансовый 3 4 7 2 2 3 3" xfId="3905"/>
    <cellStyle name="Финансовый 3 4 7 2 2 3 3 2" xfId="10709"/>
    <cellStyle name="Финансовый 3 4 7 2 2 3 3 2 2" xfId="24317"/>
    <cellStyle name="Финансовый 3 4 7 2 2 3 3 2 3" xfId="37925"/>
    <cellStyle name="Финансовый 3 4 7 2 2 3 3 3" xfId="17513"/>
    <cellStyle name="Финансовый 3 4 7 2 2 3 3 4" xfId="31121"/>
    <cellStyle name="Финансовый 3 4 7 2 2 3 4" xfId="8441"/>
    <cellStyle name="Финансовый 3 4 7 2 2 3 4 2" xfId="22049"/>
    <cellStyle name="Финансовый 3 4 7 2 2 3 4 3" xfId="35657"/>
    <cellStyle name="Финансовый 3 4 7 2 2 3 5" xfId="15245"/>
    <cellStyle name="Финансовый 3 4 7 2 2 3 6" xfId="28853"/>
    <cellStyle name="Финансовый 3 4 7 2 2 4" xfId="2393"/>
    <cellStyle name="Финансовый 3 4 7 2 2 4 2" xfId="6929"/>
    <cellStyle name="Финансовый 3 4 7 2 2 4 2 2" xfId="13733"/>
    <cellStyle name="Финансовый 3 4 7 2 2 4 2 2 2" xfId="27341"/>
    <cellStyle name="Финансовый 3 4 7 2 2 4 2 2 3" xfId="40949"/>
    <cellStyle name="Финансовый 3 4 7 2 2 4 2 3" xfId="20537"/>
    <cellStyle name="Финансовый 3 4 7 2 2 4 2 4" xfId="34145"/>
    <cellStyle name="Финансовый 3 4 7 2 2 4 3" xfId="4661"/>
    <cellStyle name="Финансовый 3 4 7 2 2 4 3 2" xfId="11465"/>
    <cellStyle name="Финансовый 3 4 7 2 2 4 3 2 2" xfId="25073"/>
    <cellStyle name="Финансовый 3 4 7 2 2 4 3 2 3" xfId="38681"/>
    <cellStyle name="Финансовый 3 4 7 2 2 4 3 3" xfId="18269"/>
    <cellStyle name="Финансовый 3 4 7 2 2 4 3 4" xfId="31877"/>
    <cellStyle name="Финансовый 3 4 7 2 2 4 4" xfId="9197"/>
    <cellStyle name="Финансовый 3 4 7 2 2 4 4 2" xfId="22805"/>
    <cellStyle name="Финансовый 3 4 7 2 2 4 4 3" xfId="36413"/>
    <cellStyle name="Финансовый 3 4 7 2 2 4 5" xfId="16001"/>
    <cellStyle name="Финансовый 3 4 7 2 2 4 6" xfId="29609"/>
    <cellStyle name="Финансовый 3 4 7 2 2 5" xfId="1259"/>
    <cellStyle name="Финансовый 3 4 7 2 2 5 2" xfId="5795"/>
    <cellStyle name="Финансовый 3 4 7 2 2 5 2 2" xfId="12599"/>
    <cellStyle name="Финансовый 3 4 7 2 2 5 2 2 2" xfId="26207"/>
    <cellStyle name="Финансовый 3 4 7 2 2 5 2 2 3" xfId="39815"/>
    <cellStyle name="Финансовый 3 4 7 2 2 5 2 3" xfId="19403"/>
    <cellStyle name="Финансовый 3 4 7 2 2 5 2 4" xfId="33011"/>
    <cellStyle name="Финансовый 3 4 7 2 2 5 3" xfId="3527"/>
    <cellStyle name="Финансовый 3 4 7 2 2 5 3 2" xfId="10331"/>
    <cellStyle name="Финансовый 3 4 7 2 2 5 3 2 2" xfId="23939"/>
    <cellStyle name="Финансовый 3 4 7 2 2 5 3 2 3" xfId="37547"/>
    <cellStyle name="Финансовый 3 4 7 2 2 5 3 3" xfId="17135"/>
    <cellStyle name="Финансовый 3 4 7 2 2 5 3 4" xfId="30743"/>
    <cellStyle name="Финансовый 3 4 7 2 2 5 4" xfId="8063"/>
    <cellStyle name="Финансовый 3 4 7 2 2 5 4 2" xfId="21671"/>
    <cellStyle name="Финансовый 3 4 7 2 2 5 4 3" xfId="35279"/>
    <cellStyle name="Финансовый 3 4 7 2 2 5 5" xfId="14867"/>
    <cellStyle name="Финансовый 3 4 7 2 2 5 6" xfId="28475"/>
    <cellStyle name="Финансовый 3 4 7 2 2 6" xfId="881"/>
    <cellStyle name="Финансовый 3 4 7 2 2 6 2" xfId="5417"/>
    <cellStyle name="Финансовый 3 4 7 2 2 6 2 2" xfId="12221"/>
    <cellStyle name="Финансовый 3 4 7 2 2 6 2 2 2" xfId="25829"/>
    <cellStyle name="Финансовый 3 4 7 2 2 6 2 2 3" xfId="39437"/>
    <cellStyle name="Финансовый 3 4 7 2 2 6 2 3" xfId="19025"/>
    <cellStyle name="Финансовый 3 4 7 2 2 6 2 4" xfId="32633"/>
    <cellStyle name="Финансовый 3 4 7 2 2 6 3" xfId="3149"/>
    <cellStyle name="Финансовый 3 4 7 2 2 6 3 2" xfId="9953"/>
    <cellStyle name="Финансовый 3 4 7 2 2 6 3 2 2" xfId="23561"/>
    <cellStyle name="Финансовый 3 4 7 2 2 6 3 2 3" xfId="37169"/>
    <cellStyle name="Финансовый 3 4 7 2 2 6 3 3" xfId="16757"/>
    <cellStyle name="Финансовый 3 4 7 2 2 6 3 4" xfId="30365"/>
    <cellStyle name="Финансовый 3 4 7 2 2 6 4" xfId="7685"/>
    <cellStyle name="Финансовый 3 4 7 2 2 6 4 2" xfId="21293"/>
    <cellStyle name="Финансовый 3 4 7 2 2 6 4 3" xfId="34901"/>
    <cellStyle name="Финансовый 3 4 7 2 2 6 5" xfId="14489"/>
    <cellStyle name="Финансовый 3 4 7 2 2 6 6" xfId="28097"/>
    <cellStyle name="Финансовый 3 4 7 2 2 7" xfId="5039"/>
    <cellStyle name="Финансовый 3 4 7 2 2 7 2" xfId="11843"/>
    <cellStyle name="Финансовый 3 4 7 2 2 7 2 2" xfId="25451"/>
    <cellStyle name="Финансовый 3 4 7 2 2 7 2 3" xfId="39059"/>
    <cellStyle name="Финансовый 3 4 7 2 2 7 3" xfId="18647"/>
    <cellStyle name="Финансовый 3 4 7 2 2 7 4" xfId="32255"/>
    <cellStyle name="Финансовый 3 4 7 2 2 8" xfId="2771"/>
    <cellStyle name="Финансовый 3 4 7 2 2 8 2" xfId="9575"/>
    <cellStyle name="Финансовый 3 4 7 2 2 8 2 2" xfId="23183"/>
    <cellStyle name="Финансовый 3 4 7 2 2 8 2 3" xfId="36791"/>
    <cellStyle name="Финансовый 3 4 7 2 2 8 3" xfId="16379"/>
    <cellStyle name="Финансовый 3 4 7 2 2 8 4" xfId="29987"/>
    <cellStyle name="Финансовый 3 4 7 2 2 9" xfId="7307"/>
    <cellStyle name="Финансовый 3 4 7 2 2 9 2" xfId="20915"/>
    <cellStyle name="Финансовый 3 4 7 2 2 9 3" xfId="34523"/>
    <cellStyle name="Финансовый 3 4 7 2 3" xfId="1813"/>
    <cellStyle name="Финансовый 3 4 7 2 3 2" xfId="6349"/>
    <cellStyle name="Финансовый 3 4 7 2 3 2 2" xfId="13153"/>
    <cellStyle name="Финансовый 3 4 7 2 3 2 2 2" xfId="26761"/>
    <cellStyle name="Финансовый 3 4 7 2 3 2 2 3" xfId="40369"/>
    <cellStyle name="Финансовый 3 4 7 2 3 2 3" xfId="19957"/>
    <cellStyle name="Финансовый 3 4 7 2 3 2 4" xfId="33565"/>
    <cellStyle name="Финансовый 3 4 7 2 3 3" xfId="4081"/>
    <cellStyle name="Финансовый 3 4 7 2 3 3 2" xfId="10885"/>
    <cellStyle name="Финансовый 3 4 7 2 3 3 2 2" xfId="24493"/>
    <cellStyle name="Финансовый 3 4 7 2 3 3 2 3" xfId="38101"/>
    <cellStyle name="Финансовый 3 4 7 2 3 3 3" xfId="17689"/>
    <cellStyle name="Финансовый 3 4 7 2 3 3 4" xfId="31297"/>
    <cellStyle name="Финансовый 3 4 7 2 3 4" xfId="8617"/>
    <cellStyle name="Финансовый 3 4 7 2 3 4 2" xfId="22225"/>
    <cellStyle name="Финансовый 3 4 7 2 3 4 3" xfId="35833"/>
    <cellStyle name="Финансовый 3 4 7 2 3 5" xfId="15421"/>
    <cellStyle name="Финансовый 3 4 7 2 3 6" xfId="29029"/>
    <cellStyle name="Финансовый 3 4 7 2 4" xfId="1435"/>
    <cellStyle name="Финансовый 3 4 7 2 4 2" xfId="5971"/>
    <cellStyle name="Финансовый 3 4 7 2 4 2 2" xfId="12775"/>
    <cellStyle name="Финансовый 3 4 7 2 4 2 2 2" xfId="26383"/>
    <cellStyle name="Финансовый 3 4 7 2 4 2 2 3" xfId="39991"/>
    <cellStyle name="Финансовый 3 4 7 2 4 2 3" xfId="19579"/>
    <cellStyle name="Финансовый 3 4 7 2 4 2 4" xfId="33187"/>
    <cellStyle name="Финансовый 3 4 7 2 4 3" xfId="3703"/>
    <cellStyle name="Финансовый 3 4 7 2 4 3 2" xfId="10507"/>
    <cellStyle name="Финансовый 3 4 7 2 4 3 2 2" xfId="24115"/>
    <cellStyle name="Финансовый 3 4 7 2 4 3 2 3" xfId="37723"/>
    <cellStyle name="Финансовый 3 4 7 2 4 3 3" xfId="17311"/>
    <cellStyle name="Финансовый 3 4 7 2 4 3 4" xfId="30919"/>
    <cellStyle name="Финансовый 3 4 7 2 4 4" xfId="8239"/>
    <cellStyle name="Финансовый 3 4 7 2 4 4 2" xfId="21847"/>
    <cellStyle name="Финансовый 3 4 7 2 4 4 3" xfId="35455"/>
    <cellStyle name="Финансовый 3 4 7 2 4 5" xfId="15043"/>
    <cellStyle name="Финансовый 3 4 7 2 4 6" xfId="28651"/>
    <cellStyle name="Финансовый 3 4 7 2 5" xfId="2191"/>
    <cellStyle name="Финансовый 3 4 7 2 5 2" xfId="6727"/>
    <cellStyle name="Финансовый 3 4 7 2 5 2 2" xfId="13531"/>
    <cellStyle name="Финансовый 3 4 7 2 5 2 2 2" xfId="27139"/>
    <cellStyle name="Финансовый 3 4 7 2 5 2 2 3" xfId="40747"/>
    <cellStyle name="Финансовый 3 4 7 2 5 2 3" xfId="20335"/>
    <cellStyle name="Финансовый 3 4 7 2 5 2 4" xfId="33943"/>
    <cellStyle name="Финансовый 3 4 7 2 5 3" xfId="4459"/>
    <cellStyle name="Финансовый 3 4 7 2 5 3 2" xfId="11263"/>
    <cellStyle name="Финансовый 3 4 7 2 5 3 2 2" xfId="24871"/>
    <cellStyle name="Финансовый 3 4 7 2 5 3 2 3" xfId="38479"/>
    <cellStyle name="Финансовый 3 4 7 2 5 3 3" xfId="18067"/>
    <cellStyle name="Финансовый 3 4 7 2 5 3 4" xfId="31675"/>
    <cellStyle name="Финансовый 3 4 7 2 5 4" xfId="8995"/>
    <cellStyle name="Финансовый 3 4 7 2 5 4 2" xfId="22603"/>
    <cellStyle name="Финансовый 3 4 7 2 5 4 3" xfId="36211"/>
    <cellStyle name="Финансовый 3 4 7 2 5 5" xfId="15799"/>
    <cellStyle name="Финансовый 3 4 7 2 5 6" xfId="29407"/>
    <cellStyle name="Финансовый 3 4 7 2 6" xfId="1057"/>
    <cellStyle name="Финансовый 3 4 7 2 6 2" xfId="5593"/>
    <cellStyle name="Финансовый 3 4 7 2 6 2 2" xfId="12397"/>
    <cellStyle name="Финансовый 3 4 7 2 6 2 2 2" xfId="26005"/>
    <cellStyle name="Финансовый 3 4 7 2 6 2 2 3" xfId="39613"/>
    <cellStyle name="Финансовый 3 4 7 2 6 2 3" xfId="19201"/>
    <cellStyle name="Финансовый 3 4 7 2 6 2 4" xfId="32809"/>
    <cellStyle name="Финансовый 3 4 7 2 6 3" xfId="3325"/>
    <cellStyle name="Финансовый 3 4 7 2 6 3 2" xfId="10129"/>
    <cellStyle name="Финансовый 3 4 7 2 6 3 2 2" xfId="23737"/>
    <cellStyle name="Финансовый 3 4 7 2 6 3 2 3" xfId="37345"/>
    <cellStyle name="Финансовый 3 4 7 2 6 3 3" xfId="16933"/>
    <cellStyle name="Финансовый 3 4 7 2 6 3 4" xfId="30541"/>
    <cellStyle name="Финансовый 3 4 7 2 6 4" xfId="7861"/>
    <cellStyle name="Финансовый 3 4 7 2 6 4 2" xfId="21469"/>
    <cellStyle name="Финансовый 3 4 7 2 6 4 3" xfId="35077"/>
    <cellStyle name="Финансовый 3 4 7 2 6 5" xfId="14665"/>
    <cellStyle name="Финансовый 3 4 7 2 6 6" xfId="28273"/>
    <cellStyle name="Финансовый 3 4 7 2 7" xfId="679"/>
    <cellStyle name="Финансовый 3 4 7 2 7 2" xfId="5215"/>
    <cellStyle name="Финансовый 3 4 7 2 7 2 2" xfId="12019"/>
    <cellStyle name="Финансовый 3 4 7 2 7 2 2 2" xfId="25627"/>
    <cellStyle name="Финансовый 3 4 7 2 7 2 2 3" xfId="39235"/>
    <cellStyle name="Финансовый 3 4 7 2 7 2 3" xfId="18823"/>
    <cellStyle name="Финансовый 3 4 7 2 7 2 4" xfId="32431"/>
    <cellStyle name="Финансовый 3 4 7 2 7 3" xfId="2947"/>
    <cellStyle name="Финансовый 3 4 7 2 7 3 2" xfId="9751"/>
    <cellStyle name="Финансовый 3 4 7 2 7 3 2 2" xfId="23359"/>
    <cellStyle name="Финансовый 3 4 7 2 7 3 2 3" xfId="36967"/>
    <cellStyle name="Финансовый 3 4 7 2 7 3 3" xfId="16555"/>
    <cellStyle name="Финансовый 3 4 7 2 7 3 4" xfId="30163"/>
    <cellStyle name="Финансовый 3 4 7 2 7 4" xfId="7483"/>
    <cellStyle name="Финансовый 3 4 7 2 7 4 2" xfId="21091"/>
    <cellStyle name="Финансовый 3 4 7 2 7 4 3" xfId="34699"/>
    <cellStyle name="Финансовый 3 4 7 2 7 5" xfId="14287"/>
    <cellStyle name="Финансовый 3 4 7 2 7 6" xfId="27895"/>
    <cellStyle name="Финансовый 3 4 7 2 8" xfId="4837"/>
    <cellStyle name="Финансовый 3 4 7 2 8 2" xfId="11641"/>
    <cellStyle name="Финансовый 3 4 7 2 8 2 2" xfId="25249"/>
    <cellStyle name="Финансовый 3 4 7 2 8 2 3" xfId="38857"/>
    <cellStyle name="Финансовый 3 4 7 2 8 3" xfId="18445"/>
    <cellStyle name="Финансовый 3 4 7 2 8 4" xfId="32053"/>
    <cellStyle name="Финансовый 3 4 7 2 9" xfId="2569"/>
    <cellStyle name="Финансовый 3 4 7 2 9 2" xfId="9373"/>
    <cellStyle name="Финансовый 3 4 7 2 9 2 2" xfId="22981"/>
    <cellStyle name="Финансовый 3 4 7 2 9 2 3" xfId="36589"/>
    <cellStyle name="Финансовый 3 4 7 2 9 3" xfId="16177"/>
    <cellStyle name="Финансовый 3 4 7 2 9 4" xfId="29785"/>
    <cellStyle name="Финансовый 3 4 7 3" xfId="422"/>
    <cellStyle name="Финансовый 3 4 7 3 10" xfId="14030"/>
    <cellStyle name="Финансовый 3 4 7 3 11" xfId="27638"/>
    <cellStyle name="Финансовый 3 4 7 3 2" xfId="1934"/>
    <cellStyle name="Финансовый 3 4 7 3 2 2" xfId="6470"/>
    <cellStyle name="Финансовый 3 4 7 3 2 2 2" xfId="13274"/>
    <cellStyle name="Финансовый 3 4 7 3 2 2 2 2" xfId="26882"/>
    <cellStyle name="Финансовый 3 4 7 3 2 2 2 3" xfId="40490"/>
    <cellStyle name="Финансовый 3 4 7 3 2 2 3" xfId="20078"/>
    <cellStyle name="Финансовый 3 4 7 3 2 2 4" xfId="33686"/>
    <cellStyle name="Финансовый 3 4 7 3 2 3" xfId="4202"/>
    <cellStyle name="Финансовый 3 4 7 3 2 3 2" xfId="11006"/>
    <cellStyle name="Финансовый 3 4 7 3 2 3 2 2" xfId="24614"/>
    <cellStyle name="Финансовый 3 4 7 3 2 3 2 3" xfId="38222"/>
    <cellStyle name="Финансовый 3 4 7 3 2 3 3" xfId="17810"/>
    <cellStyle name="Финансовый 3 4 7 3 2 3 4" xfId="31418"/>
    <cellStyle name="Финансовый 3 4 7 3 2 4" xfId="8738"/>
    <cellStyle name="Финансовый 3 4 7 3 2 4 2" xfId="22346"/>
    <cellStyle name="Финансовый 3 4 7 3 2 4 3" xfId="35954"/>
    <cellStyle name="Финансовый 3 4 7 3 2 5" xfId="15542"/>
    <cellStyle name="Финансовый 3 4 7 3 2 6" xfId="29150"/>
    <cellStyle name="Финансовый 3 4 7 3 3" xfId="1556"/>
    <cellStyle name="Финансовый 3 4 7 3 3 2" xfId="6092"/>
    <cellStyle name="Финансовый 3 4 7 3 3 2 2" xfId="12896"/>
    <cellStyle name="Финансовый 3 4 7 3 3 2 2 2" xfId="26504"/>
    <cellStyle name="Финансовый 3 4 7 3 3 2 2 3" xfId="40112"/>
    <cellStyle name="Финансовый 3 4 7 3 3 2 3" xfId="19700"/>
    <cellStyle name="Финансовый 3 4 7 3 3 2 4" xfId="33308"/>
    <cellStyle name="Финансовый 3 4 7 3 3 3" xfId="3824"/>
    <cellStyle name="Финансовый 3 4 7 3 3 3 2" xfId="10628"/>
    <cellStyle name="Финансовый 3 4 7 3 3 3 2 2" xfId="24236"/>
    <cellStyle name="Финансовый 3 4 7 3 3 3 2 3" xfId="37844"/>
    <cellStyle name="Финансовый 3 4 7 3 3 3 3" xfId="17432"/>
    <cellStyle name="Финансовый 3 4 7 3 3 3 4" xfId="31040"/>
    <cellStyle name="Финансовый 3 4 7 3 3 4" xfId="8360"/>
    <cellStyle name="Финансовый 3 4 7 3 3 4 2" xfId="21968"/>
    <cellStyle name="Финансовый 3 4 7 3 3 4 3" xfId="35576"/>
    <cellStyle name="Финансовый 3 4 7 3 3 5" xfId="15164"/>
    <cellStyle name="Финансовый 3 4 7 3 3 6" xfId="28772"/>
    <cellStyle name="Финансовый 3 4 7 3 4" xfId="2312"/>
    <cellStyle name="Финансовый 3 4 7 3 4 2" xfId="6848"/>
    <cellStyle name="Финансовый 3 4 7 3 4 2 2" xfId="13652"/>
    <cellStyle name="Финансовый 3 4 7 3 4 2 2 2" xfId="27260"/>
    <cellStyle name="Финансовый 3 4 7 3 4 2 2 3" xfId="40868"/>
    <cellStyle name="Финансовый 3 4 7 3 4 2 3" xfId="20456"/>
    <cellStyle name="Финансовый 3 4 7 3 4 2 4" xfId="34064"/>
    <cellStyle name="Финансовый 3 4 7 3 4 3" xfId="4580"/>
    <cellStyle name="Финансовый 3 4 7 3 4 3 2" xfId="11384"/>
    <cellStyle name="Финансовый 3 4 7 3 4 3 2 2" xfId="24992"/>
    <cellStyle name="Финансовый 3 4 7 3 4 3 2 3" xfId="38600"/>
    <cellStyle name="Финансовый 3 4 7 3 4 3 3" xfId="18188"/>
    <cellStyle name="Финансовый 3 4 7 3 4 3 4" xfId="31796"/>
    <cellStyle name="Финансовый 3 4 7 3 4 4" xfId="9116"/>
    <cellStyle name="Финансовый 3 4 7 3 4 4 2" xfId="22724"/>
    <cellStyle name="Финансовый 3 4 7 3 4 4 3" xfId="36332"/>
    <cellStyle name="Финансовый 3 4 7 3 4 5" xfId="15920"/>
    <cellStyle name="Финансовый 3 4 7 3 4 6" xfId="29528"/>
    <cellStyle name="Финансовый 3 4 7 3 5" xfId="1178"/>
    <cellStyle name="Финансовый 3 4 7 3 5 2" xfId="5714"/>
    <cellStyle name="Финансовый 3 4 7 3 5 2 2" xfId="12518"/>
    <cellStyle name="Финансовый 3 4 7 3 5 2 2 2" xfId="26126"/>
    <cellStyle name="Финансовый 3 4 7 3 5 2 2 3" xfId="39734"/>
    <cellStyle name="Финансовый 3 4 7 3 5 2 3" xfId="19322"/>
    <cellStyle name="Финансовый 3 4 7 3 5 2 4" xfId="32930"/>
    <cellStyle name="Финансовый 3 4 7 3 5 3" xfId="3446"/>
    <cellStyle name="Финансовый 3 4 7 3 5 3 2" xfId="10250"/>
    <cellStyle name="Финансовый 3 4 7 3 5 3 2 2" xfId="23858"/>
    <cellStyle name="Финансовый 3 4 7 3 5 3 2 3" xfId="37466"/>
    <cellStyle name="Финансовый 3 4 7 3 5 3 3" xfId="17054"/>
    <cellStyle name="Финансовый 3 4 7 3 5 3 4" xfId="30662"/>
    <cellStyle name="Финансовый 3 4 7 3 5 4" xfId="7982"/>
    <cellStyle name="Финансовый 3 4 7 3 5 4 2" xfId="21590"/>
    <cellStyle name="Финансовый 3 4 7 3 5 4 3" xfId="35198"/>
    <cellStyle name="Финансовый 3 4 7 3 5 5" xfId="14786"/>
    <cellStyle name="Финансовый 3 4 7 3 5 6" xfId="28394"/>
    <cellStyle name="Финансовый 3 4 7 3 6" xfId="800"/>
    <cellStyle name="Финансовый 3 4 7 3 6 2" xfId="5336"/>
    <cellStyle name="Финансовый 3 4 7 3 6 2 2" xfId="12140"/>
    <cellStyle name="Финансовый 3 4 7 3 6 2 2 2" xfId="25748"/>
    <cellStyle name="Финансовый 3 4 7 3 6 2 2 3" xfId="39356"/>
    <cellStyle name="Финансовый 3 4 7 3 6 2 3" xfId="18944"/>
    <cellStyle name="Финансовый 3 4 7 3 6 2 4" xfId="32552"/>
    <cellStyle name="Финансовый 3 4 7 3 6 3" xfId="3068"/>
    <cellStyle name="Финансовый 3 4 7 3 6 3 2" xfId="9872"/>
    <cellStyle name="Финансовый 3 4 7 3 6 3 2 2" xfId="23480"/>
    <cellStyle name="Финансовый 3 4 7 3 6 3 2 3" xfId="37088"/>
    <cellStyle name="Финансовый 3 4 7 3 6 3 3" xfId="16676"/>
    <cellStyle name="Финансовый 3 4 7 3 6 3 4" xfId="30284"/>
    <cellStyle name="Финансовый 3 4 7 3 6 4" xfId="7604"/>
    <cellStyle name="Финансовый 3 4 7 3 6 4 2" xfId="21212"/>
    <cellStyle name="Финансовый 3 4 7 3 6 4 3" xfId="34820"/>
    <cellStyle name="Финансовый 3 4 7 3 6 5" xfId="14408"/>
    <cellStyle name="Финансовый 3 4 7 3 6 6" xfId="28016"/>
    <cellStyle name="Финансовый 3 4 7 3 7" xfId="4958"/>
    <cellStyle name="Финансовый 3 4 7 3 7 2" xfId="11762"/>
    <cellStyle name="Финансовый 3 4 7 3 7 2 2" xfId="25370"/>
    <cellStyle name="Финансовый 3 4 7 3 7 2 3" xfId="38978"/>
    <cellStyle name="Финансовый 3 4 7 3 7 3" xfId="18566"/>
    <cellStyle name="Финансовый 3 4 7 3 7 4" xfId="32174"/>
    <cellStyle name="Финансовый 3 4 7 3 8" xfId="2690"/>
    <cellStyle name="Финансовый 3 4 7 3 8 2" xfId="9494"/>
    <cellStyle name="Финансовый 3 4 7 3 8 2 2" xfId="23102"/>
    <cellStyle name="Финансовый 3 4 7 3 8 2 3" xfId="36710"/>
    <cellStyle name="Финансовый 3 4 7 3 8 3" xfId="16298"/>
    <cellStyle name="Финансовый 3 4 7 3 8 4" xfId="29906"/>
    <cellStyle name="Финансовый 3 4 7 3 9" xfId="7226"/>
    <cellStyle name="Финансовый 3 4 7 3 9 2" xfId="20834"/>
    <cellStyle name="Финансовый 3 4 7 3 9 3" xfId="34442"/>
    <cellStyle name="Финансовый 3 4 7 4" xfId="1732"/>
    <cellStyle name="Финансовый 3 4 7 4 2" xfId="6268"/>
    <cellStyle name="Финансовый 3 4 7 4 2 2" xfId="13072"/>
    <cellStyle name="Финансовый 3 4 7 4 2 2 2" xfId="26680"/>
    <cellStyle name="Финансовый 3 4 7 4 2 2 3" xfId="40288"/>
    <cellStyle name="Финансовый 3 4 7 4 2 3" xfId="19876"/>
    <cellStyle name="Финансовый 3 4 7 4 2 4" xfId="33484"/>
    <cellStyle name="Финансовый 3 4 7 4 3" xfId="4000"/>
    <cellStyle name="Финансовый 3 4 7 4 3 2" xfId="10804"/>
    <cellStyle name="Финансовый 3 4 7 4 3 2 2" xfId="24412"/>
    <cellStyle name="Финансовый 3 4 7 4 3 2 3" xfId="38020"/>
    <cellStyle name="Финансовый 3 4 7 4 3 3" xfId="17608"/>
    <cellStyle name="Финансовый 3 4 7 4 3 4" xfId="31216"/>
    <cellStyle name="Финансовый 3 4 7 4 4" xfId="8536"/>
    <cellStyle name="Финансовый 3 4 7 4 4 2" xfId="22144"/>
    <cellStyle name="Финансовый 3 4 7 4 4 3" xfId="35752"/>
    <cellStyle name="Финансовый 3 4 7 4 5" xfId="15340"/>
    <cellStyle name="Финансовый 3 4 7 4 6" xfId="28948"/>
    <cellStyle name="Финансовый 3 4 7 5" xfId="1354"/>
    <cellStyle name="Финансовый 3 4 7 5 2" xfId="5890"/>
    <cellStyle name="Финансовый 3 4 7 5 2 2" xfId="12694"/>
    <cellStyle name="Финансовый 3 4 7 5 2 2 2" xfId="26302"/>
    <cellStyle name="Финансовый 3 4 7 5 2 2 3" xfId="39910"/>
    <cellStyle name="Финансовый 3 4 7 5 2 3" xfId="19498"/>
    <cellStyle name="Финансовый 3 4 7 5 2 4" xfId="33106"/>
    <cellStyle name="Финансовый 3 4 7 5 3" xfId="3622"/>
    <cellStyle name="Финансовый 3 4 7 5 3 2" xfId="10426"/>
    <cellStyle name="Финансовый 3 4 7 5 3 2 2" xfId="24034"/>
    <cellStyle name="Финансовый 3 4 7 5 3 2 3" xfId="37642"/>
    <cellStyle name="Финансовый 3 4 7 5 3 3" xfId="17230"/>
    <cellStyle name="Финансовый 3 4 7 5 3 4" xfId="30838"/>
    <cellStyle name="Финансовый 3 4 7 5 4" xfId="8158"/>
    <cellStyle name="Финансовый 3 4 7 5 4 2" xfId="21766"/>
    <cellStyle name="Финансовый 3 4 7 5 4 3" xfId="35374"/>
    <cellStyle name="Финансовый 3 4 7 5 5" xfId="14962"/>
    <cellStyle name="Финансовый 3 4 7 5 6" xfId="28570"/>
    <cellStyle name="Финансовый 3 4 7 6" xfId="2110"/>
    <cellStyle name="Финансовый 3 4 7 6 2" xfId="6646"/>
    <cellStyle name="Финансовый 3 4 7 6 2 2" xfId="13450"/>
    <cellStyle name="Финансовый 3 4 7 6 2 2 2" xfId="27058"/>
    <cellStyle name="Финансовый 3 4 7 6 2 2 3" xfId="40666"/>
    <cellStyle name="Финансовый 3 4 7 6 2 3" xfId="20254"/>
    <cellStyle name="Финансовый 3 4 7 6 2 4" xfId="33862"/>
    <cellStyle name="Финансовый 3 4 7 6 3" xfId="4378"/>
    <cellStyle name="Финансовый 3 4 7 6 3 2" xfId="11182"/>
    <cellStyle name="Финансовый 3 4 7 6 3 2 2" xfId="24790"/>
    <cellStyle name="Финансовый 3 4 7 6 3 2 3" xfId="38398"/>
    <cellStyle name="Финансовый 3 4 7 6 3 3" xfId="17986"/>
    <cellStyle name="Финансовый 3 4 7 6 3 4" xfId="31594"/>
    <cellStyle name="Финансовый 3 4 7 6 4" xfId="8914"/>
    <cellStyle name="Финансовый 3 4 7 6 4 2" xfId="22522"/>
    <cellStyle name="Финансовый 3 4 7 6 4 3" xfId="36130"/>
    <cellStyle name="Финансовый 3 4 7 6 5" xfId="15718"/>
    <cellStyle name="Финансовый 3 4 7 6 6" xfId="29326"/>
    <cellStyle name="Финансовый 3 4 7 7" xfId="976"/>
    <cellStyle name="Финансовый 3 4 7 7 2" xfId="5512"/>
    <cellStyle name="Финансовый 3 4 7 7 2 2" xfId="12316"/>
    <cellStyle name="Финансовый 3 4 7 7 2 2 2" xfId="25924"/>
    <cellStyle name="Финансовый 3 4 7 7 2 2 3" xfId="39532"/>
    <cellStyle name="Финансовый 3 4 7 7 2 3" xfId="19120"/>
    <cellStyle name="Финансовый 3 4 7 7 2 4" xfId="32728"/>
    <cellStyle name="Финансовый 3 4 7 7 3" xfId="3244"/>
    <cellStyle name="Финансовый 3 4 7 7 3 2" xfId="10048"/>
    <cellStyle name="Финансовый 3 4 7 7 3 2 2" xfId="23656"/>
    <cellStyle name="Финансовый 3 4 7 7 3 2 3" xfId="37264"/>
    <cellStyle name="Финансовый 3 4 7 7 3 3" xfId="16852"/>
    <cellStyle name="Финансовый 3 4 7 7 3 4" xfId="30460"/>
    <cellStyle name="Финансовый 3 4 7 7 4" xfId="7780"/>
    <cellStyle name="Финансовый 3 4 7 7 4 2" xfId="21388"/>
    <cellStyle name="Финансовый 3 4 7 7 4 3" xfId="34996"/>
    <cellStyle name="Финансовый 3 4 7 7 5" xfId="14584"/>
    <cellStyle name="Финансовый 3 4 7 7 6" xfId="28192"/>
    <cellStyle name="Финансовый 3 4 7 8" xfId="598"/>
    <cellStyle name="Финансовый 3 4 7 8 2" xfId="5134"/>
    <cellStyle name="Финансовый 3 4 7 8 2 2" xfId="11938"/>
    <cellStyle name="Финансовый 3 4 7 8 2 2 2" xfId="25546"/>
    <cellStyle name="Финансовый 3 4 7 8 2 2 3" xfId="39154"/>
    <cellStyle name="Финансовый 3 4 7 8 2 3" xfId="18742"/>
    <cellStyle name="Финансовый 3 4 7 8 2 4" xfId="32350"/>
    <cellStyle name="Финансовый 3 4 7 8 3" xfId="2866"/>
    <cellStyle name="Финансовый 3 4 7 8 3 2" xfId="9670"/>
    <cellStyle name="Финансовый 3 4 7 8 3 2 2" xfId="23278"/>
    <cellStyle name="Финансовый 3 4 7 8 3 2 3" xfId="36886"/>
    <cellStyle name="Финансовый 3 4 7 8 3 3" xfId="16474"/>
    <cellStyle name="Финансовый 3 4 7 8 3 4" xfId="30082"/>
    <cellStyle name="Финансовый 3 4 7 8 4" xfId="7402"/>
    <cellStyle name="Финансовый 3 4 7 8 4 2" xfId="21010"/>
    <cellStyle name="Финансовый 3 4 7 8 4 3" xfId="34618"/>
    <cellStyle name="Финансовый 3 4 7 8 5" xfId="14206"/>
    <cellStyle name="Финансовый 3 4 7 8 6" xfId="27814"/>
    <cellStyle name="Финансовый 3 4 7 9" xfId="4756"/>
    <cellStyle name="Финансовый 3 4 7 9 2" xfId="11560"/>
    <cellStyle name="Финансовый 3 4 7 9 2 2" xfId="25168"/>
    <cellStyle name="Финансовый 3 4 7 9 2 3" xfId="38776"/>
    <cellStyle name="Финансовый 3 4 7 9 3" xfId="18364"/>
    <cellStyle name="Финансовый 3 4 7 9 4" xfId="31972"/>
    <cellStyle name="Финансовый 3 4 8" xfId="226"/>
    <cellStyle name="Финансовый 3 4 8 10" xfId="7030"/>
    <cellStyle name="Финансовый 3 4 8 10 2" xfId="20638"/>
    <cellStyle name="Финансовый 3 4 8 10 3" xfId="34246"/>
    <cellStyle name="Финансовый 3 4 8 11" xfId="13834"/>
    <cellStyle name="Финансовый 3 4 8 12" xfId="27442"/>
    <cellStyle name="Финансовый 3 4 8 2" xfId="428"/>
    <cellStyle name="Финансовый 3 4 8 2 10" xfId="14036"/>
    <cellStyle name="Финансовый 3 4 8 2 11" xfId="27644"/>
    <cellStyle name="Финансовый 3 4 8 2 2" xfId="1940"/>
    <cellStyle name="Финансовый 3 4 8 2 2 2" xfId="6476"/>
    <cellStyle name="Финансовый 3 4 8 2 2 2 2" xfId="13280"/>
    <cellStyle name="Финансовый 3 4 8 2 2 2 2 2" xfId="26888"/>
    <cellStyle name="Финансовый 3 4 8 2 2 2 2 3" xfId="40496"/>
    <cellStyle name="Финансовый 3 4 8 2 2 2 3" xfId="20084"/>
    <cellStyle name="Финансовый 3 4 8 2 2 2 4" xfId="33692"/>
    <cellStyle name="Финансовый 3 4 8 2 2 3" xfId="4208"/>
    <cellStyle name="Финансовый 3 4 8 2 2 3 2" xfId="11012"/>
    <cellStyle name="Финансовый 3 4 8 2 2 3 2 2" xfId="24620"/>
    <cellStyle name="Финансовый 3 4 8 2 2 3 2 3" xfId="38228"/>
    <cellStyle name="Финансовый 3 4 8 2 2 3 3" xfId="17816"/>
    <cellStyle name="Финансовый 3 4 8 2 2 3 4" xfId="31424"/>
    <cellStyle name="Финансовый 3 4 8 2 2 4" xfId="8744"/>
    <cellStyle name="Финансовый 3 4 8 2 2 4 2" xfId="22352"/>
    <cellStyle name="Финансовый 3 4 8 2 2 4 3" xfId="35960"/>
    <cellStyle name="Финансовый 3 4 8 2 2 5" xfId="15548"/>
    <cellStyle name="Финансовый 3 4 8 2 2 6" xfId="29156"/>
    <cellStyle name="Финансовый 3 4 8 2 3" xfId="1562"/>
    <cellStyle name="Финансовый 3 4 8 2 3 2" xfId="6098"/>
    <cellStyle name="Финансовый 3 4 8 2 3 2 2" xfId="12902"/>
    <cellStyle name="Финансовый 3 4 8 2 3 2 2 2" xfId="26510"/>
    <cellStyle name="Финансовый 3 4 8 2 3 2 2 3" xfId="40118"/>
    <cellStyle name="Финансовый 3 4 8 2 3 2 3" xfId="19706"/>
    <cellStyle name="Финансовый 3 4 8 2 3 2 4" xfId="33314"/>
    <cellStyle name="Финансовый 3 4 8 2 3 3" xfId="3830"/>
    <cellStyle name="Финансовый 3 4 8 2 3 3 2" xfId="10634"/>
    <cellStyle name="Финансовый 3 4 8 2 3 3 2 2" xfId="24242"/>
    <cellStyle name="Финансовый 3 4 8 2 3 3 2 3" xfId="37850"/>
    <cellStyle name="Финансовый 3 4 8 2 3 3 3" xfId="17438"/>
    <cellStyle name="Финансовый 3 4 8 2 3 3 4" xfId="31046"/>
    <cellStyle name="Финансовый 3 4 8 2 3 4" xfId="8366"/>
    <cellStyle name="Финансовый 3 4 8 2 3 4 2" xfId="21974"/>
    <cellStyle name="Финансовый 3 4 8 2 3 4 3" xfId="35582"/>
    <cellStyle name="Финансовый 3 4 8 2 3 5" xfId="15170"/>
    <cellStyle name="Финансовый 3 4 8 2 3 6" xfId="28778"/>
    <cellStyle name="Финансовый 3 4 8 2 4" xfId="2318"/>
    <cellStyle name="Финансовый 3 4 8 2 4 2" xfId="6854"/>
    <cellStyle name="Финансовый 3 4 8 2 4 2 2" xfId="13658"/>
    <cellStyle name="Финансовый 3 4 8 2 4 2 2 2" xfId="27266"/>
    <cellStyle name="Финансовый 3 4 8 2 4 2 2 3" xfId="40874"/>
    <cellStyle name="Финансовый 3 4 8 2 4 2 3" xfId="20462"/>
    <cellStyle name="Финансовый 3 4 8 2 4 2 4" xfId="34070"/>
    <cellStyle name="Финансовый 3 4 8 2 4 3" xfId="4586"/>
    <cellStyle name="Финансовый 3 4 8 2 4 3 2" xfId="11390"/>
    <cellStyle name="Финансовый 3 4 8 2 4 3 2 2" xfId="24998"/>
    <cellStyle name="Финансовый 3 4 8 2 4 3 2 3" xfId="38606"/>
    <cellStyle name="Финансовый 3 4 8 2 4 3 3" xfId="18194"/>
    <cellStyle name="Финансовый 3 4 8 2 4 3 4" xfId="31802"/>
    <cellStyle name="Финансовый 3 4 8 2 4 4" xfId="9122"/>
    <cellStyle name="Финансовый 3 4 8 2 4 4 2" xfId="22730"/>
    <cellStyle name="Финансовый 3 4 8 2 4 4 3" xfId="36338"/>
    <cellStyle name="Финансовый 3 4 8 2 4 5" xfId="15926"/>
    <cellStyle name="Финансовый 3 4 8 2 4 6" xfId="29534"/>
    <cellStyle name="Финансовый 3 4 8 2 5" xfId="1184"/>
    <cellStyle name="Финансовый 3 4 8 2 5 2" xfId="5720"/>
    <cellStyle name="Финансовый 3 4 8 2 5 2 2" xfId="12524"/>
    <cellStyle name="Финансовый 3 4 8 2 5 2 2 2" xfId="26132"/>
    <cellStyle name="Финансовый 3 4 8 2 5 2 2 3" xfId="39740"/>
    <cellStyle name="Финансовый 3 4 8 2 5 2 3" xfId="19328"/>
    <cellStyle name="Финансовый 3 4 8 2 5 2 4" xfId="32936"/>
    <cellStyle name="Финансовый 3 4 8 2 5 3" xfId="3452"/>
    <cellStyle name="Финансовый 3 4 8 2 5 3 2" xfId="10256"/>
    <cellStyle name="Финансовый 3 4 8 2 5 3 2 2" xfId="23864"/>
    <cellStyle name="Финансовый 3 4 8 2 5 3 2 3" xfId="37472"/>
    <cellStyle name="Финансовый 3 4 8 2 5 3 3" xfId="17060"/>
    <cellStyle name="Финансовый 3 4 8 2 5 3 4" xfId="30668"/>
    <cellStyle name="Финансовый 3 4 8 2 5 4" xfId="7988"/>
    <cellStyle name="Финансовый 3 4 8 2 5 4 2" xfId="21596"/>
    <cellStyle name="Финансовый 3 4 8 2 5 4 3" xfId="35204"/>
    <cellStyle name="Финансовый 3 4 8 2 5 5" xfId="14792"/>
    <cellStyle name="Финансовый 3 4 8 2 5 6" xfId="28400"/>
    <cellStyle name="Финансовый 3 4 8 2 6" xfId="806"/>
    <cellStyle name="Финансовый 3 4 8 2 6 2" xfId="5342"/>
    <cellStyle name="Финансовый 3 4 8 2 6 2 2" xfId="12146"/>
    <cellStyle name="Финансовый 3 4 8 2 6 2 2 2" xfId="25754"/>
    <cellStyle name="Финансовый 3 4 8 2 6 2 2 3" xfId="39362"/>
    <cellStyle name="Финансовый 3 4 8 2 6 2 3" xfId="18950"/>
    <cellStyle name="Финансовый 3 4 8 2 6 2 4" xfId="32558"/>
    <cellStyle name="Финансовый 3 4 8 2 6 3" xfId="3074"/>
    <cellStyle name="Финансовый 3 4 8 2 6 3 2" xfId="9878"/>
    <cellStyle name="Финансовый 3 4 8 2 6 3 2 2" xfId="23486"/>
    <cellStyle name="Финансовый 3 4 8 2 6 3 2 3" xfId="37094"/>
    <cellStyle name="Финансовый 3 4 8 2 6 3 3" xfId="16682"/>
    <cellStyle name="Финансовый 3 4 8 2 6 3 4" xfId="30290"/>
    <cellStyle name="Финансовый 3 4 8 2 6 4" xfId="7610"/>
    <cellStyle name="Финансовый 3 4 8 2 6 4 2" xfId="21218"/>
    <cellStyle name="Финансовый 3 4 8 2 6 4 3" xfId="34826"/>
    <cellStyle name="Финансовый 3 4 8 2 6 5" xfId="14414"/>
    <cellStyle name="Финансовый 3 4 8 2 6 6" xfId="28022"/>
    <cellStyle name="Финансовый 3 4 8 2 7" xfId="4964"/>
    <cellStyle name="Финансовый 3 4 8 2 7 2" xfId="11768"/>
    <cellStyle name="Финансовый 3 4 8 2 7 2 2" xfId="25376"/>
    <cellStyle name="Финансовый 3 4 8 2 7 2 3" xfId="38984"/>
    <cellStyle name="Финансовый 3 4 8 2 7 3" xfId="18572"/>
    <cellStyle name="Финансовый 3 4 8 2 7 4" xfId="32180"/>
    <cellStyle name="Финансовый 3 4 8 2 8" xfId="2696"/>
    <cellStyle name="Финансовый 3 4 8 2 8 2" xfId="9500"/>
    <cellStyle name="Финансовый 3 4 8 2 8 2 2" xfId="23108"/>
    <cellStyle name="Финансовый 3 4 8 2 8 2 3" xfId="36716"/>
    <cellStyle name="Финансовый 3 4 8 2 8 3" xfId="16304"/>
    <cellStyle name="Финансовый 3 4 8 2 8 4" xfId="29912"/>
    <cellStyle name="Финансовый 3 4 8 2 9" xfId="7232"/>
    <cellStyle name="Финансовый 3 4 8 2 9 2" xfId="20840"/>
    <cellStyle name="Финансовый 3 4 8 2 9 3" xfId="34448"/>
    <cellStyle name="Финансовый 3 4 8 3" xfId="1738"/>
    <cellStyle name="Финансовый 3 4 8 3 2" xfId="6274"/>
    <cellStyle name="Финансовый 3 4 8 3 2 2" xfId="13078"/>
    <cellStyle name="Финансовый 3 4 8 3 2 2 2" xfId="26686"/>
    <cellStyle name="Финансовый 3 4 8 3 2 2 3" xfId="40294"/>
    <cellStyle name="Финансовый 3 4 8 3 2 3" xfId="19882"/>
    <cellStyle name="Финансовый 3 4 8 3 2 4" xfId="33490"/>
    <cellStyle name="Финансовый 3 4 8 3 3" xfId="4006"/>
    <cellStyle name="Финансовый 3 4 8 3 3 2" xfId="10810"/>
    <cellStyle name="Финансовый 3 4 8 3 3 2 2" xfId="24418"/>
    <cellStyle name="Финансовый 3 4 8 3 3 2 3" xfId="38026"/>
    <cellStyle name="Финансовый 3 4 8 3 3 3" xfId="17614"/>
    <cellStyle name="Финансовый 3 4 8 3 3 4" xfId="31222"/>
    <cellStyle name="Финансовый 3 4 8 3 4" xfId="8542"/>
    <cellStyle name="Финансовый 3 4 8 3 4 2" xfId="22150"/>
    <cellStyle name="Финансовый 3 4 8 3 4 3" xfId="35758"/>
    <cellStyle name="Финансовый 3 4 8 3 5" xfId="15346"/>
    <cellStyle name="Финансовый 3 4 8 3 6" xfId="28954"/>
    <cellStyle name="Финансовый 3 4 8 4" xfId="1360"/>
    <cellStyle name="Финансовый 3 4 8 4 2" xfId="5896"/>
    <cellStyle name="Финансовый 3 4 8 4 2 2" xfId="12700"/>
    <cellStyle name="Финансовый 3 4 8 4 2 2 2" xfId="26308"/>
    <cellStyle name="Финансовый 3 4 8 4 2 2 3" xfId="39916"/>
    <cellStyle name="Финансовый 3 4 8 4 2 3" xfId="19504"/>
    <cellStyle name="Финансовый 3 4 8 4 2 4" xfId="33112"/>
    <cellStyle name="Финансовый 3 4 8 4 3" xfId="3628"/>
    <cellStyle name="Финансовый 3 4 8 4 3 2" xfId="10432"/>
    <cellStyle name="Финансовый 3 4 8 4 3 2 2" xfId="24040"/>
    <cellStyle name="Финансовый 3 4 8 4 3 2 3" xfId="37648"/>
    <cellStyle name="Финансовый 3 4 8 4 3 3" xfId="17236"/>
    <cellStyle name="Финансовый 3 4 8 4 3 4" xfId="30844"/>
    <cellStyle name="Финансовый 3 4 8 4 4" xfId="8164"/>
    <cellStyle name="Финансовый 3 4 8 4 4 2" xfId="21772"/>
    <cellStyle name="Финансовый 3 4 8 4 4 3" xfId="35380"/>
    <cellStyle name="Финансовый 3 4 8 4 5" xfId="14968"/>
    <cellStyle name="Финансовый 3 4 8 4 6" xfId="28576"/>
    <cellStyle name="Финансовый 3 4 8 5" xfId="2116"/>
    <cellStyle name="Финансовый 3 4 8 5 2" xfId="6652"/>
    <cellStyle name="Финансовый 3 4 8 5 2 2" xfId="13456"/>
    <cellStyle name="Финансовый 3 4 8 5 2 2 2" xfId="27064"/>
    <cellStyle name="Финансовый 3 4 8 5 2 2 3" xfId="40672"/>
    <cellStyle name="Финансовый 3 4 8 5 2 3" xfId="20260"/>
    <cellStyle name="Финансовый 3 4 8 5 2 4" xfId="33868"/>
    <cellStyle name="Финансовый 3 4 8 5 3" xfId="4384"/>
    <cellStyle name="Финансовый 3 4 8 5 3 2" xfId="11188"/>
    <cellStyle name="Финансовый 3 4 8 5 3 2 2" xfId="24796"/>
    <cellStyle name="Финансовый 3 4 8 5 3 2 3" xfId="38404"/>
    <cellStyle name="Финансовый 3 4 8 5 3 3" xfId="17992"/>
    <cellStyle name="Финансовый 3 4 8 5 3 4" xfId="31600"/>
    <cellStyle name="Финансовый 3 4 8 5 4" xfId="8920"/>
    <cellStyle name="Финансовый 3 4 8 5 4 2" xfId="22528"/>
    <cellStyle name="Финансовый 3 4 8 5 4 3" xfId="36136"/>
    <cellStyle name="Финансовый 3 4 8 5 5" xfId="15724"/>
    <cellStyle name="Финансовый 3 4 8 5 6" xfId="29332"/>
    <cellStyle name="Финансовый 3 4 8 6" xfId="982"/>
    <cellStyle name="Финансовый 3 4 8 6 2" xfId="5518"/>
    <cellStyle name="Финансовый 3 4 8 6 2 2" xfId="12322"/>
    <cellStyle name="Финансовый 3 4 8 6 2 2 2" xfId="25930"/>
    <cellStyle name="Финансовый 3 4 8 6 2 2 3" xfId="39538"/>
    <cellStyle name="Финансовый 3 4 8 6 2 3" xfId="19126"/>
    <cellStyle name="Финансовый 3 4 8 6 2 4" xfId="32734"/>
    <cellStyle name="Финансовый 3 4 8 6 3" xfId="3250"/>
    <cellStyle name="Финансовый 3 4 8 6 3 2" xfId="10054"/>
    <cellStyle name="Финансовый 3 4 8 6 3 2 2" xfId="23662"/>
    <cellStyle name="Финансовый 3 4 8 6 3 2 3" xfId="37270"/>
    <cellStyle name="Финансовый 3 4 8 6 3 3" xfId="16858"/>
    <cellStyle name="Финансовый 3 4 8 6 3 4" xfId="30466"/>
    <cellStyle name="Финансовый 3 4 8 6 4" xfId="7786"/>
    <cellStyle name="Финансовый 3 4 8 6 4 2" xfId="21394"/>
    <cellStyle name="Финансовый 3 4 8 6 4 3" xfId="35002"/>
    <cellStyle name="Финансовый 3 4 8 6 5" xfId="14590"/>
    <cellStyle name="Финансовый 3 4 8 6 6" xfId="28198"/>
    <cellStyle name="Финансовый 3 4 8 7" xfId="604"/>
    <cellStyle name="Финансовый 3 4 8 7 2" xfId="5140"/>
    <cellStyle name="Финансовый 3 4 8 7 2 2" xfId="11944"/>
    <cellStyle name="Финансовый 3 4 8 7 2 2 2" xfId="25552"/>
    <cellStyle name="Финансовый 3 4 8 7 2 2 3" xfId="39160"/>
    <cellStyle name="Финансовый 3 4 8 7 2 3" xfId="18748"/>
    <cellStyle name="Финансовый 3 4 8 7 2 4" xfId="32356"/>
    <cellStyle name="Финансовый 3 4 8 7 3" xfId="2872"/>
    <cellStyle name="Финансовый 3 4 8 7 3 2" xfId="9676"/>
    <cellStyle name="Финансовый 3 4 8 7 3 2 2" xfId="23284"/>
    <cellStyle name="Финансовый 3 4 8 7 3 2 3" xfId="36892"/>
    <cellStyle name="Финансовый 3 4 8 7 3 3" xfId="16480"/>
    <cellStyle name="Финансовый 3 4 8 7 3 4" xfId="30088"/>
    <cellStyle name="Финансовый 3 4 8 7 4" xfId="7408"/>
    <cellStyle name="Финансовый 3 4 8 7 4 2" xfId="21016"/>
    <cellStyle name="Финансовый 3 4 8 7 4 3" xfId="34624"/>
    <cellStyle name="Финансовый 3 4 8 7 5" xfId="14212"/>
    <cellStyle name="Финансовый 3 4 8 7 6" xfId="27820"/>
    <cellStyle name="Финансовый 3 4 8 8" xfId="4762"/>
    <cellStyle name="Финансовый 3 4 8 8 2" xfId="11566"/>
    <cellStyle name="Финансовый 3 4 8 8 2 2" xfId="25174"/>
    <cellStyle name="Финансовый 3 4 8 8 2 3" xfId="38782"/>
    <cellStyle name="Финансовый 3 4 8 8 3" xfId="18370"/>
    <cellStyle name="Финансовый 3 4 8 8 4" xfId="31978"/>
    <cellStyle name="Финансовый 3 4 8 9" xfId="2494"/>
    <cellStyle name="Финансовый 3 4 8 9 2" xfId="9298"/>
    <cellStyle name="Финансовый 3 4 8 9 2 2" xfId="22906"/>
    <cellStyle name="Финансовый 3 4 8 9 2 3" xfId="36514"/>
    <cellStyle name="Финансовый 3 4 8 9 3" xfId="16102"/>
    <cellStyle name="Финансовый 3 4 8 9 4" xfId="29710"/>
    <cellStyle name="Финансовый 3 4 9" xfId="347"/>
    <cellStyle name="Финансовый 3 4 9 10" xfId="13955"/>
    <cellStyle name="Финансовый 3 4 9 11" xfId="27563"/>
    <cellStyle name="Финансовый 3 4 9 2" xfId="1859"/>
    <cellStyle name="Финансовый 3 4 9 2 2" xfId="6395"/>
    <cellStyle name="Финансовый 3 4 9 2 2 2" xfId="13199"/>
    <cellStyle name="Финансовый 3 4 9 2 2 2 2" xfId="26807"/>
    <cellStyle name="Финансовый 3 4 9 2 2 2 3" xfId="40415"/>
    <cellStyle name="Финансовый 3 4 9 2 2 3" xfId="20003"/>
    <cellStyle name="Финансовый 3 4 9 2 2 4" xfId="33611"/>
    <cellStyle name="Финансовый 3 4 9 2 3" xfId="4127"/>
    <cellStyle name="Финансовый 3 4 9 2 3 2" xfId="10931"/>
    <cellStyle name="Финансовый 3 4 9 2 3 2 2" xfId="24539"/>
    <cellStyle name="Финансовый 3 4 9 2 3 2 3" xfId="38147"/>
    <cellStyle name="Финансовый 3 4 9 2 3 3" xfId="17735"/>
    <cellStyle name="Финансовый 3 4 9 2 3 4" xfId="31343"/>
    <cellStyle name="Финансовый 3 4 9 2 4" xfId="8663"/>
    <cellStyle name="Финансовый 3 4 9 2 4 2" xfId="22271"/>
    <cellStyle name="Финансовый 3 4 9 2 4 3" xfId="35879"/>
    <cellStyle name="Финансовый 3 4 9 2 5" xfId="15467"/>
    <cellStyle name="Финансовый 3 4 9 2 6" xfId="29075"/>
    <cellStyle name="Финансовый 3 4 9 3" xfId="1481"/>
    <cellStyle name="Финансовый 3 4 9 3 2" xfId="6017"/>
    <cellStyle name="Финансовый 3 4 9 3 2 2" xfId="12821"/>
    <cellStyle name="Финансовый 3 4 9 3 2 2 2" xfId="26429"/>
    <cellStyle name="Финансовый 3 4 9 3 2 2 3" xfId="40037"/>
    <cellStyle name="Финансовый 3 4 9 3 2 3" xfId="19625"/>
    <cellStyle name="Финансовый 3 4 9 3 2 4" xfId="33233"/>
    <cellStyle name="Финансовый 3 4 9 3 3" xfId="3749"/>
    <cellStyle name="Финансовый 3 4 9 3 3 2" xfId="10553"/>
    <cellStyle name="Финансовый 3 4 9 3 3 2 2" xfId="24161"/>
    <cellStyle name="Финансовый 3 4 9 3 3 2 3" xfId="37769"/>
    <cellStyle name="Финансовый 3 4 9 3 3 3" xfId="17357"/>
    <cellStyle name="Финансовый 3 4 9 3 3 4" xfId="30965"/>
    <cellStyle name="Финансовый 3 4 9 3 4" xfId="8285"/>
    <cellStyle name="Финансовый 3 4 9 3 4 2" xfId="21893"/>
    <cellStyle name="Финансовый 3 4 9 3 4 3" xfId="35501"/>
    <cellStyle name="Финансовый 3 4 9 3 5" xfId="15089"/>
    <cellStyle name="Финансовый 3 4 9 3 6" xfId="28697"/>
    <cellStyle name="Финансовый 3 4 9 4" xfId="2237"/>
    <cellStyle name="Финансовый 3 4 9 4 2" xfId="6773"/>
    <cellStyle name="Финансовый 3 4 9 4 2 2" xfId="13577"/>
    <cellStyle name="Финансовый 3 4 9 4 2 2 2" xfId="27185"/>
    <cellStyle name="Финансовый 3 4 9 4 2 2 3" xfId="40793"/>
    <cellStyle name="Финансовый 3 4 9 4 2 3" xfId="20381"/>
    <cellStyle name="Финансовый 3 4 9 4 2 4" xfId="33989"/>
    <cellStyle name="Финансовый 3 4 9 4 3" xfId="4505"/>
    <cellStyle name="Финансовый 3 4 9 4 3 2" xfId="11309"/>
    <cellStyle name="Финансовый 3 4 9 4 3 2 2" xfId="24917"/>
    <cellStyle name="Финансовый 3 4 9 4 3 2 3" xfId="38525"/>
    <cellStyle name="Финансовый 3 4 9 4 3 3" xfId="18113"/>
    <cellStyle name="Финансовый 3 4 9 4 3 4" xfId="31721"/>
    <cellStyle name="Финансовый 3 4 9 4 4" xfId="9041"/>
    <cellStyle name="Финансовый 3 4 9 4 4 2" xfId="22649"/>
    <cellStyle name="Финансовый 3 4 9 4 4 3" xfId="36257"/>
    <cellStyle name="Финансовый 3 4 9 4 5" xfId="15845"/>
    <cellStyle name="Финансовый 3 4 9 4 6" xfId="29453"/>
    <cellStyle name="Финансовый 3 4 9 5" xfId="1103"/>
    <cellStyle name="Финансовый 3 4 9 5 2" xfId="5639"/>
    <cellStyle name="Финансовый 3 4 9 5 2 2" xfId="12443"/>
    <cellStyle name="Финансовый 3 4 9 5 2 2 2" xfId="26051"/>
    <cellStyle name="Финансовый 3 4 9 5 2 2 3" xfId="39659"/>
    <cellStyle name="Финансовый 3 4 9 5 2 3" xfId="19247"/>
    <cellStyle name="Финансовый 3 4 9 5 2 4" xfId="32855"/>
    <cellStyle name="Финансовый 3 4 9 5 3" xfId="3371"/>
    <cellStyle name="Финансовый 3 4 9 5 3 2" xfId="10175"/>
    <cellStyle name="Финансовый 3 4 9 5 3 2 2" xfId="23783"/>
    <cellStyle name="Финансовый 3 4 9 5 3 2 3" xfId="37391"/>
    <cellStyle name="Финансовый 3 4 9 5 3 3" xfId="16979"/>
    <cellStyle name="Финансовый 3 4 9 5 3 4" xfId="30587"/>
    <cellStyle name="Финансовый 3 4 9 5 4" xfId="7907"/>
    <cellStyle name="Финансовый 3 4 9 5 4 2" xfId="21515"/>
    <cellStyle name="Финансовый 3 4 9 5 4 3" xfId="35123"/>
    <cellStyle name="Финансовый 3 4 9 5 5" xfId="14711"/>
    <cellStyle name="Финансовый 3 4 9 5 6" xfId="28319"/>
    <cellStyle name="Финансовый 3 4 9 6" xfId="725"/>
    <cellStyle name="Финансовый 3 4 9 6 2" xfId="5261"/>
    <cellStyle name="Финансовый 3 4 9 6 2 2" xfId="12065"/>
    <cellStyle name="Финансовый 3 4 9 6 2 2 2" xfId="25673"/>
    <cellStyle name="Финансовый 3 4 9 6 2 2 3" xfId="39281"/>
    <cellStyle name="Финансовый 3 4 9 6 2 3" xfId="18869"/>
    <cellStyle name="Финансовый 3 4 9 6 2 4" xfId="32477"/>
    <cellStyle name="Финансовый 3 4 9 6 3" xfId="2993"/>
    <cellStyle name="Финансовый 3 4 9 6 3 2" xfId="9797"/>
    <cellStyle name="Финансовый 3 4 9 6 3 2 2" xfId="23405"/>
    <cellStyle name="Финансовый 3 4 9 6 3 2 3" xfId="37013"/>
    <cellStyle name="Финансовый 3 4 9 6 3 3" xfId="16601"/>
    <cellStyle name="Финансовый 3 4 9 6 3 4" xfId="30209"/>
    <cellStyle name="Финансовый 3 4 9 6 4" xfId="7529"/>
    <cellStyle name="Финансовый 3 4 9 6 4 2" xfId="21137"/>
    <cellStyle name="Финансовый 3 4 9 6 4 3" xfId="34745"/>
    <cellStyle name="Финансовый 3 4 9 6 5" xfId="14333"/>
    <cellStyle name="Финансовый 3 4 9 6 6" xfId="27941"/>
    <cellStyle name="Финансовый 3 4 9 7" xfId="4883"/>
    <cellStyle name="Финансовый 3 4 9 7 2" xfId="11687"/>
    <cellStyle name="Финансовый 3 4 9 7 2 2" xfId="25295"/>
    <cellStyle name="Финансовый 3 4 9 7 2 3" xfId="38903"/>
    <cellStyle name="Финансовый 3 4 9 7 3" xfId="18491"/>
    <cellStyle name="Финансовый 3 4 9 7 4" xfId="32099"/>
    <cellStyle name="Финансовый 3 4 9 8" xfId="2615"/>
    <cellStyle name="Финансовый 3 4 9 8 2" xfId="9419"/>
    <cellStyle name="Финансовый 3 4 9 8 2 2" xfId="23027"/>
    <cellStyle name="Финансовый 3 4 9 8 2 3" xfId="36635"/>
    <cellStyle name="Финансовый 3 4 9 8 3" xfId="16223"/>
    <cellStyle name="Финансовый 3 4 9 8 4" xfId="29831"/>
    <cellStyle name="Финансовый 3 4 9 9" xfId="7151"/>
    <cellStyle name="Финансовый 3 4 9 9 2" xfId="20759"/>
    <cellStyle name="Финансовый 3 4 9 9 3" xfId="34367"/>
    <cellStyle name="Финансовый 3 4_Лист1" xfId="56694"/>
    <cellStyle name="Финансовый 3 5" xfId="148"/>
    <cellStyle name="Финансовый 3 5 10" xfId="1282"/>
    <cellStyle name="Финансовый 3 5 10 2" xfId="5818"/>
    <cellStyle name="Финансовый 3 5 10 2 2" xfId="12622"/>
    <cellStyle name="Финансовый 3 5 10 2 2 2" xfId="26230"/>
    <cellStyle name="Финансовый 3 5 10 2 2 3" xfId="39838"/>
    <cellStyle name="Финансовый 3 5 10 2 3" xfId="19426"/>
    <cellStyle name="Финансовый 3 5 10 2 4" xfId="33034"/>
    <cellStyle name="Финансовый 3 5 10 3" xfId="3550"/>
    <cellStyle name="Финансовый 3 5 10 3 2" xfId="10354"/>
    <cellStyle name="Финансовый 3 5 10 3 2 2" xfId="23962"/>
    <cellStyle name="Финансовый 3 5 10 3 2 3" xfId="37570"/>
    <cellStyle name="Финансовый 3 5 10 3 3" xfId="17158"/>
    <cellStyle name="Финансовый 3 5 10 3 4" xfId="30766"/>
    <cellStyle name="Финансовый 3 5 10 4" xfId="8086"/>
    <cellStyle name="Финансовый 3 5 10 4 2" xfId="21694"/>
    <cellStyle name="Финансовый 3 5 10 4 3" xfId="35302"/>
    <cellStyle name="Финансовый 3 5 10 5" xfId="14890"/>
    <cellStyle name="Финансовый 3 5 10 6" xfId="28498"/>
    <cellStyle name="Финансовый 3 5 11" xfId="2038"/>
    <cellStyle name="Финансовый 3 5 11 2" xfId="6574"/>
    <cellStyle name="Финансовый 3 5 11 2 2" xfId="13378"/>
    <cellStyle name="Финансовый 3 5 11 2 2 2" xfId="26986"/>
    <cellStyle name="Финансовый 3 5 11 2 2 3" xfId="40594"/>
    <cellStyle name="Финансовый 3 5 11 2 3" xfId="20182"/>
    <cellStyle name="Финансовый 3 5 11 2 4" xfId="33790"/>
    <cellStyle name="Финансовый 3 5 11 3" xfId="4306"/>
    <cellStyle name="Финансовый 3 5 11 3 2" xfId="11110"/>
    <cellStyle name="Финансовый 3 5 11 3 2 2" xfId="24718"/>
    <cellStyle name="Финансовый 3 5 11 3 2 3" xfId="38326"/>
    <cellStyle name="Финансовый 3 5 11 3 3" xfId="17914"/>
    <cellStyle name="Финансовый 3 5 11 3 4" xfId="31522"/>
    <cellStyle name="Финансовый 3 5 11 4" xfId="8842"/>
    <cellStyle name="Финансовый 3 5 11 4 2" xfId="22450"/>
    <cellStyle name="Финансовый 3 5 11 4 3" xfId="36058"/>
    <cellStyle name="Финансовый 3 5 11 5" xfId="15646"/>
    <cellStyle name="Финансовый 3 5 11 6" xfId="29254"/>
    <cellStyle name="Финансовый 3 5 12" xfId="904"/>
    <cellStyle name="Финансовый 3 5 12 2" xfId="5440"/>
    <cellStyle name="Финансовый 3 5 12 2 2" xfId="12244"/>
    <cellStyle name="Финансовый 3 5 12 2 2 2" xfId="25852"/>
    <cellStyle name="Финансовый 3 5 12 2 2 3" xfId="39460"/>
    <cellStyle name="Финансовый 3 5 12 2 3" xfId="19048"/>
    <cellStyle name="Финансовый 3 5 12 2 4" xfId="32656"/>
    <cellStyle name="Финансовый 3 5 12 3" xfId="3172"/>
    <cellStyle name="Финансовый 3 5 12 3 2" xfId="9976"/>
    <cellStyle name="Финансовый 3 5 12 3 2 2" xfId="23584"/>
    <cellStyle name="Финансовый 3 5 12 3 2 3" xfId="37192"/>
    <cellStyle name="Финансовый 3 5 12 3 3" xfId="16780"/>
    <cellStyle name="Финансовый 3 5 12 3 4" xfId="30388"/>
    <cellStyle name="Финансовый 3 5 12 4" xfId="7708"/>
    <cellStyle name="Финансовый 3 5 12 4 2" xfId="21316"/>
    <cellStyle name="Финансовый 3 5 12 4 3" xfId="34924"/>
    <cellStyle name="Финансовый 3 5 12 5" xfId="14512"/>
    <cellStyle name="Финансовый 3 5 12 6" xfId="28120"/>
    <cellStyle name="Финансовый 3 5 13" xfId="526"/>
    <cellStyle name="Финансовый 3 5 13 2" xfId="5062"/>
    <cellStyle name="Финансовый 3 5 13 2 2" xfId="11866"/>
    <cellStyle name="Финансовый 3 5 13 2 2 2" xfId="25474"/>
    <cellStyle name="Финансовый 3 5 13 2 2 3" xfId="39082"/>
    <cellStyle name="Финансовый 3 5 13 2 3" xfId="18670"/>
    <cellStyle name="Финансовый 3 5 13 2 4" xfId="32278"/>
    <cellStyle name="Финансовый 3 5 13 3" xfId="2794"/>
    <cellStyle name="Финансовый 3 5 13 3 2" xfId="9598"/>
    <cellStyle name="Финансовый 3 5 13 3 2 2" xfId="23206"/>
    <cellStyle name="Финансовый 3 5 13 3 2 3" xfId="36814"/>
    <cellStyle name="Финансовый 3 5 13 3 3" xfId="16402"/>
    <cellStyle name="Финансовый 3 5 13 3 4" xfId="30010"/>
    <cellStyle name="Финансовый 3 5 13 4" xfId="7330"/>
    <cellStyle name="Финансовый 3 5 13 4 2" xfId="20938"/>
    <cellStyle name="Финансовый 3 5 13 4 3" xfId="34546"/>
    <cellStyle name="Финансовый 3 5 13 5" xfId="14134"/>
    <cellStyle name="Финансовый 3 5 13 6" xfId="27742"/>
    <cellStyle name="Финансовый 3 5 14" xfId="4684"/>
    <cellStyle name="Финансовый 3 5 14 2" xfId="11488"/>
    <cellStyle name="Финансовый 3 5 14 2 2" xfId="25096"/>
    <cellStyle name="Финансовый 3 5 14 2 3" xfId="38704"/>
    <cellStyle name="Финансовый 3 5 14 3" xfId="18292"/>
    <cellStyle name="Финансовый 3 5 14 4" xfId="31900"/>
    <cellStyle name="Финансовый 3 5 15" xfId="2416"/>
    <cellStyle name="Финансовый 3 5 15 2" xfId="9220"/>
    <cellStyle name="Финансовый 3 5 15 2 2" xfId="22828"/>
    <cellStyle name="Финансовый 3 5 15 2 3" xfId="36436"/>
    <cellStyle name="Финансовый 3 5 15 3" xfId="16024"/>
    <cellStyle name="Финансовый 3 5 15 4" xfId="29632"/>
    <cellStyle name="Финансовый 3 5 16" xfId="6952"/>
    <cellStyle name="Финансовый 3 5 16 2" xfId="20560"/>
    <cellStyle name="Финансовый 3 5 16 3" xfId="34168"/>
    <cellStyle name="Финансовый 3 5 17" xfId="13756"/>
    <cellStyle name="Финансовый 3 5 18" xfId="27364"/>
    <cellStyle name="Финансовый 3 5 2" xfId="157"/>
    <cellStyle name="Финансовый 3 5 2 10" xfId="913"/>
    <cellStyle name="Финансовый 3 5 2 10 2" xfId="5449"/>
    <cellStyle name="Финансовый 3 5 2 10 2 2" xfId="12253"/>
    <cellStyle name="Финансовый 3 5 2 10 2 2 2" xfId="25861"/>
    <cellStyle name="Финансовый 3 5 2 10 2 2 3" xfId="39469"/>
    <cellStyle name="Финансовый 3 5 2 10 2 3" xfId="19057"/>
    <cellStyle name="Финансовый 3 5 2 10 2 4" xfId="32665"/>
    <cellStyle name="Финансовый 3 5 2 10 3" xfId="3181"/>
    <cellStyle name="Финансовый 3 5 2 10 3 2" xfId="9985"/>
    <cellStyle name="Финансовый 3 5 2 10 3 2 2" xfId="23593"/>
    <cellStyle name="Финансовый 3 5 2 10 3 2 3" xfId="37201"/>
    <cellStyle name="Финансовый 3 5 2 10 3 3" xfId="16789"/>
    <cellStyle name="Финансовый 3 5 2 10 3 4" xfId="30397"/>
    <cellStyle name="Финансовый 3 5 2 10 4" xfId="7717"/>
    <cellStyle name="Финансовый 3 5 2 10 4 2" xfId="21325"/>
    <cellStyle name="Финансовый 3 5 2 10 4 3" xfId="34933"/>
    <cellStyle name="Финансовый 3 5 2 10 5" xfId="14521"/>
    <cellStyle name="Финансовый 3 5 2 10 6" xfId="28129"/>
    <cellStyle name="Финансовый 3 5 2 11" xfId="535"/>
    <cellStyle name="Финансовый 3 5 2 11 2" xfId="5071"/>
    <cellStyle name="Финансовый 3 5 2 11 2 2" xfId="11875"/>
    <cellStyle name="Финансовый 3 5 2 11 2 2 2" xfId="25483"/>
    <cellStyle name="Финансовый 3 5 2 11 2 2 3" xfId="39091"/>
    <cellStyle name="Финансовый 3 5 2 11 2 3" xfId="18679"/>
    <cellStyle name="Финансовый 3 5 2 11 2 4" xfId="32287"/>
    <cellStyle name="Финансовый 3 5 2 11 3" xfId="2803"/>
    <cellStyle name="Финансовый 3 5 2 11 3 2" xfId="9607"/>
    <cellStyle name="Финансовый 3 5 2 11 3 2 2" xfId="23215"/>
    <cellStyle name="Финансовый 3 5 2 11 3 2 3" xfId="36823"/>
    <cellStyle name="Финансовый 3 5 2 11 3 3" xfId="16411"/>
    <cellStyle name="Финансовый 3 5 2 11 3 4" xfId="30019"/>
    <cellStyle name="Финансовый 3 5 2 11 4" xfId="7339"/>
    <cellStyle name="Финансовый 3 5 2 11 4 2" xfId="20947"/>
    <cellStyle name="Финансовый 3 5 2 11 4 3" xfId="34555"/>
    <cellStyle name="Финансовый 3 5 2 11 5" xfId="14143"/>
    <cellStyle name="Финансовый 3 5 2 11 6" xfId="27751"/>
    <cellStyle name="Финансовый 3 5 2 12" xfId="4693"/>
    <cellStyle name="Финансовый 3 5 2 12 2" xfId="11497"/>
    <cellStyle name="Финансовый 3 5 2 12 2 2" xfId="25105"/>
    <cellStyle name="Финансовый 3 5 2 12 2 3" xfId="38713"/>
    <cellStyle name="Финансовый 3 5 2 12 3" xfId="18301"/>
    <cellStyle name="Финансовый 3 5 2 12 4" xfId="31909"/>
    <cellStyle name="Финансовый 3 5 2 13" xfId="2425"/>
    <cellStyle name="Финансовый 3 5 2 13 2" xfId="9229"/>
    <cellStyle name="Финансовый 3 5 2 13 2 2" xfId="22837"/>
    <cellStyle name="Финансовый 3 5 2 13 2 3" xfId="36445"/>
    <cellStyle name="Финансовый 3 5 2 13 3" xfId="16033"/>
    <cellStyle name="Финансовый 3 5 2 13 4" xfId="29641"/>
    <cellStyle name="Финансовый 3 5 2 14" xfId="6961"/>
    <cellStyle name="Финансовый 3 5 2 14 2" xfId="20569"/>
    <cellStyle name="Финансовый 3 5 2 14 3" xfId="34177"/>
    <cellStyle name="Финансовый 3 5 2 15" xfId="13765"/>
    <cellStyle name="Финансовый 3 5 2 16" xfId="27373"/>
    <cellStyle name="Финансовый 3 5 2 2" xfId="211"/>
    <cellStyle name="Финансовый 3 5 2 2 10" xfId="2479"/>
    <cellStyle name="Финансовый 3 5 2 2 10 2" xfId="9283"/>
    <cellStyle name="Финансовый 3 5 2 2 10 2 2" xfId="22891"/>
    <cellStyle name="Финансовый 3 5 2 2 10 2 3" xfId="36499"/>
    <cellStyle name="Финансовый 3 5 2 2 10 3" xfId="16087"/>
    <cellStyle name="Финансовый 3 5 2 2 10 4" xfId="29695"/>
    <cellStyle name="Финансовый 3 5 2 2 11" xfId="7015"/>
    <cellStyle name="Финансовый 3 5 2 2 11 2" xfId="20623"/>
    <cellStyle name="Финансовый 3 5 2 2 11 3" xfId="34231"/>
    <cellStyle name="Финансовый 3 5 2 2 12" xfId="13819"/>
    <cellStyle name="Финансовый 3 5 2 2 13" xfId="27427"/>
    <cellStyle name="Финансовый 3 5 2 2 2" xfId="292"/>
    <cellStyle name="Финансовый 3 5 2 2 2 10" xfId="7096"/>
    <cellStyle name="Финансовый 3 5 2 2 2 10 2" xfId="20704"/>
    <cellStyle name="Финансовый 3 5 2 2 2 10 3" xfId="34312"/>
    <cellStyle name="Финансовый 3 5 2 2 2 11" xfId="13900"/>
    <cellStyle name="Финансовый 3 5 2 2 2 12" xfId="27508"/>
    <cellStyle name="Финансовый 3 5 2 2 2 2" xfId="494"/>
    <cellStyle name="Финансовый 3 5 2 2 2 2 10" xfId="14102"/>
    <cellStyle name="Финансовый 3 5 2 2 2 2 11" xfId="27710"/>
    <cellStyle name="Финансовый 3 5 2 2 2 2 2" xfId="2006"/>
    <cellStyle name="Финансовый 3 5 2 2 2 2 2 2" xfId="6542"/>
    <cellStyle name="Финансовый 3 5 2 2 2 2 2 2 2" xfId="13346"/>
    <cellStyle name="Финансовый 3 5 2 2 2 2 2 2 2 2" xfId="26954"/>
    <cellStyle name="Финансовый 3 5 2 2 2 2 2 2 2 3" xfId="40562"/>
    <cellStyle name="Финансовый 3 5 2 2 2 2 2 2 3" xfId="20150"/>
    <cellStyle name="Финансовый 3 5 2 2 2 2 2 2 4" xfId="33758"/>
    <cellStyle name="Финансовый 3 5 2 2 2 2 2 3" xfId="4274"/>
    <cellStyle name="Финансовый 3 5 2 2 2 2 2 3 2" xfId="11078"/>
    <cellStyle name="Финансовый 3 5 2 2 2 2 2 3 2 2" xfId="24686"/>
    <cellStyle name="Финансовый 3 5 2 2 2 2 2 3 2 3" xfId="38294"/>
    <cellStyle name="Финансовый 3 5 2 2 2 2 2 3 3" xfId="17882"/>
    <cellStyle name="Финансовый 3 5 2 2 2 2 2 3 4" xfId="31490"/>
    <cellStyle name="Финансовый 3 5 2 2 2 2 2 4" xfId="8810"/>
    <cellStyle name="Финансовый 3 5 2 2 2 2 2 4 2" xfId="22418"/>
    <cellStyle name="Финансовый 3 5 2 2 2 2 2 4 3" xfId="36026"/>
    <cellStyle name="Финансовый 3 5 2 2 2 2 2 5" xfId="15614"/>
    <cellStyle name="Финансовый 3 5 2 2 2 2 2 6" xfId="29222"/>
    <cellStyle name="Финансовый 3 5 2 2 2 2 3" xfId="1628"/>
    <cellStyle name="Финансовый 3 5 2 2 2 2 3 2" xfId="6164"/>
    <cellStyle name="Финансовый 3 5 2 2 2 2 3 2 2" xfId="12968"/>
    <cellStyle name="Финансовый 3 5 2 2 2 2 3 2 2 2" xfId="26576"/>
    <cellStyle name="Финансовый 3 5 2 2 2 2 3 2 2 3" xfId="40184"/>
    <cellStyle name="Финансовый 3 5 2 2 2 2 3 2 3" xfId="19772"/>
    <cellStyle name="Финансовый 3 5 2 2 2 2 3 2 4" xfId="33380"/>
    <cellStyle name="Финансовый 3 5 2 2 2 2 3 3" xfId="3896"/>
    <cellStyle name="Финансовый 3 5 2 2 2 2 3 3 2" xfId="10700"/>
    <cellStyle name="Финансовый 3 5 2 2 2 2 3 3 2 2" xfId="24308"/>
    <cellStyle name="Финансовый 3 5 2 2 2 2 3 3 2 3" xfId="37916"/>
    <cellStyle name="Финансовый 3 5 2 2 2 2 3 3 3" xfId="17504"/>
    <cellStyle name="Финансовый 3 5 2 2 2 2 3 3 4" xfId="31112"/>
    <cellStyle name="Финансовый 3 5 2 2 2 2 3 4" xfId="8432"/>
    <cellStyle name="Финансовый 3 5 2 2 2 2 3 4 2" xfId="22040"/>
    <cellStyle name="Финансовый 3 5 2 2 2 2 3 4 3" xfId="35648"/>
    <cellStyle name="Финансовый 3 5 2 2 2 2 3 5" xfId="15236"/>
    <cellStyle name="Финансовый 3 5 2 2 2 2 3 6" xfId="28844"/>
    <cellStyle name="Финансовый 3 5 2 2 2 2 4" xfId="2384"/>
    <cellStyle name="Финансовый 3 5 2 2 2 2 4 2" xfId="6920"/>
    <cellStyle name="Финансовый 3 5 2 2 2 2 4 2 2" xfId="13724"/>
    <cellStyle name="Финансовый 3 5 2 2 2 2 4 2 2 2" xfId="27332"/>
    <cellStyle name="Финансовый 3 5 2 2 2 2 4 2 2 3" xfId="40940"/>
    <cellStyle name="Финансовый 3 5 2 2 2 2 4 2 3" xfId="20528"/>
    <cellStyle name="Финансовый 3 5 2 2 2 2 4 2 4" xfId="34136"/>
    <cellStyle name="Финансовый 3 5 2 2 2 2 4 3" xfId="4652"/>
    <cellStyle name="Финансовый 3 5 2 2 2 2 4 3 2" xfId="11456"/>
    <cellStyle name="Финансовый 3 5 2 2 2 2 4 3 2 2" xfId="25064"/>
    <cellStyle name="Финансовый 3 5 2 2 2 2 4 3 2 3" xfId="38672"/>
    <cellStyle name="Финансовый 3 5 2 2 2 2 4 3 3" xfId="18260"/>
    <cellStyle name="Финансовый 3 5 2 2 2 2 4 3 4" xfId="31868"/>
    <cellStyle name="Финансовый 3 5 2 2 2 2 4 4" xfId="9188"/>
    <cellStyle name="Финансовый 3 5 2 2 2 2 4 4 2" xfId="22796"/>
    <cellStyle name="Финансовый 3 5 2 2 2 2 4 4 3" xfId="36404"/>
    <cellStyle name="Финансовый 3 5 2 2 2 2 4 5" xfId="15992"/>
    <cellStyle name="Финансовый 3 5 2 2 2 2 4 6" xfId="29600"/>
    <cellStyle name="Финансовый 3 5 2 2 2 2 5" xfId="1250"/>
    <cellStyle name="Финансовый 3 5 2 2 2 2 5 2" xfId="5786"/>
    <cellStyle name="Финансовый 3 5 2 2 2 2 5 2 2" xfId="12590"/>
    <cellStyle name="Финансовый 3 5 2 2 2 2 5 2 2 2" xfId="26198"/>
    <cellStyle name="Финансовый 3 5 2 2 2 2 5 2 2 3" xfId="39806"/>
    <cellStyle name="Финансовый 3 5 2 2 2 2 5 2 3" xfId="19394"/>
    <cellStyle name="Финансовый 3 5 2 2 2 2 5 2 4" xfId="33002"/>
    <cellStyle name="Финансовый 3 5 2 2 2 2 5 3" xfId="3518"/>
    <cellStyle name="Финансовый 3 5 2 2 2 2 5 3 2" xfId="10322"/>
    <cellStyle name="Финансовый 3 5 2 2 2 2 5 3 2 2" xfId="23930"/>
    <cellStyle name="Финансовый 3 5 2 2 2 2 5 3 2 3" xfId="37538"/>
    <cellStyle name="Финансовый 3 5 2 2 2 2 5 3 3" xfId="17126"/>
    <cellStyle name="Финансовый 3 5 2 2 2 2 5 3 4" xfId="30734"/>
    <cellStyle name="Финансовый 3 5 2 2 2 2 5 4" xfId="8054"/>
    <cellStyle name="Финансовый 3 5 2 2 2 2 5 4 2" xfId="21662"/>
    <cellStyle name="Финансовый 3 5 2 2 2 2 5 4 3" xfId="35270"/>
    <cellStyle name="Финансовый 3 5 2 2 2 2 5 5" xfId="14858"/>
    <cellStyle name="Финансовый 3 5 2 2 2 2 5 6" xfId="28466"/>
    <cellStyle name="Финансовый 3 5 2 2 2 2 6" xfId="872"/>
    <cellStyle name="Финансовый 3 5 2 2 2 2 6 2" xfId="5408"/>
    <cellStyle name="Финансовый 3 5 2 2 2 2 6 2 2" xfId="12212"/>
    <cellStyle name="Финансовый 3 5 2 2 2 2 6 2 2 2" xfId="25820"/>
    <cellStyle name="Финансовый 3 5 2 2 2 2 6 2 2 3" xfId="39428"/>
    <cellStyle name="Финансовый 3 5 2 2 2 2 6 2 3" xfId="19016"/>
    <cellStyle name="Финансовый 3 5 2 2 2 2 6 2 4" xfId="32624"/>
    <cellStyle name="Финансовый 3 5 2 2 2 2 6 3" xfId="3140"/>
    <cellStyle name="Финансовый 3 5 2 2 2 2 6 3 2" xfId="9944"/>
    <cellStyle name="Финансовый 3 5 2 2 2 2 6 3 2 2" xfId="23552"/>
    <cellStyle name="Финансовый 3 5 2 2 2 2 6 3 2 3" xfId="37160"/>
    <cellStyle name="Финансовый 3 5 2 2 2 2 6 3 3" xfId="16748"/>
    <cellStyle name="Финансовый 3 5 2 2 2 2 6 3 4" xfId="30356"/>
    <cellStyle name="Финансовый 3 5 2 2 2 2 6 4" xfId="7676"/>
    <cellStyle name="Финансовый 3 5 2 2 2 2 6 4 2" xfId="21284"/>
    <cellStyle name="Финансовый 3 5 2 2 2 2 6 4 3" xfId="34892"/>
    <cellStyle name="Финансовый 3 5 2 2 2 2 6 5" xfId="14480"/>
    <cellStyle name="Финансовый 3 5 2 2 2 2 6 6" xfId="28088"/>
    <cellStyle name="Финансовый 3 5 2 2 2 2 7" xfId="5030"/>
    <cellStyle name="Финансовый 3 5 2 2 2 2 7 2" xfId="11834"/>
    <cellStyle name="Финансовый 3 5 2 2 2 2 7 2 2" xfId="25442"/>
    <cellStyle name="Финансовый 3 5 2 2 2 2 7 2 3" xfId="39050"/>
    <cellStyle name="Финансовый 3 5 2 2 2 2 7 3" xfId="18638"/>
    <cellStyle name="Финансовый 3 5 2 2 2 2 7 4" xfId="32246"/>
    <cellStyle name="Финансовый 3 5 2 2 2 2 8" xfId="2762"/>
    <cellStyle name="Финансовый 3 5 2 2 2 2 8 2" xfId="9566"/>
    <cellStyle name="Финансовый 3 5 2 2 2 2 8 2 2" xfId="23174"/>
    <cellStyle name="Финансовый 3 5 2 2 2 2 8 2 3" xfId="36782"/>
    <cellStyle name="Финансовый 3 5 2 2 2 2 8 3" xfId="16370"/>
    <cellStyle name="Финансовый 3 5 2 2 2 2 8 4" xfId="29978"/>
    <cellStyle name="Финансовый 3 5 2 2 2 2 9" xfId="7298"/>
    <cellStyle name="Финансовый 3 5 2 2 2 2 9 2" xfId="20906"/>
    <cellStyle name="Финансовый 3 5 2 2 2 2 9 3" xfId="34514"/>
    <cellStyle name="Финансовый 3 5 2 2 2 3" xfId="1804"/>
    <cellStyle name="Финансовый 3 5 2 2 2 3 2" xfId="6340"/>
    <cellStyle name="Финансовый 3 5 2 2 2 3 2 2" xfId="13144"/>
    <cellStyle name="Финансовый 3 5 2 2 2 3 2 2 2" xfId="26752"/>
    <cellStyle name="Финансовый 3 5 2 2 2 3 2 2 3" xfId="40360"/>
    <cellStyle name="Финансовый 3 5 2 2 2 3 2 3" xfId="19948"/>
    <cellStyle name="Финансовый 3 5 2 2 2 3 2 4" xfId="33556"/>
    <cellStyle name="Финансовый 3 5 2 2 2 3 3" xfId="4072"/>
    <cellStyle name="Финансовый 3 5 2 2 2 3 3 2" xfId="10876"/>
    <cellStyle name="Финансовый 3 5 2 2 2 3 3 2 2" xfId="24484"/>
    <cellStyle name="Финансовый 3 5 2 2 2 3 3 2 3" xfId="38092"/>
    <cellStyle name="Финансовый 3 5 2 2 2 3 3 3" xfId="17680"/>
    <cellStyle name="Финансовый 3 5 2 2 2 3 3 4" xfId="31288"/>
    <cellStyle name="Финансовый 3 5 2 2 2 3 4" xfId="8608"/>
    <cellStyle name="Финансовый 3 5 2 2 2 3 4 2" xfId="22216"/>
    <cellStyle name="Финансовый 3 5 2 2 2 3 4 3" xfId="35824"/>
    <cellStyle name="Финансовый 3 5 2 2 2 3 5" xfId="15412"/>
    <cellStyle name="Финансовый 3 5 2 2 2 3 6" xfId="29020"/>
    <cellStyle name="Финансовый 3 5 2 2 2 4" xfId="1426"/>
    <cellStyle name="Финансовый 3 5 2 2 2 4 2" xfId="5962"/>
    <cellStyle name="Финансовый 3 5 2 2 2 4 2 2" xfId="12766"/>
    <cellStyle name="Финансовый 3 5 2 2 2 4 2 2 2" xfId="26374"/>
    <cellStyle name="Финансовый 3 5 2 2 2 4 2 2 3" xfId="39982"/>
    <cellStyle name="Финансовый 3 5 2 2 2 4 2 3" xfId="19570"/>
    <cellStyle name="Финансовый 3 5 2 2 2 4 2 4" xfId="33178"/>
    <cellStyle name="Финансовый 3 5 2 2 2 4 3" xfId="3694"/>
    <cellStyle name="Финансовый 3 5 2 2 2 4 3 2" xfId="10498"/>
    <cellStyle name="Финансовый 3 5 2 2 2 4 3 2 2" xfId="24106"/>
    <cellStyle name="Финансовый 3 5 2 2 2 4 3 2 3" xfId="37714"/>
    <cellStyle name="Финансовый 3 5 2 2 2 4 3 3" xfId="17302"/>
    <cellStyle name="Финансовый 3 5 2 2 2 4 3 4" xfId="30910"/>
    <cellStyle name="Финансовый 3 5 2 2 2 4 4" xfId="8230"/>
    <cellStyle name="Финансовый 3 5 2 2 2 4 4 2" xfId="21838"/>
    <cellStyle name="Финансовый 3 5 2 2 2 4 4 3" xfId="35446"/>
    <cellStyle name="Финансовый 3 5 2 2 2 4 5" xfId="15034"/>
    <cellStyle name="Финансовый 3 5 2 2 2 4 6" xfId="28642"/>
    <cellStyle name="Финансовый 3 5 2 2 2 5" xfId="2182"/>
    <cellStyle name="Финансовый 3 5 2 2 2 5 2" xfId="6718"/>
    <cellStyle name="Финансовый 3 5 2 2 2 5 2 2" xfId="13522"/>
    <cellStyle name="Финансовый 3 5 2 2 2 5 2 2 2" xfId="27130"/>
    <cellStyle name="Финансовый 3 5 2 2 2 5 2 2 3" xfId="40738"/>
    <cellStyle name="Финансовый 3 5 2 2 2 5 2 3" xfId="20326"/>
    <cellStyle name="Финансовый 3 5 2 2 2 5 2 4" xfId="33934"/>
    <cellStyle name="Финансовый 3 5 2 2 2 5 3" xfId="4450"/>
    <cellStyle name="Финансовый 3 5 2 2 2 5 3 2" xfId="11254"/>
    <cellStyle name="Финансовый 3 5 2 2 2 5 3 2 2" xfId="24862"/>
    <cellStyle name="Финансовый 3 5 2 2 2 5 3 2 3" xfId="38470"/>
    <cellStyle name="Финансовый 3 5 2 2 2 5 3 3" xfId="18058"/>
    <cellStyle name="Финансовый 3 5 2 2 2 5 3 4" xfId="31666"/>
    <cellStyle name="Финансовый 3 5 2 2 2 5 4" xfId="8986"/>
    <cellStyle name="Финансовый 3 5 2 2 2 5 4 2" xfId="22594"/>
    <cellStyle name="Финансовый 3 5 2 2 2 5 4 3" xfId="36202"/>
    <cellStyle name="Финансовый 3 5 2 2 2 5 5" xfId="15790"/>
    <cellStyle name="Финансовый 3 5 2 2 2 5 6" xfId="29398"/>
    <cellStyle name="Финансовый 3 5 2 2 2 6" xfId="1048"/>
    <cellStyle name="Финансовый 3 5 2 2 2 6 2" xfId="5584"/>
    <cellStyle name="Финансовый 3 5 2 2 2 6 2 2" xfId="12388"/>
    <cellStyle name="Финансовый 3 5 2 2 2 6 2 2 2" xfId="25996"/>
    <cellStyle name="Финансовый 3 5 2 2 2 6 2 2 3" xfId="39604"/>
    <cellStyle name="Финансовый 3 5 2 2 2 6 2 3" xfId="19192"/>
    <cellStyle name="Финансовый 3 5 2 2 2 6 2 4" xfId="32800"/>
    <cellStyle name="Финансовый 3 5 2 2 2 6 3" xfId="3316"/>
    <cellStyle name="Финансовый 3 5 2 2 2 6 3 2" xfId="10120"/>
    <cellStyle name="Финансовый 3 5 2 2 2 6 3 2 2" xfId="23728"/>
    <cellStyle name="Финансовый 3 5 2 2 2 6 3 2 3" xfId="37336"/>
    <cellStyle name="Финансовый 3 5 2 2 2 6 3 3" xfId="16924"/>
    <cellStyle name="Финансовый 3 5 2 2 2 6 3 4" xfId="30532"/>
    <cellStyle name="Финансовый 3 5 2 2 2 6 4" xfId="7852"/>
    <cellStyle name="Финансовый 3 5 2 2 2 6 4 2" xfId="21460"/>
    <cellStyle name="Финансовый 3 5 2 2 2 6 4 3" xfId="35068"/>
    <cellStyle name="Финансовый 3 5 2 2 2 6 5" xfId="14656"/>
    <cellStyle name="Финансовый 3 5 2 2 2 6 6" xfId="28264"/>
    <cellStyle name="Финансовый 3 5 2 2 2 7" xfId="670"/>
    <cellStyle name="Финансовый 3 5 2 2 2 7 2" xfId="5206"/>
    <cellStyle name="Финансовый 3 5 2 2 2 7 2 2" xfId="12010"/>
    <cellStyle name="Финансовый 3 5 2 2 2 7 2 2 2" xfId="25618"/>
    <cellStyle name="Финансовый 3 5 2 2 2 7 2 2 3" xfId="39226"/>
    <cellStyle name="Финансовый 3 5 2 2 2 7 2 3" xfId="18814"/>
    <cellStyle name="Финансовый 3 5 2 2 2 7 2 4" xfId="32422"/>
    <cellStyle name="Финансовый 3 5 2 2 2 7 3" xfId="2938"/>
    <cellStyle name="Финансовый 3 5 2 2 2 7 3 2" xfId="9742"/>
    <cellStyle name="Финансовый 3 5 2 2 2 7 3 2 2" xfId="23350"/>
    <cellStyle name="Финансовый 3 5 2 2 2 7 3 2 3" xfId="36958"/>
    <cellStyle name="Финансовый 3 5 2 2 2 7 3 3" xfId="16546"/>
    <cellStyle name="Финансовый 3 5 2 2 2 7 3 4" xfId="30154"/>
    <cellStyle name="Финансовый 3 5 2 2 2 7 4" xfId="7474"/>
    <cellStyle name="Финансовый 3 5 2 2 2 7 4 2" xfId="21082"/>
    <cellStyle name="Финансовый 3 5 2 2 2 7 4 3" xfId="34690"/>
    <cellStyle name="Финансовый 3 5 2 2 2 7 5" xfId="14278"/>
    <cellStyle name="Финансовый 3 5 2 2 2 7 6" xfId="27886"/>
    <cellStyle name="Финансовый 3 5 2 2 2 8" xfId="4828"/>
    <cellStyle name="Финансовый 3 5 2 2 2 8 2" xfId="11632"/>
    <cellStyle name="Финансовый 3 5 2 2 2 8 2 2" xfId="25240"/>
    <cellStyle name="Финансовый 3 5 2 2 2 8 2 3" xfId="38848"/>
    <cellStyle name="Финансовый 3 5 2 2 2 8 3" xfId="18436"/>
    <cellStyle name="Финансовый 3 5 2 2 2 8 4" xfId="32044"/>
    <cellStyle name="Финансовый 3 5 2 2 2 9" xfId="2560"/>
    <cellStyle name="Финансовый 3 5 2 2 2 9 2" xfId="9364"/>
    <cellStyle name="Финансовый 3 5 2 2 2 9 2 2" xfId="22972"/>
    <cellStyle name="Финансовый 3 5 2 2 2 9 2 3" xfId="36580"/>
    <cellStyle name="Финансовый 3 5 2 2 2 9 3" xfId="16168"/>
    <cellStyle name="Финансовый 3 5 2 2 2 9 4" xfId="29776"/>
    <cellStyle name="Финансовый 3 5 2 2 3" xfId="413"/>
    <cellStyle name="Финансовый 3 5 2 2 3 10" xfId="14021"/>
    <cellStyle name="Финансовый 3 5 2 2 3 11" xfId="27629"/>
    <cellStyle name="Финансовый 3 5 2 2 3 2" xfId="1925"/>
    <cellStyle name="Финансовый 3 5 2 2 3 2 2" xfId="6461"/>
    <cellStyle name="Финансовый 3 5 2 2 3 2 2 2" xfId="13265"/>
    <cellStyle name="Финансовый 3 5 2 2 3 2 2 2 2" xfId="26873"/>
    <cellStyle name="Финансовый 3 5 2 2 3 2 2 2 3" xfId="40481"/>
    <cellStyle name="Финансовый 3 5 2 2 3 2 2 3" xfId="20069"/>
    <cellStyle name="Финансовый 3 5 2 2 3 2 2 4" xfId="33677"/>
    <cellStyle name="Финансовый 3 5 2 2 3 2 3" xfId="4193"/>
    <cellStyle name="Финансовый 3 5 2 2 3 2 3 2" xfId="10997"/>
    <cellStyle name="Финансовый 3 5 2 2 3 2 3 2 2" xfId="24605"/>
    <cellStyle name="Финансовый 3 5 2 2 3 2 3 2 3" xfId="38213"/>
    <cellStyle name="Финансовый 3 5 2 2 3 2 3 3" xfId="17801"/>
    <cellStyle name="Финансовый 3 5 2 2 3 2 3 4" xfId="31409"/>
    <cellStyle name="Финансовый 3 5 2 2 3 2 4" xfId="8729"/>
    <cellStyle name="Финансовый 3 5 2 2 3 2 4 2" xfId="22337"/>
    <cellStyle name="Финансовый 3 5 2 2 3 2 4 3" xfId="35945"/>
    <cellStyle name="Финансовый 3 5 2 2 3 2 5" xfId="15533"/>
    <cellStyle name="Финансовый 3 5 2 2 3 2 6" xfId="29141"/>
    <cellStyle name="Финансовый 3 5 2 2 3 3" xfId="1547"/>
    <cellStyle name="Финансовый 3 5 2 2 3 3 2" xfId="6083"/>
    <cellStyle name="Финансовый 3 5 2 2 3 3 2 2" xfId="12887"/>
    <cellStyle name="Финансовый 3 5 2 2 3 3 2 2 2" xfId="26495"/>
    <cellStyle name="Финансовый 3 5 2 2 3 3 2 2 3" xfId="40103"/>
    <cellStyle name="Финансовый 3 5 2 2 3 3 2 3" xfId="19691"/>
    <cellStyle name="Финансовый 3 5 2 2 3 3 2 4" xfId="33299"/>
    <cellStyle name="Финансовый 3 5 2 2 3 3 3" xfId="3815"/>
    <cellStyle name="Финансовый 3 5 2 2 3 3 3 2" xfId="10619"/>
    <cellStyle name="Финансовый 3 5 2 2 3 3 3 2 2" xfId="24227"/>
    <cellStyle name="Финансовый 3 5 2 2 3 3 3 2 3" xfId="37835"/>
    <cellStyle name="Финансовый 3 5 2 2 3 3 3 3" xfId="17423"/>
    <cellStyle name="Финансовый 3 5 2 2 3 3 3 4" xfId="31031"/>
    <cellStyle name="Финансовый 3 5 2 2 3 3 4" xfId="8351"/>
    <cellStyle name="Финансовый 3 5 2 2 3 3 4 2" xfId="21959"/>
    <cellStyle name="Финансовый 3 5 2 2 3 3 4 3" xfId="35567"/>
    <cellStyle name="Финансовый 3 5 2 2 3 3 5" xfId="15155"/>
    <cellStyle name="Финансовый 3 5 2 2 3 3 6" xfId="28763"/>
    <cellStyle name="Финансовый 3 5 2 2 3 4" xfId="2303"/>
    <cellStyle name="Финансовый 3 5 2 2 3 4 2" xfId="6839"/>
    <cellStyle name="Финансовый 3 5 2 2 3 4 2 2" xfId="13643"/>
    <cellStyle name="Финансовый 3 5 2 2 3 4 2 2 2" xfId="27251"/>
    <cellStyle name="Финансовый 3 5 2 2 3 4 2 2 3" xfId="40859"/>
    <cellStyle name="Финансовый 3 5 2 2 3 4 2 3" xfId="20447"/>
    <cellStyle name="Финансовый 3 5 2 2 3 4 2 4" xfId="34055"/>
    <cellStyle name="Финансовый 3 5 2 2 3 4 3" xfId="4571"/>
    <cellStyle name="Финансовый 3 5 2 2 3 4 3 2" xfId="11375"/>
    <cellStyle name="Финансовый 3 5 2 2 3 4 3 2 2" xfId="24983"/>
    <cellStyle name="Финансовый 3 5 2 2 3 4 3 2 3" xfId="38591"/>
    <cellStyle name="Финансовый 3 5 2 2 3 4 3 3" xfId="18179"/>
    <cellStyle name="Финансовый 3 5 2 2 3 4 3 4" xfId="31787"/>
    <cellStyle name="Финансовый 3 5 2 2 3 4 4" xfId="9107"/>
    <cellStyle name="Финансовый 3 5 2 2 3 4 4 2" xfId="22715"/>
    <cellStyle name="Финансовый 3 5 2 2 3 4 4 3" xfId="36323"/>
    <cellStyle name="Финансовый 3 5 2 2 3 4 5" xfId="15911"/>
    <cellStyle name="Финансовый 3 5 2 2 3 4 6" xfId="29519"/>
    <cellStyle name="Финансовый 3 5 2 2 3 5" xfId="1169"/>
    <cellStyle name="Финансовый 3 5 2 2 3 5 2" xfId="5705"/>
    <cellStyle name="Финансовый 3 5 2 2 3 5 2 2" xfId="12509"/>
    <cellStyle name="Финансовый 3 5 2 2 3 5 2 2 2" xfId="26117"/>
    <cellStyle name="Финансовый 3 5 2 2 3 5 2 2 3" xfId="39725"/>
    <cellStyle name="Финансовый 3 5 2 2 3 5 2 3" xfId="19313"/>
    <cellStyle name="Финансовый 3 5 2 2 3 5 2 4" xfId="32921"/>
    <cellStyle name="Финансовый 3 5 2 2 3 5 3" xfId="3437"/>
    <cellStyle name="Финансовый 3 5 2 2 3 5 3 2" xfId="10241"/>
    <cellStyle name="Финансовый 3 5 2 2 3 5 3 2 2" xfId="23849"/>
    <cellStyle name="Финансовый 3 5 2 2 3 5 3 2 3" xfId="37457"/>
    <cellStyle name="Финансовый 3 5 2 2 3 5 3 3" xfId="17045"/>
    <cellStyle name="Финансовый 3 5 2 2 3 5 3 4" xfId="30653"/>
    <cellStyle name="Финансовый 3 5 2 2 3 5 4" xfId="7973"/>
    <cellStyle name="Финансовый 3 5 2 2 3 5 4 2" xfId="21581"/>
    <cellStyle name="Финансовый 3 5 2 2 3 5 4 3" xfId="35189"/>
    <cellStyle name="Финансовый 3 5 2 2 3 5 5" xfId="14777"/>
    <cellStyle name="Финансовый 3 5 2 2 3 5 6" xfId="28385"/>
    <cellStyle name="Финансовый 3 5 2 2 3 6" xfId="791"/>
    <cellStyle name="Финансовый 3 5 2 2 3 6 2" xfId="5327"/>
    <cellStyle name="Финансовый 3 5 2 2 3 6 2 2" xfId="12131"/>
    <cellStyle name="Финансовый 3 5 2 2 3 6 2 2 2" xfId="25739"/>
    <cellStyle name="Финансовый 3 5 2 2 3 6 2 2 3" xfId="39347"/>
    <cellStyle name="Финансовый 3 5 2 2 3 6 2 3" xfId="18935"/>
    <cellStyle name="Финансовый 3 5 2 2 3 6 2 4" xfId="32543"/>
    <cellStyle name="Финансовый 3 5 2 2 3 6 3" xfId="3059"/>
    <cellStyle name="Финансовый 3 5 2 2 3 6 3 2" xfId="9863"/>
    <cellStyle name="Финансовый 3 5 2 2 3 6 3 2 2" xfId="23471"/>
    <cellStyle name="Финансовый 3 5 2 2 3 6 3 2 3" xfId="37079"/>
    <cellStyle name="Финансовый 3 5 2 2 3 6 3 3" xfId="16667"/>
    <cellStyle name="Финансовый 3 5 2 2 3 6 3 4" xfId="30275"/>
    <cellStyle name="Финансовый 3 5 2 2 3 6 4" xfId="7595"/>
    <cellStyle name="Финансовый 3 5 2 2 3 6 4 2" xfId="21203"/>
    <cellStyle name="Финансовый 3 5 2 2 3 6 4 3" xfId="34811"/>
    <cellStyle name="Финансовый 3 5 2 2 3 6 5" xfId="14399"/>
    <cellStyle name="Финансовый 3 5 2 2 3 6 6" xfId="28007"/>
    <cellStyle name="Финансовый 3 5 2 2 3 7" xfId="4949"/>
    <cellStyle name="Финансовый 3 5 2 2 3 7 2" xfId="11753"/>
    <cellStyle name="Финансовый 3 5 2 2 3 7 2 2" xfId="25361"/>
    <cellStyle name="Финансовый 3 5 2 2 3 7 2 3" xfId="38969"/>
    <cellStyle name="Финансовый 3 5 2 2 3 7 3" xfId="18557"/>
    <cellStyle name="Финансовый 3 5 2 2 3 7 4" xfId="32165"/>
    <cellStyle name="Финансовый 3 5 2 2 3 8" xfId="2681"/>
    <cellStyle name="Финансовый 3 5 2 2 3 8 2" xfId="9485"/>
    <cellStyle name="Финансовый 3 5 2 2 3 8 2 2" xfId="23093"/>
    <cellStyle name="Финансовый 3 5 2 2 3 8 2 3" xfId="36701"/>
    <cellStyle name="Финансовый 3 5 2 2 3 8 3" xfId="16289"/>
    <cellStyle name="Финансовый 3 5 2 2 3 8 4" xfId="29897"/>
    <cellStyle name="Финансовый 3 5 2 2 3 9" xfId="7217"/>
    <cellStyle name="Финансовый 3 5 2 2 3 9 2" xfId="20825"/>
    <cellStyle name="Финансовый 3 5 2 2 3 9 3" xfId="34433"/>
    <cellStyle name="Финансовый 3 5 2 2 4" xfId="1723"/>
    <cellStyle name="Финансовый 3 5 2 2 4 2" xfId="6259"/>
    <cellStyle name="Финансовый 3 5 2 2 4 2 2" xfId="13063"/>
    <cellStyle name="Финансовый 3 5 2 2 4 2 2 2" xfId="26671"/>
    <cellStyle name="Финансовый 3 5 2 2 4 2 2 3" xfId="40279"/>
    <cellStyle name="Финансовый 3 5 2 2 4 2 3" xfId="19867"/>
    <cellStyle name="Финансовый 3 5 2 2 4 2 4" xfId="33475"/>
    <cellStyle name="Финансовый 3 5 2 2 4 3" xfId="3991"/>
    <cellStyle name="Финансовый 3 5 2 2 4 3 2" xfId="10795"/>
    <cellStyle name="Финансовый 3 5 2 2 4 3 2 2" xfId="24403"/>
    <cellStyle name="Финансовый 3 5 2 2 4 3 2 3" xfId="38011"/>
    <cellStyle name="Финансовый 3 5 2 2 4 3 3" xfId="17599"/>
    <cellStyle name="Финансовый 3 5 2 2 4 3 4" xfId="31207"/>
    <cellStyle name="Финансовый 3 5 2 2 4 4" xfId="8527"/>
    <cellStyle name="Финансовый 3 5 2 2 4 4 2" xfId="22135"/>
    <cellStyle name="Финансовый 3 5 2 2 4 4 3" xfId="35743"/>
    <cellStyle name="Финансовый 3 5 2 2 4 5" xfId="15331"/>
    <cellStyle name="Финансовый 3 5 2 2 4 6" xfId="28939"/>
    <cellStyle name="Финансовый 3 5 2 2 5" xfId="1345"/>
    <cellStyle name="Финансовый 3 5 2 2 5 2" xfId="5881"/>
    <cellStyle name="Финансовый 3 5 2 2 5 2 2" xfId="12685"/>
    <cellStyle name="Финансовый 3 5 2 2 5 2 2 2" xfId="26293"/>
    <cellStyle name="Финансовый 3 5 2 2 5 2 2 3" xfId="39901"/>
    <cellStyle name="Финансовый 3 5 2 2 5 2 3" xfId="19489"/>
    <cellStyle name="Финансовый 3 5 2 2 5 2 4" xfId="33097"/>
    <cellStyle name="Финансовый 3 5 2 2 5 3" xfId="3613"/>
    <cellStyle name="Финансовый 3 5 2 2 5 3 2" xfId="10417"/>
    <cellStyle name="Финансовый 3 5 2 2 5 3 2 2" xfId="24025"/>
    <cellStyle name="Финансовый 3 5 2 2 5 3 2 3" xfId="37633"/>
    <cellStyle name="Финансовый 3 5 2 2 5 3 3" xfId="17221"/>
    <cellStyle name="Финансовый 3 5 2 2 5 3 4" xfId="30829"/>
    <cellStyle name="Финансовый 3 5 2 2 5 4" xfId="8149"/>
    <cellStyle name="Финансовый 3 5 2 2 5 4 2" xfId="21757"/>
    <cellStyle name="Финансовый 3 5 2 2 5 4 3" xfId="35365"/>
    <cellStyle name="Финансовый 3 5 2 2 5 5" xfId="14953"/>
    <cellStyle name="Финансовый 3 5 2 2 5 6" xfId="28561"/>
    <cellStyle name="Финансовый 3 5 2 2 6" xfId="2101"/>
    <cellStyle name="Финансовый 3 5 2 2 6 2" xfId="6637"/>
    <cellStyle name="Финансовый 3 5 2 2 6 2 2" xfId="13441"/>
    <cellStyle name="Финансовый 3 5 2 2 6 2 2 2" xfId="27049"/>
    <cellStyle name="Финансовый 3 5 2 2 6 2 2 3" xfId="40657"/>
    <cellStyle name="Финансовый 3 5 2 2 6 2 3" xfId="20245"/>
    <cellStyle name="Финансовый 3 5 2 2 6 2 4" xfId="33853"/>
    <cellStyle name="Финансовый 3 5 2 2 6 3" xfId="4369"/>
    <cellStyle name="Финансовый 3 5 2 2 6 3 2" xfId="11173"/>
    <cellStyle name="Финансовый 3 5 2 2 6 3 2 2" xfId="24781"/>
    <cellStyle name="Финансовый 3 5 2 2 6 3 2 3" xfId="38389"/>
    <cellStyle name="Финансовый 3 5 2 2 6 3 3" xfId="17977"/>
    <cellStyle name="Финансовый 3 5 2 2 6 3 4" xfId="31585"/>
    <cellStyle name="Финансовый 3 5 2 2 6 4" xfId="8905"/>
    <cellStyle name="Финансовый 3 5 2 2 6 4 2" xfId="22513"/>
    <cellStyle name="Финансовый 3 5 2 2 6 4 3" xfId="36121"/>
    <cellStyle name="Финансовый 3 5 2 2 6 5" xfId="15709"/>
    <cellStyle name="Финансовый 3 5 2 2 6 6" xfId="29317"/>
    <cellStyle name="Финансовый 3 5 2 2 7" xfId="967"/>
    <cellStyle name="Финансовый 3 5 2 2 7 2" xfId="5503"/>
    <cellStyle name="Финансовый 3 5 2 2 7 2 2" xfId="12307"/>
    <cellStyle name="Финансовый 3 5 2 2 7 2 2 2" xfId="25915"/>
    <cellStyle name="Финансовый 3 5 2 2 7 2 2 3" xfId="39523"/>
    <cellStyle name="Финансовый 3 5 2 2 7 2 3" xfId="19111"/>
    <cellStyle name="Финансовый 3 5 2 2 7 2 4" xfId="32719"/>
    <cellStyle name="Финансовый 3 5 2 2 7 3" xfId="3235"/>
    <cellStyle name="Финансовый 3 5 2 2 7 3 2" xfId="10039"/>
    <cellStyle name="Финансовый 3 5 2 2 7 3 2 2" xfId="23647"/>
    <cellStyle name="Финансовый 3 5 2 2 7 3 2 3" xfId="37255"/>
    <cellStyle name="Финансовый 3 5 2 2 7 3 3" xfId="16843"/>
    <cellStyle name="Финансовый 3 5 2 2 7 3 4" xfId="30451"/>
    <cellStyle name="Финансовый 3 5 2 2 7 4" xfId="7771"/>
    <cellStyle name="Финансовый 3 5 2 2 7 4 2" xfId="21379"/>
    <cellStyle name="Финансовый 3 5 2 2 7 4 3" xfId="34987"/>
    <cellStyle name="Финансовый 3 5 2 2 7 5" xfId="14575"/>
    <cellStyle name="Финансовый 3 5 2 2 7 6" xfId="28183"/>
    <cellStyle name="Финансовый 3 5 2 2 8" xfId="589"/>
    <cellStyle name="Финансовый 3 5 2 2 8 2" xfId="5125"/>
    <cellStyle name="Финансовый 3 5 2 2 8 2 2" xfId="11929"/>
    <cellStyle name="Финансовый 3 5 2 2 8 2 2 2" xfId="25537"/>
    <cellStyle name="Финансовый 3 5 2 2 8 2 2 3" xfId="39145"/>
    <cellStyle name="Финансовый 3 5 2 2 8 2 3" xfId="18733"/>
    <cellStyle name="Финансовый 3 5 2 2 8 2 4" xfId="32341"/>
    <cellStyle name="Финансовый 3 5 2 2 8 3" xfId="2857"/>
    <cellStyle name="Финансовый 3 5 2 2 8 3 2" xfId="9661"/>
    <cellStyle name="Финансовый 3 5 2 2 8 3 2 2" xfId="23269"/>
    <cellStyle name="Финансовый 3 5 2 2 8 3 2 3" xfId="36877"/>
    <cellStyle name="Финансовый 3 5 2 2 8 3 3" xfId="16465"/>
    <cellStyle name="Финансовый 3 5 2 2 8 3 4" xfId="30073"/>
    <cellStyle name="Финансовый 3 5 2 2 8 4" xfId="7393"/>
    <cellStyle name="Финансовый 3 5 2 2 8 4 2" xfId="21001"/>
    <cellStyle name="Финансовый 3 5 2 2 8 4 3" xfId="34609"/>
    <cellStyle name="Финансовый 3 5 2 2 8 5" xfId="14197"/>
    <cellStyle name="Финансовый 3 5 2 2 8 6" xfId="27805"/>
    <cellStyle name="Финансовый 3 5 2 2 9" xfId="4747"/>
    <cellStyle name="Финансовый 3 5 2 2 9 2" xfId="11551"/>
    <cellStyle name="Финансовый 3 5 2 2 9 2 2" xfId="25159"/>
    <cellStyle name="Финансовый 3 5 2 2 9 2 3" xfId="38767"/>
    <cellStyle name="Финансовый 3 5 2 2 9 3" xfId="18355"/>
    <cellStyle name="Финансовый 3 5 2 2 9 4" xfId="31963"/>
    <cellStyle name="Финансовый 3 5 2 3" xfId="178"/>
    <cellStyle name="Финансовый 3 5 2 3 10" xfId="2446"/>
    <cellStyle name="Финансовый 3 5 2 3 10 2" xfId="9250"/>
    <cellStyle name="Финансовый 3 5 2 3 10 2 2" xfId="22858"/>
    <cellStyle name="Финансовый 3 5 2 3 10 2 3" xfId="36466"/>
    <cellStyle name="Финансовый 3 5 2 3 10 3" xfId="16054"/>
    <cellStyle name="Финансовый 3 5 2 3 10 4" xfId="29662"/>
    <cellStyle name="Финансовый 3 5 2 3 11" xfId="6982"/>
    <cellStyle name="Финансовый 3 5 2 3 11 2" xfId="20590"/>
    <cellStyle name="Финансовый 3 5 2 3 11 3" xfId="34198"/>
    <cellStyle name="Финансовый 3 5 2 3 12" xfId="13786"/>
    <cellStyle name="Финансовый 3 5 2 3 13" xfId="27394"/>
    <cellStyle name="Финансовый 3 5 2 3 2" xfId="259"/>
    <cellStyle name="Финансовый 3 5 2 3 2 10" xfId="7063"/>
    <cellStyle name="Финансовый 3 5 2 3 2 10 2" xfId="20671"/>
    <cellStyle name="Финансовый 3 5 2 3 2 10 3" xfId="34279"/>
    <cellStyle name="Финансовый 3 5 2 3 2 11" xfId="13867"/>
    <cellStyle name="Финансовый 3 5 2 3 2 12" xfId="27475"/>
    <cellStyle name="Финансовый 3 5 2 3 2 2" xfId="461"/>
    <cellStyle name="Финансовый 3 5 2 3 2 2 10" xfId="14069"/>
    <cellStyle name="Финансовый 3 5 2 3 2 2 11" xfId="27677"/>
    <cellStyle name="Финансовый 3 5 2 3 2 2 2" xfId="1973"/>
    <cellStyle name="Финансовый 3 5 2 3 2 2 2 2" xfId="6509"/>
    <cellStyle name="Финансовый 3 5 2 3 2 2 2 2 2" xfId="13313"/>
    <cellStyle name="Финансовый 3 5 2 3 2 2 2 2 2 2" xfId="26921"/>
    <cellStyle name="Финансовый 3 5 2 3 2 2 2 2 2 3" xfId="40529"/>
    <cellStyle name="Финансовый 3 5 2 3 2 2 2 2 3" xfId="20117"/>
    <cellStyle name="Финансовый 3 5 2 3 2 2 2 2 4" xfId="33725"/>
    <cellStyle name="Финансовый 3 5 2 3 2 2 2 3" xfId="4241"/>
    <cellStyle name="Финансовый 3 5 2 3 2 2 2 3 2" xfId="11045"/>
    <cellStyle name="Финансовый 3 5 2 3 2 2 2 3 2 2" xfId="24653"/>
    <cellStyle name="Финансовый 3 5 2 3 2 2 2 3 2 3" xfId="38261"/>
    <cellStyle name="Финансовый 3 5 2 3 2 2 2 3 3" xfId="17849"/>
    <cellStyle name="Финансовый 3 5 2 3 2 2 2 3 4" xfId="31457"/>
    <cellStyle name="Финансовый 3 5 2 3 2 2 2 4" xfId="8777"/>
    <cellStyle name="Финансовый 3 5 2 3 2 2 2 4 2" xfId="22385"/>
    <cellStyle name="Финансовый 3 5 2 3 2 2 2 4 3" xfId="35993"/>
    <cellStyle name="Финансовый 3 5 2 3 2 2 2 5" xfId="15581"/>
    <cellStyle name="Финансовый 3 5 2 3 2 2 2 6" xfId="29189"/>
    <cellStyle name="Финансовый 3 5 2 3 2 2 3" xfId="1595"/>
    <cellStyle name="Финансовый 3 5 2 3 2 2 3 2" xfId="6131"/>
    <cellStyle name="Финансовый 3 5 2 3 2 2 3 2 2" xfId="12935"/>
    <cellStyle name="Финансовый 3 5 2 3 2 2 3 2 2 2" xfId="26543"/>
    <cellStyle name="Финансовый 3 5 2 3 2 2 3 2 2 3" xfId="40151"/>
    <cellStyle name="Финансовый 3 5 2 3 2 2 3 2 3" xfId="19739"/>
    <cellStyle name="Финансовый 3 5 2 3 2 2 3 2 4" xfId="33347"/>
    <cellStyle name="Финансовый 3 5 2 3 2 2 3 3" xfId="3863"/>
    <cellStyle name="Финансовый 3 5 2 3 2 2 3 3 2" xfId="10667"/>
    <cellStyle name="Финансовый 3 5 2 3 2 2 3 3 2 2" xfId="24275"/>
    <cellStyle name="Финансовый 3 5 2 3 2 2 3 3 2 3" xfId="37883"/>
    <cellStyle name="Финансовый 3 5 2 3 2 2 3 3 3" xfId="17471"/>
    <cellStyle name="Финансовый 3 5 2 3 2 2 3 3 4" xfId="31079"/>
    <cellStyle name="Финансовый 3 5 2 3 2 2 3 4" xfId="8399"/>
    <cellStyle name="Финансовый 3 5 2 3 2 2 3 4 2" xfId="22007"/>
    <cellStyle name="Финансовый 3 5 2 3 2 2 3 4 3" xfId="35615"/>
    <cellStyle name="Финансовый 3 5 2 3 2 2 3 5" xfId="15203"/>
    <cellStyle name="Финансовый 3 5 2 3 2 2 3 6" xfId="28811"/>
    <cellStyle name="Финансовый 3 5 2 3 2 2 4" xfId="2351"/>
    <cellStyle name="Финансовый 3 5 2 3 2 2 4 2" xfId="6887"/>
    <cellStyle name="Финансовый 3 5 2 3 2 2 4 2 2" xfId="13691"/>
    <cellStyle name="Финансовый 3 5 2 3 2 2 4 2 2 2" xfId="27299"/>
    <cellStyle name="Финансовый 3 5 2 3 2 2 4 2 2 3" xfId="40907"/>
    <cellStyle name="Финансовый 3 5 2 3 2 2 4 2 3" xfId="20495"/>
    <cellStyle name="Финансовый 3 5 2 3 2 2 4 2 4" xfId="34103"/>
    <cellStyle name="Финансовый 3 5 2 3 2 2 4 3" xfId="4619"/>
    <cellStyle name="Финансовый 3 5 2 3 2 2 4 3 2" xfId="11423"/>
    <cellStyle name="Финансовый 3 5 2 3 2 2 4 3 2 2" xfId="25031"/>
    <cellStyle name="Финансовый 3 5 2 3 2 2 4 3 2 3" xfId="38639"/>
    <cellStyle name="Финансовый 3 5 2 3 2 2 4 3 3" xfId="18227"/>
    <cellStyle name="Финансовый 3 5 2 3 2 2 4 3 4" xfId="31835"/>
    <cellStyle name="Финансовый 3 5 2 3 2 2 4 4" xfId="9155"/>
    <cellStyle name="Финансовый 3 5 2 3 2 2 4 4 2" xfId="22763"/>
    <cellStyle name="Финансовый 3 5 2 3 2 2 4 4 3" xfId="36371"/>
    <cellStyle name="Финансовый 3 5 2 3 2 2 4 5" xfId="15959"/>
    <cellStyle name="Финансовый 3 5 2 3 2 2 4 6" xfId="29567"/>
    <cellStyle name="Финансовый 3 5 2 3 2 2 5" xfId="1217"/>
    <cellStyle name="Финансовый 3 5 2 3 2 2 5 2" xfId="5753"/>
    <cellStyle name="Финансовый 3 5 2 3 2 2 5 2 2" xfId="12557"/>
    <cellStyle name="Финансовый 3 5 2 3 2 2 5 2 2 2" xfId="26165"/>
    <cellStyle name="Финансовый 3 5 2 3 2 2 5 2 2 3" xfId="39773"/>
    <cellStyle name="Финансовый 3 5 2 3 2 2 5 2 3" xfId="19361"/>
    <cellStyle name="Финансовый 3 5 2 3 2 2 5 2 4" xfId="32969"/>
    <cellStyle name="Финансовый 3 5 2 3 2 2 5 3" xfId="3485"/>
    <cellStyle name="Финансовый 3 5 2 3 2 2 5 3 2" xfId="10289"/>
    <cellStyle name="Финансовый 3 5 2 3 2 2 5 3 2 2" xfId="23897"/>
    <cellStyle name="Финансовый 3 5 2 3 2 2 5 3 2 3" xfId="37505"/>
    <cellStyle name="Финансовый 3 5 2 3 2 2 5 3 3" xfId="17093"/>
    <cellStyle name="Финансовый 3 5 2 3 2 2 5 3 4" xfId="30701"/>
    <cellStyle name="Финансовый 3 5 2 3 2 2 5 4" xfId="8021"/>
    <cellStyle name="Финансовый 3 5 2 3 2 2 5 4 2" xfId="21629"/>
    <cellStyle name="Финансовый 3 5 2 3 2 2 5 4 3" xfId="35237"/>
    <cellStyle name="Финансовый 3 5 2 3 2 2 5 5" xfId="14825"/>
    <cellStyle name="Финансовый 3 5 2 3 2 2 5 6" xfId="28433"/>
    <cellStyle name="Финансовый 3 5 2 3 2 2 6" xfId="839"/>
    <cellStyle name="Финансовый 3 5 2 3 2 2 6 2" xfId="5375"/>
    <cellStyle name="Финансовый 3 5 2 3 2 2 6 2 2" xfId="12179"/>
    <cellStyle name="Финансовый 3 5 2 3 2 2 6 2 2 2" xfId="25787"/>
    <cellStyle name="Финансовый 3 5 2 3 2 2 6 2 2 3" xfId="39395"/>
    <cellStyle name="Финансовый 3 5 2 3 2 2 6 2 3" xfId="18983"/>
    <cellStyle name="Финансовый 3 5 2 3 2 2 6 2 4" xfId="32591"/>
    <cellStyle name="Финансовый 3 5 2 3 2 2 6 3" xfId="3107"/>
    <cellStyle name="Финансовый 3 5 2 3 2 2 6 3 2" xfId="9911"/>
    <cellStyle name="Финансовый 3 5 2 3 2 2 6 3 2 2" xfId="23519"/>
    <cellStyle name="Финансовый 3 5 2 3 2 2 6 3 2 3" xfId="37127"/>
    <cellStyle name="Финансовый 3 5 2 3 2 2 6 3 3" xfId="16715"/>
    <cellStyle name="Финансовый 3 5 2 3 2 2 6 3 4" xfId="30323"/>
    <cellStyle name="Финансовый 3 5 2 3 2 2 6 4" xfId="7643"/>
    <cellStyle name="Финансовый 3 5 2 3 2 2 6 4 2" xfId="21251"/>
    <cellStyle name="Финансовый 3 5 2 3 2 2 6 4 3" xfId="34859"/>
    <cellStyle name="Финансовый 3 5 2 3 2 2 6 5" xfId="14447"/>
    <cellStyle name="Финансовый 3 5 2 3 2 2 6 6" xfId="28055"/>
    <cellStyle name="Финансовый 3 5 2 3 2 2 7" xfId="4997"/>
    <cellStyle name="Финансовый 3 5 2 3 2 2 7 2" xfId="11801"/>
    <cellStyle name="Финансовый 3 5 2 3 2 2 7 2 2" xfId="25409"/>
    <cellStyle name="Финансовый 3 5 2 3 2 2 7 2 3" xfId="39017"/>
    <cellStyle name="Финансовый 3 5 2 3 2 2 7 3" xfId="18605"/>
    <cellStyle name="Финансовый 3 5 2 3 2 2 7 4" xfId="32213"/>
    <cellStyle name="Финансовый 3 5 2 3 2 2 8" xfId="2729"/>
    <cellStyle name="Финансовый 3 5 2 3 2 2 8 2" xfId="9533"/>
    <cellStyle name="Финансовый 3 5 2 3 2 2 8 2 2" xfId="23141"/>
    <cellStyle name="Финансовый 3 5 2 3 2 2 8 2 3" xfId="36749"/>
    <cellStyle name="Финансовый 3 5 2 3 2 2 8 3" xfId="16337"/>
    <cellStyle name="Финансовый 3 5 2 3 2 2 8 4" xfId="29945"/>
    <cellStyle name="Финансовый 3 5 2 3 2 2 9" xfId="7265"/>
    <cellStyle name="Финансовый 3 5 2 3 2 2 9 2" xfId="20873"/>
    <cellStyle name="Финансовый 3 5 2 3 2 2 9 3" xfId="34481"/>
    <cellStyle name="Финансовый 3 5 2 3 2 3" xfId="1771"/>
    <cellStyle name="Финансовый 3 5 2 3 2 3 2" xfId="6307"/>
    <cellStyle name="Финансовый 3 5 2 3 2 3 2 2" xfId="13111"/>
    <cellStyle name="Финансовый 3 5 2 3 2 3 2 2 2" xfId="26719"/>
    <cellStyle name="Финансовый 3 5 2 3 2 3 2 2 3" xfId="40327"/>
    <cellStyle name="Финансовый 3 5 2 3 2 3 2 3" xfId="19915"/>
    <cellStyle name="Финансовый 3 5 2 3 2 3 2 4" xfId="33523"/>
    <cellStyle name="Финансовый 3 5 2 3 2 3 3" xfId="4039"/>
    <cellStyle name="Финансовый 3 5 2 3 2 3 3 2" xfId="10843"/>
    <cellStyle name="Финансовый 3 5 2 3 2 3 3 2 2" xfId="24451"/>
    <cellStyle name="Финансовый 3 5 2 3 2 3 3 2 3" xfId="38059"/>
    <cellStyle name="Финансовый 3 5 2 3 2 3 3 3" xfId="17647"/>
    <cellStyle name="Финансовый 3 5 2 3 2 3 3 4" xfId="31255"/>
    <cellStyle name="Финансовый 3 5 2 3 2 3 4" xfId="8575"/>
    <cellStyle name="Финансовый 3 5 2 3 2 3 4 2" xfId="22183"/>
    <cellStyle name="Финансовый 3 5 2 3 2 3 4 3" xfId="35791"/>
    <cellStyle name="Финансовый 3 5 2 3 2 3 5" xfId="15379"/>
    <cellStyle name="Финансовый 3 5 2 3 2 3 6" xfId="28987"/>
    <cellStyle name="Финансовый 3 5 2 3 2 4" xfId="1393"/>
    <cellStyle name="Финансовый 3 5 2 3 2 4 2" xfId="5929"/>
    <cellStyle name="Финансовый 3 5 2 3 2 4 2 2" xfId="12733"/>
    <cellStyle name="Финансовый 3 5 2 3 2 4 2 2 2" xfId="26341"/>
    <cellStyle name="Финансовый 3 5 2 3 2 4 2 2 3" xfId="39949"/>
    <cellStyle name="Финансовый 3 5 2 3 2 4 2 3" xfId="19537"/>
    <cellStyle name="Финансовый 3 5 2 3 2 4 2 4" xfId="33145"/>
    <cellStyle name="Финансовый 3 5 2 3 2 4 3" xfId="3661"/>
    <cellStyle name="Финансовый 3 5 2 3 2 4 3 2" xfId="10465"/>
    <cellStyle name="Финансовый 3 5 2 3 2 4 3 2 2" xfId="24073"/>
    <cellStyle name="Финансовый 3 5 2 3 2 4 3 2 3" xfId="37681"/>
    <cellStyle name="Финансовый 3 5 2 3 2 4 3 3" xfId="17269"/>
    <cellStyle name="Финансовый 3 5 2 3 2 4 3 4" xfId="30877"/>
    <cellStyle name="Финансовый 3 5 2 3 2 4 4" xfId="8197"/>
    <cellStyle name="Финансовый 3 5 2 3 2 4 4 2" xfId="21805"/>
    <cellStyle name="Финансовый 3 5 2 3 2 4 4 3" xfId="35413"/>
    <cellStyle name="Финансовый 3 5 2 3 2 4 5" xfId="15001"/>
    <cellStyle name="Финансовый 3 5 2 3 2 4 6" xfId="28609"/>
    <cellStyle name="Финансовый 3 5 2 3 2 5" xfId="2149"/>
    <cellStyle name="Финансовый 3 5 2 3 2 5 2" xfId="6685"/>
    <cellStyle name="Финансовый 3 5 2 3 2 5 2 2" xfId="13489"/>
    <cellStyle name="Финансовый 3 5 2 3 2 5 2 2 2" xfId="27097"/>
    <cellStyle name="Финансовый 3 5 2 3 2 5 2 2 3" xfId="40705"/>
    <cellStyle name="Финансовый 3 5 2 3 2 5 2 3" xfId="20293"/>
    <cellStyle name="Финансовый 3 5 2 3 2 5 2 4" xfId="33901"/>
    <cellStyle name="Финансовый 3 5 2 3 2 5 3" xfId="4417"/>
    <cellStyle name="Финансовый 3 5 2 3 2 5 3 2" xfId="11221"/>
    <cellStyle name="Финансовый 3 5 2 3 2 5 3 2 2" xfId="24829"/>
    <cellStyle name="Финансовый 3 5 2 3 2 5 3 2 3" xfId="38437"/>
    <cellStyle name="Финансовый 3 5 2 3 2 5 3 3" xfId="18025"/>
    <cellStyle name="Финансовый 3 5 2 3 2 5 3 4" xfId="31633"/>
    <cellStyle name="Финансовый 3 5 2 3 2 5 4" xfId="8953"/>
    <cellStyle name="Финансовый 3 5 2 3 2 5 4 2" xfId="22561"/>
    <cellStyle name="Финансовый 3 5 2 3 2 5 4 3" xfId="36169"/>
    <cellStyle name="Финансовый 3 5 2 3 2 5 5" xfId="15757"/>
    <cellStyle name="Финансовый 3 5 2 3 2 5 6" xfId="29365"/>
    <cellStyle name="Финансовый 3 5 2 3 2 6" xfId="1015"/>
    <cellStyle name="Финансовый 3 5 2 3 2 6 2" xfId="5551"/>
    <cellStyle name="Финансовый 3 5 2 3 2 6 2 2" xfId="12355"/>
    <cellStyle name="Финансовый 3 5 2 3 2 6 2 2 2" xfId="25963"/>
    <cellStyle name="Финансовый 3 5 2 3 2 6 2 2 3" xfId="39571"/>
    <cellStyle name="Финансовый 3 5 2 3 2 6 2 3" xfId="19159"/>
    <cellStyle name="Финансовый 3 5 2 3 2 6 2 4" xfId="32767"/>
    <cellStyle name="Финансовый 3 5 2 3 2 6 3" xfId="3283"/>
    <cellStyle name="Финансовый 3 5 2 3 2 6 3 2" xfId="10087"/>
    <cellStyle name="Финансовый 3 5 2 3 2 6 3 2 2" xfId="23695"/>
    <cellStyle name="Финансовый 3 5 2 3 2 6 3 2 3" xfId="37303"/>
    <cellStyle name="Финансовый 3 5 2 3 2 6 3 3" xfId="16891"/>
    <cellStyle name="Финансовый 3 5 2 3 2 6 3 4" xfId="30499"/>
    <cellStyle name="Финансовый 3 5 2 3 2 6 4" xfId="7819"/>
    <cellStyle name="Финансовый 3 5 2 3 2 6 4 2" xfId="21427"/>
    <cellStyle name="Финансовый 3 5 2 3 2 6 4 3" xfId="35035"/>
    <cellStyle name="Финансовый 3 5 2 3 2 6 5" xfId="14623"/>
    <cellStyle name="Финансовый 3 5 2 3 2 6 6" xfId="28231"/>
    <cellStyle name="Финансовый 3 5 2 3 2 7" xfId="637"/>
    <cellStyle name="Финансовый 3 5 2 3 2 7 2" xfId="5173"/>
    <cellStyle name="Финансовый 3 5 2 3 2 7 2 2" xfId="11977"/>
    <cellStyle name="Финансовый 3 5 2 3 2 7 2 2 2" xfId="25585"/>
    <cellStyle name="Финансовый 3 5 2 3 2 7 2 2 3" xfId="39193"/>
    <cellStyle name="Финансовый 3 5 2 3 2 7 2 3" xfId="18781"/>
    <cellStyle name="Финансовый 3 5 2 3 2 7 2 4" xfId="32389"/>
    <cellStyle name="Финансовый 3 5 2 3 2 7 3" xfId="2905"/>
    <cellStyle name="Финансовый 3 5 2 3 2 7 3 2" xfId="9709"/>
    <cellStyle name="Финансовый 3 5 2 3 2 7 3 2 2" xfId="23317"/>
    <cellStyle name="Финансовый 3 5 2 3 2 7 3 2 3" xfId="36925"/>
    <cellStyle name="Финансовый 3 5 2 3 2 7 3 3" xfId="16513"/>
    <cellStyle name="Финансовый 3 5 2 3 2 7 3 4" xfId="30121"/>
    <cellStyle name="Финансовый 3 5 2 3 2 7 4" xfId="7441"/>
    <cellStyle name="Финансовый 3 5 2 3 2 7 4 2" xfId="21049"/>
    <cellStyle name="Финансовый 3 5 2 3 2 7 4 3" xfId="34657"/>
    <cellStyle name="Финансовый 3 5 2 3 2 7 5" xfId="14245"/>
    <cellStyle name="Финансовый 3 5 2 3 2 7 6" xfId="27853"/>
    <cellStyle name="Финансовый 3 5 2 3 2 8" xfId="4795"/>
    <cellStyle name="Финансовый 3 5 2 3 2 8 2" xfId="11599"/>
    <cellStyle name="Финансовый 3 5 2 3 2 8 2 2" xfId="25207"/>
    <cellStyle name="Финансовый 3 5 2 3 2 8 2 3" xfId="38815"/>
    <cellStyle name="Финансовый 3 5 2 3 2 8 3" xfId="18403"/>
    <cellStyle name="Финансовый 3 5 2 3 2 8 4" xfId="32011"/>
    <cellStyle name="Финансовый 3 5 2 3 2 9" xfId="2527"/>
    <cellStyle name="Финансовый 3 5 2 3 2 9 2" xfId="9331"/>
    <cellStyle name="Финансовый 3 5 2 3 2 9 2 2" xfId="22939"/>
    <cellStyle name="Финансовый 3 5 2 3 2 9 2 3" xfId="36547"/>
    <cellStyle name="Финансовый 3 5 2 3 2 9 3" xfId="16135"/>
    <cellStyle name="Финансовый 3 5 2 3 2 9 4" xfId="29743"/>
    <cellStyle name="Финансовый 3 5 2 3 3" xfId="380"/>
    <cellStyle name="Финансовый 3 5 2 3 3 10" xfId="13988"/>
    <cellStyle name="Финансовый 3 5 2 3 3 11" xfId="27596"/>
    <cellStyle name="Финансовый 3 5 2 3 3 2" xfId="1892"/>
    <cellStyle name="Финансовый 3 5 2 3 3 2 2" xfId="6428"/>
    <cellStyle name="Финансовый 3 5 2 3 3 2 2 2" xfId="13232"/>
    <cellStyle name="Финансовый 3 5 2 3 3 2 2 2 2" xfId="26840"/>
    <cellStyle name="Финансовый 3 5 2 3 3 2 2 2 3" xfId="40448"/>
    <cellStyle name="Финансовый 3 5 2 3 3 2 2 3" xfId="20036"/>
    <cellStyle name="Финансовый 3 5 2 3 3 2 2 4" xfId="33644"/>
    <cellStyle name="Финансовый 3 5 2 3 3 2 3" xfId="4160"/>
    <cellStyle name="Финансовый 3 5 2 3 3 2 3 2" xfId="10964"/>
    <cellStyle name="Финансовый 3 5 2 3 3 2 3 2 2" xfId="24572"/>
    <cellStyle name="Финансовый 3 5 2 3 3 2 3 2 3" xfId="38180"/>
    <cellStyle name="Финансовый 3 5 2 3 3 2 3 3" xfId="17768"/>
    <cellStyle name="Финансовый 3 5 2 3 3 2 3 4" xfId="31376"/>
    <cellStyle name="Финансовый 3 5 2 3 3 2 4" xfId="8696"/>
    <cellStyle name="Финансовый 3 5 2 3 3 2 4 2" xfId="22304"/>
    <cellStyle name="Финансовый 3 5 2 3 3 2 4 3" xfId="35912"/>
    <cellStyle name="Финансовый 3 5 2 3 3 2 5" xfId="15500"/>
    <cellStyle name="Финансовый 3 5 2 3 3 2 6" xfId="29108"/>
    <cellStyle name="Финансовый 3 5 2 3 3 3" xfId="1514"/>
    <cellStyle name="Финансовый 3 5 2 3 3 3 2" xfId="6050"/>
    <cellStyle name="Финансовый 3 5 2 3 3 3 2 2" xfId="12854"/>
    <cellStyle name="Финансовый 3 5 2 3 3 3 2 2 2" xfId="26462"/>
    <cellStyle name="Финансовый 3 5 2 3 3 3 2 2 3" xfId="40070"/>
    <cellStyle name="Финансовый 3 5 2 3 3 3 2 3" xfId="19658"/>
    <cellStyle name="Финансовый 3 5 2 3 3 3 2 4" xfId="33266"/>
    <cellStyle name="Финансовый 3 5 2 3 3 3 3" xfId="3782"/>
    <cellStyle name="Финансовый 3 5 2 3 3 3 3 2" xfId="10586"/>
    <cellStyle name="Финансовый 3 5 2 3 3 3 3 2 2" xfId="24194"/>
    <cellStyle name="Финансовый 3 5 2 3 3 3 3 2 3" xfId="37802"/>
    <cellStyle name="Финансовый 3 5 2 3 3 3 3 3" xfId="17390"/>
    <cellStyle name="Финансовый 3 5 2 3 3 3 3 4" xfId="30998"/>
    <cellStyle name="Финансовый 3 5 2 3 3 3 4" xfId="8318"/>
    <cellStyle name="Финансовый 3 5 2 3 3 3 4 2" xfId="21926"/>
    <cellStyle name="Финансовый 3 5 2 3 3 3 4 3" xfId="35534"/>
    <cellStyle name="Финансовый 3 5 2 3 3 3 5" xfId="15122"/>
    <cellStyle name="Финансовый 3 5 2 3 3 3 6" xfId="28730"/>
    <cellStyle name="Финансовый 3 5 2 3 3 4" xfId="2270"/>
    <cellStyle name="Финансовый 3 5 2 3 3 4 2" xfId="6806"/>
    <cellStyle name="Финансовый 3 5 2 3 3 4 2 2" xfId="13610"/>
    <cellStyle name="Финансовый 3 5 2 3 3 4 2 2 2" xfId="27218"/>
    <cellStyle name="Финансовый 3 5 2 3 3 4 2 2 3" xfId="40826"/>
    <cellStyle name="Финансовый 3 5 2 3 3 4 2 3" xfId="20414"/>
    <cellStyle name="Финансовый 3 5 2 3 3 4 2 4" xfId="34022"/>
    <cellStyle name="Финансовый 3 5 2 3 3 4 3" xfId="4538"/>
    <cellStyle name="Финансовый 3 5 2 3 3 4 3 2" xfId="11342"/>
    <cellStyle name="Финансовый 3 5 2 3 3 4 3 2 2" xfId="24950"/>
    <cellStyle name="Финансовый 3 5 2 3 3 4 3 2 3" xfId="38558"/>
    <cellStyle name="Финансовый 3 5 2 3 3 4 3 3" xfId="18146"/>
    <cellStyle name="Финансовый 3 5 2 3 3 4 3 4" xfId="31754"/>
    <cellStyle name="Финансовый 3 5 2 3 3 4 4" xfId="9074"/>
    <cellStyle name="Финансовый 3 5 2 3 3 4 4 2" xfId="22682"/>
    <cellStyle name="Финансовый 3 5 2 3 3 4 4 3" xfId="36290"/>
    <cellStyle name="Финансовый 3 5 2 3 3 4 5" xfId="15878"/>
    <cellStyle name="Финансовый 3 5 2 3 3 4 6" xfId="29486"/>
    <cellStyle name="Финансовый 3 5 2 3 3 5" xfId="1136"/>
    <cellStyle name="Финансовый 3 5 2 3 3 5 2" xfId="5672"/>
    <cellStyle name="Финансовый 3 5 2 3 3 5 2 2" xfId="12476"/>
    <cellStyle name="Финансовый 3 5 2 3 3 5 2 2 2" xfId="26084"/>
    <cellStyle name="Финансовый 3 5 2 3 3 5 2 2 3" xfId="39692"/>
    <cellStyle name="Финансовый 3 5 2 3 3 5 2 3" xfId="19280"/>
    <cellStyle name="Финансовый 3 5 2 3 3 5 2 4" xfId="32888"/>
    <cellStyle name="Финансовый 3 5 2 3 3 5 3" xfId="3404"/>
    <cellStyle name="Финансовый 3 5 2 3 3 5 3 2" xfId="10208"/>
    <cellStyle name="Финансовый 3 5 2 3 3 5 3 2 2" xfId="23816"/>
    <cellStyle name="Финансовый 3 5 2 3 3 5 3 2 3" xfId="37424"/>
    <cellStyle name="Финансовый 3 5 2 3 3 5 3 3" xfId="17012"/>
    <cellStyle name="Финансовый 3 5 2 3 3 5 3 4" xfId="30620"/>
    <cellStyle name="Финансовый 3 5 2 3 3 5 4" xfId="7940"/>
    <cellStyle name="Финансовый 3 5 2 3 3 5 4 2" xfId="21548"/>
    <cellStyle name="Финансовый 3 5 2 3 3 5 4 3" xfId="35156"/>
    <cellStyle name="Финансовый 3 5 2 3 3 5 5" xfId="14744"/>
    <cellStyle name="Финансовый 3 5 2 3 3 5 6" xfId="28352"/>
    <cellStyle name="Финансовый 3 5 2 3 3 6" xfId="758"/>
    <cellStyle name="Финансовый 3 5 2 3 3 6 2" xfId="5294"/>
    <cellStyle name="Финансовый 3 5 2 3 3 6 2 2" xfId="12098"/>
    <cellStyle name="Финансовый 3 5 2 3 3 6 2 2 2" xfId="25706"/>
    <cellStyle name="Финансовый 3 5 2 3 3 6 2 2 3" xfId="39314"/>
    <cellStyle name="Финансовый 3 5 2 3 3 6 2 3" xfId="18902"/>
    <cellStyle name="Финансовый 3 5 2 3 3 6 2 4" xfId="32510"/>
    <cellStyle name="Финансовый 3 5 2 3 3 6 3" xfId="3026"/>
    <cellStyle name="Финансовый 3 5 2 3 3 6 3 2" xfId="9830"/>
    <cellStyle name="Финансовый 3 5 2 3 3 6 3 2 2" xfId="23438"/>
    <cellStyle name="Финансовый 3 5 2 3 3 6 3 2 3" xfId="37046"/>
    <cellStyle name="Финансовый 3 5 2 3 3 6 3 3" xfId="16634"/>
    <cellStyle name="Финансовый 3 5 2 3 3 6 3 4" xfId="30242"/>
    <cellStyle name="Финансовый 3 5 2 3 3 6 4" xfId="7562"/>
    <cellStyle name="Финансовый 3 5 2 3 3 6 4 2" xfId="21170"/>
    <cellStyle name="Финансовый 3 5 2 3 3 6 4 3" xfId="34778"/>
    <cellStyle name="Финансовый 3 5 2 3 3 6 5" xfId="14366"/>
    <cellStyle name="Финансовый 3 5 2 3 3 6 6" xfId="27974"/>
    <cellStyle name="Финансовый 3 5 2 3 3 7" xfId="4916"/>
    <cellStyle name="Финансовый 3 5 2 3 3 7 2" xfId="11720"/>
    <cellStyle name="Финансовый 3 5 2 3 3 7 2 2" xfId="25328"/>
    <cellStyle name="Финансовый 3 5 2 3 3 7 2 3" xfId="38936"/>
    <cellStyle name="Финансовый 3 5 2 3 3 7 3" xfId="18524"/>
    <cellStyle name="Финансовый 3 5 2 3 3 7 4" xfId="32132"/>
    <cellStyle name="Финансовый 3 5 2 3 3 8" xfId="2648"/>
    <cellStyle name="Финансовый 3 5 2 3 3 8 2" xfId="9452"/>
    <cellStyle name="Финансовый 3 5 2 3 3 8 2 2" xfId="23060"/>
    <cellStyle name="Финансовый 3 5 2 3 3 8 2 3" xfId="36668"/>
    <cellStyle name="Финансовый 3 5 2 3 3 8 3" xfId="16256"/>
    <cellStyle name="Финансовый 3 5 2 3 3 8 4" xfId="29864"/>
    <cellStyle name="Финансовый 3 5 2 3 3 9" xfId="7184"/>
    <cellStyle name="Финансовый 3 5 2 3 3 9 2" xfId="20792"/>
    <cellStyle name="Финансовый 3 5 2 3 3 9 3" xfId="34400"/>
    <cellStyle name="Финансовый 3 5 2 3 4" xfId="1690"/>
    <cellStyle name="Финансовый 3 5 2 3 4 2" xfId="6226"/>
    <cellStyle name="Финансовый 3 5 2 3 4 2 2" xfId="13030"/>
    <cellStyle name="Финансовый 3 5 2 3 4 2 2 2" xfId="26638"/>
    <cellStyle name="Финансовый 3 5 2 3 4 2 2 3" xfId="40246"/>
    <cellStyle name="Финансовый 3 5 2 3 4 2 3" xfId="19834"/>
    <cellStyle name="Финансовый 3 5 2 3 4 2 4" xfId="33442"/>
    <cellStyle name="Финансовый 3 5 2 3 4 3" xfId="3958"/>
    <cellStyle name="Финансовый 3 5 2 3 4 3 2" xfId="10762"/>
    <cellStyle name="Финансовый 3 5 2 3 4 3 2 2" xfId="24370"/>
    <cellStyle name="Финансовый 3 5 2 3 4 3 2 3" xfId="37978"/>
    <cellStyle name="Финансовый 3 5 2 3 4 3 3" xfId="17566"/>
    <cellStyle name="Финансовый 3 5 2 3 4 3 4" xfId="31174"/>
    <cellStyle name="Финансовый 3 5 2 3 4 4" xfId="8494"/>
    <cellStyle name="Финансовый 3 5 2 3 4 4 2" xfId="22102"/>
    <cellStyle name="Финансовый 3 5 2 3 4 4 3" xfId="35710"/>
    <cellStyle name="Финансовый 3 5 2 3 4 5" xfId="15298"/>
    <cellStyle name="Финансовый 3 5 2 3 4 6" xfId="28906"/>
    <cellStyle name="Финансовый 3 5 2 3 5" xfId="1312"/>
    <cellStyle name="Финансовый 3 5 2 3 5 2" xfId="5848"/>
    <cellStyle name="Финансовый 3 5 2 3 5 2 2" xfId="12652"/>
    <cellStyle name="Финансовый 3 5 2 3 5 2 2 2" xfId="26260"/>
    <cellStyle name="Финансовый 3 5 2 3 5 2 2 3" xfId="39868"/>
    <cellStyle name="Финансовый 3 5 2 3 5 2 3" xfId="19456"/>
    <cellStyle name="Финансовый 3 5 2 3 5 2 4" xfId="33064"/>
    <cellStyle name="Финансовый 3 5 2 3 5 3" xfId="3580"/>
    <cellStyle name="Финансовый 3 5 2 3 5 3 2" xfId="10384"/>
    <cellStyle name="Финансовый 3 5 2 3 5 3 2 2" xfId="23992"/>
    <cellStyle name="Финансовый 3 5 2 3 5 3 2 3" xfId="37600"/>
    <cellStyle name="Финансовый 3 5 2 3 5 3 3" xfId="17188"/>
    <cellStyle name="Финансовый 3 5 2 3 5 3 4" xfId="30796"/>
    <cellStyle name="Финансовый 3 5 2 3 5 4" xfId="8116"/>
    <cellStyle name="Финансовый 3 5 2 3 5 4 2" xfId="21724"/>
    <cellStyle name="Финансовый 3 5 2 3 5 4 3" xfId="35332"/>
    <cellStyle name="Финансовый 3 5 2 3 5 5" xfId="14920"/>
    <cellStyle name="Финансовый 3 5 2 3 5 6" xfId="28528"/>
    <cellStyle name="Финансовый 3 5 2 3 6" xfId="2068"/>
    <cellStyle name="Финансовый 3 5 2 3 6 2" xfId="6604"/>
    <cellStyle name="Финансовый 3 5 2 3 6 2 2" xfId="13408"/>
    <cellStyle name="Финансовый 3 5 2 3 6 2 2 2" xfId="27016"/>
    <cellStyle name="Финансовый 3 5 2 3 6 2 2 3" xfId="40624"/>
    <cellStyle name="Финансовый 3 5 2 3 6 2 3" xfId="20212"/>
    <cellStyle name="Финансовый 3 5 2 3 6 2 4" xfId="33820"/>
    <cellStyle name="Финансовый 3 5 2 3 6 3" xfId="4336"/>
    <cellStyle name="Финансовый 3 5 2 3 6 3 2" xfId="11140"/>
    <cellStyle name="Финансовый 3 5 2 3 6 3 2 2" xfId="24748"/>
    <cellStyle name="Финансовый 3 5 2 3 6 3 2 3" xfId="38356"/>
    <cellStyle name="Финансовый 3 5 2 3 6 3 3" xfId="17944"/>
    <cellStyle name="Финансовый 3 5 2 3 6 3 4" xfId="31552"/>
    <cellStyle name="Финансовый 3 5 2 3 6 4" xfId="8872"/>
    <cellStyle name="Финансовый 3 5 2 3 6 4 2" xfId="22480"/>
    <cellStyle name="Финансовый 3 5 2 3 6 4 3" xfId="36088"/>
    <cellStyle name="Финансовый 3 5 2 3 6 5" xfId="15676"/>
    <cellStyle name="Финансовый 3 5 2 3 6 6" xfId="29284"/>
    <cellStyle name="Финансовый 3 5 2 3 7" xfId="934"/>
    <cellStyle name="Финансовый 3 5 2 3 7 2" xfId="5470"/>
    <cellStyle name="Финансовый 3 5 2 3 7 2 2" xfId="12274"/>
    <cellStyle name="Финансовый 3 5 2 3 7 2 2 2" xfId="25882"/>
    <cellStyle name="Финансовый 3 5 2 3 7 2 2 3" xfId="39490"/>
    <cellStyle name="Финансовый 3 5 2 3 7 2 3" xfId="19078"/>
    <cellStyle name="Финансовый 3 5 2 3 7 2 4" xfId="32686"/>
    <cellStyle name="Финансовый 3 5 2 3 7 3" xfId="3202"/>
    <cellStyle name="Финансовый 3 5 2 3 7 3 2" xfId="10006"/>
    <cellStyle name="Финансовый 3 5 2 3 7 3 2 2" xfId="23614"/>
    <cellStyle name="Финансовый 3 5 2 3 7 3 2 3" xfId="37222"/>
    <cellStyle name="Финансовый 3 5 2 3 7 3 3" xfId="16810"/>
    <cellStyle name="Финансовый 3 5 2 3 7 3 4" xfId="30418"/>
    <cellStyle name="Финансовый 3 5 2 3 7 4" xfId="7738"/>
    <cellStyle name="Финансовый 3 5 2 3 7 4 2" xfId="21346"/>
    <cellStyle name="Финансовый 3 5 2 3 7 4 3" xfId="34954"/>
    <cellStyle name="Финансовый 3 5 2 3 7 5" xfId="14542"/>
    <cellStyle name="Финансовый 3 5 2 3 7 6" xfId="28150"/>
    <cellStyle name="Финансовый 3 5 2 3 8" xfId="556"/>
    <cellStyle name="Финансовый 3 5 2 3 8 2" xfId="5092"/>
    <cellStyle name="Финансовый 3 5 2 3 8 2 2" xfId="11896"/>
    <cellStyle name="Финансовый 3 5 2 3 8 2 2 2" xfId="25504"/>
    <cellStyle name="Финансовый 3 5 2 3 8 2 2 3" xfId="39112"/>
    <cellStyle name="Финансовый 3 5 2 3 8 2 3" xfId="18700"/>
    <cellStyle name="Финансовый 3 5 2 3 8 2 4" xfId="32308"/>
    <cellStyle name="Финансовый 3 5 2 3 8 3" xfId="2824"/>
    <cellStyle name="Финансовый 3 5 2 3 8 3 2" xfId="9628"/>
    <cellStyle name="Финансовый 3 5 2 3 8 3 2 2" xfId="23236"/>
    <cellStyle name="Финансовый 3 5 2 3 8 3 2 3" xfId="36844"/>
    <cellStyle name="Финансовый 3 5 2 3 8 3 3" xfId="16432"/>
    <cellStyle name="Финансовый 3 5 2 3 8 3 4" xfId="30040"/>
    <cellStyle name="Финансовый 3 5 2 3 8 4" xfId="7360"/>
    <cellStyle name="Финансовый 3 5 2 3 8 4 2" xfId="20968"/>
    <cellStyle name="Финансовый 3 5 2 3 8 4 3" xfId="34576"/>
    <cellStyle name="Финансовый 3 5 2 3 8 5" xfId="14164"/>
    <cellStyle name="Финансовый 3 5 2 3 8 6" xfId="27772"/>
    <cellStyle name="Финансовый 3 5 2 3 9" xfId="4714"/>
    <cellStyle name="Финансовый 3 5 2 3 9 2" xfId="11518"/>
    <cellStyle name="Финансовый 3 5 2 3 9 2 2" xfId="25126"/>
    <cellStyle name="Финансовый 3 5 2 3 9 2 3" xfId="38734"/>
    <cellStyle name="Финансовый 3 5 2 3 9 3" xfId="18322"/>
    <cellStyle name="Финансовый 3 5 2 3 9 4" xfId="31930"/>
    <cellStyle name="Финансовый 3 5 2 4" xfId="313"/>
    <cellStyle name="Финансовый 3 5 2 4 10" xfId="7117"/>
    <cellStyle name="Финансовый 3 5 2 4 10 2" xfId="20725"/>
    <cellStyle name="Финансовый 3 5 2 4 10 3" xfId="34333"/>
    <cellStyle name="Финансовый 3 5 2 4 11" xfId="13921"/>
    <cellStyle name="Финансовый 3 5 2 4 12" xfId="27529"/>
    <cellStyle name="Финансовый 3 5 2 4 2" xfId="440"/>
    <cellStyle name="Финансовый 3 5 2 4 2 10" xfId="14048"/>
    <cellStyle name="Финансовый 3 5 2 4 2 11" xfId="27656"/>
    <cellStyle name="Финансовый 3 5 2 4 2 2" xfId="1952"/>
    <cellStyle name="Финансовый 3 5 2 4 2 2 2" xfId="6488"/>
    <cellStyle name="Финансовый 3 5 2 4 2 2 2 2" xfId="13292"/>
    <cellStyle name="Финансовый 3 5 2 4 2 2 2 2 2" xfId="26900"/>
    <cellStyle name="Финансовый 3 5 2 4 2 2 2 2 3" xfId="40508"/>
    <cellStyle name="Финансовый 3 5 2 4 2 2 2 3" xfId="20096"/>
    <cellStyle name="Финансовый 3 5 2 4 2 2 2 4" xfId="33704"/>
    <cellStyle name="Финансовый 3 5 2 4 2 2 3" xfId="4220"/>
    <cellStyle name="Финансовый 3 5 2 4 2 2 3 2" xfId="11024"/>
    <cellStyle name="Финансовый 3 5 2 4 2 2 3 2 2" xfId="24632"/>
    <cellStyle name="Финансовый 3 5 2 4 2 2 3 2 3" xfId="38240"/>
    <cellStyle name="Финансовый 3 5 2 4 2 2 3 3" xfId="17828"/>
    <cellStyle name="Финансовый 3 5 2 4 2 2 3 4" xfId="31436"/>
    <cellStyle name="Финансовый 3 5 2 4 2 2 4" xfId="8756"/>
    <cellStyle name="Финансовый 3 5 2 4 2 2 4 2" xfId="22364"/>
    <cellStyle name="Финансовый 3 5 2 4 2 2 4 3" xfId="35972"/>
    <cellStyle name="Финансовый 3 5 2 4 2 2 5" xfId="15560"/>
    <cellStyle name="Финансовый 3 5 2 4 2 2 6" xfId="29168"/>
    <cellStyle name="Финансовый 3 5 2 4 2 3" xfId="1574"/>
    <cellStyle name="Финансовый 3 5 2 4 2 3 2" xfId="6110"/>
    <cellStyle name="Финансовый 3 5 2 4 2 3 2 2" xfId="12914"/>
    <cellStyle name="Финансовый 3 5 2 4 2 3 2 2 2" xfId="26522"/>
    <cellStyle name="Финансовый 3 5 2 4 2 3 2 2 3" xfId="40130"/>
    <cellStyle name="Финансовый 3 5 2 4 2 3 2 3" xfId="19718"/>
    <cellStyle name="Финансовый 3 5 2 4 2 3 2 4" xfId="33326"/>
    <cellStyle name="Финансовый 3 5 2 4 2 3 3" xfId="3842"/>
    <cellStyle name="Финансовый 3 5 2 4 2 3 3 2" xfId="10646"/>
    <cellStyle name="Финансовый 3 5 2 4 2 3 3 2 2" xfId="24254"/>
    <cellStyle name="Финансовый 3 5 2 4 2 3 3 2 3" xfId="37862"/>
    <cellStyle name="Финансовый 3 5 2 4 2 3 3 3" xfId="17450"/>
    <cellStyle name="Финансовый 3 5 2 4 2 3 3 4" xfId="31058"/>
    <cellStyle name="Финансовый 3 5 2 4 2 3 4" xfId="8378"/>
    <cellStyle name="Финансовый 3 5 2 4 2 3 4 2" xfId="21986"/>
    <cellStyle name="Финансовый 3 5 2 4 2 3 4 3" xfId="35594"/>
    <cellStyle name="Финансовый 3 5 2 4 2 3 5" xfId="15182"/>
    <cellStyle name="Финансовый 3 5 2 4 2 3 6" xfId="28790"/>
    <cellStyle name="Финансовый 3 5 2 4 2 4" xfId="2330"/>
    <cellStyle name="Финансовый 3 5 2 4 2 4 2" xfId="6866"/>
    <cellStyle name="Финансовый 3 5 2 4 2 4 2 2" xfId="13670"/>
    <cellStyle name="Финансовый 3 5 2 4 2 4 2 2 2" xfId="27278"/>
    <cellStyle name="Финансовый 3 5 2 4 2 4 2 2 3" xfId="40886"/>
    <cellStyle name="Финансовый 3 5 2 4 2 4 2 3" xfId="20474"/>
    <cellStyle name="Финансовый 3 5 2 4 2 4 2 4" xfId="34082"/>
    <cellStyle name="Финансовый 3 5 2 4 2 4 3" xfId="4598"/>
    <cellStyle name="Финансовый 3 5 2 4 2 4 3 2" xfId="11402"/>
    <cellStyle name="Финансовый 3 5 2 4 2 4 3 2 2" xfId="25010"/>
    <cellStyle name="Финансовый 3 5 2 4 2 4 3 2 3" xfId="38618"/>
    <cellStyle name="Финансовый 3 5 2 4 2 4 3 3" xfId="18206"/>
    <cellStyle name="Финансовый 3 5 2 4 2 4 3 4" xfId="31814"/>
    <cellStyle name="Финансовый 3 5 2 4 2 4 4" xfId="9134"/>
    <cellStyle name="Финансовый 3 5 2 4 2 4 4 2" xfId="22742"/>
    <cellStyle name="Финансовый 3 5 2 4 2 4 4 3" xfId="36350"/>
    <cellStyle name="Финансовый 3 5 2 4 2 4 5" xfId="15938"/>
    <cellStyle name="Финансовый 3 5 2 4 2 4 6" xfId="29546"/>
    <cellStyle name="Финансовый 3 5 2 4 2 5" xfId="1196"/>
    <cellStyle name="Финансовый 3 5 2 4 2 5 2" xfId="5732"/>
    <cellStyle name="Финансовый 3 5 2 4 2 5 2 2" xfId="12536"/>
    <cellStyle name="Финансовый 3 5 2 4 2 5 2 2 2" xfId="26144"/>
    <cellStyle name="Финансовый 3 5 2 4 2 5 2 2 3" xfId="39752"/>
    <cellStyle name="Финансовый 3 5 2 4 2 5 2 3" xfId="19340"/>
    <cellStyle name="Финансовый 3 5 2 4 2 5 2 4" xfId="32948"/>
    <cellStyle name="Финансовый 3 5 2 4 2 5 3" xfId="3464"/>
    <cellStyle name="Финансовый 3 5 2 4 2 5 3 2" xfId="10268"/>
    <cellStyle name="Финансовый 3 5 2 4 2 5 3 2 2" xfId="23876"/>
    <cellStyle name="Финансовый 3 5 2 4 2 5 3 2 3" xfId="37484"/>
    <cellStyle name="Финансовый 3 5 2 4 2 5 3 3" xfId="17072"/>
    <cellStyle name="Финансовый 3 5 2 4 2 5 3 4" xfId="30680"/>
    <cellStyle name="Финансовый 3 5 2 4 2 5 4" xfId="8000"/>
    <cellStyle name="Финансовый 3 5 2 4 2 5 4 2" xfId="21608"/>
    <cellStyle name="Финансовый 3 5 2 4 2 5 4 3" xfId="35216"/>
    <cellStyle name="Финансовый 3 5 2 4 2 5 5" xfId="14804"/>
    <cellStyle name="Финансовый 3 5 2 4 2 5 6" xfId="28412"/>
    <cellStyle name="Финансовый 3 5 2 4 2 6" xfId="818"/>
    <cellStyle name="Финансовый 3 5 2 4 2 6 2" xfId="5354"/>
    <cellStyle name="Финансовый 3 5 2 4 2 6 2 2" xfId="12158"/>
    <cellStyle name="Финансовый 3 5 2 4 2 6 2 2 2" xfId="25766"/>
    <cellStyle name="Финансовый 3 5 2 4 2 6 2 2 3" xfId="39374"/>
    <cellStyle name="Финансовый 3 5 2 4 2 6 2 3" xfId="18962"/>
    <cellStyle name="Финансовый 3 5 2 4 2 6 2 4" xfId="32570"/>
    <cellStyle name="Финансовый 3 5 2 4 2 6 3" xfId="3086"/>
    <cellStyle name="Финансовый 3 5 2 4 2 6 3 2" xfId="9890"/>
    <cellStyle name="Финансовый 3 5 2 4 2 6 3 2 2" xfId="23498"/>
    <cellStyle name="Финансовый 3 5 2 4 2 6 3 2 3" xfId="37106"/>
    <cellStyle name="Финансовый 3 5 2 4 2 6 3 3" xfId="16694"/>
    <cellStyle name="Финансовый 3 5 2 4 2 6 3 4" xfId="30302"/>
    <cellStyle name="Финансовый 3 5 2 4 2 6 4" xfId="7622"/>
    <cellStyle name="Финансовый 3 5 2 4 2 6 4 2" xfId="21230"/>
    <cellStyle name="Финансовый 3 5 2 4 2 6 4 3" xfId="34838"/>
    <cellStyle name="Финансовый 3 5 2 4 2 6 5" xfId="14426"/>
    <cellStyle name="Финансовый 3 5 2 4 2 6 6" xfId="28034"/>
    <cellStyle name="Финансовый 3 5 2 4 2 7" xfId="4976"/>
    <cellStyle name="Финансовый 3 5 2 4 2 7 2" xfId="11780"/>
    <cellStyle name="Финансовый 3 5 2 4 2 7 2 2" xfId="25388"/>
    <cellStyle name="Финансовый 3 5 2 4 2 7 2 3" xfId="38996"/>
    <cellStyle name="Финансовый 3 5 2 4 2 7 3" xfId="18584"/>
    <cellStyle name="Финансовый 3 5 2 4 2 7 4" xfId="32192"/>
    <cellStyle name="Финансовый 3 5 2 4 2 8" xfId="2708"/>
    <cellStyle name="Финансовый 3 5 2 4 2 8 2" xfId="9512"/>
    <cellStyle name="Финансовый 3 5 2 4 2 8 2 2" xfId="23120"/>
    <cellStyle name="Финансовый 3 5 2 4 2 8 2 3" xfId="36728"/>
    <cellStyle name="Финансовый 3 5 2 4 2 8 3" xfId="16316"/>
    <cellStyle name="Финансовый 3 5 2 4 2 8 4" xfId="29924"/>
    <cellStyle name="Финансовый 3 5 2 4 2 9" xfId="7244"/>
    <cellStyle name="Финансовый 3 5 2 4 2 9 2" xfId="20852"/>
    <cellStyle name="Финансовый 3 5 2 4 2 9 3" xfId="34460"/>
    <cellStyle name="Финансовый 3 5 2 4 3" xfId="1825"/>
    <cellStyle name="Финансовый 3 5 2 4 3 2" xfId="6361"/>
    <cellStyle name="Финансовый 3 5 2 4 3 2 2" xfId="13165"/>
    <cellStyle name="Финансовый 3 5 2 4 3 2 2 2" xfId="26773"/>
    <cellStyle name="Финансовый 3 5 2 4 3 2 2 3" xfId="40381"/>
    <cellStyle name="Финансовый 3 5 2 4 3 2 3" xfId="19969"/>
    <cellStyle name="Финансовый 3 5 2 4 3 2 4" xfId="33577"/>
    <cellStyle name="Финансовый 3 5 2 4 3 3" xfId="4093"/>
    <cellStyle name="Финансовый 3 5 2 4 3 3 2" xfId="10897"/>
    <cellStyle name="Финансовый 3 5 2 4 3 3 2 2" xfId="24505"/>
    <cellStyle name="Финансовый 3 5 2 4 3 3 2 3" xfId="38113"/>
    <cellStyle name="Финансовый 3 5 2 4 3 3 3" xfId="17701"/>
    <cellStyle name="Финансовый 3 5 2 4 3 3 4" xfId="31309"/>
    <cellStyle name="Финансовый 3 5 2 4 3 4" xfId="8629"/>
    <cellStyle name="Финансовый 3 5 2 4 3 4 2" xfId="22237"/>
    <cellStyle name="Финансовый 3 5 2 4 3 4 3" xfId="35845"/>
    <cellStyle name="Финансовый 3 5 2 4 3 5" xfId="15433"/>
    <cellStyle name="Финансовый 3 5 2 4 3 6" xfId="29041"/>
    <cellStyle name="Финансовый 3 5 2 4 4" xfId="1447"/>
    <cellStyle name="Финансовый 3 5 2 4 4 2" xfId="5983"/>
    <cellStyle name="Финансовый 3 5 2 4 4 2 2" xfId="12787"/>
    <cellStyle name="Финансовый 3 5 2 4 4 2 2 2" xfId="26395"/>
    <cellStyle name="Финансовый 3 5 2 4 4 2 2 3" xfId="40003"/>
    <cellStyle name="Финансовый 3 5 2 4 4 2 3" xfId="19591"/>
    <cellStyle name="Финансовый 3 5 2 4 4 2 4" xfId="33199"/>
    <cellStyle name="Финансовый 3 5 2 4 4 3" xfId="3715"/>
    <cellStyle name="Финансовый 3 5 2 4 4 3 2" xfId="10519"/>
    <cellStyle name="Финансовый 3 5 2 4 4 3 2 2" xfId="24127"/>
    <cellStyle name="Финансовый 3 5 2 4 4 3 2 3" xfId="37735"/>
    <cellStyle name="Финансовый 3 5 2 4 4 3 3" xfId="17323"/>
    <cellStyle name="Финансовый 3 5 2 4 4 3 4" xfId="30931"/>
    <cellStyle name="Финансовый 3 5 2 4 4 4" xfId="8251"/>
    <cellStyle name="Финансовый 3 5 2 4 4 4 2" xfId="21859"/>
    <cellStyle name="Финансовый 3 5 2 4 4 4 3" xfId="35467"/>
    <cellStyle name="Финансовый 3 5 2 4 4 5" xfId="15055"/>
    <cellStyle name="Финансовый 3 5 2 4 4 6" xfId="28663"/>
    <cellStyle name="Финансовый 3 5 2 4 5" xfId="2203"/>
    <cellStyle name="Финансовый 3 5 2 4 5 2" xfId="6739"/>
    <cellStyle name="Финансовый 3 5 2 4 5 2 2" xfId="13543"/>
    <cellStyle name="Финансовый 3 5 2 4 5 2 2 2" xfId="27151"/>
    <cellStyle name="Финансовый 3 5 2 4 5 2 2 3" xfId="40759"/>
    <cellStyle name="Финансовый 3 5 2 4 5 2 3" xfId="20347"/>
    <cellStyle name="Финансовый 3 5 2 4 5 2 4" xfId="33955"/>
    <cellStyle name="Финансовый 3 5 2 4 5 3" xfId="4471"/>
    <cellStyle name="Финансовый 3 5 2 4 5 3 2" xfId="11275"/>
    <cellStyle name="Финансовый 3 5 2 4 5 3 2 2" xfId="24883"/>
    <cellStyle name="Финансовый 3 5 2 4 5 3 2 3" xfId="38491"/>
    <cellStyle name="Финансовый 3 5 2 4 5 3 3" xfId="18079"/>
    <cellStyle name="Финансовый 3 5 2 4 5 3 4" xfId="31687"/>
    <cellStyle name="Финансовый 3 5 2 4 5 4" xfId="9007"/>
    <cellStyle name="Финансовый 3 5 2 4 5 4 2" xfId="22615"/>
    <cellStyle name="Финансовый 3 5 2 4 5 4 3" xfId="36223"/>
    <cellStyle name="Финансовый 3 5 2 4 5 5" xfId="15811"/>
    <cellStyle name="Финансовый 3 5 2 4 5 6" xfId="29419"/>
    <cellStyle name="Финансовый 3 5 2 4 6" xfId="1069"/>
    <cellStyle name="Финансовый 3 5 2 4 6 2" xfId="5605"/>
    <cellStyle name="Финансовый 3 5 2 4 6 2 2" xfId="12409"/>
    <cellStyle name="Финансовый 3 5 2 4 6 2 2 2" xfId="26017"/>
    <cellStyle name="Финансовый 3 5 2 4 6 2 2 3" xfId="39625"/>
    <cellStyle name="Финансовый 3 5 2 4 6 2 3" xfId="19213"/>
    <cellStyle name="Финансовый 3 5 2 4 6 2 4" xfId="32821"/>
    <cellStyle name="Финансовый 3 5 2 4 6 3" xfId="3337"/>
    <cellStyle name="Финансовый 3 5 2 4 6 3 2" xfId="10141"/>
    <cellStyle name="Финансовый 3 5 2 4 6 3 2 2" xfId="23749"/>
    <cellStyle name="Финансовый 3 5 2 4 6 3 2 3" xfId="37357"/>
    <cellStyle name="Финансовый 3 5 2 4 6 3 3" xfId="16945"/>
    <cellStyle name="Финансовый 3 5 2 4 6 3 4" xfId="30553"/>
    <cellStyle name="Финансовый 3 5 2 4 6 4" xfId="7873"/>
    <cellStyle name="Финансовый 3 5 2 4 6 4 2" xfId="21481"/>
    <cellStyle name="Финансовый 3 5 2 4 6 4 3" xfId="35089"/>
    <cellStyle name="Финансовый 3 5 2 4 6 5" xfId="14677"/>
    <cellStyle name="Финансовый 3 5 2 4 6 6" xfId="28285"/>
    <cellStyle name="Финансовый 3 5 2 4 7" xfId="691"/>
    <cellStyle name="Финансовый 3 5 2 4 7 2" xfId="5227"/>
    <cellStyle name="Финансовый 3 5 2 4 7 2 2" xfId="12031"/>
    <cellStyle name="Финансовый 3 5 2 4 7 2 2 2" xfId="25639"/>
    <cellStyle name="Финансовый 3 5 2 4 7 2 2 3" xfId="39247"/>
    <cellStyle name="Финансовый 3 5 2 4 7 2 3" xfId="18835"/>
    <cellStyle name="Финансовый 3 5 2 4 7 2 4" xfId="32443"/>
    <cellStyle name="Финансовый 3 5 2 4 7 3" xfId="2959"/>
    <cellStyle name="Финансовый 3 5 2 4 7 3 2" xfId="9763"/>
    <cellStyle name="Финансовый 3 5 2 4 7 3 2 2" xfId="23371"/>
    <cellStyle name="Финансовый 3 5 2 4 7 3 2 3" xfId="36979"/>
    <cellStyle name="Финансовый 3 5 2 4 7 3 3" xfId="16567"/>
    <cellStyle name="Финансовый 3 5 2 4 7 3 4" xfId="30175"/>
    <cellStyle name="Финансовый 3 5 2 4 7 4" xfId="7495"/>
    <cellStyle name="Финансовый 3 5 2 4 7 4 2" xfId="21103"/>
    <cellStyle name="Финансовый 3 5 2 4 7 4 3" xfId="34711"/>
    <cellStyle name="Финансовый 3 5 2 4 7 5" xfId="14299"/>
    <cellStyle name="Финансовый 3 5 2 4 7 6" xfId="27907"/>
    <cellStyle name="Финансовый 3 5 2 4 8" xfId="4849"/>
    <cellStyle name="Финансовый 3 5 2 4 8 2" xfId="11653"/>
    <cellStyle name="Финансовый 3 5 2 4 8 2 2" xfId="25261"/>
    <cellStyle name="Финансовый 3 5 2 4 8 2 3" xfId="38869"/>
    <cellStyle name="Финансовый 3 5 2 4 8 3" xfId="18457"/>
    <cellStyle name="Финансовый 3 5 2 4 8 4" xfId="32065"/>
    <cellStyle name="Финансовый 3 5 2 4 9" xfId="2581"/>
    <cellStyle name="Финансовый 3 5 2 4 9 2" xfId="9385"/>
    <cellStyle name="Финансовый 3 5 2 4 9 2 2" xfId="22993"/>
    <cellStyle name="Финансовый 3 5 2 4 9 2 3" xfId="36601"/>
    <cellStyle name="Финансовый 3 5 2 4 9 3" xfId="16189"/>
    <cellStyle name="Финансовый 3 5 2 4 9 4" xfId="29797"/>
    <cellStyle name="Финансовый 3 5 2 5" xfId="238"/>
    <cellStyle name="Финансовый 3 5 2 5 10" xfId="7042"/>
    <cellStyle name="Финансовый 3 5 2 5 10 2" xfId="20650"/>
    <cellStyle name="Финансовый 3 5 2 5 10 3" xfId="34258"/>
    <cellStyle name="Финансовый 3 5 2 5 11" xfId="13846"/>
    <cellStyle name="Финансовый 3 5 2 5 12" xfId="27454"/>
    <cellStyle name="Финансовый 3 5 2 5 2" xfId="335"/>
    <cellStyle name="Финансовый 3 5 2 5 2 10" xfId="13943"/>
    <cellStyle name="Финансовый 3 5 2 5 2 11" xfId="27551"/>
    <cellStyle name="Финансовый 3 5 2 5 2 2" xfId="1847"/>
    <cellStyle name="Финансовый 3 5 2 5 2 2 2" xfId="6383"/>
    <cellStyle name="Финансовый 3 5 2 5 2 2 2 2" xfId="13187"/>
    <cellStyle name="Финансовый 3 5 2 5 2 2 2 2 2" xfId="26795"/>
    <cellStyle name="Финансовый 3 5 2 5 2 2 2 2 3" xfId="40403"/>
    <cellStyle name="Финансовый 3 5 2 5 2 2 2 3" xfId="19991"/>
    <cellStyle name="Финансовый 3 5 2 5 2 2 2 4" xfId="33599"/>
    <cellStyle name="Финансовый 3 5 2 5 2 2 3" xfId="4115"/>
    <cellStyle name="Финансовый 3 5 2 5 2 2 3 2" xfId="10919"/>
    <cellStyle name="Финансовый 3 5 2 5 2 2 3 2 2" xfId="24527"/>
    <cellStyle name="Финансовый 3 5 2 5 2 2 3 2 3" xfId="38135"/>
    <cellStyle name="Финансовый 3 5 2 5 2 2 3 3" xfId="17723"/>
    <cellStyle name="Финансовый 3 5 2 5 2 2 3 4" xfId="31331"/>
    <cellStyle name="Финансовый 3 5 2 5 2 2 4" xfId="8651"/>
    <cellStyle name="Финансовый 3 5 2 5 2 2 4 2" xfId="22259"/>
    <cellStyle name="Финансовый 3 5 2 5 2 2 4 3" xfId="35867"/>
    <cellStyle name="Финансовый 3 5 2 5 2 2 5" xfId="15455"/>
    <cellStyle name="Финансовый 3 5 2 5 2 2 6" xfId="29063"/>
    <cellStyle name="Финансовый 3 5 2 5 2 3" xfId="1469"/>
    <cellStyle name="Финансовый 3 5 2 5 2 3 2" xfId="6005"/>
    <cellStyle name="Финансовый 3 5 2 5 2 3 2 2" xfId="12809"/>
    <cellStyle name="Финансовый 3 5 2 5 2 3 2 2 2" xfId="26417"/>
    <cellStyle name="Финансовый 3 5 2 5 2 3 2 2 3" xfId="40025"/>
    <cellStyle name="Финансовый 3 5 2 5 2 3 2 3" xfId="19613"/>
    <cellStyle name="Финансовый 3 5 2 5 2 3 2 4" xfId="33221"/>
    <cellStyle name="Финансовый 3 5 2 5 2 3 3" xfId="3737"/>
    <cellStyle name="Финансовый 3 5 2 5 2 3 3 2" xfId="10541"/>
    <cellStyle name="Финансовый 3 5 2 5 2 3 3 2 2" xfId="24149"/>
    <cellStyle name="Финансовый 3 5 2 5 2 3 3 2 3" xfId="37757"/>
    <cellStyle name="Финансовый 3 5 2 5 2 3 3 3" xfId="17345"/>
    <cellStyle name="Финансовый 3 5 2 5 2 3 3 4" xfId="30953"/>
    <cellStyle name="Финансовый 3 5 2 5 2 3 4" xfId="8273"/>
    <cellStyle name="Финансовый 3 5 2 5 2 3 4 2" xfId="21881"/>
    <cellStyle name="Финансовый 3 5 2 5 2 3 4 3" xfId="35489"/>
    <cellStyle name="Финансовый 3 5 2 5 2 3 5" xfId="15077"/>
    <cellStyle name="Финансовый 3 5 2 5 2 3 6" xfId="28685"/>
    <cellStyle name="Финансовый 3 5 2 5 2 4" xfId="2225"/>
    <cellStyle name="Финансовый 3 5 2 5 2 4 2" xfId="6761"/>
    <cellStyle name="Финансовый 3 5 2 5 2 4 2 2" xfId="13565"/>
    <cellStyle name="Финансовый 3 5 2 5 2 4 2 2 2" xfId="27173"/>
    <cellStyle name="Финансовый 3 5 2 5 2 4 2 2 3" xfId="40781"/>
    <cellStyle name="Финансовый 3 5 2 5 2 4 2 3" xfId="20369"/>
    <cellStyle name="Финансовый 3 5 2 5 2 4 2 4" xfId="33977"/>
    <cellStyle name="Финансовый 3 5 2 5 2 4 3" xfId="4493"/>
    <cellStyle name="Финансовый 3 5 2 5 2 4 3 2" xfId="11297"/>
    <cellStyle name="Финансовый 3 5 2 5 2 4 3 2 2" xfId="24905"/>
    <cellStyle name="Финансовый 3 5 2 5 2 4 3 2 3" xfId="38513"/>
    <cellStyle name="Финансовый 3 5 2 5 2 4 3 3" xfId="18101"/>
    <cellStyle name="Финансовый 3 5 2 5 2 4 3 4" xfId="31709"/>
    <cellStyle name="Финансовый 3 5 2 5 2 4 4" xfId="9029"/>
    <cellStyle name="Финансовый 3 5 2 5 2 4 4 2" xfId="22637"/>
    <cellStyle name="Финансовый 3 5 2 5 2 4 4 3" xfId="36245"/>
    <cellStyle name="Финансовый 3 5 2 5 2 4 5" xfId="15833"/>
    <cellStyle name="Финансовый 3 5 2 5 2 4 6" xfId="29441"/>
    <cellStyle name="Финансовый 3 5 2 5 2 5" xfId="1091"/>
    <cellStyle name="Финансовый 3 5 2 5 2 5 2" xfId="5627"/>
    <cellStyle name="Финансовый 3 5 2 5 2 5 2 2" xfId="12431"/>
    <cellStyle name="Финансовый 3 5 2 5 2 5 2 2 2" xfId="26039"/>
    <cellStyle name="Финансовый 3 5 2 5 2 5 2 2 3" xfId="39647"/>
    <cellStyle name="Финансовый 3 5 2 5 2 5 2 3" xfId="19235"/>
    <cellStyle name="Финансовый 3 5 2 5 2 5 2 4" xfId="32843"/>
    <cellStyle name="Финансовый 3 5 2 5 2 5 3" xfId="3359"/>
    <cellStyle name="Финансовый 3 5 2 5 2 5 3 2" xfId="10163"/>
    <cellStyle name="Финансовый 3 5 2 5 2 5 3 2 2" xfId="23771"/>
    <cellStyle name="Финансовый 3 5 2 5 2 5 3 2 3" xfId="37379"/>
    <cellStyle name="Финансовый 3 5 2 5 2 5 3 3" xfId="16967"/>
    <cellStyle name="Финансовый 3 5 2 5 2 5 3 4" xfId="30575"/>
    <cellStyle name="Финансовый 3 5 2 5 2 5 4" xfId="7895"/>
    <cellStyle name="Финансовый 3 5 2 5 2 5 4 2" xfId="21503"/>
    <cellStyle name="Финансовый 3 5 2 5 2 5 4 3" xfId="35111"/>
    <cellStyle name="Финансовый 3 5 2 5 2 5 5" xfId="14699"/>
    <cellStyle name="Финансовый 3 5 2 5 2 5 6" xfId="28307"/>
    <cellStyle name="Финансовый 3 5 2 5 2 6" xfId="713"/>
    <cellStyle name="Финансовый 3 5 2 5 2 6 2" xfId="5249"/>
    <cellStyle name="Финансовый 3 5 2 5 2 6 2 2" xfId="12053"/>
    <cellStyle name="Финансовый 3 5 2 5 2 6 2 2 2" xfId="25661"/>
    <cellStyle name="Финансовый 3 5 2 5 2 6 2 2 3" xfId="39269"/>
    <cellStyle name="Финансовый 3 5 2 5 2 6 2 3" xfId="18857"/>
    <cellStyle name="Финансовый 3 5 2 5 2 6 2 4" xfId="32465"/>
    <cellStyle name="Финансовый 3 5 2 5 2 6 3" xfId="2981"/>
    <cellStyle name="Финансовый 3 5 2 5 2 6 3 2" xfId="9785"/>
    <cellStyle name="Финансовый 3 5 2 5 2 6 3 2 2" xfId="23393"/>
    <cellStyle name="Финансовый 3 5 2 5 2 6 3 2 3" xfId="37001"/>
    <cellStyle name="Финансовый 3 5 2 5 2 6 3 3" xfId="16589"/>
    <cellStyle name="Финансовый 3 5 2 5 2 6 3 4" xfId="30197"/>
    <cellStyle name="Финансовый 3 5 2 5 2 6 4" xfId="7517"/>
    <cellStyle name="Финансовый 3 5 2 5 2 6 4 2" xfId="21125"/>
    <cellStyle name="Финансовый 3 5 2 5 2 6 4 3" xfId="34733"/>
    <cellStyle name="Финансовый 3 5 2 5 2 6 5" xfId="14321"/>
    <cellStyle name="Финансовый 3 5 2 5 2 6 6" xfId="27929"/>
    <cellStyle name="Финансовый 3 5 2 5 2 7" xfId="4871"/>
    <cellStyle name="Финансовый 3 5 2 5 2 7 2" xfId="11675"/>
    <cellStyle name="Финансовый 3 5 2 5 2 7 2 2" xfId="25283"/>
    <cellStyle name="Финансовый 3 5 2 5 2 7 2 3" xfId="38891"/>
    <cellStyle name="Финансовый 3 5 2 5 2 7 3" xfId="18479"/>
    <cellStyle name="Финансовый 3 5 2 5 2 7 4" xfId="32087"/>
    <cellStyle name="Финансовый 3 5 2 5 2 8" xfId="2603"/>
    <cellStyle name="Финансовый 3 5 2 5 2 8 2" xfId="9407"/>
    <cellStyle name="Финансовый 3 5 2 5 2 8 2 2" xfId="23015"/>
    <cellStyle name="Финансовый 3 5 2 5 2 8 2 3" xfId="36623"/>
    <cellStyle name="Финансовый 3 5 2 5 2 8 3" xfId="16211"/>
    <cellStyle name="Финансовый 3 5 2 5 2 8 4" xfId="29819"/>
    <cellStyle name="Финансовый 3 5 2 5 2 9" xfId="7139"/>
    <cellStyle name="Финансовый 3 5 2 5 2 9 2" xfId="20747"/>
    <cellStyle name="Финансовый 3 5 2 5 2 9 3" xfId="34355"/>
    <cellStyle name="Финансовый 3 5 2 5 3" xfId="1750"/>
    <cellStyle name="Финансовый 3 5 2 5 3 2" xfId="6286"/>
    <cellStyle name="Финансовый 3 5 2 5 3 2 2" xfId="13090"/>
    <cellStyle name="Финансовый 3 5 2 5 3 2 2 2" xfId="26698"/>
    <cellStyle name="Финансовый 3 5 2 5 3 2 2 3" xfId="40306"/>
    <cellStyle name="Финансовый 3 5 2 5 3 2 3" xfId="19894"/>
    <cellStyle name="Финансовый 3 5 2 5 3 2 4" xfId="33502"/>
    <cellStyle name="Финансовый 3 5 2 5 3 3" xfId="4018"/>
    <cellStyle name="Финансовый 3 5 2 5 3 3 2" xfId="10822"/>
    <cellStyle name="Финансовый 3 5 2 5 3 3 2 2" xfId="24430"/>
    <cellStyle name="Финансовый 3 5 2 5 3 3 2 3" xfId="38038"/>
    <cellStyle name="Финансовый 3 5 2 5 3 3 3" xfId="17626"/>
    <cellStyle name="Финансовый 3 5 2 5 3 3 4" xfId="31234"/>
    <cellStyle name="Финансовый 3 5 2 5 3 4" xfId="8554"/>
    <cellStyle name="Финансовый 3 5 2 5 3 4 2" xfId="22162"/>
    <cellStyle name="Финансовый 3 5 2 5 3 4 3" xfId="35770"/>
    <cellStyle name="Финансовый 3 5 2 5 3 5" xfId="15358"/>
    <cellStyle name="Финансовый 3 5 2 5 3 6" xfId="28966"/>
    <cellStyle name="Финансовый 3 5 2 5 4" xfId="1372"/>
    <cellStyle name="Финансовый 3 5 2 5 4 2" xfId="5908"/>
    <cellStyle name="Финансовый 3 5 2 5 4 2 2" xfId="12712"/>
    <cellStyle name="Финансовый 3 5 2 5 4 2 2 2" xfId="26320"/>
    <cellStyle name="Финансовый 3 5 2 5 4 2 2 3" xfId="39928"/>
    <cellStyle name="Финансовый 3 5 2 5 4 2 3" xfId="19516"/>
    <cellStyle name="Финансовый 3 5 2 5 4 2 4" xfId="33124"/>
    <cellStyle name="Финансовый 3 5 2 5 4 3" xfId="3640"/>
    <cellStyle name="Финансовый 3 5 2 5 4 3 2" xfId="10444"/>
    <cellStyle name="Финансовый 3 5 2 5 4 3 2 2" xfId="24052"/>
    <cellStyle name="Финансовый 3 5 2 5 4 3 2 3" xfId="37660"/>
    <cellStyle name="Финансовый 3 5 2 5 4 3 3" xfId="17248"/>
    <cellStyle name="Финансовый 3 5 2 5 4 3 4" xfId="30856"/>
    <cellStyle name="Финансовый 3 5 2 5 4 4" xfId="8176"/>
    <cellStyle name="Финансовый 3 5 2 5 4 4 2" xfId="21784"/>
    <cellStyle name="Финансовый 3 5 2 5 4 4 3" xfId="35392"/>
    <cellStyle name="Финансовый 3 5 2 5 4 5" xfId="14980"/>
    <cellStyle name="Финансовый 3 5 2 5 4 6" xfId="28588"/>
    <cellStyle name="Финансовый 3 5 2 5 5" xfId="2128"/>
    <cellStyle name="Финансовый 3 5 2 5 5 2" xfId="6664"/>
    <cellStyle name="Финансовый 3 5 2 5 5 2 2" xfId="13468"/>
    <cellStyle name="Финансовый 3 5 2 5 5 2 2 2" xfId="27076"/>
    <cellStyle name="Финансовый 3 5 2 5 5 2 2 3" xfId="40684"/>
    <cellStyle name="Финансовый 3 5 2 5 5 2 3" xfId="20272"/>
    <cellStyle name="Финансовый 3 5 2 5 5 2 4" xfId="33880"/>
    <cellStyle name="Финансовый 3 5 2 5 5 3" xfId="4396"/>
    <cellStyle name="Финансовый 3 5 2 5 5 3 2" xfId="11200"/>
    <cellStyle name="Финансовый 3 5 2 5 5 3 2 2" xfId="24808"/>
    <cellStyle name="Финансовый 3 5 2 5 5 3 2 3" xfId="38416"/>
    <cellStyle name="Финансовый 3 5 2 5 5 3 3" xfId="18004"/>
    <cellStyle name="Финансовый 3 5 2 5 5 3 4" xfId="31612"/>
    <cellStyle name="Финансовый 3 5 2 5 5 4" xfId="8932"/>
    <cellStyle name="Финансовый 3 5 2 5 5 4 2" xfId="22540"/>
    <cellStyle name="Финансовый 3 5 2 5 5 4 3" xfId="36148"/>
    <cellStyle name="Финансовый 3 5 2 5 5 5" xfId="15736"/>
    <cellStyle name="Финансовый 3 5 2 5 5 6" xfId="29344"/>
    <cellStyle name="Финансовый 3 5 2 5 6" xfId="994"/>
    <cellStyle name="Финансовый 3 5 2 5 6 2" xfId="5530"/>
    <cellStyle name="Финансовый 3 5 2 5 6 2 2" xfId="12334"/>
    <cellStyle name="Финансовый 3 5 2 5 6 2 2 2" xfId="25942"/>
    <cellStyle name="Финансовый 3 5 2 5 6 2 2 3" xfId="39550"/>
    <cellStyle name="Финансовый 3 5 2 5 6 2 3" xfId="19138"/>
    <cellStyle name="Финансовый 3 5 2 5 6 2 4" xfId="32746"/>
    <cellStyle name="Финансовый 3 5 2 5 6 3" xfId="3262"/>
    <cellStyle name="Финансовый 3 5 2 5 6 3 2" xfId="10066"/>
    <cellStyle name="Финансовый 3 5 2 5 6 3 2 2" xfId="23674"/>
    <cellStyle name="Финансовый 3 5 2 5 6 3 2 3" xfId="37282"/>
    <cellStyle name="Финансовый 3 5 2 5 6 3 3" xfId="16870"/>
    <cellStyle name="Финансовый 3 5 2 5 6 3 4" xfId="30478"/>
    <cellStyle name="Финансовый 3 5 2 5 6 4" xfId="7798"/>
    <cellStyle name="Финансовый 3 5 2 5 6 4 2" xfId="21406"/>
    <cellStyle name="Финансовый 3 5 2 5 6 4 3" xfId="35014"/>
    <cellStyle name="Финансовый 3 5 2 5 6 5" xfId="14602"/>
    <cellStyle name="Финансовый 3 5 2 5 6 6" xfId="28210"/>
    <cellStyle name="Финансовый 3 5 2 5 7" xfId="616"/>
    <cellStyle name="Финансовый 3 5 2 5 7 2" xfId="5152"/>
    <cellStyle name="Финансовый 3 5 2 5 7 2 2" xfId="11956"/>
    <cellStyle name="Финансовый 3 5 2 5 7 2 2 2" xfId="25564"/>
    <cellStyle name="Финансовый 3 5 2 5 7 2 2 3" xfId="39172"/>
    <cellStyle name="Финансовый 3 5 2 5 7 2 3" xfId="18760"/>
    <cellStyle name="Финансовый 3 5 2 5 7 2 4" xfId="32368"/>
    <cellStyle name="Финансовый 3 5 2 5 7 3" xfId="2884"/>
    <cellStyle name="Финансовый 3 5 2 5 7 3 2" xfId="9688"/>
    <cellStyle name="Финансовый 3 5 2 5 7 3 2 2" xfId="23296"/>
    <cellStyle name="Финансовый 3 5 2 5 7 3 2 3" xfId="36904"/>
    <cellStyle name="Финансовый 3 5 2 5 7 3 3" xfId="16492"/>
    <cellStyle name="Финансовый 3 5 2 5 7 3 4" xfId="30100"/>
    <cellStyle name="Финансовый 3 5 2 5 7 4" xfId="7420"/>
    <cellStyle name="Финансовый 3 5 2 5 7 4 2" xfId="21028"/>
    <cellStyle name="Финансовый 3 5 2 5 7 4 3" xfId="34636"/>
    <cellStyle name="Финансовый 3 5 2 5 7 5" xfId="14224"/>
    <cellStyle name="Финансовый 3 5 2 5 7 6" xfId="27832"/>
    <cellStyle name="Финансовый 3 5 2 5 8" xfId="4774"/>
    <cellStyle name="Финансовый 3 5 2 5 8 2" xfId="11578"/>
    <cellStyle name="Финансовый 3 5 2 5 8 2 2" xfId="25186"/>
    <cellStyle name="Финансовый 3 5 2 5 8 2 3" xfId="38794"/>
    <cellStyle name="Финансовый 3 5 2 5 8 3" xfId="18382"/>
    <cellStyle name="Финансовый 3 5 2 5 8 4" xfId="31990"/>
    <cellStyle name="Финансовый 3 5 2 5 9" xfId="2506"/>
    <cellStyle name="Финансовый 3 5 2 5 9 2" xfId="9310"/>
    <cellStyle name="Финансовый 3 5 2 5 9 2 2" xfId="22918"/>
    <cellStyle name="Финансовый 3 5 2 5 9 2 3" xfId="36526"/>
    <cellStyle name="Финансовый 3 5 2 5 9 3" xfId="16114"/>
    <cellStyle name="Финансовый 3 5 2 5 9 4" xfId="29722"/>
    <cellStyle name="Финансовый 3 5 2 6" xfId="359"/>
    <cellStyle name="Финансовый 3 5 2 6 10" xfId="13967"/>
    <cellStyle name="Финансовый 3 5 2 6 11" xfId="27575"/>
    <cellStyle name="Финансовый 3 5 2 6 2" xfId="1871"/>
    <cellStyle name="Финансовый 3 5 2 6 2 2" xfId="6407"/>
    <cellStyle name="Финансовый 3 5 2 6 2 2 2" xfId="13211"/>
    <cellStyle name="Финансовый 3 5 2 6 2 2 2 2" xfId="26819"/>
    <cellStyle name="Финансовый 3 5 2 6 2 2 2 3" xfId="40427"/>
    <cellStyle name="Финансовый 3 5 2 6 2 2 3" xfId="20015"/>
    <cellStyle name="Финансовый 3 5 2 6 2 2 4" xfId="33623"/>
    <cellStyle name="Финансовый 3 5 2 6 2 3" xfId="4139"/>
    <cellStyle name="Финансовый 3 5 2 6 2 3 2" xfId="10943"/>
    <cellStyle name="Финансовый 3 5 2 6 2 3 2 2" xfId="24551"/>
    <cellStyle name="Финансовый 3 5 2 6 2 3 2 3" xfId="38159"/>
    <cellStyle name="Финансовый 3 5 2 6 2 3 3" xfId="17747"/>
    <cellStyle name="Финансовый 3 5 2 6 2 3 4" xfId="31355"/>
    <cellStyle name="Финансовый 3 5 2 6 2 4" xfId="8675"/>
    <cellStyle name="Финансовый 3 5 2 6 2 4 2" xfId="22283"/>
    <cellStyle name="Финансовый 3 5 2 6 2 4 3" xfId="35891"/>
    <cellStyle name="Финансовый 3 5 2 6 2 5" xfId="15479"/>
    <cellStyle name="Финансовый 3 5 2 6 2 6" xfId="29087"/>
    <cellStyle name="Финансовый 3 5 2 6 3" xfId="1493"/>
    <cellStyle name="Финансовый 3 5 2 6 3 2" xfId="6029"/>
    <cellStyle name="Финансовый 3 5 2 6 3 2 2" xfId="12833"/>
    <cellStyle name="Финансовый 3 5 2 6 3 2 2 2" xfId="26441"/>
    <cellStyle name="Финансовый 3 5 2 6 3 2 2 3" xfId="40049"/>
    <cellStyle name="Финансовый 3 5 2 6 3 2 3" xfId="19637"/>
    <cellStyle name="Финансовый 3 5 2 6 3 2 4" xfId="33245"/>
    <cellStyle name="Финансовый 3 5 2 6 3 3" xfId="3761"/>
    <cellStyle name="Финансовый 3 5 2 6 3 3 2" xfId="10565"/>
    <cellStyle name="Финансовый 3 5 2 6 3 3 2 2" xfId="24173"/>
    <cellStyle name="Финансовый 3 5 2 6 3 3 2 3" xfId="37781"/>
    <cellStyle name="Финансовый 3 5 2 6 3 3 3" xfId="17369"/>
    <cellStyle name="Финансовый 3 5 2 6 3 3 4" xfId="30977"/>
    <cellStyle name="Финансовый 3 5 2 6 3 4" xfId="8297"/>
    <cellStyle name="Финансовый 3 5 2 6 3 4 2" xfId="21905"/>
    <cellStyle name="Финансовый 3 5 2 6 3 4 3" xfId="35513"/>
    <cellStyle name="Финансовый 3 5 2 6 3 5" xfId="15101"/>
    <cellStyle name="Финансовый 3 5 2 6 3 6" xfId="28709"/>
    <cellStyle name="Финансовый 3 5 2 6 4" xfId="2249"/>
    <cellStyle name="Финансовый 3 5 2 6 4 2" xfId="6785"/>
    <cellStyle name="Финансовый 3 5 2 6 4 2 2" xfId="13589"/>
    <cellStyle name="Финансовый 3 5 2 6 4 2 2 2" xfId="27197"/>
    <cellStyle name="Финансовый 3 5 2 6 4 2 2 3" xfId="40805"/>
    <cellStyle name="Финансовый 3 5 2 6 4 2 3" xfId="20393"/>
    <cellStyle name="Финансовый 3 5 2 6 4 2 4" xfId="34001"/>
    <cellStyle name="Финансовый 3 5 2 6 4 3" xfId="4517"/>
    <cellStyle name="Финансовый 3 5 2 6 4 3 2" xfId="11321"/>
    <cellStyle name="Финансовый 3 5 2 6 4 3 2 2" xfId="24929"/>
    <cellStyle name="Финансовый 3 5 2 6 4 3 2 3" xfId="38537"/>
    <cellStyle name="Финансовый 3 5 2 6 4 3 3" xfId="18125"/>
    <cellStyle name="Финансовый 3 5 2 6 4 3 4" xfId="31733"/>
    <cellStyle name="Финансовый 3 5 2 6 4 4" xfId="9053"/>
    <cellStyle name="Финансовый 3 5 2 6 4 4 2" xfId="22661"/>
    <cellStyle name="Финансовый 3 5 2 6 4 4 3" xfId="36269"/>
    <cellStyle name="Финансовый 3 5 2 6 4 5" xfId="15857"/>
    <cellStyle name="Финансовый 3 5 2 6 4 6" xfId="29465"/>
    <cellStyle name="Финансовый 3 5 2 6 5" xfId="1115"/>
    <cellStyle name="Финансовый 3 5 2 6 5 2" xfId="5651"/>
    <cellStyle name="Финансовый 3 5 2 6 5 2 2" xfId="12455"/>
    <cellStyle name="Финансовый 3 5 2 6 5 2 2 2" xfId="26063"/>
    <cellStyle name="Финансовый 3 5 2 6 5 2 2 3" xfId="39671"/>
    <cellStyle name="Финансовый 3 5 2 6 5 2 3" xfId="19259"/>
    <cellStyle name="Финансовый 3 5 2 6 5 2 4" xfId="32867"/>
    <cellStyle name="Финансовый 3 5 2 6 5 3" xfId="3383"/>
    <cellStyle name="Финансовый 3 5 2 6 5 3 2" xfId="10187"/>
    <cellStyle name="Финансовый 3 5 2 6 5 3 2 2" xfId="23795"/>
    <cellStyle name="Финансовый 3 5 2 6 5 3 2 3" xfId="37403"/>
    <cellStyle name="Финансовый 3 5 2 6 5 3 3" xfId="16991"/>
    <cellStyle name="Финансовый 3 5 2 6 5 3 4" xfId="30599"/>
    <cellStyle name="Финансовый 3 5 2 6 5 4" xfId="7919"/>
    <cellStyle name="Финансовый 3 5 2 6 5 4 2" xfId="21527"/>
    <cellStyle name="Финансовый 3 5 2 6 5 4 3" xfId="35135"/>
    <cellStyle name="Финансовый 3 5 2 6 5 5" xfId="14723"/>
    <cellStyle name="Финансовый 3 5 2 6 5 6" xfId="28331"/>
    <cellStyle name="Финансовый 3 5 2 6 6" xfId="737"/>
    <cellStyle name="Финансовый 3 5 2 6 6 2" xfId="5273"/>
    <cellStyle name="Финансовый 3 5 2 6 6 2 2" xfId="12077"/>
    <cellStyle name="Финансовый 3 5 2 6 6 2 2 2" xfId="25685"/>
    <cellStyle name="Финансовый 3 5 2 6 6 2 2 3" xfId="39293"/>
    <cellStyle name="Финансовый 3 5 2 6 6 2 3" xfId="18881"/>
    <cellStyle name="Финансовый 3 5 2 6 6 2 4" xfId="32489"/>
    <cellStyle name="Финансовый 3 5 2 6 6 3" xfId="3005"/>
    <cellStyle name="Финансовый 3 5 2 6 6 3 2" xfId="9809"/>
    <cellStyle name="Финансовый 3 5 2 6 6 3 2 2" xfId="23417"/>
    <cellStyle name="Финансовый 3 5 2 6 6 3 2 3" xfId="37025"/>
    <cellStyle name="Финансовый 3 5 2 6 6 3 3" xfId="16613"/>
    <cellStyle name="Финансовый 3 5 2 6 6 3 4" xfId="30221"/>
    <cellStyle name="Финансовый 3 5 2 6 6 4" xfId="7541"/>
    <cellStyle name="Финансовый 3 5 2 6 6 4 2" xfId="21149"/>
    <cellStyle name="Финансовый 3 5 2 6 6 4 3" xfId="34757"/>
    <cellStyle name="Финансовый 3 5 2 6 6 5" xfId="14345"/>
    <cellStyle name="Финансовый 3 5 2 6 6 6" xfId="27953"/>
    <cellStyle name="Финансовый 3 5 2 6 7" xfId="4895"/>
    <cellStyle name="Финансовый 3 5 2 6 7 2" xfId="11699"/>
    <cellStyle name="Финансовый 3 5 2 6 7 2 2" xfId="25307"/>
    <cellStyle name="Финансовый 3 5 2 6 7 2 3" xfId="38915"/>
    <cellStyle name="Финансовый 3 5 2 6 7 3" xfId="18503"/>
    <cellStyle name="Финансовый 3 5 2 6 7 4" xfId="32111"/>
    <cellStyle name="Финансовый 3 5 2 6 8" xfId="2627"/>
    <cellStyle name="Финансовый 3 5 2 6 8 2" xfId="9431"/>
    <cellStyle name="Финансовый 3 5 2 6 8 2 2" xfId="23039"/>
    <cellStyle name="Финансовый 3 5 2 6 8 2 3" xfId="36647"/>
    <cellStyle name="Финансовый 3 5 2 6 8 3" xfId="16235"/>
    <cellStyle name="Финансовый 3 5 2 6 8 4" xfId="29843"/>
    <cellStyle name="Финансовый 3 5 2 6 9" xfId="7163"/>
    <cellStyle name="Финансовый 3 5 2 6 9 2" xfId="20771"/>
    <cellStyle name="Финансовый 3 5 2 6 9 3" xfId="34379"/>
    <cellStyle name="Финансовый 3 5 2 7" xfId="1669"/>
    <cellStyle name="Финансовый 3 5 2 7 2" xfId="6205"/>
    <cellStyle name="Финансовый 3 5 2 7 2 2" xfId="13009"/>
    <cellStyle name="Финансовый 3 5 2 7 2 2 2" xfId="26617"/>
    <cellStyle name="Финансовый 3 5 2 7 2 2 3" xfId="40225"/>
    <cellStyle name="Финансовый 3 5 2 7 2 3" xfId="19813"/>
    <cellStyle name="Финансовый 3 5 2 7 2 4" xfId="33421"/>
    <cellStyle name="Финансовый 3 5 2 7 3" xfId="3937"/>
    <cellStyle name="Финансовый 3 5 2 7 3 2" xfId="10741"/>
    <cellStyle name="Финансовый 3 5 2 7 3 2 2" xfId="24349"/>
    <cellStyle name="Финансовый 3 5 2 7 3 2 3" xfId="37957"/>
    <cellStyle name="Финансовый 3 5 2 7 3 3" xfId="17545"/>
    <cellStyle name="Финансовый 3 5 2 7 3 4" xfId="31153"/>
    <cellStyle name="Финансовый 3 5 2 7 4" xfId="8473"/>
    <cellStyle name="Финансовый 3 5 2 7 4 2" xfId="22081"/>
    <cellStyle name="Финансовый 3 5 2 7 4 3" xfId="35689"/>
    <cellStyle name="Финансовый 3 5 2 7 5" xfId="15277"/>
    <cellStyle name="Финансовый 3 5 2 7 6" xfId="28885"/>
    <cellStyle name="Финансовый 3 5 2 8" xfId="1291"/>
    <cellStyle name="Финансовый 3 5 2 8 2" xfId="5827"/>
    <cellStyle name="Финансовый 3 5 2 8 2 2" xfId="12631"/>
    <cellStyle name="Финансовый 3 5 2 8 2 2 2" xfId="26239"/>
    <cellStyle name="Финансовый 3 5 2 8 2 2 3" xfId="39847"/>
    <cellStyle name="Финансовый 3 5 2 8 2 3" xfId="19435"/>
    <cellStyle name="Финансовый 3 5 2 8 2 4" xfId="33043"/>
    <cellStyle name="Финансовый 3 5 2 8 3" xfId="3559"/>
    <cellStyle name="Финансовый 3 5 2 8 3 2" xfId="10363"/>
    <cellStyle name="Финансовый 3 5 2 8 3 2 2" xfId="23971"/>
    <cellStyle name="Финансовый 3 5 2 8 3 2 3" xfId="37579"/>
    <cellStyle name="Финансовый 3 5 2 8 3 3" xfId="17167"/>
    <cellStyle name="Финансовый 3 5 2 8 3 4" xfId="30775"/>
    <cellStyle name="Финансовый 3 5 2 8 4" xfId="8095"/>
    <cellStyle name="Финансовый 3 5 2 8 4 2" xfId="21703"/>
    <cellStyle name="Финансовый 3 5 2 8 4 3" xfId="35311"/>
    <cellStyle name="Финансовый 3 5 2 8 5" xfId="14899"/>
    <cellStyle name="Финансовый 3 5 2 8 6" xfId="28507"/>
    <cellStyle name="Финансовый 3 5 2 9" xfId="2047"/>
    <cellStyle name="Финансовый 3 5 2 9 2" xfId="6583"/>
    <cellStyle name="Финансовый 3 5 2 9 2 2" xfId="13387"/>
    <cellStyle name="Финансовый 3 5 2 9 2 2 2" xfId="26995"/>
    <cellStyle name="Финансовый 3 5 2 9 2 2 3" xfId="40603"/>
    <cellStyle name="Финансовый 3 5 2 9 2 3" xfId="20191"/>
    <cellStyle name="Финансовый 3 5 2 9 2 4" xfId="33799"/>
    <cellStyle name="Финансовый 3 5 2 9 3" xfId="4315"/>
    <cellStyle name="Финансовый 3 5 2 9 3 2" xfId="11119"/>
    <cellStyle name="Финансовый 3 5 2 9 3 2 2" xfId="24727"/>
    <cellStyle name="Финансовый 3 5 2 9 3 2 3" xfId="38335"/>
    <cellStyle name="Финансовый 3 5 2 9 3 3" xfId="17923"/>
    <cellStyle name="Финансовый 3 5 2 9 3 4" xfId="31531"/>
    <cellStyle name="Финансовый 3 5 2 9 4" xfId="8851"/>
    <cellStyle name="Финансовый 3 5 2 9 4 2" xfId="22459"/>
    <cellStyle name="Финансовый 3 5 2 9 4 3" xfId="36067"/>
    <cellStyle name="Финансовый 3 5 2 9 5" xfId="15655"/>
    <cellStyle name="Финансовый 3 5 2 9 6" xfId="29263"/>
    <cellStyle name="Финансовый 3 5 2_планирование суточное" xfId="59303"/>
    <cellStyle name="Финансовый 3 5 3" xfId="190"/>
    <cellStyle name="Финансовый 3 5 3 10" xfId="4726"/>
    <cellStyle name="Финансовый 3 5 3 10 2" xfId="11530"/>
    <cellStyle name="Финансовый 3 5 3 10 2 2" xfId="25138"/>
    <cellStyle name="Финансовый 3 5 3 10 2 3" xfId="38746"/>
    <cellStyle name="Финансовый 3 5 3 10 3" xfId="18334"/>
    <cellStyle name="Финансовый 3 5 3 10 4" xfId="31942"/>
    <cellStyle name="Финансовый 3 5 3 11" xfId="2458"/>
    <cellStyle name="Финансовый 3 5 3 11 2" xfId="9262"/>
    <cellStyle name="Финансовый 3 5 3 11 2 2" xfId="22870"/>
    <cellStyle name="Финансовый 3 5 3 11 2 3" xfId="36478"/>
    <cellStyle name="Финансовый 3 5 3 11 3" xfId="16066"/>
    <cellStyle name="Финансовый 3 5 3 11 4" xfId="29674"/>
    <cellStyle name="Финансовый 3 5 3 12" xfId="6994"/>
    <cellStyle name="Финансовый 3 5 3 12 2" xfId="20602"/>
    <cellStyle name="Финансовый 3 5 3 12 3" xfId="34210"/>
    <cellStyle name="Финансовый 3 5 3 13" xfId="13798"/>
    <cellStyle name="Финансовый 3 5 3 14" xfId="27406"/>
    <cellStyle name="Финансовый 3 5 3 2" xfId="325"/>
    <cellStyle name="Финансовый 3 5 3 2 10" xfId="7129"/>
    <cellStyle name="Финансовый 3 5 3 2 10 2" xfId="20737"/>
    <cellStyle name="Финансовый 3 5 3 2 10 3" xfId="34345"/>
    <cellStyle name="Финансовый 3 5 3 2 11" xfId="13933"/>
    <cellStyle name="Финансовый 3 5 3 2 12" xfId="27541"/>
    <cellStyle name="Финансовый 3 5 3 2 2" xfId="473"/>
    <cellStyle name="Финансовый 3 5 3 2 2 10" xfId="14081"/>
    <cellStyle name="Финансовый 3 5 3 2 2 11" xfId="27689"/>
    <cellStyle name="Финансовый 3 5 3 2 2 2" xfId="1985"/>
    <cellStyle name="Финансовый 3 5 3 2 2 2 2" xfId="6521"/>
    <cellStyle name="Финансовый 3 5 3 2 2 2 2 2" xfId="13325"/>
    <cellStyle name="Финансовый 3 5 3 2 2 2 2 2 2" xfId="26933"/>
    <cellStyle name="Финансовый 3 5 3 2 2 2 2 2 3" xfId="40541"/>
    <cellStyle name="Финансовый 3 5 3 2 2 2 2 3" xfId="20129"/>
    <cellStyle name="Финансовый 3 5 3 2 2 2 2 4" xfId="33737"/>
    <cellStyle name="Финансовый 3 5 3 2 2 2 3" xfId="4253"/>
    <cellStyle name="Финансовый 3 5 3 2 2 2 3 2" xfId="11057"/>
    <cellStyle name="Финансовый 3 5 3 2 2 2 3 2 2" xfId="24665"/>
    <cellStyle name="Финансовый 3 5 3 2 2 2 3 2 3" xfId="38273"/>
    <cellStyle name="Финансовый 3 5 3 2 2 2 3 3" xfId="17861"/>
    <cellStyle name="Финансовый 3 5 3 2 2 2 3 4" xfId="31469"/>
    <cellStyle name="Финансовый 3 5 3 2 2 2 4" xfId="8789"/>
    <cellStyle name="Финансовый 3 5 3 2 2 2 4 2" xfId="22397"/>
    <cellStyle name="Финансовый 3 5 3 2 2 2 4 3" xfId="36005"/>
    <cellStyle name="Финансовый 3 5 3 2 2 2 5" xfId="15593"/>
    <cellStyle name="Финансовый 3 5 3 2 2 2 6" xfId="29201"/>
    <cellStyle name="Финансовый 3 5 3 2 2 3" xfId="1607"/>
    <cellStyle name="Финансовый 3 5 3 2 2 3 2" xfId="6143"/>
    <cellStyle name="Финансовый 3 5 3 2 2 3 2 2" xfId="12947"/>
    <cellStyle name="Финансовый 3 5 3 2 2 3 2 2 2" xfId="26555"/>
    <cellStyle name="Финансовый 3 5 3 2 2 3 2 2 3" xfId="40163"/>
    <cellStyle name="Финансовый 3 5 3 2 2 3 2 3" xfId="19751"/>
    <cellStyle name="Финансовый 3 5 3 2 2 3 2 4" xfId="33359"/>
    <cellStyle name="Финансовый 3 5 3 2 2 3 3" xfId="3875"/>
    <cellStyle name="Финансовый 3 5 3 2 2 3 3 2" xfId="10679"/>
    <cellStyle name="Финансовый 3 5 3 2 2 3 3 2 2" xfId="24287"/>
    <cellStyle name="Финансовый 3 5 3 2 2 3 3 2 3" xfId="37895"/>
    <cellStyle name="Финансовый 3 5 3 2 2 3 3 3" xfId="17483"/>
    <cellStyle name="Финансовый 3 5 3 2 2 3 3 4" xfId="31091"/>
    <cellStyle name="Финансовый 3 5 3 2 2 3 4" xfId="8411"/>
    <cellStyle name="Финансовый 3 5 3 2 2 3 4 2" xfId="22019"/>
    <cellStyle name="Финансовый 3 5 3 2 2 3 4 3" xfId="35627"/>
    <cellStyle name="Финансовый 3 5 3 2 2 3 5" xfId="15215"/>
    <cellStyle name="Финансовый 3 5 3 2 2 3 6" xfId="28823"/>
    <cellStyle name="Финансовый 3 5 3 2 2 4" xfId="2363"/>
    <cellStyle name="Финансовый 3 5 3 2 2 4 2" xfId="6899"/>
    <cellStyle name="Финансовый 3 5 3 2 2 4 2 2" xfId="13703"/>
    <cellStyle name="Финансовый 3 5 3 2 2 4 2 2 2" xfId="27311"/>
    <cellStyle name="Финансовый 3 5 3 2 2 4 2 2 3" xfId="40919"/>
    <cellStyle name="Финансовый 3 5 3 2 2 4 2 3" xfId="20507"/>
    <cellStyle name="Финансовый 3 5 3 2 2 4 2 4" xfId="34115"/>
    <cellStyle name="Финансовый 3 5 3 2 2 4 3" xfId="4631"/>
    <cellStyle name="Финансовый 3 5 3 2 2 4 3 2" xfId="11435"/>
    <cellStyle name="Финансовый 3 5 3 2 2 4 3 2 2" xfId="25043"/>
    <cellStyle name="Финансовый 3 5 3 2 2 4 3 2 3" xfId="38651"/>
    <cellStyle name="Финансовый 3 5 3 2 2 4 3 3" xfId="18239"/>
    <cellStyle name="Финансовый 3 5 3 2 2 4 3 4" xfId="31847"/>
    <cellStyle name="Финансовый 3 5 3 2 2 4 4" xfId="9167"/>
    <cellStyle name="Финансовый 3 5 3 2 2 4 4 2" xfId="22775"/>
    <cellStyle name="Финансовый 3 5 3 2 2 4 4 3" xfId="36383"/>
    <cellStyle name="Финансовый 3 5 3 2 2 4 5" xfId="15971"/>
    <cellStyle name="Финансовый 3 5 3 2 2 4 6" xfId="29579"/>
    <cellStyle name="Финансовый 3 5 3 2 2 5" xfId="1229"/>
    <cellStyle name="Финансовый 3 5 3 2 2 5 2" xfId="5765"/>
    <cellStyle name="Финансовый 3 5 3 2 2 5 2 2" xfId="12569"/>
    <cellStyle name="Финансовый 3 5 3 2 2 5 2 2 2" xfId="26177"/>
    <cellStyle name="Финансовый 3 5 3 2 2 5 2 2 3" xfId="39785"/>
    <cellStyle name="Финансовый 3 5 3 2 2 5 2 3" xfId="19373"/>
    <cellStyle name="Финансовый 3 5 3 2 2 5 2 4" xfId="32981"/>
    <cellStyle name="Финансовый 3 5 3 2 2 5 3" xfId="3497"/>
    <cellStyle name="Финансовый 3 5 3 2 2 5 3 2" xfId="10301"/>
    <cellStyle name="Финансовый 3 5 3 2 2 5 3 2 2" xfId="23909"/>
    <cellStyle name="Финансовый 3 5 3 2 2 5 3 2 3" xfId="37517"/>
    <cellStyle name="Финансовый 3 5 3 2 2 5 3 3" xfId="17105"/>
    <cellStyle name="Финансовый 3 5 3 2 2 5 3 4" xfId="30713"/>
    <cellStyle name="Финансовый 3 5 3 2 2 5 4" xfId="8033"/>
    <cellStyle name="Финансовый 3 5 3 2 2 5 4 2" xfId="21641"/>
    <cellStyle name="Финансовый 3 5 3 2 2 5 4 3" xfId="35249"/>
    <cellStyle name="Финансовый 3 5 3 2 2 5 5" xfId="14837"/>
    <cellStyle name="Финансовый 3 5 3 2 2 5 6" xfId="28445"/>
    <cellStyle name="Финансовый 3 5 3 2 2 6" xfId="851"/>
    <cellStyle name="Финансовый 3 5 3 2 2 6 2" xfId="5387"/>
    <cellStyle name="Финансовый 3 5 3 2 2 6 2 2" xfId="12191"/>
    <cellStyle name="Финансовый 3 5 3 2 2 6 2 2 2" xfId="25799"/>
    <cellStyle name="Финансовый 3 5 3 2 2 6 2 2 3" xfId="39407"/>
    <cellStyle name="Финансовый 3 5 3 2 2 6 2 3" xfId="18995"/>
    <cellStyle name="Финансовый 3 5 3 2 2 6 2 4" xfId="32603"/>
    <cellStyle name="Финансовый 3 5 3 2 2 6 3" xfId="3119"/>
    <cellStyle name="Финансовый 3 5 3 2 2 6 3 2" xfId="9923"/>
    <cellStyle name="Финансовый 3 5 3 2 2 6 3 2 2" xfId="23531"/>
    <cellStyle name="Финансовый 3 5 3 2 2 6 3 2 3" xfId="37139"/>
    <cellStyle name="Финансовый 3 5 3 2 2 6 3 3" xfId="16727"/>
    <cellStyle name="Финансовый 3 5 3 2 2 6 3 4" xfId="30335"/>
    <cellStyle name="Финансовый 3 5 3 2 2 6 4" xfId="7655"/>
    <cellStyle name="Финансовый 3 5 3 2 2 6 4 2" xfId="21263"/>
    <cellStyle name="Финансовый 3 5 3 2 2 6 4 3" xfId="34871"/>
    <cellStyle name="Финансовый 3 5 3 2 2 6 5" xfId="14459"/>
    <cellStyle name="Финансовый 3 5 3 2 2 6 6" xfId="28067"/>
    <cellStyle name="Финансовый 3 5 3 2 2 7" xfId="5009"/>
    <cellStyle name="Финансовый 3 5 3 2 2 7 2" xfId="11813"/>
    <cellStyle name="Финансовый 3 5 3 2 2 7 2 2" xfId="25421"/>
    <cellStyle name="Финансовый 3 5 3 2 2 7 2 3" xfId="39029"/>
    <cellStyle name="Финансовый 3 5 3 2 2 7 3" xfId="18617"/>
    <cellStyle name="Финансовый 3 5 3 2 2 7 4" xfId="32225"/>
    <cellStyle name="Финансовый 3 5 3 2 2 8" xfId="2741"/>
    <cellStyle name="Финансовый 3 5 3 2 2 8 2" xfId="9545"/>
    <cellStyle name="Финансовый 3 5 3 2 2 8 2 2" xfId="23153"/>
    <cellStyle name="Финансовый 3 5 3 2 2 8 2 3" xfId="36761"/>
    <cellStyle name="Финансовый 3 5 3 2 2 8 3" xfId="16349"/>
    <cellStyle name="Финансовый 3 5 3 2 2 8 4" xfId="29957"/>
    <cellStyle name="Финансовый 3 5 3 2 2 9" xfId="7277"/>
    <cellStyle name="Финансовый 3 5 3 2 2 9 2" xfId="20885"/>
    <cellStyle name="Финансовый 3 5 3 2 2 9 3" xfId="34493"/>
    <cellStyle name="Финансовый 3 5 3 2 3" xfId="1837"/>
    <cellStyle name="Финансовый 3 5 3 2 3 2" xfId="6373"/>
    <cellStyle name="Финансовый 3 5 3 2 3 2 2" xfId="13177"/>
    <cellStyle name="Финансовый 3 5 3 2 3 2 2 2" xfId="26785"/>
    <cellStyle name="Финансовый 3 5 3 2 3 2 2 3" xfId="40393"/>
    <cellStyle name="Финансовый 3 5 3 2 3 2 3" xfId="19981"/>
    <cellStyle name="Финансовый 3 5 3 2 3 2 4" xfId="33589"/>
    <cellStyle name="Финансовый 3 5 3 2 3 3" xfId="4105"/>
    <cellStyle name="Финансовый 3 5 3 2 3 3 2" xfId="10909"/>
    <cellStyle name="Финансовый 3 5 3 2 3 3 2 2" xfId="24517"/>
    <cellStyle name="Финансовый 3 5 3 2 3 3 2 3" xfId="38125"/>
    <cellStyle name="Финансовый 3 5 3 2 3 3 3" xfId="17713"/>
    <cellStyle name="Финансовый 3 5 3 2 3 3 4" xfId="31321"/>
    <cellStyle name="Финансовый 3 5 3 2 3 4" xfId="8641"/>
    <cellStyle name="Финансовый 3 5 3 2 3 4 2" xfId="22249"/>
    <cellStyle name="Финансовый 3 5 3 2 3 4 3" xfId="35857"/>
    <cellStyle name="Финансовый 3 5 3 2 3 5" xfId="15445"/>
    <cellStyle name="Финансовый 3 5 3 2 3 6" xfId="29053"/>
    <cellStyle name="Финансовый 3 5 3 2 4" xfId="1459"/>
    <cellStyle name="Финансовый 3 5 3 2 4 2" xfId="5995"/>
    <cellStyle name="Финансовый 3 5 3 2 4 2 2" xfId="12799"/>
    <cellStyle name="Финансовый 3 5 3 2 4 2 2 2" xfId="26407"/>
    <cellStyle name="Финансовый 3 5 3 2 4 2 2 3" xfId="40015"/>
    <cellStyle name="Финансовый 3 5 3 2 4 2 3" xfId="19603"/>
    <cellStyle name="Финансовый 3 5 3 2 4 2 4" xfId="33211"/>
    <cellStyle name="Финансовый 3 5 3 2 4 3" xfId="3727"/>
    <cellStyle name="Финансовый 3 5 3 2 4 3 2" xfId="10531"/>
    <cellStyle name="Финансовый 3 5 3 2 4 3 2 2" xfId="24139"/>
    <cellStyle name="Финансовый 3 5 3 2 4 3 2 3" xfId="37747"/>
    <cellStyle name="Финансовый 3 5 3 2 4 3 3" xfId="17335"/>
    <cellStyle name="Финансовый 3 5 3 2 4 3 4" xfId="30943"/>
    <cellStyle name="Финансовый 3 5 3 2 4 4" xfId="8263"/>
    <cellStyle name="Финансовый 3 5 3 2 4 4 2" xfId="21871"/>
    <cellStyle name="Финансовый 3 5 3 2 4 4 3" xfId="35479"/>
    <cellStyle name="Финансовый 3 5 3 2 4 5" xfId="15067"/>
    <cellStyle name="Финансовый 3 5 3 2 4 6" xfId="28675"/>
    <cellStyle name="Финансовый 3 5 3 2 5" xfId="2215"/>
    <cellStyle name="Финансовый 3 5 3 2 5 2" xfId="6751"/>
    <cellStyle name="Финансовый 3 5 3 2 5 2 2" xfId="13555"/>
    <cellStyle name="Финансовый 3 5 3 2 5 2 2 2" xfId="27163"/>
    <cellStyle name="Финансовый 3 5 3 2 5 2 2 3" xfId="40771"/>
    <cellStyle name="Финансовый 3 5 3 2 5 2 3" xfId="20359"/>
    <cellStyle name="Финансовый 3 5 3 2 5 2 4" xfId="33967"/>
    <cellStyle name="Финансовый 3 5 3 2 5 3" xfId="4483"/>
    <cellStyle name="Финансовый 3 5 3 2 5 3 2" xfId="11287"/>
    <cellStyle name="Финансовый 3 5 3 2 5 3 2 2" xfId="24895"/>
    <cellStyle name="Финансовый 3 5 3 2 5 3 2 3" xfId="38503"/>
    <cellStyle name="Финансовый 3 5 3 2 5 3 3" xfId="18091"/>
    <cellStyle name="Финансовый 3 5 3 2 5 3 4" xfId="31699"/>
    <cellStyle name="Финансовый 3 5 3 2 5 4" xfId="9019"/>
    <cellStyle name="Финансовый 3 5 3 2 5 4 2" xfId="22627"/>
    <cellStyle name="Финансовый 3 5 3 2 5 4 3" xfId="36235"/>
    <cellStyle name="Финансовый 3 5 3 2 5 5" xfId="15823"/>
    <cellStyle name="Финансовый 3 5 3 2 5 6" xfId="29431"/>
    <cellStyle name="Финансовый 3 5 3 2 6" xfId="1081"/>
    <cellStyle name="Финансовый 3 5 3 2 6 2" xfId="5617"/>
    <cellStyle name="Финансовый 3 5 3 2 6 2 2" xfId="12421"/>
    <cellStyle name="Финансовый 3 5 3 2 6 2 2 2" xfId="26029"/>
    <cellStyle name="Финансовый 3 5 3 2 6 2 2 3" xfId="39637"/>
    <cellStyle name="Финансовый 3 5 3 2 6 2 3" xfId="19225"/>
    <cellStyle name="Финансовый 3 5 3 2 6 2 4" xfId="32833"/>
    <cellStyle name="Финансовый 3 5 3 2 6 3" xfId="3349"/>
    <cellStyle name="Финансовый 3 5 3 2 6 3 2" xfId="10153"/>
    <cellStyle name="Финансовый 3 5 3 2 6 3 2 2" xfId="23761"/>
    <cellStyle name="Финансовый 3 5 3 2 6 3 2 3" xfId="37369"/>
    <cellStyle name="Финансовый 3 5 3 2 6 3 3" xfId="16957"/>
    <cellStyle name="Финансовый 3 5 3 2 6 3 4" xfId="30565"/>
    <cellStyle name="Финансовый 3 5 3 2 6 4" xfId="7885"/>
    <cellStyle name="Финансовый 3 5 3 2 6 4 2" xfId="21493"/>
    <cellStyle name="Финансовый 3 5 3 2 6 4 3" xfId="35101"/>
    <cellStyle name="Финансовый 3 5 3 2 6 5" xfId="14689"/>
    <cellStyle name="Финансовый 3 5 3 2 6 6" xfId="28297"/>
    <cellStyle name="Финансовый 3 5 3 2 7" xfId="703"/>
    <cellStyle name="Финансовый 3 5 3 2 7 2" xfId="5239"/>
    <cellStyle name="Финансовый 3 5 3 2 7 2 2" xfId="12043"/>
    <cellStyle name="Финансовый 3 5 3 2 7 2 2 2" xfId="25651"/>
    <cellStyle name="Финансовый 3 5 3 2 7 2 2 3" xfId="39259"/>
    <cellStyle name="Финансовый 3 5 3 2 7 2 3" xfId="18847"/>
    <cellStyle name="Финансовый 3 5 3 2 7 2 4" xfId="32455"/>
    <cellStyle name="Финансовый 3 5 3 2 7 3" xfId="2971"/>
    <cellStyle name="Финансовый 3 5 3 2 7 3 2" xfId="9775"/>
    <cellStyle name="Финансовый 3 5 3 2 7 3 2 2" xfId="23383"/>
    <cellStyle name="Финансовый 3 5 3 2 7 3 2 3" xfId="36991"/>
    <cellStyle name="Финансовый 3 5 3 2 7 3 3" xfId="16579"/>
    <cellStyle name="Финансовый 3 5 3 2 7 3 4" xfId="30187"/>
    <cellStyle name="Финансовый 3 5 3 2 7 4" xfId="7507"/>
    <cellStyle name="Финансовый 3 5 3 2 7 4 2" xfId="21115"/>
    <cellStyle name="Финансовый 3 5 3 2 7 4 3" xfId="34723"/>
    <cellStyle name="Финансовый 3 5 3 2 7 5" xfId="14311"/>
    <cellStyle name="Финансовый 3 5 3 2 7 6" xfId="27919"/>
    <cellStyle name="Финансовый 3 5 3 2 8" xfId="4861"/>
    <cellStyle name="Финансовый 3 5 3 2 8 2" xfId="11665"/>
    <cellStyle name="Финансовый 3 5 3 2 8 2 2" xfId="25273"/>
    <cellStyle name="Финансовый 3 5 3 2 8 2 3" xfId="38881"/>
    <cellStyle name="Финансовый 3 5 3 2 8 3" xfId="18469"/>
    <cellStyle name="Финансовый 3 5 3 2 8 4" xfId="32077"/>
    <cellStyle name="Финансовый 3 5 3 2 9" xfId="2593"/>
    <cellStyle name="Финансовый 3 5 3 2 9 2" xfId="9397"/>
    <cellStyle name="Финансовый 3 5 3 2 9 2 2" xfId="23005"/>
    <cellStyle name="Финансовый 3 5 3 2 9 2 3" xfId="36613"/>
    <cellStyle name="Финансовый 3 5 3 2 9 3" xfId="16201"/>
    <cellStyle name="Финансовый 3 5 3 2 9 4" xfId="29809"/>
    <cellStyle name="Финансовый 3 5 3 3" xfId="271"/>
    <cellStyle name="Финансовый 3 5 3 3 10" xfId="7075"/>
    <cellStyle name="Финансовый 3 5 3 3 10 2" xfId="20683"/>
    <cellStyle name="Финансовый 3 5 3 3 10 3" xfId="34291"/>
    <cellStyle name="Финансовый 3 5 3 3 11" xfId="13879"/>
    <cellStyle name="Финансовый 3 5 3 3 12" xfId="27487"/>
    <cellStyle name="Финансовый 3 5 3 3 2" xfId="514"/>
    <cellStyle name="Финансовый 3 5 3 3 2 10" xfId="14122"/>
    <cellStyle name="Финансовый 3 5 3 3 2 11" xfId="27730"/>
    <cellStyle name="Финансовый 3 5 3 3 2 2" xfId="2026"/>
    <cellStyle name="Финансовый 3 5 3 3 2 2 2" xfId="6562"/>
    <cellStyle name="Финансовый 3 5 3 3 2 2 2 2" xfId="13366"/>
    <cellStyle name="Финансовый 3 5 3 3 2 2 2 2 2" xfId="26974"/>
    <cellStyle name="Финансовый 3 5 3 3 2 2 2 2 3" xfId="40582"/>
    <cellStyle name="Финансовый 3 5 3 3 2 2 2 3" xfId="20170"/>
    <cellStyle name="Финансовый 3 5 3 3 2 2 2 4" xfId="33778"/>
    <cellStyle name="Финансовый 3 5 3 3 2 2 3" xfId="4294"/>
    <cellStyle name="Финансовый 3 5 3 3 2 2 3 2" xfId="11098"/>
    <cellStyle name="Финансовый 3 5 3 3 2 2 3 2 2" xfId="24706"/>
    <cellStyle name="Финансовый 3 5 3 3 2 2 3 2 3" xfId="38314"/>
    <cellStyle name="Финансовый 3 5 3 3 2 2 3 3" xfId="17902"/>
    <cellStyle name="Финансовый 3 5 3 3 2 2 3 4" xfId="31510"/>
    <cellStyle name="Финансовый 3 5 3 3 2 2 4" xfId="8830"/>
    <cellStyle name="Финансовый 3 5 3 3 2 2 4 2" xfId="22438"/>
    <cellStyle name="Финансовый 3 5 3 3 2 2 4 3" xfId="36046"/>
    <cellStyle name="Финансовый 3 5 3 3 2 2 5" xfId="15634"/>
    <cellStyle name="Финансовый 3 5 3 3 2 2 6" xfId="29242"/>
    <cellStyle name="Финансовый 3 5 3 3 2 3" xfId="1648"/>
    <cellStyle name="Финансовый 3 5 3 3 2 3 2" xfId="6184"/>
    <cellStyle name="Финансовый 3 5 3 3 2 3 2 2" xfId="12988"/>
    <cellStyle name="Финансовый 3 5 3 3 2 3 2 2 2" xfId="26596"/>
    <cellStyle name="Финансовый 3 5 3 3 2 3 2 2 3" xfId="40204"/>
    <cellStyle name="Финансовый 3 5 3 3 2 3 2 3" xfId="19792"/>
    <cellStyle name="Финансовый 3 5 3 3 2 3 2 4" xfId="33400"/>
    <cellStyle name="Финансовый 3 5 3 3 2 3 3" xfId="3916"/>
    <cellStyle name="Финансовый 3 5 3 3 2 3 3 2" xfId="10720"/>
    <cellStyle name="Финансовый 3 5 3 3 2 3 3 2 2" xfId="24328"/>
    <cellStyle name="Финансовый 3 5 3 3 2 3 3 2 3" xfId="37936"/>
    <cellStyle name="Финансовый 3 5 3 3 2 3 3 3" xfId="17524"/>
    <cellStyle name="Финансовый 3 5 3 3 2 3 3 4" xfId="31132"/>
    <cellStyle name="Финансовый 3 5 3 3 2 3 4" xfId="8452"/>
    <cellStyle name="Финансовый 3 5 3 3 2 3 4 2" xfId="22060"/>
    <cellStyle name="Финансовый 3 5 3 3 2 3 4 3" xfId="35668"/>
    <cellStyle name="Финансовый 3 5 3 3 2 3 5" xfId="15256"/>
    <cellStyle name="Финансовый 3 5 3 3 2 3 6" xfId="28864"/>
    <cellStyle name="Финансовый 3 5 3 3 2 4" xfId="2404"/>
    <cellStyle name="Финансовый 3 5 3 3 2 4 2" xfId="6940"/>
    <cellStyle name="Финансовый 3 5 3 3 2 4 2 2" xfId="13744"/>
    <cellStyle name="Финансовый 3 5 3 3 2 4 2 2 2" xfId="27352"/>
    <cellStyle name="Финансовый 3 5 3 3 2 4 2 2 3" xfId="40960"/>
    <cellStyle name="Финансовый 3 5 3 3 2 4 2 3" xfId="20548"/>
    <cellStyle name="Финансовый 3 5 3 3 2 4 2 4" xfId="34156"/>
    <cellStyle name="Финансовый 3 5 3 3 2 4 3" xfId="4672"/>
    <cellStyle name="Финансовый 3 5 3 3 2 4 3 2" xfId="11476"/>
    <cellStyle name="Финансовый 3 5 3 3 2 4 3 2 2" xfId="25084"/>
    <cellStyle name="Финансовый 3 5 3 3 2 4 3 2 3" xfId="38692"/>
    <cellStyle name="Финансовый 3 5 3 3 2 4 3 3" xfId="18280"/>
    <cellStyle name="Финансовый 3 5 3 3 2 4 3 4" xfId="31888"/>
    <cellStyle name="Финансовый 3 5 3 3 2 4 4" xfId="9208"/>
    <cellStyle name="Финансовый 3 5 3 3 2 4 4 2" xfId="22816"/>
    <cellStyle name="Финансовый 3 5 3 3 2 4 4 3" xfId="36424"/>
    <cellStyle name="Финансовый 3 5 3 3 2 4 5" xfId="16012"/>
    <cellStyle name="Финансовый 3 5 3 3 2 4 6" xfId="29620"/>
    <cellStyle name="Финансовый 3 5 3 3 2 5" xfId="1270"/>
    <cellStyle name="Финансовый 3 5 3 3 2 5 2" xfId="5806"/>
    <cellStyle name="Финансовый 3 5 3 3 2 5 2 2" xfId="12610"/>
    <cellStyle name="Финансовый 3 5 3 3 2 5 2 2 2" xfId="26218"/>
    <cellStyle name="Финансовый 3 5 3 3 2 5 2 2 3" xfId="39826"/>
    <cellStyle name="Финансовый 3 5 3 3 2 5 2 3" xfId="19414"/>
    <cellStyle name="Финансовый 3 5 3 3 2 5 2 4" xfId="33022"/>
    <cellStyle name="Финансовый 3 5 3 3 2 5 3" xfId="3538"/>
    <cellStyle name="Финансовый 3 5 3 3 2 5 3 2" xfId="10342"/>
    <cellStyle name="Финансовый 3 5 3 3 2 5 3 2 2" xfId="23950"/>
    <cellStyle name="Финансовый 3 5 3 3 2 5 3 2 3" xfId="37558"/>
    <cellStyle name="Финансовый 3 5 3 3 2 5 3 3" xfId="17146"/>
    <cellStyle name="Финансовый 3 5 3 3 2 5 3 4" xfId="30754"/>
    <cellStyle name="Финансовый 3 5 3 3 2 5 4" xfId="8074"/>
    <cellStyle name="Финансовый 3 5 3 3 2 5 4 2" xfId="21682"/>
    <cellStyle name="Финансовый 3 5 3 3 2 5 4 3" xfId="35290"/>
    <cellStyle name="Финансовый 3 5 3 3 2 5 5" xfId="14878"/>
    <cellStyle name="Финансовый 3 5 3 3 2 5 6" xfId="28486"/>
    <cellStyle name="Финансовый 3 5 3 3 2 6" xfId="892"/>
    <cellStyle name="Финансовый 3 5 3 3 2 6 2" xfId="5428"/>
    <cellStyle name="Финансовый 3 5 3 3 2 6 2 2" xfId="12232"/>
    <cellStyle name="Финансовый 3 5 3 3 2 6 2 2 2" xfId="25840"/>
    <cellStyle name="Финансовый 3 5 3 3 2 6 2 2 3" xfId="39448"/>
    <cellStyle name="Финансовый 3 5 3 3 2 6 2 3" xfId="19036"/>
    <cellStyle name="Финансовый 3 5 3 3 2 6 2 4" xfId="32644"/>
    <cellStyle name="Финансовый 3 5 3 3 2 6 3" xfId="3160"/>
    <cellStyle name="Финансовый 3 5 3 3 2 6 3 2" xfId="9964"/>
    <cellStyle name="Финансовый 3 5 3 3 2 6 3 2 2" xfId="23572"/>
    <cellStyle name="Финансовый 3 5 3 3 2 6 3 2 3" xfId="37180"/>
    <cellStyle name="Финансовый 3 5 3 3 2 6 3 3" xfId="16768"/>
    <cellStyle name="Финансовый 3 5 3 3 2 6 3 4" xfId="30376"/>
    <cellStyle name="Финансовый 3 5 3 3 2 6 4" xfId="7696"/>
    <cellStyle name="Финансовый 3 5 3 3 2 6 4 2" xfId="21304"/>
    <cellStyle name="Финансовый 3 5 3 3 2 6 4 3" xfId="34912"/>
    <cellStyle name="Финансовый 3 5 3 3 2 6 5" xfId="14500"/>
    <cellStyle name="Финансовый 3 5 3 3 2 6 6" xfId="28108"/>
    <cellStyle name="Финансовый 3 5 3 3 2 7" xfId="5050"/>
    <cellStyle name="Финансовый 3 5 3 3 2 7 2" xfId="11854"/>
    <cellStyle name="Финансовый 3 5 3 3 2 7 2 2" xfId="25462"/>
    <cellStyle name="Финансовый 3 5 3 3 2 7 2 3" xfId="39070"/>
    <cellStyle name="Финансовый 3 5 3 3 2 7 3" xfId="18658"/>
    <cellStyle name="Финансовый 3 5 3 3 2 7 4" xfId="32266"/>
    <cellStyle name="Финансовый 3 5 3 3 2 8" xfId="2782"/>
    <cellStyle name="Финансовый 3 5 3 3 2 8 2" xfId="9586"/>
    <cellStyle name="Финансовый 3 5 3 3 2 8 2 2" xfId="23194"/>
    <cellStyle name="Финансовый 3 5 3 3 2 8 2 3" xfId="36802"/>
    <cellStyle name="Финансовый 3 5 3 3 2 8 3" xfId="16390"/>
    <cellStyle name="Финансовый 3 5 3 3 2 8 4" xfId="29998"/>
    <cellStyle name="Финансовый 3 5 3 3 2 9" xfId="7318"/>
    <cellStyle name="Финансовый 3 5 3 3 2 9 2" xfId="20926"/>
    <cellStyle name="Финансовый 3 5 3 3 2 9 3" xfId="34534"/>
    <cellStyle name="Финансовый 3 5 3 3 3" xfId="1783"/>
    <cellStyle name="Финансовый 3 5 3 3 3 2" xfId="6319"/>
    <cellStyle name="Финансовый 3 5 3 3 3 2 2" xfId="13123"/>
    <cellStyle name="Финансовый 3 5 3 3 3 2 2 2" xfId="26731"/>
    <cellStyle name="Финансовый 3 5 3 3 3 2 2 3" xfId="40339"/>
    <cellStyle name="Финансовый 3 5 3 3 3 2 3" xfId="19927"/>
    <cellStyle name="Финансовый 3 5 3 3 3 2 4" xfId="33535"/>
    <cellStyle name="Финансовый 3 5 3 3 3 3" xfId="4051"/>
    <cellStyle name="Финансовый 3 5 3 3 3 3 2" xfId="10855"/>
    <cellStyle name="Финансовый 3 5 3 3 3 3 2 2" xfId="24463"/>
    <cellStyle name="Финансовый 3 5 3 3 3 3 2 3" xfId="38071"/>
    <cellStyle name="Финансовый 3 5 3 3 3 3 3" xfId="17659"/>
    <cellStyle name="Финансовый 3 5 3 3 3 3 4" xfId="31267"/>
    <cellStyle name="Финансовый 3 5 3 3 3 4" xfId="8587"/>
    <cellStyle name="Финансовый 3 5 3 3 3 4 2" xfId="22195"/>
    <cellStyle name="Финансовый 3 5 3 3 3 4 3" xfId="35803"/>
    <cellStyle name="Финансовый 3 5 3 3 3 5" xfId="15391"/>
    <cellStyle name="Финансовый 3 5 3 3 3 6" xfId="28999"/>
    <cellStyle name="Финансовый 3 5 3 3 4" xfId="1405"/>
    <cellStyle name="Финансовый 3 5 3 3 4 2" xfId="5941"/>
    <cellStyle name="Финансовый 3 5 3 3 4 2 2" xfId="12745"/>
    <cellStyle name="Финансовый 3 5 3 3 4 2 2 2" xfId="26353"/>
    <cellStyle name="Финансовый 3 5 3 3 4 2 2 3" xfId="39961"/>
    <cellStyle name="Финансовый 3 5 3 3 4 2 3" xfId="19549"/>
    <cellStyle name="Финансовый 3 5 3 3 4 2 4" xfId="33157"/>
    <cellStyle name="Финансовый 3 5 3 3 4 3" xfId="3673"/>
    <cellStyle name="Финансовый 3 5 3 3 4 3 2" xfId="10477"/>
    <cellStyle name="Финансовый 3 5 3 3 4 3 2 2" xfId="24085"/>
    <cellStyle name="Финансовый 3 5 3 3 4 3 2 3" xfId="37693"/>
    <cellStyle name="Финансовый 3 5 3 3 4 3 3" xfId="17281"/>
    <cellStyle name="Финансовый 3 5 3 3 4 3 4" xfId="30889"/>
    <cellStyle name="Финансовый 3 5 3 3 4 4" xfId="8209"/>
    <cellStyle name="Финансовый 3 5 3 3 4 4 2" xfId="21817"/>
    <cellStyle name="Финансовый 3 5 3 3 4 4 3" xfId="35425"/>
    <cellStyle name="Финансовый 3 5 3 3 4 5" xfId="15013"/>
    <cellStyle name="Финансовый 3 5 3 3 4 6" xfId="28621"/>
    <cellStyle name="Финансовый 3 5 3 3 5" xfId="2161"/>
    <cellStyle name="Финансовый 3 5 3 3 5 2" xfId="6697"/>
    <cellStyle name="Финансовый 3 5 3 3 5 2 2" xfId="13501"/>
    <cellStyle name="Финансовый 3 5 3 3 5 2 2 2" xfId="27109"/>
    <cellStyle name="Финансовый 3 5 3 3 5 2 2 3" xfId="40717"/>
    <cellStyle name="Финансовый 3 5 3 3 5 2 3" xfId="20305"/>
    <cellStyle name="Финансовый 3 5 3 3 5 2 4" xfId="33913"/>
    <cellStyle name="Финансовый 3 5 3 3 5 3" xfId="4429"/>
    <cellStyle name="Финансовый 3 5 3 3 5 3 2" xfId="11233"/>
    <cellStyle name="Финансовый 3 5 3 3 5 3 2 2" xfId="24841"/>
    <cellStyle name="Финансовый 3 5 3 3 5 3 2 3" xfId="38449"/>
    <cellStyle name="Финансовый 3 5 3 3 5 3 3" xfId="18037"/>
    <cellStyle name="Финансовый 3 5 3 3 5 3 4" xfId="31645"/>
    <cellStyle name="Финансовый 3 5 3 3 5 4" xfId="8965"/>
    <cellStyle name="Финансовый 3 5 3 3 5 4 2" xfId="22573"/>
    <cellStyle name="Финансовый 3 5 3 3 5 4 3" xfId="36181"/>
    <cellStyle name="Финансовый 3 5 3 3 5 5" xfId="15769"/>
    <cellStyle name="Финансовый 3 5 3 3 5 6" xfId="29377"/>
    <cellStyle name="Финансовый 3 5 3 3 6" xfId="1027"/>
    <cellStyle name="Финансовый 3 5 3 3 6 2" xfId="5563"/>
    <cellStyle name="Финансовый 3 5 3 3 6 2 2" xfId="12367"/>
    <cellStyle name="Финансовый 3 5 3 3 6 2 2 2" xfId="25975"/>
    <cellStyle name="Финансовый 3 5 3 3 6 2 2 3" xfId="39583"/>
    <cellStyle name="Финансовый 3 5 3 3 6 2 3" xfId="19171"/>
    <cellStyle name="Финансовый 3 5 3 3 6 2 4" xfId="32779"/>
    <cellStyle name="Финансовый 3 5 3 3 6 3" xfId="3295"/>
    <cellStyle name="Финансовый 3 5 3 3 6 3 2" xfId="10099"/>
    <cellStyle name="Финансовый 3 5 3 3 6 3 2 2" xfId="23707"/>
    <cellStyle name="Финансовый 3 5 3 3 6 3 2 3" xfId="37315"/>
    <cellStyle name="Финансовый 3 5 3 3 6 3 3" xfId="16903"/>
    <cellStyle name="Финансовый 3 5 3 3 6 3 4" xfId="30511"/>
    <cellStyle name="Финансовый 3 5 3 3 6 4" xfId="7831"/>
    <cellStyle name="Финансовый 3 5 3 3 6 4 2" xfId="21439"/>
    <cellStyle name="Финансовый 3 5 3 3 6 4 3" xfId="35047"/>
    <cellStyle name="Финансовый 3 5 3 3 6 5" xfId="14635"/>
    <cellStyle name="Финансовый 3 5 3 3 6 6" xfId="28243"/>
    <cellStyle name="Финансовый 3 5 3 3 7" xfId="649"/>
    <cellStyle name="Финансовый 3 5 3 3 7 2" xfId="5185"/>
    <cellStyle name="Финансовый 3 5 3 3 7 2 2" xfId="11989"/>
    <cellStyle name="Финансовый 3 5 3 3 7 2 2 2" xfId="25597"/>
    <cellStyle name="Финансовый 3 5 3 3 7 2 2 3" xfId="39205"/>
    <cellStyle name="Финансовый 3 5 3 3 7 2 3" xfId="18793"/>
    <cellStyle name="Финансовый 3 5 3 3 7 2 4" xfId="32401"/>
    <cellStyle name="Финансовый 3 5 3 3 7 3" xfId="2917"/>
    <cellStyle name="Финансовый 3 5 3 3 7 3 2" xfId="9721"/>
    <cellStyle name="Финансовый 3 5 3 3 7 3 2 2" xfId="23329"/>
    <cellStyle name="Финансовый 3 5 3 3 7 3 2 3" xfId="36937"/>
    <cellStyle name="Финансовый 3 5 3 3 7 3 3" xfId="16525"/>
    <cellStyle name="Финансовый 3 5 3 3 7 3 4" xfId="30133"/>
    <cellStyle name="Финансовый 3 5 3 3 7 4" xfId="7453"/>
    <cellStyle name="Финансовый 3 5 3 3 7 4 2" xfId="21061"/>
    <cellStyle name="Финансовый 3 5 3 3 7 4 3" xfId="34669"/>
    <cellStyle name="Финансовый 3 5 3 3 7 5" xfId="14257"/>
    <cellStyle name="Финансовый 3 5 3 3 7 6" xfId="27865"/>
    <cellStyle name="Финансовый 3 5 3 3 8" xfId="4807"/>
    <cellStyle name="Финансовый 3 5 3 3 8 2" xfId="11611"/>
    <cellStyle name="Финансовый 3 5 3 3 8 2 2" xfId="25219"/>
    <cellStyle name="Финансовый 3 5 3 3 8 2 3" xfId="38827"/>
    <cellStyle name="Финансовый 3 5 3 3 8 3" xfId="18415"/>
    <cellStyle name="Финансовый 3 5 3 3 8 4" xfId="32023"/>
    <cellStyle name="Финансовый 3 5 3 3 9" xfId="2539"/>
    <cellStyle name="Финансовый 3 5 3 3 9 2" xfId="9343"/>
    <cellStyle name="Финансовый 3 5 3 3 9 2 2" xfId="22951"/>
    <cellStyle name="Финансовый 3 5 3 3 9 2 3" xfId="36559"/>
    <cellStyle name="Финансовый 3 5 3 3 9 3" xfId="16147"/>
    <cellStyle name="Финансовый 3 5 3 3 9 4" xfId="29755"/>
    <cellStyle name="Финансовый 3 5 3 4" xfId="392"/>
    <cellStyle name="Финансовый 3 5 3 4 10" xfId="14000"/>
    <cellStyle name="Финансовый 3 5 3 4 11" xfId="27608"/>
    <cellStyle name="Финансовый 3 5 3 4 2" xfId="1904"/>
    <cellStyle name="Финансовый 3 5 3 4 2 2" xfId="6440"/>
    <cellStyle name="Финансовый 3 5 3 4 2 2 2" xfId="13244"/>
    <cellStyle name="Финансовый 3 5 3 4 2 2 2 2" xfId="26852"/>
    <cellStyle name="Финансовый 3 5 3 4 2 2 2 3" xfId="40460"/>
    <cellStyle name="Финансовый 3 5 3 4 2 2 3" xfId="20048"/>
    <cellStyle name="Финансовый 3 5 3 4 2 2 4" xfId="33656"/>
    <cellStyle name="Финансовый 3 5 3 4 2 3" xfId="4172"/>
    <cellStyle name="Финансовый 3 5 3 4 2 3 2" xfId="10976"/>
    <cellStyle name="Финансовый 3 5 3 4 2 3 2 2" xfId="24584"/>
    <cellStyle name="Финансовый 3 5 3 4 2 3 2 3" xfId="38192"/>
    <cellStyle name="Финансовый 3 5 3 4 2 3 3" xfId="17780"/>
    <cellStyle name="Финансовый 3 5 3 4 2 3 4" xfId="31388"/>
    <cellStyle name="Финансовый 3 5 3 4 2 4" xfId="8708"/>
    <cellStyle name="Финансовый 3 5 3 4 2 4 2" xfId="22316"/>
    <cellStyle name="Финансовый 3 5 3 4 2 4 3" xfId="35924"/>
    <cellStyle name="Финансовый 3 5 3 4 2 5" xfId="15512"/>
    <cellStyle name="Финансовый 3 5 3 4 2 6" xfId="29120"/>
    <cellStyle name="Финансовый 3 5 3 4 3" xfId="1526"/>
    <cellStyle name="Финансовый 3 5 3 4 3 2" xfId="6062"/>
    <cellStyle name="Финансовый 3 5 3 4 3 2 2" xfId="12866"/>
    <cellStyle name="Финансовый 3 5 3 4 3 2 2 2" xfId="26474"/>
    <cellStyle name="Финансовый 3 5 3 4 3 2 2 3" xfId="40082"/>
    <cellStyle name="Финансовый 3 5 3 4 3 2 3" xfId="19670"/>
    <cellStyle name="Финансовый 3 5 3 4 3 2 4" xfId="33278"/>
    <cellStyle name="Финансовый 3 5 3 4 3 3" xfId="3794"/>
    <cellStyle name="Финансовый 3 5 3 4 3 3 2" xfId="10598"/>
    <cellStyle name="Финансовый 3 5 3 4 3 3 2 2" xfId="24206"/>
    <cellStyle name="Финансовый 3 5 3 4 3 3 2 3" xfId="37814"/>
    <cellStyle name="Финансовый 3 5 3 4 3 3 3" xfId="17402"/>
    <cellStyle name="Финансовый 3 5 3 4 3 3 4" xfId="31010"/>
    <cellStyle name="Финансовый 3 5 3 4 3 4" xfId="8330"/>
    <cellStyle name="Финансовый 3 5 3 4 3 4 2" xfId="21938"/>
    <cellStyle name="Финансовый 3 5 3 4 3 4 3" xfId="35546"/>
    <cellStyle name="Финансовый 3 5 3 4 3 5" xfId="15134"/>
    <cellStyle name="Финансовый 3 5 3 4 3 6" xfId="28742"/>
    <cellStyle name="Финансовый 3 5 3 4 4" xfId="2282"/>
    <cellStyle name="Финансовый 3 5 3 4 4 2" xfId="6818"/>
    <cellStyle name="Финансовый 3 5 3 4 4 2 2" xfId="13622"/>
    <cellStyle name="Финансовый 3 5 3 4 4 2 2 2" xfId="27230"/>
    <cellStyle name="Финансовый 3 5 3 4 4 2 2 3" xfId="40838"/>
    <cellStyle name="Финансовый 3 5 3 4 4 2 3" xfId="20426"/>
    <cellStyle name="Финансовый 3 5 3 4 4 2 4" xfId="34034"/>
    <cellStyle name="Финансовый 3 5 3 4 4 3" xfId="4550"/>
    <cellStyle name="Финансовый 3 5 3 4 4 3 2" xfId="11354"/>
    <cellStyle name="Финансовый 3 5 3 4 4 3 2 2" xfId="24962"/>
    <cellStyle name="Финансовый 3 5 3 4 4 3 2 3" xfId="38570"/>
    <cellStyle name="Финансовый 3 5 3 4 4 3 3" xfId="18158"/>
    <cellStyle name="Финансовый 3 5 3 4 4 3 4" xfId="31766"/>
    <cellStyle name="Финансовый 3 5 3 4 4 4" xfId="9086"/>
    <cellStyle name="Финансовый 3 5 3 4 4 4 2" xfId="22694"/>
    <cellStyle name="Финансовый 3 5 3 4 4 4 3" xfId="36302"/>
    <cellStyle name="Финансовый 3 5 3 4 4 5" xfId="15890"/>
    <cellStyle name="Финансовый 3 5 3 4 4 6" xfId="29498"/>
    <cellStyle name="Финансовый 3 5 3 4 5" xfId="1148"/>
    <cellStyle name="Финансовый 3 5 3 4 5 2" xfId="5684"/>
    <cellStyle name="Финансовый 3 5 3 4 5 2 2" xfId="12488"/>
    <cellStyle name="Финансовый 3 5 3 4 5 2 2 2" xfId="26096"/>
    <cellStyle name="Финансовый 3 5 3 4 5 2 2 3" xfId="39704"/>
    <cellStyle name="Финансовый 3 5 3 4 5 2 3" xfId="19292"/>
    <cellStyle name="Финансовый 3 5 3 4 5 2 4" xfId="32900"/>
    <cellStyle name="Финансовый 3 5 3 4 5 3" xfId="3416"/>
    <cellStyle name="Финансовый 3 5 3 4 5 3 2" xfId="10220"/>
    <cellStyle name="Финансовый 3 5 3 4 5 3 2 2" xfId="23828"/>
    <cellStyle name="Финансовый 3 5 3 4 5 3 2 3" xfId="37436"/>
    <cellStyle name="Финансовый 3 5 3 4 5 3 3" xfId="17024"/>
    <cellStyle name="Финансовый 3 5 3 4 5 3 4" xfId="30632"/>
    <cellStyle name="Финансовый 3 5 3 4 5 4" xfId="7952"/>
    <cellStyle name="Финансовый 3 5 3 4 5 4 2" xfId="21560"/>
    <cellStyle name="Финансовый 3 5 3 4 5 4 3" xfId="35168"/>
    <cellStyle name="Финансовый 3 5 3 4 5 5" xfId="14756"/>
    <cellStyle name="Финансовый 3 5 3 4 5 6" xfId="28364"/>
    <cellStyle name="Финансовый 3 5 3 4 6" xfId="770"/>
    <cellStyle name="Финансовый 3 5 3 4 6 2" xfId="5306"/>
    <cellStyle name="Финансовый 3 5 3 4 6 2 2" xfId="12110"/>
    <cellStyle name="Финансовый 3 5 3 4 6 2 2 2" xfId="25718"/>
    <cellStyle name="Финансовый 3 5 3 4 6 2 2 3" xfId="39326"/>
    <cellStyle name="Финансовый 3 5 3 4 6 2 3" xfId="18914"/>
    <cellStyle name="Финансовый 3 5 3 4 6 2 4" xfId="32522"/>
    <cellStyle name="Финансовый 3 5 3 4 6 3" xfId="3038"/>
    <cellStyle name="Финансовый 3 5 3 4 6 3 2" xfId="9842"/>
    <cellStyle name="Финансовый 3 5 3 4 6 3 2 2" xfId="23450"/>
    <cellStyle name="Финансовый 3 5 3 4 6 3 2 3" xfId="37058"/>
    <cellStyle name="Финансовый 3 5 3 4 6 3 3" xfId="16646"/>
    <cellStyle name="Финансовый 3 5 3 4 6 3 4" xfId="30254"/>
    <cellStyle name="Финансовый 3 5 3 4 6 4" xfId="7574"/>
    <cellStyle name="Финансовый 3 5 3 4 6 4 2" xfId="21182"/>
    <cellStyle name="Финансовый 3 5 3 4 6 4 3" xfId="34790"/>
    <cellStyle name="Финансовый 3 5 3 4 6 5" xfId="14378"/>
    <cellStyle name="Финансовый 3 5 3 4 6 6" xfId="27986"/>
    <cellStyle name="Финансовый 3 5 3 4 7" xfId="4928"/>
    <cellStyle name="Финансовый 3 5 3 4 7 2" xfId="11732"/>
    <cellStyle name="Финансовый 3 5 3 4 7 2 2" xfId="25340"/>
    <cellStyle name="Финансовый 3 5 3 4 7 2 3" xfId="38948"/>
    <cellStyle name="Финансовый 3 5 3 4 7 3" xfId="18536"/>
    <cellStyle name="Финансовый 3 5 3 4 7 4" xfId="32144"/>
    <cellStyle name="Финансовый 3 5 3 4 8" xfId="2660"/>
    <cellStyle name="Финансовый 3 5 3 4 8 2" xfId="9464"/>
    <cellStyle name="Финансовый 3 5 3 4 8 2 2" xfId="23072"/>
    <cellStyle name="Финансовый 3 5 3 4 8 2 3" xfId="36680"/>
    <cellStyle name="Финансовый 3 5 3 4 8 3" xfId="16268"/>
    <cellStyle name="Финансовый 3 5 3 4 8 4" xfId="29876"/>
    <cellStyle name="Финансовый 3 5 3 4 9" xfId="7196"/>
    <cellStyle name="Финансовый 3 5 3 4 9 2" xfId="20804"/>
    <cellStyle name="Финансовый 3 5 3 4 9 3" xfId="34412"/>
    <cellStyle name="Финансовый 3 5 3 5" xfId="1702"/>
    <cellStyle name="Финансовый 3 5 3 5 2" xfId="6238"/>
    <cellStyle name="Финансовый 3 5 3 5 2 2" xfId="13042"/>
    <cellStyle name="Финансовый 3 5 3 5 2 2 2" xfId="26650"/>
    <cellStyle name="Финансовый 3 5 3 5 2 2 3" xfId="40258"/>
    <cellStyle name="Финансовый 3 5 3 5 2 3" xfId="19846"/>
    <cellStyle name="Финансовый 3 5 3 5 2 4" xfId="33454"/>
    <cellStyle name="Финансовый 3 5 3 5 3" xfId="3970"/>
    <cellStyle name="Финансовый 3 5 3 5 3 2" xfId="10774"/>
    <cellStyle name="Финансовый 3 5 3 5 3 2 2" xfId="24382"/>
    <cellStyle name="Финансовый 3 5 3 5 3 2 3" xfId="37990"/>
    <cellStyle name="Финансовый 3 5 3 5 3 3" xfId="17578"/>
    <cellStyle name="Финансовый 3 5 3 5 3 4" xfId="31186"/>
    <cellStyle name="Финансовый 3 5 3 5 4" xfId="8506"/>
    <cellStyle name="Финансовый 3 5 3 5 4 2" xfId="22114"/>
    <cellStyle name="Финансовый 3 5 3 5 4 3" xfId="35722"/>
    <cellStyle name="Финансовый 3 5 3 5 5" xfId="15310"/>
    <cellStyle name="Финансовый 3 5 3 5 6" xfId="28918"/>
    <cellStyle name="Финансовый 3 5 3 6" xfId="1324"/>
    <cellStyle name="Финансовый 3 5 3 6 2" xfId="5860"/>
    <cellStyle name="Финансовый 3 5 3 6 2 2" xfId="12664"/>
    <cellStyle name="Финансовый 3 5 3 6 2 2 2" xfId="26272"/>
    <cellStyle name="Финансовый 3 5 3 6 2 2 3" xfId="39880"/>
    <cellStyle name="Финансовый 3 5 3 6 2 3" xfId="19468"/>
    <cellStyle name="Финансовый 3 5 3 6 2 4" xfId="33076"/>
    <cellStyle name="Финансовый 3 5 3 6 3" xfId="3592"/>
    <cellStyle name="Финансовый 3 5 3 6 3 2" xfId="10396"/>
    <cellStyle name="Финансовый 3 5 3 6 3 2 2" xfId="24004"/>
    <cellStyle name="Финансовый 3 5 3 6 3 2 3" xfId="37612"/>
    <cellStyle name="Финансовый 3 5 3 6 3 3" xfId="17200"/>
    <cellStyle name="Финансовый 3 5 3 6 3 4" xfId="30808"/>
    <cellStyle name="Финансовый 3 5 3 6 4" xfId="8128"/>
    <cellStyle name="Финансовый 3 5 3 6 4 2" xfId="21736"/>
    <cellStyle name="Финансовый 3 5 3 6 4 3" xfId="35344"/>
    <cellStyle name="Финансовый 3 5 3 6 5" xfId="14932"/>
    <cellStyle name="Финансовый 3 5 3 6 6" xfId="28540"/>
    <cellStyle name="Финансовый 3 5 3 7" xfId="2080"/>
    <cellStyle name="Финансовый 3 5 3 7 2" xfId="6616"/>
    <cellStyle name="Финансовый 3 5 3 7 2 2" xfId="13420"/>
    <cellStyle name="Финансовый 3 5 3 7 2 2 2" xfId="27028"/>
    <cellStyle name="Финансовый 3 5 3 7 2 2 3" xfId="40636"/>
    <cellStyle name="Финансовый 3 5 3 7 2 3" xfId="20224"/>
    <cellStyle name="Финансовый 3 5 3 7 2 4" xfId="33832"/>
    <cellStyle name="Финансовый 3 5 3 7 3" xfId="4348"/>
    <cellStyle name="Финансовый 3 5 3 7 3 2" xfId="11152"/>
    <cellStyle name="Финансовый 3 5 3 7 3 2 2" xfId="24760"/>
    <cellStyle name="Финансовый 3 5 3 7 3 2 3" xfId="38368"/>
    <cellStyle name="Финансовый 3 5 3 7 3 3" xfId="17956"/>
    <cellStyle name="Финансовый 3 5 3 7 3 4" xfId="31564"/>
    <cellStyle name="Финансовый 3 5 3 7 4" xfId="8884"/>
    <cellStyle name="Финансовый 3 5 3 7 4 2" xfId="22492"/>
    <cellStyle name="Финансовый 3 5 3 7 4 3" xfId="36100"/>
    <cellStyle name="Финансовый 3 5 3 7 5" xfId="15688"/>
    <cellStyle name="Финансовый 3 5 3 7 6" xfId="29296"/>
    <cellStyle name="Финансовый 3 5 3 8" xfId="946"/>
    <cellStyle name="Финансовый 3 5 3 8 2" xfId="5482"/>
    <cellStyle name="Финансовый 3 5 3 8 2 2" xfId="12286"/>
    <cellStyle name="Финансовый 3 5 3 8 2 2 2" xfId="25894"/>
    <cellStyle name="Финансовый 3 5 3 8 2 2 3" xfId="39502"/>
    <cellStyle name="Финансовый 3 5 3 8 2 3" xfId="19090"/>
    <cellStyle name="Финансовый 3 5 3 8 2 4" xfId="32698"/>
    <cellStyle name="Финансовый 3 5 3 8 3" xfId="3214"/>
    <cellStyle name="Финансовый 3 5 3 8 3 2" xfId="10018"/>
    <cellStyle name="Финансовый 3 5 3 8 3 2 2" xfId="23626"/>
    <cellStyle name="Финансовый 3 5 3 8 3 2 3" xfId="37234"/>
    <cellStyle name="Финансовый 3 5 3 8 3 3" xfId="16822"/>
    <cellStyle name="Финансовый 3 5 3 8 3 4" xfId="30430"/>
    <cellStyle name="Финансовый 3 5 3 8 4" xfId="7750"/>
    <cellStyle name="Финансовый 3 5 3 8 4 2" xfId="21358"/>
    <cellStyle name="Финансовый 3 5 3 8 4 3" xfId="34966"/>
    <cellStyle name="Финансовый 3 5 3 8 5" xfId="14554"/>
    <cellStyle name="Финансовый 3 5 3 8 6" xfId="28162"/>
    <cellStyle name="Финансовый 3 5 3 9" xfId="568"/>
    <cellStyle name="Финансовый 3 5 3 9 2" xfId="5104"/>
    <cellStyle name="Финансовый 3 5 3 9 2 2" xfId="11908"/>
    <cellStyle name="Финансовый 3 5 3 9 2 2 2" xfId="25516"/>
    <cellStyle name="Финансовый 3 5 3 9 2 2 3" xfId="39124"/>
    <cellStyle name="Финансовый 3 5 3 9 2 3" xfId="18712"/>
    <cellStyle name="Финансовый 3 5 3 9 2 4" xfId="32320"/>
    <cellStyle name="Финансовый 3 5 3 9 3" xfId="2836"/>
    <cellStyle name="Финансовый 3 5 3 9 3 2" xfId="9640"/>
    <cellStyle name="Финансовый 3 5 3 9 3 2 2" xfId="23248"/>
    <cellStyle name="Финансовый 3 5 3 9 3 2 3" xfId="36856"/>
    <cellStyle name="Финансовый 3 5 3 9 3 3" xfId="16444"/>
    <cellStyle name="Финансовый 3 5 3 9 3 4" xfId="30052"/>
    <cellStyle name="Финансовый 3 5 3 9 4" xfId="7372"/>
    <cellStyle name="Финансовый 3 5 3 9 4 2" xfId="20980"/>
    <cellStyle name="Финансовый 3 5 3 9 4 3" xfId="34588"/>
    <cellStyle name="Финансовый 3 5 3 9 5" xfId="14176"/>
    <cellStyle name="Финансовый 3 5 3 9 6" xfId="27784"/>
    <cellStyle name="Финансовый 3 5 4" xfId="202"/>
    <cellStyle name="Финансовый 3 5 4 10" xfId="2470"/>
    <cellStyle name="Финансовый 3 5 4 10 2" xfId="9274"/>
    <cellStyle name="Финансовый 3 5 4 10 2 2" xfId="22882"/>
    <cellStyle name="Финансовый 3 5 4 10 2 3" xfId="36490"/>
    <cellStyle name="Финансовый 3 5 4 10 3" xfId="16078"/>
    <cellStyle name="Финансовый 3 5 4 10 4" xfId="29686"/>
    <cellStyle name="Финансовый 3 5 4 11" xfId="7006"/>
    <cellStyle name="Финансовый 3 5 4 11 2" xfId="20614"/>
    <cellStyle name="Финансовый 3 5 4 11 3" xfId="34222"/>
    <cellStyle name="Финансовый 3 5 4 12" xfId="13810"/>
    <cellStyle name="Финансовый 3 5 4 13" xfId="27418"/>
    <cellStyle name="Финансовый 3 5 4 2" xfId="283"/>
    <cellStyle name="Финансовый 3 5 4 2 10" xfId="7087"/>
    <cellStyle name="Финансовый 3 5 4 2 10 2" xfId="20695"/>
    <cellStyle name="Финансовый 3 5 4 2 10 3" xfId="34303"/>
    <cellStyle name="Финансовый 3 5 4 2 11" xfId="13891"/>
    <cellStyle name="Финансовый 3 5 4 2 12" xfId="27499"/>
    <cellStyle name="Финансовый 3 5 4 2 2" xfId="485"/>
    <cellStyle name="Финансовый 3 5 4 2 2 10" xfId="14093"/>
    <cellStyle name="Финансовый 3 5 4 2 2 11" xfId="27701"/>
    <cellStyle name="Финансовый 3 5 4 2 2 2" xfId="1997"/>
    <cellStyle name="Финансовый 3 5 4 2 2 2 2" xfId="6533"/>
    <cellStyle name="Финансовый 3 5 4 2 2 2 2 2" xfId="13337"/>
    <cellStyle name="Финансовый 3 5 4 2 2 2 2 2 2" xfId="26945"/>
    <cellStyle name="Финансовый 3 5 4 2 2 2 2 2 3" xfId="40553"/>
    <cellStyle name="Финансовый 3 5 4 2 2 2 2 3" xfId="20141"/>
    <cellStyle name="Финансовый 3 5 4 2 2 2 2 4" xfId="33749"/>
    <cellStyle name="Финансовый 3 5 4 2 2 2 3" xfId="4265"/>
    <cellStyle name="Финансовый 3 5 4 2 2 2 3 2" xfId="11069"/>
    <cellStyle name="Финансовый 3 5 4 2 2 2 3 2 2" xfId="24677"/>
    <cellStyle name="Финансовый 3 5 4 2 2 2 3 2 3" xfId="38285"/>
    <cellStyle name="Финансовый 3 5 4 2 2 2 3 3" xfId="17873"/>
    <cellStyle name="Финансовый 3 5 4 2 2 2 3 4" xfId="31481"/>
    <cellStyle name="Финансовый 3 5 4 2 2 2 4" xfId="8801"/>
    <cellStyle name="Финансовый 3 5 4 2 2 2 4 2" xfId="22409"/>
    <cellStyle name="Финансовый 3 5 4 2 2 2 4 3" xfId="36017"/>
    <cellStyle name="Финансовый 3 5 4 2 2 2 5" xfId="15605"/>
    <cellStyle name="Финансовый 3 5 4 2 2 2 6" xfId="29213"/>
    <cellStyle name="Финансовый 3 5 4 2 2 3" xfId="1619"/>
    <cellStyle name="Финансовый 3 5 4 2 2 3 2" xfId="6155"/>
    <cellStyle name="Финансовый 3 5 4 2 2 3 2 2" xfId="12959"/>
    <cellStyle name="Финансовый 3 5 4 2 2 3 2 2 2" xfId="26567"/>
    <cellStyle name="Финансовый 3 5 4 2 2 3 2 2 3" xfId="40175"/>
    <cellStyle name="Финансовый 3 5 4 2 2 3 2 3" xfId="19763"/>
    <cellStyle name="Финансовый 3 5 4 2 2 3 2 4" xfId="33371"/>
    <cellStyle name="Финансовый 3 5 4 2 2 3 3" xfId="3887"/>
    <cellStyle name="Финансовый 3 5 4 2 2 3 3 2" xfId="10691"/>
    <cellStyle name="Финансовый 3 5 4 2 2 3 3 2 2" xfId="24299"/>
    <cellStyle name="Финансовый 3 5 4 2 2 3 3 2 3" xfId="37907"/>
    <cellStyle name="Финансовый 3 5 4 2 2 3 3 3" xfId="17495"/>
    <cellStyle name="Финансовый 3 5 4 2 2 3 3 4" xfId="31103"/>
    <cellStyle name="Финансовый 3 5 4 2 2 3 4" xfId="8423"/>
    <cellStyle name="Финансовый 3 5 4 2 2 3 4 2" xfId="22031"/>
    <cellStyle name="Финансовый 3 5 4 2 2 3 4 3" xfId="35639"/>
    <cellStyle name="Финансовый 3 5 4 2 2 3 5" xfId="15227"/>
    <cellStyle name="Финансовый 3 5 4 2 2 3 6" xfId="28835"/>
    <cellStyle name="Финансовый 3 5 4 2 2 4" xfId="2375"/>
    <cellStyle name="Финансовый 3 5 4 2 2 4 2" xfId="6911"/>
    <cellStyle name="Финансовый 3 5 4 2 2 4 2 2" xfId="13715"/>
    <cellStyle name="Финансовый 3 5 4 2 2 4 2 2 2" xfId="27323"/>
    <cellStyle name="Финансовый 3 5 4 2 2 4 2 2 3" xfId="40931"/>
    <cellStyle name="Финансовый 3 5 4 2 2 4 2 3" xfId="20519"/>
    <cellStyle name="Финансовый 3 5 4 2 2 4 2 4" xfId="34127"/>
    <cellStyle name="Финансовый 3 5 4 2 2 4 3" xfId="4643"/>
    <cellStyle name="Финансовый 3 5 4 2 2 4 3 2" xfId="11447"/>
    <cellStyle name="Финансовый 3 5 4 2 2 4 3 2 2" xfId="25055"/>
    <cellStyle name="Финансовый 3 5 4 2 2 4 3 2 3" xfId="38663"/>
    <cellStyle name="Финансовый 3 5 4 2 2 4 3 3" xfId="18251"/>
    <cellStyle name="Финансовый 3 5 4 2 2 4 3 4" xfId="31859"/>
    <cellStyle name="Финансовый 3 5 4 2 2 4 4" xfId="9179"/>
    <cellStyle name="Финансовый 3 5 4 2 2 4 4 2" xfId="22787"/>
    <cellStyle name="Финансовый 3 5 4 2 2 4 4 3" xfId="36395"/>
    <cellStyle name="Финансовый 3 5 4 2 2 4 5" xfId="15983"/>
    <cellStyle name="Финансовый 3 5 4 2 2 4 6" xfId="29591"/>
    <cellStyle name="Финансовый 3 5 4 2 2 5" xfId="1241"/>
    <cellStyle name="Финансовый 3 5 4 2 2 5 2" xfId="5777"/>
    <cellStyle name="Финансовый 3 5 4 2 2 5 2 2" xfId="12581"/>
    <cellStyle name="Финансовый 3 5 4 2 2 5 2 2 2" xfId="26189"/>
    <cellStyle name="Финансовый 3 5 4 2 2 5 2 2 3" xfId="39797"/>
    <cellStyle name="Финансовый 3 5 4 2 2 5 2 3" xfId="19385"/>
    <cellStyle name="Финансовый 3 5 4 2 2 5 2 4" xfId="32993"/>
    <cellStyle name="Финансовый 3 5 4 2 2 5 3" xfId="3509"/>
    <cellStyle name="Финансовый 3 5 4 2 2 5 3 2" xfId="10313"/>
    <cellStyle name="Финансовый 3 5 4 2 2 5 3 2 2" xfId="23921"/>
    <cellStyle name="Финансовый 3 5 4 2 2 5 3 2 3" xfId="37529"/>
    <cellStyle name="Финансовый 3 5 4 2 2 5 3 3" xfId="17117"/>
    <cellStyle name="Финансовый 3 5 4 2 2 5 3 4" xfId="30725"/>
    <cellStyle name="Финансовый 3 5 4 2 2 5 4" xfId="8045"/>
    <cellStyle name="Финансовый 3 5 4 2 2 5 4 2" xfId="21653"/>
    <cellStyle name="Финансовый 3 5 4 2 2 5 4 3" xfId="35261"/>
    <cellStyle name="Финансовый 3 5 4 2 2 5 5" xfId="14849"/>
    <cellStyle name="Финансовый 3 5 4 2 2 5 6" xfId="28457"/>
    <cellStyle name="Финансовый 3 5 4 2 2 6" xfId="863"/>
    <cellStyle name="Финансовый 3 5 4 2 2 6 2" xfId="5399"/>
    <cellStyle name="Финансовый 3 5 4 2 2 6 2 2" xfId="12203"/>
    <cellStyle name="Финансовый 3 5 4 2 2 6 2 2 2" xfId="25811"/>
    <cellStyle name="Финансовый 3 5 4 2 2 6 2 2 3" xfId="39419"/>
    <cellStyle name="Финансовый 3 5 4 2 2 6 2 3" xfId="19007"/>
    <cellStyle name="Финансовый 3 5 4 2 2 6 2 4" xfId="32615"/>
    <cellStyle name="Финансовый 3 5 4 2 2 6 3" xfId="3131"/>
    <cellStyle name="Финансовый 3 5 4 2 2 6 3 2" xfId="9935"/>
    <cellStyle name="Финансовый 3 5 4 2 2 6 3 2 2" xfId="23543"/>
    <cellStyle name="Финансовый 3 5 4 2 2 6 3 2 3" xfId="37151"/>
    <cellStyle name="Финансовый 3 5 4 2 2 6 3 3" xfId="16739"/>
    <cellStyle name="Финансовый 3 5 4 2 2 6 3 4" xfId="30347"/>
    <cellStyle name="Финансовый 3 5 4 2 2 6 4" xfId="7667"/>
    <cellStyle name="Финансовый 3 5 4 2 2 6 4 2" xfId="21275"/>
    <cellStyle name="Финансовый 3 5 4 2 2 6 4 3" xfId="34883"/>
    <cellStyle name="Финансовый 3 5 4 2 2 6 5" xfId="14471"/>
    <cellStyle name="Финансовый 3 5 4 2 2 6 6" xfId="28079"/>
    <cellStyle name="Финансовый 3 5 4 2 2 7" xfId="5021"/>
    <cellStyle name="Финансовый 3 5 4 2 2 7 2" xfId="11825"/>
    <cellStyle name="Финансовый 3 5 4 2 2 7 2 2" xfId="25433"/>
    <cellStyle name="Финансовый 3 5 4 2 2 7 2 3" xfId="39041"/>
    <cellStyle name="Финансовый 3 5 4 2 2 7 3" xfId="18629"/>
    <cellStyle name="Финансовый 3 5 4 2 2 7 4" xfId="32237"/>
    <cellStyle name="Финансовый 3 5 4 2 2 8" xfId="2753"/>
    <cellStyle name="Финансовый 3 5 4 2 2 8 2" xfId="9557"/>
    <cellStyle name="Финансовый 3 5 4 2 2 8 2 2" xfId="23165"/>
    <cellStyle name="Финансовый 3 5 4 2 2 8 2 3" xfId="36773"/>
    <cellStyle name="Финансовый 3 5 4 2 2 8 3" xfId="16361"/>
    <cellStyle name="Финансовый 3 5 4 2 2 8 4" xfId="29969"/>
    <cellStyle name="Финансовый 3 5 4 2 2 9" xfId="7289"/>
    <cellStyle name="Финансовый 3 5 4 2 2 9 2" xfId="20897"/>
    <cellStyle name="Финансовый 3 5 4 2 2 9 3" xfId="34505"/>
    <cellStyle name="Финансовый 3 5 4 2 3" xfId="1795"/>
    <cellStyle name="Финансовый 3 5 4 2 3 2" xfId="6331"/>
    <cellStyle name="Финансовый 3 5 4 2 3 2 2" xfId="13135"/>
    <cellStyle name="Финансовый 3 5 4 2 3 2 2 2" xfId="26743"/>
    <cellStyle name="Финансовый 3 5 4 2 3 2 2 3" xfId="40351"/>
    <cellStyle name="Финансовый 3 5 4 2 3 2 3" xfId="19939"/>
    <cellStyle name="Финансовый 3 5 4 2 3 2 4" xfId="33547"/>
    <cellStyle name="Финансовый 3 5 4 2 3 3" xfId="4063"/>
    <cellStyle name="Финансовый 3 5 4 2 3 3 2" xfId="10867"/>
    <cellStyle name="Финансовый 3 5 4 2 3 3 2 2" xfId="24475"/>
    <cellStyle name="Финансовый 3 5 4 2 3 3 2 3" xfId="38083"/>
    <cellStyle name="Финансовый 3 5 4 2 3 3 3" xfId="17671"/>
    <cellStyle name="Финансовый 3 5 4 2 3 3 4" xfId="31279"/>
    <cellStyle name="Финансовый 3 5 4 2 3 4" xfId="8599"/>
    <cellStyle name="Финансовый 3 5 4 2 3 4 2" xfId="22207"/>
    <cellStyle name="Финансовый 3 5 4 2 3 4 3" xfId="35815"/>
    <cellStyle name="Финансовый 3 5 4 2 3 5" xfId="15403"/>
    <cellStyle name="Финансовый 3 5 4 2 3 6" xfId="29011"/>
    <cellStyle name="Финансовый 3 5 4 2 4" xfId="1417"/>
    <cellStyle name="Финансовый 3 5 4 2 4 2" xfId="5953"/>
    <cellStyle name="Финансовый 3 5 4 2 4 2 2" xfId="12757"/>
    <cellStyle name="Финансовый 3 5 4 2 4 2 2 2" xfId="26365"/>
    <cellStyle name="Финансовый 3 5 4 2 4 2 2 3" xfId="39973"/>
    <cellStyle name="Финансовый 3 5 4 2 4 2 3" xfId="19561"/>
    <cellStyle name="Финансовый 3 5 4 2 4 2 4" xfId="33169"/>
    <cellStyle name="Финансовый 3 5 4 2 4 3" xfId="3685"/>
    <cellStyle name="Финансовый 3 5 4 2 4 3 2" xfId="10489"/>
    <cellStyle name="Финансовый 3 5 4 2 4 3 2 2" xfId="24097"/>
    <cellStyle name="Финансовый 3 5 4 2 4 3 2 3" xfId="37705"/>
    <cellStyle name="Финансовый 3 5 4 2 4 3 3" xfId="17293"/>
    <cellStyle name="Финансовый 3 5 4 2 4 3 4" xfId="30901"/>
    <cellStyle name="Финансовый 3 5 4 2 4 4" xfId="8221"/>
    <cellStyle name="Финансовый 3 5 4 2 4 4 2" xfId="21829"/>
    <cellStyle name="Финансовый 3 5 4 2 4 4 3" xfId="35437"/>
    <cellStyle name="Финансовый 3 5 4 2 4 5" xfId="15025"/>
    <cellStyle name="Финансовый 3 5 4 2 4 6" xfId="28633"/>
    <cellStyle name="Финансовый 3 5 4 2 5" xfId="2173"/>
    <cellStyle name="Финансовый 3 5 4 2 5 2" xfId="6709"/>
    <cellStyle name="Финансовый 3 5 4 2 5 2 2" xfId="13513"/>
    <cellStyle name="Финансовый 3 5 4 2 5 2 2 2" xfId="27121"/>
    <cellStyle name="Финансовый 3 5 4 2 5 2 2 3" xfId="40729"/>
    <cellStyle name="Финансовый 3 5 4 2 5 2 3" xfId="20317"/>
    <cellStyle name="Финансовый 3 5 4 2 5 2 4" xfId="33925"/>
    <cellStyle name="Финансовый 3 5 4 2 5 3" xfId="4441"/>
    <cellStyle name="Финансовый 3 5 4 2 5 3 2" xfId="11245"/>
    <cellStyle name="Финансовый 3 5 4 2 5 3 2 2" xfId="24853"/>
    <cellStyle name="Финансовый 3 5 4 2 5 3 2 3" xfId="38461"/>
    <cellStyle name="Финансовый 3 5 4 2 5 3 3" xfId="18049"/>
    <cellStyle name="Финансовый 3 5 4 2 5 3 4" xfId="31657"/>
    <cellStyle name="Финансовый 3 5 4 2 5 4" xfId="8977"/>
    <cellStyle name="Финансовый 3 5 4 2 5 4 2" xfId="22585"/>
    <cellStyle name="Финансовый 3 5 4 2 5 4 3" xfId="36193"/>
    <cellStyle name="Финансовый 3 5 4 2 5 5" xfId="15781"/>
    <cellStyle name="Финансовый 3 5 4 2 5 6" xfId="29389"/>
    <cellStyle name="Финансовый 3 5 4 2 6" xfId="1039"/>
    <cellStyle name="Финансовый 3 5 4 2 6 2" xfId="5575"/>
    <cellStyle name="Финансовый 3 5 4 2 6 2 2" xfId="12379"/>
    <cellStyle name="Финансовый 3 5 4 2 6 2 2 2" xfId="25987"/>
    <cellStyle name="Финансовый 3 5 4 2 6 2 2 3" xfId="39595"/>
    <cellStyle name="Финансовый 3 5 4 2 6 2 3" xfId="19183"/>
    <cellStyle name="Финансовый 3 5 4 2 6 2 4" xfId="32791"/>
    <cellStyle name="Финансовый 3 5 4 2 6 3" xfId="3307"/>
    <cellStyle name="Финансовый 3 5 4 2 6 3 2" xfId="10111"/>
    <cellStyle name="Финансовый 3 5 4 2 6 3 2 2" xfId="23719"/>
    <cellStyle name="Финансовый 3 5 4 2 6 3 2 3" xfId="37327"/>
    <cellStyle name="Финансовый 3 5 4 2 6 3 3" xfId="16915"/>
    <cellStyle name="Финансовый 3 5 4 2 6 3 4" xfId="30523"/>
    <cellStyle name="Финансовый 3 5 4 2 6 4" xfId="7843"/>
    <cellStyle name="Финансовый 3 5 4 2 6 4 2" xfId="21451"/>
    <cellStyle name="Финансовый 3 5 4 2 6 4 3" xfId="35059"/>
    <cellStyle name="Финансовый 3 5 4 2 6 5" xfId="14647"/>
    <cellStyle name="Финансовый 3 5 4 2 6 6" xfId="28255"/>
    <cellStyle name="Финансовый 3 5 4 2 7" xfId="661"/>
    <cellStyle name="Финансовый 3 5 4 2 7 2" xfId="5197"/>
    <cellStyle name="Финансовый 3 5 4 2 7 2 2" xfId="12001"/>
    <cellStyle name="Финансовый 3 5 4 2 7 2 2 2" xfId="25609"/>
    <cellStyle name="Финансовый 3 5 4 2 7 2 2 3" xfId="39217"/>
    <cellStyle name="Финансовый 3 5 4 2 7 2 3" xfId="18805"/>
    <cellStyle name="Финансовый 3 5 4 2 7 2 4" xfId="32413"/>
    <cellStyle name="Финансовый 3 5 4 2 7 3" xfId="2929"/>
    <cellStyle name="Финансовый 3 5 4 2 7 3 2" xfId="9733"/>
    <cellStyle name="Финансовый 3 5 4 2 7 3 2 2" xfId="23341"/>
    <cellStyle name="Финансовый 3 5 4 2 7 3 2 3" xfId="36949"/>
    <cellStyle name="Финансовый 3 5 4 2 7 3 3" xfId="16537"/>
    <cellStyle name="Финансовый 3 5 4 2 7 3 4" xfId="30145"/>
    <cellStyle name="Финансовый 3 5 4 2 7 4" xfId="7465"/>
    <cellStyle name="Финансовый 3 5 4 2 7 4 2" xfId="21073"/>
    <cellStyle name="Финансовый 3 5 4 2 7 4 3" xfId="34681"/>
    <cellStyle name="Финансовый 3 5 4 2 7 5" xfId="14269"/>
    <cellStyle name="Финансовый 3 5 4 2 7 6" xfId="27877"/>
    <cellStyle name="Финансовый 3 5 4 2 8" xfId="4819"/>
    <cellStyle name="Финансовый 3 5 4 2 8 2" xfId="11623"/>
    <cellStyle name="Финансовый 3 5 4 2 8 2 2" xfId="25231"/>
    <cellStyle name="Финансовый 3 5 4 2 8 2 3" xfId="38839"/>
    <cellStyle name="Финансовый 3 5 4 2 8 3" xfId="18427"/>
    <cellStyle name="Финансовый 3 5 4 2 8 4" xfId="32035"/>
    <cellStyle name="Финансовый 3 5 4 2 9" xfId="2551"/>
    <cellStyle name="Финансовый 3 5 4 2 9 2" xfId="9355"/>
    <cellStyle name="Финансовый 3 5 4 2 9 2 2" xfId="22963"/>
    <cellStyle name="Финансовый 3 5 4 2 9 2 3" xfId="36571"/>
    <cellStyle name="Финансовый 3 5 4 2 9 3" xfId="16159"/>
    <cellStyle name="Финансовый 3 5 4 2 9 4" xfId="29767"/>
    <cellStyle name="Финансовый 3 5 4 3" xfId="404"/>
    <cellStyle name="Финансовый 3 5 4 3 10" xfId="14012"/>
    <cellStyle name="Финансовый 3 5 4 3 11" xfId="27620"/>
    <cellStyle name="Финансовый 3 5 4 3 2" xfId="1916"/>
    <cellStyle name="Финансовый 3 5 4 3 2 2" xfId="6452"/>
    <cellStyle name="Финансовый 3 5 4 3 2 2 2" xfId="13256"/>
    <cellStyle name="Финансовый 3 5 4 3 2 2 2 2" xfId="26864"/>
    <cellStyle name="Финансовый 3 5 4 3 2 2 2 3" xfId="40472"/>
    <cellStyle name="Финансовый 3 5 4 3 2 2 3" xfId="20060"/>
    <cellStyle name="Финансовый 3 5 4 3 2 2 4" xfId="33668"/>
    <cellStyle name="Финансовый 3 5 4 3 2 3" xfId="4184"/>
    <cellStyle name="Финансовый 3 5 4 3 2 3 2" xfId="10988"/>
    <cellStyle name="Финансовый 3 5 4 3 2 3 2 2" xfId="24596"/>
    <cellStyle name="Финансовый 3 5 4 3 2 3 2 3" xfId="38204"/>
    <cellStyle name="Финансовый 3 5 4 3 2 3 3" xfId="17792"/>
    <cellStyle name="Финансовый 3 5 4 3 2 3 4" xfId="31400"/>
    <cellStyle name="Финансовый 3 5 4 3 2 4" xfId="8720"/>
    <cellStyle name="Финансовый 3 5 4 3 2 4 2" xfId="22328"/>
    <cellStyle name="Финансовый 3 5 4 3 2 4 3" xfId="35936"/>
    <cellStyle name="Финансовый 3 5 4 3 2 5" xfId="15524"/>
    <cellStyle name="Финансовый 3 5 4 3 2 6" xfId="29132"/>
    <cellStyle name="Финансовый 3 5 4 3 3" xfId="1538"/>
    <cellStyle name="Финансовый 3 5 4 3 3 2" xfId="6074"/>
    <cellStyle name="Финансовый 3 5 4 3 3 2 2" xfId="12878"/>
    <cellStyle name="Финансовый 3 5 4 3 3 2 2 2" xfId="26486"/>
    <cellStyle name="Финансовый 3 5 4 3 3 2 2 3" xfId="40094"/>
    <cellStyle name="Финансовый 3 5 4 3 3 2 3" xfId="19682"/>
    <cellStyle name="Финансовый 3 5 4 3 3 2 4" xfId="33290"/>
    <cellStyle name="Финансовый 3 5 4 3 3 3" xfId="3806"/>
    <cellStyle name="Финансовый 3 5 4 3 3 3 2" xfId="10610"/>
    <cellStyle name="Финансовый 3 5 4 3 3 3 2 2" xfId="24218"/>
    <cellStyle name="Финансовый 3 5 4 3 3 3 2 3" xfId="37826"/>
    <cellStyle name="Финансовый 3 5 4 3 3 3 3" xfId="17414"/>
    <cellStyle name="Финансовый 3 5 4 3 3 3 4" xfId="31022"/>
    <cellStyle name="Финансовый 3 5 4 3 3 4" xfId="8342"/>
    <cellStyle name="Финансовый 3 5 4 3 3 4 2" xfId="21950"/>
    <cellStyle name="Финансовый 3 5 4 3 3 4 3" xfId="35558"/>
    <cellStyle name="Финансовый 3 5 4 3 3 5" xfId="15146"/>
    <cellStyle name="Финансовый 3 5 4 3 3 6" xfId="28754"/>
    <cellStyle name="Финансовый 3 5 4 3 4" xfId="2294"/>
    <cellStyle name="Финансовый 3 5 4 3 4 2" xfId="6830"/>
    <cellStyle name="Финансовый 3 5 4 3 4 2 2" xfId="13634"/>
    <cellStyle name="Финансовый 3 5 4 3 4 2 2 2" xfId="27242"/>
    <cellStyle name="Финансовый 3 5 4 3 4 2 2 3" xfId="40850"/>
    <cellStyle name="Финансовый 3 5 4 3 4 2 3" xfId="20438"/>
    <cellStyle name="Финансовый 3 5 4 3 4 2 4" xfId="34046"/>
    <cellStyle name="Финансовый 3 5 4 3 4 3" xfId="4562"/>
    <cellStyle name="Финансовый 3 5 4 3 4 3 2" xfId="11366"/>
    <cellStyle name="Финансовый 3 5 4 3 4 3 2 2" xfId="24974"/>
    <cellStyle name="Финансовый 3 5 4 3 4 3 2 3" xfId="38582"/>
    <cellStyle name="Финансовый 3 5 4 3 4 3 3" xfId="18170"/>
    <cellStyle name="Финансовый 3 5 4 3 4 3 4" xfId="31778"/>
    <cellStyle name="Финансовый 3 5 4 3 4 4" xfId="9098"/>
    <cellStyle name="Финансовый 3 5 4 3 4 4 2" xfId="22706"/>
    <cellStyle name="Финансовый 3 5 4 3 4 4 3" xfId="36314"/>
    <cellStyle name="Финансовый 3 5 4 3 4 5" xfId="15902"/>
    <cellStyle name="Финансовый 3 5 4 3 4 6" xfId="29510"/>
    <cellStyle name="Финансовый 3 5 4 3 5" xfId="1160"/>
    <cellStyle name="Финансовый 3 5 4 3 5 2" xfId="5696"/>
    <cellStyle name="Финансовый 3 5 4 3 5 2 2" xfId="12500"/>
    <cellStyle name="Финансовый 3 5 4 3 5 2 2 2" xfId="26108"/>
    <cellStyle name="Финансовый 3 5 4 3 5 2 2 3" xfId="39716"/>
    <cellStyle name="Финансовый 3 5 4 3 5 2 3" xfId="19304"/>
    <cellStyle name="Финансовый 3 5 4 3 5 2 4" xfId="32912"/>
    <cellStyle name="Финансовый 3 5 4 3 5 3" xfId="3428"/>
    <cellStyle name="Финансовый 3 5 4 3 5 3 2" xfId="10232"/>
    <cellStyle name="Финансовый 3 5 4 3 5 3 2 2" xfId="23840"/>
    <cellStyle name="Финансовый 3 5 4 3 5 3 2 3" xfId="37448"/>
    <cellStyle name="Финансовый 3 5 4 3 5 3 3" xfId="17036"/>
    <cellStyle name="Финансовый 3 5 4 3 5 3 4" xfId="30644"/>
    <cellStyle name="Финансовый 3 5 4 3 5 4" xfId="7964"/>
    <cellStyle name="Финансовый 3 5 4 3 5 4 2" xfId="21572"/>
    <cellStyle name="Финансовый 3 5 4 3 5 4 3" xfId="35180"/>
    <cellStyle name="Финансовый 3 5 4 3 5 5" xfId="14768"/>
    <cellStyle name="Финансовый 3 5 4 3 5 6" xfId="28376"/>
    <cellStyle name="Финансовый 3 5 4 3 6" xfId="782"/>
    <cellStyle name="Финансовый 3 5 4 3 6 2" xfId="5318"/>
    <cellStyle name="Финансовый 3 5 4 3 6 2 2" xfId="12122"/>
    <cellStyle name="Финансовый 3 5 4 3 6 2 2 2" xfId="25730"/>
    <cellStyle name="Финансовый 3 5 4 3 6 2 2 3" xfId="39338"/>
    <cellStyle name="Финансовый 3 5 4 3 6 2 3" xfId="18926"/>
    <cellStyle name="Финансовый 3 5 4 3 6 2 4" xfId="32534"/>
    <cellStyle name="Финансовый 3 5 4 3 6 3" xfId="3050"/>
    <cellStyle name="Финансовый 3 5 4 3 6 3 2" xfId="9854"/>
    <cellStyle name="Финансовый 3 5 4 3 6 3 2 2" xfId="23462"/>
    <cellStyle name="Финансовый 3 5 4 3 6 3 2 3" xfId="37070"/>
    <cellStyle name="Финансовый 3 5 4 3 6 3 3" xfId="16658"/>
    <cellStyle name="Финансовый 3 5 4 3 6 3 4" xfId="30266"/>
    <cellStyle name="Финансовый 3 5 4 3 6 4" xfId="7586"/>
    <cellStyle name="Финансовый 3 5 4 3 6 4 2" xfId="21194"/>
    <cellStyle name="Финансовый 3 5 4 3 6 4 3" xfId="34802"/>
    <cellStyle name="Финансовый 3 5 4 3 6 5" xfId="14390"/>
    <cellStyle name="Финансовый 3 5 4 3 6 6" xfId="27998"/>
    <cellStyle name="Финансовый 3 5 4 3 7" xfId="4940"/>
    <cellStyle name="Финансовый 3 5 4 3 7 2" xfId="11744"/>
    <cellStyle name="Финансовый 3 5 4 3 7 2 2" xfId="25352"/>
    <cellStyle name="Финансовый 3 5 4 3 7 2 3" xfId="38960"/>
    <cellStyle name="Финансовый 3 5 4 3 7 3" xfId="18548"/>
    <cellStyle name="Финансовый 3 5 4 3 7 4" xfId="32156"/>
    <cellStyle name="Финансовый 3 5 4 3 8" xfId="2672"/>
    <cellStyle name="Финансовый 3 5 4 3 8 2" xfId="9476"/>
    <cellStyle name="Финансовый 3 5 4 3 8 2 2" xfId="23084"/>
    <cellStyle name="Финансовый 3 5 4 3 8 2 3" xfId="36692"/>
    <cellStyle name="Финансовый 3 5 4 3 8 3" xfId="16280"/>
    <cellStyle name="Финансовый 3 5 4 3 8 4" xfId="29888"/>
    <cellStyle name="Финансовый 3 5 4 3 9" xfId="7208"/>
    <cellStyle name="Финансовый 3 5 4 3 9 2" xfId="20816"/>
    <cellStyle name="Финансовый 3 5 4 3 9 3" xfId="34424"/>
    <cellStyle name="Финансовый 3 5 4 4" xfId="1714"/>
    <cellStyle name="Финансовый 3 5 4 4 2" xfId="6250"/>
    <cellStyle name="Финансовый 3 5 4 4 2 2" xfId="13054"/>
    <cellStyle name="Финансовый 3 5 4 4 2 2 2" xfId="26662"/>
    <cellStyle name="Финансовый 3 5 4 4 2 2 3" xfId="40270"/>
    <cellStyle name="Финансовый 3 5 4 4 2 3" xfId="19858"/>
    <cellStyle name="Финансовый 3 5 4 4 2 4" xfId="33466"/>
    <cellStyle name="Финансовый 3 5 4 4 3" xfId="3982"/>
    <cellStyle name="Финансовый 3 5 4 4 3 2" xfId="10786"/>
    <cellStyle name="Финансовый 3 5 4 4 3 2 2" xfId="24394"/>
    <cellStyle name="Финансовый 3 5 4 4 3 2 3" xfId="38002"/>
    <cellStyle name="Финансовый 3 5 4 4 3 3" xfId="17590"/>
    <cellStyle name="Финансовый 3 5 4 4 3 4" xfId="31198"/>
    <cellStyle name="Финансовый 3 5 4 4 4" xfId="8518"/>
    <cellStyle name="Финансовый 3 5 4 4 4 2" xfId="22126"/>
    <cellStyle name="Финансовый 3 5 4 4 4 3" xfId="35734"/>
    <cellStyle name="Финансовый 3 5 4 4 5" xfId="15322"/>
    <cellStyle name="Финансовый 3 5 4 4 6" xfId="28930"/>
    <cellStyle name="Финансовый 3 5 4 5" xfId="1336"/>
    <cellStyle name="Финансовый 3 5 4 5 2" xfId="5872"/>
    <cellStyle name="Финансовый 3 5 4 5 2 2" xfId="12676"/>
    <cellStyle name="Финансовый 3 5 4 5 2 2 2" xfId="26284"/>
    <cellStyle name="Финансовый 3 5 4 5 2 2 3" xfId="39892"/>
    <cellStyle name="Финансовый 3 5 4 5 2 3" xfId="19480"/>
    <cellStyle name="Финансовый 3 5 4 5 2 4" xfId="33088"/>
    <cellStyle name="Финансовый 3 5 4 5 3" xfId="3604"/>
    <cellStyle name="Финансовый 3 5 4 5 3 2" xfId="10408"/>
    <cellStyle name="Финансовый 3 5 4 5 3 2 2" xfId="24016"/>
    <cellStyle name="Финансовый 3 5 4 5 3 2 3" xfId="37624"/>
    <cellStyle name="Финансовый 3 5 4 5 3 3" xfId="17212"/>
    <cellStyle name="Финансовый 3 5 4 5 3 4" xfId="30820"/>
    <cellStyle name="Финансовый 3 5 4 5 4" xfId="8140"/>
    <cellStyle name="Финансовый 3 5 4 5 4 2" xfId="21748"/>
    <cellStyle name="Финансовый 3 5 4 5 4 3" xfId="35356"/>
    <cellStyle name="Финансовый 3 5 4 5 5" xfId="14944"/>
    <cellStyle name="Финансовый 3 5 4 5 6" xfId="28552"/>
    <cellStyle name="Финансовый 3 5 4 6" xfId="2092"/>
    <cellStyle name="Финансовый 3 5 4 6 2" xfId="6628"/>
    <cellStyle name="Финансовый 3 5 4 6 2 2" xfId="13432"/>
    <cellStyle name="Финансовый 3 5 4 6 2 2 2" xfId="27040"/>
    <cellStyle name="Финансовый 3 5 4 6 2 2 3" xfId="40648"/>
    <cellStyle name="Финансовый 3 5 4 6 2 3" xfId="20236"/>
    <cellStyle name="Финансовый 3 5 4 6 2 4" xfId="33844"/>
    <cellStyle name="Финансовый 3 5 4 6 3" xfId="4360"/>
    <cellStyle name="Финансовый 3 5 4 6 3 2" xfId="11164"/>
    <cellStyle name="Финансовый 3 5 4 6 3 2 2" xfId="24772"/>
    <cellStyle name="Финансовый 3 5 4 6 3 2 3" xfId="38380"/>
    <cellStyle name="Финансовый 3 5 4 6 3 3" xfId="17968"/>
    <cellStyle name="Финансовый 3 5 4 6 3 4" xfId="31576"/>
    <cellStyle name="Финансовый 3 5 4 6 4" xfId="8896"/>
    <cellStyle name="Финансовый 3 5 4 6 4 2" xfId="22504"/>
    <cellStyle name="Финансовый 3 5 4 6 4 3" xfId="36112"/>
    <cellStyle name="Финансовый 3 5 4 6 5" xfId="15700"/>
    <cellStyle name="Финансовый 3 5 4 6 6" xfId="29308"/>
    <cellStyle name="Финансовый 3 5 4 7" xfId="958"/>
    <cellStyle name="Финансовый 3 5 4 7 2" xfId="5494"/>
    <cellStyle name="Финансовый 3 5 4 7 2 2" xfId="12298"/>
    <cellStyle name="Финансовый 3 5 4 7 2 2 2" xfId="25906"/>
    <cellStyle name="Финансовый 3 5 4 7 2 2 3" xfId="39514"/>
    <cellStyle name="Финансовый 3 5 4 7 2 3" xfId="19102"/>
    <cellStyle name="Финансовый 3 5 4 7 2 4" xfId="32710"/>
    <cellStyle name="Финансовый 3 5 4 7 3" xfId="3226"/>
    <cellStyle name="Финансовый 3 5 4 7 3 2" xfId="10030"/>
    <cellStyle name="Финансовый 3 5 4 7 3 2 2" xfId="23638"/>
    <cellStyle name="Финансовый 3 5 4 7 3 2 3" xfId="37246"/>
    <cellStyle name="Финансовый 3 5 4 7 3 3" xfId="16834"/>
    <cellStyle name="Финансовый 3 5 4 7 3 4" xfId="30442"/>
    <cellStyle name="Финансовый 3 5 4 7 4" xfId="7762"/>
    <cellStyle name="Финансовый 3 5 4 7 4 2" xfId="21370"/>
    <cellStyle name="Финансовый 3 5 4 7 4 3" xfId="34978"/>
    <cellStyle name="Финансовый 3 5 4 7 5" xfId="14566"/>
    <cellStyle name="Финансовый 3 5 4 7 6" xfId="28174"/>
    <cellStyle name="Финансовый 3 5 4 8" xfId="580"/>
    <cellStyle name="Финансовый 3 5 4 8 2" xfId="5116"/>
    <cellStyle name="Финансовый 3 5 4 8 2 2" xfId="11920"/>
    <cellStyle name="Финансовый 3 5 4 8 2 2 2" xfId="25528"/>
    <cellStyle name="Финансовый 3 5 4 8 2 2 3" xfId="39136"/>
    <cellStyle name="Финансовый 3 5 4 8 2 3" xfId="18724"/>
    <cellStyle name="Финансовый 3 5 4 8 2 4" xfId="32332"/>
    <cellStyle name="Финансовый 3 5 4 8 3" xfId="2848"/>
    <cellStyle name="Финансовый 3 5 4 8 3 2" xfId="9652"/>
    <cellStyle name="Финансовый 3 5 4 8 3 2 2" xfId="23260"/>
    <cellStyle name="Финансовый 3 5 4 8 3 2 3" xfId="36868"/>
    <cellStyle name="Финансовый 3 5 4 8 3 3" xfId="16456"/>
    <cellStyle name="Финансовый 3 5 4 8 3 4" xfId="30064"/>
    <cellStyle name="Финансовый 3 5 4 8 4" xfId="7384"/>
    <cellStyle name="Финансовый 3 5 4 8 4 2" xfId="20992"/>
    <cellStyle name="Финансовый 3 5 4 8 4 3" xfId="34600"/>
    <cellStyle name="Финансовый 3 5 4 8 5" xfId="14188"/>
    <cellStyle name="Финансовый 3 5 4 8 6" xfId="27796"/>
    <cellStyle name="Финансовый 3 5 4 9" xfId="4738"/>
    <cellStyle name="Финансовый 3 5 4 9 2" xfId="11542"/>
    <cellStyle name="Финансовый 3 5 4 9 2 2" xfId="25150"/>
    <cellStyle name="Финансовый 3 5 4 9 2 3" xfId="38758"/>
    <cellStyle name="Финансовый 3 5 4 9 3" xfId="18346"/>
    <cellStyle name="Финансовый 3 5 4 9 4" xfId="31954"/>
    <cellStyle name="Финансовый 3 5 5" xfId="169"/>
    <cellStyle name="Финансовый 3 5 5 10" xfId="2437"/>
    <cellStyle name="Финансовый 3 5 5 10 2" xfId="9241"/>
    <cellStyle name="Финансовый 3 5 5 10 2 2" xfId="22849"/>
    <cellStyle name="Финансовый 3 5 5 10 2 3" xfId="36457"/>
    <cellStyle name="Финансовый 3 5 5 10 3" xfId="16045"/>
    <cellStyle name="Финансовый 3 5 5 10 4" xfId="29653"/>
    <cellStyle name="Финансовый 3 5 5 11" xfId="6973"/>
    <cellStyle name="Финансовый 3 5 5 11 2" xfId="20581"/>
    <cellStyle name="Финансовый 3 5 5 11 3" xfId="34189"/>
    <cellStyle name="Финансовый 3 5 5 12" xfId="13777"/>
    <cellStyle name="Финансовый 3 5 5 13" xfId="27385"/>
    <cellStyle name="Финансовый 3 5 5 2" xfId="250"/>
    <cellStyle name="Финансовый 3 5 5 2 10" xfId="7054"/>
    <cellStyle name="Финансовый 3 5 5 2 10 2" xfId="20662"/>
    <cellStyle name="Финансовый 3 5 5 2 10 3" xfId="34270"/>
    <cellStyle name="Финансовый 3 5 5 2 11" xfId="13858"/>
    <cellStyle name="Финансовый 3 5 5 2 12" xfId="27466"/>
    <cellStyle name="Финансовый 3 5 5 2 2" xfId="452"/>
    <cellStyle name="Финансовый 3 5 5 2 2 10" xfId="14060"/>
    <cellStyle name="Финансовый 3 5 5 2 2 11" xfId="27668"/>
    <cellStyle name="Финансовый 3 5 5 2 2 2" xfId="1964"/>
    <cellStyle name="Финансовый 3 5 5 2 2 2 2" xfId="6500"/>
    <cellStyle name="Финансовый 3 5 5 2 2 2 2 2" xfId="13304"/>
    <cellStyle name="Финансовый 3 5 5 2 2 2 2 2 2" xfId="26912"/>
    <cellStyle name="Финансовый 3 5 5 2 2 2 2 2 3" xfId="40520"/>
    <cellStyle name="Финансовый 3 5 5 2 2 2 2 3" xfId="20108"/>
    <cellStyle name="Финансовый 3 5 5 2 2 2 2 4" xfId="33716"/>
    <cellStyle name="Финансовый 3 5 5 2 2 2 3" xfId="4232"/>
    <cellStyle name="Финансовый 3 5 5 2 2 2 3 2" xfId="11036"/>
    <cellStyle name="Финансовый 3 5 5 2 2 2 3 2 2" xfId="24644"/>
    <cellStyle name="Финансовый 3 5 5 2 2 2 3 2 3" xfId="38252"/>
    <cellStyle name="Финансовый 3 5 5 2 2 2 3 3" xfId="17840"/>
    <cellStyle name="Финансовый 3 5 5 2 2 2 3 4" xfId="31448"/>
    <cellStyle name="Финансовый 3 5 5 2 2 2 4" xfId="8768"/>
    <cellStyle name="Финансовый 3 5 5 2 2 2 4 2" xfId="22376"/>
    <cellStyle name="Финансовый 3 5 5 2 2 2 4 3" xfId="35984"/>
    <cellStyle name="Финансовый 3 5 5 2 2 2 5" xfId="15572"/>
    <cellStyle name="Финансовый 3 5 5 2 2 2 6" xfId="29180"/>
    <cellStyle name="Финансовый 3 5 5 2 2 3" xfId="1586"/>
    <cellStyle name="Финансовый 3 5 5 2 2 3 2" xfId="6122"/>
    <cellStyle name="Финансовый 3 5 5 2 2 3 2 2" xfId="12926"/>
    <cellStyle name="Финансовый 3 5 5 2 2 3 2 2 2" xfId="26534"/>
    <cellStyle name="Финансовый 3 5 5 2 2 3 2 2 3" xfId="40142"/>
    <cellStyle name="Финансовый 3 5 5 2 2 3 2 3" xfId="19730"/>
    <cellStyle name="Финансовый 3 5 5 2 2 3 2 4" xfId="33338"/>
    <cellStyle name="Финансовый 3 5 5 2 2 3 3" xfId="3854"/>
    <cellStyle name="Финансовый 3 5 5 2 2 3 3 2" xfId="10658"/>
    <cellStyle name="Финансовый 3 5 5 2 2 3 3 2 2" xfId="24266"/>
    <cellStyle name="Финансовый 3 5 5 2 2 3 3 2 3" xfId="37874"/>
    <cellStyle name="Финансовый 3 5 5 2 2 3 3 3" xfId="17462"/>
    <cellStyle name="Финансовый 3 5 5 2 2 3 3 4" xfId="31070"/>
    <cellStyle name="Финансовый 3 5 5 2 2 3 4" xfId="8390"/>
    <cellStyle name="Финансовый 3 5 5 2 2 3 4 2" xfId="21998"/>
    <cellStyle name="Финансовый 3 5 5 2 2 3 4 3" xfId="35606"/>
    <cellStyle name="Финансовый 3 5 5 2 2 3 5" xfId="15194"/>
    <cellStyle name="Финансовый 3 5 5 2 2 3 6" xfId="28802"/>
    <cellStyle name="Финансовый 3 5 5 2 2 4" xfId="2342"/>
    <cellStyle name="Финансовый 3 5 5 2 2 4 2" xfId="6878"/>
    <cellStyle name="Финансовый 3 5 5 2 2 4 2 2" xfId="13682"/>
    <cellStyle name="Финансовый 3 5 5 2 2 4 2 2 2" xfId="27290"/>
    <cellStyle name="Финансовый 3 5 5 2 2 4 2 2 3" xfId="40898"/>
    <cellStyle name="Финансовый 3 5 5 2 2 4 2 3" xfId="20486"/>
    <cellStyle name="Финансовый 3 5 5 2 2 4 2 4" xfId="34094"/>
    <cellStyle name="Финансовый 3 5 5 2 2 4 3" xfId="4610"/>
    <cellStyle name="Финансовый 3 5 5 2 2 4 3 2" xfId="11414"/>
    <cellStyle name="Финансовый 3 5 5 2 2 4 3 2 2" xfId="25022"/>
    <cellStyle name="Финансовый 3 5 5 2 2 4 3 2 3" xfId="38630"/>
    <cellStyle name="Финансовый 3 5 5 2 2 4 3 3" xfId="18218"/>
    <cellStyle name="Финансовый 3 5 5 2 2 4 3 4" xfId="31826"/>
    <cellStyle name="Финансовый 3 5 5 2 2 4 4" xfId="9146"/>
    <cellStyle name="Финансовый 3 5 5 2 2 4 4 2" xfId="22754"/>
    <cellStyle name="Финансовый 3 5 5 2 2 4 4 3" xfId="36362"/>
    <cellStyle name="Финансовый 3 5 5 2 2 4 5" xfId="15950"/>
    <cellStyle name="Финансовый 3 5 5 2 2 4 6" xfId="29558"/>
    <cellStyle name="Финансовый 3 5 5 2 2 5" xfId="1208"/>
    <cellStyle name="Финансовый 3 5 5 2 2 5 2" xfId="5744"/>
    <cellStyle name="Финансовый 3 5 5 2 2 5 2 2" xfId="12548"/>
    <cellStyle name="Финансовый 3 5 5 2 2 5 2 2 2" xfId="26156"/>
    <cellStyle name="Финансовый 3 5 5 2 2 5 2 2 3" xfId="39764"/>
    <cellStyle name="Финансовый 3 5 5 2 2 5 2 3" xfId="19352"/>
    <cellStyle name="Финансовый 3 5 5 2 2 5 2 4" xfId="32960"/>
    <cellStyle name="Финансовый 3 5 5 2 2 5 3" xfId="3476"/>
    <cellStyle name="Финансовый 3 5 5 2 2 5 3 2" xfId="10280"/>
    <cellStyle name="Финансовый 3 5 5 2 2 5 3 2 2" xfId="23888"/>
    <cellStyle name="Финансовый 3 5 5 2 2 5 3 2 3" xfId="37496"/>
    <cellStyle name="Финансовый 3 5 5 2 2 5 3 3" xfId="17084"/>
    <cellStyle name="Финансовый 3 5 5 2 2 5 3 4" xfId="30692"/>
    <cellStyle name="Финансовый 3 5 5 2 2 5 4" xfId="8012"/>
    <cellStyle name="Финансовый 3 5 5 2 2 5 4 2" xfId="21620"/>
    <cellStyle name="Финансовый 3 5 5 2 2 5 4 3" xfId="35228"/>
    <cellStyle name="Финансовый 3 5 5 2 2 5 5" xfId="14816"/>
    <cellStyle name="Финансовый 3 5 5 2 2 5 6" xfId="28424"/>
    <cellStyle name="Финансовый 3 5 5 2 2 6" xfId="830"/>
    <cellStyle name="Финансовый 3 5 5 2 2 6 2" xfId="5366"/>
    <cellStyle name="Финансовый 3 5 5 2 2 6 2 2" xfId="12170"/>
    <cellStyle name="Финансовый 3 5 5 2 2 6 2 2 2" xfId="25778"/>
    <cellStyle name="Финансовый 3 5 5 2 2 6 2 2 3" xfId="39386"/>
    <cellStyle name="Финансовый 3 5 5 2 2 6 2 3" xfId="18974"/>
    <cellStyle name="Финансовый 3 5 5 2 2 6 2 4" xfId="32582"/>
    <cellStyle name="Финансовый 3 5 5 2 2 6 3" xfId="3098"/>
    <cellStyle name="Финансовый 3 5 5 2 2 6 3 2" xfId="9902"/>
    <cellStyle name="Финансовый 3 5 5 2 2 6 3 2 2" xfId="23510"/>
    <cellStyle name="Финансовый 3 5 5 2 2 6 3 2 3" xfId="37118"/>
    <cellStyle name="Финансовый 3 5 5 2 2 6 3 3" xfId="16706"/>
    <cellStyle name="Финансовый 3 5 5 2 2 6 3 4" xfId="30314"/>
    <cellStyle name="Финансовый 3 5 5 2 2 6 4" xfId="7634"/>
    <cellStyle name="Финансовый 3 5 5 2 2 6 4 2" xfId="21242"/>
    <cellStyle name="Финансовый 3 5 5 2 2 6 4 3" xfId="34850"/>
    <cellStyle name="Финансовый 3 5 5 2 2 6 5" xfId="14438"/>
    <cellStyle name="Финансовый 3 5 5 2 2 6 6" xfId="28046"/>
    <cellStyle name="Финансовый 3 5 5 2 2 7" xfId="4988"/>
    <cellStyle name="Финансовый 3 5 5 2 2 7 2" xfId="11792"/>
    <cellStyle name="Финансовый 3 5 5 2 2 7 2 2" xfId="25400"/>
    <cellStyle name="Финансовый 3 5 5 2 2 7 2 3" xfId="39008"/>
    <cellStyle name="Финансовый 3 5 5 2 2 7 3" xfId="18596"/>
    <cellStyle name="Финансовый 3 5 5 2 2 7 4" xfId="32204"/>
    <cellStyle name="Финансовый 3 5 5 2 2 8" xfId="2720"/>
    <cellStyle name="Финансовый 3 5 5 2 2 8 2" xfId="9524"/>
    <cellStyle name="Финансовый 3 5 5 2 2 8 2 2" xfId="23132"/>
    <cellStyle name="Финансовый 3 5 5 2 2 8 2 3" xfId="36740"/>
    <cellStyle name="Финансовый 3 5 5 2 2 8 3" xfId="16328"/>
    <cellStyle name="Финансовый 3 5 5 2 2 8 4" xfId="29936"/>
    <cellStyle name="Финансовый 3 5 5 2 2 9" xfId="7256"/>
    <cellStyle name="Финансовый 3 5 5 2 2 9 2" xfId="20864"/>
    <cellStyle name="Финансовый 3 5 5 2 2 9 3" xfId="34472"/>
    <cellStyle name="Финансовый 3 5 5 2 3" xfId="1762"/>
    <cellStyle name="Финансовый 3 5 5 2 3 2" xfId="6298"/>
    <cellStyle name="Финансовый 3 5 5 2 3 2 2" xfId="13102"/>
    <cellStyle name="Финансовый 3 5 5 2 3 2 2 2" xfId="26710"/>
    <cellStyle name="Финансовый 3 5 5 2 3 2 2 3" xfId="40318"/>
    <cellStyle name="Финансовый 3 5 5 2 3 2 3" xfId="19906"/>
    <cellStyle name="Финансовый 3 5 5 2 3 2 4" xfId="33514"/>
    <cellStyle name="Финансовый 3 5 5 2 3 3" xfId="4030"/>
    <cellStyle name="Финансовый 3 5 5 2 3 3 2" xfId="10834"/>
    <cellStyle name="Финансовый 3 5 5 2 3 3 2 2" xfId="24442"/>
    <cellStyle name="Финансовый 3 5 5 2 3 3 2 3" xfId="38050"/>
    <cellStyle name="Финансовый 3 5 5 2 3 3 3" xfId="17638"/>
    <cellStyle name="Финансовый 3 5 5 2 3 3 4" xfId="31246"/>
    <cellStyle name="Финансовый 3 5 5 2 3 4" xfId="8566"/>
    <cellStyle name="Финансовый 3 5 5 2 3 4 2" xfId="22174"/>
    <cellStyle name="Финансовый 3 5 5 2 3 4 3" xfId="35782"/>
    <cellStyle name="Финансовый 3 5 5 2 3 5" xfId="15370"/>
    <cellStyle name="Финансовый 3 5 5 2 3 6" xfId="28978"/>
    <cellStyle name="Финансовый 3 5 5 2 4" xfId="1384"/>
    <cellStyle name="Финансовый 3 5 5 2 4 2" xfId="5920"/>
    <cellStyle name="Финансовый 3 5 5 2 4 2 2" xfId="12724"/>
    <cellStyle name="Финансовый 3 5 5 2 4 2 2 2" xfId="26332"/>
    <cellStyle name="Финансовый 3 5 5 2 4 2 2 3" xfId="39940"/>
    <cellStyle name="Финансовый 3 5 5 2 4 2 3" xfId="19528"/>
    <cellStyle name="Финансовый 3 5 5 2 4 2 4" xfId="33136"/>
    <cellStyle name="Финансовый 3 5 5 2 4 3" xfId="3652"/>
    <cellStyle name="Финансовый 3 5 5 2 4 3 2" xfId="10456"/>
    <cellStyle name="Финансовый 3 5 5 2 4 3 2 2" xfId="24064"/>
    <cellStyle name="Финансовый 3 5 5 2 4 3 2 3" xfId="37672"/>
    <cellStyle name="Финансовый 3 5 5 2 4 3 3" xfId="17260"/>
    <cellStyle name="Финансовый 3 5 5 2 4 3 4" xfId="30868"/>
    <cellStyle name="Финансовый 3 5 5 2 4 4" xfId="8188"/>
    <cellStyle name="Финансовый 3 5 5 2 4 4 2" xfId="21796"/>
    <cellStyle name="Финансовый 3 5 5 2 4 4 3" xfId="35404"/>
    <cellStyle name="Финансовый 3 5 5 2 4 5" xfId="14992"/>
    <cellStyle name="Финансовый 3 5 5 2 4 6" xfId="28600"/>
    <cellStyle name="Финансовый 3 5 5 2 5" xfId="2140"/>
    <cellStyle name="Финансовый 3 5 5 2 5 2" xfId="6676"/>
    <cellStyle name="Финансовый 3 5 5 2 5 2 2" xfId="13480"/>
    <cellStyle name="Финансовый 3 5 5 2 5 2 2 2" xfId="27088"/>
    <cellStyle name="Финансовый 3 5 5 2 5 2 2 3" xfId="40696"/>
    <cellStyle name="Финансовый 3 5 5 2 5 2 3" xfId="20284"/>
    <cellStyle name="Финансовый 3 5 5 2 5 2 4" xfId="33892"/>
    <cellStyle name="Финансовый 3 5 5 2 5 3" xfId="4408"/>
    <cellStyle name="Финансовый 3 5 5 2 5 3 2" xfId="11212"/>
    <cellStyle name="Финансовый 3 5 5 2 5 3 2 2" xfId="24820"/>
    <cellStyle name="Финансовый 3 5 5 2 5 3 2 3" xfId="38428"/>
    <cellStyle name="Финансовый 3 5 5 2 5 3 3" xfId="18016"/>
    <cellStyle name="Финансовый 3 5 5 2 5 3 4" xfId="31624"/>
    <cellStyle name="Финансовый 3 5 5 2 5 4" xfId="8944"/>
    <cellStyle name="Финансовый 3 5 5 2 5 4 2" xfId="22552"/>
    <cellStyle name="Финансовый 3 5 5 2 5 4 3" xfId="36160"/>
    <cellStyle name="Финансовый 3 5 5 2 5 5" xfId="15748"/>
    <cellStyle name="Финансовый 3 5 5 2 5 6" xfId="29356"/>
    <cellStyle name="Финансовый 3 5 5 2 6" xfId="1006"/>
    <cellStyle name="Финансовый 3 5 5 2 6 2" xfId="5542"/>
    <cellStyle name="Финансовый 3 5 5 2 6 2 2" xfId="12346"/>
    <cellStyle name="Финансовый 3 5 5 2 6 2 2 2" xfId="25954"/>
    <cellStyle name="Финансовый 3 5 5 2 6 2 2 3" xfId="39562"/>
    <cellStyle name="Финансовый 3 5 5 2 6 2 3" xfId="19150"/>
    <cellStyle name="Финансовый 3 5 5 2 6 2 4" xfId="32758"/>
    <cellStyle name="Финансовый 3 5 5 2 6 3" xfId="3274"/>
    <cellStyle name="Финансовый 3 5 5 2 6 3 2" xfId="10078"/>
    <cellStyle name="Финансовый 3 5 5 2 6 3 2 2" xfId="23686"/>
    <cellStyle name="Финансовый 3 5 5 2 6 3 2 3" xfId="37294"/>
    <cellStyle name="Финансовый 3 5 5 2 6 3 3" xfId="16882"/>
    <cellStyle name="Финансовый 3 5 5 2 6 3 4" xfId="30490"/>
    <cellStyle name="Финансовый 3 5 5 2 6 4" xfId="7810"/>
    <cellStyle name="Финансовый 3 5 5 2 6 4 2" xfId="21418"/>
    <cellStyle name="Финансовый 3 5 5 2 6 4 3" xfId="35026"/>
    <cellStyle name="Финансовый 3 5 5 2 6 5" xfId="14614"/>
    <cellStyle name="Финансовый 3 5 5 2 6 6" xfId="28222"/>
    <cellStyle name="Финансовый 3 5 5 2 7" xfId="628"/>
    <cellStyle name="Финансовый 3 5 5 2 7 2" xfId="5164"/>
    <cellStyle name="Финансовый 3 5 5 2 7 2 2" xfId="11968"/>
    <cellStyle name="Финансовый 3 5 5 2 7 2 2 2" xfId="25576"/>
    <cellStyle name="Финансовый 3 5 5 2 7 2 2 3" xfId="39184"/>
    <cellStyle name="Финансовый 3 5 5 2 7 2 3" xfId="18772"/>
    <cellStyle name="Финансовый 3 5 5 2 7 2 4" xfId="32380"/>
    <cellStyle name="Финансовый 3 5 5 2 7 3" xfId="2896"/>
    <cellStyle name="Финансовый 3 5 5 2 7 3 2" xfId="9700"/>
    <cellStyle name="Финансовый 3 5 5 2 7 3 2 2" xfId="23308"/>
    <cellStyle name="Финансовый 3 5 5 2 7 3 2 3" xfId="36916"/>
    <cellStyle name="Финансовый 3 5 5 2 7 3 3" xfId="16504"/>
    <cellStyle name="Финансовый 3 5 5 2 7 3 4" xfId="30112"/>
    <cellStyle name="Финансовый 3 5 5 2 7 4" xfId="7432"/>
    <cellStyle name="Финансовый 3 5 5 2 7 4 2" xfId="21040"/>
    <cellStyle name="Финансовый 3 5 5 2 7 4 3" xfId="34648"/>
    <cellStyle name="Финансовый 3 5 5 2 7 5" xfId="14236"/>
    <cellStyle name="Финансовый 3 5 5 2 7 6" xfId="27844"/>
    <cellStyle name="Финансовый 3 5 5 2 8" xfId="4786"/>
    <cellStyle name="Финансовый 3 5 5 2 8 2" xfId="11590"/>
    <cellStyle name="Финансовый 3 5 5 2 8 2 2" xfId="25198"/>
    <cellStyle name="Финансовый 3 5 5 2 8 2 3" xfId="38806"/>
    <cellStyle name="Финансовый 3 5 5 2 8 3" xfId="18394"/>
    <cellStyle name="Финансовый 3 5 5 2 8 4" xfId="32002"/>
    <cellStyle name="Финансовый 3 5 5 2 9" xfId="2518"/>
    <cellStyle name="Финансовый 3 5 5 2 9 2" xfId="9322"/>
    <cellStyle name="Финансовый 3 5 5 2 9 2 2" xfId="22930"/>
    <cellStyle name="Финансовый 3 5 5 2 9 2 3" xfId="36538"/>
    <cellStyle name="Финансовый 3 5 5 2 9 3" xfId="16126"/>
    <cellStyle name="Финансовый 3 5 5 2 9 4" xfId="29734"/>
    <cellStyle name="Финансовый 3 5 5 3" xfId="371"/>
    <cellStyle name="Финансовый 3 5 5 3 10" xfId="13979"/>
    <cellStyle name="Финансовый 3 5 5 3 11" xfId="27587"/>
    <cellStyle name="Финансовый 3 5 5 3 2" xfId="1883"/>
    <cellStyle name="Финансовый 3 5 5 3 2 2" xfId="6419"/>
    <cellStyle name="Финансовый 3 5 5 3 2 2 2" xfId="13223"/>
    <cellStyle name="Финансовый 3 5 5 3 2 2 2 2" xfId="26831"/>
    <cellStyle name="Финансовый 3 5 5 3 2 2 2 3" xfId="40439"/>
    <cellStyle name="Финансовый 3 5 5 3 2 2 3" xfId="20027"/>
    <cellStyle name="Финансовый 3 5 5 3 2 2 4" xfId="33635"/>
    <cellStyle name="Финансовый 3 5 5 3 2 3" xfId="4151"/>
    <cellStyle name="Финансовый 3 5 5 3 2 3 2" xfId="10955"/>
    <cellStyle name="Финансовый 3 5 5 3 2 3 2 2" xfId="24563"/>
    <cellStyle name="Финансовый 3 5 5 3 2 3 2 3" xfId="38171"/>
    <cellStyle name="Финансовый 3 5 5 3 2 3 3" xfId="17759"/>
    <cellStyle name="Финансовый 3 5 5 3 2 3 4" xfId="31367"/>
    <cellStyle name="Финансовый 3 5 5 3 2 4" xfId="8687"/>
    <cellStyle name="Финансовый 3 5 5 3 2 4 2" xfId="22295"/>
    <cellStyle name="Финансовый 3 5 5 3 2 4 3" xfId="35903"/>
    <cellStyle name="Финансовый 3 5 5 3 2 5" xfId="15491"/>
    <cellStyle name="Финансовый 3 5 5 3 2 6" xfId="29099"/>
    <cellStyle name="Финансовый 3 5 5 3 3" xfId="1505"/>
    <cellStyle name="Финансовый 3 5 5 3 3 2" xfId="6041"/>
    <cellStyle name="Финансовый 3 5 5 3 3 2 2" xfId="12845"/>
    <cellStyle name="Финансовый 3 5 5 3 3 2 2 2" xfId="26453"/>
    <cellStyle name="Финансовый 3 5 5 3 3 2 2 3" xfId="40061"/>
    <cellStyle name="Финансовый 3 5 5 3 3 2 3" xfId="19649"/>
    <cellStyle name="Финансовый 3 5 5 3 3 2 4" xfId="33257"/>
    <cellStyle name="Финансовый 3 5 5 3 3 3" xfId="3773"/>
    <cellStyle name="Финансовый 3 5 5 3 3 3 2" xfId="10577"/>
    <cellStyle name="Финансовый 3 5 5 3 3 3 2 2" xfId="24185"/>
    <cellStyle name="Финансовый 3 5 5 3 3 3 2 3" xfId="37793"/>
    <cellStyle name="Финансовый 3 5 5 3 3 3 3" xfId="17381"/>
    <cellStyle name="Финансовый 3 5 5 3 3 3 4" xfId="30989"/>
    <cellStyle name="Финансовый 3 5 5 3 3 4" xfId="8309"/>
    <cellStyle name="Финансовый 3 5 5 3 3 4 2" xfId="21917"/>
    <cellStyle name="Финансовый 3 5 5 3 3 4 3" xfId="35525"/>
    <cellStyle name="Финансовый 3 5 5 3 3 5" xfId="15113"/>
    <cellStyle name="Финансовый 3 5 5 3 3 6" xfId="28721"/>
    <cellStyle name="Финансовый 3 5 5 3 4" xfId="2261"/>
    <cellStyle name="Финансовый 3 5 5 3 4 2" xfId="6797"/>
    <cellStyle name="Финансовый 3 5 5 3 4 2 2" xfId="13601"/>
    <cellStyle name="Финансовый 3 5 5 3 4 2 2 2" xfId="27209"/>
    <cellStyle name="Финансовый 3 5 5 3 4 2 2 3" xfId="40817"/>
    <cellStyle name="Финансовый 3 5 5 3 4 2 3" xfId="20405"/>
    <cellStyle name="Финансовый 3 5 5 3 4 2 4" xfId="34013"/>
    <cellStyle name="Финансовый 3 5 5 3 4 3" xfId="4529"/>
    <cellStyle name="Финансовый 3 5 5 3 4 3 2" xfId="11333"/>
    <cellStyle name="Финансовый 3 5 5 3 4 3 2 2" xfId="24941"/>
    <cellStyle name="Финансовый 3 5 5 3 4 3 2 3" xfId="38549"/>
    <cellStyle name="Финансовый 3 5 5 3 4 3 3" xfId="18137"/>
    <cellStyle name="Финансовый 3 5 5 3 4 3 4" xfId="31745"/>
    <cellStyle name="Финансовый 3 5 5 3 4 4" xfId="9065"/>
    <cellStyle name="Финансовый 3 5 5 3 4 4 2" xfId="22673"/>
    <cellStyle name="Финансовый 3 5 5 3 4 4 3" xfId="36281"/>
    <cellStyle name="Финансовый 3 5 5 3 4 5" xfId="15869"/>
    <cellStyle name="Финансовый 3 5 5 3 4 6" xfId="29477"/>
    <cellStyle name="Финансовый 3 5 5 3 5" xfId="1127"/>
    <cellStyle name="Финансовый 3 5 5 3 5 2" xfId="5663"/>
    <cellStyle name="Финансовый 3 5 5 3 5 2 2" xfId="12467"/>
    <cellStyle name="Финансовый 3 5 5 3 5 2 2 2" xfId="26075"/>
    <cellStyle name="Финансовый 3 5 5 3 5 2 2 3" xfId="39683"/>
    <cellStyle name="Финансовый 3 5 5 3 5 2 3" xfId="19271"/>
    <cellStyle name="Финансовый 3 5 5 3 5 2 4" xfId="32879"/>
    <cellStyle name="Финансовый 3 5 5 3 5 3" xfId="3395"/>
    <cellStyle name="Финансовый 3 5 5 3 5 3 2" xfId="10199"/>
    <cellStyle name="Финансовый 3 5 5 3 5 3 2 2" xfId="23807"/>
    <cellStyle name="Финансовый 3 5 5 3 5 3 2 3" xfId="37415"/>
    <cellStyle name="Финансовый 3 5 5 3 5 3 3" xfId="17003"/>
    <cellStyle name="Финансовый 3 5 5 3 5 3 4" xfId="30611"/>
    <cellStyle name="Финансовый 3 5 5 3 5 4" xfId="7931"/>
    <cellStyle name="Финансовый 3 5 5 3 5 4 2" xfId="21539"/>
    <cellStyle name="Финансовый 3 5 5 3 5 4 3" xfId="35147"/>
    <cellStyle name="Финансовый 3 5 5 3 5 5" xfId="14735"/>
    <cellStyle name="Финансовый 3 5 5 3 5 6" xfId="28343"/>
    <cellStyle name="Финансовый 3 5 5 3 6" xfId="749"/>
    <cellStyle name="Финансовый 3 5 5 3 6 2" xfId="5285"/>
    <cellStyle name="Финансовый 3 5 5 3 6 2 2" xfId="12089"/>
    <cellStyle name="Финансовый 3 5 5 3 6 2 2 2" xfId="25697"/>
    <cellStyle name="Финансовый 3 5 5 3 6 2 2 3" xfId="39305"/>
    <cellStyle name="Финансовый 3 5 5 3 6 2 3" xfId="18893"/>
    <cellStyle name="Финансовый 3 5 5 3 6 2 4" xfId="32501"/>
    <cellStyle name="Финансовый 3 5 5 3 6 3" xfId="3017"/>
    <cellStyle name="Финансовый 3 5 5 3 6 3 2" xfId="9821"/>
    <cellStyle name="Финансовый 3 5 5 3 6 3 2 2" xfId="23429"/>
    <cellStyle name="Финансовый 3 5 5 3 6 3 2 3" xfId="37037"/>
    <cellStyle name="Финансовый 3 5 5 3 6 3 3" xfId="16625"/>
    <cellStyle name="Финансовый 3 5 5 3 6 3 4" xfId="30233"/>
    <cellStyle name="Финансовый 3 5 5 3 6 4" xfId="7553"/>
    <cellStyle name="Финансовый 3 5 5 3 6 4 2" xfId="21161"/>
    <cellStyle name="Финансовый 3 5 5 3 6 4 3" xfId="34769"/>
    <cellStyle name="Финансовый 3 5 5 3 6 5" xfId="14357"/>
    <cellStyle name="Финансовый 3 5 5 3 6 6" xfId="27965"/>
    <cellStyle name="Финансовый 3 5 5 3 7" xfId="4907"/>
    <cellStyle name="Финансовый 3 5 5 3 7 2" xfId="11711"/>
    <cellStyle name="Финансовый 3 5 5 3 7 2 2" xfId="25319"/>
    <cellStyle name="Финансовый 3 5 5 3 7 2 3" xfId="38927"/>
    <cellStyle name="Финансовый 3 5 5 3 7 3" xfId="18515"/>
    <cellStyle name="Финансовый 3 5 5 3 7 4" xfId="32123"/>
    <cellStyle name="Финансовый 3 5 5 3 8" xfId="2639"/>
    <cellStyle name="Финансовый 3 5 5 3 8 2" xfId="9443"/>
    <cellStyle name="Финансовый 3 5 5 3 8 2 2" xfId="23051"/>
    <cellStyle name="Финансовый 3 5 5 3 8 2 3" xfId="36659"/>
    <cellStyle name="Финансовый 3 5 5 3 8 3" xfId="16247"/>
    <cellStyle name="Финансовый 3 5 5 3 8 4" xfId="29855"/>
    <cellStyle name="Финансовый 3 5 5 3 9" xfId="7175"/>
    <cellStyle name="Финансовый 3 5 5 3 9 2" xfId="20783"/>
    <cellStyle name="Финансовый 3 5 5 3 9 3" xfId="34391"/>
    <cellStyle name="Финансовый 3 5 5 4" xfId="1681"/>
    <cellStyle name="Финансовый 3 5 5 4 2" xfId="6217"/>
    <cellStyle name="Финансовый 3 5 5 4 2 2" xfId="13021"/>
    <cellStyle name="Финансовый 3 5 5 4 2 2 2" xfId="26629"/>
    <cellStyle name="Финансовый 3 5 5 4 2 2 3" xfId="40237"/>
    <cellStyle name="Финансовый 3 5 5 4 2 3" xfId="19825"/>
    <cellStyle name="Финансовый 3 5 5 4 2 4" xfId="33433"/>
    <cellStyle name="Финансовый 3 5 5 4 3" xfId="3949"/>
    <cellStyle name="Финансовый 3 5 5 4 3 2" xfId="10753"/>
    <cellStyle name="Финансовый 3 5 5 4 3 2 2" xfId="24361"/>
    <cellStyle name="Финансовый 3 5 5 4 3 2 3" xfId="37969"/>
    <cellStyle name="Финансовый 3 5 5 4 3 3" xfId="17557"/>
    <cellStyle name="Финансовый 3 5 5 4 3 4" xfId="31165"/>
    <cellStyle name="Финансовый 3 5 5 4 4" xfId="8485"/>
    <cellStyle name="Финансовый 3 5 5 4 4 2" xfId="22093"/>
    <cellStyle name="Финансовый 3 5 5 4 4 3" xfId="35701"/>
    <cellStyle name="Финансовый 3 5 5 4 5" xfId="15289"/>
    <cellStyle name="Финансовый 3 5 5 4 6" xfId="28897"/>
    <cellStyle name="Финансовый 3 5 5 5" xfId="1303"/>
    <cellStyle name="Финансовый 3 5 5 5 2" xfId="5839"/>
    <cellStyle name="Финансовый 3 5 5 5 2 2" xfId="12643"/>
    <cellStyle name="Финансовый 3 5 5 5 2 2 2" xfId="26251"/>
    <cellStyle name="Финансовый 3 5 5 5 2 2 3" xfId="39859"/>
    <cellStyle name="Финансовый 3 5 5 5 2 3" xfId="19447"/>
    <cellStyle name="Финансовый 3 5 5 5 2 4" xfId="33055"/>
    <cellStyle name="Финансовый 3 5 5 5 3" xfId="3571"/>
    <cellStyle name="Финансовый 3 5 5 5 3 2" xfId="10375"/>
    <cellStyle name="Финансовый 3 5 5 5 3 2 2" xfId="23983"/>
    <cellStyle name="Финансовый 3 5 5 5 3 2 3" xfId="37591"/>
    <cellStyle name="Финансовый 3 5 5 5 3 3" xfId="17179"/>
    <cellStyle name="Финансовый 3 5 5 5 3 4" xfId="30787"/>
    <cellStyle name="Финансовый 3 5 5 5 4" xfId="8107"/>
    <cellStyle name="Финансовый 3 5 5 5 4 2" xfId="21715"/>
    <cellStyle name="Финансовый 3 5 5 5 4 3" xfId="35323"/>
    <cellStyle name="Финансовый 3 5 5 5 5" xfId="14911"/>
    <cellStyle name="Финансовый 3 5 5 5 6" xfId="28519"/>
    <cellStyle name="Финансовый 3 5 5 6" xfId="2059"/>
    <cellStyle name="Финансовый 3 5 5 6 2" xfId="6595"/>
    <cellStyle name="Финансовый 3 5 5 6 2 2" xfId="13399"/>
    <cellStyle name="Финансовый 3 5 5 6 2 2 2" xfId="27007"/>
    <cellStyle name="Финансовый 3 5 5 6 2 2 3" xfId="40615"/>
    <cellStyle name="Финансовый 3 5 5 6 2 3" xfId="20203"/>
    <cellStyle name="Финансовый 3 5 5 6 2 4" xfId="33811"/>
    <cellStyle name="Финансовый 3 5 5 6 3" xfId="4327"/>
    <cellStyle name="Финансовый 3 5 5 6 3 2" xfId="11131"/>
    <cellStyle name="Финансовый 3 5 5 6 3 2 2" xfId="24739"/>
    <cellStyle name="Финансовый 3 5 5 6 3 2 3" xfId="38347"/>
    <cellStyle name="Финансовый 3 5 5 6 3 3" xfId="17935"/>
    <cellStyle name="Финансовый 3 5 5 6 3 4" xfId="31543"/>
    <cellStyle name="Финансовый 3 5 5 6 4" xfId="8863"/>
    <cellStyle name="Финансовый 3 5 5 6 4 2" xfId="22471"/>
    <cellStyle name="Финансовый 3 5 5 6 4 3" xfId="36079"/>
    <cellStyle name="Финансовый 3 5 5 6 5" xfId="15667"/>
    <cellStyle name="Финансовый 3 5 5 6 6" xfId="29275"/>
    <cellStyle name="Финансовый 3 5 5 7" xfId="925"/>
    <cellStyle name="Финансовый 3 5 5 7 2" xfId="5461"/>
    <cellStyle name="Финансовый 3 5 5 7 2 2" xfId="12265"/>
    <cellStyle name="Финансовый 3 5 5 7 2 2 2" xfId="25873"/>
    <cellStyle name="Финансовый 3 5 5 7 2 2 3" xfId="39481"/>
    <cellStyle name="Финансовый 3 5 5 7 2 3" xfId="19069"/>
    <cellStyle name="Финансовый 3 5 5 7 2 4" xfId="32677"/>
    <cellStyle name="Финансовый 3 5 5 7 3" xfId="3193"/>
    <cellStyle name="Финансовый 3 5 5 7 3 2" xfId="9997"/>
    <cellStyle name="Финансовый 3 5 5 7 3 2 2" xfId="23605"/>
    <cellStyle name="Финансовый 3 5 5 7 3 2 3" xfId="37213"/>
    <cellStyle name="Финансовый 3 5 5 7 3 3" xfId="16801"/>
    <cellStyle name="Финансовый 3 5 5 7 3 4" xfId="30409"/>
    <cellStyle name="Финансовый 3 5 5 7 4" xfId="7729"/>
    <cellStyle name="Финансовый 3 5 5 7 4 2" xfId="21337"/>
    <cellStyle name="Финансовый 3 5 5 7 4 3" xfId="34945"/>
    <cellStyle name="Финансовый 3 5 5 7 5" xfId="14533"/>
    <cellStyle name="Финансовый 3 5 5 7 6" xfId="28141"/>
    <cellStyle name="Финансовый 3 5 5 8" xfId="547"/>
    <cellStyle name="Финансовый 3 5 5 8 2" xfId="5083"/>
    <cellStyle name="Финансовый 3 5 5 8 2 2" xfId="11887"/>
    <cellStyle name="Финансовый 3 5 5 8 2 2 2" xfId="25495"/>
    <cellStyle name="Финансовый 3 5 5 8 2 2 3" xfId="39103"/>
    <cellStyle name="Финансовый 3 5 5 8 2 3" xfId="18691"/>
    <cellStyle name="Финансовый 3 5 5 8 2 4" xfId="32299"/>
    <cellStyle name="Финансовый 3 5 5 8 3" xfId="2815"/>
    <cellStyle name="Финансовый 3 5 5 8 3 2" xfId="9619"/>
    <cellStyle name="Финансовый 3 5 5 8 3 2 2" xfId="23227"/>
    <cellStyle name="Финансовый 3 5 5 8 3 2 3" xfId="36835"/>
    <cellStyle name="Финансовый 3 5 5 8 3 3" xfId="16423"/>
    <cellStyle name="Финансовый 3 5 5 8 3 4" xfId="30031"/>
    <cellStyle name="Финансовый 3 5 5 8 4" xfId="7351"/>
    <cellStyle name="Финансовый 3 5 5 8 4 2" xfId="20959"/>
    <cellStyle name="Финансовый 3 5 5 8 4 3" xfId="34567"/>
    <cellStyle name="Финансовый 3 5 5 8 5" xfId="14155"/>
    <cellStyle name="Финансовый 3 5 5 8 6" xfId="27763"/>
    <cellStyle name="Финансовый 3 5 5 9" xfId="4705"/>
    <cellStyle name="Финансовый 3 5 5 9 2" xfId="11509"/>
    <cellStyle name="Финансовый 3 5 5 9 2 2" xfId="25117"/>
    <cellStyle name="Финансовый 3 5 5 9 2 3" xfId="38725"/>
    <cellStyle name="Финансовый 3 5 5 9 3" xfId="18313"/>
    <cellStyle name="Финансовый 3 5 5 9 4" xfId="31921"/>
    <cellStyle name="Финансовый 3 5 6" xfId="304"/>
    <cellStyle name="Финансовый 3 5 6 10" xfId="7108"/>
    <cellStyle name="Финансовый 3 5 6 10 2" xfId="20716"/>
    <cellStyle name="Финансовый 3 5 6 10 3" xfId="34324"/>
    <cellStyle name="Финансовый 3 5 6 11" xfId="13912"/>
    <cellStyle name="Финансовый 3 5 6 12" xfId="27520"/>
    <cellStyle name="Финансовый 3 5 6 2" xfId="431"/>
    <cellStyle name="Финансовый 3 5 6 2 10" xfId="14039"/>
    <cellStyle name="Финансовый 3 5 6 2 11" xfId="27647"/>
    <cellStyle name="Финансовый 3 5 6 2 2" xfId="1943"/>
    <cellStyle name="Финансовый 3 5 6 2 2 2" xfId="6479"/>
    <cellStyle name="Финансовый 3 5 6 2 2 2 2" xfId="13283"/>
    <cellStyle name="Финансовый 3 5 6 2 2 2 2 2" xfId="26891"/>
    <cellStyle name="Финансовый 3 5 6 2 2 2 2 3" xfId="40499"/>
    <cellStyle name="Финансовый 3 5 6 2 2 2 3" xfId="20087"/>
    <cellStyle name="Финансовый 3 5 6 2 2 2 4" xfId="33695"/>
    <cellStyle name="Финансовый 3 5 6 2 2 3" xfId="4211"/>
    <cellStyle name="Финансовый 3 5 6 2 2 3 2" xfId="11015"/>
    <cellStyle name="Финансовый 3 5 6 2 2 3 2 2" xfId="24623"/>
    <cellStyle name="Финансовый 3 5 6 2 2 3 2 3" xfId="38231"/>
    <cellStyle name="Финансовый 3 5 6 2 2 3 3" xfId="17819"/>
    <cellStyle name="Финансовый 3 5 6 2 2 3 4" xfId="31427"/>
    <cellStyle name="Финансовый 3 5 6 2 2 4" xfId="8747"/>
    <cellStyle name="Финансовый 3 5 6 2 2 4 2" xfId="22355"/>
    <cellStyle name="Финансовый 3 5 6 2 2 4 3" xfId="35963"/>
    <cellStyle name="Финансовый 3 5 6 2 2 5" xfId="15551"/>
    <cellStyle name="Финансовый 3 5 6 2 2 6" xfId="29159"/>
    <cellStyle name="Финансовый 3 5 6 2 3" xfId="1565"/>
    <cellStyle name="Финансовый 3 5 6 2 3 2" xfId="6101"/>
    <cellStyle name="Финансовый 3 5 6 2 3 2 2" xfId="12905"/>
    <cellStyle name="Финансовый 3 5 6 2 3 2 2 2" xfId="26513"/>
    <cellStyle name="Финансовый 3 5 6 2 3 2 2 3" xfId="40121"/>
    <cellStyle name="Финансовый 3 5 6 2 3 2 3" xfId="19709"/>
    <cellStyle name="Финансовый 3 5 6 2 3 2 4" xfId="33317"/>
    <cellStyle name="Финансовый 3 5 6 2 3 3" xfId="3833"/>
    <cellStyle name="Финансовый 3 5 6 2 3 3 2" xfId="10637"/>
    <cellStyle name="Финансовый 3 5 6 2 3 3 2 2" xfId="24245"/>
    <cellStyle name="Финансовый 3 5 6 2 3 3 2 3" xfId="37853"/>
    <cellStyle name="Финансовый 3 5 6 2 3 3 3" xfId="17441"/>
    <cellStyle name="Финансовый 3 5 6 2 3 3 4" xfId="31049"/>
    <cellStyle name="Финансовый 3 5 6 2 3 4" xfId="8369"/>
    <cellStyle name="Финансовый 3 5 6 2 3 4 2" xfId="21977"/>
    <cellStyle name="Финансовый 3 5 6 2 3 4 3" xfId="35585"/>
    <cellStyle name="Финансовый 3 5 6 2 3 5" xfId="15173"/>
    <cellStyle name="Финансовый 3 5 6 2 3 6" xfId="28781"/>
    <cellStyle name="Финансовый 3 5 6 2 4" xfId="2321"/>
    <cellStyle name="Финансовый 3 5 6 2 4 2" xfId="6857"/>
    <cellStyle name="Финансовый 3 5 6 2 4 2 2" xfId="13661"/>
    <cellStyle name="Финансовый 3 5 6 2 4 2 2 2" xfId="27269"/>
    <cellStyle name="Финансовый 3 5 6 2 4 2 2 3" xfId="40877"/>
    <cellStyle name="Финансовый 3 5 6 2 4 2 3" xfId="20465"/>
    <cellStyle name="Финансовый 3 5 6 2 4 2 4" xfId="34073"/>
    <cellStyle name="Финансовый 3 5 6 2 4 3" xfId="4589"/>
    <cellStyle name="Финансовый 3 5 6 2 4 3 2" xfId="11393"/>
    <cellStyle name="Финансовый 3 5 6 2 4 3 2 2" xfId="25001"/>
    <cellStyle name="Финансовый 3 5 6 2 4 3 2 3" xfId="38609"/>
    <cellStyle name="Финансовый 3 5 6 2 4 3 3" xfId="18197"/>
    <cellStyle name="Финансовый 3 5 6 2 4 3 4" xfId="31805"/>
    <cellStyle name="Финансовый 3 5 6 2 4 4" xfId="9125"/>
    <cellStyle name="Финансовый 3 5 6 2 4 4 2" xfId="22733"/>
    <cellStyle name="Финансовый 3 5 6 2 4 4 3" xfId="36341"/>
    <cellStyle name="Финансовый 3 5 6 2 4 5" xfId="15929"/>
    <cellStyle name="Финансовый 3 5 6 2 4 6" xfId="29537"/>
    <cellStyle name="Финансовый 3 5 6 2 5" xfId="1187"/>
    <cellStyle name="Финансовый 3 5 6 2 5 2" xfId="5723"/>
    <cellStyle name="Финансовый 3 5 6 2 5 2 2" xfId="12527"/>
    <cellStyle name="Финансовый 3 5 6 2 5 2 2 2" xfId="26135"/>
    <cellStyle name="Финансовый 3 5 6 2 5 2 2 3" xfId="39743"/>
    <cellStyle name="Финансовый 3 5 6 2 5 2 3" xfId="19331"/>
    <cellStyle name="Финансовый 3 5 6 2 5 2 4" xfId="32939"/>
    <cellStyle name="Финансовый 3 5 6 2 5 3" xfId="3455"/>
    <cellStyle name="Финансовый 3 5 6 2 5 3 2" xfId="10259"/>
    <cellStyle name="Финансовый 3 5 6 2 5 3 2 2" xfId="23867"/>
    <cellStyle name="Финансовый 3 5 6 2 5 3 2 3" xfId="37475"/>
    <cellStyle name="Финансовый 3 5 6 2 5 3 3" xfId="17063"/>
    <cellStyle name="Финансовый 3 5 6 2 5 3 4" xfId="30671"/>
    <cellStyle name="Финансовый 3 5 6 2 5 4" xfId="7991"/>
    <cellStyle name="Финансовый 3 5 6 2 5 4 2" xfId="21599"/>
    <cellStyle name="Финансовый 3 5 6 2 5 4 3" xfId="35207"/>
    <cellStyle name="Финансовый 3 5 6 2 5 5" xfId="14795"/>
    <cellStyle name="Финансовый 3 5 6 2 5 6" xfId="28403"/>
    <cellStyle name="Финансовый 3 5 6 2 6" xfId="809"/>
    <cellStyle name="Финансовый 3 5 6 2 6 2" xfId="5345"/>
    <cellStyle name="Финансовый 3 5 6 2 6 2 2" xfId="12149"/>
    <cellStyle name="Финансовый 3 5 6 2 6 2 2 2" xfId="25757"/>
    <cellStyle name="Финансовый 3 5 6 2 6 2 2 3" xfId="39365"/>
    <cellStyle name="Финансовый 3 5 6 2 6 2 3" xfId="18953"/>
    <cellStyle name="Финансовый 3 5 6 2 6 2 4" xfId="32561"/>
    <cellStyle name="Финансовый 3 5 6 2 6 3" xfId="3077"/>
    <cellStyle name="Финансовый 3 5 6 2 6 3 2" xfId="9881"/>
    <cellStyle name="Финансовый 3 5 6 2 6 3 2 2" xfId="23489"/>
    <cellStyle name="Финансовый 3 5 6 2 6 3 2 3" xfId="37097"/>
    <cellStyle name="Финансовый 3 5 6 2 6 3 3" xfId="16685"/>
    <cellStyle name="Финансовый 3 5 6 2 6 3 4" xfId="30293"/>
    <cellStyle name="Финансовый 3 5 6 2 6 4" xfId="7613"/>
    <cellStyle name="Финансовый 3 5 6 2 6 4 2" xfId="21221"/>
    <cellStyle name="Финансовый 3 5 6 2 6 4 3" xfId="34829"/>
    <cellStyle name="Финансовый 3 5 6 2 6 5" xfId="14417"/>
    <cellStyle name="Финансовый 3 5 6 2 6 6" xfId="28025"/>
    <cellStyle name="Финансовый 3 5 6 2 7" xfId="4967"/>
    <cellStyle name="Финансовый 3 5 6 2 7 2" xfId="11771"/>
    <cellStyle name="Финансовый 3 5 6 2 7 2 2" xfId="25379"/>
    <cellStyle name="Финансовый 3 5 6 2 7 2 3" xfId="38987"/>
    <cellStyle name="Финансовый 3 5 6 2 7 3" xfId="18575"/>
    <cellStyle name="Финансовый 3 5 6 2 7 4" xfId="32183"/>
    <cellStyle name="Финансовый 3 5 6 2 8" xfId="2699"/>
    <cellStyle name="Финансовый 3 5 6 2 8 2" xfId="9503"/>
    <cellStyle name="Финансовый 3 5 6 2 8 2 2" xfId="23111"/>
    <cellStyle name="Финансовый 3 5 6 2 8 2 3" xfId="36719"/>
    <cellStyle name="Финансовый 3 5 6 2 8 3" xfId="16307"/>
    <cellStyle name="Финансовый 3 5 6 2 8 4" xfId="29915"/>
    <cellStyle name="Финансовый 3 5 6 2 9" xfId="7235"/>
    <cellStyle name="Финансовый 3 5 6 2 9 2" xfId="20843"/>
    <cellStyle name="Финансовый 3 5 6 2 9 3" xfId="34451"/>
    <cellStyle name="Финансовый 3 5 6 3" xfId="1816"/>
    <cellStyle name="Финансовый 3 5 6 3 2" xfId="6352"/>
    <cellStyle name="Финансовый 3 5 6 3 2 2" xfId="13156"/>
    <cellStyle name="Финансовый 3 5 6 3 2 2 2" xfId="26764"/>
    <cellStyle name="Финансовый 3 5 6 3 2 2 3" xfId="40372"/>
    <cellStyle name="Финансовый 3 5 6 3 2 3" xfId="19960"/>
    <cellStyle name="Финансовый 3 5 6 3 2 4" xfId="33568"/>
    <cellStyle name="Финансовый 3 5 6 3 3" xfId="4084"/>
    <cellStyle name="Финансовый 3 5 6 3 3 2" xfId="10888"/>
    <cellStyle name="Финансовый 3 5 6 3 3 2 2" xfId="24496"/>
    <cellStyle name="Финансовый 3 5 6 3 3 2 3" xfId="38104"/>
    <cellStyle name="Финансовый 3 5 6 3 3 3" xfId="17692"/>
    <cellStyle name="Финансовый 3 5 6 3 3 4" xfId="31300"/>
    <cellStyle name="Финансовый 3 5 6 3 4" xfId="8620"/>
    <cellStyle name="Финансовый 3 5 6 3 4 2" xfId="22228"/>
    <cellStyle name="Финансовый 3 5 6 3 4 3" xfId="35836"/>
    <cellStyle name="Финансовый 3 5 6 3 5" xfId="15424"/>
    <cellStyle name="Финансовый 3 5 6 3 6" xfId="29032"/>
    <cellStyle name="Финансовый 3 5 6 4" xfId="1438"/>
    <cellStyle name="Финансовый 3 5 6 4 2" xfId="5974"/>
    <cellStyle name="Финансовый 3 5 6 4 2 2" xfId="12778"/>
    <cellStyle name="Финансовый 3 5 6 4 2 2 2" xfId="26386"/>
    <cellStyle name="Финансовый 3 5 6 4 2 2 3" xfId="39994"/>
    <cellStyle name="Финансовый 3 5 6 4 2 3" xfId="19582"/>
    <cellStyle name="Финансовый 3 5 6 4 2 4" xfId="33190"/>
    <cellStyle name="Финансовый 3 5 6 4 3" xfId="3706"/>
    <cellStyle name="Финансовый 3 5 6 4 3 2" xfId="10510"/>
    <cellStyle name="Финансовый 3 5 6 4 3 2 2" xfId="24118"/>
    <cellStyle name="Финансовый 3 5 6 4 3 2 3" xfId="37726"/>
    <cellStyle name="Финансовый 3 5 6 4 3 3" xfId="17314"/>
    <cellStyle name="Финансовый 3 5 6 4 3 4" xfId="30922"/>
    <cellStyle name="Финансовый 3 5 6 4 4" xfId="8242"/>
    <cellStyle name="Финансовый 3 5 6 4 4 2" xfId="21850"/>
    <cellStyle name="Финансовый 3 5 6 4 4 3" xfId="35458"/>
    <cellStyle name="Финансовый 3 5 6 4 5" xfId="15046"/>
    <cellStyle name="Финансовый 3 5 6 4 6" xfId="28654"/>
    <cellStyle name="Финансовый 3 5 6 5" xfId="2194"/>
    <cellStyle name="Финансовый 3 5 6 5 2" xfId="6730"/>
    <cellStyle name="Финансовый 3 5 6 5 2 2" xfId="13534"/>
    <cellStyle name="Финансовый 3 5 6 5 2 2 2" xfId="27142"/>
    <cellStyle name="Финансовый 3 5 6 5 2 2 3" xfId="40750"/>
    <cellStyle name="Финансовый 3 5 6 5 2 3" xfId="20338"/>
    <cellStyle name="Финансовый 3 5 6 5 2 4" xfId="33946"/>
    <cellStyle name="Финансовый 3 5 6 5 3" xfId="4462"/>
    <cellStyle name="Финансовый 3 5 6 5 3 2" xfId="11266"/>
    <cellStyle name="Финансовый 3 5 6 5 3 2 2" xfId="24874"/>
    <cellStyle name="Финансовый 3 5 6 5 3 2 3" xfId="38482"/>
    <cellStyle name="Финансовый 3 5 6 5 3 3" xfId="18070"/>
    <cellStyle name="Финансовый 3 5 6 5 3 4" xfId="31678"/>
    <cellStyle name="Финансовый 3 5 6 5 4" xfId="8998"/>
    <cellStyle name="Финансовый 3 5 6 5 4 2" xfId="22606"/>
    <cellStyle name="Финансовый 3 5 6 5 4 3" xfId="36214"/>
    <cellStyle name="Финансовый 3 5 6 5 5" xfId="15802"/>
    <cellStyle name="Финансовый 3 5 6 5 6" xfId="29410"/>
    <cellStyle name="Финансовый 3 5 6 6" xfId="1060"/>
    <cellStyle name="Финансовый 3 5 6 6 2" xfId="5596"/>
    <cellStyle name="Финансовый 3 5 6 6 2 2" xfId="12400"/>
    <cellStyle name="Финансовый 3 5 6 6 2 2 2" xfId="26008"/>
    <cellStyle name="Финансовый 3 5 6 6 2 2 3" xfId="39616"/>
    <cellStyle name="Финансовый 3 5 6 6 2 3" xfId="19204"/>
    <cellStyle name="Финансовый 3 5 6 6 2 4" xfId="32812"/>
    <cellStyle name="Финансовый 3 5 6 6 3" xfId="3328"/>
    <cellStyle name="Финансовый 3 5 6 6 3 2" xfId="10132"/>
    <cellStyle name="Финансовый 3 5 6 6 3 2 2" xfId="23740"/>
    <cellStyle name="Финансовый 3 5 6 6 3 2 3" xfId="37348"/>
    <cellStyle name="Финансовый 3 5 6 6 3 3" xfId="16936"/>
    <cellStyle name="Финансовый 3 5 6 6 3 4" xfId="30544"/>
    <cellStyle name="Финансовый 3 5 6 6 4" xfId="7864"/>
    <cellStyle name="Финансовый 3 5 6 6 4 2" xfId="21472"/>
    <cellStyle name="Финансовый 3 5 6 6 4 3" xfId="35080"/>
    <cellStyle name="Финансовый 3 5 6 6 5" xfId="14668"/>
    <cellStyle name="Финансовый 3 5 6 6 6" xfId="28276"/>
    <cellStyle name="Финансовый 3 5 6 7" xfId="682"/>
    <cellStyle name="Финансовый 3 5 6 7 2" xfId="5218"/>
    <cellStyle name="Финансовый 3 5 6 7 2 2" xfId="12022"/>
    <cellStyle name="Финансовый 3 5 6 7 2 2 2" xfId="25630"/>
    <cellStyle name="Финансовый 3 5 6 7 2 2 3" xfId="39238"/>
    <cellStyle name="Финансовый 3 5 6 7 2 3" xfId="18826"/>
    <cellStyle name="Финансовый 3 5 6 7 2 4" xfId="32434"/>
    <cellStyle name="Финансовый 3 5 6 7 3" xfId="2950"/>
    <cellStyle name="Финансовый 3 5 6 7 3 2" xfId="9754"/>
    <cellStyle name="Финансовый 3 5 6 7 3 2 2" xfId="23362"/>
    <cellStyle name="Финансовый 3 5 6 7 3 2 3" xfId="36970"/>
    <cellStyle name="Финансовый 3 5 6 7 3 3" xfId="16558"/>
    <cellStyle name="Финансовый 3 5 6 7 3 4" xfId="30166"/>
    <cellStyle name="Финансовый 3 5 6 7 4" xfId="7486"/>
    <cellStyle name="Финансовый 3 5 6 7 4 2" xfId="21094"/>
    <cellStyle name="Финансовый 3 5 6 7 4 3" xfId="34702"/>
    <cellStyle name="Финансовый 3 5 6 7 5" xfId="14290"/>
    <cellStyle name="Финансовый 3 5 6 7 6" xfId="27898"/>
    <cellStyle name="Финансовый 3 5 6 8" xfId="4840"/>
    <cellStyle name="Финансовый 3 5 6 8 2" xfId="11644"/>
    <cellStyle name="Финансовый 3 5 6 8 2 2" xfId="25252"/>
    <cellStyle name="Финансовый 3 5 6 8 2 3" xfId="38860"/>
    <cellStyle name="Финансовый 3 5 6 8 3" xfId="18448"/>
    <cellStyle name="Финансовый 3 5 6 8 4" xfId="32056"/>
    <cellStyle name="Финансовый 3 5 6 9" xfId="2572"/>
    <cellStyle name="Финансовый 3 5 6 9 2" xfId="9376"/>
    <cellStyle name="Финансовый 3 5 6 9 2 2" xfId="22984"/>
    <cellStyle name="Финансовый 3 5 6 9 2 3" xfId="36592"/>
    <cellStyle name="Финансовый 3 5 6 9 3" xfId="16180"/>
    <cellStyle name="Финансовый 3 5 6 9 4" xfId="29788"/>
    <cellStyle name="Финансовый 3 5 7" xfId="229"/>
    <cellStyle name="Финансовый 3 5 7 10" xfId="7033"/>
    <cellStyle name="Финансовый 3 5 7 10 2" xfId="20641"/>
    <cellStyle name="Финансовый 3 5 7 10 3" xfId="34249"/>
    <cellStyle name="Финансовый 3 5 7 11" xfId="13837"/>
    <cellStyle name="Финансовый 3 5 7 12" xfId="27445"/>
    <cellStyle name="Финансовый 3 5 7 2" xfId="334"/>
    <cellStyle name="Финансовый 3 5 7 2 10" xfId="13942"/>
    <cellStyle name="Финансовый 3 5 7 2 11" xfId="27550"/>
    <cellStyle name="Финансовый 3 5 7 2 2" xfId="1846"/>
    <cellStyle name="Финансовый 3 5 7 2 2 2" xfId="6382"/>
    <cellStyle name="Финансовый 3 5 7 2 2 2 2" xfId="13186"/>
    <cellStyle name="Финансовый 3 5 7 2 2 2 2 2" xfId="26794"/>
    <cellStyle name="Финансовый 3 5 7 2 2 2 2 3" xfId="40402"/>
    <cellStyle name="Финансовый 3 5 7 2 2 2 3" xfId="19990"/>
    <cellStyle name="Финансовый 3 5 7 2 2 2 4" xfId="33598"/>
    <cellStyle name="Финансовый 3 5 7 2 2 3" xfId="4114"/>
    <cellStyle name="Финансовый 3 5 7 2 2 3 2" xfId="10918"/>
    <cellStyle name="Финансовый 3 5 7 2 2 3 2 2" xfId="24526"/>
    <cellStyle name="Финансовый 3 5 7 2 2 3 2 3" xfId="38134"/>
    <cellStyle name="Финансовый 3 5 7 2 2 3 3" xfId="17722"/>
    <cellStyle name="Финансовый 3 5 7 2 2 3 4" xfId="31330"/>
    <cellStyle name="Финансовый 3 5 7 2 2 4" xfId="8650"/>
    <cellStyle name="Финансовый 3 5 7 2 2 4 2" xfId="22258"/>
    <cellStyle name="Финансовый 3 5 7 2 2 4 3" xfId="35866"/>
    <cellStyle name="Финансовый 3 5 7 2 2 5" xfId="15454"/>
    <cellStyle name="Финансовый 3 5 7 2 2 6" xfId="29062"/>
    <cellStyle name="Финансовый 3 5 7 2 3" xfId="1468"/>
    <cellStyle name="Финансовый 3 5 7 2 3 2" xfId="6004"/>
    <cellStyle name="Финансовый 3 5 7 2 3 2 2" xfId="12808"/>
    <cellStyle name="Финансовый 3 5 7 2 3 2 2 2" xfId="26416"/>
    <cellStyle name="Финансовый 3 5 7 2 3 2 2 3" xfId="40024"/>
    <cellStyle name="Финансовый 3 5 7 2 3 2 3" xfId="19612"/>
    <cellStyle name="Финансовый 3 5 7 2 3 2 4" xfId="33220"/>
    <cellStyle name="Финансовый 3 5 7 2 3 3" xfId="3736"/>
    <cellStyle name="Финансовый 3 5 7 2 3 3 2" xfId="10540"/>
    <cellStyle name="Финансовый 3 5 7 2 3 3 2 2" xfId="24148"/>
    <cellStyle name="Финансовый 3 5 7 2 3 3 2 3" xfId="37756"/>
    <cellStyle name="Финансовый 3 5 7 2 3 3 3" xfId="17344"/>
    <cellStyle name="Финансовый 3 5 7 2 3 3 4" xfId="30952"/>
    <cellStyle name="Финансовый 3 5 7 2 3 4" xfId="8272"/>
    <cellStyle name="Финансовый 3 5 7 2 3 4 2" xfId="21880"/>
    <cellStyle name="Финансовый 3 5 7 2 3 4 3" xfId="35488"/>
    <cellStyle name="Финансовый 3 5 7 2 3 5" xfId="15076"/>
    <cellStyle name="Финансовый 3 5 7 2 3 6" xfId="28684"/>
    <cellStyle name="Финансовый 3 5 7 2 4" xfId="2224"/>
    <cellStyle name="Финансовый 3 5 7 2 4 2" xfId="6760"/>
    <cellStyle name="Финансовый 3 5 7 2 4 2 2" xfId="13564"/>
    <cellStyle name="Финансовый 3 5 7 2 4 2 2 2" xfId="27172"/>
    <cellStyle name="Финансовый 3 5 7 2 4 2 2 3" xfId="40780"/>
    <cellStyle name="Финансовый 3 5 7 2 4 2 3" xfId="20368"/>
    <cellStyle name="Финансовый 3 5 7 2 4 2 4" xfId="33976"/>
    <cellStyle name="Финансовый 3 5 7 2 4 3" xfId="4492"/>
    <cellStyle name="Финансовый 3 5 7 2 4 3 2" xfId="11296"/>
    <cellStyle name="Финансовый 3 5 7 2 4 3 2 2" xfId="24904"/>
    <cellStyle name="Финансовый 3 5 7 2 4 3 2 3" xfId="38512"/>
    <cellStyle name="Финансовый 3 5 7 2 4 3 3" xfId="18100"/>
    <cellStyle name="Финансовый 3 5 7 2 4 3 4" xfId="31708"/>
    <cellStyle name="Финансовый 3 5 7 2 4 4" xfId="9028"/>
    <cellStyle name="Финансовый 3 5 7 2 4 4 2" xfId="22636"/>
    <cellStyle name="Финансовый 3 5 7 2 4 4 3" xfId="36244"/>
    <cellStyle name="Финансовый 3 5 7 2 4 5" xfId="15832"/>
    <cellStyle name="Финансовый 3 5 7 2 4 6" xfId="29440"/>
    <cellStyle name="Финансовый 3 5 7 2 5" xfId="1090"/>
    <cellStyle name="Финансовый 3 5 7 2 5 2" xfId="5626"/>
    <cellStyle name="Финансовый 3 5 7 2 5 2 2" xfId="12430"/>
    <cellStyle name="Финансовый 3 5 7 2 5 2 2 2" xfId="26038"/>
    <cellStyle name="Финансовый 3 5 7 2 5 2 2 3" xfId="39646"/>
    <cellStyle name="Финансовый 3 5 7 2 5 2 3" xfId="19234"/>
    <cellStyle name="Финансовый 3 5 7 2 5 2 4" xfId="32842"/>
    <cellStyle name="Финансовый 3 5 7 2 5 3" xfId="3358"/>
    <cellStyle name="Финансовый 3 5 7 2 5 3 2" xfId="10162"/>
    <cellStyle name="Финансовый 3 5 7 2 5 3 2 2" xfId="23770"/>
    <cellStyle name="Финансовый 3 5 7 2 5 3 2 3" xfId="37378"/>
    <cellStyle name="Финансовый 3 5 7 2 5 3 3" xfId="16966"/>
    <cellStyle name="Финансовый 3 5 7 2 5 3 4" xfId="30574"/>
    <cellStyle name="Финансовый 3 5 7 2 5 4" xfId="7894"/>
    <cellStyle name="Финансовый 3 5 7 2 5 4 2" xfId="21502"/>
    <cellStyle name="Финансовый 3 5 7 2 5 4 3" xfId="35110"/>
    <cellStyle name="Финансовый 3 5 7 2 5 5" xfId="14698"/>
    <cellStyle name="Финансовый 3 5 7 2 5 6" xfId="28306"/>
    <cellStyle name="Финансовый 3 5 7 2 6" xfId="712"/>
    <cellStyle name="Финансовый 3 5 7 2 6 2" xfId="5248"/>
    <cellStyle name="Финансовый 3 5 7 2 6 2 2" xfId="12052"/>
    <cellStyle name="Финансовый 3 5 7 2 6 2 2 2" xfId="25660"/>
    <cellStyle name="Финансовый 3 5 7 2 6 2 2 3" xfId="39268"/>
    <cellStyle name="Финансовый 3 5 7 2 6 2 3" xfId="18856"/>
    <cellStyle name="Финансовый 3 5 7 2 6 2 4" xfId="32464"/>
    <cellStyle name="Финансовый 3 5 7 2 6 3" xfId="2980"/>
    <cellStyle name="Финансовый 3 5 7 2 6 3 2" xfId="9784"/>
    <cellStyle name="Финансовый 3 5 7 2 6 3 2 2" xfId="23392"/>
    <cellStyle name="Финансовый 3 5 7 2 6 3 2 3" xfId="37000"/>
    <cellStyle name="Финансовый 3 5 7 2 6 3 3" xfId="16588"/>
    <cellStyle name="Финансовый 3 5 7 2 6 3 4" xfId="30196"/>
    <cellStyle name="Финансовый 3 5 7 2 6 4" xfId="7516"/>
    <cellStyle name="Финансовый 3 5 7 2 6 4 2" xfId="21124"/>
    <cellStyle name="Финансовый 3 5 7 2 6 4 3" xfId="34732"/>
    <cellStyle name="Финансовый 3 5 7 2 6 5" xfId="14320"/>
    <cellStyle name="Финансовый 3 5 7 2 6 6" xfId="27928"/>
    <cellStyle name="Финансовый 3 5 7 2 7" xfId="4870"/>
    <cellStyle name="Финансовый 3 5 7 2 7 2" xfId="11674"/>
    <cellStyle name="Финансовый 3 5 7 2 7 2 2" xfId="25282"/>
    <cellStyle name="Финансовый 3 5 7 2 7 2 3" xfId="38890"/>
    <cellStyle name="Финансовый 3 5 7 2 7 3" xfId="18478"/>
    <cellStyle name="Финансовый 3 5 7 2 7 4" xfId="32086"/>
    <cellStyle name="Финансовый 3 5 7 2 8" xfId="2602"/>
    <cellStyle name="Финансовый 3 5 7 2 8 2" xfId="9406"/>
    <cellStyle name="Финансовый 3 5 7 2 8 2 2" xfId="23014"/>
    <cellStyle name="Финансовый 3 5 7 2 8 2 3" xfId="36622"/>
    <cellStyle name="Финансовый 3 5 7 2 8 3" xfId="16210"/>
    <cellStyle name="Финансовый 3 5 7 2 8 4" xfId="29818"/>
    <cellStyle name="Финансовый 3 5 7 2 9" xfId="7138"/>
    <cellStyle name="Финансовый 3 5 7 2 9 2" xfId="20746"/>
    <cellStyle name="Финансовый 3 5 7 2 9 3" xfId="34354"/>
    <cellStyle name="Финансовый 3 5 7 3" xfId="1741"/>
    <cellStyle name="Финансовый 3 5 7 3 2" xfId="6277"/>
    <cellStyle name="Финансовый 3 5 7 3 2 2" xfId="13081"/>
    <cellStyle name="Финансовый 3 5 7 3 2 2 2" xfId="26689"/>
    <cellStyle name="Финансовый 3 5 7 3 2 2 3" xfId="40297"/>
    <cellStyle name="Финансовый 3 5 7 3 2 3" xfId="19885"/>
    <cellStyle name="Финансовый 3 5 7 3 2 4" xfId="33493"/>
    <cellStyle name="Финансовый 3 5 7 3 3" xfId="4009"/>
    <cellStyle name="Финансовый 3 5 7 3 3 2" xfId="10813"/>
    <cellStyle name="Финансовый 3 5 7 3 3 2 2" xfId="24421"/>
    <cellStyle name="Финансовый 3 5 7 3 3 2 3" xfId="38029"/>
    <cellStyle name="Финансовый 3 5 7 3 3 3" xfId="17617"/>
    <cellStyle name="Финансовый 3 5 7 3 3 4" xfId="31225"/>
    <cellStyle name="Финансовый 3 5 7 3 4" xfId="8545"/>
    <cellStyle name="Финансовый 3 5 7 3 4 2" xfId="22153"/>
    <cellStyle name="Финансовый 3 5 7 3 4 3" xfId="35761"/>
    <cellStyle name="Финансовый 3 5 7 3 5" xfId="15349"/>
    <cellStyle name="Финансовый 3 5 7 3 6" xfId="28957"/>
    <cellStyle name="Финансовый 3 5 7 4" xfId="1363"/>
    <cellStyle name="Финансовый 3 5 7 4 2" xfId="5899"/>
    <cellStyle name="Финансовый 3 5 7 4 2 2" xfId="12703"/>
    <cellStyle name="Финансовый 3 5 7 4 2 2 2" xfId="26311"/>
    <cellStyle name="Финансовый 3 5 7 4 2 2 3" xfId="39919"/>
    <cellStyle name="Финансовый 3 5 7 4 2 3" xfId="19507"/>
    <cellStyle name="Финансовый 3 5 7 4 2 4" xfId="33115"/>
    <cellStyle name="Финансовый 3 5 7 4 3" xfId="3631"/>
    <cellStyle name="Финансовый 3 5 7 4 3 2" xfId="10435"/>
    <cellStyle name="Финансовый 3 5 7 4 3 2 2" xfId="24043"/>
    <cellStyle name="Финансовый 3 5 7 4 3 2 3" xfId="37651"/>
    <cellStyle name="Финансовый 3 5 7 4 3 3" xfId="17239"/>
    <cellStyle name="Финансовый 3 5 7 4 3 4" xfId="30847"/>
    <cellStyle name="Финансовый 3 5 7 4 4" xfId="8167"/>
    <cellStyle name="Финансовый 3 5 7 4 4 2" xfId="21775"/>
    <cellStyle name="Финансовый 3 5 7 4 4 3" xfId="35383"/>
    <cellStyle name="Финансовый 3 5 7 4 5" xfId="14971"/>
    <cellStyle name="Финансовый 3 5 7 4 6" xfId="28579"/>
    <cellStyle name="Финансовый 3 5 7 5" xfId="2119"/>
    <cellStyle name="Финансовый 3 5 7 5 2" xfId="6655"/>
    <cellStyle name="Финансовый 3 5 7 5 2 2" xfId="13459"/>
    <cellStyle name="Финансовый 3 5 7 5 2 2 2" xfId="27067"/>
    <cellStyle name="Финансовый 3 5 7 5 2 2 3" xfId="40675"/>
    <cellStyle name="Финансовый 3 5 7 5 2 3" xfId="20263"/>
    <cellStyle name="Финансовый 3 5 7 5 2 4" xfId="33871"/>
    <cellStyle name="Финансовый 3 5 7 5 3" xfId="4387"/>
    <cellStyle name="Финансовый 3 5 7 5 3 2" xfId="11191"/>
    <cellStyle name="Финансовый 3 5 7 5 3 2 2" xfId="24799"/>
    <cellStyle name="Финансовый 3 5 7 5 3 2 3" xfId="38407"/>
    <cellStyle name="Финансовый 3 5 7 5 3 3" xfId="17995"/>
    <cellStyle name="Финансовый 3 5 7 5 3 4" xfId="31603"/>
    <cellStyle name="Финансовый 3 5 7 5 4" xfId="8923"/>
    <cellStyle name="Финансовый 3 5 7 5 4 2" xfId="22531"/>
    <cellStyle name="Финансовый 3 5 7 5 4 3" xfId="36139"/>
    <cellStyle name="Финансовый 3 5 7 5 5" xfId="15727"/>
    <cellStyle name="Финансовый 3 5 7 5 6" xfId="29335"/>
    <cellStyle name="Финансовый 3 5 7 6" xfId="985"/>
    <cellStyle name="Финансовый 3 5 7 6 2" xfId="5521"/>
    <cellStyle name="Финансовый 3 5 7 6 2 2" xfId="12325"/>
    <cellStyle name="Финансовый 3 5 7 6 2 2 2" xfId="25933"/>
    <cellStyle name="Финансовый 3 5 7 6 2 2 3" xfId="39541"/>
    <cellStyle name="Финансовый 3 5 7 6 2 3" xfId="19129"/>
    <cellStyle name="Финансовый 3 5 7 6 2 4" xfId="32737"/>
    <cellStyle name="Финансовый 3 5 7 6 3" xfId="3253"/>
    <cellStyle name="Финансовый 3 5 7 6 3 2" xfId="10057"/>
    <cellStyle name="Финансовый 3 5 7 6 3 2 2" xfId="23665"/>
    <cellStyle name="Финансовый 3 5 7 6 3 2 3" xfId="37273"/>
    <cellStyle name="Финансовый 3 5 7 6 3 3" xfId="16861"/>
    <cellStyle name="Финансовый 3 5 7 6 3 4" xfId="30469"/>
    <cellStyle name="Финансовый 3 5 7 6 4" xfId="7789"/>
    <cellStyle name="Финансовый 3 5 7 6 4 2" xfId="21397"/>
    <cellStyle name="Финансовый 3 5 7 6 4 3" xfId="35005"/>
    <cellStyle name="Финансовый 3 5 7 6 5" xfId="14593"/>
    <cellStyle name="Финансовый 3 5 7 6 6" xfId="28201"/>
    <cellStyle name="Финансовый 3 5 7 7" xfId="607"/>
    <cellStyle name="Финансовый 3 5 7 7 2" xfId="5143"/>
    <cellStyle name="Финансовый 3 5 7 7 2 2" xfId="11947"/>
    <cellStyle name="Финансовый 3 5 7 7 2 2 2" xfId="25555"/>
    <cellStyle name="Финансовый 3 5 7 7 2 2 3" xfId="39163"/>
    <cellStyle name="Финансовый 3 5 7 7 2 3" xfId="18751"/>
    <cellStyle name="Финансовый 3 5 7 7 2 4" xfId="32359"/>
    <cellStyle name="Финансовый 3 5 7 7 3" xfId="2875"/>
    <cellStyle name="Финансовый 3 5 7 7 3 2" xfId="9679"/>
    <cellStyle name="Финансовый 3 5 7 7 3 2 2" xfId="23287"/>
    <cellStyle name="Финансовый 3 5 7 7 3 2 3" xfId="36895"/>
    <cellStyle name="Финансовый 3 5 7 7 3 3" xfId="16483"/>
    <cellStyle name="Финансовый 3 5 7 7 3 4" xfId="30091"/>
    <cellStyle name="Финансовый 3 5 7 7 4" xfId="7411"/>
    <cellStyle name="Финансовый 3 5 7 7 4 2" xfId="21019"/>
    <cellStyle name="Финансовый 3 5 7 7 4 3" xfId="34627"/>
    <cellStyle name="Финансовый 3 5 7 7 5" xfId="14215"/>
    <cellStyle name="Финансовый 3 5 7 7 6" xfId="27823"/>
    <cellStyle name="Финансовый 3 5 7 8" xfId="4765"/>
    <cellStyle name="Финансовый 3 5 7 8 2" xfId="11569"/>
    <cellStyle name="Финансовый 3 5 7 8 2 2" xfId="25177"/>
    <cellStyle name="Финансовый 3 5 7 8 2 3" xfId="38785"/>
    <cellStyle name="Финансовый 3 5 7 8 3" xfId="18373"/>
    <cellStyle name="Финансовый 3 5 7 8 4" xfId="31981"/>
    <cellStyle name="Финансовый 3 5 7 9" xfId="2497"/>
    <cellStyle name="Финансовый 3 5 7 9 2" xfId="9301"/>
    <cellStyle name="Финансовый 3 5 7 9 2 2" xfId="22909"/>
    <cellStyle name="Финансовый 3 5 7 9 2 3" xfId="36517"/>
    <cellStyle name="Финансовый 3 5 7 9 3" xfId="16105"/>
    <cellStyle name="Финансовый 3 5 7 9 4" xfId="29713"/>
    <cellStyle name="Финансовый 3 5 8" xfId="350"/>
    <cellStyle name="Финансовый 3 5 8 10" xfId="13958"/>
    <cellStyle name="Финансовый 3 5 8 11" xfId="27566"/>
    <cellStyle name="Финансовый 3 5 8 2" xfId="1862"/>
    <cellStyle name="Финансовый 3 5 8 2 2" xfId="6398"/>
    <cellStyle name="Финансовый 3 5 8 2 2 2" xfId="13202"/>
    <cellStyle name="Финансовый 3 5 8 2 2 2 2" xfId="26810"/>
    <cellStyle name="Финансовый 3 5 8 2 2 2 3" xfId="40418"/>
    <cellStyle name="Финансовый 3 5 8 2 2 3" xfId="20006"/>
    <cellStyle name="Финансовый 3 5 8 2 2 4" xfId="33614"/>
    <cellStyle name="Финансовый 3 5 8 2 3" xfId="4130"/>
    <cellStyle name="Финансовый 3 5 8 2 3 2" xfId="10934"/>
    <cellStyle name="Финансовый 3 5 8 2 3 2 2" xfId="24542"/>
    <cellStyle name="Финансовый 3 5 8 2 3 2 3" xfId="38150"/>
    <cellStyle name="Финансовый 3 5 8 2 3 3" xfId="17738"/>
    <cellStyle name="Финансовый 3 5 8 2 3 4" xfId="31346"/>
    <cellStyle name="Финансовый 3 5 8 2 4" xfId="8666"/>
    <cellStyle name="Финансовый 3 5 8 2 4 2" xfId="22274"/>
    <cellStyle name="Финансовый 3 5 8 2 4 3" xfId="35882"/>
    <cellStyle name="Финансовый 3 5 8 2 5" xfId="15470"/>
    <cellStyle name="Финансовый 3 5 8 2 6" xfId="29078"/>
    <cellStyle name="Финансовый 3 5 8 3" xfId="1484"/>
    <cellStyle name="Финансовый 3 5 8 3 2" xfId="6020"/>
    <cellStyle name="Финансовый 3 5 8 3 2 2" xfId="12824"/>
    <cellStyle name="Финансовый 3 5 8 3 2 2 2" xfId="26432"/>
    <cellStyle name="Финансовый 3 5 8 3 2 2 3" xfId="40040"/>
    <cellStyle name="Финансовый 3 5 8 3 2 3" xfId="19628"/>
    <cellStyle name="Финансовый 3 5 8 3 2 4" xfId="33236"/>
    <cellStyle name="Финансовый 3 5 8 3 3" xfId="3752"/>
    <cellStyle name="Финансовый 3 5 8 3 3 2" xfId="10556"/>
    <cellStyle name="Финансовый 3 5 8 3 3 2 2" xfId="24164"/>
    <cellStyle name="Финансовый 3 5 8 3 3 2 3" xfId="37772"/>
    <cellStyle name="Финансовый 3 5 8 3 3 3" xfId="17360"/>
    <cellStyle name="Финансовый 3 5 8 3 3 4" xfId="30968"/>
    <cellStyle name="Финансовый 3 5 8 3 4" xfId="8288"/>
    <cellStyle name="Финансовый 3 5 8 3 4 2" xfId="21896"/>
    <cellStyle name="Финансовый 3 5 8 3 4 3" xfId="35504"/>
    <cellStyle name="Финансовый 3 5 8 3 5" xfId="15092"/>
    <cellStyle name="Финансовый 3 5 8 3 6" xfId="28700"/>
    <cellStyle name="Финансовый 3 5 8 4" xfId="2240"/>
    <cellStyle name="Финансовый 3 5 8 4 2" xfId="6776"/>
    <cellStyle name="Финансовый 3 5 8 4 2 2" xfId="13580"/>
    <cellStyle name="Финансовый 3 5 8 4 2 2 2" xfId="27188"/>
    <cellStyle name="Финансовый 3 5 8 4 2 2 3" xfId="40796"/>
    <cellStyle name="Финансовый 3 5 8 4 2 3" xfId="20384"/>
    <cellStyle name="Финансовый 3 5 8 4 2 4" xfId="33992"/>
    <cellStyle name="Финансовый 3 5 8 4 3" xfId="4508"/>
    <cellStyle name="Финансовый 3 5 8 4 3 2" xfId="11312"/>
    <cellStyle name="Финансовый 3 5 8 4 3 2 2" xfId="24920"/>
    <cellStyle name="Финансовый 3 5 8 4 3 2 3" xfId="38528"/>
    <cellStyle name="Финансовый 3 5 8 4 3 3" xfId="18116"/>
    <cellStyle name="Финансовый 3 5 8 4 3 4" xfId="31724"/>
    <cellStyle name="Финансовый 3 5 8 4 4" xfId="9044"/>
    <cellStyle name="Финансовый 3 5 8 4 4 2" xfId="22652"/>
    <cellStyle name="Финансовый 3 5 8 4 4 3" xfId="36260"/>
    <cellStyle name="Финансовый 3 5 8 4 5" xfId="15848"/>
    <cellStyle name="Финансовый 3 5 8 4 6" xfId="29456"/>
    <cellStyle name="Финансовый 3 5 8 5" xfId="1106"/>
    <cellStyle name="Финансовый 3 5 8 5 2" xfId="5642"/>
    <cellStyle name="Финансовый 3 5 8 5 2 2" xfId="12446"/>
    <cellStyle name="Финансовый 3 5 8 5 2 2 2" xfId="26054"/>
    <cellStyle name="Финансовый 3 5 8 5 2 2 3" xfId="39662"/>
    <cellStyle name="Финансовый 3 5 8 5 2 3" xfId="19250"/>
    <cellStyle name="Финансовый 3 5 8 5 2 4" xfId="32858"/>
    <cellStyle name="Финансовый 3 5 8 5 3" xfId="3374"/>
    <cellStyle name="Финансовый 3 5 8 5 3 2" xfId="10178"/>
    <cellStyle name="Финансовый 3 5 8 5 3 2 2" xfId="23786"/>
    <cellStyle name="Финансовый 3 5 8 5 3 2 3" xfId="37394"/>
    <cellStyle name="Финансовый 3 5 8 5 3 3" xfId="16982"/>
    <cellStyle name="Финансовый 3 5 8 5 3 4" xfId="30590"/>
    <cellStyle name="Финансовый 3 5 8 5 4" xfId="7910"/>
    <cellStyle name="Финансовый 3 5 8 5 4 2" xfId="21518"/>
    <cellStyle name="Финансовый 3 5 8 5 4 3" xfId="35126"/>
    <cellStyle name="Финансовый 3 5 8 5 5" xfId="14714"/>
    <cellStyle name="Финансовый 3 5 8 5 6" xfId="28322"/>
    <cellStyle name="Финансовый 3 5 8 6" xfId="728"/>
    <cellStyle name="Финансовый 3 5 8 6 2" xfId="5264"/>
    <cellStyle name="Финансовый 3 5 8 6 2 2" xfId="12068"/>
    <cellStyle name="Финансовый 3 5 8 6 2 2 2" xfId="25676"/>
    <cellStyle name="Финансовый 3 5 8 6 2 2 3" xfId="39284"/>
    <cellStyle name="Финансовый 3 5 8 6 2 3" xfId="18872"/>
    <cellStyle name="Финансовый 3 5 8 6 2 4" xfId="32480"/>
    <cellStyle name="Финансовый 3 5 8 6 3" xfId="2996"/>
    <cellStyle name="Финансовый 3 5 8 6 3 2" xfId="9800"/>
    <cellStyle name="Финансовый 3 5 8 6 3 2 2" xfId="23408"/>
    <cellStyle name="Финансовый 3 5 8 6 3 2 3" xfId="37016"/>
    <cellStyle name="Финансовый 3 5 8 6 3 3" xfId="16604"/>
    <cellStyle name="Финансовый 3 5 8 6 3 4" xfId="30212"/>
    <cellStyle name="Финансовый 3 5 8 6 4" xfId="7532"/>
    <cellStyle name="Финансовый 3 5 8 6 4 2" xfId="21140"/>
    <cellStyle name="Финансовый 3 5 8 6 4 3" xfId="34748"/>
    <cellStyle name="Финансовый 3 5 8 6 5" xfId="14336"/>
    <cellStyle name="Финансовый 3 5 8 6 6" xfId="27944"/>
    <cellStyle name="Финансовый 3 5 8 7" xfId="4886"/>
    <cellStyle name="Финансовый 3 5 8 7 2" xfId="11690"/>
    <cellStyle name="Финансовый 3 5 8 7 2 2" xfId="25298"/>
    <cellStyle name="Финансовый 3 5 8 7 2 3" xfId="38906"/>
    <cellStyle name="Финансовый 3 5 8 7 3" xfId="18494"/>
    <cellStyle name="Финансовый 3 5 8 7 4" xfId="32102"/>
    <cellStyle name="Финансовый 3 5 8 8" xfId="2618"/>
    <cellStyle name="Финансовый 3 5 8 8 2" xfId="9422"/>
    <cellStyle name="Финансовый 3 5 8 8 2 2" xfId="23030"/>
    <cellStyle name="Финансовый 3 5 8 8 2 3" xfId="36638"/>
    <cellStyle name="Финансовый 3 5 8 8 3" xfId="16226"/>
    <cellStyle name="Финансовый 3 5 8 8 4" xfId="29834"/>
    <cellStyle name="Финансовый 3 5 8 9" xfId="7154"/>
    <cellStyle name="Финансовый 3 5 8 9 2" xfId="20762"/>
    <cellStyle name="Финансовый 3 5 8 9 3" xfId="34370"/>
    <cellStyle name="Финансовый 3 5 9" xfId="1660"/>
    <cellStyle name="Финансовый 3 5 9 2" xfId="6196"/>
    <cellStyle name="Финансовый 3 5 9 2 2" xfId="13000"/>
    <cellStyle name="Финансовый 3 5 9 2 2 2" xfId="26608"/>
    <cellStyle name="Финансовый 3 5 9 2 2 3" xfId="40216"/>
    <cellStyle name="Финансовый 3 5 9 2 3" xfId="19804"/>
    <cellStyle name="Финансовый 3 5 9 2 4" xfId="33412"/>
    <cellStyle name="Финансовый 3 5 9 3" xfId="3928"/>
    <cellStyle name="Финансовый 3 5 9 3 2" xfId="10732"/>
    <cellStyle name="Финансовый 3 5 9 3 2 2" xfId="24340"/>
    <cellStyle name="Финансовый 3 5 9 3 2 3" xfId="37948"/>
    <cellStyle name="Финансовый 3 5 9 3 3" xfId="17536"/>
    <cellStyle name="Финансовый 3 5 9 3 4" xfId="31144"/>
    <cellStyle name="Финансовый 3 5 9 4" xfId="8464"/>
    <cellStyle name="Финансовый 3 5 9 4 2" xfId="22072"/>
    <cellStyle name="Финансовый 3 5 9 4 3" xfId="35680"/>
    <cellStyle name="Финансовый 3 5 9 5" xfId="15268"/>
    <cellStyle name="Финансовый 3 5 9 6" xfId="28876"/>
    <cellStyle name="Финансовый 3 5_заявки" xfId="59269"/>
    <cellStyle name="Финансовый 3 6" xfId="151"/>
    <cellStyle name="Финансовый 3 6 10" xfId="907"/>
    <cellStyle name="Финансовый 3 6 10 2" xfId="5443"/>
    <cellStyle name="Финансовый 3 6 10 2 2" xfId="12247"/>
    <cellStyle name="Финансовый 3 6 10 2 2 2" xfId="25855"/>
    <cellStyle name="Финансовый 3 6 10 2 2 3" xfId="39463"/>
    <cellStyle name="Финансовый 3 6 10 2 3" xfId="19051"/>
    <cellStyle name="Финансовый 3 6 10 2 4" xfId="32659"/>
    <cellStyle name="Финансовый 3 6 10 3" xfId="3175"/>
    <cellStyle name="Финансовый 3 6 10 3 2" xfId="9979"/>
    <cellStyle name="Финансовый 3 6 10 3 2 2" xfId="23587"/>
    <cellStyle name="Финансовый 3 6 10 3 2 3" xfId="37195"/>
    <cellStyle name="Финансовый 3 6 10 3 3" xfId="16783"/>
    <cellStyle name="Финансовый 3 6 10 3 4" xfId="30391"/>
    <cellStyle name="Финансовый 3 6 10 4" xfId="7711"/>
    <cellStyle name="Финансовый 3 6 10 4 2" xfId="21319"/>
    <cellStyle name="Финансовый 3 6 10 4 3" xfId="34927"/>
    <cellStyle name="Финансовый 3 6 10 5" xfId="14515"/>
    <cellStyle name="Финансовый 3 6 10 6" xfId="28123"/>
    <cellStyle name="Финансовый 3 6 11" xfId="529"/>
    <cellStyle name="Финансовый 3 6 11 2" xfId="5065"/>
    <cellStyle name="Финансовый 3 6 11 2 2" xfId="11869"/>
    <cellStyle name="Финансовый 3 6 11 2 2 2" xfId="25477"/>
    <cellStyle name="Финансовый 3 6 11 2 2 3" xfId="39085"/>
    <cellStyle name="Финансовый 3 6 11 2 3" xfId="18673"/>
    <cellStyle name="Финансовый 3 6 11 2 4" xfId="32281"/>
    <cellStyle name="Финансовый 3 6 11 3" xfId="2797"/>
    <cellStyle name="Финансовый 3 6 11 3 2" xfId="9601"/>
    <cellStyle name="Финансовый 3 6 11 3 2 2" xfId="23209"/>
    <cellStyle name="Финансовый 3 6 11 3 2 3" xfId="36817"/>
    <cellStyle name="Финансовый 3 6 11 3 3" xfId="16405"/>
    <cellStyle name="Финансовый 3 6 11 3 4" xfId="30013"/>
    <cellStyle name="Финансовый 3 6 11 4" xfId="7333"/>
    <cellStyle name="Финансовый 3 6 11 4 2" xfId="20941"/>
    <cellStyle name="Финансовый 3 6 11 4 3" xfId="34549"/>
    <cellStyle name="Финансовый 3 6 11 5" xfId="14137"/>
    <cellStyle name="Финансовый 3 6 11 6" xfId="27745"/>
    <cellStyle name="Финансовый 3 6 12" xfId="4687"/>
    <cellStyle name="Финансовый 3 6 12 2" xfId="11491"/>
    <cellStyle name="Финансовый 3 6 12 2 2" xfId="25099"/>
    <cellStyle name="Финансовый 3 6 12 2 3" xfId="38707"/>
    <cellStyle name="Финансовый 3 6 12 3" xfId="18295"/>
    <cellStyle name="Финансовый 3 6 12 4" xfId="31903"/>
    <cellStyle name="Финансовый 3 6 13" xfId="2419"/>
    <cellStyle name="Финансовый 3 6 13 2" xfId="9223"/>
    <cellStyle name="Финансовый 3 6 13 2 2" xfId="22831"/>
    <cellStyle name="Финансовый 3 6 13 2 3" xfId="36439"/>
    <cellStyle name="Финансовый 3 6 13 3" xfId="16027"/>
    <cellStyle name="Финансовый 3 6 13 4" xfId="29635"/>
    <cellStyle name="Финансовый 3 6 14" xfId="6955"/>
    <cellStyle name="Финансовый 3 6 14 2" xfId="20563"/>
    <cellStyle name="Финансовый 3 6 14 3" xfId="34171"/>
    <cellStyle name="Финансовый 3 6 15" xfId="13759"/>
    <cellStyle name="Финансовый 3 6 16" xfId="27367"/>
    <cellStyle name="Финансовый 3 6 2" xfId="205"/>
    <cellStyle name="Финансовый 3 6 2 10" xfId="2473"/>
    <cellStyle name="Финансовый 3 6 2 10 2" xfId="9277"/>
    <cellStyle name="Финансовый 3 6 2 10 2 2" xfId="22885"/>
    <cellStyle name="Финансовый 3 6 2 10 2 3" xfId="36493"/>
    <cellStyle name="Финансовый 3 6 2 10 3" xfId="16081"/>
    <cellStyle name="Финансовый 3 6 2 10 4" xfId="29689"/>
    <cellStyle name="Финансовый 3 6 2 11" xfId="7009"/>
    <cellStyle name="Финансовый 3 6 2 11 2" xfId="20617"/>
    <cellStyle name="Финансовый 3 6 2 11 3" xfId="34225"/>
    <cellStyle name="Финансовый 3 6 2 12" xfId="13813"/>
    <cellStyle name="Финансовый 3 6 2 13" xfId="27421"/>
    <cellStyle name="Финансовый 3 6 2 2" xfId="286"/>
    <cellStyle name="Финансовый 3 6 2 2 10" xfId="7090"/>
    <cellStyle name="Финансовый 3 6 2 2 10 2" xfId="20698"/>
    <cellStyle name="Финансовый 3 6 2 2 10 3" xfId="34306"/>
    <cellStyle name="Финансовый 3 6 2 2 11" xfId="13894"/>
    <cellStyle name="Финансовый 3 6 2 2 12" xfId="27502"/>
    <cellStyle name="Финансовый 3 6 2 2 2" xfId="488"/>
    <cellStyle name="Финансовый 3 6 2 2 2 10" xfId="14096"/>
    <cellStyle name="Финансовый 3 6 2 2 2 11" xfId="27704"/>
    <cellStyle name="Финансовый 3 6 2 2 2 2" xfId="2000"/>
    <cellStyle name="Финансовый 3 6 2 2 2 2 2" xfId="6536"/>
    <cellStyle name="Финансовый 3 6 2 2 2 2 2 2" xfId="13340"/>
    <cellStyle name="Финансовый 3 6 2 2 2 2 2 2 2" xfId="26948"/>
    <cellStyle name="Финансовый 3 6 2 2 2 2 2 2 3" xfId="40556"/>
    <cellStyle name="Финансовый 3 6 2 2 2 2 2 3" xfId="20144"/>
    <cellStyle name="Финансовый 3 6 2 2 2 2 2 4" xfId="33752"/>
    <cellStyle name="Финансовый 3 6 2 2 2 2 3" xfId="4268"/>
    <cellStyle name="Финансовый 3 6 2 2 2 2 3 2" xfId="11072"/>
    <cellStyle name="Финансовый 3 6 2 2 2 2 3 2 2" xfId="24680"/>
    <cellStyle name="Финансовый 3 6 2 2 2 2 3 2 3" xfId="38288"/>
    <cellStyle name="Финансовый 3 6 2 2 2 2 3 3" xfId="17876"/>
    <cellStyle name="Финансовый 3 6 2 2 2 2 3 4" xfId="31484"/>
    <cellStyle name="Финансовый 3 6 2 2 2 2 4" xfId="8804"/>
    <cellStyle name="Финансовый 3 6 2 2 2 2 4 2" xfId="22412"/>
    <cellStyle name="Финансовый 3 6 2 2 2 2 4 3" xfId="36020"/>
    <cellStyle name="Финансовый 3 6 2 2 2 2 5" xfId="15608"/>
    <cellStyle name="Финансовый 3 6 2 2 2 2 6" xfId="29216"/>
    <cellStyle name="Финансовый 3 6 2 2 2 3" xfId="1622"/>
    <cellStyle name="Финансовый 3 6 2 2 2 3 2" xfId="6158"/>
    <cellStyle name="Финансовый 3 6 2 2 2 3 2 2" xfId="12962"/>
    <cellStyle name="Финансовый 3 6 2 2 2 3 2 2 2" xfId="26570"/>
    <cellStyle name="Финансовый 3 6 2 2 2 3 2 2 3" xfId="40178"/>
    <cellStyle name="Финансовый 3 6 2 2 2 3 2 3" xfId="19766"/>
    <cellStyle name="Финансовый 3 6 2 2 2 3 2 4" xfId="33374"/>
    <cellStyle name="Финансовый 3 6 2 2 2 3 3" xfId="3890"/>
    <cellStyle name="Финансовый 3 6 2 2 2 3 3 2" xfId="10694"/>
    <cellStyle name="Финансовый 3 6 2 2 2 3 3 2 2" xfId="24302"/>
    <cellStyle name="Финансовый 3 6 2 2 2 3 3 2 3" xfId="37910"/>
    <cellStyle name="Финансовый 3 6 2 2 2 3 3 3" xfId="17498"/>
    <cellStyle name="Финансовый 3 6 2 2 2 3 3 4" xfId="31106"/>
    <cellStyle name="Финансовый 3 6 2 2 2 3 4" xfId="8426"/>
    <cellStyle name="Финансовый 3 6 2 2 2 3 4 2" xfId="22034"/>
    <cellStyle name="Финансовый 3 6 2 2 2 3 4 3" xfId="35642"/>
    <cellStyle name="Финансовый 3 6 2 2 2 3 5" xfId="15230"/>
    <cellStyle name="Финансовый 3 6 2 2 2 3 6" xfId="28838"/>
    <cellStyle name="Финансовый 3 6 2 2 2 4" xfId="2378"/>
    <cellStyle name="Финансовый 3 6 2 2 2 4 2" xfId="6914"/>
    <cellStyle name="Финансовый 3 6 2 2 2 4 2 2" xfId="13718"/>
    <cellStyle name="Финансовый 3 6 2 2 2 4 2 2 2" xfId="27326"/>
    <cellStyle name="Финансовый 3 6 2 2 2 4 2 2 3" xfId="40934"/>
    <cellStyle name="Финансовый 3 6 2 2 2 4 2 3" xfId="20522"/>
    <cellStyle name="Финансовый 3 6 2 2 2 4 2 4" xfId="34130"/>
    <cellStyle name="Финансовый 3 6 2 2 2 4 3" xfId="4646"/>
    <cellStyle name="Финансовый 3 6 2 2 2 4 3 2" xfId="11450"/>
    <cellStyle name="Финансовый 3 6 2 2 2 4 3 2 2" xfId="25058"/>
    <cellStyle name="Финансовый 3 6 2 2 2 4 3 2 3" xfId="38666"/>
    <cellStyle name="Финансовый 3 6 2 2 2 4 3 3" xfId="18254"/>
    <cellStyle name="Финансовый 3 6 2 2 2 4 3 4" xfId="31862"/>
    <cellStyle name="Финансовый 3 6 2 2 2 4 4" xfId="9182"/>
    <cellStyle name="Финансовый 3 6 2 2 2 4 4 2" xfId="22790"/>
    <cellStyle name="Финансовый 3 6 2 2 2 4 4 3" xfId="36398"/>
    <cellStyle name="Финансовый 3 6 2 2 2 4 5" xfId="15986"/>
    <cellStyle name="Финансовый 3 6 2 2 2 4 6" xfId="29594"/>
    <cellStyle name="Финансовый 3 6 2 2 2 5" xfId="1244"/>
    <cellStyle name="Финансовый 3 6 2 2 2 5 2" xfId="5780"/>
    <cellStyle name="Финансовый 3 6 2 2 2 5 2 2" xfId="12584"/>
    <cellStyle name="Финансовый 3 6 2 2 2 5 2 2 2" xfId="26192"/>
    <cellStyle name="Финансовый 3 6 2 2 2 5 2 2 3" xfId="39800"/>
    <cellStyle name="Финансовый 3 6 2 2 2 5 2 3" xfId="19388"/>
    <cellStyle name="Финансовый 3 6 2 2 2 5 2 4" xfId="32996"/>
    <cellStyle name="Финансовый 3 6 2 2 2 5 3" xfId="3512"/>
    <cellStyle name="Финансовый 3 6 2 2 2 5 3 2" xfId="10316"/>
    <cellStyle name="Финансовый 3 6 2 2 2 5 3 2 2" xfId="23924"/>
    <cellStyle name="Финансовый 3 6 2 2 2 5 3 2 3" xfId="37532"/>
    <cellStyle name="Финансовый 3 6 2 2 2 5 3 3" xfId="17120"/>
    <cellStyle name="Финансовый 3 6 2 2 2 5 3 4" xfId="30728"/>
    <cellStyle name="Финансовый 3 6 2 2 2 5 4" xfId="8048"/>
    <cellStyle name="Финансовый 3 6 2 2 2 5 4 2" xfId="21656"/>
    <cellStyle name="Финансовый 3 6 2 2 2 5 4 3" xfId="35264"/>
    <cellStyle name="Финансовый 3 6 2 2 2 5 5" xfId="14852"/>
    <cellStyle name="Финансовый 3 6 2 2 2 5 6" xfId="28460"/>
    <cellStyle name="Финансовый 3 6 2 2 2 6" xfId="866"/>
    <cellStyle name="Финансовый 3 6 2 2 2 6 2" xfId="5402"/>
    <cellStyle name="Финансовый 3 6 2 2 2 6 2 2" xfId="12206"/>
    <cellStyle name="Финансовый 3 6 2 2 2 6 2 2 2" xfId="25814"/>
    <cellStyle name="Финансовый 3 6 2 2 2 6 2 2 3" xfId="39422"/>
    <cellStyle name="Финансовый 3 6 2 2 2 6 2 3" xfId="19010"/>
    <cellStyle name="Финансовый 3 6 2 2 2 6 2 4" xfId="32618"/>
    <cellStyle name="Финансовый 3 6 2 2 2 6 3" xfId="3134"/>
    <cellStyle name="Финансовый 3 6 2 2 2 6 3 2" xfId="9938"/>
    <cellStyle name="Финансовый 3 6 2 2 2 6 3 2 2" xfId="23546"/>
    <cellStyle name="Финансовый 3 6 2 2 2 6 3 2 3" xfId="37154"/>
    <cellStyle name="Финансовый 3 6 2 2 2 6 3 3" xfId="16742"/>
    <cellStyle name="Финансовый 3 6 2 2 2 6 3 4" xfId="30350"/>
    <cellStyle name="Финансовый 3 6 2 2 2 6 4" xfId="7670"/>
    <cellStyle name="Финансовый 3 6 2 2 2 6 4 2" xfId="21278"/>
    <cellStyle name="Финансовый 3 6 2 2 2 6 4 3" xfId="34886"/>
    <cellStyle name="Финансовый 3 6 2 2 2 6 5" xfId="14474"/>
    <cellStyle name="Финансовый 3 6 2 2 2 6 6" xfId="28082"/>
    <cellStyle name="Финансовый 3 6 2 2 2 7" xfId="5024"/>
    <cellStyle name="Финансовый 3 6 2 2 2 7 2" xfId="11828"/>
    <cellStyle name="Финансовый 3 6 2 2 2 7 2 2" xfId="25436"/>
    <cellStyle name="Финансовый 3 6 2 2 2 7 2 3" xfId="39044"/>
    <cellStyle name="Финансовый 3 6 2 2 2 7 3" xfId="18632"/>
    <cellStyle name="Финансовый 3 6 2 2 2 7 4" xfId="32240"/>
    <cellStyle name="Финансовый 3 6 2 2 2 8" xfId="2756"/>
    <cellStyle name="Финансовый 3 6 2 2 2 8 2" xfId="9560"/>
    <cellStyle name="Финансовый 3 6 2 2 2 8 2 2" xfId="23168"/>
    <cellStyle name="Финансовый 3 6 2 2 2 8 2 3" xfId="36776"/>
    <cellStyle name="Финансовый 3 6 2 2 2 8 3" xfId="16364"/>
    <cellStyle name="Финансовый 3 6 2 2 2 8 4" xfId="29972"/>
    <cellStyle name="Финансовый 3 6 2 2 2 9" xfId="7292"/>
    <cellStyle name="Финансовый 3 6 2 2 2 9 2" xfId="20900"/>
    <cellStyle name="Финансовый 3 6 2 2 2 9 3" xfId="34508"/>
    <cellStyle name="Финансовый 3 6 2 2 3" xfId="1798"/>
    <cellStyle name="Финансовый 3 6 2 2 3 2" xfId="6334"/>
    <cellStyle name="Финансовый 3 6 2 2 3 2 2" xfId="13138"/>
    <cellStyle name="Финансовый 3 6 2 2 3 2 2 2" xfId="26746"/>
    <cellStyle name="Финансовый 3 6 2 2 3 2 2 3" xfId="40354"/>
    <cellStyle name="Финансовый 3 6 2 2 3 2 3" xfId="19942"/>
    <cellStyle name="Финансовый 3 6 2 2 3 2 4" xfId="33550"/>
    <cellStyle name="Финансовый 3 6 2 2 3 3" xfId="4066"/>
    <cellStyle name="Финансовый 3 6 2 2 3 3 2" xfId="10870"/>
    <cellStyle name="Финансовый 3 6 2 2 3 3 2 2" xfId="24478"/>
    <cellStyle name="Финансовый 3 6 2 2 3 3 2 3" xfId="38086"/>
    <cellStyle name="Финансовый 3 6 2 2 3 3 3" xfId="17674"/>
    <cellStyle name="Финансовый 3 6 2 2 3 3 4" xfId="31282"/>
    <cellStyle name="Финансовый 3 6 2 2 3 4" xfId="8602"/>
    <cellStyle name="Финансовый 3 6 2 2 3 4 2" xfId="22210"/>
    <cellStyle name="Финансовый 3 6 2 2 3 4 3" xfId="35818"/>
    <cellStyle name="Финансовый 3 6 2 2 3 5" xfId="15406"/>
    <cellStyle name="Финансовый 3 6 2 2 3 6" xfId="29014"/>
    <cellStyle name="Финансовый 3 6 2 2 4" xfId="1420"/>
    <cellStyle name="Финансовый 3 6 2 2 4 2" xfId="5956"/>
    <cellStyle name="Финансовый 3 6 2 2 4 2 2" xfId="12760"/>
    <cellStyle name="Финансовый 3 6 2 2 4 2 2 2" xfId="26368"/>
    <cellStyle name="Финансовый 3 6 2 2 4 2 2 3" xfId="39976"/>
    <cellStyle name="Финансовый 3 6 2 2 4 2 3" xfId="19564"/>
    <cellStyle name="Финансовый 3 6 2 2 4 2 4" xfId="33172"/>
    <cellStyle name="Финансовый 3 6 2 2 4 3" xfId="3688"/>
    <cellStyle name="Финансовый 3 6 2 2 4 3 2" xfId="10492"/>
    <cellStyle name="Финансовый 3 6 2 2 4 3 2 2" xfId="24100"/>
    <cellStyle name="Финансовый 3 6 2 2 4 3 2 3" xfId="37708"/>
    <cellStyle name="Финансовый 3 6 2 2 4 3 3" xfId="17296"/>
    <cellStyle name="Финансовый 3 6 2 2 4 3 4" xfId="30904"/>
    <cellStyle name="Финансовый 3 6 2 2 4 4" xfId="8224"/>
    <cellStyle name="Финансовый 3 6 2 2 4 4 2" xfId="21832"/>
    <cellStyle name="Финансовый 3 6 2 2 4 4 3" xfId="35440"/>
    <cellStyle name="Финансовый 3 6 2 2 4 5" xfId="15028"/>
    <cellStyle name="Финансовый 3 6 2 2 4 6" xfId="28636"/>
    <cellStyle name="Финансовый 3 6 2 2 5" xfId="2176"/>
    <cellStyle name="Финансовый 3 6 2 2 5 2" xfId="6712"/>
    <cellStyle name="Финансовый 3 6 2 2 5 2 2" xfId="13516"/>
    <cellStyle name="Финансовый 3 6 2 2 5 2 2 2" xfId="27124"/>
    <cellStyle name="Финансовый 3 6 2 2 5 2 2 3" xfId="40732"/>
    <cellStyle name="Финансовый 3 6 2 2 5 2 3" xfId="20320"/>
    <cellStyle name="Финансовый 3 6 2 2 5 2 4" xfId="33928"/>
    <cellStyle name="Финансовый 3 6 2 2 5 3" xfId="4444"/>
    <cellStyle name="Финансовый 3 6 2 2 5 3 2" xfId="11248"/>
    <cellStyle name="Финансовый 3 6 2 2 5 3 2 2" xfId="24856"/>
    <cellStyle name="Финансовый 3 6 2 2 5 3 2 3" xfId="38464"/>
    <cellStyle name="Финансовый 3 6 2 2 5 3 3" xfId="18052"/>
    <cellStyle name="Финансовый 3 6 2 2 5 3 4" xfId="31660"/>
    <cellStyle name="Финансовый 3 6 2 2 5 4" xfId="8980"/>
    <cellStyle name="Финансовый 3 6 2 2 5 4 2" xfId="22588"/>
    <cellStyle name="Финансовый 3 6 2 2 5 4 3" xfId="36196"/>
    <cellStyle name="Финансовый 3 6 2 2 5 5" xfId="15784"/>
    <cellStyle name="Финансовый 3 6 2 2 5 6" xfId="29392"/>
    <cellStyle name="Финансовый 3 6 2 2 6" xfId="1042"/>
    <cellStyle name="Финансовый 3 6 2 2 6 2" xfId="5578"/>
    <cellStyle name="Финансовый 3 6 2 2 6 2 2" xfId="12382"/>
    <cellStyle name="Финансовый 3 6 2 2 6 2 2 2" xfId="25990"/>
    <cellStyle name="Финансовый 3 6 2 2 6 2 2 3" xfId="39598"/>
    <cellStyle name="Финансовый 3 6 2 2 6 2 3" xfId="19186"/>
    <cellStyle name="Финансовый 3 6 2 2 6 2 4" xfId="32794"/>
    <cellStyle name="Финансовый 3 6 2 2 6 3" xfId="3310"/>
    <cellStyle name="Финансовый 3 6 2 2 6 3 2" xfId="10114"/>
    <cellStyle name="Финансовый 3 6 2 2 6 3 2 2" xfId="23722"/>
    <cellStyle name="Финансовый 3 6 2 2 6 3 2 3" xfId="37330"/>
    <cellStyle name="Финансовый 3 6 2 2 6 3 3" xfId="16918"/>
    <cellStyle name="Финансовый 3 6 2 2 6 3 4" xfId="30526"/>
    <cellStyle name="Финансовый 3 6 2 2 6 4" xfId="7846"/>
    <cellStyle name="Финансовый 3 6 2 2 6 4 2" xfId="21454"/>
    <cellStyle name="Финансовый 3 6 2 2 6 4 3" xfId="35062"/>
    <cellStyle name="Финансовый 3 6 2 2 6 5" xfId="14650"/>
    <cellStyle name="Финансовый 3 6 2 2 6 6" xfId="28258"/>
    <cellStyle name="Финансовый 3 6 2 2 7" xfId="664"/>
    <cellStyle name="Финансовый 3 6 2 2 7 2" xfId="5200"/>
    <cellStyle name="Финансовый 3 6 2 2 7 2 2" xfId="12004"/>
    <cellStyle name="Финансовый 3 6 2 2 7 2 2 2" xfId="25612"/>
    <cellStyle name="Финансовый 3 6 2 2 7 2 2 3" xfId="39220"/>
    <cellStyle name="Финансовый 3 6 2 2 7 2 3" xfId="18808"/>
    <cellStyle name="Финансовый 3 6 2 2 7 2 4" xfId="32416"/>
    <cellStyle name="Финансовый 3 6 2 2 7 3" xfId="2932"/>
    <cellStyle name="Финансовый 3 6 2 2 7 3 2" xfId="9736"/>
    <cellStyle name="Финансовый 3 6 2 2 7 3 2 2" xfId="23344"/>
    <cellStyle name="Финансовый 3 6 2 2 7 3 2 3" xfId="36952"/>
    <cellStyle name="Финансовый 3 6 2 2 7 3 3" xfId="16540"/>
    <cellStyle name="Финансовый 3 6 2 2 7 3 4" xfId="30148"/>
    <cellStyle name="Финансовый 3 6 2 2 7 4" xfId="7468"/>
    <cellStyle name="Финансовый 3 6 2 2 7 4 2" xfId="21076"/>
    <cellStyle name="Финансовый 3 6 2 2 7 4 3" xfId="34684"/>
    <cellStyle name="Финансовый 3 6 2 2 7 5" xfId="14272"/>
    <cellStyle name="Финансовый 3 6 2 2 7 6" xfId="27880"/>
    <cellStyle name="Финансовый 3 6 2 2 8" xfId="4822"/>
    <cellStyle name="Финансовый 3 6 2 2 8 2" xfId="11626"/>
    <cellStyle name="Финансовый 3 6 2 2 8 2 2" xfId="25234"/>
    <cellStyle name="Финансовый 3 6 2 2 8 2 3" xfId="38842"/>
    <cellStyle name="Финансовый 3 6 2 2 8 3" xfId="18430"/>
    <cellStyle name="Финансовый 3 6 2 2 8 4" xfId="32038"/>
    <cellStyle name="Финансовый 3 6 2 2 9" xfId="2554"/>
    <cellStyle name="Финансовый 3 6 2 2 9 2" xfId="9358"/>
    <cellStyle name="Финансовый 3 6 2 2 9 2 2" xfId="22966"/>
    <cellStyle name="Финансовый 3 6 2 2 9 2 3" xfId="36574"/>
    <cellStyle name="Финансовый 3 6 2 2 9 3" xfId="16162"/>
    <cellStyle name="Финансовый 3 6 2 2 9 4" xfId="29770"/>
    <cellStyle name="Финансовый 3 6 2 3" xfId="407"/>
    <cellStyle name="Финансовый 3 6 2 3 10" xfId="14015"/>
    <cellStyle name="Финансовый 3 6 2 3 11" xfId="27623"/>
    <cellStyle name="Финансовый 3 6 2 3 2" xfId="1919"/>
    <cellStyle name="Финансовый 3 6 2 3 2 2" xfId="6455"/>
    <cellStyle name="Финансовый 3 6 2 3 2 2 2" xfId="13259"/>
    <cellStyle name="Финансовый 3 6 2 3 2 2 2 2" xfId="26867"/>
    <cellStyle name="Финансовый 3 6 2 3 2 2 2 3" xfId="40475"/>
    <cellStyle name="Финансовый 3 6 2 3 2 2 3" xfId="20063"/>
    <cellStyle name="Финансовый 3 6 2 3 2 2 4" xfId="33671"/>
    <cellStyle name="Финансовый 3 6 2 3 2 3" xfId="4187"/>
    <cellStyle name="Финансовый 3 6 2 3 2 3 2" xfId="10991"/>
    <cellStyle name="Финансовый 3 6 2 3 2 3 2 2" xfId="24599"/>
    <cellStyle name="Финансовый 3 6 2 3 2 3 2 3" xfId="38207"/>
    <cellStyle name="Финансовый 3 6 2 3 2 3 3" xfId="17795"/>
    <cellStyle name="Финансовый 3 6 2 3 2 3 4" xfId="31403"/>
    <cellStyle name="Финансовый 3 6 2 3 2 4" xfId="8723"/>
    <cellStyle name="Финансовый 3 6 2 3 2 4 2" xfId="22331"/>
    <cellStyle name="Финансовый 3 6 2 3 2 4 3" xfId="35939"/>
    <cellStyle name="Финансовый 3 6 2 3 2 5" xfId="15527"/>
    <cellStyle name="Финансовый 3 6 2 3 2 6" xfId="29135"/>
    <cellStyle name="Финансовый 3 6 2 3 3" xfId="1541"/>
    <cellStyle name="Финансовый 3 6 2 3 3 2" xfId="6077"/>
    <cellStyle name="Финансовый 3 6 2 3 3 2 2" xfId="12881"/>
    <cellStyle name="Финансовый 3 6 2 3 3 2 2 2" xfId="26489"/>
    <cellStyle name="Финансовый 3 6 2 3 3 2 2 3" xfId="40097"/>
    <cellStyle name="Финансовый 3 6 2 3 3 2 3" xfId="19685"/>
    <cellStyle name="Финансовый 3 6 2 3 3 2 4" xfId="33293"/>
    <cellStyle name="Финансовый 3 6 2 3 3 3" xfId="3809"/>
    <cellStyle name="Финансовый 3 6 2 3 3 3 2" xfId="10613"/>
    <cellStyle name="Финансовый 3 6 2 3 3 3 2 2" xfId="24221"/>
    <cellStyle name="Финансовый 3 6 2 3 3 3 2 3" xfId="37829"/>
    <cellStyle name="Финансовый 3 6 2 3 3 3 3" xfId="17417"/>
    <cellStyle name="Финансовый 3 6 2 3 3 3 4" xfId="31025"/>
    <cellStyle name="Финансовый 3 6 2 3 3 4" xfId="8345"/>
    <cellStyle name="Финансовый 3 6 2 3 3 4 2" xfId="21953"/>
    <cellStyle name="Финансовый 3 6 2 3 3 4 3" xfId="35561"/>
    <cellStyle name="Финансовый 3 6 2 3 3 5" xfId="15149"/>
    <cellStyle name="Финансовый 3 6 2 3 3 6" xfId="28757"/>
    <cellStyle name="Финансовый 3 6 2 3 4" xfId="2297"/>
    <cellStyle name="Финансовый 3 6 2 3 4 2" xfId="6833"/>
    <cellStyle name="Финансовый 3 6 2 3 4 2 2" xfId="13637"/>
    <cellStyle name="Финансовый 3 6 2 3 4 2 2 2" xfId="27245"/>
    <cellStyle name="Финансовый 3 6 2 3 4 2 2 3" xfId="40853"/>
    <cellStyle name="Финансовый 3 6 2 3 4 2 3" xfId="20441"/>
    <cellStyle name="Финансовый 3 6 2 3 4 2 4" xfId="34049"/>
    <cellStyle name="Финансовый 3 6 2 3 4 3" xfId="4565"/>
    <cellStyle name="Финансовый 3 6 2 3 4 3 2" xfId="11369"/>
    <cellStyle name="Финансовый 3 6 2 3 4 3 2 2" xfId="24977"/>
    <cellStyle name="Финансовый 3 6 2 3 4 3 2 3" xfId="38585"/>
    <cellStyle name="Финансовый 3 6 2 3 4 3 3" xfId="18173"/>
    <cellStyle name="Финансовый 3 6 2 3 4 3 4" xfId="31781"/>
    <cellStyle name="Финансовый 3 6 2 3 4 4" xfId="9101"/>
    <cellStyle name="Финансовый 3 6 2 3 4 4 2" xfId="22709"/>
    <cellStyle name="Финансовый 3 6 2 3 4 4 3" xfId="36317"/>
    <cellStyle name="Финансовый 3 6 2 3 4 5" xfId="15905"/>
    <cellStyle name="Финансовый 3 6 2 3 4 6" xfId="29513"/>
    <cellStyle name="Финансовый 3 6 2 3 5" xfId="1163"/>
    <cellStyle name="Финансовый 3 6 2 3 5 2" xfId="5699"/>
    <cellStyle name="Финансовый 3 6 2 3 5 2 2" xfId="12503"/>
    <cellStyle name="Финансовый 3 6 2 3 5 2 2 2" xfId="26111"/>
    <cellStyle name="Финансовый 3 6 2 3 5 2 2 3" xfId="39719"/>
    <cellStyle name="Финансовый 3 6 2 3 5 2 3" xfId="19307"/>
    <cellStyle name="Финансовый 3 6 2 3 5 2 4" xfId="32915"/>
    <cellStyle name="Финансовый 3 6 2 3 5 3" xfId="3431"/>
    <cellStyle name="Финансовый 3 6 2 3 5 3 2" xfId="10235"/>
    <cellStyle name="Финансовый 3 6 2 3 5 3 2 2" xfId="23843"/>
    <cellStyle name="Финансовый 3 6 2 3 5 3 2 3" xfId="37451"/>
    <cellStyle name="Финансовый 3 6 2 3 5 3 3" xfId="17039"/>
    <cellStyle name="Финансовый 3 6 2 3 5 3 4" xfId="30647"/>
    <cellStyle name="Финансовый 3 6 2 3 5 4" xfId="7967"/>
    <cellStyle name="Финансовый 3 6 2 3 5 4 2" xfId="21575"/>
    <cellStyle name="Финансовый 3 6 2 3 5 4 3" xfId="35183"/>
    <cellStyle name="Финансовый 3 6 2 3 5 5" xfId="14771"/>
    <cellStyle name="Финансовый 3 6 2 3 5 6" xfId="28379"/>
    <cellStyle name="Финансовый 3 6 2 3 6" xfId="785"/>
    <cellStyle name="Финансовый 3 6 2 3 6 2" xfId="5321"/>
    <cellStyle name="Финансовый 3 6 2 3 6 2 2" xfId="12125"/>
    <cellStyle name="Финансовый 3 6 2 3 6 2 2 2" xfId="25733"/>
    <cellStyle name="Финансовый 3 6 2 3 6 2 2 3" xfId="39341"/>
    <cellStyle name="Финансовый 3 6 2 3 6 2 3" xfId="18929"/>
    <cellStyle name="Финансовый 3 6 2 3 6 2 4" xfId="32537"/>
    <cellStyle name="Финансовый 3 6 2 3 6 3" xfId="3053"/>
    <cellStyle name="Финансовый 3 6 2 3 6 3 2" xfId="9857"/>
    <cellStyle name="Финансовый 3 6 2 3 6 3 2 2" xfId="23465"/>
    <cellStyle name="Финансовый 3 6 2 3 6 3 2 3" xfId="37073"/>
    <cellStyle name="Финансовый 3 6 2 3 6 3 3" xfId="16661"/>
    <cellStyle name="Финансовый 3 6 2 3 6 3 4" xfId="30269"/>
    <cellStyle name="Финансовый 3 6 2 3 6 4" xfId="7589"/>
    <cellStyle name="Финансовый 3 6 2 3 6 4 2" xfId="21197"/>
    <cellStyle name="Финансовый 3 6 2 3 6 4 3" xfId="34805"/>
    <cellStyle name="Финансовый 3 6 2 3 6 5" xfId="14393"/>
    <cellStyle name="Финансовый 3 6 2 3 6 6" xfId="28001"/>
    <cellStyle name="Финансовый 3 6 2 3 7" xfId="4943"/>
    <cellStyle name="Финансовый 3 6 2 3 7 2" xfId="11747"/>
    <cellStyle name="Финансовый 3 6 2 3 7 2 2" xfId="25355"/>
    <cellStyle name="Финансовый 3 6 2 3 7 2 3" xfId="38963"/>
    <cellStyle name="Финансовый 3 6 2 3 7 3" xfId="18551"/>
    <cellStyle name="Финансовый 3 6 2 3 7 4" xfId="32159"/>
    <cellStyle name="Финансовый 3 6 2 3 8" xfId="2675"/>
    <cellStyle name="Финансовый 3 6 2 3 8 2" xfId="9479"/>
    <cellStyle name="Финансовый 3 6 2 3 8 2 2" xfId="23087"/>
    <cellStyle name="Финансовый 3 6 2 3 8 2 3" xfId="36695"/>
    <cellStyle name="Финансовый 3 6 2 3 8 3" xfId="16283"/>
    <cellStyle name="Финансовый 3 6 2 3 8 4" xfId="29891"/>
    <cellStyle name="Финансовый 3 6 2 3 9" xfId="7211"/>
    <cellStyle name="Финансовый 3 6 2 3 9 2" xfId="20819"/>
    <cellStyle name="Финансовый 3 6 2 3 9 3" xfId="34427"/>
    <cellStyle name="Финансовый 3 6 2 4" xfId="1717"/>
    <cellStyle name="Финансовый 3 6 2 4 2" xfId="6253"/>
    <cellStyle name="Финансовый 3 6 2 4 2 2" xfId="13057"/>
    <cellStyle name="Финансовый 3 6 2 4 2 2 2" xfId="26665"/>
    <cellStyle name="Финансовый 3 6 2 4 2 2 3" xfId="40273"/>
    <cellStyle name="Финансовый 3 6 2 4 2 3" xfId="19861"/>
    <cellStyle name="Финансовый 3 6 2 4 2 4" xfId="33469"/>
    <cellStyle name="Финансовый 3 6 2 4 3" xfId="3985"/>
    <cellStyle name="Финансовый 3 6 2 4 3 2" xfId="10789"/>
    <cellStyle name="Финансовый 3 6 2 4 3 2 2" xfId="24397"/>
    <cellStyle name="Финансовый 3 6 2 4 3 2 3" xfId="38005"/>
    <cellStyle name="Финансовый 3 6 2 4 3 3" xfId="17593"/>
    <cellStyle name="Финансовый 3 6 2 4 3 4" xfId="31201"/>
    <cellStyle name="Финансовый 3 6 2 4 4" xfId="8521"/>
    <cellStyle name="Финансовый 3 6 2 4 4 2" xfId="22129"/>
    <cellStyle name="Финансовый 3 6 2 4 4 3" xfId="35737"/>
    <cellStyle name="Финансовый 3 6 2 4 5" xfId="15325"/>
    <cellStyle name="Финансовый 3 6 2 4 6" xfId="28933"/>
    <cellStyle name="Финансовый 3 6 2 5" xfId="1339"/>
    <cellStyle name="Финансовый 3 6 2 5 2" xfId="5875"/>
    <cellStyle name="Финансовый 3 6 2 5 2 2" xfId="12679"/>
    <cellStyle name="Финансовый 3 6 2 5 2 2 2" xfId="26287"/>
    <cellStyle name="Финансовый 3 6 2 5 2 2 3" xfId="39895"/>
    <cellStyle name="Финансовый 3 6 2 5 2 3" xfId="19483"/>
    <cellStyle name="Финансовый 3 6 2 5 2 4" xfId="33091"/>
    <cellStyle name="Финансовый 3 6 2 5 3" xfId="3607"/>
    <cellStyle name="Финансовый 3 6 2 5 3 2" xfId="10411"/>
    <cellStyle name="Финансовый 3 6 2 5 3 2 2" xfId="24019"/>
    <cellStyle name="Финансовый 3 6 2 5 3 2 3" xfId="37627"/>
    <cellStyle name="Финансовый 3 6 2 5 3 3" xfId="17215"/>
    <cellStyle name="Финансовый 3 6 2 5 3 4" xfId="30823"/>
    <cellStyle name="Финансовый 3 6 2 5 4" xfId="8143"/>
    <cellStyle name="Финансовый 3 6 2 5 4 2" xfId="21751"/>
    <cellStyle name="Финансовый 3 6 2 5 4 3" xfId="35359"/>
    <cellStyle name="Финансовый 3 6 2 5 5" xfId="14947"/>
    <cellStyle name="Финансовый 3 6 2 5 6" xfId="28555"/>
    <cellStyle name="Финансовый 3 6 2 6" xfId="2095"/>
    <cellStyle name="Финансовый 3 6 2 6 2" xfId="6631"/>
    <cellStyle name="Финансовый 3 6 2 6 2 2" xfId="13435"/>
    <cellStyle name="Финансовый 3 6 2 6 2 2 2" xfId="27043"/>
    <cellStyle name="Финансовый 3 6 2 6 2 2 3" xfId="40651"/>
    <cellStyle name="Финансовый 3 6 2 6 2 3" xfId="20239"/>
    <cellStyle name="Финансовый 3 6 2 6 2 4" xfId="33847"/>
    <cellStyle name="Финансовый 3 6 2 6 3" xfId="4363"/>
    <cellStyle name="Финансовый 3 6 2 6 3 2" xfId="11167"/>
    <cellStyle name="Финансовый 3 6 2 6 3 2 2" xfId="24775"/>
    <cellStyle name="Финансовый 3 6 2 6 3 2 3" xfId="38383"/>
    <cellStyle name="Финансовый 3 6 2 6 3 3" xfId="17971"/>
    <cellStyle name="Финансовый 3 6 2 6 3 4" xfId="31579"/>
    <cellStyle name="Финансовый 3 6 2 6 4" xfId="8899"/>
    <cellStyle name="Финансовый 3 6 2 6 4 2" xfId="22507"/>
    <cellStyle name="Финансовый 3 6 2 6 4 3" xfId="36115"/>
    <cellStyle name="Финансовый 3 6 2 6 5" xfId="15703"/>
    <cellStyle name="Финансовый 3 6 2 6 6" xfId="29311"/>
    <cellStyle name="Финансовый 3 6 2 7" xfId="961"/>
    <cellStyle name="Финансовый 3 6 2 7 2" xfId="5497"/>
    <cellStyle name="Финансовый 3 6 2 7 2 2" xfId="12301"/>
    <cellStyle name="Финансовый 3 6 2 7 2 2 2" xfId="25909"/>
    <cellStyle name="Финансовый 3 6 2 7 2 2 3" xfId="39517"/>
    <cellStyle name="Финансовый 3 6 2 7 2 3" xfId="19105"/>
    <cellStyle name="Финансовый 3 6 2 7 2 4" xfId="32713"/>
    <cellStyle name="Финансовый 3 6 2 7 3" xfId="3229"/>
    <cellStyle name="Финансовый 3 6 2 7 3 2" xfId="10033"/>
    <cellStyle name="Финансовый 3 6 2 7 3 2 2" xfId="23641"/>
    <cellStyle name="Финансовый 3 6 2 7 3 2 3" xfId="37249"/>
    <cellStyle name="Финансовый 3 6 2 7 3 3" xfId="16837"/>
    <cellStyle name="Финансовый 3 6 2 7 3 4" xfId="30445"/>
    <cellStyle name="Финансовый 3 6 2 7 4" xfId="7765"/>
    <cellStyle name="Финансовый 3 6 2 7 4 2" xfId="21373"/>
    <cellStyle name="Финансовый 3 6 2 7 4 3" xfId="34981"/>
    <cellStyle name="Финансовый 3 6 2 7 5" xfId="14569"/>
    <cellStyle name="Финансовый 3 6 2 7 6" xfId="28177"/>
    <cellStyle name="Финансовый 3 6 2 8" xfId="583"/>
    <cellStyle name="Финансовый 3 6 2 8 2" xfId="5119"/>
    <cellStyle name="Финансовый 3 6 2 8 2 2" xfId="11923"/>
    <cellStyle name="Финансовый 3 6 2 8 2 2 2" xfId="25531"/>
    <cellStyle name="Финансовый 3 6 2 8 2 2 3" xfId="39139"/>
    <cellStyle name="Финансовый 3 6 2 8 2 3" xfId="18727"/>
    <cellStyle name="Финансовый 3 6 2 8 2 4" xfId="32335"/>
    <cellStyle name="Финансовый 3 6 2 8 3" xfId="2851"/>
    <cellStyle name="Финансовый 3 6 2 8 3 2" xfId="9655"/>
    <cellStyle name="Финансовый 3 6 2 8 3 2 2" xfId="23263"/>
    <cellStyle name="Финансовый 3 6 2 8 3 2 3" xfId="36871"/>
    <cellStyle name="Финансовый 3 6 2 8 3 3" xfId="16459"/>
    <cellStyle name="Финансовый 3 6 2 8 3 4" xfId="30067"/>
    <cellStyle name="Финансовый 3 6 2 8 4" xfId="7387"/>
    <cellStyle name="Финансовый 3 6 2 8 4 2" xfId="20995"/>
    <cellStyle name="Финансовый 3 6 2 8 4 3" xfId="34603"/>
    <cellStyle name="Финансовый 3 6 2 8 5" xfId="14191"/>
    <cellStyle name="Финансовый 3 6 2 8 6" xfId="27799"/>
    <cellStyle name="Финансовый 3 6 2 9" xfId="4741"/>
    <cellStyle name="Финансовый 3 6 2 9 2" xfId="11545"/>
    <cellStyle name="Финансовый 3 6 2 9 2 2" xfId="25153"/>
    <cellStyle name="Финансовый 3 6 2 9 2 3" xfId="38761"/>
    <cellStyle name="Финансовый 3 6 2 9 3" xfId="18349"/>
    <cellStyle name="Финансовый 3 6 2 9 4" xfId="31957"/>
    <cellStyle name="Финансовый 3 6 3" xfId="172"/>
    <cellStyle name="Финансовый 3 6 3 10" xfId="2440"/>
    <cellStyle name="Финансовый 3 6 3 10 2" xfId="9244"/>
    <cellStyle name="Финансовый 3 6 3 10 2 2" xfId="22852"/>
    <cellStyle name="Финансовый 3 6 3 10 2 3" xfId="36460"/>
    <cellStyle name="Финансовый 3 6 3 10 3" xfId="16048"/>
    <cellStyle name="Финансовый 3 6 3 10 4" xfId="29656"/>
    <cellStyle name="Финансовый 3 6 3 11" xfId="6976"/>
    <cellStyle name="Финансовый 3 6 3 11 2" xfId="20584"/>
    <cellStyle name="Финансовый 3 6 3 11 3" xfId="34192"/>
    <cellStyle name="Финансовый 3 6 3 12" xfId="13780"/>
    <cellStyle name="Финансовый 3 6 3 13" xfId="27388"/>
    <cellStyle name="Финансовый 3 6 3 2" xfId="253"/>
    <cellStyle name="Финансовый 3 6 3 2 10" xfId="7057"/>
    <cellStyle name="Финансовый 3 6 3 2 10 2" xfId="20665"/>
    <cellStyle name="Финансовый 3 6 3 2 10 3" xfId="34273"/>
    <cellStyle name="Финансовый 3 6 3 2 11" xfId="13861"/>
    <cellStyle name="Финансовый 3 6 3 2 12" xfId="27469"/>
    <cellStyle name="Финансовый 3 6 3 2 2" xfId="455"/>
    <cellStyle name="Финансовый 3 6 3 2 2 10" xfId="14063"/>
    <cellStyle name="Финансовый 3 6 3 2 2 11" xfId="27671"/>
    <cellStyle name="Финансовый 3 6 3 2 2 2" xfId="1967"/>
    <cellStyle name="Финансовый 3 6 3 2 2 2 2" xfId="6503"/>
    <cellStyle name="Финансовый 3 6 3 2 2 2 2 2" xfId="13307"/>
    <cellStyle name="Финансовый 3 6 3 2 2 2 2 2 2" xfId="26915"/>
    <cellStyle name="Финансовый 3 6 3 2 2 2 2 2 3" xfId="40523"/>
    <cellStyle name="Финансовый 3 6 3 2 2 2 2 3" xfId="20111"/>
    <cellStyle name="Финансовый 3 6 3 2 2 2 2 4" xfId="33719"/>
    <cellStyle name="Финансовый 3 6 3 2 2 2 3" xfId="4235"/>
    <cellStyle name="Финансовый 3 6 3 2 2 2 3 2" xfId="11039"/>
    <cellStyle name="Финансовый 3 6 3 2 2 2 3 2 2" xfId="24647"/>
    <cellStyle name="Финансовый 3 6 3 2 2 2 3 2 3" xfId="38255"/>
    <cellStyle name="Финансовый 3 6 3 2 2 2 3 3" xfId="17843"/>
    <cellStyle name="Финансовый 3 6 3 2 2 2 3 4" xfId="31451"/>
    <cellStyle name="Финансовый 3 6 3 2 2 2 4" xfId="8771"/>
    <cellStyle name="Финансовый 3 6 3 2 2 2 4 2" xfId="22379"/>
    <cellStyle name="Финансовый 3 6 3 2 2 2 4 3" xfId="35987"/>
    <cellStyle name="Финансовый 3 6 3 2 2 2 5" xfId="15575"/>
    <cellStyle name="Финансовый 3 6 3 2 2 2 6" xfId="29183"/>
    <cellStyle name="Финансовый 3 6 3 2 2 3" xfId="1589"/>
    <cellStyle name="Финансовый 3 6 3 2 2 3 2" xfId="6125"/>
    <cellStyle name="Финансовый 3 6 3 2 2 3 2 2" xfId="12929"/>
    <cellStyle name="Финансовый 3 6 3 2 2 3 2 2 2" xfId="26537"/>
    <cellStyle name="Финансовый 3 6 3 2 2 3 2 2 3" xfId="40145"/>
    <cellStyle name="Финансовый 3 6 3 2 2 3 2 3" xfId="19733"/>
    <cellStyle name="Финансовый 3 6 3 2 2 3 2 4" xfId="33341"/>
    <cellStyle name="Финансовый 3 6 3 2 2 3 3" xfId="3857"/>
    <cellStyle name="Финансовый 3 6 3 2 2 3 3 2" xfId="10661"/>
    <cellStyle name="Финансовый 3 6 3 2 2 3 3 2 2" xfId="24269"/>
    <cellStyle name="Финансовый 3 6 3 2 2 3 3 2 3" xfId="37877"/>
    <cellStyle name="Финансовый 3 6 3 2 2 3 3 3" xfId="17465"/>
    <cellStyle name="Финансовый 3 6 3 2 2 3 3 4" xfId="31073"/>
    <cellStyle name="Финансовый 3 6 3 2 2 3 4" xfId="8393"/>
    <cellStyle name="Финансовый 3 6 3 2 2 3 4 2" xfId="22001"/>
    <cellStyle name="Финансовый 3 6 3 2 2 3 4 3" xfId="35609"/>
    <cellStyle name="Финансовый 3 6 3 2 2 3 5" xfId="15197"/>
    <cellStyle name="Финансовый 3 6 3 2 2 3 6" xfId="28805"/>
    <cellStyle name="Финансовый 3 6 3 2 2 4" xfId="2345"/>
    <cellStyle name="Финансовый 3 6 3 2 2 4 2" xfId="6881"/>
    <cellStyle name="Финансовый 3 6 3 2 2 4 2 2" xfId="13685"/>
    <cellStyle name="Финансовый 3 6 3 2 2 4 2 2 2" xfId="27293"/>
    <cellStyle name="Финансовый 3 6 3 2 2 4 2 2 3" xfId="40901"/>
    <cellStyle name="Финансовый 3 6 3 2 2 4 2 3" xfId="20489"/>
    <cellStyle name="Финансовый 3 6 3 2 2 4 2 4" xfId="34097"/>
    <cellStyle name="Финансовый 3 6 3 2 2 4 3" xfId="4613"/>
    <cellStyle name="Финансовый 3 6 3 2 2 4 3 2" xfId="11417"/>
    <cellStyle name="Финансовый 3 6 3 2 2 4 3 2 2" xfId="25025"/>
    <cellStyle name="Финансовый 3 6 3 2 2 4 3 2 3" xfId="38633"/>
    <cellStyle name="Финансовый 3 6 3 2 2 4 3 3" xfId="18221"/>
    <cellStyle name="Финансовый 3 6 3 2 2 4 3 4" xfId="31829"/>
    <cellStyle name="Финансовый 3 6 3 2 2 4 4" xfId="9149"/>
    <cellStyle name="Финансовый 3 6 3 2 2 4 4 2" xfId="22757"/>
    <cellStyle name="Финансовый 3 6 3 2 2 4 4 3" xfId="36365"/>
    <cellStyle name="Финансовый 3 6 3 2 2 4 5" xfId="15953"/>
    <cellStyle name="Финансовый 3 6 3 2 2 4 6" xfId="29561"/>
    <cellStyle name="Финансовый 3 6 3 2 2 5" xfId="1211"/>
    <cellStyle name="Финансовый 3 6 3 2 2 5 2" xfId="5747"/>
    <cellStyle name="Финансовый 3 6 3 2 2 5 2 2" xfId="12551"/>
    <cellStyle name="Финансовый 3 6 3 2 2 5 2 2 2" xfId="26159"/>
    <cellStyle name="Финансовый 3 6 3 2 2 5 2 2 3" xfId="39767"/>
    <cellStyle name="Финансовый 3 6 3 2 2 5 2 3" xfId="19355"/>
    <cellStyle name="Финансовый 3 6 3 2 2 5 2 4" xfId="32963"/>
    <cellStyle name="Финансовый 3 6 3 2 2 5 3" xfId="3479"/>
    <cellStyle name="Финансовый 3 6 3 2 2 5 3 2" xfId="10283"/>
    <cellStyle name="Финансовый 3 6 3 2 2 5 3 2 2" xfId="23891"/>
    <cellStyle name="Финансовый 3 6 3 2 2 5 3 2 3" xfId="37499"/>
    <cellStyle name="Финансовый 3 6 3 2 2 5 3 3" xfId="17087"/>
    <cellStyle name="Финансовый 3 6 3 2 2 5 3 4" xfId="30695"/>
    <cellStyle name="Финансовый 3 6 3 2 2 5 4" xfId="8015"/>
    <cellStyle name="Финансовый 3 6 3 2 2 5 4 2" xfId="21623"/>
    <cellStyle name="Финансовый 3 6 3 2 2 5 4 3" xfId="35231"/>
    <cellStyle name="Финансовый 3 6 3 2 2 5 5" xfId="14819"/>
    <cellStyle name="Финансовый 3 6 3 2 2 5 6" xfId="28427"/>
    <cellStyle name="Финансовый 3 6 3 2 2 6" xfId="833"/>
    <cellStyle name="Финансовый 3 6 3 2 2 6 2" xfId="5369"/>
    <cellStyle name="Финансовый 3 6 3 2 2 6 2 2" xfId="12173"/>
    <cellStyle name="Финансовый 3 6 3 2 2 6 2 2 2" xfId="25781"/>
    <cellStyle name="Финансовый 3 6 3 2 2 6 2 2 3" xfId="39389"/>
    <cellStyle name="Финансовый 3 6 3 2 2 6 2 3" xfId="18977"/>
    <cellStyle name="Финансовый 3 6 3 2 2 6 2 4" xfId="32585"/>
    <cellStyle name="Финансовый 3 6 3 2 2 6 3" xfId="3101"/>
    <cellStyle name="Финансовый 3 6 3 2 2 6 3 2" xfId="9905"/>
    <cellStyle name="Финансовый 3 6 3 2 2 6 3 2 2" xfId="23513"/>
    <cellStyle name="Финансовый 3 6 3 2 2 6 3 2 3" xfId="37121"/>
    <cellStyle name="Финансовый 3 6 3 2 2 6 3 3" xfId="16709"/>
    <cellStyle name="Финансовый 3 6 3 2 2 6 3 4" xfId="30317"/>
    <cellStyle name="Финансовый 3 6 3 2 2 6 4" xfId="7637"/>
    <cellStyle name="Финансовый 3 6 3 2 2 6 4 2" xfId="21245"/>
    <cellStyle name="Финансовый 3 6 3 2 2 6 4 3" xfId="34853"/>
    <cellStyle name="Финансовый 3 6 3 2 2 6 5" xfId="14441"/>
    <cellStyle name="Финансовый 3 6 3 2 2 6 6" xfId="28049"/>
    <cellStyle name="Финансовый 3 6 3 2 2 7" xfId="4991"/>
    <cellStyle name="Финансовый 3 6 3 2 2 7 2" xfId="11795"/>
    <cellStyle name="Финансовый 3 6 3 2 2 7 2 2" xfId="25403"/>
    <cellStyle name="Финансовый 3 6 3 2 2 7 2 3" xfId="39011"/>
    <cellStyle name="Финансовый 3 6 3 2 2 7 3" xfId="18599"/>
    <cellStyle name="Финансовый 3 6 3 2 2 7 4" xfId="32207"/>
    <cellStyle name="Финансовый 3 6 3 2 2 8" xfId="2723"/>
    <cellStyle name="Финансовый 3 6 3 2 2 8 2" xfId="9527"/>
    <cellStyle name="Финансовый 3 6 3 2 2 8 2 2" xfId="23135"/>
    <cellStyle name="Финансовый 3 6 3 2 2 8 2 3" xfId="36743"/>
    <cellStyle name="Финансовый 3 6 3 2 2 8 3" xfId="16331"/>
    <cellStyle name="Финансовый 3 6 3 2 2 8 4" xfId="29939"/>
    <cellStyle name="Финансовый 3 6 3 2 2 9" xfId="7259"/>
    <cellStyle name="Финансовый 3 6 3 2 2 9 2" xfId="20867"/>
    <cellStyle name="Финансовый 3 6 3 2 2 9 3" xfId="34475"/>
    <cellStyle name="Финансовый 3 6 3 2 3" xfId="1765"/>
    <cellStyle name="Финансовый 3 6 3 2 3 2" xfId="6301"/>
    <cellStyle name="Финансовый 3 6 3 2 3 2 2" xfId="13105"/>
    <cellStyle name="Финансовый 3 6 3 2 3 2 2 2" xfId="26713"/>
    <cellStyle name="Финансовый 3 6 3 2 3 2 2 3" xfId="40321"/>
    <cellStyle name="Финансовый 3 6 3 2 3 2 3" xfId="19909"/>
    <cellStyle name="Финансовый 3 6 3 2 3 2 4" xfId="33517"/>
    <cellStyle name="Финансовый 3 6 3 2 3 3" xfId="4033"/>
    <cellStyle name="Финансовый 3 6 3 2 3 3 2" xfId="10837"/>
    <cellStyle name="Финансовый 3 6 3 2 3 3 2 2" xfId="24445"/>
    <cellStyle name="Финансовый 3 6 3 2 3 3 2 3" xfId="38053"/>
    <cellStyle name="Финансовый 3 6 3 2 3 3 3" xfId="17641"/>
    <cellStyle name="Финансовый 3 6 3 2 3 3 4" xfId="31249"/>
    <cellStyle name="Финансовый 3 6 3 2 3 4" xfId="8569"/>
    <cellStyle name="Финансовый 3 6 3 2 3 4 2" xfId="22177"/>
    <cellStyle name="Финансовый 3 6 3 2 3 4 3" xfId="35785"/>
    <cellStyle name="Финансовый 3 6 3 2 3 5" xfId="15373"/>
    <cellStyle name="Финансовый 3 6 3 2 3 6" xfId="28981"/>
    <cellStyle name="Финансовый 3 6 3 2 4" xfId="1387"/>
    <cellStyle name="Финансовый 3 6 3 2 4 2" xfId="5923"/>
    <cellStyle name="Финансовый 3 6 3 2 4 2 2" xfId="12727"/>
    <cellStyle name="Финансовый 3 6 3 2 4 2 2 2" xfId="26335"/>
    <cellStyle name="Финансовый 3 6 3 2 4 2 2 3" xfId="39943"/>
    <cellStyle name="Финансовый 3 6 3 2 4 2 3" xfId="19531"/>
    <cellStyle name="Финансовый 3 6 3 2 4 2 4" xfId="33139"/>
    <cellStyle name="Финансовый 3 6 3 2 4 3" xfId="3655"/>
    <cellStyle name="Финансовый 3 6 3 2 4 3 2" xfId="10459"/>
    <cellStyle name="Финансовый 3 6 3 2 4 3 2 2" xfId="24067"/>
    <cellStyle name="Финансовый 3 6 3 2 4 3 2 3" xfId="37675"/>
    <cellStyle name="Финансовый 3 6 3 2 4 3 3" xfId="17263"/>
    <cellStyle name="Финансовый 3 6 3 2 4 3 4" xfId="30871"/>
    <cellStyle name="Финансовый 3 6 3 2 4 4" xfId="8191"/>
    <cellStyle name="Финансовый 3 6 3 2 4 4 2" xfId="21799"/>
    <cellStyle name="Финансовый 3 6 3 2 4 4 3" xfId="35407"/>
    <cellStyle name="Финансовый 3 6 3 2 4 5" xfId="14995"/>
    <cellStyle name="Финансовый 3 6 3 2 4 6" xfId="28603"/>
    <cellStyle name="Финансовый 3 6 3 2 5" xfId="2143"/>
    <cellStyle name="Финансовый 3 6 3 2 5 2" xfId="6679"/>
    <cellStyle name="Финансовый 3 6 3 2 5 2 2" xfId="13483"/>
    <cellStyle name="Финансовый 3 6 3 2 5 2 2 2" xfId="27091"/>
    <cellStyle name="Финансовый 3 6 3 2 5 2 2 3" xfId="40699"/>
    <cellStyle name="Финансовый 3 6 3 2 5 2 3" xfId="20287"/>
    <cellStyle name="Финансовый 3 6 3 2 5 2 4" xfId="33895"/>
    <cellStyle name="Финансовый 3 6 3 2 5 3" xfId="4411"/>
    <cellStyle name="Финансовый 3 6 3 2 5 3 2" xfId="11215"/>
    <cellStyle name="Финансовый 3 6 3 2 5 3 2 2" xfId="24823"/>
    <cellStyle name="Финансовый 3 6 3 2 5 3 2 3" xfId="38431"/>
    <cellStyle name="Финансовый 3 6 3 2 5 3 3" xfId="18019"/>
    <cellStyle name="Финансовый 3 6 3 2 5 3 4" xfId="31627"/>
    <cellStyle name="Финансовый 3 6 3 2 5 4" xfId="8947"/>
    <cellStyle name="Финансовый 3 6 3 2 5 4 2" xfId="22555"/>
    <cellStyle name="Финансовый 3 6 3 2 5 4 3" xfId="36163"/>
    <cellStyle name="Финансовый 3 6 3 2 5 5" xfId="15751"/>
    <cellStyle name="Финансовый 3 6 3 2 5 6" xfId="29359"/>
    <cellStyle name="Финансовый 3 6 3 2 6" xfId="1009"/>
    <cellStyle name="Финансовый 3 6 3 2 6 2" xfId="5545"/>
    <cellStyle name="Финансовый 3 6 3 2 6 2 2" xfId="12349"/>
    <cellStyle name="Финансовый 3 6 3 2 6 2 2 2" xfId="25957"/>
    <cellStyle name="Финансовый 3 6 3 2 6 2 2 3" xfId="39565"/>
    <cellStyle name="Финансовый 3 6 3 2 6 2 3" xfId="19153"/>
    <cellStyle name="Финансовый 3 6 3 2 6 2 4" xfId="32761"/>
    <cellStyle name="Финансовый 3 6 3 2 6 3" xfId="3277"/>
    <cellStyle name="Финансовый 3 6 3 2 6 3 2" xfId="10081"/>
    <cellStyle name="Финансовый 3 6 3 2 6 3 2 2" xfId="23689"/>
    <cellStyle name="Финансовый 3 6 3 2 6 3 2 3" xfId="37297"/>
    <cellStyle name="Финансовый 3 6 3 2 6 3 3" xfId="16885"/>
    <cellStyle name="Финансовый 3 6 3 2 6 3 4" xfId="30493"/>
    <cellStyle name="Финансовый 3 6 3 2 6 4" xfId="7813"/>
    <cellStyle name="Финансовый 3 6 3 2 6 4 2" xfId="21421"/>
    <cellStyle name="Финансовый 3 6 3 2 6 4 3" xfId="35029"/>
    <cellStyle name="Финансовый 3 6 3 2 6 5" xfId="14617"/>
    <cellStyle name="Финансовый 3 6 3 2 6 6" xfId="28225"/>
    <cellStyle name="Финансовый 3 6 3 2 7" xfId="631"/>
    <cellStyle name="Финансовый 3 6 3 2 7 2" xfId="5167"/>
    <cellStyle name="Финансовый 3 6 3 2 7 2 2" xfId="11971"/>
    <cellStyle name="Финансовый 3 6 3 2 7 2 2 2" xfId="25579"/>
    <cellStyle name="Финансовый 3 6 3 2 7 2 2 3" xfId="39187"/>
    <cellStyle name="Финансовый 3 6 3 2 7 2 3" xfId="18775"/>
    <cellStyle name="Финансовый 3 6 3 2 7 2 4" xfId="32383"/>
    <cellStyle name="Финансовый 3 6 3 2 7 3" xfId="2899"/>
    <cellStyle name="Финансовый 3 6 3 2 7 3 2" xfId="9703"/>
    <cellStyle name="Финансовый 3 6 3 2 7 3 2 2" xfId="23311"/>
    <cellStyle name="Финансовый 3 6 3 2 7 3 2 3" xfId="36919"/>
    <cellStyle name="Финансовый 3 6 3 2 7 3 3" xfId="16507"/>
    <cellStyle name="Финансовый 3 6 3 2 7 3 4" xfId="30115"/>
    <cellStyle name="Финансовый 3 6 3 2 7 4" xfId="7435"/>
    <cellStyle name="Финансовый 3 6 3 2 7 4 2" xfId="21043"/>
    <cellStyle name="Финансовый 3 6 3 2 7 4 3" xfId="34651"/>
    <cellStyle name="Финансовый 3 6 3 2 7 5" xfId="14239"/>
    <cellStyle name="Финансовый 3 6 3 2 7 6" xfId="27847"/>
    <cellStyle name="Финансовый 3 6 3 2 8" xfId="4789"/>
    <cellStyle name="Финансовый 3 6 3 2 8 2" xfId="11593"/>
    <cellStyle name="Финансовый 3 6 3 2 8 2 2" xfId="25201"/>
    <cellStyle name="Финансовый 3 6 3 2 8 2 3" xfId="38809"/>
    <cellStyle name="Финансовый 3 6 3 2 8 3" xfId="18397"/>
    <cellStyle name="Финансовый 3 6 3 2 8 4" xfId="32005"/>
    <cellStyle name="Финансовый 3 6 3 2 9" xfId="2521"/>
    <cellStyle name="Финансовый 3 6 3 2 9 2" xfId="9325"/>
    <cellStyle name="Финансовый 3 6 3 2 9 2 2" xfId="22933"/>
    <cellStyle name="Финансовый 3 6 3 2 9 2 3" xfId="36541"/>
    <cellStyle name="Финансовый 3 6 3 2 9 3" xfId="16129"/>
    <cellStyle name="Финансовый 3 6 3 2 9 4" xfId="29737"/>
    <cellStyle name="Финансовый 3 6 3 3" xfId="374"/>
    <cellStyle name="Финансовый 3 6 3 3 10" xfId="13982"/>
    <cellStyle name="Финансовый 3 6 3 3 11" xfId="27590"/>
    <cellStyle name="Финансовый 3 6 3 3 2" xfId="1886"/>
    <cellStyle name="Финансовый 3 6 3 3 2 2" xfId="6422"/>
    <cellStyle name="Финансовый 3 6 3 3 2 2 2" xfId="13226"/>
    <cellStyle name="Финансовый 3 6 3 3 2 2 2 2" xfId="26834"/>
    <cellStyle name="Финансовый 3 6 3 3 2 2 2 3" xfId="40442"/>
    <cellStyle name="Финансовый 3 6 3 3 2 2 3" xfId="20030"/>
    <cellStyle name="Финансовый 3 6 3 3 2 2 4" xfId="33638"/>
    <cellStyle name="Финансовый 3 6 3 3 2 3" xfId="4154"/>
    <cellStyle name="Финансовый 3 6 3 3 2 3 2" xfId="10958"/>
    <cellStyle name="Финансовый 3 6 3 3 2 3 2 2" xfId="24566"/>
    <cellStyle name="Финансовый 3 6 3 3 2 3 2 3" xfId="38174"/>
    <cellStyle name="Финансовый 3 6 3 3 2 3 3" xfId="17762"/>
    <cellStyle name="Финансовый 3 6 3 3 2 3 4" xfId="31370"/>
    <cellStyle name="Финансовый 3 6 3 3 2 4" xfId="8690"/>
    <cellStyle name="Финансовый 3 6 3 3 2 4 2" xfId="22298"/>
    <cellStyle name="Финансовый 3 6 3 3 2 4 3" xfId="35906"/>
    <cellStyle name="Финансовый 3 6 3 3 2 5" xfId="15494"/>
    <cellStyle name="Финансовый 3 6 3 3 2 6" xfId="29102"/>
    <cellStyle name="Финансовый 3 6 3 3 3" xfId="1508"/>
    <cellStyle name="Финансовый 3 6 3 3 3 2" xfId="6044"/>
    <cellStyle name="Финансовый 3 6 3 3 3 2 2" xfId="12848"/>
    <cellStyle name="Финансовый 3 6 3 3 3 2 2 2" xfId="26456"/>
    <cellStyle name="Финансовый 3 6 3 3 3 2 2 3" xfId="40064"/>
    <cellStyle name="Финансовый 3 6 3 3 3 2 3" xfId="19652"/>
    <cellStyle name="Финансовый 3 6 3 3 3 2 4" xfId="33260"/>
    <cellStyle name="Финансовый 3 6 3 3 3 3" xfId="3776"/>
    <cellStyle name="Финансовый 3 6 3 3 3 3 2" xfId="10580"/>
    <cellStyle name="Финансовый 3 6 3 3 3 3 2 2" xfId="24188"/>
    <cellStyle name="Финансовый 3 6 3 3 3 3 2 3" xfId="37796"/>
    <cellStyle name="Финансовый 3 6 3 3 3 3 3" xfId="17384"/>
    <cellStyle name="Финансовый 3 6 3 3 3 3 4" xfId="30992"/>
    <cellStyle name="Финансовый 3 6 3 3 3 4" xfId="8312"/>
    <cellStyle name="Финансовый 3 6 3 3 3 4 2" xfId="21920"/>
    <cellStyle name="Финансовый 3 6 3 3 3 4 3" xfId="35528"/>
    <cellStyle name="Финансовый 3 6 3 3 3 5" xfId="15116"/>
    <cellStyle name="Финансовый 3 6 3 3 3 6" xfId="28724"/>
    <cellStyle name="Финансовый 3 6 3 3 4" xfId="2264"/>
    <cellStyle name="Финансовый 3 6 3 3 4 2" xfId="6800"/>
    <cellStyle name="Финансовый 3 6 3 3 4 2 2" xfId="13604"/>
    <cellStyle name="Финансовый 3 6 3 3 4 2 2 2" xfId="27212"/>
    <cellStyle name="Финансовый 3 6 3 3 4 2 2 3" xfId="40820"/>
    <cellStyle name="Финансовый 3 6 3 3 4 2 3" xfId="20408"/>
    <cellStyle name="Финансовый 3 6 3 3 4 2 4" xfId="34016"/>
    <cellStyle name="Финансовый 3 6 3 3 4 3" xfId="4532"/>
    <cellStyle name="Финансовый 3 6 3 3 4 3 2" xfId="11336"/>
    <cellStyle name="Финансовый 3 6 3 3 4 3 2 2" xfId="24944"/>
    <cellStyle name="Финансовый 3 6 3 3 4 3 2 3" xfId="38552"/>
    <cellStyle name="Финансовый 3 6 3 3 4 3 3" xfId="18140"/>
    <cellStyle name="Финансовый 3 6 3 3 4 3 4" xfId="31748"/>
    <cellStyle name="Финансовый 3 6 3 3 4 4" xfId="9068"/>
    <cellStyle name="Финансовый 3 6 3 3 4 4 2" xfId="22676"/>
    <cellStyle name="Финансовый 3 6 3 3 4 4 3" xfId="36284"/>
    <cellStyle name="Финансовый 3 6 3 3 4 5" xfId="15872"/>
    <cellStyle name="Финансовый 3 6 3 3 4 6" xfId="29480"/>
    <cellStyle name="Финансовый 3 6 3 3 5" xfId="1130"/>
    <cellStyle name="Финансовый 3 6 3 3 5 2" xfId="5666"/>
    <cellStyle name="Финансовый 3 6 3 3 5 2 2" xfId="12470"/>
    <cellStyle name="Финансовый 3 6 3 3 5 2 2 2" xfId="26078"/>
    <cellStyle name="Финансовый 3 6 3 3 5 2 2 3" xfId="39686"/>
    <cellStyle name="Финансовый 3 6 3 3 5 2 3" xfId="19274"/>
    <cellStyle name="Финансовый 3 6 3 3 5 2 4" xfId="32882"/>
    <cellStyle name="Финансовый 3 6 3 3 5 3" xfId="3398"/>
    <cellStyle name="Финансовый 3 6 3 3 5 3 2" xfId="10202"/>
    <cellStyle name="Финансовый 3 6 3 3 5 3 2 2" xfId="23810"/>
    <cellStyle name="Финансовый 3 6 3 3 5 3 2 3" xfId="37418"/>
    <cellStyle name="Финансовый 3 6 3 3 5 3 3" xfId="17006"/>
    <cellStyle name="Финансовый 3 6 3 3 5 3 4" xfId="30614"/>
    <cellStyle name="Финансовый 3 6 3 3 5 4" xfId="7934"/>
    <cellStyle name="Финансовый 3 6 3 3 5 4 2" xfId="21542"/>
    <cellStyle name="Финансовый 3 6 3 3 5 4 3" xfId="35150"/>
    <cellStyle name="Финансовый 3 6 3 3 5 5" xfId="14738"/>
    <cellStyle name="Финансовый 3 6 3 3 5 6" xfId="28346"/>
    <cellStyle name="Финансовый 3 6 3 3 6" xfId="752"/>
    <cellStyle name="Финансовый 3 6 3 3 6 2" xfId="5288"/>
    <cellStyle name="Финансовый 3 6 3 3 6 2 2" xfId="12092"/>
    <cellStyle name="Финансовый 3 6 3 3 6 2 2 2" xfId="25700"/>
    <cellStyle name="Финансовый 3 6 3 3 6 2 2 3" xfId="39308"/>
    <cellStyle name="Финансовый 3 6 3 3 6 2 3" xfId="18896"/>
    <cellStyle name="Финансовый 3 6 3 3 6 2 4" xfId="32504"/>
    <cellStyle name="Финансовый 3 6 3 3 6 3" xfId="3020"/>
    <cellStyle name="Финансовый 3 6 3 3 6 3 2" xfId="9824"/>
    <cellStyle name="Финансовый 3 6 3 3 6 3 2 2" xfId="23432"/>
    <cellStyle name="Финансовый 3 6 3 3 6 3 2 3" xfId="37040"/>
    <cellStyle name="Финансовый 3 6 3 3 6 3 3" xfId="16628"/>
    <cellStyle name="Финансовый 3 6 3 3 6 3 4" xfId="30236"/>
    <cellStyle name="Финансовый 3 6 3 3 6 4" xfId="7556"/>
    <cellStyle name="Финансовый 3 6 3 3 6 4 2" xfId="21164"/>
    <cellStyle name="Финансовый 3 6 3 3 6 4 3" xfId="34772"/>
    <cellStyle name="Финансовый 3 6 3 3 6 5" xfId="14360"/>
    <cellStyle name="Финансовый 3 6 3 3 6 6" xfId="27968"/>
    <cellStyle name="Финансовый 3 6 3 3 7" xfId="4910"/>
    <cellStyle name="Финансовый 3 6 3 3 7 2" xfId="11714"/>
    <cellStyle name="Финансовый 3 6 3 3 7 2 2" xfId="25322"/>
    <cellStyle name="Финансовый 3 6 3 3 7 2 3" xfId="38930"/>
    <cellStyle name="Финансовый 3 6 3 3 7 3" xfId="18518"/>
    <cellStyle name="Финансовый 3 6 3 3 7 4" xfId="32126"/>
    <cellStyle name="Финансовый 3 6 3 3 8" xfId="2642"/>
    <cellStyle name="Финансовый 3 6 3 3 8 2" xfId="9446"/>
    <cellStyle name="Финансовый 3 6 3 3 8 2 2" xfId="23054"/>
    <cellStyle name="Финансовый 3 6 3 3 8 2 3" xfId="36662"/>
    <cellStyle name="Финансовый 3 6 3 3 8 3" xfId="16250"/>
    <cellStyle name="Финансовый 3 6 3 3 8 4" xfId="29858"/>
    <cellStyle name="Финансовый 3 6 3 3 9" xfId="7178"/>
    <cellStyle name="Финансовый 3 6 3 3 9 2" xfId="20786"/>
    <cellStyle name="Финансовый 3 6 3 3 9 3" xfId="34394"/>
    <cellStyle name="Финансовый 3 6 3 4" xfId="1684"/>
    <cellStyle name="Финансовый 3 6 3 4 2" xfId="6220"/>
    <cellStyle name="Финансовый 3 6 3 4 2 2" xfId="13024"/>
    <cellStyle name="Финансовый 3 6 3 4 2 2 2" xfId="26632"/>
    <cellStyle name="Финансовый 3 6 3 4 2 2 3" xfId="40240"/>
    <cellStyle name="Финансовый 3 6 3 4 2 3" xfId="19828"/>
    <cellStyle name="Финансовый 3 6 3 4 2 4" xfId="33436"/>
    <cellStyle name="Финансовый 3 6 3 4 3" xfId="3952"/>
    <cellStyle name="Финансовый 3 6 3 4 3 2" xfId="10756"/>
    <cellStyle name="Финансовый 3 6 3 4 3 2 2" xfId="24364"/>
    <cellStyle name="Финансовый 3 6 3 4 3 2 3" xfId="37972"/>
    <cellStyle name="Финансовый 3 6 3 4 3 3" xfId="17560"/>
    <cellStyle name="Финансовый 3 6 3 4 3 4" xfId="31168"/>
    <cellStyle name="Финансовый 3 6 3 4 4" xfId="8488"/>
    <cellStyle name="Финансовый 3 6 3 4 4 2" xfId="22096"/>
    <cellStyle name="Финансовый 3 6 3 4 4 3" xfId="35704"/>
    <cellStyle name="Финансовый 3 6 3 4 5" xfId="15292"/>
    <cellStyle name="Финансовый 3 6 3 4 6" xfId="28900"/>
    <cellStyle name="Финансовый 3 6 3 5" xfId="1306"/>
    <cellStyle name="Финансовый 3 6 3 5 2" xfId="5842"/>
    <cellStyle name="Финансовый 3 6 3 5 2 2" xfId="12646"/>
    <cellStyle name="Финансовый 3 6 3 5 2 2 2" xfId="26254"/>
    <cellStyle name="Финансовый 3 6 3 5 2 2 3" xfId="39862"/>
    <cellStyle name="Финансовый 3 6 3 5 2 3" xfId="19450"/>
    <cellStyle name="Финансовый 3 6 3 5 2 4" xfId="33058"/>
    <cellStyle name="Финансовый 3 6 3 5 3" xfId="3574"/>
    <cellStyle name="Финансовый 3 6 3 5 3 2" xfId="10378"/>
    <cellStyle name="Финансовый 3 6 3 5 3 2 2" xfId="23986"/>
    <cellStyle name="Финансовый 3 6 3 5 3 2 3" xfId="37594"/>
    <cellStyle name="Финансовый 3 6 3 5 3 3" xfId="17182"/>
    <cellStyle name="Финансовый 3 6 3 5 3 4" xfId="30790"/>
    <cellStyle name="Финансовый 3 6 3 5 4" xfId="8110"/>
    <cellStyle name="Финансовый 3 6 3 5 4 2" xfId="21718"/>
    <cellStyle name="Финансовый 3 6 3 5 4 3" xfId="35326"/>
    <cellStyle name="Финансовый 3 6 3 5 5" xfId="14914"/>
    <cellStyle name="Финансовый 3 6 3 5 6" xfId="28522"/>
    <cellStyle name="Финансовый 3 6 3 6" xfId="2062"/>
    <cellStyle name="Финансовый 3 6 3 6 2" xfId="6598"/>
    <cellStyle name="Финансовый 3 6 3 6 2 2" xfId="13402"/>
    <cellStyle name="Финансовый 3 6 3 6 2 2 2" xfId="27010"/>
    <cellStyle name="Финансовый 3 6 3 6 2 2 3" xfId="40618"/>
    <cellStyle name="Финансовый 3 6 3 6 2 3" xfId="20206"/>
    <cellStyle name="Финансовый 3 6 3 6 2 4" xfId="33814"/>
    <cellStyle name="Финансовый 3 6 3 6 3" xfId="4330"/>
    <cellStyle name="Финансовый 3 6 3 6 3 2" xfId="11134"/>
    <cellStyle name="Финансовый 3 6 3 6 3 2 2" xfId="24742"/>
    <cellStyle name="Финансовый 3 6 3 6 3 2 3" xfId="38350"/>
    <cellStyle name="Финансовый 3 6 3 6 3 3" xfId="17938"/>
    <cellStyle name="Финансовый 3 6 3 6 3 4" xfId="31546"/>
    <cellStyle name="Финансовый 3 6 3 6 4" xfId="8866"/>
    <cellStyle name="Финансовый 3 6 3 6 4 2" xfId="22474"/>
    <cellStyle name="Финансовый 3 6 3 6 4 3" xfId="36082"/>
    <cellStyle name="Финансовый 3 6 3 6 5" xfId="15670"/>
    <cellStyle name="Финансовый 3 6 3 6 6" xfId="29278"/>
    <cellStyle name="Финансовый 3 6 3 7" xfId="928"/>
    <cellStyle name="Финансовый 3 6 3 7 2" xfId="5464"/>
    <cellStyle name="Финансовый 3 6 3 7 2 2" xfId="12268"/>
    <cellStyle name="Финансовый 3 6 3 7 2 2 2" xfId="25876"/>
    <cellStyle name="Финансовый 3 6 3 7 2 2 3" xfId="39484"/>
    <cellStyle name="Финансовый 3 6 3 7 2 3" xfId="19072"/>
    <cellStyle name="Финансовый 3 6 3 7 2 4" xfId="32680"/>
    <cellStyle name="Финансовый 3 6 3 7 3" xfId="3196"/>
    <cellStyle name="Финансовый 3 6 3 7 3 2" xfId="10000"/>
    <cellStyle name="Финансовый 3 6 3 7 3 2 2" xfId="23608"/>
    <cellStyle name="Финансовый 3 6 3 7 3 2 3" xfId="37216"/>
    <cellStyle name="Финансовый 3 6 3 7 3 3" xfId="16804"/>
    <cellStyle name="Финансовый 3 6 3 7 3 4" xfId="30412"/>
    <cellStyle name="Финансовый 3 6 3 7 4" xfId="7732"/>
    <cellStyle name="Финансовый 3 6 3 7 4 2" xfId="21340"/>
    <cellStyle name="Финансовый 3 6 3 7 4 3" xfId="34948"/>
    <cellStyle name="Финансовый 3 6 3 7 5" xfId="14536"/>
    <cellStyle name="Финансовый 3 6 3 7 6" xfId="28144"/>
    <cellStyle name="Финансовый 3 6 3 8" xfId="550"/>
    <cellStyle name="Финансовый 3 6 3 8 2" xfId="5086"/>
    <cellStyle name="Финансовый 3 6 3 8 2 2" xfId="11890"/>
    <cellStyle name="Финансовый 3 6 3 8 2 2 2" xfId="25498"/>
    <cellStyle name="Финансовый 3 6 3 8 2 2 3" xfId="39106"/>
    <cellStyle name="Финансовый 3 6 3 8 2 3" xfId="18694"/>
    <cellStyle name="Финансовый 3 6 3 8 2 4" xfId="32302"/>
    <cellStyle name="Финансовый 3 6 3 8 3" xfId="2818"/>
    <cellStyle name="Финансовый 3 6 3 8 3 2" xfId="9622"/>
    <cellStyle name="Финансовый 3 6 3 8 3 2 2" xfId="23230"/>
    <cellStyle name="Финансовый 3 6 3 8 3 2 3" xfId="36838"/>
    <cellStyle name="Финансовый 3 6 3 8 3 3" xfId="16426"/>
    <cellStyle name="Финансовый 3 6 3 8 3 4" xfId="30034"/>
    <cellStyle name="Финансовый 3 6 3 8 4" xfId="7354"/>
    <cellStyle name="Финансовый 3 6 3 8 4 2" xfId="20962"/>
    <cellStyle name="Финансовый 3 6 3 8 4 3" xfId="34570"/>
    <cellStyle name="Финансовый 3 6 3 8 5" xfId="14158"/>
    <cellStyle name="Финансовый 3 6 3 8 6" xfId="27766"/>
    <cellStyle name="Финансовый 3 6 3 9" xfId="4708"/>
    <cellStyle name="Финансовый 3 6 3 9 2" xfId="11512"/>
    <cellStyle name="Финансовый 3 6 3 9 2 2" xfId="25120"/>
    <cellStyle name="Финансовый 3 6 3 9 2 3" xfId="38728"/>
    <cellStyle name="Финансовый 3 6 3 9 3" xfId="18316"/>
    <cellStyle name="Финансовый 3 6 3 9 4" xfId="31924"/>
    <cellStyle name="Финансовый 3 6 4" xfId="307"/>
    <cellStyle name="Финансовый 3 6 4 10" xfId="7111"/>
    <cellStyle name="Финансовый 3 6 4 10 2" xfId="20719"/>
    <cellStyle name="Финансовый 3 6 4 10 3" xfId="34327"/>
    <cellStyle name="Финансовый 3 6 4 11" xfId="13915"/>
    <cellStyle name="Финансовый 3 6 4 12" xfId="27523"/>
    <cellStyle name="Финансовый 3 6 4 2" xfId="434"/>
    <cellStyle name="Финансовый 3 6 4 2 10" xfId="14042"/>
    <cellStyle name="Финансовый 3 6 4 2 11" xfId="27650"/>
    <cellStyle name="Финансовый 3 6 4 2 2" xfId="1946"/>
    <cellStyle name="Финансовый 3 6 4 2 2 2" xfId="6482"/>
    <cellStyle name="Финансовый 3 6 4 2 2 2 2" xfId="13286"/>
    <cellStyle name="Финансовый 3 6 4 2 2 2 2 2" xfId="26894"/>
    <cellStyle name="Финансовый 3 6 4 2 2 2 2 3" xfId="40502"/>
    <cellStyle name="Финансовый 3 6 4 2 2 2 3" xfId="20090"/>
    <cellStyle name="Финансовый 3 6 4 2 2 2 4" xfId="33698"/>
    <cellStyle name="Финансовый 3 6 4 2 2 3" xfId="4214"/>
    <cellStyle name="Финансовый 3 6 4 2 2 3 2" xfId="11018"/>
    <cellStyle name="Финансовый 3 6 4 2 2 3 2 2" xfId="24626"/>
    <cellStyle name="Финансовый 3 6 4 2 2 3 2 3" xfId="38234"/>
    <cellStyle name="Финансовый 3 6 4 2 2 3 3" xfId="17822"/>
    <cellStyle name="Финансовый 3 6 4 2 2 3 4" xfId="31430"/>
    <cellStyle name="Финансовый 3 6 4 2 2 4" xfId="8750"/>
    <cellStyle name="Финансовый 3 6 4 2 2 4 2" xfId="22358"/>
    <cellStyle name="Финансовый 3 6 4 2 2 4 3" xfId="35966"/>
    <cellStyle name="Финансовый 3 6 4 2 2 5" xfId="15554"/>
    <cellStyle name="Финансовый 3 6 4 2 2 6" xfId="29162"/>
    <cellStyle name="Финансовый 3 6 4 2 3" xfId="1568"/>
    <cellStyle name="Финансовый 3 6 4 2 3 2" xfId="6104"/>
    <cellStyle name="Финансовый 3 6 4 2 3 2 2" xfId="12908"/>
    <cellStyle name="Финансовый 3 6 4 2 3 2 2 2" xfId="26516"/>
    <cellStyle name="Финансовый 3 6 4 2 3 2 2 3" xfId="40124"/>
    <cellStyle name="Финансовый 3 6 4 2 3 2 3" xfId="19712"/>
    <cellStyle name="Финансовый 3 6 4 2 3 2 4" xfId="33320"/>
    <cellStyle name="Финансовый 3 6 4 2 3 3" xfId="3836"/>
    <cellStyle name="Финансовый 3 6 4 2 3 3 2" xfId="10640"/>
    <cellStyle name="Финансовый 3 6 4 2 3 3 2 2" xfId="24248"/>
    <cellStyle name="Финансовый 3 6 4 2 3 3 2 3" xfId="37856"/>
    <cellStyle name="Финансовый 3 6 4 2 3 3 3" xfId="17444"/>
    <cellStyle name="Финансовый 3 6 4 2 3 3 4" xfId="31052"/>
    <cellStyle name="Финансовый 3 6 4 2 3 4" xfId="8372"/>
    <cellStyle name="Финансовый 3 6 4 2 3 4 2" xfId="21980"/>
    <cellStyle name="Финансовый 3 6 4 2 3 4 3" xfId="35588"/>
    <cellStyle name="Финансовый 3 6 4 2 3 5" xfId="15176"/>
    <cellStyle name="Финансовый 3 6 4 2 3 6" xfId="28784"/>
    <cellStyle name="Финансовый 3 6 4 2 4" xfId="2324"/>
    <cellStyle name="Финансовый 3 6 4 2 4 2" xfId="6860"/>
    <cellStyle name="Финансовый 3 6 4 2 4 2 2" xfId="13664"/>
    <cellStyle name="Финансовый 3 6 4 2 4 2 2 2" xfId="27272"/>
    <cellStyle name="Финансовый 3 6 4 2 4 2 2 3" xfId="40880"/>
    <cellStyle name="Финансовый 3 6 4 2 4 2 3" xfId="20468"/>
    <cellStyle name="Финансовый 3 6 4 2 4 2 4" xfId="34076"/>
    <cellStyle name="Финансовый 3 6 4 2 4 3" xfId="4592"/>
    <cellStyle name="Финансовый 3 6 4 2 4 3 2" xfId="11396"/>
    <cellStyle name="Финансовый 3 6 4 2 4 3 2 2" xfId="25004"/>
    <cellStyle name="Финансовый 3 6 4 2 4 3 2 3" xfId="38612"/>
    <cellStyle name="Финансовый 3 6 4 2 4 3 3" xfId="18200"/>
    <cellStyle name="Финансовый 3 6 4 2 4 3 4" xfId="31808"/>
    <cellStyle name="Финансовый 3 6 4 2 4 4" xfId="9128"/>
    <cellStyle name="Финансовый 3 6 4 2 4 4 2" xfId="22736"/>
    <cellStyle name="Финансовый 3 6 4 2 4 4 3" xfId="36344"/>
    <cellStyle name="Финансовый 3 6 4 2 4 5" xfId="15932"/>
    <cellStyle name="Финансовый 3 6 4 2 4 6" xfId="29540"/>
    <cellStyle name="Финансовый 3 6 4 2 5" xfId="1190"/>
    <cellStyle name="Финансовый 3 6 4 2 5 2" xfId="5726"/>
    <cellStyle name="Финансовый 3 6 4 2 5 2 2" xfId="12530"/>
    <cellStyle name="Финансовый 3 6 4 2 5 2 2 2" xfId="26138"/>
    <cellStyle name="Финансовый 3 6 4 2 5 2 2 3" xfId="39746"/>
    <cellStyle name="Финансовый 3 6 4 2 5 2 3" xfId="19334"/>
    <cellStyle name="Финансовый 3 6 4 2 5 2 4" xfId="32942"/>
    <cellStyle name="Финансовый 3 6 4 2 5 3" xfId="3458"/>
    <cellStyle name="Финансовый 3 6 4 2 5 3 2" xfId="10262"/>
    <cellStyle name="Финансовый 3 6 4 2 5 3 2 2" xfId="23870"/>
    <cellStyle name="Финансовый 3 6 4 2 5 3 2 3" xfId="37478"/>
    <cellStyle name="Финансовый 3 6 4 2 5 3 3" xfId="17066"/>
    <cellStyle name="Финансовый 3 6 4 2 5 3 4" xfId="30674"/>
    <cellStyle name="Финансовый 3 6 4 2 5 4" xfId="7994"/>
    <cellStyle name="Финансовый 3 6 4 2 5 4 2" xfId="21602"/>
    <cellStyle name="Финансовый 3 6 4 2 5 4 3" xfId="35210"/>
    <cellStyle name="Финансовый 3 6 4 2 5 5" xfId="14798"/>
    <cellStyle name="Финансовый 3 6 4 2 5 6" xfId="28406"/>
    <cellStyle name="Финансовый 3 6 4 2 6" xfId="812"/>
    <cellStyle name="Финансовый 3 6 4 2 6 2" xfId="5348"/>
    <cellStyle name="Финансовый 3 6 4 2 6 2 2" xfId="12152"/>
    <cellStyle name="Финансовый 3 6 4 2 6 2 2 2" xfId="25760"/>
    <cellStyle name="Финансовый 3 6 4 2 6 2 2 3" xfId="39368"/>
    <cellStyle name="Финансовый 3 6 4 2 6 2 3" xfId="18956"/>
    <cellStyle name="Финансовый 3 6 4 2 6 2 4" xfId="32564"/>
    <cellStyle name="Финансовый 3 6 4 2 6 3" xfId="3080"/>
    <cellStyle name="Финансовый 3 6 4 2 6 3 2" xfId="9884"/>
    <cellStyle name="Финансовый 3 6 4 2 6 3 2 2" xfId="23492"/>
    <cellStyle name="Финансовый 3 6 4 2 6 3 2 3" xfId="37100"/>
    <cellStyle name="Финансовый 3 6 4 2 6 3 3" xfId="16688"/>
    <cellStyle name="Финансовый 3 6 4 2 6 3 4" xfId="30296"/>
    <cellStyle name="Финансовый 3 6 4 2 6 4" xfId="7616"/>
    <cellStyle name="Финансовый 3 6 4 2 6 4 2" xfId="21224"/>
    <cellStyle name="Финансовый 3 6 4 2 6 4 3" xfId="34832"/>
    <cellStyle name="Финансовый 3 6 4 2 6 5" xfId="14420"/>
    <cellStyle name="Финансовый 3 6 4 2 6 6" xfId="28028"/>
    <cellStyle name="Финансовый 3 6 4 2 7" xfId="4970"/>
    <cellStyle name="Финансовый 3 6 4 2 7 2" xfId="11774"/>
    <cellStyle name="Финансовый 3 6 4 2 7 2 2" xfId="25382"/>
    <cellStyle name="Финансовый 3 6 4 2 7 2 3" xfId="38990"/>
    <cellStyle name="Финансовый 3 6 4 2 7 3" xfId="18578"/>
    <cellStyle name="Финансовый 3 6 4 2 7 4" xfId="32186"/>
    <cellStyle name="Финансовый 3 6 4 2 8" xfId="2702"/>
    <cellStyle name="Финансовый 3 6 4 2 8 2" xfId="9506"/>
    <cellStyle name="Финансовый 3 6 4 2 8 2 2" xfId="23114"/>
    <cellStyle name="Финансовый 3 6 4 2 8 2 3" xfId="36722"/>
    <cellStyle name="Финансовый 3 6 4 2 8 3" xfId="16310"/>
    <cellStyle name="Финансовый 3 6 4 2 8 4" xfId="29918"/>
    <cellStyle name="Финансовый 3 6 4 2 9" xfId="7238"/>
    <cellStyle name="Финансовый 3 6 4 2 9 2" xfId="20846"/>
    <cellStyle name="Финансовый 3 6 4 2 9 3" xfId="34454"/>
    <cellStyle name="Финансовый 3 6 4 3" xfId="1819"/>
    <cellStyle name="Финансовый 3 6 4 3 2" xfId="6355"/>
    <cellStyle name="Финансовый 3 6 4 3 2 2" xfId="13159"/>
    <cellStyle name="Финансовый 3 6 4 3 2 2 2" xfId="26767"/>
    <cellStyle name="Финансовый 3 6 4 3 2 2 3" xfId="40375"/>
    <cellStyle name="Финансовый 3 6 4 3 2 3" xfId="19963"/>
    <cellStyle name="Финансовый 3 6 4 3 2 4" xfId="33571"/>
    <cellStyle name="Финансовый 3 6 4 3 3" xfId="4087"/>
    <cellStyle name="Финансовый 3 6 4 3 3 2" xfId="10891"/>
    <cellStyle name="Финансовый 3 6 4 3 3 2 2" xfId="24499"/>
    <cellStyle name="Финансовый 3 6 4 3 3 2 3" xfId="38107"/>
    <cellStyle name="Финансовый 3 6 4 3 3 3" xfId="17695"/>
    <cellStyle name="Финансовый 3 6 4 3 3 4" xfId="31303"/>
    <cellStyle name="Финансовый 3 6 4 3 4" xfId="8623"/>
    <cellStyle name="Финансовый 3 6 4 3 4 2" xfId="22231"/>
    <cellStyle name="Финансовый 3 6 4 3 4 3" xfId="35839"/>
    <cellStyle name="Финансовый 3 6 4 3 5" xfId="15427"/>
    <cellStyle name="Финансовый 3 6 4 3 6" xfId="29035"/>
    <cellStyle name="Финансовый 3 6 4 4" xfId="1441"/>
    <cellStyle name="Финансовый 3 6 4 4 2" xfId="5977"/>
    <cellStyle name="Финансовый 3 6 4 4 2 2" xfId="12781"/>
    <cellStyle name="Финансовый 3 6 4 4 2 2 2" xfId="26389"/>
    <cellStyle name="Финансовый 3 6 4 4 2 2 3" xfId="39997"/>
    <cellStyle name="Финансовый 3 6 4 4 2 3" xfId="19585"/>
    <cellStyle name="Финансовый 3 6 4 4 2 4" xfId="33193"/>
    <cellStyle name="Финансовый 3 6 4 4 3" xfId="3709"/>
    <cellStyle name="Финансовый 3 6 4 4 3 2" xfId="10513"/>
    <cellStyle name="Финансовый 3 6 4 4 3 2 2" xfId="24121"/>
    <cellStyle name="Финансовый 3 6 4 4 3 2 3" xfId="37729"/>
    <cellStyle name="Финансовый 3 6 4 4 3 3" xfId="17317"/>
    <cellStyle name="Финансовый 3 6 4 4 3 4" xfId="30925"/>
    <cellStyle name="Финансовый 3 6 4 4 4" xfId="8245"/>
    <cellStyle name="Финансовый 3 6 4 4 4 2" xfId="21853"/>
    <cellStyle name="Финансовый 3 6 4 4 4 3" xfId="35461"/>
    <cellStyle name="Финансовый 3 6 4 4 5" xfId="15049"/>
    <cellStyle name="Финансовый 3 6 4 4 6" xfId="28657"/>
    <cellStyle name="Финансовый 3 6 4 5" xfId="2197"/>
    <cellStyle name="Финансовый 3 6 4 5 2" xfId="6733"/>
    <cellStyle name="Финансовый 3 6 4 5 2 2" xfId="13537"/>
    <cellStyle name="Финансовый 3 6 4 5 2 2 2" xfId="27145"/>
    <cellStyle name="Финансовый 3 6 4 5 2 2 3" xfId="40753"/>
    <cellStyle name="Финансовый 3 6 4 5 2 3" xfId="20341"/>
    <cellStyle name="Финансовый 3 6 4 5 2 4" xfId="33949"/>
    <cellStyle name="Финансовый 3 6 4 5 3" xfId="4465"/>
    <cellStyle name="Финансовый 3 6 4 5 3 2" xfId="11269"/>
    <cellStyle name="Финансовый 3 6 4 5 3 2 2" xfId="24877"/>
    <cellStyle name="Финансовый 3 6 4 5 3 2 3" xfId="38485"/>
    <cellStyle name="Финансовый 3 6 4 5 3 3" xfId="18073"/>
    <cellStyle name="Финансовый 3 6 4 5 3 4" xfId="31681"/>
    <cellStyle name="Финансовый 3 6 4 5 4" xfId="9001"/>
    <cellStyle name="Финансовый 3 6 4 5 4 2" xfId="22609"/>
    <cellStyle name="Финансовый 3 6 4 5 4 3" xfId="36217"/>
    <cellStyle name="Финансовый 3 6 4 5 5" xfId="15805"/>
    <cellStyle name="Финансовый 3 6 4 5 6" xfId="29413"/>
    <cellStyle name="Финансовый 3 6 4 6" xfId="1063"/>
    <cellStyle name="Финансовый 3 6 4 6 2" xfId="5599"/>
    <cellStyle name="Финансовый 3 6 4 6 2 2" xfId="12403"/>
    <cellStyle name="Финансовый 3 6 4 6 2 2 2" xfId="26011"/>
    <cellStyle name="Финансовый 3 6 4 6 2 2 3" xfId="39619"/>
    <cellStyle name="Финансовый 3 6 4 6 2 3" xfId="19207"/>
    <cellStyle name="Финансовый 3 6 4 6 2 4" xfId="32815"/>
    <cellStyle name="Финансовый 3 6 4 6 3" xfId="3331"/>
    <cellStyle name="Финансовый 3 6 4 6 3 2" xfId="10135"/>
    <cellStyle name="Финансовый 3 6 4 6 3 2 2" xfId="23743"/>
    <cellStyle name="Финансовый 3 6 4 6 3 2 3" xfId="37351"/>
    <cellStyle name="Финансовый 3 6 4 6 3 3" xfId="16939"/>
    <cellStyle name="Финансовый 3 6 4 6 3 4" xfId="30547"/>
    <cellStyle name="Финансовый 3 6 4 6 4" xfId="7867"/>
    <cellStyle name="Финансовый 3 6 4 6 4 2" xfId="21475"/>
    <cellStyle name="Финансовый 3 6 4 6 4 3" xfId="35083"/>
    <cellStyle name="Финансовый 3 6 4 6 5" xfId="14671"/>
    <cellStyle name="Финансовый 3 6 4 6 6" xfId="28279"/>
    <cellStyle name="Финансовый 3 6 4 7" xfId="685"/>
    <cellStyle name="Финансовый 3 6 4 7 2" xfId="5221"/>
    <cellStyle name="Финансовый 3 6 4 7 2 2" xfId="12025"/>
    <cellStyle name="Финансовый 3 6 4 7 2 2 2" xfId="25633"/>
    <cellStyle name="Финансовый 3 6 4 7 2 2 3" xfId="39241"/>
    <cellStyle name="Финансовый 3 6 4 7 2 3" xfId="18829"/>
    <cellStyle name="Финансовый 3 6 4 7 2 4" xfId="32437"/>
    <cellStyle name="Финансовый 3 6 4 7 3" xfId="2953"/>
    <cellStyle name="Финансовый 3 6 4 7 3 2" xfId="9757"/>
    <cellStyle name="Финансовый 3 6 4 7 3 2 2" xfId="23365"/>
    <cellStyle name="Финансовый 3 6 4 7 3 2 3" xfId="36973"/>
    <cellStyle name="Финансовый 3 6 4 7 3 3" xfId="16561"/>
    <cellStyle name="Финансовый 3 6 4 7 3 4" xfId="30169"/>
    <cellStyle name="Финансовый 3 6 4 7 4" xfId="7489"/>
    <cellStyle name="Финансовый 3 6 4 7 4 2" xfId="21097"/>
    <cellStyle name="Финансовый 3 6 4 7 4 3" xfId="34705"/>
    <cellStyle name="Финансовый 3 6 4 7 5" xfId="14293"/>
    <cellStyle name="Финансовый 3 6 4 7 6" xfId="27901"/>
    <cellStyle name="Финансовый 3 6 4 8" xfId="4843"/>
    <cellStyle name="Финансовый 3 6 4 8 2" xfId="11647"/>
    <cellStyle name="Финансовый 3 6 4 8 2 2" xfId="25255"/>
    <cellStyle name="Финансовый 3 6 4 8 2 3" xfId="38863"/>
    <cellStyle name="Финансовый 3 6 4 8 3" xfId="18451"/>
    <cellStyle name="Финансовый 3 6 4 8 4" xfId="32059"/>
    <cellStyle name="Финансовый 3 6 4 9" xfId="2575"/>
    <cellStyle name="Финансовый 3 6 4 9 2" xfId="9379"/>
    <cellStyle name="Финансовый 3 6 4 9 2 2" xfId="22987"/>
    <cellStyle name="Финансовый 3 6 4 9 2 3" xfId="36595"/>
    <cellStyle name="Финансовый 3 6 4 9 3" xfId="16183"/>
    <cellStyle name="Финансовый 3 6 4 9 4" xfId="29791"/>
    <cellStyle name="Финансовый 3 6 5" xfId="232"/>
    <cellStyle name="Финансовый 3 6 5 10" xfId="7036"/>
    <cellStyle name="Финансовый 3 6 5 10 2" xfId="20644"/>
    <cellStyle name="Финансовый 3 6 5 10 3" xfId="34252"/>
    <cellStyle name="Финансовый 3 6 5 11" xfId="13840"/>
    <cellStyle name="Финансовый 3 6 5 12" xfId="27448"/>
    <cellStyle name="Финансовый 3 6 5 2" xfId="341"/>
    <cellStyle name="Финансовый 3 6 5 2 10" xfId="13949"/>
    <cellStyle name="Финансовый 3 6 5 2 11" xfId="27557"/>
    <cellStyle name="Финансовый 3 6 5 2 2" xfId="1853"/>
    <cellStyle name="Финансовый 3 6 5 2 2 2" xfId="6389"/>
    <cellStyle name="Финансовый 3 6 5 2 2 2 2" xfId="13193"/>
    <cellStyle name="Финансовый 3 6 5 2 2 2 2 2" xfId="26801"/>
    <cellStyle name="Финансовый 3 6 5 2 2 2 2 3" xfId="40409"/>
    <cellStyle name="Финансовый 3 6 5 2 2 2 3" xfId="19997"/>
    <cellStyle name="Финансовый 3 6 5 2 2 2 4" xfId="33605"/>
    <cellStyle name="Финансовый 3 6 5 2 2 3" xfId="4121"/>
    <cellStyle name="Финансовый 3 6 5 2 2 3 2" xfId="10925"/>
    <cellStyle name="Финансовый 3 6 5 2 2 3 2 2" xfId="24533"/>
    <cellStyle name="Финансовый 3 6 5 2 2 3 2 3" xfId="38141"/>
    <cellStyle name="Финансовый 3 6 5 2 2 3 3" xfId="17729"/>
    <cellStyle name="Финансовый 3 6 5 2 2 3 4" xfId="31337"/>
    <cellStyle name="Финансовый 3 6 5 2 2 4" xfId="8657"/>
    <cellStyle name="Финансовый 3 6 5 2 2 4 2" xfId="22265"/>
    <cellStyle name="Финансовый 3 6 5 2 2 4 3" xfId="35873"/>
    <cellStyle name="Финансовый 3 6 5 2 2 5" xfId="15461"/>
    <cellStyle name="Финансовый 3 6 5 2 2 6" xfId="29069"/>
    <cellStyle name="Финансовый 3 6 5 2 3" xfId="1475"/>
    <cellStyle name="Финансовый 3 6 5 2 3 2" xfId="6011"/>
    <cellStyle name="Финансовый 3 6 5 2 3 2 2" xfId="12815"/>
    <cellStyle name="Финансовый 3 6 5 2 3 2 2 2" xfId="26423"/>
    <cellStyle name="Финансовый 3 6 5 2 3 2 2 3" xfId="40031"/>
    <cellStyle name="Финансовый 3 6 5 2 3 2 3" xfId="19619"/>
    <cellStyle name="Финансовый 3 6 5 2 3 2 4" xfId="33227"/>
    <cellStyle name="Финансовый 3 6 5 2 3 3" xfId="3743"/>
    <cellStyle name="Финансовый 3 6 5 2 3 3 2" xfId="10547"/>
    <cellStyle name="Финансовый 3 6 5 2 3 3 2 2" xfId="24155"/>
    <cellStyle name="Финансовый 3 6 5 2 3 3 2 3" xfId="37763"/>
    <cellStyle name="Финансовый 3 6 5 2 3 3 3" xfId="17351"/>
    <cellStyle name="Финансовый 3 6 5 2 3 3 4" xfId="30959"/>
    <cellStyle name="Финансовый 3 6 5 2 3 4" xfId="8279"/>
    <cellStyle name="Финансовый 3 6 5 2 3 4 2" xfId="21887"/>
    <cellStyle name="Финансовый 3 6 5 2 3 4 3" xfId="35495"/>
    <cellStyle name="Финансовый 3 6 5 2 3 5" xfId="15083"/>
    <cellStyle name="Финансовый 3 6 5 2 3 6" xfId="28691"/>
    <cellStyle name="Финансовый 3 6 5 2 4" xfId="2231"/>
    <cellStyle name="Финансовый 3 6 5 2 4 2" xfId="6767"/>
    <cellStyle name="Финансовый 3 6 5 2 4 2 2" xfId="13571"/>
    <cellStyle name="Финансовый 3 6 5 2 4 2 2 2" xfId="27179"/>
    <cellStyle name="Финансовый 3 6 5 2 4 2 2 3" xfId="40787"/>
    <cellStyle name="Финансовый 3 6 5 2 4 2 3" xfId="20375"/>
    <cellStyle name="Финансовый 3 6 5 2 4 2 4" xfId="33983"/>
    <cellStyle name="Финансовый 3 6 5 2 4 3" xfId="4499"/>
    <cellStyle name="Финансовый 3 6 5 2 4 3 2" xfId="11303"/>
    <cellStyle name="Финансовый 3 6 5 2 4 3 2 2" xfId="24911"/>
    <cellStyle name="Финансовый 3 6 5 2 4 3 2 3" xfId="38519"/>
    <cellStyle name="Финансовый 3 6 5 2 4 3 3" xfId="18107"/>
    <cellStyle name="Финансовый 3 6 5 2 4 3 4" xfId="31715"/>
    <cellStyle name="Финансовый 3 6 5 2 4 4" xfId="9035"/>
    <cellStyle name="Финансовый 3 6 5 2 4 4 2" xfId="22643"/>
    <cellStyle name="Финансовый 3 6 5 2 4 4 3" xfId="36251"/>
    <cellStyle name="Финансовый 3 6 5 2 4 5" xfId="15839"/>
    <cellStyle name="Финансовый 3 6 5 2 4 6" xfId="29447"/>
    <cellStyle name="Финансовый 3 6 5 2 5" xfId="1097"/>
    <cellStyle name="Финансовый 3 6 5 2 5 2" xfId="5633"/>
    <cellStyle name="Финансовый 3 6 5 2 5 2 2" xfId="12437"/>
    <cellStyle name="Финансовый 3 6 5 2 5 2 2 2" xfId="26045"/>
    <cellStyle name="Финансовый 3 6 5 2 5 2 2 3" xfId="39653"/>
    <cellStyle name="Финансовый 3 6 5 2 5 2 3" xfId="19241"/>
    <cellStyle name="Финансовый 3 6 5 2 5 2 4" xfId="32849"/>
    <cellStyle name="Финансовый 3 6 5 2 5 3" xfId="3365"/>
    <cellStyle name="Финансовый 3 6 5 2 5 3 2" xfId="10169"/>
    <cellStyle name="Финансовый 3 6 5 2 5 3 2 2" xfId="23777"/>
    <cellStyle name="Финансовый 3 6 5 2 5 3 2 3" xfId="37385"/>
    <cellStyle name="Финансовый 3 6 5 2 5 3 3" xfId="16973"/>
    <cellStyle name="Финансовый 3 6 5 2 5 3 4" xfId="30581"/>
    <cellStyle name="Финансовый 3 6 5 2 5 4" xfId="7901"/>
    <cellStyle name="Финансовый 3 6 5 2 5 4 2" xfId="21509"/>
    <cellStyle name="Финансовый 3 6 5 2 5 4 3" xfId="35117"/>
    <cellStyle name="Финансовый 3 6 5 2 5 5" xfId="14705"/>
    <cellStyle name="Финансовый 3 6 5 2 5 6" xfId="28313"/>
    <cellStyle name="Финансовый 3 6 5 2 6" xfId="719"/>
    <cellStyle name="Финансовый 3 6 5 2 6 2" xfId="5255"/>
    <cellStyle name="Финансовый 3 6 5 2 6 2 2" xfId="12059"/>
    <cellStyle name="Финансовый 3 6 5 2 6 2 2 2" xfId="25667"/>
    <cellStyle name="Финансовый 3 6 5 2 6 2 2 3" xfId="39275"/>
    <cellStyle name="Финансовый 3 6 5 2 6 2 3" xfId="18863"/>
    <cellStyle name="Финансовый 3 6 5 2 6 2 4" xfId="32471"/>
    <cellStyle name="Финансовый 3 6 5 2 6 3" xfId="2987"/>
    <cellStyle name="Финансовый 3 6 5 2 6 3 2" xfId="9791"/>
    <cellStyle name="Финансовый 3 6 5 2 6 3 2 2" xfId="23399"/>
    <cellStyle name="Финансовый 3 6 5 2 6 3 2 3" xfId="37007"/>
    <cellStyle name="Финансовый 3 6 5 2 6 3 3" xfId="16595"/>
    <cellStyle name="Финансовый 3 6 5 2 6 3 4" xfId="30203"/>
    <cellStyle name="Финансовый 3 6 5 2 6 4" xfId="7523"/>
    <cellStyle name="Финансовый 3 6 5 2 6 4 2" xfId="21131"/>
    <cellStyle name="Финансовый 3 6 5 2 6 4 3" xfId="34739"/>
    <cellStyle name="Финансовый 3 6 5 2 6 5" xfId="14327"/>
    <cellStyle name="Финансовый 3 6 5 2 6 6" xfId="27935"/>
    <cellStyle name="Финансовый 3 6 5 2 7" xfId="4877"/>
    <cellStyle name="Финансовый 3 6 5 2 7 2" xfId="11681"/>
    <cellStyle name="Финансовый 3 6 5 2 7 2 2" xfId="25289"/>
    <cellStyle name="Финансовый 3 6 5 2 7 2 3" xfId="38897"/>
    <cellStyle name="Финансовый 3 6 5 2 7 3" xfId="18485"/>
    <cellStyle name="Финансовый 3 6 5 2 7 4" xfId="32093"/>
    <cellStyle name="Финансовый 3 6 5 2 8" xfId="2609"/>
    <cellStyle name="Финансовый 3 6 5 2 8 2" xfId="9413"/>
    <cellStyle name="Финансовый 3 6 5 2 8 2 2" xfId="23021"/>
    <cellStyle name="Финансовый 3 6 5 2 8 2 3" xfId="36629"/>
    <cellStyle name="Финансовый 3 6 5 2 8 3" xfId="16217"/>
    <cellStyle name="Финансовый 3 6 5 2 8 4" xfId="29825"/>
    <cellStyle name="Финансовый 3 6 5 2 9" xfId="7145"/>
    <cellStyle name="Финансовый 3 6 5 2 9 2" xfId="20753"/>
    <cellStyle name="Финансовый 3 6 5 2 9 3" xfId="34361"/>
    <cellStyle name="Финансовый 3 6 5 3" xfId="1744"/>
    <cellStyle name="Финансовый 3 6 5 3 2" xfId="6280"/>
    <cellStyle name="Финансовый 3 6 5 3 2 2" xfId="13084"/>
    <cellStyle name="Финансовый 3 6 5 3 2 2 2" xfId="26692"/>
    <cellStyle name="Финансовый 3 6 5 3 2 2 3" xfId="40300"/>
    <cellStyle name="Финансовый 3 6 5 3 2 3" xfId="19888"/>
    <cellStyle name="Финансовый 3 6 5 3 2 4" xfId="33496"/>
    <cellStyle name="Финансовый 3 6 5 3 3" xfId="4012"/>
    <cellStyle name="Финансовый 3 6 5 3 3 2" xfId="10816"/>
    <cellStyle name="Финансовый 3 6 5 3 3 2 2" xfId="24424"/>
    <cellStyle name="Финансовый 3 6 5 3 3 2 3" xfId="38032"/>
    <cellStyle name="Финансовый 3 6 5 3 3 3" xfId="17620"/>
    <cellStyle name="Финансовый 3 6 5 3 3 4" xfId="31228"/>
    <cellStyle name="Финансовый 3 6 5 3 4" xfId="8548"/>
    <cellStyle name="Финансовый 3 6 5 3 4 2" xfId="22156"/>
    <cellStyle name="Финансовый 3 6 5 3 4 3" xfId="35764"/>
    <cellStyle name="Финансовый 3 6 5 3 5" xfId="15352"/>
    <cellStyle name="Финансовый 3 6 5 3 6" xfId="28960"/>
    <cellStyle name="Финансовый 3 6 5 4" xfId="1366"/>
    <cellStyle name="Финансовый 3 6 5 4 2" xfId="5902"/>
    <cellStyle name="Финансовый 3 6 5 4 2 2" xfId="12706"/>
    <cellStyle name="Финансовый 3 6 5 4 2 2 2" xfId="26314"/>
    <cellStyle name="Финансовый 3 6 5 4 2 2 3" xfId="39922"/>
    <cellStyle name="Финансовый 3 6 5 4 2 3" xfId="19510"/>
    <cellStyle name="Финансовый 3 6 5 4 2 4" xfId="33118"/>
    <cellStyle name="Финансовый 3 6 5 4 3" xfId="3634"/>
    <cellStyle name="Финансовый 3 6 5 4 3 2" xfId="10438"/>
    <cellStyle name="Финансовый 3 6 5 4 3 2 2" xfId="24046"/>
    <cellStyle name="Финансовый 3 6 5 4 3 2 3" xfId="37654"/>
    <cellStyle name="Финансовый 3 6 5 4 3 3" xfId="17242"/>
    <cellStyle name="Финансовый 3 6 5 4 3 4" xfId="30850"/>
    <cellStyle name="Финансовый 3 6 5 4 4" xfId="8170"/>
    <cellStyle name="Финансовый 3 6 5 4 4 2" xfId="21778"/>
    <cellStyle name="Финансовый 3 6 5 4 4 3" xfId="35386"/>
    <cellStyle name="Финансовый 3 6 5 4 5" xfId="14974"/>
    <cellStyle name="Финансовый 3 6 5 4 6" xfId="28582"/>
    <cellStyle name="Финансовый 3 6 5 5" xfId="2122"/>
    <cellStyle name="Финансовый 3 6 5 5 2" xfId="6658"/>
    <cellStyle name="Финансовый 3 6 5 5 2 2" xfId="13462"/>
    <cellStyle name="Финансовый 3 6 5 5 2 2 2" xfId="27070"/>
    <cellStyle name="Финансовый 3 6 5 5 2 2 3" xfId="40678"/>
    <cellStyle name="Финансовый 3 6 5 5 2 3" xfId="20266"/>
    <cellStyle name="Финансовый 3 6 5 5 2 4" xfId="33874"/>
    <cellStyle name="Финансовый 3 6 5 5 3" xfId="4390"/>
    <cellStyle name="Финансовый 3 6 5 5 3 2" xfId="11194"/>
    <cellStyle name="Финансовый 3 6 5 5 3 2 2" xfId="24802"/>
    <cellStyle name="Финансовый 3 6 5 5 3 2 3" xfId="38410"/>
    <cellStyle name="Финансовый 3 6 5 5 3 3" xfId="17998"/>
    <cellStyle name="Финансовый 3 6 5 5 3 4" xfId="31606"/>
    <cellStyle name="Финансовый 3 6 5 5 4" xfId="8926"/>
    <cellStyle name="Финансовый 3 6 5 5 4 2" xfId="22534"/>
    <cellStyle name="Финансовый 3 6 5 5 4 3" xfId="36142"/>
    <cellStyle name="Финансовый 3 6 5 5 5" xfId="15730"/>
    <cellStyle name="Финансовый 3 6 5 5 6" xfId="29338"/>
    <cellStyle name="Финансовый 3 6 5 6" xfId="988"/>
    <cellStyle name="Финансовый 3 6 5 6 2" xfId="5524"/>
    <cellStyle name="Финансовый 3 6 5 6 2 2" xfId="12328"/>
    <cellStyle name="Финансовый 3 6 5 6 2 2 2" xfId="25936"/>
    <cellStyle name="Финансовый 3 6 5 6 2 2 3" xfId="39544"/>
    <cellStyle name="Финансовый 3 6 5 6 2 3" xfId="19132"/>
    <cellStyle name="Финансовый 3 6 5 6 2 4" xfId="32740"/>
    <cellStyle name="Финансовый 3 6 5 6 3" xfId="3256"/>
    <cellStyle name="Финансовый 3 6 5 6 3 2" xfId="10060"/>
    <cellStyle name="Финансовый 3 6 5 6 3 2 2" xfId="23668"/>
    <cellStyle name="Финансовый 3 6 5 6 3 2 3" xfId="37276"/>
    <cellStyle name="Финансовый 3 6 5 6 3 3" xfId="16864"/>
    <cellStyle name="Финансовый 3 6 5 6 3 4" xfId="30472"/>
    <cellStyle name="Финансовый 3 6 5 6 4" xfId="7792"/>
    <cellStyle name="Финансовый 3 6 5 6 4 2" xfId="21400"/>
    <cellStyle name="Финансовый 3 6 5 6 4 3" xfId="35008"/>
    <cellStyle name="Финансовый 3 6 5 6 5" xfId="14596"/>
    <cellStyle name="Финансовый 3 6 5 6 6" xfId="28204"/>
    <cellStyle name="Финансовый 3 6 5 7" xfId="610"/>
    <cellStyle name="Финансовый 3 6 5 7 2" xfId="5146"/>
    <cellStyle name="Финансовый 3 6 5 7 2 2" xfId="11950"/>
    <cellStyle name="Финансовый 3 6 5 7 2 2 2" xfId="25558"/>
    <cellStyle name="Финансовый 3 6 5 7 2 2 3" xfId="39166"/>
    <cellStyle name="Финансовый 3 6 5 7 2 3" xfId="18754"/>
    <cellStyle name="Финансовый 3 6 5 7 2 4" xfId="32362"/>
    <cellStyle name="Финансовый 3 6 5 7 3" xfId="2878"/>
    <cellStyle name="Финансовый 3 6 5 7 3 2" xfId="9682"/>
    <cellStyle name="Финансовый 3 6 5 7 3 2 2" xfId="23290"/>
    <cellStyle name="Финансовый 3 6 5 7 3 2 3" xfId="36898"/>
    <cellStyle name="Финансовый 3 6 5 7 3 3" xfId="16486"/>
    <cellStyle name="Финансовый 3 6 5 7 3 4" xfId="30094"/>
    <cellStyle name="Финансовый 3 6 5 7 4" xfId="7414"/>
    <cellStyle name="Финансовый 3 6 5 7 4 2" xfId="21022"/>
    <cellStyle name="Финансовый 3 6 5 7 4 3" xfId="34630"/>
    <cellStyle name="Финансовый 3 6 5 7 5" xfId="14218"/>
    <cellStyle name="Финансовый 3 6 5 7 6" xfId="27826"/>
    <cellStyle name="Финансовый 3 6 5 8" xfId="4768"/>
    <cellStyle name="Финансовый 3 6 5 8 2" xfId="11572"/>
    <cellStyle name="Финансовый 3 6 5 8 2 2" xfId="25180"/>
    <cellStyle name="Финансовый 3 6 5 8 2 3" xfId="38788"/>
    <cellStyle name="Финансовый 3 6 5 8 3" xfId="18376"/>
    <cellStyle name="Финансовый 3 6 5 8 4" xfId="31984"/>
    <cellStyle name="Финансовый 3 6 5 9" xfId="2500"/>
    <cellStyle name="Финансовый 3 6 5 9 2" xfId="9304"/>
    <cellStyle name="Финансовый 3 6 5 9 2 2" xfId="22912"/>
    <cellStyle name="Финансовый 3 6 5 9 2 3" xfId="36520"/>
    <cellStyle name="Финансовый 3 6 5 9 3" xfId="16108"/>
    <cellStyle name="Финансовый 3 6 5 9 4" xfId="29716"/>
    <cellStyle name="Финансовый 3 6 6" xfId="353"/>
    <cellStyle name="Финансовый 3 6 6 10" xfId="13961"/>
    <cellStyle name="Финансовый 3 6 6 11" xfId="27569"/>
    <cellStyle name="Финансовый 3 6 6 2" xfId="1865"/>
    <cellStyle name="Финансовый 3 6 6 2 2" xfId="6401"/>
    <cellStyle name="Финансовый 3 6 6 2 2 2" xfId="13205"/>
    <cellStyle name="Финансовый 3 6 6 2 2 2 2" xfId="26813"/>
    <cellStyle name="Финансовый 3 6 6 2 2 2 3" xfId="40421"/>
    <cellStyle name="Финансовый 3 6 6 2 2 3" xfId="20009"/>
    <cellStyle name="Финансовый 3 6 6 2 2 4" xfId="33617"/>
    <cellStyle name="Финансовый 3 6 6 2 3" xfId="4133"/>
    <cellStyle name="Финансовый 3 6 6 2 3 2" xfId="10937"/>
    <cellStyle name="Финансовый 3 6 6 2 3 2 2" xfId="24545"/>
    <cellStyle name="Финансовый 3 6 6 2 3 2 3" xfId="38153"/>
    <cellStyle name="Финансовый 3 6 6 2 3 3" xfId="17741"/>
    <cellStyle name="Финансовый 3 6 6 2 3 4" xfId="31349"/>
    <cellStyle name="Финансовый 3 6 6 2 4" xfId="8669"/>
    <cellStyle name="Финансовый 3 6 6 2 4 2" xfId="22277"/>
    <cellStyle name="Финансовый 3 6 6 2 4 3" xfId="35885"/>
    <cellStyle name="Финансовый 3 6 6 2 5" xfId="15473"/>
    <cellStyle name="Финансовый 3 6 6 2 6" xfId="29081"/>
    <cellStyle name="Финансовый 3 6 6 3" xfId="1487"/>
    <cellStyle name="Финансовый 3 6 6 3 2" xfId="6023"/>
    <cellStyle name="Финансовый 3 6 6 3 2 2" xfId="12827"/>
    <cellStyle name="Финансовый 3 6 6 3 2 2 2" xfId="26435"/>
    <cellStyle name="Финансовый 3 6 6 3 2 2 3" xfId="40043"/>
    <cellStyle name="Финансовый 3 6 6 3 2 3" xfId="19631"/>
    <cellStyle name="Финансовый 3 6 6 3 2 4" xfId="33239"/>
    <cellStyle name="Финансовый 3 6 6 3 3" xfId="3755"/>
    <cellStyle name="Финансовый 3 6 6 3 3 2" xfId="10559"/>
    <cellStyle name="Финансовый 3 6 6 3 3 2 2" xfId="24167"/>
    <cellStyle name="Финансовый 3 6 6 3 3 2 3" xfId="37775"/>
    <cellStyle name="Финансовый 3 6 6 3 3 3" xfId="17363"/>
    <cellStyle name="Финансовый 3 6 6 3 3 4" xfId="30971"/>
    <cellStyle name="Финансовый 3 6 6 3 4" xfId="8291"/>
    <cellStyle name="Финансовый 3 6 6 3 4 2" xfId="21899"/>
    <cellStyle name="Финансовый 3 6 6 3 4 3" xfId="35507"/>
    <cellStyle name="Финансовый 3 6 6 3 5" xfId="15095"/>
    <cellStyle name="Финансовый 3 6 6 3 6" xfId="28703"/>
    <cellStyle name="Финансовый 3 6 6 4" xfId="2243"/>
    <cellStyle name="Финансовый 3 6 6 4 2" xfId="6779"/>
    <cellStyle name="Финансовый 3 6 6 4 2 2" xfId="13583"/>
    <cellStyle name="Финансовый 3 6 6 4 2 2 2" xfId="27191"/>
    <cellStyle name="Финансовый 3 6 6 4 2 2 3" xfId="40799"/>
    <cellStyle name="Финансовый 3 6 6 4 2 3" xfId="20387"/>
    <cellStyle name="Финансовый 3 6 6 4 2 4" xfId="33995"/>
    <cellStyle name="Финансовый 3 6 6 4 3" xfId="4511"/>
    <cellStyle name="Финансовый 3 6 6 4 3 2" xfId="11315"/>
    <cellStyle name="Финансовый 3 6 6 4 3 2 2" xfId="24923"/>
    <cellStyle name="Финансовый 3 6 6 4 3 2 3" xfId="38531"/>
    <cellStyle name="Финансовый 3 6 6 4 3 3" xfId="18119"/>
    <cellStyle name="Финансовый 3 6 6 4 3 4" xfId="31727"/>
    <cellStyle name="Финансовый 3 6 6 4 4" xfId="9047"/>
    <cellStyle name="Финансовый 3 6 6 4 4 2" xfId="22655"/>
    <cellStyle name="Финансовый 3 6 6 4 4 3" xfId="36263"/>
    <cellStyle name="Финансовый 3 6 6 4 5" xfId="15851"/>
    <cellStyle name="Финансовый 3 6 6 4 6" xfId="29459"/>
    <cellStyle name="Финансовый 3 6 6 5" xfId="1109"/>
    <cellStyle name="Финансовый 3 6 6 5 2" xfId="5645"/>
    <cellStyle name="Финансовый 3 6 6 5 2 2" xfId="12449"/>
    <cellStyle name="Финансовый 3 6 6 5 2 2 2" xfId="26057"/>
    <cellStyle name="Финансовый 3 6 6 5 2 2 3" xfId="39665"/>
    <cellStyle name="Финансовый 3 6 6 5 2 3" xfId="19253"/>
    <cellStyle name="Финансовый 3 6 6 5 2 4" xfId="32861"/>
    <cellStyle name="Финансовый 3 6 6 5 3" xfId="3377"/>
    <cellStyle name="Финансовый 3 6 6 5 3 2" xfId="10181"/>
    <cellStyle name="Финансовый 3 6 6 5 3 2 2" xfId="23789"/>
    <cellStyle name="Финансовый 3 6 6 5 3 2 3" xfId="37397"/>
    <cellStyle name="Финансовый 3 6 6 5 3 3" xfId="16985"/>
    <cellStyle name="Финансовый 3 6 6 5 3 4" xfId="30593"/>
    <cellStyle name="Финансовый 3 6 6 5 4" xfId="7913"/>
    <cellStyle name="Финансовый 3 6 6 5 4 2" xfId="21521"/>
    <cellStyle name="Финансовый 3 6 6 5 4 3" xfId="35129"/>
    <cellStyle name="Финансовый 3 6 6 5 5" xfId="14717"/>
    <cellStyle name="Финансовый 3 6 6 5 6" xfId="28325"/>
    <cellStyle name="Финансовый 3 6 6 6" xfId="731"/>
    <cellStyle name="Финансовый 3 6 6 6 2" xfId="5267"/>
    <cellStyle name="Финансовый 3 6 6 6 2 2" xfId="12071"/>
    <cellStyle name="Финансовый 3 6 6 6 2 2 2" xfId="25679"/>
    <cellStyle name="Финансовый 3 6 6 6 2 2 3" xfId="39287"/>
    <cellStyle name="Финансовый 3 6 6 6 2 3" xfId="18875"/>
    <cellStyle name="Финансовый 3 6 6 6 2 4" xfId="32483"/>
    <cellStyle name="Финансовый 3 6 6 6 3" xfId="2999"/>
    <cellStyle name="Финансовый 3 6 6 6 3 2" xfId="9803"/>
    <cellStyle name="Финансовый 3 6 6 6 3 2 2" xfId="23411"/>
    <cellStyle name="Финансовый 3 6 6 6 3 2 3" xfId="37019"/>
    <cellStyle name="Финансовый 3 6 6 6 3 3" xfId="16607"/>
    <cellStyle name="Финансовый 3 6 6 6 3 4" xfId="30215"/>
    <cellStyle name="Финансовый 3 6 6 6 4" xfId="7535"/>
    <cellStyle name="Финансовый 3 6 6 6 4 2" xfId="21143"/>
    <cellStyle name="Финансовый 3 6 6 6 4 3" xfId="34751"/>
    <cellStyle name="Финансовый 3 6 6 6 5" xfId="14339"/>
    <cellStyle name="Финансовый 3 6 6 6 6" xfId="27947"/>
    <cellStyle name="Финансовый 3 6 6 7" xfId="4889"/>
    <cellStyle name="Финансовый 3 6 6 7 2" xfId="11693"/>
    <cellStyle name="Финансовый 3 6 6 7 2 2" xfId="25301"/>
    <cellStyle name="Финансовый 3 6 6 7 2 3" xfId="38909"/>
    <cellStyle name="Финансовый 3 6 6 7 3" xfId="18497"/>
    <cellStyle name="Финансовый 3 6 6 7 4" xfId="32105"/>
    <cellStyle name="Финансовый 3 6 6 8" xfId="2621"/>
    <cellStyle name="Финансовый 3 6 6 8 2" xfId="9425"/>
    <cellStyle name="Финансовый 3 6 6 8 2 2" xfId="23033"/>
    <cellStyle name="Финансовый 3 6 6 8 2 3" xfId="36641"/>
    <cellStyle name="Финансовый 3 6 6 8 3" xfId="16229"/>
    <cellStyle name="Финансовый 3 6 6 8 4" xfId="29837"/>
    <cellStyle name="Финансовый 3 6 6 9" xfId="7157"/>
    <cellStyle name="Финансовый 3 6 6 9 2" xfId="20765"/>
    <cellStyle name="Финансовый 3 6 6 9 3" xfId="34373"/>
    <cellStyle name="Финансовый 3 6 7" xfId="1663"/>
    <cellStyle name="Финансовый 3 6 7 2" xfId="6199"/>
    <cellStyle name="Финансовый 3 6 7 2 2" xfId="13003"/>
    <cellStyle name="Финансовый 3 6 7 2 2 2" xfId="26611"/>
    <cellStyle name="Финансовый 3 6 7 2 2 3" xfId="40219"/>
    <cellStyle name="Финансовый 3 6 7 2 3" xfId="19807"/>
    <cellStyle name="Финансовый 3 6 7 2 4" xfId="33415"/>
    <cellStyle name="Финансовый 3 6 7 3" xfId="3931"/>
    <cellStyle name="Финансовый 3 6 7 3 2" xfId="10735"/>
    <cellStyle name="Финансовый 3 6 7 3 2 2" xfId="24343"/>
    <cellStyle name="Финансовый 3 6 7 3 2 3" xfId="37951"/>
    <cellStyle name="Финансовый 3 6 7 3 3" xfId="17539"/>
    <cellStyle name="Финансовый 3 6 7 3 4" xfId="31147"/>
    <cellStyle name="Финансовый 3 6 7 4" xfId="8467"/>
    <cellStyle name="Финансовый 3 6 7 4 2" xfId="22075"/>
    <cellStyle name="Финансовый 3 6 7 4 3" xfId="35683"/>
    <cellStyle name="Финансовый 3 6 7 5" xfId="15271"/>
    <cellStyle name="Финансовый 3 6 7 6" xfId="28879"/>
    <cellStyle name="Финансовый 3 6 8" xfId="1285"/>
    <cellStyle name="Финансовый 3 6 8 2" xfId="5821"/>
    <cellStyle name="Финансовый 3 6 8 2 2" xfId="12625"/>
    <cellStyle name="Финансовый 3 6 8 2 2 2" xfId="26233"/>
    <cellStyle name="Финансовый 3 6 8 2 2 3" xfId="39841"/>
    <cellStyle name="Финансовый 3 6 8 2 3" xfId="19429"/>
    <cellStyle name="Финансовый 3 6 8 2 4" xfId="33037"/>
    <cellStyle name="Финансовый 3 6 8 3" xfId="3553"/>
    <cellStyle name="Финансовый 3 6 8 3 2" xfId="10357"/>
    <cellStyle name="Финансовый 3 6 8 3 2 2" xfId="23965"/>
    <cellStyle name="Финансовый 3 6 8 3 2 3" xfId="37573"/>
    <cellStyle name="Финансовый 3 6 8 3 3" xfId="17161"/>
    <cellStyle name="Финансовый 3 6 8 3 4" xfId="30769"/>
    <cellStyle name="Финансовый 3 6 8 4" xfId="8089"/>
    <cellStyle name="Финансовый 3 6 8 4 2" xfId="21697"/>
    <cellStyle name="Финансовый 3 6 8 4 3" xfId="35305"/>
    <cellStyle name="Финансовый 3 6 8 5" xfId="14893"/>
    <cellStyle name="Финансовый 3 6 8 6" xfId="28501"/>
    <cellStyle name="Финансовый 3 6 9" xfId="2041"/>
    <cellStyle name="Финансовый 3 6 9 2" xfId="6577"/>
    <cellStyle name="Финансовый 3 6 9 2 2" xfId="13381"/>
    <cellStyle name="Финансовый 3 6 9 2 2 2" xfId="26989"/>
    <cellStyle name="Финансовый 3 6 9 2 2 3" xfId="40597"/>
    <cellStyle name="Финансовый 3 6 9 2 3" xfId="20185"/>
    <cellStyle name="Финансовый 3 6 9 2 4" xfId="33793"/>
    <cellStyle name="Финансовый 3 6 9 3" xfId="4309"/>
    <cellStyle name="Финансовый 3 6 9 3 2" xfId="11113"/>
    <cellStyle name="Финансовый 3 6 9 3 2 2" xfId="24721"/>
    <cellStyle name="Финансовый 3 6 9 3 2 3" xfId="38329"/>
    <cellStyle name="Финансовый 3 6 9 3 3" xfId="17917"/>
    <cellStyle name="Финансовый 3 6 9 3 4" xfId="31525"/>
    <cellStyle name="Финансовый 3 6 9 4" xfId="8845"/>
    <cellStyle name="Финансовый 3 6 9 4 2" xfId="22453"/>
    <cellStyle name="Финансовый 3 6 9 4 3" xfId="36061"/>
    <cellStyle name="Финансовый 3 6 9 5" xfId="15649"/>
    <cellStyle name="Финансовый 3 6 9 6" xfId="29257"/>
    <cellStyle name="Финансовый 3 6_планирование суточное" xfId="59304"/>
    <cellStyle name="Финансовый 3 7" xfId="184"/>
    <cellStyle name="Финансовый 3 7 10" xfId="4720"/>
    <cellStyle name="Финансовый 3 7 10 2" xfId="11524"/>
    <cellStyle name="Финансовый 3 7 10 2 2" xfId="25132"/>
    <cellStyle name="Финансовый 3 7 10 2 3" xfId="38740"/>
    <cellStyle name="Финансовый 3 7 10 3" xfId="18328"/>
    <cellStyle name="Финансовый 3 7 10 4" xfId="31936"/>
    <cellStyle name="Финансовый 3 7 11" xfId="2452"/>
    <cellStyle name="Финансовый 3 7 11 2" xfId="9256"/>
    <cellStyle name="Финансовый 3 7 11 2 2" xfId="22864"/>
    <cellStyle name="Финансовый 3 7 11 2 3" xfId="36472"/>
    <cellStyle name="Финансовый 3 7 11 3" xfId="16060"/>
    <cellStyle name="Финансовый 3 7 11 4" xfId="29668"/>
    <cellStyle name="Финансовый 3 7 12" xfId="6988"/>
    <cellStyle name="Финансовый 3 7 12 2" xfId="20596"/>
    <cellStyle name="Финансовый 3 7 12 3" xfId="34204"/>
    <cellStyle name="Финансовый 3 7 13" xfId="13792"/>
    <cellStyle name="Финансовый 3 7 14" xfId="27400"/>
    <cellStyle name="Финансовый 3 7 2" xfId="319"/>
    <cellStyle name="Финансовый 3 7 2 10" xfId="7123"/>
    <cellStyle name="Финансовый 3 7 2 10 2" xfId="20731"/>
    <cellStyle name="Финансовый 3 7 2 10 3" xfId="34339"/>
    <cellStyle name="Финансовый 3 7 2 11" xfId="13927"/>
    <cellStyle name="Финансовый 3 7 2 12" xfId="27535"/>
    <cellStyle name="Финансовый 3 7 2 2" xfId="467"/>
    <cellStyle name="Финансовый 3 7 2 2 10" xfId="14075"/>
    <cellStyle name="Финансовый 3 7 2 2 11" xfId="27683"/>
    <cellStyle name="Финансовый 3 7 2 2 2" xfId="1979"/>
    <cellStyle name="Финансовый 3 7 2 2 2 2" xfId="6515"/>
    <cellStyle name="Финансовый 3 7 2 2 2 2 2" xfId="13319"/>
    <cellStyle name="Финансовый 3 7 2 2 2 2 2 2" xfId="26927"/>
    <cellStyle name="Финансовый 3 7 2 2 2 2 2 3" xfId="40535"/>
    <cellStyle name="Финансовый 3 7 2 2 2 2 3" xfId="20123"/>
    <cellStyle name="Финансовый 3 7 2 2 2 2 4" xfId="33731"/>
    <cellStyle name="Финансовый 3 7 2 2 2 3" xfId="4247"/>
    <cellStyle name="Финансовый 3 7 2 2 2 3 2" xfId="11051"/>
    <cellStyle name="Финансовый 3 7 2 2 2 3 2 2" xfId="24659"/>
    <cellStyle name="Финансовый 3 7 2 2 2 3 2 3" xfId="38267"/>
    <cellStyle name="Финансовый 3 7 2 2 2 3 3" xfId="17855"/>
    <cellStyle name="Финансовый 3 7 2 2 2 3 4" xfId="31463"/>
    <cellStyle name="Финансовый 3 7 2 2 2 4" xfId="8783"/>
    <cellStyle name="Финансовый 3 7 2 2 2 4 2" xfId="22391"/>
    <cellStyle name="Финансовый 3 7 2 2 2 4 3" xfId="35999"/>
    <cellStyle name="Финансовый 3 7 2 2 2 5" xfId="15587"/>
    <cellStyle name="Финансовый 3 7 2 2 2 6" xfId="29195"/>
    <cellStyle name="Финансовый 3 7 2 2 3" xfId="1601"/>
    <cellStyle name="Финансовый 3 7 2 2 3 2" xfId="6137"/>
    <cellStyle name="Финансовый 3 7 2 2 3 2 2" xfId="12941"/>
    <cellStyle name="Финансовый 3 7 2 2 3 2 2 2" xfId="26549"/>
    <cellStyle name="Финансовый 3 7 2 2 3 2 2 3" xfId="40157"/>
    <cellStyle name="Финансовый 3 7 2 2 3 2 3" xfId="19745"/>
    <cellStyle name="Финансовый 3 7 2 2 3 2 4" xfId="33353"/>
    <cellStyle name="Финансовый 3 7 2 2 3 3" xfId="3869"/>
    <cellStyle name="Финансовый 3 7 2 2 3 3 2" xfId="10673"/>
    <cellStyle name="Финансовый 3 7 2 2 3 3 2 2" xfId="24281"/>
    <cellStyle name="Финансовый 3 7 2 2 3 3 2 3" xfId="37889"/>
    <cellStyle name="Финансовый 3 7 2 2 3 3 3" xfId="17477"/>
    <cellStyle name="Финансовый 3 7 2 2 3 3 4" xfId="31085"/>
    <cellStyle name="Финансовый 3 7 2 2 3 4" xfId="8405"/>
    <cellStyle name="Финансовый 3 7 2 2 3 4 2" xfId="22013"/>
    <cellStyle name="Финансовый 3 7 2 2 3 4 3" xfId="35621"/>
    <cellStyle name="Финансовый 3 7 2 2 3 5" xfId="15209"/>
    <cellStyle name="Финансовый 3 7 2 2 3 6" xfId="28817"/>
    <cellStyle name="Финансовый 3 7 2 2 4" xfId="2357"/>
    <cellStyle name="Финансовый 3 7 2 2 4 2" xfId="6893"/>
    <cellStyle name="Финансовый 3 7 2 2 4 2 2" xfId="13697"/>
    <cellStyle name="Финансовый 3 7 2 2 4 2 2 2" xfId="27305"/>
    <cellStyle name="Финансовый 3 7 2 2 4 2 2 3" xfId="40913"/>
    <cellStyle name="Финансовый 3 7 2 2 4 2 3" xfId="20501"/>
    <cellStyle name="Финансовый 3 7 2 2 4 2 4" xfId="34109"/>
    <cellStyle name="Финансовый 3 7 2 2 4 3" xfId="4625"/>
    <cellStyle name="Финансовый 3 7 2 2 4 3 2" xfId="11429"/>
    <cellStyle name="Финансовый 3 7 2 2 4 3 2 2" xfId="25037"/>
    <cellStyle name="Финансовый 3 7 2 2 4 3 2 3" xfId="38645"/>
    <cellStyle name="Финансовый 3 7 2 2 4 3 3" xfId="18233"/>
    <cellStyle name="Финансовый 3 7 2 2 4 3 4" xfId="31841"/>
    <cellStyle name="Финансовый 3 7 2 2 4 4" xfId="9161"/>
    <cellStyle name="Финансовый 3 7 2 2 4 4 2" xfId="22769"/>
    <cellStyle name="Финансовый 3 7 2 2 4 4 3" xfId="36377"/>
    <cellStyle name="Финансовый 3 7 2 2 4 5" xfId="15965"/>
    <cellStyle name="Финансовый 3 7 2 2 4 6" xfId="29573"/>
    <cellStyle name="Финансовый 3 7 2 2 5" xfId="1223"/>
    <cellStyle name="Финансовый 3 7 2 2 5 2" xfId="5759"/>
    <cellStyle name="Финансовый 3 7 2 2 5 2 2" xfId="12563"/>
    <cellStyle name="Финансовый 3 7 2 2 5 2 2 2" xfId="26171"/>
    <cellStyle name="Финансовый 3 7 2 2 5 2 2 3" xfId="39779"/>
    <cellStyle name="Финансовый 3 7 2 2 5 2 3" xfId="19367"/>
    <cellStyle name="Финансовый 3 7 2 2 5 2 4" xfId="32975"/>
    <cellStyle name="Финансовый 3 7 2 2 5 3" xfId="3491"/>
    <cellStyle name="Финансовый 3 7 2 2 5 3 2" xfId="10295"/>
    <cellStyle name="Финансовый 3 7 2 2 5 3 2 2" xfId="23903"/>
    <cellStyle name="Финансовый 3 7 2 2 5 3 2 3" xfId="37511"/>
    <cellStyle name="Финансовый 3 7 2 2 5 3 3" xfId="17099"/>
    <cellStyle name="Финансовый 3 7 2 2 5 3 4" xfId="30707"/>
    <cellStyle name="Финансовый 3 7 2 2 5 4" xfId="8027"/>
    <cellStyle name="Финансовый 3 7 2 2 5 4 2" xfId="21635"/>
    <cellStyle name="Финансовый 3 7 2 2 5 4 3" xfId="35243"/>
    <cellStyle name="Финансовый 3 7 2 2 5 5" xfId="14831"/>
    <cellStyle name="Финансовый 3 7 2 2 5 6" xfId="28439"/>
    <cellStyle name="Финансовый 3 7 2 2 6" xfId="845"/>
    <cellStyle name="Финансовый 3 7 2 2 6 2" xfId="5381"/>
    <cellStyle name="Финансовый 3 7 2 2 6 2 2" xfId="12185"/>
    <cellStyle name="Финансовый 3 7 2 2 6 2 2 2" xfId="25793"/>
    <cellStyle name="Финансовый 3 7 2 2 6 2 2 3" xfId="39401"/>
    <cellStyle name="Финансовый 3 7 2 2 6 2 3" xfId="18989"/>
    <cellStyle name="Финансовый 3 7 2 2 6 2 4" xfId="32597"/>
    <cellStyle name="Финансовый 3 7 2 2 6 3" xfId="3113"/>
    <cellStyle name="Финансовый 3 7 2 2 6 3 2" xfId="9917"/>
    <cellStyle name="Финансовый 3 7 2 2 6 3 2 2" xfId="23525"/>
    <cellStyle name="Финансовый 3 7 2 2 6 3 2 3" xfId="37133"/>
    <cellStyle name="Финансовый 3 7 2 2 6 3 3" xfId="16721"/>
    <cellStyle name="Финансовый 3 7 2 2 6 3 4" xfId="30329"/>
    <cellStyle name="Финансовый 3 7 2 2 6 4" xfId="7649"/>
    <cellStyle name="Финансовый 3 7 2 2 6 4 2" xfId="21257"/>
    <cellStyle name="Финансовый 3 7 2 2 6 4 3" xfId="34865"/>
    <cellStyle name="Финансовый 3 7 2 2 6 5" xfId="14453"/>
    <cellStyle name="Финансовый 3 7 2 2 6 6" xfId="28061"/>
    <cellStyle name="Финансовый 3 7 2 2 7" xfId="5003"/>
    <cellStyle name="Финансовый 3 7 2 2 7 2" xfId="11807"/>
    <cellStyle name="Финансовый 3 7 2 2 7 2 2" xfId="25415"/>
    <cellStyle name="Финансовый 3 7 2 2 7 2 3" xfId="39023"/>
    <cellStyle name="Финансовый 3 7 2 2 7 3" xfId="18611"/>
    <cellStyle name="Финансовый 3 7 2 2 7 4" xfId="32219"/>
    <cellStyle name="Финансовый 3 7 2 2 8" xfId="2735"/>
    <cellStyle name="Финансовый 3 7 2 2 8 2" xfId="9539"/>
    <cellStyle name="Финансовый 3 7 2 2 8 2 2" xfId="23147"/>
    <cellStyle name="Финансовый 3 7 2 2 8 2 3" xfId="36755"/>
    <cellStyle name="Финансовый 3 7 2 2 8 3" xfId="16343"/>
    <cellStyle name="Финансовый 3 7 2 2 8 4" xfId="29951"/>
    <cellStyle name="Финансовый 3 7 2 2 9" xfId="7271"/>
    <cellStyle name="Финансовый 3 7 2 2 9 2" xfId="20879"/>
    <cellStyle name="Финансовый 3 7 2 2 9 3" xfId="34487"/>
    <cellStyle name="Финансовый 3 7 2 3" xfId="1831"/>
    <cellStyle name="Финансовый 3 7 2 3 2" xfId="6367"/>
    <cellStyle name="Финансовый 3 7 2 3 2 2" xfId="13171"/>
    <cellStyle name="Финансовый 3 7 2 3 2 2 2" xfId="26779"/>
    <cellStyle name="Финансовый 3 7 2 3 2 2 3" xfId="40387"/>
    <cellStyle name="Финансовый 3 7 2 3 2 3" xfId="19975"/>
    <cellStyle name="Финансовый 3 7 2 3 2 4" xfId="33583"/>
    <cellStyle name="Финансовый 3 7 2 3 3" xfId="4099"/>
    <cellStyle name="Финансовый 3 7 2 3 3 2" xfId="10903"/>
    <cellStyle name="Финансовый 3 7 2 3 3 2 2" xfId="24511"/>
    <cellStyle name="Финансовый 3 7 2 3 3 2 3" xfId="38119"/>
    <cellStyle name="Финансовый 3 7 2 3 3 3" xfId="17707"/>
    <cellStyle name="Финансовый 3 7 2 3 3 4" xfId="31315"/>
    <cellStyle name="Финансовый 3 7 2 3 4" xfId="8635"/>
    <cellStyle name="Финансовый 3 7 2 3 4 2" xfId="22243"/>
    <cellStyle name="Финансовый 3 7 2 3 4 3" xfId="35851"/>
    <cellStyle name="Финансовый 3 7 2 3 5" xfId="15439"/>
    <cellStyle name="Финансовый 3 7 2 3 6" xfId="29047"/>
    <cellStyle name="Финансовый 3 7 2 4" xfId="1453"/>
    <cellStyle name="Финансовый 3 7 2 4 2" xfId="5989"/>
    <cellStyle name="Финансовый 3 7 2 4 2 2" xfId="12793"/>
    <cellStyle name="Финансовый 3 7 2 4 2 2 2" xfId="26401"/>
    <cellStyle name="Финансовый 3 7 2 4 2 2 3" xfId="40009"/>
    <cellStyle name="Финансовый 3 7 2 4 2 3" xfId="19597"/>
    <cellStyle name="Финансовый 3 7 2 4 2 4" xfId="33205"/>
    <cellStyle name="Финансовый 3 7 2 4 3" xfId="3721"/>
    <cellStyle name="Финансовый 3 7 2 4 3 2" xfId="10525"/>
    <cellStyle name="Финансовый 3 7 2 4 3 2 2" xfId="24133"/>
    <cellStyle name="Финансовый 3 7 2 4 3 2 3" xfId="37741"/>
    <cellStyle name="Финансовый 3 7 2 4 3 3" xfId="17329"/>
    <cellStyle name="Финансовый 3 7 2 4 3 4" xfId="30937"/>
    <cellStyle name="Финансовый 3 7 2 4 4" xfId="8257"/>
    <cellStyle name="Финансовый 3 7 2 4 4 2" xfId="21865"/>
    <cellStyle name="Финансовый 3 7 2 4 4 3" xfId="35473"/>
    <cellStyle name="Финансовый 3 7 2 4 5" xfId="15061"/>
    <cellStyle name="Финансовый 3 7 2 4 6" xfId="28669"/>
    <cellStyle name="Финансовый 3 7 2 5" xfId="2209"/>
    <cellStyle name="Финансовый 3 7 2 5 2" xfId="6745"/>
    <cellStyle name="Финансовый 3 7 2 5 2 2" xfId="13549"/>
    <cellStyle name="Финансовый 3 7 2 5 2 2 2" xfId="27157"/>
    <cellStyle name="Финансовый 3 7 2 5 2 2 3" xfId="40765"/>
    <cellStyle name="Финансовый 3 7 2 5 2 3" xfId="20353"/>
    <cellStyle name="Финансовый 3 7 2 5 2 4" xfId="33961"/>
    <cellStyle name="Финансовый 3 7 2 5 3" xfId="4477"/>
    <cellStyle name="Финансовый 3 7 2 5 3 2" xfId="11281"/>
    <cellStyle name="Финансовый 3 7 2 5 3 2 2" xfId="24889"/>
    <cellStyle name="Финансовый 3 7 2 5 3 2 3" xfId="38497"/>
    <cellStyle name="Финансовый 3 7 2 5 3 3" xfId="18085"/>
    <cellStyle name="Финансовый 3 7 2 5 3 4" xfId="31693"/>
    <cellStyle name="Финансовый 3 7 2 5 4" xfId="9013"/>
    <cellStyle name="Финансовый 3 7 2 5 4 2" xfId="22621"/>
    <cellStyle name="Финансовый 3 7 2 5 4 3" xfId="36229"/>
    <cellStyle name="Финансовый 3 7 2 5 5" xfId="15817"/>
    <cellStyle name="Финансовый 3 7 2 5 6" xfId="29425"/>
    <cellStyle name="Финансовый 3 7 2 6" xfId="1075"/>
    <cellStyle name="Финансовый 3 7 2 6 2" xfId="5611"/>
    <cellStyle name="Финансовый 3 7 2 6 2 2" xfId="12415"/>
    <cellStyle name="Финансовый 3 7 2 6 2 2 2" xfId="26023"/>
    <cellStyle name="Финансовый 3 7 2 6 2 2 3" xfId="39631"/>
    <cellStyle name="Финансовый 3 7 2 6 2 3" xfId="19219"/>
    <cellStyle name="Финансовый 3 7 2 6 2 4" xfId="32827"/>
    <cellStyle name="Финансовый 3 7 2 6 3" xfId="3343"/>
    <cellStyle name="Финансовый 3 7 2 6 3 2" xfId="10147"/>
    <cellStyle name="Финансовый 3 7 2 6 3 2 2" xfId="23755"/>
    <cellStyle name="Финансовый 3 7 2 6 3 2 3" xfId="37363"/>
    <cellStyle name="Финансовый 3 7 2 6 3 3" xfId="16951"/>
    <cellStyle name="Финансовый 3 7 2 6 3 4" xfId="30559"/>
    <cellStyle name="Финансовый 3 7 2 6 4" xfId="7879"/>
    <cellStyle name="Финансовый 3 7 2 6 4 2" xfId="21487"/>
    <cellStyle name="Финансовый 3 7 2 6 4 3" xfId="35095"/>
    <cellStyle name="Финансовый 3 7 2 6 5" xfId="14683"/>
    <cellStyle name="Финансовый 3 7 2 6 6" xfId="28291"/>
    <cellStyle name="Финансовый 3 7 2 7" xfId="697"/>
    <cellStyle name="Финансовый 3 7 2 7 2" xfId="5233"/>
    <cellStyle name="Финансовый 3 7 2 7 2 2" xfId="12037"/>
    <cellStyle name="Финансовый 3 7 2 7 2 2 2" xfId="25645"/>
    <cellStyle name="Финансовый 3 7 2 7 2 2 3" xfId="39253"/>
    <cellStyle name="Финансовый 3 7 2 7 2 3" xfId="18841"/>
    <cellStyle name="Финансовый 3 7 2 7 2 4" xfId="32449"/>
    <cellStyle name="Финансовый 3 7 2 7 3" xfId="2965"/>
    <cellStyle name="Финансовый 3 7 2 7 3 2" xfId="9769"/>
    <cellStyle name="Финансовый 3 7 2 7 3 2 2" xfId="23377"/>
    <cellStyle name="Финансовый 3 7 2 7 3 2 3" xfId="36985"/>
    <cellStyle name="Финансовый 3 7 2 7 3 3" xfId="16573"/>
    <cellStyle name="Финансовый 3 7 2 7 3 4" xfId="30181"/>
    <cellStyle name="Финансовый 3 7 2 7 4" xfId="7501"/>
    <cellStyle name="Финансовый 3 7 2 7 4 2" xfId="21109"/>
    <cellStyle name="Финансовый 3 7 2 7 4 3" xfId="34717"/>
    <cellStyle name="Финансовый 3 7 2 7 5" xfId="14305"/>
    <cellStyle name="Финансовый 3 7 2 7 6" xfId="27913"/>
    <cellStyle name="Финансовый 3 7 2 8" xfId="4855"/>
    <cellStyle name="Финансовый 3 7 2 8 2" xfId="11659"/>
    <cellStyle name="Финансовый 3 7 2 8 2 2" xfId="25267"/>
    <cellStyle name="Финансовый 3 7 2 8 2 3" xfId="38875"/>
    <cellStyle name="Финансовый 3 7 2 8 3" xfId="18463"/>
    <cellStyle name="Финансовый 3 7 2 8 4" xfId="32071"/>
    <cellStyle name="Финансовый 3 7 2 9" xfId="2587"/>
    <cellStyle name="Финансовый 3 7 2 9 2" xfId="9391"/>
    <cellStyle name="Финансовый 3 7 2 9 2 2" xfId="22999"/>
    <cellStyle name="Финансовый 3 7 2 9 2 3" xfId="36607"/>
    <cellStyle name="Финансовый 3 7 2 9 3" xfId="16195"/>
    <cellStyle name="Финансовый 3 7 2 9 4" xfId="29803"/>
    <cellStyle name="Финансовый 3 7 3" xfId="265"/>
    <cellStyle name="Финансовый 3 7 3 10" xfId="7069"/>
    <cellStyle name="Финансовый 3 7 3 10 2" xfId="20677"/>
    <cellStyle name="Финансовый 3 7 3 10 3" xfId="34285"/>
    <cellStyle name="Финансовый 3 7 3 11" xfId="13873"/>
    <cellStyle name="Финансовый 3 7 3 12" xfId="27481"/>
    <cellStyle name="Финансовый 3 7 3 2" xfId="508"/>
    <cellStyle name="Финансовый 3 7 3 2 10" xfId="14116"/>
    <cellStyle name="Финансовый 3 7 3 2 11" xfId="27724"/>
    <cellStyle name="Финансовый 3 7 3 2 2" xfId="2020"/>
    <cellStyle name="Финансовый 3 7 3 2 2 2" xfId="6556"/>
    <cellStyle name="Финансовый 3 7 3 2 2 2 2" xfId="13360"/>
    <cellStyle name="Финансовый 3 7 3 2 2 2 2 2" xfId="26968"/>
    <cellStyle name="Финансовый 3 7 3 2 2 2 2 3" xfId="40576"/>
    <cellStyle name="Финансовый 3 7 3 2 2 2 3" xfId="20164"/>
    <cellStyle name="Финансовый 3 7 3 2 2 2 4" xfId="33772"/>
    <cellStyle name="Финансовый 3 7 3 2 2 3" xfId="4288"/>
    <cellStyle name="Финансовый 3 7 3 2 2 3 2" xfId="11092"/>
    <cellStyle name="Финансовый 3 7 3 2 2 3 2 2" xfId="24700"/>
    <cellStyle name="Финансовый 3 7 3 2 2 3 2 3" xfId="38308"/>
    <cellStyle name="Финансовый 3 7 3 2 2 3 3" xfId="17896"/>
    <cellStyle name="Финансовый 3 7 3 2 2 3 4" xfId="31504"/>
    <cellStyle name="Финансовый 3 7 3 2 2 4" xfId="8824"/>
    <cellStyle name="Финансовый 3 7 3 2 2 4 2" xfId="22432"/>
    <cellStyle name="Финансовый 3 7 3 2 2 4 3" xfId="36040"/>
    <cellStyle name="Финансовый 3 7 3 2 2 5" xfId="15628"/>
    <cellStyle name="Финансовый 3 7 3 2 2 6" xfId="29236"/>
    <cellStyle name="Финансовый 3 7 3 2 3" xfId="1642"/>
    <cellStyle name="Финансовый 3 7 3 2 3 2" xfId="6178"/>
    <cellStyle name="Финансовый 3 7 3 2 3 2 2" xfId="12982"/>
    <cellStyle name="Финансовый 3 7 3 2 3 2 2 2" xfId="26590"/>
    <cellStyle name="Финансовый 3 7 3 2 3 2 2 3" xfId="40198"/>
    <cellStyle name="Финансовый 3 7 3 2 3 2 3" xfId="19786"/>
    <cellStyle name="Финансовый 3 7 3 2 3 2 4" xfId="33394"/>
    <cellStyle name="Финансовый 3 7 3 2 3 3" xfId="3910"/>
    <cellStyle name="Финансовый 3 7 3 2 3 3 2" xfId="10714"/>
    <cellStyle name="Финансовый 3 7 3 2 3 3 2 2" xfId="24322"/>
    <cellStyle name="Финансовый 3 7 3 2 3 3 2 3" xfId="37930"/>
    <cellStyle name="Финансовый 3 7 3 2 3 3 3" xfId="17518"/>
    <cellStyle name="Финансовый 3 7 3 2 3 3 4" xfId="31126"/>
    <cellStyle name="Финансовый 3 7 3 2 3 4" xfId="8446"/>
    <cellStyle name="Финансовый 3 7 3 2 3 4 2" xfId="22054"/>
    <cellStyle name="Финансовый 3 7 3 2 3 4 3" xfId="35662"/>
    <cellStyle name="Финансовый 3 7 3 2 3 5" xfId="15250"/>
    <cellStyle name="Финансовый 3 7 3 2 3 6" xfId="28858"/>
    <cellStyle name="Финансовый 3 7 3 2 4" xfId="2398"/>
    <cellStyle name="Финансовый 3 7 3 2 4 2" xfId="6934"/>
    <cellStyle name="Финансовый 3 7 3 2 4 2 2" xfId="13738"/>
    <cellStyle name="Финансовый 3 7 3 2 4 2 2 2" xfId="27346"/>
    <cellStyle name="Финансовый 3 7 3 2 4 2 2 3" xfId="40954"/>
    <cellStyle name="Финансовый 3 7 3 2 4 2 3" xfId="20542"/>
    <cellStyle name="Финансовый 3 7 3 2 4 2 4" xfId="34150"/>
    <cellStyle name="Финансовый 3 7 3 2 4 3" xfId="4666"/>
    <cellStyle name="Финансовый 3 7 3 2 4 3 2" xfId="11470"/>
    <cellStyle name="Финансовый 3 7 3 2 4 3 2 2" xfId="25078"/>
    <cellStyle name="Финансовый 3 7 3 2 4 3 2 3" xfId="38686"/>
    <cellStyle name="Финансовый 3 7 3 2 4 3 3" xfId="18274"/>
    <cellStyle name="Финансовый 3 7 3 2 4 3 4" xfId="31882"/>
    <cellStyle name="Финансовый 3 7 3 2 4 4" xfId="9202"/>
    <cellStyle name="Финансовый 3 7 3 2 4 4 2" xfId="22810"/>
    <cellStyle name="Финансовый 3 7 3 2 4 4 3" xfId="36418"/>
    <cellStyle name="Финансовый 3 7 3 2 4 5" xfId="16006"/>
    <cellStyle name="Финансовый 3 7 3 2 4 6" xfId="29614"/>
    <cellStyle name="Финансовый 3 7 3 2 5" xfId="1264"/>
    <cellStyle name="Финансовый 3 7 3 2 5 2" xfId="5800"/>
    <cellStyle name="Финансовый 3 7 3 2 5 2 2" xfId="12604"/>
    <cellStyle name="Финансовый 3 7 3 2 5 2 2 2" xfId="26212"/>
    <cellStyle name="Финансовый 3 7 3 2 5 2 2 3" xfId="39820"/>
    <cellStyle name="Финансовый 3 7 3 2 5 2 3" xfId="19408"/>
    <cellStyle name="Финансовый 3 7 3 2 5 2 4" xfId="33016"/>
    <cellStyle name="Финансовый 3 7 3 2 5 3" xfId="3532"/>
    <cellStyle name="Финансовый 3 7 3 2 5 3 2" xfId="10336"/>
    <cellStyle name="Финансовый 3 7 3 2 5 3 2 2" xfId="23944"/>
    <cellStyle name="Финансовый 3 7 3 2 5 3 2 3" xfId="37552"/>
    <cellStyle name="Финансовый 3 7 3 2 5 3 3" xfId="17140"/>
    <cellStyle name="Финансовый 3 7 3 2 5 3 4" xfId="30748"/>
    <cellStyle name="Финансовый 3 7 3 2 5 4" xfId="8068"/>
    <cellStyle name="Финансовый 3 7 3 2 5 4 2" xfId="21676"/>
    <cellStyle name="Финансовый 3 7 3 2 5 4 3" xfId="35284"/>
    <cellStyle name="Финансовый 3 7 3 2 5 5" xfId="14872"/>
    <cellStyle name="Финансовый 3 7 3 2 5 6" xfId="28480"/>
    <cellStyle name="Финансовый 3 7 3 2 6" xfId="886"/>
    <cellStyle name="Финансовый 3 7 3 2 6 2" xfId="5422"/>
    <cellStyle name="Финансовый 3 7 3 2 6 2 2" xfId="12226"/>
    <cellStyle name="Финансовый 3 7 3 2 6 2 2 2" xfId="25834"/>
    <cellStyle name="Финансовый 3 7 3 2 6 2 2 3" xfId="39442"/>
    <cellStyle name="Финансовый 3 7 3 2 6 2 3" xfId="19030"/>
    <cellStyle name="Финансовый 3 7 3 2 6 2 4" xfId="32638"/>
    <cellStyle name="Финансовый 3 7 3 2 6 3" xfId="3154"/>
    <cellStyle name="Финансовый 3 7 3 2 6 3 2" xfId="9958"/>
    <cellStyle name="Финансовый 3 7 3 2 6 3 2 2" xfId="23566"/>
    <cellStyle name="Финансовый 3 7 3 2 6 3 2 3" xfId="37174"/>
    <cellStyle name="Финансовый 3 7 3 2 6 3 3" xfId="16762"/>
    <cellStyle name="Финансовый 3 7 3 2 6 3 4" xfId="30370"/>
    <cellStyle name="Финансовый 3 7 3 2 6 4" xfId="7690"/>
    <cellStyle name="Финансовый 3 7 3 2 6 4 2" xfId="21298"/>
    <cellStyle name="Финансовый 3 7 3 2 6 4 3" xfId="34906"/>
    <cellStyle name="Финансовый 3 7 3 2 6 5" xfId="14494"/>
    <cellStyle name="Финансовый 3 7 3 2 6 6" xfId="28102"/>
    <cellStyle name="Финансовый 3 7 3 2 7" xfId="5044"/>
    <cellStyle name="Финансовый 3 7 3 2 7 2" xfId="11848"/>
    <cellStyle name="Финансовый 3 7 3 2 7 2 2" xfId="25456"/>
    <cellStyle name="Финансовый 3 7 3 2 7 2 3" xfId="39064"/>
    <cellStyle name="Финансовый 3 7 3 2 7 3" xfId="18652"/>
    <cellStyle name="Финансовый 3 7 3 2 7 4" xfId="32260"/>
    <cellStyle name="Финансовый 3 7 3 2 8" xfId="2776"/>
    <cellStyle name="Финансовый 3 7 3 2 8 2" xfId="9580"/>
    <cellStyle name="Финансовый 3 7 3 2 8 2 2" xfId="23188"/>
    <cellStyle name="Финансовый 3 7 3 2 8 2 3" xfId="36796"/>
    <cellStyle name="Финансовый 3 7 3 2 8 3" xfId="16384"/>
    <cellStyle name="Финансовый 3 7 3 2 8 4" xfId="29992"/>
    <cellStyle name="Финансовый 3 7 3 2 9" xfId="7312"/>
    <cellStyle name="Финансовый 3 7 3 2 9 2" xfId="20920"/>
    <cellStyle name="Финансовый 3 7 3 2 9 3" xfId="34528"/>
    <cellStyle name="Финансовый 3 7 3 3" xfId="1777"/>
    <cellStyle name="Финансовый 3 7 3 3 2" xfId="6313"/>
    <cellStyle name="Финансовый 3 7 3 3 2 2" xfId="13117"/>
    <cellStyle name="Финансовый 3 7 3 3 2 2 2" xfId="26725"/>
    <cellStyle name="Финансовый 3 7 3 3 2 2 3" xfId="40333"/>
    <cellStyle name="Финансовый 3 7 3 3 2 3" xfId="19921"/>
    <cellStyle name="Финансовый 3 7 3 3 2 4" xfId="33529"/>
    <cellStyle name="Финансовый 3 7 3 3 3" xfId="4045"/>
    <cellStyle name="Финансовый 3 7 3 3 3 2" xfId="10849"/>
    <cellStyle name="Финансовый 3 7 3 3 3 2 2" xfId="24457"/>
    <cellStyle name="Финансовый 3 7 3 3 3 2 3" xfId="38065"/>
    <cellStyle name="Финансовый 3 7 3 3 3 3" xfId="17653"/>
    <cellStyle name="Финансовый 3 7 3 3 3 4" xfId="31261"/>
    <cellStyle name="Финансовый 3 7 3 3 4" xfId="8581"/>
    <cellStyle name="Финансовый 3 7 3 3 4 2" xfId="22189"/>
    <cellStyle name="Финансовый 3 7 3 3 4 3" xfId="35797"/>
    <cellStyle name="Финансовый 3 7 3 3 5" xfId="15385"/>
    <cellStyle name="Финансовый 3 7 3 3 6" xfId="28993"/>
    <cellStyle name="Финансовый 3 7 3 4" xfId="1399"/>
    <cellStyle name="Финансовый 3 7 3 4 2" xfId="5935"/>
    <cellStyle name="Финансовый 3 7 3 4 2 2" xfId="12739"/>
    <cellStyle name="Финансовый 3 7 3 4 2 2 2" xfId="26347"/>
    <cellStyle name="Финансовый 3 7 3 4 2 2 3" xfId="39955"/>
    <cellStyle name="Финансовый 3 7 3 4 2 3" xfId="19543"/>
    <cellStyle name="Финансовый 3 7 3 4 2 4" xfId="33151"/>
    <cellStyle name="Финансовый 3 7 3 4 3" xfId="3667"/>
    <cellStyle name="Финансовый 3 7 3 4 3 2" xfId="10471"/>
    <cellStyle name="Финансовый 3 7 3 4 3 2 2" xfId="24079"/>
    <cellStyle name="Финансовый 3 7 3 4 3 2 3" xfId="37687"/>
    <cellStyle name="Финансовый 3 7 3 4 3 3" xfId="17275"/>
    <cellStyle name="Финансовый 3 7 3 4 3 4" xfId="30883"/>
    <cellStyle name="Финансовый 3 7 3 4 4" xfId="8203"/>
    <cellStyle name="Финансовый 3 7 3 4 4 2" xfId="21811"/>
    <cellStyle name="Финансовый 3 7 3 4 4 3" xfId="35419"/>
    <cellStyle name="Финансовый 3 7 3 4 5" xfId="15007"/>
    <cellStyle name="Финансовый 3 7 3 4 6" xfId="28615"/>
    <cellStyle name="Финансовый 3 7 3 5" xfId="2155"/>
    <cellStyle name="Финансовый 3 7 3 5 2" xfId="6691"/>
    <cellStyle name="Финансовый 3 7 3 5 2 2" xfId="13495"/>
    <cellStyle name="Финансовый 3 7 3 5 2 2 2" xfId="27103"/>
    <cellStyle name="Финансовый 3 7 3 5 2 2 3" xfId="40711"/>
    <cellStyle name="Финансовый 3 7 3 5 2 3" xfId="20299"/>
    <cellStyle name="Финансовый 3 7 3 5 2 4" xfId="33907"/>
    <cellStyle name="Финансовый 3 7 3 5 3" xfId="4423"/>
    <cellStyle name="Финансовый 3 7 3 5 3 2" xfId="11227"/>
    <cellStyle name="Финансовый 3 7 3 5 3 2 2" xfId="24835"/>
    <cellStyle name="Финансовый 3 7 3 5 3 2 3" xfId="38443"/>
    <cellStyle name="Финансовый 3 7 3 5 3 3" xfId="18031"/>
    <cellStyle name="Финансовый 3 7 3 5 3 4" xfId="31639"/>
    <cellStyle name="Финансовый 3 7 3 5 4" xfId="8959"/>
    <cellStyle name="Финансовый 3 7 3 5 4 2" xfId="22567"/>
    <cellStyle name="Финансовый 3 7 3 5 4 3" xfId="36175"/>
    <cellStyle name="Финансовый 3 7 3 5 5" xfId="15763"/>
    <cellStyle name="Финансовый 3 7 3 5 6" xfId="29371"/>
    <cellStyle name="Финансовый 3 7 3 6" xfId="1021"/>
    <cellStyle name="Финансовый 3 7 3 6 2" xfId="5557"/>
    <cellStyle name="Финансовый 3 7 3 6 2 2" xfId="12361"/>
    <cellStyle name="Финансовый 3 7 3 6 2 2 2" xfId="25969"/>
    <cellStyle name="Финансовый 3 7 3 6 2 2 3" xfId="39577"/>
    <cellStyle name="Финансовый 3 7 3 6 2 3" xfId="19165"/>
    <cellStyle name="Финансовый 3 7 3 6 2 4" xfId="32773"/>
    <cellStyle name="Финансовый 3 7 3 6 3" xfId="3289"/>
    <cellStyle name="Финансовый 3 7 3 6 3 2" xfId="10093"/>
    <cellStyle name="Финансовый 3 7 3 6 3 2 2" xfId="23701"/>
    <cellStyle name="Финансовый 3 7 3 6 3 2 3" xfId="37309"/>
    <cellStyle name="Финансовый 3 7 3 6 3 3" xfId="16897"/>
    <cellStyle name="Финансовый 3 7 3 6 3 4" xfId="30505"/>
    <cellStyle name="Финансовый 3 7 3 6 4" xfId="7825"/>
    <cellStyle name="Финансовый 3 7 3 6 4 2" xfId="21433"/>
    <cellStyle name="Финансовый 3 7 3 6 4 3" xfId="35041"/>
    <cellStyle name="Финансовый 3 7 3 6 5" xfId="14629"/>
    <cellStyle name="Финансовый 3 7 3 6 6" xfId="28237"/>
    <cellStyle name="Финансовый 3 7 3 7" xfId="643"/>
    <cellStyle name="Финансовый 3 7 3 7 2" xfId="5179"/>
    <cellStyle name="Финансовый 3 7 3 7 2 2" xfId="11983"/>
    <cellStyle name="Финансовый 3 7 3 7 2 2 2" xfId="25591"/>
    <cellStyle name="Финансовый 3 7 3 7 2 2 3" xfId="39199"/>
    <cellStyle name="Финансовый 3 7 3 7 2 3" xfId="18787"/>
    <cellStyle name="Финансовый 3 7 3 7 2 4" xfId="32395"/>
    <cellStyle name="Финансовый 3 7 3 7 3" xfId="2911"/>
    <cellStyle name="Финансовый 3 7 3 7 3 2" xfId="9715"/>
    <cellStyle name="Финансовый 3 7 3 7 3 2 2" xfId="23323"/>
    <cellStyle name="Финансовый 3 7 3 7 3 2 3" xfId="36931"/>
    <cellStyle name="Финансовый 3 7 3 7 3 3" xfId="16519"/>
    <cellStyle name="Финансовый 3 7 3 7 3 4" xfId="30127"/>
    <cellStyle name="Финансовый 3 7 3 7 4" xfId="7447"/>
    <cellStyle name="Финансовый 3 7 3 7 4 2" xfId="21055"/>
    <cellStyle name="Финансовый 3 7 3 7 4 3" xfId="34663"/>
    <cellStyle name="Финансовый 3 7 3 7 5" xfId="14251"/>
    <cellStyle name="Финансовый 3 7 3 7 6" xfId="27859"/>
    <cellStyle name="Финансовый 3 7 3 8" xfId="4801"/>
    <cellStyle name="Финансовый 3 7 3 8 2" xfId="11605"/>
    <cellStyle name="Финансовый 3 7 3 8 2 2" xfId="25213"/>
    <cellStyle name="Финансовый 3 7 3 8 2 3" xfId="38821"/>
    <cellStyle name="Финансовый 3 7 3 8 3" xfId="18409"/>
    <cellStyle name="Финансовый 3 7 3 8 4" xfId="32017"/>
    <cellStyle name="Финансовый 3 7 3 9" xfId="2533"/>
    <cellStyle name="Финансовый 3 7 3 9 2" xfId="9337"/>
    <cellStyle name="Финансовый 3 7 3 9 2 2" xfId="22945"/>
    <cellStyle name="Финансовый 3 7 3 9 2 3" xfId="36553"/>
    <cellStyle name="Финансовый 3 7 3 9 3" xfId="16141"/>
    <cellStyle name="Финансовый 3 7 3 9 4" xfId="29749"/>
    <cellStyle name="Финансовый 3 7 4" xfId="386"/>
    <cellStyle name="Финансовый 3 7 4 10" xfId="13994"/>
    <cellStyle name="Финансовый 3 7 4 11" xfId="27602"/>
    <cellStyle name="Финансовый 3 7 4 2" xfId="1898"/>
    <cellStyle name="Финансовый 3 7 4 2 2" xfId="6434"/>
    <cellStyle name="Финансовый 3 7 4 2 2 2" xfId="13238"/>
    <cellStyle name="Финансовый 3 7 4 2 2 2 2" xfId="26846"/>
    <cellStyle name="Финансовый 3 7 4 2 2 2 3" xfId="40454"/>
    <cellStyle name="Финансовый 3 7 4 2 2 3" xfId="20042"/>
    <cellStyle name="Финансовый 3 7 4 2 2 4" xfId="33650"/>
    <cellStyle name="Финансовый 3 7 4 2 3" xfId="4166"/>
    <cellStyle name="Финансовый 3 7 4 2 3 2" xfId="10970"/>
    <cellStyle name="Финансовый 3 7 4 2 3 2 2" xfId="24578"/>
    <cellStyle name="Финансовый 3 7 4 2 3 2 3" xfId="38186"/>
    <cellStyle name="Финансовый 3 7 4 2 3 3" xfId="17774"/>
    <cellStyle name="Финансовый 3 7 4 2 3 4" xfId="31382"/>
    <cellStyle name="Финансовый 3 7 4 2 4" xfId="8702"/>
    <cellStyle name="Финансовый 3 7 4 2 4 2" xfId="22310"/>
    <cellStyle name="Финансовый 3 7 4 2 4 3" xfId="35918"/>
    <cellStyle name="Финансовый 3 7 4 2 5" xfId="15506"/>
    <cellStyle name="Финансовый 3 7 4 2 6" xfId="29114"/>
    <cellStyle name="Финансовый 3 7 4 3" xfId="1520"/>
    <cellStyle name="Финансовый 3 7 4 3 2" xfId="6056"/>
    <cellStyle name="Финансовый 3 7 4 3 2 2" xfId="12860"/>
    <cellStyle name="Финансовый 3 7 4 3 2 2 2" xfId="26468"/>
    <cellStyle name="Финансовый 3 7 4 3 2 2 3" xfId="40076"/>
    <cellStyle name="Финансовый 3 7 4 3 2 3" xfId="19664"/>
    <cellStyle name="Финансовый 3 7 4 3 2 4" xfId="33272"/>
    <cellStyle name="Финансовый 3 7 4 3 3" xfId="3788"/>
    <cellStyle name="Финансовый 3 7 4 3 3 2" xfId="10592"/>
    <cellStyle name="Финансовый 3 7 4 3 3 2 2" xfId="24200"/>
    <cellStyle name="Финансовый 3 7 4 3 3 2 3" xfId="37808"/>
    <cellStyle name="Финансовый 3 7 4 3 3 3" xfId="17396"/>
    <cellStyle name="Финансовый 3 7 4 3 3 4" xfId="31004"/>
    <cellStyle name="Финансовый 3 7 4 3 4" xfId="8324"/>
    <cellStyle name="Финансовый 3 7 4 3 4 2" xfId="21932"/>
    <cellStyle name="Финансовый 3 7 4 3 4 3" xfId="35540"/>
    <cellStyle name="Финансовый 3 7 4 3 5" xfId="15128"/>
    <cellStyle name="Финансовый 3 7 4 3 6" xfId="28736"/>
    <cellStyle name="Финансовый 3 7 4 4" xfId="2276"/>
    <cellStyle name="Финансовый 3 7 4 4 2" xfId="6812"/>
    <cellStyle name="Финансовый 3 7 4 4 2 2" xfId="13616"/>
    <cellStyle name="Финансовый 3 7 4 4 2 2 2" xfId="27224"/>
    <cellStyle name="Финансовый 3 7 4 4 2 2 3" xfId="40832"/>
    <cellStyle name="Финансовый 3 7 4 4 2 3" xfId="20420"/>
    <cellStyle name="Финансовый 3 7 4 4 2 4" xfId="34028"/>
    <cellStyle name="Финансовый 3 7 4 4 3" xfId="4544"/>
    <cellStyle name="Финансовый 3 7 4 4 3 2" xfId="11348"/>
    <cellStyle name="Финансовый 3 7 4 4 3 2 2" xfId="24956"/>
    <cellStyle name="Финансовый 3 7 4 4 3 2 3" xfId="38564"/>
    <cellStyle name="Финансовый 3 7 4 4 3 3" xfId="18152"/>
    <cellStyle name="Финансовый 3 7 4 4 3 4" xfId="31760"/>
    <cellStyle name="Финансовый 3 7 4 4 4" xfId="9080"/>
    <cellStyle name="Финансовый 3 7 4 4 4 2" xfId="22688"/>
    <cellStyle name="Финансовый 3 7 4 4 4 3" xfId="36296"/>
    <cellStyle name="Финансовый 3 7 4 4 5" xfId="15884"/>
    <cellStyle name="Финансовый 3 7 4 4 6" xfId="29492"/>
    <cellStyle name="Финансовый 3 7 4 5" xfId="1142"/>
    <cellStyle name="Финансовый 3 7 4 5 2" xfId="5678"/>
    <cellStyle name="Финансовый 3 7 4 5 2 2" xfId="12482"/>
    <cellStyle name="Финансовый 3 7 4 5 2 2 2" xfId="26090"/>
    <cellStyle name="Финансовый 3 7 4 5 2 2 3" xfId="39698"/>
    <cellStyle name="Финансовый 3 7 4 5 2 3" xfId="19286"/>
    <cellStyle name="Финансовый 3 7 4 5 2 4" xfId="32894"/>
    <cellStyle name="Финансовый 3 7 4 5 3" xfId="3410"/>
    <cellStyle name="Финансовый 3 7 4 5 3 2" xfId="10214"/>
    <cellStyle name="Финансовый 3 7 4 5 3 2 2" xfId="23822"/>
    <cellStyle name="Финансовый 3 7 4 5 3 2 3" xfId="37430"/>
    <cellStyle name="Финансовый 3 7 4 5 3 3" xfId="17018"/>
    <cellStyle name="Финансовый 3 7 4 5 3 4" xfId="30626"/>
    <cellStyle name="Финансовый 3 7 4 5 4" xfId="7946"/>
    <cellStyle name="Финансовый 3 7 4 5 4 2" xfId="21554"/>
    <cellStyle name="Финансовый 3 7 4 5 4 3" xfId="35162"/>
    <cellStyle name="Финансовый 3 7 4 5 5" xfId="14750"/>
    <cellStyle name="Финансовый 3 7 4 5 6" xfId="28358"/>
    <cellStyle name="Финансовый 3 7 4 6" xfId="764"/>
    <cellStyle name="Финансовый 3 7 4 6 2" xfId="5300"/>
    <cellStyle name="Финансовый 3 7 4 6 2 2" xfId="12104"/>
    <cellStyle name="Финансовый 3 7 4 6 2 2 2" xfId="25712"/>
    <cellStyle name="Финансовый 3 7 4 6 2 2 3" xfId="39320"/>
    <cellStyle name="Финансовый 3 7 4 6 2 3" xfId="18908"/>
    <cellStyle name="Финансовый 3 7 4 6 2 4" xfId="32516"/>
    <cellStyle name="Финансовый 3 7 4 6 3" xfId="3032"/>
    <cellStyle name="Финансовый 3 7 4 6 3 2" xfId="9836"/>
    <cellStyle name="Финансовый 3 7 4 6 3 2 2" xfId="23444"/>
    <cellStyle name="Финансовый 3 7 4 6 3 2 3" xfId="37052"/>
    <cellStyle name="Финансовый 3 7 4 6 3 3" xfId="16640"/>
    <cellStyle name="Финансовый 3 7 4 6 3 4" xfId="30248"/>
    <cellStyle name="Финансовый 3 7 4 6 4" xfId="7568"/>
    <cellStyle name="Финансовый 3 7 4 6 4 2" xfId="21176"/>
    <cellStyle name="Финансовый 3 7 4 6 4 3" xfId="34784"/>
    <cellStyle name="Финансовый 3 7 4 6 5" xfId="14372"/>
    <cellStyle name="Финансовый 3 7 4 6 6" xfId="27980"/>
    <cellStyle name="Финансовый 3 7 4 7" xfId="4922"/>
    <cellStyle name="Финансовый 3 7 4 7 2" xfId="11726"/>
    <cellStyle name="Финансовый 3 7 4 7 2 2" xfId="25334"/>
    <cellStyle name="Финансовый 3 7 4 7 2 3" xfId="38942"/>
    <cellStyle name="Финансовый 3 7 4 7 3" xfId="18530"/>
    <cellStyle name="Финансовый 3 7 4 7 4" xfId="32138"/>
    <cellStyle name="Финансовый 3 7 4 8" xfId="2654"/>
    <cellStyle name="Финансовый 3 7 4 8 2" xfId="9458"/>
    <cellStyle name="Финансовый 3 7 4 8 2 2" xfId="23066"/>
    <cellStyle name="Финансовый 3 7 4 8 2 3" xfId="36674"/>
    <cellStyle name="Финансовый 3 7 4 8 3" xfId="16262"/>
    <cellStyle name="Финансовый 3 7 4 8 4" xfId="29870"/>
    <cellStyle name="Финансовый 3 7 4 9" xfId="7190"/>
    <cellStyle name="Финансовый 3 7 4 9 2" xfId="20798"/>
    <cellStyle name="Финансовый 3 7 4 9 3" xfId="34406"/>
    <cellStyle name="Финансовый 3 7 5" xfId="1696"/>
    <cellStyle name="Финансовый 3 7 5 2" xfId="6232"/>
    <cellStyle name="Финансовый 3 7 5 2 2" xfId="13036"/>
    <cellStyle name="Финансовый 3 7 5 2 2 2" xfId="26644"/>
    <cellStyle name="Финансовый 3 7 5 2 2 3" xfId="40252"/>
    <cellStyle name="Финансовый 3 7 5 2 3" xfId="19840"/>
    <cellStyle name="Финансовый 3 7 5 2 4" xfId="33448"/>
    <cellStyle name="Финансовый 3 7 5 3" xfId="3964"/>
    <cellStyle name="Финансовый 3 7 5 3 2" xfId="10768"/>
    <cellStyle name="Финансовый 3 7 5 3 2 2" xfId="24376"/>
    <cellStyle name="Финансовый 3 7 5 3 2 3" xfId="37984"/>
    <cellStyle name="Финансовый 3 7 5 3 3" xfId="17572"/>
    <cellStyle name="Финансовый 3 7 5 3 4" xfId="31180"/>
    <cellStyle name="Финансовый 3 7 5 4" xfId="8500"/>
    <cellStyle name="Финансовый 3 7 5 4 2" xfId="22108"/>
    <cellStyle name="Финансовый 3 7 5 4 3" xfId="35716"/>
    <cellStyle name="Финансовый 3 7 5 5" xfId="15304"/>
    <cellStyle name="Финансовый 3 7 5 6" xfId="28912"/>
    <cellStyle name="Финансовый 3 7 6" xfId="1318"/>
    <cellStyle name="Финансовый 3 7 6 2" xfId="5854"/>
    <cellStyle name="Финансовый 3 7 6 2 2" xfId="12658"/>
    <cellStyle name="Финансовый 3 7 6 2 2 2" xfId="26266"/>
    <cellStyle name="Финансовый 3 7 6 2 2 3" xfId="39874"/>
    <cellStyle name="Финансовый 3 7 6 2 3" xfId="19462"/>
    <cellStyle name="Финансовый 3 7 6 2 4" xfId="33070"/>
    <cellStyle name="Финансовый 3 7 6 3" xfId="3586"/>
    <cellStyle name="Финансовый 3 7 6 3 2" xfId="10390"/>
    <cellStyle name="Финансовый 3 7 6 3 2 2" xfId="23998"/>
    <cellStyle name="Финансовый 3 7 6 3 2 3" xfId="37606"/>
    <cellStyle name="Финансовый 3 7 6 3 3" xfId="17194"/>
    <cellStyle name="Финансовый 3 7 6 3 4" xfId="30802"/>
    <cellStyle name="Финансовый 3 7 6 4" xfId="8122"/>
    <cellStyle name="Финансовый 3 7 6 4 2" xfId="21730"/>
    <cellStyle name="Финансовый 3 7 6 4 3" xfId="35338"/>
    <cellStyle name="Финансовый 3 7 6 5" xfId="14926"/>
    <cellStyle name="Финансовый 3 7 6 6" xfId="28534"/>
    <cellStyle name="Финансовый 3 7 7" xfId="2074"/>
    <cellStyle name="Финансовый 3 7 7 2" xfId="6610"/>
    <cellStyle name="Финансовый 3 7 7 2 2" xfId="13414"/>
    <cellStyle name="Финансовый 3 7 7 2 2 2" xfId="27022"/>
    <cellStyle name="Финансовый 3 7 7 2 2 3" xfId="40630"/>
    <cellStyle name="Финансовый 3 7 7 2 3" xfId="20218"/>
    <cellStyle name="Финансовый 3 7 7 2 4" xfId="33826"/>
    <cellStyle name="Финансовый 3 7 7 3" xfId="4342"/>
    <cellStyle name="Финансовый 3 7 7 3 2" xfId="11146"/>
    <cellStyle name="Финансовый 3 7 7 3 2 2" xfId="24754"/>
    <cellStyle name="Финансовый 3 7 7 3 2 3" xfId="38362"/>
    <cellStyle name="Финансовый 3 7 7 3 3" xfId="17950"/>
    <cellStyle name="Финансовый 3 7 7 3 4" xfId="31558"/>
    <cellStyle name="Финансовый 3 7 7 4" xfId="8878"/>
    <cellStyle name="Финансовый 3 7 7 4 2" xfId="22486"/>
    <cellStyle name="Финансовый 3 7 7 4 3" xfId="36094"/>
    <cellStyle name="Финансовый 3 7 7 5" xfId="15682"/>
    <cellStyle name="Финансовый 3 7 7 6" xfId="29290"/>
    <cellStyle name="Финансовый 3 7 8" xfId="940"/>
    <cellStyle name="Финансовый 3 7 8 2" xfId="5476"/>
    <cellStyle name="Финансовый 3 7 8 2 2" xfId="12280"/>
    <cellStyle name="Финансовый 3 7 8 2 2 2" xfId="25888"/>
    <cellStyle name="Финансовый 3 7 8 2 2 3" xfId="39496"/>
    <cellStyle name="Финансовый 3 7 8 2 3" xfId="19084"/>
    <cellStyle name="Финансовый 3 7 8 2 4" xfId="32692"/>
    <cellStyle name="Финансовый 3 7 8 3" xfId="3208"/>
    <cellStyle name="Финансовый 3 7 8 3 2" xfId="10012"/>
    <cellStyle name="Финансовый 3 7 8 3 2 2" xfId="23620"/>
    <cellStyle name="Финансовый 3 7 8 3 2 3" xfId="37228"/>
    <cellStyle name="Финансовый 3 7 8 3 3" xfId="16816"/>
    <cellStyle name="Финансовый 3 7 8 3 4" xfId="30424"/>
    <cellStyle name="Финансовый 3 7 8 4" xfId="7744"/>
    <cellStyle name="Финансовый 3 7 8 4 2" xfId="21352"/>
    <cellStyle name="Финансовый 3 7 8 4 3" xfId="34960"/>
    <cellStyle name="Финансовый 3 7 8 5" xfId="14548"/>
    <cellStyle name="Финансовый 3 7 8 6" xfId="28156"/>
    <cellStyle name="Финансовый 3 7 9" xfId="562"/>
    <cellStyle name="Финансовый 3 7 9 2" xfId="5098"/>
    <cellStyle name="Финансовый 3 7 9 2 2" xfId="11902"/>
    <cellStyle name="Финансовый 3 7 9 2 2 2" xfId="25510"/>
    <cellStyle name="Финансовый 3 7 9 2 2 3" xfId="39118"/>
    <cellStyle name="Финансовый 3 7 9 2 3" xfId="18706"/>
    <cellStyle name="Финансовый 3 7 9 2 4" xfId="32314"/>
    <cellStyle name="Финансовый 3 7 9 3" xfId="2830"/>
    <cellStyle name="Финансовый 3 7 9 3 2" xfId="9634"/>
    <cellStyle name="Финансовый 3 7 9 3 2 2" xfId="23242"/>
    <cellStyle name="Финансовый 3 7 9 3 2 3" xfId="36850"/>
    <cellStyle name="Финансовый 3 7 9 3 3" xfId="16438"/>
    <cellStyle name="Финансовый 3 7 9 3 4" xfId="30046"/>
    <cellStyle name="Финансовый 3 7 9 4" xfId="7366"/>
    <cellStyle name="Финансовый 3 7 9 4 2" xfId="20974"/>
    <cellStyle name="Финансовый 3 7 9 4 3" xfId="34582"/>
    <cellStyle name="Финансовый 3 7 9 5" xfId="14170"/>
    <cellStyle name="Финансовый 3 7 9 6" xfId="27778"/>
    <cellStyle name="Финансовый 3 7_планирование суточное" xfId="59305"/>
    <cellStyle name="Финансовый 3 8" xfId="196"/>
    <cellStyle name="Финансовый 3 8 10" xfId="2464"/>
    <cellStyle name="Финансовый 3 8 10 2" xfId="9268"/>
    <cellStyle name="Финансовый 3 8 10 2 2" xfId="22876"/>
    <cellStyle name="Финансовый 3 8 10 2 3" xfId="36484"/>
    <cellStyle name="Финансовый 3 8 10 3" xfId="16072"/>
    <cellStyle name="Финансовый 3 8 10 4" xfId="29680"/>
    <cellStyle name="Финансовый 3 8 11" xfId="7000"/>
    <cellStyle name="Финансовый 3 8 11 2" xfId="20608"/>
    <cellStyle name="Финансовый 3 8 11 3" xfId="34216"/>
    <cellStyle name="Финансовый 3 8 12" xfId="13804"/>
    <cellStyle name="Финансовый 3 8 13" xfId="27412"/>
    <cellStyle name="Финансовый 3 8 2" xfId="277"/>
    <cellStyle name="Финансовый 3 8 2 10" xfId="7081"/>
    <cellStyle name="Финансовый 3 8 2 10 2" xfId="20689"/>
    <cellStyle name="Финансовый 3 8 2 10 3" xfId="34297"/>
    <cellStyle name="Финансовый 3 8 2 11" xfId="13885"/>
    <cellStyle name="Финансовый 3 8 2 12" xfId="27493"/>
    <cellStyle name="Финансовый 3 8 2 2" xfId="479"/>
    <cellStyle name="Финансовый 3 8 2 2 10" xfId="14087"/>
    <cellStyle name="Финансовый 3 8 2 2 11" xfId="27695"/>
    <cellStyle name="Финансовый 3 8 2 2 2" xfId="1991"/>
    <cellStyle name="Финансовый 3 8 2 2 2 2" xfId="6527"/>
    <cellStyle name="Финансовый 3 8 2 2 2 2 2" xfId="13331"/>
    <cellStyle name="Финансовый 3 8 2 2 2 2 2 2" xfId="26939"/>
    <cellStyle name="Финансовый 3 8 2 2 2 2 2 3" xfId="40547"/>
    <cellStyle name="Финансовый 3 8 2 2 2 2 3" xfId="20135"/>
    <cellStyle name="Финансовый 3 8 2 2 2 2 4" xfId="33743"/>
    <cellStyle name="Финансовый 3 8 2 2 2 3" xfId="4259"/>
    <cellStyle name="Финансовый 3 8 2 2 2 3 2" xfId="11063"/>
    <cellStyle name="Финансовый 3 8 2 2 2 3 2 2" xfId="24671"/>
    <cellStyle name="Финансовый 3 8 2 2 2 3 2 3" xfId="38279"/>
    <cellStyle name="Финансовый 3 8 2 2 2 3 3" xfId="17867"/>
    <cellStyle name="Финансовый 3 8 2 2 2 3 4" xfId="31475"/>
    <cellStyle name="Финансовый 3 8 2 2 2 4" xfId="8795"/>
    <cellStyle name="Финансовый 3 8 2 2 2 4 2" xfId="22403"/>
    <cellStyle name="Финансовый 3 8 2 2 2 4 3" xfId="36011"/>
    <cellStyle name="Финансовый 3 8 2 2 2 5" xfId="15599"/>
    <cellStyle name="Финансовый 3 8 2 2 2 6" xfId="29207"/>
    <cellStyle name="Финансовый 3 8 2 2 3" xfId="1613"/>
    <cellStyle name="Финансовый 3 8 2 2 3 2" xfId="6149"/>
    <cellStyle name="Финансовый 3 8 2 2 3 2 2" xfId="12953"/>
    <cellStyle name="Финансовый 3 8 2 2 3 2 2 2" xfId="26561"/>
    <cellStyle name="Финансовый 3 8 2 2 3 2 2 3" xfId="40169"/>
    <cellStyle name="Финансовый 3 8 2 2 3 2 3" xfId="19757"/>
    <cellStyle name="Финансовый 3 8 2 2 3 2 4" xfId="33365"/>
    <cellStyle name="Финансовый 3 8 2 2 3 3" xfId="3881"/>
    <cellStyle name="Финансовый 3 8 2 2 3 3 2" xfId="10685"/>
    <cellStyle name="Финансовый 3 8 2 2 3 3 2 2" xfId="24293"/>
    <cellStyle name="Финансовый 3 8 2 2 3 3 2 3" xfId="37901"/>
    <cellStyle name="Финансовый 3 8 2 2 3 3 3" xfId="17489"/>
    <cellStyle name="Финансовый 3 8 2 2 3 3 4" xfId="31097"/>
    <cellStyle name="Финансовый 3 8 2 2 3 4" xfId="8417"/>
    <cellStyle name="Финансовый 3 8 2 2 3 4 2" xfId="22025"/>
    <cellStyle name="Финансовый 3 8 2 2 3 4 3" xfId="35633"/>
    <cellStyle name="Финансовый 3 8 2 2 3 5" xfId="15221"/>
    <cellStyle name="Финансовый 3 8 2 2 3 6" xfId="28829"/>
    <cellStyle name="Финансовый 3 8 2 2 4" xfId="2369"/>
    <cellStyle name="Финансовый 3 8 2 2 4 2" xfId="6905"/>
    <cellStyle name="Финансовый 3 8 2 2 4 2 2" xfId="13709"/>
    <cellStyle name="Финансовый 3 8 2 2 4 2 2 2" xfId="27317"/>
    <cellStyle name="Финансовый 3 8 2 2 4 2 2 3" xfId="40925"/>
    <cellStyle name="Финансовый 3 8 2 2 4 2 3" xfId="20513"/>
    <cellStyle name="Финансовый 3 8 2 2 4 2 4" xfId="34121"/>
    <cellStyle name="Финансовый 3 8 2 2 4 3" xfId="4637"/>
    <cellStyle name="Финансовый 3 8 2 2 4 3 2" xfId="11441"/>
    <cellStyle name="Финансовый 3 8 2 2 4 3 2 2" xfId="25049"/>
    <cellStyle name="Финансовый 3 8 2 2 4 3 2 3" xfId="38657"/>
    <cellStyle name="Финансовый 3 8 2 2 4 3 3" xfId="18245"/>
    <cellStyle name="Финансовый 3 8 2 2 4 3 4" xfId="31853"/>
    <cellStyle name="Финансовый 3 8 2 2 4 4" xfId="9173"/>
    <cellStyle name="Финансовый 3 8 2 2 4 4 2" xfId="22781"/>
    <cellStyle name="Финансовый 3 8 2 2 4 4 3" xfId="36389"/>
    <cellStyle name="Финансовый 3 8 2 2 4 5" xfId="15977"/>
    <cellStyle name="Финансовый 3 8 2 2 4 6" xfId="29585"/>
    <cellStyle name="Финансовый 3 8 2 2 5" xfId="1235"/>
    <cellStyle name="Финансовый 3 8 2 2 5 2" xfId="5771"/>
    <cellStyle name="Финансовый 3 8 2 2 5 2 2" xfId="12575"/>
    <cellStyle name="Финансовый 3 8 2 2 5 2 2 2" xfId="26183"/>
    <cellStyle name="Финансовый 3 8 2 2 5 2 2 3" xfId="39791"/>
    <cellStyle name="Финансовый 3 8 2 2 5 2 3" xfId="19379"/>
    <cellStyle name="Финансовый 3 8 2 2 5 2 4" xfId="32987"/>
    <cellStyle name="Финансовый 3 8 2 2 5 3" xfId="3503"/>
    <cellStyle name="Финансовый 3 8 2 2 5 3 2" xfId="10307"/>
    <cellStyle name="Финансовый 3 8 2 2 5 3 2 2" xfId="23915"/>
    <cellStyle name="Финансовый 3 8 2 2 5 3 2 3" xfId="37523"/>
    <cellStyle name="Финансовый 3 8 2 2 5 3 3" xfId="17111"/>
    <cellStyle name="Финансовый 3 8 2 2 5 3 4" xfId="30719"/>
    <cellStyle name="Финансовый 3 8 2 2 5 4" xfId="8039"/>
    <cellStyle name="Финансовый 3 8 2 2 5 4 2" xfId="21647"/>
    <cellStyle name="Финансовый 3 8 2 2 5 4 3" xfId="35255"/>
    <cellStyle name="Финансовый 3 8 2 2 5 5" xfId="14843"/>
    <cellStyle name="Финансовый 3 8 2 2 5 6" xfId="28451"/>
    <cellStyle name="Финансовый 3 8 2 2 6" xfId="857"/>
    <cellStyle name="Финансовый 3 8 2 2 6 2" xfId="5393"/>
    <cellStyle name="Финансовый 3 8 2 2 6 2 2" xfId="12197"/>
    <cellStyle name="Финансовый 3 8 2 2 6 2 2 2" xfId="25805"/>
    <cellStyle name="Финансовый 3 8 2 2 6 2 2 3" xfId="39413"/>
    <cellStyle name="Финансовый 3 8 2 2 6 2 3" xfId="19001"/>
    <cellStyle name="Финансовый 3 8 2 2 6 2 4" xfId="32609"/>
    <cellStyle name="Финансовый 3 8 2 2 6 3" xfId="3125"/>
    <cellStyle name="Финансовый 3 8 2 2 6 3 2" xfId="9929"/>
    <cellStyle name="Финансовый 3 8 2 2 6 3 2 2" xfId="23537"/>
    <cellStyle name="Финансовый 3 8 2 2 6 3 2 3" xfId="37145"/>
    <cellStyle name="Финансовый 3 8 2 2 6 3 3" xfId="16733"/>
    <cellStyle name="Финансовый 3 8 2 2 6 3 4" xfId="30341"/>
    <cellStyle name="Финансовый 3 8 2 2 6 4" xfId="7661"/>
    <cellStyle name="Финансовый 3 8 2 2 6 4 2" xfId="21269"/>
    <cellStyle name="Финансовый 3 8 2 2 6 4 3" xfId="34877"/>
    <cellStyle name="Финансовый 3 8 2 2 6 5" xfId="14465"/>
    <cellStyle name="Финансовый 3 8 2 2 6 6" xfId="28073"/>
    <cellStyle name="Финансовый 3 8 2 2 7" xfId="5015"/>
    <cellStyle name="Финансовый 3 8 2 2 7 2" xfId="11819"/>
    <cellStyle name="Финансовый 3 8 2 2 7 2 2" xfId="25427"/>
    <cellStyle name="Финансовый 3 8 2 2 7 2 3" xfId="39035"/>
    <cellStyle name="Финансовый 3 8 2 2 7 3" xfId="18623"/>
    <cellStyle name="Финансовый 3 8 2 2 7 4" xfId="32231"/>
    <cellStyle name="Финансовый 3 8 2 2 8" xfId="2747"/>
    <cellStyle name="Финансовый 3 8 2 2 8 2" xfId="9551"/>
    <cellStyle name="Финансовый 3 8 2 2 8 2 2" xfId="23159"/>
    <cellStyle name="Финансовый 3 8 2 2 8 2 3" xfId="36767"/>
    <cellStyle name="Финансовый 3 8 2 2 8 3" xfId="16355"/>
    <cellStyle name="Финансовый 3 8 2 2 8 4" xfId="29963"/>
    <cellStyle name="Финансовый 3 8 2 2 9" xfId="7283"/>
    <cellStyle name="Финансовый 3 8 2 2 9 2" xfId="20891"/>
    <cellStyle name="Финансовый 3 8 2 2 9 3" xfId="34499"/>
    <cellStyle name="Финансовый 3 8 2 3" xfId="1789"/>
    <cellStyle name="Финансовый 3 8 2 3 2" xfId="6325"/>
    <cellStyle name="Финансовый 3 8 2 3 2 2" xfId="13129"/>
    <cellStyle name="Финансовый 3 8 2 3 2 2 2" xfId="26737"/>
    <cellStyle name="Финансовый 3 8 2 3 2 2 3" xfId="40345"/>
    <cellStyle name="Финансовый 3 8 2 3 2 3" xfId="19933"/>
    <cellStyle name="Финансовый 3 8 2 3 2 4" xfId="33541"/>
    <cellStyle name="Финансовый 3 8 2 3 3" xfId="4057"/>
    <cellStyle name="Финансовый 3 8 2 3 3 2" xfId="10861"/>
    <cellStyle name="Финансовый 3 8 2 3 3 2 2" xfId="24469"/>
    <cellStyle name="Финансовый 3 8 2 3 3 2 3" xfId="38077"/>
    <cellStyle name="Финансовый 3 8 2 3 3 3" xfId="17665"/>
    <cellStyle name="Финансовый 3 8 2 3 3 4" xfId="31273"/>
    <cellStyle name="Финансовый 3 8 2 3 4" xfId="8593"/>
    <cellStyle name="Финансовый 3 8 2 3 4 2" xfId="22201"/>
    <cellStyle name="Финансовый 3 8 2 3 4 3" xfId="35809"/>
    <cellStyle name="Финансовый 3 8 2 3 5" xfId="15397"/>
    <cellStyle name="Финансовый 3 8 2 3 6" xfId="29005"/>
    <cellStyle name="Финансовый 3 8 2 4" xfId="1411"/>
    <cellStyle name="Финансовый 3 8 2 4 2" xfId="5947"/>
    <cellStyle name="Финансовый 3 8 2 4 2 2" xfId="12751"/>
    <cellStyle name="Финансовый 3 8 2 4 2 2 2" xfId="26359"/>
    <cellStyle name="Финансовый 3 8 2 4 2 2 3" xfId="39967"/>
    <cellStyle name="Финансовый 3 8 2 4 2 3" xfId="19555"/>
    <cellStyle name="Финансовый 3 8 2 4 2 4" xfId="33163"/>
    <cellStyle name="Финансовый 3 8 2 4 3" xfId="3679"/>
    <cellStyle name="Финансовый 3 8 2 4 3 2" xfId="10483"/>
    <cellStyle name="Финансовый 3 8 2 4 3 2 2" xfId="24091"/>
    <cellStyle name="Финансовый 3 8 2 4 3 2 3" xfId="37699"/>
    <cellStyle name="Финансовый 3 8 2 4 3 3" xfId="17287"/>
    <cellStyle name="Финансовый 3 8 2 4 3 4" xfId="30895"/>
    <cellStyle name="Финансовый 3 8 2 4 4" xfId="8215"/>
    <cellStyle name="Финансовый 3 8 2 4 4 2" xfId="21823"/>
    <cellStyle name="Финансовый 3 8 2 4 4 3" xfId="35431"/>
    <cellStyle name="Финансовый 3 8 2 4 5" xfId="15019"/>
    <cellStyle name="Финансовый 3 8 2 4 6" xfId="28627"/>
    <cellStyle name="Финансовый 3 8 2 5" xfId="2167"/>
    <cellStyle name="Финансовый 3 8 2 5 2" xfId="6703"/>
    <cellStyle name="Финансовый 3 8 2 5 2 2" xfId="13507"/>
    <cellStyle name="Финансовый 3 8 2 5 2 2 2" xfId="27115"/>
    <cellStyle name="Финансовый 3 8 2 5 2 2 3" xfId="40723"/>
    <cellStyle name="Финансовый 3 8 2 5 2 3" xfId="20311"/>
    <cellStyle name="Финансовый 3 8 2 5 2 4" xfId="33919"/>
    <cellStyle name="Финансовый 3 8 2 5 3" xfId="4435"/>
    <cellStyle name="Финансовый 3 8 2 5 3 2" xfId="11239"/>
    <cellStyle name="Финансовый 3 8 2 5 3 2 2" xfId="24847"/>
    <cellStyle name="Финансовый 3 8 2 5 3 2 3" xfId="38455"/>
    <cellStyle name="Финансовый 3 8 2 5 3 3" xfId="18043"/>
    <cellStyle name="Финансовый 3 8 2 5 3 4" xfId="31651"/>
    <cellStyle name="Финансовый 3 8 2 5 4" xfId="8971"/>
    <cellStyle name="Финансовый 3 8 2 5 4 2" xfId="22579"/>
    <cellStyle name="Финансовый 3 8 2 5 4 3" xfId="36187"/>
    <cellStyle name="Финансовый 3 8 2 5 5" xfId="15775"/>
    <cellStyle name="Финансовый 3 8 2 5 6" xfId="29383"/>
    <cellStyle name="Финансовый 3 8 2 6" xfId="1033"/>
    <cellStyle name="Финансовый 3 8 2 6 2" xfId="5569"/>
    <cellStyle name="Финансовый 3 8 2 6 2 2" xfId="12373"/>
    <cellStyle name="Финансовый 3 8 2 6 2 2 2" xfId="25981"/>
    <cellStyle name="Финансовый 3 8 2 6 2 2 3" xfId="39589"/>
    <cellStyle name="Финансовый 3 8 2 6 2 3" xfId="19177"/>
    <cellStyle name="Финансовый 3 8 2 6 2 4" xfId="32785"/>
    <cellStyle name="Финансовый 3 8 2 6 3" xfId="3301"/>
    <cellStyle name="Финансовый 3 8 2 6 3 2" xfId="10105"/>
    <cellStyle name="Финансовый 3 8 2 6 3 2 2" xfId="23713"/>
    <cellStyle name="Финансовый 3 8 2 6 3 2 3" xfId="37321"/>
    <cellStyle name="Финансовый 3 8 2 6 3 3" xfId="16909"/>
    <cellStyle name="Финансовый 3 8 2 6 3 4" xfId="30517"/>
    <cellStyle name="Финансовый 3 8 2 6 4" xfId="7837"/>
    <cellStyle name="Финансовый 3 8 2 6 4 2" xfId="21445"/>
    <cellStyle name="Финансовый 3 8 2 6 4 3" xfId="35053"/>
    <cellStyle name="Финансовый 3 8 2 6 5" xfId="14641"/>
    <cellStyle name="Финансовый 3 8 2 6 6" xfId="28249"/>
    <cellStyle name="Финансовый 3 8 2 7" xfId="655"/>
    <cellStyle name="Финансовый 3 8 2 7 2" xfId="5191"/>
    <cellStyle name="Финансовый 3 8 2 7 2 2" xfId="11995"/>
    <cellStyle name="Финансовый 3 8 2 7 2 2 2" xfId="25603"/>
    <cellStyle name="Финансовый 3 8 2 7 2 2 3" xfId="39211"/>
    <cellStyle name="Финансовый 3 8 2 7 2 3" xfId="18799"/>
    <cellStyle name="Финансовый 3 8 2 7 2 4" xfId="32407"/>
    <cellStyle name="Финансовый 3 8 2 7 3" xfId="2923"/>
    <cellStyle name="Финансовый 3 8 2 7 3 2" xfId="9727"/>
    <cellStyle name="Финансовый 3 8 2 7 3 2 2" xfId="23335"/>
    <cellStyle name="Финансовый 3 8 2 7 3 2 3" xfId="36943"/>
    <cellStyle name="Финансовый 3 8 2 7 3 3" xfId="16531"/>
    <cellStyle name="Финансовый 3 8 2 7 3 4" xfId="30139"/>
    <cellStyle name="Финансовый 3 8 2 7 4" xfId="7459"/>
    <cellStyle name="Финансовый 3 8 2 7 4 2" xfId="21067"/>
    <cellStyle name="Финансовый 3 8 2 7 4 3" xfId="34675"/>
    <cellStyle name="Финансовый 3 8 2 7 5" xfId="14263"/>
    <cellStyle name="Финансовый 3 8 2 7 6" xfId="27871"/>
    <cellStyle name="Финансовый 3 8 2 8" xfId="4813"/>
    <cellStyle name="Финансовый 3 8 2 8 2" xfId="11617"/>
    <cellStyle name="Финансовый 3 8 2 8 2 2" xfId="25225"/>
    <cellStyle name="Финансовый 3 8 2 8 2 3" xfId="38833"/>
    <cellStyle name="Финансовый 3 8 2 8 3" xfId="18421"/>
    <cellStyle name="Финансовый 3 8 2 8 4" xfId="32029"/>
    <cellStyle name="Финансовый 3 8 2 9" xfId="2545"/>
    <cellStyle name="Финансовый 3 8 2 9 2" xfId="9349"/>
    <cellStyle name="Финансовый 3 8 2 9 2 2" xfId="22957"/>
    <cellStyle name="Финансовый 3 8 2 9 2 3" xfId="36565"/>
    <cellStyle name="Финансовый 3 8 2 9 3" xfId="16153"/>
    <cellStyle name="Финансовый 3 8 2 9 4" xfId="29761"/>
    <cellStyle name="Финансовый 3 8 3" xfId="398"/>
    <cellStyle name="Финансовый 3 8 3 10" xfId="14006"/>
    <cellStyle name="Финансовый 3 8 3 11" xfId="27614"/>
    <cellStyle name="Финансовый 3 8 3 2" xfId="1910"/>
    <cellStyle name="Финансовый 3 8 3 2 2" xfId="6446"/>
    <cellStyle name="Финансовый 3 8 3 2 2 2" xfId="13250"/>
    <cellStyle name="Финансовый 3 8 3 2 2 2 2" xfId="26858"/>
    <cellStyle name="Финансовый 3 8 3 2 2 2 3" xfId="40466"/>
    <cellStyle name="Финансовый 3 8 3 2 2 3" xfId="20054"/>
    <cellStyle name="Финансовый 3 8 3 2 2 4" xfId="33662"/>
    <cellStyle name="Финансовый 3 8 3 2 3" xfId="4178"/>
    <cellStyle name="Финансовый 3 8 3 2 3 2" xfId="10982"/>
    <cellStyle name="Финансовый 3 8 3 2 3 2 2" xfId="24590"/>
    <cellStyle name="Финансовый 3 8 3 2 3 2 3" xfId="38198"/>
    <cellStyle name="Финансовый 3 8 3 2 3 3" xfId="17786"/>
    <cellStyle name="Финансовый 3 8 3 2 3 4" xfId="31394"/>
    <cellStyle name="Финансовый 3 8 3 2 4" xfId="8714"/>
    <cellStyle name="Финансовый 3 8 3 2 4 2" xfId="22322"/>
    <cellStyle name="Финансовый 3 8 3 2 4 3" xfId="35930"/>
    <cellStyle name="Финансовый 3 8 3 2 5" xfId="15518"/>
    <cellStyle name="Финансовый 3 8 3 2 6" xfId="29126"/>
    <cellStyle name="Финансовый 3 8 3 3" xfId="1532"/>
    <cellStyle name="Финансовый 3 8 3 3 2" xfId="6068"/>
    <cellStyle name="Финансовый 3 8 3 3 2 2" xfId="12872"/>
    <cellStyle name="Финансовый 3 8 3 3 2 2 2" xfId="26480"/>
    <cellStyle name="Финансовый 3 8 3 3 2 2 3" xfId="40088"/>
    <cellStyle name="Финансовый 3 8 3 3 2 3" xfId="19676"/>
    <cellStyle name="Финансовый 3 8 3 3 2 4" xfId="33284"/>
    <cellStyle name="Финансовый 3 8 3 3 3" xfId="3800"/>
    <cellStyle name="Финансовый 3 8 3 3 3 2" xfId="10604"/>
    <cellStyle name="Финансовый 3 8 3 3 3 2 2" xfId="24212"/>
    <cellStyle name="Финансовый 3 8 3 3 3 2 3" xfId="37820"/>
    <cellStyle name="Финансовый 3 8 3 3 3 3" xfId="17408"/>
    <cellStyle name="Финансовый 3 8 3 3 3 4" xfId="31016"/>
    <cellStyle name="Финансовый 3 8 3 3 4" xfId="8336"/>
    <cellStyle name="Финансовый 3 8 3 3 4 2" xfId="21944"/>
    <cellStyle name="Финансовый 3 8 3 3 4 3" xfId="35552"/>
    <cellStyle name="Финансовый 3 8 3 3 5" xfId="15140"/>
    <cellStyle name="Финансовый 3 8 3 3 6" xfId="28748"/>
    <cellStyle name="Финансовый 3 8 3 4" xfId="2288"/>
    <cellStyle name="Финансовый 3 8 3 4 2" xfId="6824"/>
    <cellStyle name="Финансовый 3 8 3 4 2 2" xfId="13628"/>
    <cellStyle name="Финансовый 3 8 3 4 2 2 2" xfId="27236"/>
    <cellStyle name="Финансовый 3 8 3 4 2 2 3" xfId="40844"/>
    <cellStyle name="Финансовый 3 8 3 4 2 3" xfId="20432"/>
    <cellStyle name="Финансовый 3 8 3 4 2 4" xfId="34040"/>
    <cellStyle name="Финансовый 3 8 3 4 3" xfId="4556"/>
    <cellStyle name="Финансовый 3 8 3 4 3 2" xfId="11360"/>
    <cellStyle name="Финансовый 3 8 3 4 3 2 2" xfId="24968"/>
    <cellStyle name="Финансовый 3 8 3 4 3 2 3" xfId="38576"/>
    <cellStyle name="Финансовый 3 8 3 4 3 3" xfId="18164"/>
    <cellStyle name="Финансовый 3 8 3 4 3 4" xfId="31772"/>
    <cellStyle name="Финансовый 3 8 3 4 4" xfId="9092"/>
    <cellStyle name="Финансовый 3 8 3 4 4 2" xfId="22700"/>
    <cellStyle name="Финансовый 3 8 3 4 4 3" xfId="36308"/>
    <cellStyle name="Финансовый 3 8 3 4 5" xfId="15896"/>
    <cellStyle name="Финансовый 3 8 3 4 6" xfId="29504"/>
    <cellStyle name="Финансовый 3 8 3 5" xfId="1154"/>
    <cellStyle name="Финансовый 3 8 3 5 2" xfId="5690"/>
    <cellStyle name="Финансовый 3 8 3 5 2 2" xfId="12494"/>
    <cellStyle name="Финансовый 3 8 3 5 2 2 2" xfId="26102"/>
    <cellStyle name="Финансовый 3 8 3 5 2 2 3" xfId="39710"/>
    <cellStyle name="Финансовый 3 8 3 5 2 3" xfId="19298"/>
    <cellStyle name="Финансовый 3 8 3 5 2 4" xfId="32906"/>
    <cellStyle name="Финансовый 3 8 3 5 3" xfId="3422"/>
    <cellStyle name="Финансовый 3 8 3 5 3 2" xfId="10226"/>
    <cellStyle name="Финансовый 3 8 3 5 3 2 2" xfId="23834"/>
    <cellStyle name="Финансовый 3 8 3 5 3 2 3" xfId="37442"/>
    <cellStyle name="Финансовый 3 8 3 5 3 3" xfId="17030"/>
    <cellStyle name="Финансовый 3 8 3 5 3 4" xfId="30638"/>
    <cellStyle name="Финансовый 3 8 3 5 4" xfId="7958"/>
    <cellStyle name="Финансовый 3 8 3 5 4 2" xfId="21566"/>
    <cellStyle name="Финансовый 3 8 3 5 4 3" xfId="35174"/>
    <cellStyle name="Финансовый 3 8 3 5 5" xfId="14762"/>
    <cellStyle name="Финансовый 3 8 3 5 6" xfId="28370"/>
    <cellStyle name="Финансовый 3 8 3 6" xfId="776"/>
    <cellStyle name="Финансовый 3 8 3 6 2" xfId="5312"/>
    <cellStyle name="Финансовый 3 8 3 6 2 2" xfId="12116"/>
    <cellStyle name="Финансовый 3 8 3 6 2 2 2" xfId="25724"/>
    <cellStyle name="Финансовый 3 8 3 6 2 2 3" xfId="39332"/>
    <cellStyle name="Финансовый 3 8 3 6 2 3" xfId="18920"/>
    <cellStyle name="Финансовый 3 8 3 6 2 4" xfId="32528"/>
    <cellStyle name="Финансовый 3 8 3 6 3" xfId="3044"/>
    <cellStyle name="Финансовый 3 8 3 6 3 2" xfId="9848"/>
    <cellStyle name="Финансовый 3 8 3 6 3 2 2" xfId="23456"/>
    <cellStyle name="Финансовый 3 8 3 6 3 2 3" xfId="37064"/>
    <cellStyle name="Финансовый 3 8 3 6 3 3" xfId="16652"/>
    <cellStyle name="Финансовый 3 8 3 6 3 4" xfId="30260"/>
    <cellStyle name="Финансовый 3 8 3 6 4" xfId="7580"/>
    <cellStyle name="Финансовый 3 8 3 6 4 2" xfId="21188"/>
    <cellStyle name="Финансовый 3 8 3 6 4 3" xfId="34796"/>
    <cellStyle name="Финансовый 3 8 3 6 5" xfId="14384"/>
    <cellStyle name="Финансовый 3 8 3 6 6" xfId="27992"/>
    <cellStyle name="Финансовый 3 8 3 7" xfId="4934"/>
    <cellStyle name="Финансовый 3 8 3 7 2" xfId="11738"/>
    <cellStyle name="Финансовый 3 8 3 7 2 2" xfId="25346"/>
    <cellStyle name="Финансовый 3 8 3 7 2 3" xfId="38954"/>
    <cellStyle name="Финансовый 3 8 3 7 3" xfId="18542"/>
    <cellStyle name="Финансовый 3 8 3 7 4" xfId="32150"/>
    <cellStyle name="Финансовый 3 8 3 8" xfId="2666"/>
    <cellStyle name="Финансовый 3 8 3 8 2" xfId="9470"/>
    <cellStyle name="Финансовый 3 8 3 8 2 2" xfId="23078"/>
    <cellStyle name="Финансовый 3 8 3 8 2 3" xfId="36686"/>
    <cellStyle name="Финансовый 3 8 3 8 3" xfId="16274"/>
    <cellStyle name="Финансовый 3 8 3 8 4" xfId="29882"/>
    <cellStyle name="Финансовый 3 8 3 9" xfId="7202"/>
    <cellStyle name="Финансовый 3 8 3 9 2" xfId="20810"/>
    <cellStyle name="Финансовый 3 8 3 9 3" xfId="34418"/>
    <cellStyle name="Финансовый 3 8 4" xfId="1708"/>
    <cellStyle name="Финансовый 3 8 4 2" xfId="6244"/>
    <cellStyle name="Финансовый 3 8 4 2 2" xfId="13048"/>
    <cellStyle name="Финансовый 3 8 4 2 2 2" xfId="26656"/>
    <cellStyle name="Финансовый 3 8 4 2 2 3" xfId="40264"/>
    <cellStyle name="Финансовый 3 8 4 2 3" xfId="19852"/>
    <cellStyle name="Финансовый 3 8 4 2 4" xfId="33460"/>
    <cellStyle name="Финансовый 3 8 4 3" xfId="3976"/>
    <cellStyle name="Финансовый 3 8 4 3 2" xfId="10780"/>
    <cellStyle name="Финансовый 3 8 4 3 2 2" xfId="24388"/>
    <cellStyle name="Финансовый 3 8 4 3 2 3" xfId="37996"/>
    <cellStyle name="Финансовый 3 8 4 3 3" xfId="17584"/>
    <cellStyle name="Финансовый 3 8 4 3 4" xfId="31192"/>
    <cellStyle name="Финансовый 3 8 4 4" xfId="8512"/>
    <cellStyle name="Финансовый 3 8 4 4 2" xfId="22120"/>
    <cellStyle name="Финансовый 3 8 4 4 3" xfId="35728"/>
    <cellStyle name="Финансовый 3 8 4 5" xfId="15316"/>
    <cellStyle name="Финансовый 3 8 4 6" xfId="28924"/>
    <cellStyle name="Финансовый 3 8 5" xfId="1330"/>
    <cellStyle name="Финансовый 3 8 5 2" xfId="5866"/>
    <cellStyle name="Финансовый 3 8 5 2 2" xfId="12670"/>
    <cellStyle name="Финансовый 3 8 5 2 2 2" xfId="26278"/>
    <cellStyle name="Финансовый 3 8 5 2 2 3" xfId="39886"/>
    <cellStyle name="Финансовый 3 8 5 2 3" xfId="19474"/>
    <cellStyle name="Финансовый 3 8 5 2 4" xfId="33082"/>
    <cellStyle name="Финансовый 3 8 5 3" xfId="3598"/>
    <cellStyle name="Финансовый 3 8 5 3 2" xfId="10402"/>
    <cellStyle name="Финансовый 3 8 5 3 2 2" xfId="24010"/>
    <cellStyle name="Финансовый 3 8 5 3 2 3" xfId="37618"/>
    <cellStyle name="Финансовый 3 8 5 3 3" xfId="17206"/>
    <cellStyle name="Финансовый 3 8 5 3 4" xfId="30814"/>
    <cellStyle name="Финансовый 3 8 5 4" xfId="8134"/>
    <cellStyle name="Финансовый 3 8 5 4 2" xfId="21742"/>
    <cellStyle name="Финансовый 3 8 5 4 3" xfId="35350"/>
    <cellStyle name="Финансовый 3 8 5 5" xfId="14938"/>
    <cellStyle name="Финансовый 3 8 5 6" xfId="28546"/>
    <cellStyle name="Финансовый 3 8 6" xfId="2086"/>
    <cellStyle name="Финансовый 3 8 6 2" xfId="6622"/>
    <cellStyle name="Финансовый 3 8 6 2 2" xfId="13426"/>
    <cellStyle name="Финансовый 3 8 6 2 2 2" xfId="27034"/>
    <cellStyle name="Финансовый 3 8 6 2 2 3" xfId="40642"/>
    <cellStyle name="Финансовый 3 8 6 2 3" xfId="20230"/>
    <cellStyle name="Финансовый 3 8 6 2 4" xfId="33838"/>
    <cellStyle name="Финансовый 3 8 6 3" xfId="4354"/>
    <cellStyle name="Финансовый 3 8 6 3 2" xfId="11158"/>
    <cellStyle name="Финансовый 3 8 6 3 2 2" xfId="24766"/>
    <cellStyle name="Финансовый 3 8 6 3 2 3" xfId="38374"/>
    <cellStyle name="Финансовый 3 8 6 3 3" xfId="17962"/>
    <cellStyle name="Финансовый 3 8 6 3 4" xfId="31570"/>
    <cellStyle name="Финансовый 3 8 6 4" xfId="8890"/>
    <cellStyle name="Финансовый 3 8 6 4 2" xfId="22498"/>
    <cellStyle name="Финансовый 3 8 6 4 3" xfId="36106"/>
    <cellStyle name="Финансовый 3 8 6 5" xfId="15694"/>
    <cellStyle name="Финансовый 3 8 6 6" xfId="29302"/>
    <cellStyle name="Финансовый 3 8 7" xfId="952"/>
    <cellStyle name="Финансовый 3 8 7 2" xfId="5488"/>
    <cellStyle name="Финансовый 3 8 7 2 2" xfId="12292"/>
    <cellStyle name="Финансовый 3 8 7 2 2 2" xfId="25900"/>
    <cellStyle name="Финансовый 3 8 7 2 2 3" xfId="39508"/>
    <cellStyle name="Финансовый 3 8 7 2 3" xfId="19096"/>
    <cellStyle name="Финансовый 3 8 7 2 4" xfId="32704"/>
    <cellStyle name="Финансовый 3 8 7 3" xfId="3220"/>
    <cellStyle name="Финансовый 3 8 7 3 2" xfId="10024"/>
    <cellStyle name="Финансовый 3 8 7 3 2 2" xfId="23632"/>
    <cellStyle name="Финансовый 3 8 7 3 2 3" xfId="37240"/>
    <cellStyle name="Финансовый 3 8 7 3 3" xfId="16828"/>
    <cellStyle name="Финансовый 3 8 7 3 4" xfId="30436"/>
    <cellStyle name="Финансовый 3 8 7 4" xfId="7756"/>
    <cellStyle name="Финансовый 3 8 7 4 2" xfId="21364"/>
    <cellStyle name="Финансовый 3 8 7 4 3" xfId="34972"/>
    <cellStyle name="Финансовый 3 8 7 5" xfId="14560"/>
    <cellStyle name="Финансовый 3 8 7 6" xfId="28168"/>
    <cellStyle name="Финансовый 3 8 8" xfId="574"/>
    <cellStyle name="Финансовый 3 8 8 2" xfId="5110"/>
    <cellStyle name="Финансовый 3 8 8 2 2" xfId="11914"/>
    <cellStyle name="Финансовый 3 8 8 2 2 2" xfId="25522"/>
    <cellStyle name="Финансовый 3 8 8 2 2 3" xfId="39130"/>
    <cellStyle name="Финансовый 3 8 8 2 3" xfId="18718"/>
    <cellStyle name="Финансовый 3 8 8 2 4" xfId="32326"/>
    <cellStyle name="Финансовый 3 8 8 3" xfId="2842"/>
    <cellStyle name="Финансовый 3 8 8 3 2" xfId="9646"/>
    <cellStyle name="Финансовый 3 8 8 3 2 2" xfId="23254"/>
    <cellStyle name="Финансовый 3 8 8 3 2 3" xfId="36862"/>
    <cellStyle name="Финансовый 3 8 8 3 3" xfId="16450"/>
    <cellStyle name="Финансовый 3 8 8 3 4" xfId="30058"/>
    <cellStyle name="Финансовый 3 8 8 4" xfId="7378"/>
    <cellStyle name="Финансовый 3 8 8 4 2" xfId="20986"/>
    <cellStyle name="Финансовый 3 8 8 4 3" xfId="34594"/>
    <cellStyle name="Финансовый 3 8 8 5" xfId="14182"/>
    <cellStyle name="Финансовый 3 8 8 6" xfId="27790"/>
    <cellStyle name="Финансовый 3 8 9" xfId="4732"/>
    <cellStyle name="Финансовый 3 8 9 2" xfId="11536"/>
    <cellStyle name="Финансовый 3 8 9 2 2" xfId="25144"/>
    <cellStyle name="Финансовый 3 8 9 2 3" xfId="38752"/>
    <cellStyle name="Финансовый 3 8 9 3" xfId="18340"/>
    <cellStyle name="Финансовый 3 8 9 4" xfId="31948"/>
    <cellStyle name="Финансовый 3 9" xfId="163"/>
    <cellStyle name="Финансовый 3 9 10" xfId="2431"/>
    <cellStyle name="Финансовый 3 9 10 2" xfId="9235"/>
    <cellStyle name="Финансовый 3 9 10 2 2" xfId="22843"/>
    <cellStyle name="Финансовый 3 9 10 2 3" xfId="36451"/>
    <cellStyle name="Финансовый 3 9 10 3" xfId="16039"/>
    <cellStyle name="Финансовый 3 9 10 4" xfId="29647"/>
    <cellStyle name="Финансовый 3 9 11" xfId="6967"/>
    <cellStyle name="Финансовый 3 9 11 2" xfId="20575"/>
    <cellStyle name="Финансовый 3 9 11 3" xfId="34183"/>
    <cellStyle name="Финансовый 3 9 12" xfId="13771"/>
    <cellStyle name="Финансовый 3 9 13" xfId="27379"/>
    <cellStyle name="Финансовый 3 9 2" xfId="244"/>
    <cellStyle name="Финансовый 3 9 2 10" xfId="7048"/>
    <cellStyle name="Финансовый 3 9 2 10 2" xfId="20656"/>
    <cellStyle name="Финансовый 3 9 2 10 3" xfId="34264"/>
    <cellStyle name="Финансовый 3 9 2 11" xfId="13852"/>
    <cellStyle name="Финансовый 3 9 2 12" xfId="27460"/>
    <cellStyle name="Финансовый 3 9 2 2" xfId="446"/>
    <cellStyle name="Финансовый 3 9 2 2 10" xfId="14054"/>
    <cellStyle name="Финансовый 3 9 2 2 11" xfId="27662"/>
    <cellStyle name="Финансовый 3 9 2 2 2" xfId="1958"/>
    <cellStyle name="Финансовый 3 9 2 2 2 2" xfId="6494"/>
    <cellStyle name="Финансовый 3 9 2 2 2 2 2" xfId="13298"/>
    <cellStyle name="Финансовый 3 9 2 2 2 2 2 2" xfId="26906"/>
    <cellStyle name="Финансовый 3 9 2 2 2 2 2 3" xfId="40514"/>
    <cellStyle name="Финансовый 3 9 2 2 2 2 3" xfId="20102"/>
    <cellStyle name="Финансовый 3 9 2 2 2 2 4" xfId="33710"/>
    <cellStyle name="Финансовый 3 9 2 2 2 3" xfId="4226"/>
    <cellStyle name="Финансовый 3 9 2 2 2 3 2" xfId="11030"/>
    <cellStyle name="Финансовый 3 9 2 2 2 3 2 2" xfId="24638"/>
    <cellStyle name="Финансовый 3 9 2 2 2 3 2 3" xfId="38246"/>
    <cellStyle name="Финансовый 3 9 2 2 2 3 3" xfId="17834"/>
    <cellStyle name="Финансовый 3 9 2 2 2 3 4" xfId="31442"/>
    <cellStyle name="Финансовый 3 9 2 2 2 4" xfId="8762"/>
    <cellStyle name="Финансовый 3 9 2 2 2 4 2" xfId="22370"/>
    <cellStyle name="Финансовый 3 9 2 2 2 4 3" xfId="35978"/>
    <cellStyle name="Финансовый 3 9 2 2 2 5" xfId="15566"/>
    <cellStyle name="Финансовый 3 9 2 2 2 6" xfId="29174"/>
    <cellStyle name="Финансовый 3 9 2 2 3" xfId="1580"/>
    <cellStyle name="Финансовый 3 9 2 2 3 2" xfId="6116"/>
    <cellStyle name="Финансовый 3 9 2 2 3 2 2" xfId="12920"/>
    <cellStyle name="Финансовый 3 9 2 2 3 2 2 2" xfId="26528"/>
    <cellStyle name="Финансовый 3 9 2 2 3 2 2 3" xfId="40136"/>
    <cellStyle name="Финансовый 3 9 2 2 3 2 3" xfId="19724"/>
    <cellStyle name="Финансовый 3 9 2 2 3 2 4" xfId="33332"/>
    <cellStyle name="Финансовый 3 9 2 2 3 3" xfId="3848"/>
    <cellStyle name="Финансовый 3 9 2 2 3 3 2" xfId="10652"/>
    <cellStyle name="Финансовый 3 9 2 2 3 3 2 2" xfId="24260"/>
    <cellStyle name="Финансовый 3 9 2 2 3 3 2 3" xfId="37868"/>
    <cellStyle name="Финансовый 3 9 2 2 3 3 3" xfId="17456"/>
    <cellStyle name="Финансовый 3 9 2 2 3 3 4" xfId="31064"/>
    <cellStyle name="Финансовый 3 9 2 2 3 4" xfId="8384"/>
    <cellStyle name="Финансовый 3 9 2 2 3 4 2" xfId="21992"/>
    <cellStyle name="Финансовый 3 9 2 2 3 4 3" xfId="35600"/>
    <cellStyle name="Финансовый 3 9 2 2 3 5" xfId="15188"/>
    <cellStyle name="Финансовый 3 9 2 2 3 6" xfId="28796"/>
    <cellStyle name="Финансовый 3 9 2 2 4" xfId="2336"/>
    <cellStyle name="Финансовый 3 9 2 2 4 2" xfId="6872"/>
    <cellStyle name="Финансовый 3 9 2 2 4 2 2" xfId="13676"/>
    <cellStyle name="Финансовый 3 9 2 2 4 2 2 2" xfId="27284"/>
    <cellStyle name="Финансовый 3 9 2 2 4 2 2 3" xfId="40892"/>
    <cellStyle name="Финансовый 3 9 2 2 4 2 3" xfId="20480"/>
    <cellStyle name="Финансовый 3 9 2 2 4 2 4" xfId="34088"/>
    <cellStyle name="Финансовый 3 9 2 2 4 3" xfId="4604"/>
    <cellStyle name="Финансовый 3 9 2 2 4 3 2" xfId="11408"/>
    <cellStyle name="Финансовый 3 9 2 2 4 3 2 2" xfId="25016"/>
    <cellStyle name="Финансовый 3 9 2 2 4 3 2 3" xfId="38624"/>
    <cellStyle name="Финансовый 3 9 2 2 4 3 3" xfId="18212"/>
    <cellStyle name="Финансовый 3 9 2 2 4 3 4" xfId="31820"/>
    <cellStyle name="Финансовый 3 9 2 2 4 4" xfId="9140"/>
    <cellStyle name="Финансовый 3 9 2 2 4 4 2" xfId="22748"/>
    <cellStyle name="Финансовый 3 9 2 2 4 4 3" xfId="36356"/>
    <cellStyle name="Финансовый 3 9 2 2 4 5" xfId="15944"/>
    <cellStyle name="Финансовый 3 9 2 2 4 6" xfId="29552"/>
    <cellStyle name="Финансовый 3 9 2 2 5" xfId="1202"/>
    <cellStyle name="Финансовый 3 9 2 2 5 2" xfId="5738"/>
    <cellStyle name="Финансовый 3 9 2 2 5 2 2" xfId="12542"/>
    <cellStyle name="Финансовый 3 9 2 2 5 2 2 2" xfId="26150"/>
    <cellStyle name="Финансовый 3 9 2 2 5 2 2 3" xfId="39758"/>
    <cellStyle name="Финансовый 3 9 2 2 5 2 3" xfId="19346"/>
    <cellStyle name="Финансовый 3 9 2 2 5 2 4" xfId="32954"/>
    <cellStyle name="Финансовый 3 9 2 2 5 3" xfId="3470"/>
    <cellStyle name="Финансовый 3 9 2 2 5 3 2" xfId="10274"/>
    <cellStyle name="Финансовый 3 9 2 2 5 3 2 2" xfId="23882"/>
    <cellStyle name="Финансовый 3 9 2 2 5 3 2 3" xfId="37490"/>
    <cellStyle name="Финансовый 3 9 2 2 5 3 3" xfId="17078"/>
    <cellStyle name="Финансовый 3 9 2 2 5 3 4" xfId="30686"/>
    <cellStyle name="Финансовый 3 9 2 2 5 4" xfId="8006"/>
    <cellStyle name="Финансовый 3 9 2 2 5 4 2" xfId="21614"/>
    <cellStyle name="Финансовый 3 9 2 2 5 4 3" xfId="35222"/>
    <cellStyle name="Финансовый 3 9 2 2 5 5" xfId="14810"/>
    <cellStyle name="Финансовый 3 9 2 2 5 6" xfId="28418"/>
    <cellStyle name="Финансовый 3 9 2 2 6" xfId="824"/>
    <cellStyle name="Финансовый 3 9 2 2 6 2" xfId="5360"/>
    <cellStyle name="Финансовый 3 9 2 2 6 2 2" xfId="12164"/>
    <cellStyle name="Финансовый 3 9 2 2 6 2 2 2" xfId="25772"/>
    <cellStyle name="Финансовый 3 9 2 2 6 2 2 3" xfId="39380"/>
    <cellStyle name="Финансовый 3 9 2 2 6 2 3" xfId="18968"/>
    <cellStyle name="Финансовый 3 9 2 2 6 2 4" xfId="32576"/>
    <cellStyle name="Финансовый 3 9 2 2 6 3" xfId="3092"/>
    <cellStyle name="Финансовый 3 9 2 2 6 3 2" xfId="9896"/>
    <cellStyle name="Финансовый 3 9 2 2 6 3 2 2" xfId="23504"/>
    <cellStyle name="Финансовый 3 9 2 2 6 3 2 3" xfId="37112"/>
    <cellStyle name="Финансовый 3 9 2 2 6 3 3" xfId="16700"/>
    <cellStyle name="Финансовый 3 9 2 2 6 3 4" xfId="30308"/>
    <cellStyle name="Финансовый 3 9 2 2 6 4" xfId="7628"/>
    <cellStyle name="Финансовый 3 9 2 2 6 4 2" xfId="21236"/>
    <cellStyle name="Финансовый 3 9 2 2 6 4 3" xfId="34844"/>
    <cellStyle name="Финансовый 3 9 2 2 6 5" xfId="14432"/>
    <cellStyle name="Финансовый 3 9 2 2 6 6" xfId="28040"/>
    <cellStyle name="Финансовый 3 9 2 2 7" xfId="4982"/>
    <cellStyle name="Финансовый 3 9 2 2 7 2" xfId="11786"/>
    <cellStyle name="Финансовый 3 9 2 2 7 2 2" xfId="25394"/>
    <cellStyle name="Финансовый 3 9 2 2 7 2 3" xfId="39002"/>
    <cellStyle name="Финансовый 3 9 2 2 7 3" xfId="18590"/>
    <cellStyle name="Финансовый 3 9 2 2 7 4" xfId="32198"/>
    <cellStyle name="Финансовый 3 9 2 2 8" xfId="2714"/>
    <cellStyle name="Финансовый 3 9 2 2 8 2" xfId="9518"/>
    <cellStyle name="Финансовый 3 9 2 2 8 2 2" xfId="23126"/>
    <cellStyle name="Финансовый 3 9 2 2 8 2 3" xfId="36734"/>
    <cellStyle name="Финансовый 3 9 2 2 8 3" xfId="16322"/>
    <cellStyle name="Финансовый 3 9 2 2 8 4" xfId="29930"/>
    <cellStyle name="Финансовый 3 9 2 2 9" xfId="7250"/>
    <cellStyle name="Финансовый 3 9 2 2 9 2" xfId="20858"/>
    <cellStyle name="Финансовый 3 9 2 2 9 3" xfId="34466"/>
    <cellStyle name="Финансовый 3 9 2 3" xfId="1756"/>
    <cellStyle name="Финансовый 3 9 2 3 2" xfId="6292"/>
    <cellStyle name="Финансовый 3 9 2 3 2 2" xfId="13096"/>
    <cellStyle name="Финансовый 3 9 2 3 2 2 2" xfId="26704"/>
    <cellStyle name="Финансовый 3 9 2 3 2 2 3" xfId="40312"/>
    <cellStyle name="Финансовый 3 9 2 3 2 3" xfId="19900"/>
    <cellStyle name="Финансовый 3 9 2 3 2 4" xfId="33508"/>
    <cellStyle name="Финансовый 3 9 2 3 3" xfId="4024"/>
    <cellStyle name="Финансовый 3 9 2 3 3 2" xfId="10828"/>
    <cellStyle name="Финансовый 3 9 2 3 3 2 2" xfId="24436"/>
    <cellStyle name="Финансовый 3 9 2 3 3 2 3" xfId="38044"/>
    <cellStyle name="Финансовый 3 9 2 3 3 3" xfId="17632"/>
    <cellStyle name="Финансовый 3 9 2 3 3 4" xfId="31240"/>
    <cellStyle name="Финансовый 3 9 2 3 4" xfId="8560"/>
    <cellStyle name="Финансовый 3 9 2 3 4 2" xfId="22168"/>
    <cellStyle name="Финансовый 3 9 2 3 4 3" xfId="35776"/>
    <cellStyle name="Финансовый 3 9 2 3 5" xfId="15364"/>
    <cellStyle name="Финансовый 3 9 2 3 6" xfId="28972"/>
    <cellStyle name="Финансовый 3 9 2 4" xfId="1378"/>
    <cellStyle name="Финансовый 3 9 2 4 2" xfId="5914"/>
    <cellStyle name="Финансовый 3 9 2 4 2 2" xfId="12718"/>
    <cellStyle name="Финансовый 3 9 2 4 2 2 2" xfId="26326"/>
    <cellStyle name="Финансовый 3 9 2 4 2 2 3" xfId="39934"/>
    <cellStyle name="Финансовый 3 9 2 4 2 3" xfId="19522"/>
    <cellStyle name="Финансовый 3 9 2 4 2 4" xfId="33130"/>
    <cellStyle name="Финансовый 3 9 2 4 3" xfId="3646"/>
    <cellStyle name="Финансовый 3 9 2 4 3 2" xfId="10450"/>
    <cellStyle name="Финансовый 3 9 2 4 3 2 2" xfId="24058"/>
    <cellStyle name="Финансовый 3 9 2 4 3 2 3" xfId="37666"/>
    <cellStyle name="Финансовый 3 9 2 4 3 3" xfId="17254"/>
    <cellStyle name="Финансовый 3 9 2 4 3 4" xfId="30862"/>
    <cellStyle name="Финансовый 3 9 2 4 4" xfId="8182"/>
    <cellStyle name="Финансовый 3 9 2 4 4 2" xfId="21790"/>
    <cellStyle name="Финансовый 3 9 2 4 4 3" xfId="35398"/>
    <cellStyle name="Финансовый 3 9 2 4 5" xfId="14986"/>
    <cellStyle name="Финансовый 3 9 2 4 6" xfId="28594"/>
    <cellStyle name="Финансовый 3 9 2 5" xfId="2134"/>
    <cellStyle name="Финансовый 3 9 2 5 2" xfId="6670"/>
    <cellStyle name="Финансовый 3 9 2 5 2 2" xfId="13474"/>
    <cellStyle name="Финансовый 3 9 2 5 2 2 2" xfId="27082"/>
    <cellStyle name="Финансовый 3 9 2 5 2 2 3" xfId="40690"/>
    <cellStyle name="Финансовый 3 9 2 5 2 3" xfId="20278"/>
    <cellStyle name="Финансовый 3 9 2 5 2 4" xfId="33886"/>
    <cellStyle name="Финансовый 3 9 2 5 3" xfId="4402"/>
    <cellStyle name="Финансовый 3 9 2 5 3 2" xfId="11206"/>
    <cellStyle name="Финансовый 3 9 2 5 3 2 2" xfId="24814"/>
    <cellStyle name="Финансовый 3 9 2 5 3 2 3" xfId="38422"/>
    <cellStyle name="Финансовый 3 9 2 5 3 3" xfId="18010"/>
    <cellStyle name="Финансовый 3 9 2 5 3 4" xfId="31618"/>
    <cellStyle name="Финансовый 3 9 2 5 4" xfId="8938"/>
    <cellStyle name="Финансовый 3 9 2 5 4 2" xfId="22546"/>
    <cellStyle name="Финансовый 3 9 2 5 4 3" xfId="36154"/>
    <cellStyle name="Финансовый 3 9 2 5 5" xfId="15742"/>
    <cellStyle name="Финансовый 3 9 2 5 6" xfId="29350"/>
    <cellStyle name="Финансовый 3 9 2 6" xfId="1000"/>
    <cellStyle name="Финансовый 3 9 2 6 2" xfId="5536"/>
    <cellStyle name="Финансовый 3 9 2 6 2 2" xfId="12340"/>
    <cellStyle name="Финансовый 3 9 2 6 2 2 2" xfId="25948"/>
    <cellStyle name="Финансовый 3 9 2 6 2 2 3" xfId="39556"/>
    <cellStyle name="Финансовый 3 9 2 6 2 3" xfId="19144"/>
    <cellStyle name="Финансовый 3 9 2 6 2 4" xfId="32752"/>
    <cellStyle name="Финансовый 3 9 2 6 3" xfId="3268"/>
    <cellStyle name="Финансовый 3 9 2 6 3 2" xfId="10072"/>
    <cellStyle name="Финансовый 3 9 2 6 3 2 2" xfId="23680"/>
    <cellStyle name="Финансовый 3 9 2 6 3 2 3" xfId="37288"/>
    <cellStyle name="Финансовый 3 9 2 6 3 3" xfId="16876"/>
    <cellStyle name="Финансовый 3 9 2 6 3 4" xfId="30484"/>
    <cellStyle name="Финансовый 3 9 2 6 4" xfId="7804"/>
    <cellStyle name="Финансовый 3 9 2 6 4 2" xfId="21412"/>
    <cellStyle name="Финансовый 3 9 2 6 4 3" xfId="35020"/>
    <cellStyle name="Финансовый 3 9 2 6 5" xfId="14608"/>
    <cellStyle name="Финансовый 3 9 2 6 6" xfId="28216"/>
    <cellStyle name="Финансовый 3 9 2 7" xfId="622"/>
    <cellStyle name="Финансовый 3 9 2 7 2" xfId="5158"/>
    <cellStyle name="Финансовый 3 9 2 7 2 2" xfId="11962"/>
    <cellStyle name="Финансовый 3 9 2 7 2 2 2" xfId="25570"/>
    <cellStyle name="Финансовый 3 9 2 7 2 2 3" xfId="39178"/>
    <cellStyle name="Финансовый 3 9 2 7 2 3" xfId="18766"/>
    <cellStyle name="Финансовый 3 9 2 7 2 4" xfId="32374"/>
    <cellStyle name="Финансовый 3 9 2 7 3" xfId="2890"/>
    <cellStyle name="Финансовый 3 9 2 7 3 2" xfId="9694"/>
    <cellStyle name="Финансовый 3 9 2 7 3 2 2" xfId="23302"/>
    <cellStyle name="Финансовый 3 9 2 7 3 2 3" xfId="36910"/>
    <cellStyle name="Финансовый 3 9 2 7 3 3" xfId="16498"/>
    <cellStyle name="Финансовый 3 9 2 7 3 4" xfId="30106"/>
    <cellStyle name="Финансовый 3 9 2 7 4" xfId="7426"/>
    <cellStyle name="Финансовый 3 9 2 7 4 2" xfId="21034"/>
    <cellStyle name="Финансовый 3 9 2 7 4 3" xfId="34642"/>
    <cellStyle name="Финансовый 3 9 2 7 5" xfId="14230"/>
    <cellStyle name="Финансовый 3 9 2 7 6" xfId="27838"/>
    <cellStyle name="Финансовый 3 9 2 8" xfId="4780"/>
    <cellStyle name="Финансовый 3 9 2 8 2" xfId="11584"/>
    <cellStyle name="Финансовый 3 9 2 8 2 2" xfId="25192"/>
    <cellStyle name="Финансовый 3 9 2 8 2 3" xfId="38800"/>
    <cellStyle name="Финансовый 3 9 2 8 3" xfId="18388"/>
    <cellStyle name="Финансовый 3 9 2 8 4" xfId="31996"/>
    <cellStyle name="Финансовый 3 9 2 9" xfId="2512"/>
    <cellStyle name="Финансовый 3 9 2 9 2" xfId="9316"/>
    <cellStyle name="Финансовый 3 9 2 9 2 2" xfId="22924"/>
    <cellStyle name="Финансовый 3 9 2 9 2 3" xfId="36532"/>
    <cellStyle name="Финансовый 3 9 2 9 3" xfId="16120"/>
    <cellStyle name="Финансовый 3 9 2 9 4" xfId="29728"/>
    <cellStyle name="Финансовый 3 9 3" xfId="365"/>
    <cellStyle name="Финансовый 3 9 3 10" xfId="13973"/>
    <cellStyle name="Финансовый 3 9 3 11" xfId="27581"/>
    <cellStyle name="Финансовый 3 9 3 2" xfId="1877"/>
    <cellStyle name="Финансовый 3 9 3 2 2" xfId="6413"/>
    <cellStyle name="Финансовый 3 9 3 2 2 2" xfId="13217"/>
    <cellStyle name="Финансовый 3 9 3 2 2 2 2" xfId="26825"/>
    <cellStyle name="Финансовый 3 9 3 2 2 2 3" xfId="40433"/>
    <cellStyle name="Финансовый 3 9 3 2 2 3" xfId="20021"/>
    <cellStyle name="Финансовый 3 9 3 2 2 4" xfId="33629"/>
    <cellStyle name="Финансовый 3 9 3 2 3" xfId="4145"/>
    <cellStyle name="Финансовый 3 9 3 2 3 2" xfId="10949"/>
    <cellStyle name="Финансовый 3 9 3 2 3 2 2" xfId="24557"/>
    <cellStyle name="Финансовый 3 9 3 2 3 2 3" xfId="38165"/>
    <cellStyle name="Финансовый 3 9 3 2 3 3" xfId="17753"/>
    <cellStyle name="Финансовый 3 9 3 2 3 4" xfId="31361"/>
    <cellStyle name="Финансовый 3 9 3 2 4" xfId="8681"/>
    <cellStyle name="Финансовый 3 9 3 2 4 2" xfId="22289"/>
    <cellStyle name="Финансовый 3 9 3 2 4 3" xfId="35897"/>
    <cellStyle name="Финансовый 3 9 3 2 5" xfId="15485"/>
    <cellStyle name="Финансовый 3 9 3 2 6" xfId="29093"/>
    <cellStyle name="Финансовый 3 9 3 3" xfId="1499"/>
    <cellStyle name="Финансовый 3 9 3 3 2" xfId="6035"/>
    <cellStyle name="Финансовый 3 9 3 3 2 2" xfId="12839"/>
    <cellStyle name="Финансовый 3 9 3 3 2 2 2" xfId="26447"/>
    <cellStyle name="Финансовый 3 9 3 3 2 2 3" xfId="40055"/>
    <cellStyle name="Финансовый 3 9 3 3 2 3" xfId="19643"/>
    <cellStyle name="Финансовый 3 9 3 3 2 4" xfId="33251"/>
    <cellStyle name="Финансовый 3 9 3 3 3" xfId="3767"/>
    <cellStyle name="Финансовый 3 9 3 3 3 2" xfId="10571"/>
    <cellStyle name="Финансовый 3 9 3 3 3 2 2" xfId="24179"/>
    <cellStyle name="Финансовый 3 9 3 3 3 2 3" xfId="37787"/>
    <cellStyle name="Финансовый 3 9 3 3 3 3" xfId="17375"/>
    <cellStyle name="Финансовый 3 9 3 3 3 4" xfId="30983"/>
    <cellStyle name="Финансовый 3 9 3 3 4" xfId="8303"/>
    <cellStyle name="Финансовый 3 9 3 3 4 2" xfId="21911"/>
    <cellStyle name="Финансовый 3 9 3 3 4 3" xfId="35519"/>
    <cellStyle name="Финансовый 3 9 3 3 5" xfId="15107"/>
    <cellStyle name="Финансовый 3 9 3 3 6" xfId="28715"/>
    <cellStyle name="Финансовый 3 9 3 4" xfId="2255"/>
    <cellStyle name="Финансовый 3 9 3 4 2" xfId="6791"/>
    <cellStyle name="Финансовый 3 9 3 4 2 2" xfId="13595"/>
    <cellStyle name="Финансовый 3 9 3 4 2 2 2" xfId="27203"/>
    <cellStyle name="Финансовый 3 9 3 4 2 2 3" xfId="40811"/>
    <cellStyle name="Финансовый 3 9 3 4 2 3" xfId="20399"/>
    <cellStyle name="Финансовый 3 9 3 4 2 4" xfId="34007"/>
    <cellStyle name="Финансовый 3 9 3 4 3" xfId="4523"/>
    <cellStyle name="Финансовый 3 9 3 4 3 2" xfId="11327"/>
    <cellStyle name="Финансовый 3 9 3 4 3 2 2" xfId="24935"/>
    <cellStyle name="Финансовый 3 9 3 4 3 2 3" xfId="38543"/>
    <cellStyle name="Финансовый 3 9 3 4 3 3" xfId="18131"/>
    <cellStyle name="Финансовый 3 9 3 4 3 4" xfId="31739"/>
    <cellStyle name="Финансовый 3 9 3 4 4" xfId="9059"/>
    <cellStyle name="Финансовый 3 9 3 4 4 2" xfId="22667"/>
    <cellStyle name="Финансовый 3 9 3 4 4 3" xfId="36275"/>
    <cellStyle name="Финансовый 3 9 3 4 5" xfId="15863"/>
    <cellStyle name="Финансовый 3 9 3 4 6" xfId="29471"/>
    <cellStyle name="Финансовый 3 9 3 5" xfId="1121"/>
    <cellStyle name="Финансовый 3 9 3 5 2" xfId="5657"/>
    <cellStyle name="Финансовый 3 9 3 5 2 2" xfId="12461"/>
    <cellStyle name="Финансовый 3 9 3 5 2 2 2" xfId="26069"/>
    <cellStyle name="Финансовый 3 9 3 5 2 2 3" xfId="39677"/>
    <cellStyle name="Финансовый 3 9 3 5 2 3" xfId="19265"/>
    <cellStyle name="Финансовый 3 9 3 5 2 4" xfId="32873"/>
    <cellStyle name="Финансовый 3 9 3 5 3" xfId="3389"/>
    <cellStyle name="Финансовый 3 9 3 5 3 2" xfId="10193"/>
    <cellStyle name="Финансовый 3 9 3 5 3 2 2" xfId="23801"/>
    <cellStyle name="Финансовый 3 9 3 5 3 2 3" xfId="37409"/>
    <cellStyle name="Финансовый 3 9 3 5 3 3" xfId="16997"/>
    <cellStyle name="Финансовый 3 9 3 5 3 4" xfId="30605"/>
    <cellStyle name="Финансовый 3 9 3 5 4" xfId="7925"/>
    <cellStyle name="Финансовый 3 9 3 5 4 2" xfId="21533"/>
    <cellStyle name="Финансовый 3 9 3 5 4 3" xfId="35141"/>
    <cellStyle name="Финансовый 3 9 3 5 5" xfId="14729"/>
    <cellStyle name="Финансовый 3 9 3 5 6" xfId="28337"/>
    <cellStyle name="Финансовый 3 9 3 6" xfId="743"/>
    <cellStyle name="Финансовый 3 9 3 6 2" xfId="5279"/>
    <cellStyle name="Финансовый 3 9 3 6 2 2" xfId="12083"/>
    <cellStyle name="Финансовый 3 9 3 6 2 2 2" xfId="25691"/>
    <cellStyle name="Финансовый 3 9 3 6 2 2 3" xfId="39299"/>
    <cellStyle name="Финансовый 3 9 3 6 2 3" xfId="18887"/>
    <cellStyle name="Финансовый 3 9 3 6 2 4" xfId="32495"/>
    <cellStyle name="Финансовый 3 9 3 6 3" xfId="3011"/>
    <cellStyle name="Финансовый 3 9 3 6 3 2" xfId="9815"/>
    <cellStyle name="Финансовый 3 9 3 6 3 2 2" xfId="23423"/>
    <cellStyle name="Финансовый 3 9 3 6 3 2 3" xfId="37031"/>
    <cellStyle name="Финансовый 3 9 3 6 3 3" xfId="16619"/>
    <cellStyle name="Финансовый 3 9 3 6 3 4" xfId="30227"/>
    <cellStyle name="Финансовый 3 9 3 6 4" xfId="7547"/>
    <cellStyle name="Финансовый 3 9 3 6 4 2" xfId="21155"/>
    <cellStyle name="Финансовый 3 9 3 6 4 3" xfId="34763"/>
    <cellStyle name="Финансовый 3 9 3 6 5" xfId="14351"/>
    <cellStyle name="Финансовый 3 9 3 6 6" xfId="27959"/>
    <cellStyle name="Финансовый 3 9 3 7" xfId="4901"/>
    <cellStyle name="Финансовый 3 9 3 7 2" xfId="11705"/>
    <cellStyle name="Финансовый 3 9 3 7 2 2" xfId="25313"/>
    <cellStyle name="Финансовый 3 9 3 7 2 3" xfId="38921"/>
    <cellStyle name="Финансовый 3 9 3 7 3" xfId="18509"/>
    <cellStyle name="Финансовый 3 9 3 7 4" xfId="32117"/>
    <cellStyle name="Финансовый 3 9 3 8" xfId="2633"/>
    <cellStyle name="Финансовый 3 9 3 8 2" xfId="9437"/>
    <cellStyle name="Финансовый 3 9 3 8 2 2" xfId="23045"/>
    <cellStyle name="Финансовый 3 9 3 8 2 3" xfId="36653"/>
    <cellStyle name="Финансовый 3 9 3 8 3" xfId="16241"/>
    <cellStyle name="Финансовый 3 9 3 8 4" xfId="29849"/>
    <cellStyle name="Финансовый 3 9 3 9" xfId="7169"/>
    <cellStyle name="Финансовый 3 9 3 9 2" xfId="20777"/>
    <cellStyle name="Финансовый 3 9 3 9 3" xfId="34385"/>
    <cellStyle name="Финансовый 3 9 4" xfId="1675"/>
    <cellStyle name="Финансовый 3 9 4 2" xfId="6211"/>
    <cellStyle name="Финансовый 3 9 4 2 2" xfId="13015"/>
    <cellStyle name="Финансовый 3 9 4 2 2 2" xfId="26623"/>
    <cellStyle name="Финансовый 3 9 4 2 2 3" xfId="40231"/>
    <cellStyle name="Финансовый 3 9 4 2 3" xfId="19819"/>
    <cellStyle name="Финансовый 3 9 4 2 4" xfId="33427"/>
    <cellStyle name="Финансовый 3 9 4 3" xfId="3943"/>
    <cellStyle name="Финансовый 3 9 4 3 2" xfId="10747"/>
    <cellStyle name="Финансовый 3 9 4 3 2 2" xfId="24355"/>
    <cellStyle name="Финансовый 3 9 4 3 2 3" xfId="37963"/>
    <cellStyle name="Финансовый 3 9 4 3 3" xfId="17551"/>
    <cellStyle name="Финансовый 3 9 4 3 4" xfId="31159"/>
    <cellStyle name="Финансовый 3 9 4 4" xfId="8479"/>
    <cellStyle name="Финансовый 3 9 4 4 2" xfId="22087"/>
    <cellStyle name="Финансовый 3 9 4 4 3" xfId="35695"/>
    <cellStyle name="Финансовый 3 9 4 5" xfId="15283"/>
    <cellStyle name="Финансовый 3 9 4 6" xfId="28891"/>
    <cellStyle name="Финансовый 3 9 5" xfId="1297"/>
    <cellStyle name="Финансовый 3 9 5 2" xfId="5833"/>
    <cellStyle name="Финансовый 3 9 5 2 2" xfId="12637"/>
    <cellStyle name="Финансовый 3 9 5 2 2 2" xfId="26245"/>
    <cellStyle name="Финансовый 3 9 5 2 2 3" xfId="39853"/>
    <cellStyle name="Финансовый 3 9 5 2 3" xfId="19441"/>
    <cellStyle name="Финансовый 3 9 5 2 4" xfId="33049"/>
    <cellStyle name="Финансовый 3 9 5 3" xfId="3565"/>
    <cellStyle name="Финансовый 3 9 5 3 2" xfId="10369"/>
    <cellStyle name="Финансовый 3 9 5 3 2 2" xfId="23977"/>
    <cellStyle name="Финансовый 3 9 5 3 2 3" xfId="37585"/>
    <cellStyle name="Финансовый 3 9 5 3 3" xfId="17173"/>
    <cellStyle name="Финансовый 3 9 5 3 4" xfId="30781"/>
    <cellStyle name="Финансовый 3 9 5 4" xfId="8101"/>
    <cellStyle name="Финансовый 3 9 5 4 2" xfId="21709"/>
    <cellStyle name="Финансовый 3 9 5 4 3" xfId="35317"/>
    <cellStyle name="Финансовый 3 9 5 5" xfId="14905"/>
    <cellStyle name="Финансовый 3 9 5 6" xfId="28513"/>
    <cellStyle name="Финансовый 3 9 6" xfId="2053"/>
    <cellStyle name="Финансовый 3 9 6 2" xfId="6589"/>
    <cellStyle name="Финансовый 3 9 6 2 2" xfId="13393"/>
    <cellStyle name="Финансовый 3 9 6 2 2 2" xfId="27001"/>
    <cellStyle name="Финансовый 3 9 6 2 2 3" xfId="40609"/>
    <cellStyle name="Финансовый 3 9 6 2 3" xfId="20197"/>
    <cellStyle name="Финансовый 3 9 6 2 4" xfId="33805"/>
    <cellStyle name="Финансовый 3 9 6 3" xfId="4321"/>
    <cellStyle name="Финансовый 3 9 6 3 2" xfId="11125"/>
    <cellStyle name="Финансовый 3 9 6 3 2 2" xfId="24733"/>
    <cellStyle name="Финансовый 3 9 6 3 2 3" xfId="38341"/>
    <cellStyle name="Финансовый 3 9 6 3 3" xfId="17929"/>
    <cellStyle name="Финансовый 3 9 6 3 4" xfId="31537"/>
    <cellStyle name="Финансовый 3 9 6 4" xfId="8857"/>
    <cellStyle name="Финансовый 3 9 6 4 2" xfId="22465"/>
    <cellStyle name="Финансовый 3 9 6 4 3" xfId="36073"/>
    <cellStyle name="Финансовый 3 9 6 5" xfId="15661"/>
    <cellStyle name="Финансовый 3 9 6 6" xfId="29269"/>
    <cellStyle name="Финансовый 3 9 7" xfId="919"/>
    <cellStyle name="Финансовый 3 9 7 2" xfId="5455"/>
    <cellStyle name="Финансовый 3 9 7 2 2" xfId="12259"/>
    <cellStyle name="Финансовый 3 9 7 2 2 2" xfId="25867"/>
    <cellStyle name="Финансовый 3 9 7 2 2 3" xfId="39475"/>
    <cellStyle name="Финансовый 3 9 7 2 3" xfId="19063"/>
    <cellStyle name="Финансовый 3 9 7 2 4" xfId="32671"/>
    <cellStyle name="Финансовый 3 9 7 3" xfId="3187"/>
    <cellStyle name="Финансовый 3 9 7 3 2" xfId="9991"/>
    <cellStyle name="Финансовый 3 9 7 3 2 2" xfId="23599"/>
    <cellStyle name="Финансовый 3 9 7 3 2 3" xfId="37207"/>
    <cellStyle name="Финансовый 3 9 7 3 3" xfId="16795"/>
    <cellStyle name="Финансовый 3 9 7 3 4" xfId="30403"/>
    <cellStyle name="Финансовый 3 9 7 4" xfId="7723"/>
    <cellStyle name="Финансовый 3 9 7 4 2" xfId="21331"/>
    <cellStyle name="Финансовый 3 9 7 4 3" xfId="34939"/>
    <cellStyle name="Финансовый 3 9 7 5" xfId="14527"/>
    <cellStyle name="Финансовый 3 9 7 6" xfId="28135"/>
    <cellStyle name="Финансовый 3 9 8" xfId="541"/>
    <cellStyle name="Финансовый 3 9 8 2" xfId="5077"/>
    <cellStyle name="Финансовый 3 9 8 2 2" xfId="11881"/>
    <cellStyle name="Финансовый 3 9 8 2 2 2" xfId="25489"/>
    <cellStyle name="Финансовый 3 9 8 2 2 3" xfId="39097"/>
    <cellStyle name="Финансовый 3 9 8 2 3" xfId="18685"/>
    <cellStyle name="Финансовый 3 9 8 2 4" xfId="32293"/>
    <cellStyle name="Финансовый 3 9 8 3" xfId="2809"/>
    <cellStyle name="Финансовый 3 9 8 3 2" xfId="9613"/>
    <cellStyle name="Финансовый 3 9 8 3 2 2" xfId="23221"/>
    <cellStyle name="Финансовый 3 9 8 3 2 3" xfId="36829"/>
    <cellStyle name="Финансовый 3 9 8 3 3" xfId="16417"/>
    <cellStyle name="Финансовый 3 9 8 3 4" xfId="30025"/>
    <cellStyle name="Финансовый 3 9 8 4" xfId="7345"/>
    <cellStyle name="Финансовый 3 9 8 4 2" xfId="20953"/>
    <cellStyle name="Финансовый 3 9 8 4 3" xfId="34561"/>
    <cellStyle name="Финансовый 3 9 8 5" xfId="14149"/>
    <cellStyle name="Финансовый 3 9 8 6" xfId="27757"/>
    <cellStyle name="Финансовый 3 9 9" xfId="4699"/>
    <cellStyle name="Финансовый 3 9 9 2" xfId="11503"/>
    <cellStyle name="Финансовый 3 9 9 2 2" xfId="25111"/>
    <cellStyle name="Финансовый 3 9 9 2 3" xfId="38719"/>
    <cellStyle name="Финансовый 3 9 9 3" xfId="18307"/>
    <cellStyle name="Финансовый 3 9 9 4" xfId="31915"/>
    <cellStyle name="Финансовый 3_заявки" xfId="56695"/>
    <cellStyle name="Финансовый 4" xfId="56696"/>
    <cellStyle name="Финансовый 4 2" xfId="56697"/>
    <cellStyle name="Финансовый 4 2 2" xfId="56698"/>
    <cellStyle name="Финансовый 4 2 2 2" xfId="56699"/>
    <cellStyle name="Финансовый 4 2 2_заявки" xfId="59140"/>
    <cellStyle name="Финансовый 4 2 3" xfId="56700"/>
    <cellStyle name="Финансовый 4 2 4" xfId="59141"/>
    <cellStyle name="Финансовый 4 2 4 2" xfId="59270"/>
    <cellStyle name="Финансовый 4 2 4_заявки" xfId="59271"/>
    <cellStyle name="Финансовый 4 2 5" xfId="59272"/>
    <cellStyle name="Финансовый 4 2 6" xfId="59273"/>
    <cellStyle name="Финансовый 4 2_заявки" xfId="56701"/>
    <cellStyle name="Финансовый 4 3" xfId="56702"/>
    <cellStyle name="Финансовый 4 3 2" xfId="56703"/>
    <cellStyle name="Финансовый 4 3 2 2" xfId="56704"/>
    <cellStyle name="Финансовый 4 3 2 2 2" xfId="56705"/>
    <cellStyle name="Финансовый 4 3 2 2_заявки" xfId="59142"/>
    <cellStyle name="Финансовый 4 3 2 3" xfId="56706"/>
    <cellStyle name="Финансовый 4 3 2_заявки" xfId="56707"/>
    <cellStyle name="Финансовый 4 3 3" xfId="56708"/>
    <cellStyle name="Финансовый 4 3 3 2" xfId="56709"/>
    <cellStyle name="Финансовый 4 3 3_заявки" xfId="59143"/>
    <cellStyle name="Финансовый 4 3 4" xfId="56710"/>
    <cellStyle name="Финансовый 4 3_заявки" xfId="56711"/>
    <cellStyle name="Финансовый 4 4" xfId="56712"/>
    <cellStyle name="Финансовый 4 4 2" xfId="56713"/>
    <cellStyle name="Финансовый 4 4 2 2" xfId="56714"/>
    <cellStyle name="Финансовый 4 4 2_заявки" xfId="59144"/>
    <cellStyle name="Финансовый 4 4 3" xfId="56715"/>
    <cellStyle name="Финансовый 4 4_заявки" xfId="56716"/>
    <cellStyle name="Финансовый 4 5" xfId="56717"/>
    <cellStyle name="Финансовый 4 5 2" xfId="56718"/>
    <cellStyle name="Финансовый 4 5_заявки" xfId="59145"/>
    <cellStyle name="Финансовый 4 6" xfId="56719"/>
    <cellStyle name="Финансовый 4 7" xfId="59146"/>
    <cellStyle name="Финансовый 4 7 2" xfId="59274"/>
    <cellStyle name="Финансовый 4 7_заявки" xfId="59275"/>
    <cellStyle name="Финансовый 4 8" xfId="59276"/>
    <cellStyle name="Финансовый 4 9" xfId="59277"/>
    <cellStyle name="Финансовый 4_заявки" xfId="56720"/>
    <cellStyle name="Финансовый 5" xfId="56721"/>
    <cellStyle name="Финансовый 5 2" xfId="56722"/>
    <cellStyle name="Финансовый 5 2 2" xfId="59147"/>
    <cellStyle name="Финансовый 5 2 2 2" xfId="59278"/>
    <cellStyle name="Финансовый 5 2 2_заявки" xfId="59279"/>
    <cellStyle name="Финансовый 5 2 3" xfId="59280"/>
    <cellStyle name="Финансовый 5 2_Остатки" xfId="59159"/>
    <cellStyle name="Финансовый 5 3" xfId="59148"/>
    <cellStyle name="Финансовый 5 3 2" xfId="59281"/>
    <cellStyle name="Финансовый 5 3_заявки" xfId="59282"/>
    <cellStyle name="Финансовый 5 4" xfId="59283"/>
    <cellStyle name="Финансовый 5_заявки" xfId="59149"/>
    <cellStyle name="Финансовый 6" xfId="56723"/>
    <cellStyle name="Финансовый 6 2" xfId="56724"/>
    <cellStyle name="Финансовый 6 2 2" xfId="56725"/>
    <cellStyle name="Финансовый 6 2 3" xfId="59150"/>
    <cellStyle name="Финансовый 6 2 3 2" xfId="59284"/>
    <cellStyle name="Финансовый 6 2 3_заявки" xfId="59285"/>
    <cellStyle name="Финансовый 6 2 4" xfId="59286"/>
    <cellStyle name="Финансовый 6 2_заявки" xfId="59151"/>
    <cellStyle name="Финансовый 6 3" xfId="56726"/>
    <cellStyle name="Финансовый 6 4" xfId="59152"/>
    <cellStyle name="Финансовый 6 4 2" xfId="59287"/>
    <cellStyle name="Финансовый 6 4_заявки" xfId="59288"/>
    <cellStyle name="Финансовый 6 5" xfId="59289"/>
    <cellStyle name="Финансовый 6_заявки" xfId="56727"/>
    <cellStyle name="Финансовый 7" xfId="56728"/>
    <cellStyle name="Финансовый 7 2" xfId="56729"/>
    <cellStyle name="Финансовый 7 2 2" xfId="56730"/>
    <cellStyle name="Финансовый 7 2_заявки" xfId="59153"/>
    <cellStyle name="Финансовый 7 3" xfId="56731"/>
    <cellStyle name="Финансовый 7 4" xfId="59154"/>
    <cellStyle name="Финансовый 7 4 2" xfId="59290"/>
    <cellStyle name="Финансовый 7 4_заявки" xfId="59291"/>
    <cellStyle name="Финансовый 7 5" xfId="59292"/>
    <cellStyle name="Финансовый 7 6" xfId="59293"/>
    <cellStyle name="Финансовый 7_заявки" xfId="56732"/>
    <cellStyle name="Финансовый 8" xfId="59155"/>
    <cellStyle name="Финансовый 8 2" xfId="59156"/>
    <cellStyle name="Финансовый 8 2 2" xfId="59294"/>
    <cellStyle name="Финансовый 8 2 3" xfId="59295"/>
    <cellStyle name="Финансовый 8 2_заявки" xfId="59296"/>
    <cellStyle name="Финансовый 8 3" xfId="59297"/>
    <cellStyle name="Финансовый 8 4" xfId="59298"/>
    <cellStyle name="Финансовый 8_заявки" xfId="59299"/>
    <cellStyle name="Финансовый 9" xfId="59157"/>
    <cellStyle name="Финансовый 9 2" xfId="59300"/>
    <cellStyle name="Финансовый 9 3" xfId="59301"/>
    <cellStyle name="Финансовый 9_заявки" xfId="59302"/>
  </cellStyles>
  <dxfs count="1915"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CC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R608"/>
  <sheetViews>
    <sheetView topLeftCell="A105" zoomScale="70" zoomScaleNormal="70" workbookViewId="0">
      <selection activeCell="D50" sqref="D50"/>
    </sheetView>
  </sheetViews>
  <sheetFormatPr defaultColWidth="9.140625" defaultRowHeight="15" customHeight="1" outlineLevelRow="2" outlineLevelCol="1"/>
  <cols>
    <col min="1" max="1" width="56.28515625" style="69" customWidth="1"/>
    <col min="2" max="2" width="12.28515625" style="69" customWidth="1"/>
    <col min="3" max="3" width="12.7109375" style="69" customWidth="1"/>
    <col min="4" max="7" width="12.85546875" style="69" customWidth="1"/>
    <col min="8" max="9" width="14.28515625" style="69" customWidth="1"/>
    <col min="10" max="16" width="14" style="69" customWidth="1"/>
    <col min="17" max="17" width="13.7109375" style="69" customWidth="1"/>
    <col min="18" max="18" width="13.28515625" style="69" customWidth="1"/>
    <col min="19" max="19" width="13.7109375" style="69" customWidth="1"/>
    <col min="20" max="21" width="14.5703125" style="69" customWidth="1"/>
    <col min="22" max="24" width="16.140625" style="69" customWidth="1"/>
    <col min="25" max="25" width="15" style="69" customWidth="1"/>
    <col min="26" max="26" width="13.85546875" style="69" customWidth="1"/>
    <col min="27" max="30" width="16.140625" style="69" customWidth="1"/>
    <col min="31" max="33" width="13" style="69" customWidth="1"/>
    <col min="34" max="34" width="13.140625" style="69" customWidth="1"/>
    <col min="35" max="40" width="14" style="69" customWidth="1"/>
    <col min="41" max="41" width="12.140625" style="69" customWidth="1"/>
    <col min="42" max="42" width="13" style="69" customWidth="1"/>
    <col min="43" max="47" width="13.7109375" style="69" customWidth="1"/>
    <col min="48" max="49" width="14.42578125" style="69" customWidth="1"/>
    <col min="50" max="50" width="13.7109375" style="69" customWidth="1"/>
    <col min="51" max="52" width="13.5703125" style="69" customWidth="1"/>
    <col min="53" max="53" width="12.28515625" style="69" customWidth="1"/>
    <col min="54" max="54" width="14.140625" style="69" customWidth="1"/>
    <col min="55" max="55" width="12.85546875" style="69" customWidth="1"/>
    <col min="56" max="58" width="13.140625" style="69" customWidth="1"/>
    <col min="59" max="59" width="14.5703125" style="69" customWidth="1"/>
    <col min="60" max="60" width="11.85546875" style="69" customWidth="1"/>
    <col min="61" max="61" width="14.28515625" style="69" customWidth="1"/>
    <col min="62" max="62" width="14.140625" style="69" customWidth="1"/>
    <col min="63" max="65" width="14.5703125" style="69" customWidth="1"/>
    <col min="66" max="68" width="13.85546875" style="69" customWidth="1"/>
    <col min="69" max="69" width="13.42578125" style="69" customWidth="1"/>
    <col min="70" max="72" width="13.7109375" style="69" customWidth="1"/>
    <col min="73" max="74" width="12.85546875" style="69" customWidth="1"/>
    <col min="75" max="76" width="12.7109375" style="69" customWidth="1"/>
    <col min="77" max="84" width="13" style="69" customWidth="1"/>
    <col min="85" max="85" width="13.7109375" style="69" customWidth="1"/>
    <col min="86" max="86" width="12.28515625" style="69" customWidth="1"/>
    <col min="87" max="87" width="13.42578125" style="69" customWidth="1"/>
    <col min="88" max="89" width="12.28515625" style="69" customWidth="1"/>
    <col min="90" max="90" width="13.28515625" style="69" customWidth="1"/>
    <col min="91" max="91" width="12.28515625" style="69" customWidth="1"/>
    <col min="92" max="92" width="13" style="69" customWidth="1"/>
    <col min="93" max="93" width="13.5703125" style="69" customWidth="1"/>
    <col min="94" max="94" width="12.7109375" style="69" customWidth="1"/>
    <col min="95" max="99" width="14" style="69" customWidth="1"/>
    <col min="100" max="100" width="17.7109375" style="69" customWidth="1"/>
    <col min="101" max="101" width="13.5703125" style="69" customWidth="1"/>
    <col min="102" max="102" width="11" style="69" customWidth="1"/>
    <col min="103" max="103" width="15.85546875" style="69" customWidth="1"/>
    <col min="104" max="104" width="10.7109375" style="69" customWidth="1"/>
    <col min="105" max="105" width="15.42578125" style="69" customWidth="1"/>
    <col min="106" max="106" width="13.7109375" style="69" customWidth="1"/>
    <col min="107" max="107" width="57.42578125" style="69" customWidth="1"/>
    <col min="108" max="108" width="10.28515625" style="69" customWidth="1" outlineLevel="1"/>
    <col min="109" max="110" width="9.140625" style="69" customWidth="1"/>
    <col min="111" max="111" width="9.42578125" style="69" customWidth="1"/>
    <col min="112" max="120" width="9.140625" style="69" customWidth="1"/>
    <col min="121" max="121" width="13.42578125" style="69" hidden="1" customWidth="1" outlineLevel="1"/>
    <col min="122" max="122" width="13" style="69" hidden="1" customWidth="1" outlineLevel="1"/>
    <col min="123" max="123" width="9.140625" style="69" customWidth="1" collapsed="1"/>
    <col min="124" max="124" width="9.140625" style="69" customWidth="1"/>
    <col min="125" max="125" width="10.5703125" style="69" bestFit="1" customWidth="1"/>
    <col min="126" max="137" width="9.140625" style="69" customWidth="1"/>
    <col min="138" max="16384" width="9.140625" style="69"/>
  </cols>
  <sheetData>
    <row r="1" spans="1:148" ht="29.25" customHeight="1">
      <c r="A1" s="598" t="s">
        <v>585</v>
      </c>
      <c r="B1" s="598">
        <v>44104</v>
      </c>
      <c r="C1" s="598"/>
      <c r="D1" s="598"/>
      <c r="E1" s="598"/>
      <c r="F1" s="598"/>
      <c r="G1" s="598"/>
      <c r="H1" s="598"/>
      <c r="I1" s="598"/>
      <c r="J1" s="598"/>
      <c r="K1" s="598"/>
      <c r="L1" s="598"/>
      <c r="M1" s="598"/>
      <c r="N1" s="598"/>
      <c r="O1" s="598"/>
      <c r="P1" s="598"/>
      <c r="Q1" s="598"/>
      <c r="R1" s="598"/>
      <c r="S1" s="598"/>
      <c r="T1" s="598"/>
      <c r="U1" s="598"/>
      <c r="V1" s="598"/>
      <c r="W1" s="598"/>
      <c r="X1" s="598"/>
      <c r="Y1" s="598"/>
      <c r="Z1" s="598"/>
      <c r="AA1" s="598"/>
      <c r="AB1" s="598"/>
      <c r="AC1" s="598"/>
      <c r="AD1" s="598"/>
      <c r="AE1" s="598"/>
      <c r="AF1" s="598"/>
      <c r="AG1" s="598"/>
      <c r="AH1" s="598"/>
      <c r="AI1" s="598"/>
      <c r="AJ1" s="598"/>
      <c r="AK1" s="598"/>
      <c r="AL1" s="598"/>
      <c r="AM1" s="598"/>
      <c r="AN1" s="598"/>
      <c r="AO1" s="598"/>
      <c r="AP1" s="598"/>
      <c r="AQ1" s="598"/>
      <c r="AR1" s="598"/>
      <c r="AS1" s="598"/>
      <c r="AT1" s="598"/>
      <c r="AU1" s="598"/>
      <c r="AV1" s="598"/>
      <c r="AW1" s="598"/>
      <c r="AX1" s="598"/>
      <c r="AY1" s="598"/>
      <c r="AZ1" s="598"/>
      <c r="BA1" s="598"/>
      <c r="BB1" s="598"/>
      <c r="BC1" s="598"/>
      <c r="BD1" s="598"/>
      <c r="BE1" s="598"/>
      <c r="BF1" s="598"/>
      <c r="BG1" s="598"/>
      <c r="BH1" s="598"/>
      <c r="BI1" s="598"/>
      <c r="BJ1" s="598"/>
      <c r="BK1" s="598"/>
      <c r="BL1" s="598"/>
      <c r="BM1" s="598"/>
      <c r="BN1" s="598"/>
      <c r="BO1" s="598"/>
      <c r="BP1" s="598"/>
      <c r="BQ1" s="598"/>
      <c r="BR1" s="598"/>
      <c r="BS1" s="598"/>
      <c r="BT1" s="598"/>
      <c r="BU1" s="598"/>
      <c r="BV1" s="598"/>
      <c r="BW1" s="598"/>
      <c r="BX1" s="598"/>
      <c r="BY1" s="598"/>
      <c r="BZ1" s="598"/>
      <c r="CA1" s="598"/>
      <c r="CB1" s="598"/>
      <c r="CC1" s="598"/>
      <c r="CD1" s="598"/>
      <c r="CE1" s="598"/>
      <c r="CF1" s="598"/>
      <c r="CG1" s="598"/>
      <c r="CH1" s="598"/>
      <c r="CI1" s="598"/>
      <c r="CJ1" s="598"/>
      <c r="CK1" s="598"/>
      <c r="CL1" s="598"/>
      <c r="CM1" s="598"/>
      <c r="CN1" s="598"/>
      <c r="CO1" s="598"/>
      <c r="CP1" s="598"/>
      <c r="CQ1" s="598"/>
      <c r="CR1" s="598"/>
      <c r="CS1" s="598"/>
      <c r="CT1" s="598"/>
      <c r="CU1" s="598"/>
      <c r="CV1" s="598"/>
      <c r="CW1" s="598"/>
      <c r="CX1" s="598"/>
      <c r="CY1" s="598"/>
      <c r="CZ1" s="598"/>
      <c r="DA1" s="598"/>
      <c r="DB1" s="598"/>
      <c r="DC1" s="598"/>
      <c r="DD1" s="598"/>
      <c r="DE1" s="598"/>
      <c r="DF1" s="598"/>
      <c r="DG1" s="598"/>
      <c r="DH1" s="598"/>
      <c r="DI1" s="598"/>
      <c r="DJ1" s="598"/>
      <c r="DK1" s="598"/>
      <c r="DL1" s="598"/>
      <c r="DM1" s="598"/>
      <c r="DN1" s="598"/>
      <c r="DO1" s="598"/>
      <c r="DP1" s="598"/>
      <c r="DQ1" s="598"/>
      <c r="DR1" s="598"/>
      <c r="DS1" s="598"/>
      <c r="DT1" s="598"/>
      <c r="DU1" s="598"/>
      <c r="DV1" s="598"/>
      <c r="DW1" s="598"/>
      <c r="DX1" s="598"/>
      <c r="DY1" s="598"/>
      <c r="DZ1" s="598"/>
      <c r="EA1" s="598"/>
      <c r="EB1" s="598"/>
      <c r="EC1" s="598"/>
      <c r="ED1" s="598"/>
      <c r="EE1" s="598"/>
      <c r="EF1" s="598"/>
      <c r="EG1" s="598"/>
      <c r="EH1" s="598"/>
      <c r="EI1" s="598"/>
      <c r="EJ1" s="598"/>
      <c r="EK1" s="598"/>
      <c r="EL1" s="598"/>
      <c r="EM1" s="598"/>
      <c r="EN1" s="598"/>
      <c r="EO1" s="598"/>
      <c r="EP1" s="598"/>
      <c r="EQ1" s="598"/>
      <c r="ER1" s="598"/>
    </row>
    <row r="2" spans="1:148" ht="26.25" customHeight="1">
      <c r="A2" s="598" t="s">
        <v>586</v>
      </c>
      <c r="B2" s="598" t="s">
        <v>80</v>
      </c>
      <c r="C2" s="598"/>
      <c r="D2" s="598"/>
      <c r="E2" s="598"/>
      <c r="F2" s="598"/>
      <c r="G2" s="598"/>
      <c r="H2" s="598"/>
      <c r="I2" s="598" t="s">
        <v>587</v>
      </c>
      <c r="J2" s="598"/>
      <c r="K2" s="598"/>
      <c r="L2" s="598"/>
      <c r="M2" s="598"/>
      <c r="N2" s="598"/>
      <c r="O2" s="598"/>
      <c r="P2" s="598"/>
      <c r="Q2" s="598" t="s">
        <v>588</v>
      </c>
      <c r="R2" s="598"/>
      <c r="S2" s="598"/>
      <c r="T2" s="598" t="s">
        <v>589</v>
      </c>
      <c r="U2" s="598" t="s">
        <v>590</v>
      </c>
      <c r="V2" s="598"/>
      <c r="W2" s="598"/>
      <c r="X2" s="598"/>
      <c r="Y2" s="598"/>
      <c r="Z2" s="598" t="s">
        <v>591</v>
      </c>
      <c r="AA2" s="598"/>
      <c r="AB2" s="598"/>
      <c r="AC2" s="598"/>
      <c r="AD2" s="598"/>
      <c r="AE2" s="598"/>
      <c r="AF2" s="598"/>
      <c r="AG2" s="598"/>
      <c r="AH2" s="598"/>
      <c r="AI2" s="598"/>
      <c r="AJ2" s="598"/>
      <c r="AK2" s="598"/>
      <c r="AL2" s="598"/>
      <c r="AM2" s="598"/>
      <c r="AN2" s="598"/>
      <c r="AO2" s="598"/>
      <c r="AP2" s="598"/>
      <c r="AQ2" s="598" t="s">
        <v>592</v>
      </c>
      <c r="AR2" s="598"/>
      <c r="AS2" s="598" t="s">
        <v>593</v>
      </c>
      <c r="AT2" s="598"/>
      <c r="AU2" s="598"/>
      <c r="AV2" s="598"/>
      <c r="AW2" s="598"/>
      <c r="AX2" s="598"/>
      <c r="AY2" s="598"/>
      <c r="AZ2" s="598"/>
      <c r="BA2" s="598"/>
      <c r="BB2" s="598"/>
      <c r="BC2" s="598" t="s">
        <v>594</v>
      </c>
      <c r="BD2" s="598" t="s">
        <v>595</v>
      </c>
      <c r="BE2" s="598"/>
      <c r="BF2" s="598"/>
      <c r="BG2" s="598"/>
      <c r="BH2" s="598"/>
      <c r="BI2" s="598"/>
      <c r="BJ2" s="598"/>
      <c r="BK2" s="598" t="s">
        <v>16</v>
      </c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 t="s">
        <v>4</v>
      </c>
      <c r="CD2" s="598" t="s">
        <v>596</v>
      </c>
      <c r="CE2" s="598"/>
      <c r="CF2" s="598"/>
      <c r="CG2" s="598"/>
      <c r="CH2" s="598"/>
      <c r="CI2" s="598" t="s">
        <v>57</v>
      </c>
      <c r="CJ2" s="598"/>
      <c r="CK2" s="598"/>
      <c r="CL2" s="598"/>
      <c r="CM2" s="598" t="s">
        <v>3</v>
      </c>
      <c r="CN2" s="598"/>
      <c r="CO2" s="598"/>
      <c r="CP2" s="598"/>
      <c r="CQ2" s="598"/>
      <c r="CR2" s="598"/>
      <c r="CS2" s="598"/>
      <c r="CT2" s="598"/>
      <c r="CU2" s="598"/>
      <c r="CV2" s="598" t="s">
        <v>68</v>
      </c>
      <c r="CW2" s="598"/>
      <c r="CX2" s="598"/>
      <c r="CY2" s="598"/>
      <c r="CZ2" s="598"/>
      <c r="DA2" s="598"/>
      <c r="DB2" s="598" t="s">
        <v>597</v>
      </c>
      <c r="DC2" s="598" t="s">
        <v>598</v>
      </c>
      <c r="DD2" s="598"/>
      <c r="DE2" s="598"/>
      <c r="DF2" s="598"/>
      <c r="DG2" s="598"/>
      <c r="DH2" s="598" t="s">
        <v>165</v>
      </c>
      <c r="DI2" s="598" t="s">
        <v>586</v>
      </c>
      <c r="DJ2" s="598"/>
      <c r="DK2" s="598"/>
      <c r="DL2" s="598"/>
      <c r="DM2" s="598"/>
      <c r="DN2" s="598"/>
      <c r="DO2" s="598"/>
      <c r="DP2" s="598"/>
      <c r="DQ2" s="598"/>
      <c r="DR2" s="598"/>
      <c r="DS2" s="598"/>
      <c r="DT2" s="598"/>
      <c r="DU2" s="598"/>
      <c r="DV2" s="598"/>
      <c r="DW2" s="598"/>
      <c r="DX2" s="598"/>
      <c r="DY2" s="598"/>
      <c r="DZ2" s="598"/>
      <c r="EA2" s="598"/>
      <c r="EB2" s="598"/>
      <c r="EC2" s="598"/>
      <c r="ED2" s="598"/>
      <c r="EE2" s="598"/>
      <c r="EF2" s="598"/>
      <c r="EG2" s="598"/>
      <c r="EH2" s="598"/>
      <c r="EI2" s="598"/>
      <c r="EJ2" s="598"/>
      <c r="EK2" s="598"/>
      <c r="EL2" s="598"/>
      <c r="EM2" s="598"/>
      <c r="EN2" s="598"/>
      <c r="EO2" s="598"/>
      <c r="EP2" s="598"/>
      <c r="EQ2" s="598"/>
      <c r="ER2" s="598"/>
    </row>
    <row r="3" spans="1:148">
      <c r="A3" s="598" t="s">
        <v>599</v>
      </c>
      <c r="B3" s="598" t="s">
        <v>80</v>
      </c>
      <c r="C3" s="598" t="s">
        <v>80</v>
      </c>
      <c r="D3" s="598" t="s">
        <v>80</v>
      </c>
      <c r="E3" s="598" t="s">
        <v>80</v>
      </c>
      <c r="F3" s="598" t="s">
        <v>80</v>
      </c>
      <c r="G3" s="598" t="s">
        <v>80</v>
      </c>
      <c r="H3" s="598" t="s">
        <v>80</v>
      </c>
      <c r="I3" s="598" t="s">
        <v>600</v>
      </c>
      <c r="J3" s="598" t="s">
        <v>600</v>
      </c>
      <c r="K3" s="598" t="s">
        <v>600</v>
      </c>
      <c r="L3" s="598" t="s">
        <v>600</v>
      </c>
      <c r="M3" s="598" t="s">
        <v>166</v>
      </c>
      <c r="N3" s="598" t="s">
        <v>163</v>
      </c>
      <c r="O3" s="598" t="s">
        <v>601</v>
      </c>
      <c r="P3" s="598" t="s">
        <v>16</v>
      </c>
      <c r="Q3" s="598" t="s">
        <v>82</v>
      </c>
      <c r="R3" s="598" t="s">
        <v>82</v>
      </c>
      <c r="S3" s="598" t="s">
        <v>82</v>
      </c>
      <c r="T3" s="598" t="s">
        <v>82</v>
      </c>
      <c r="U3" s="598" t="s">
        <v>82</v>
      </c>
      <c r="V3" s="598" t="s">
        <v>82</v>
      </c>
      <c r="W3" s="598" t="s">
        <v>82</v>
      </c>
      <c r="X3" s="598" t="s">
        <v>82</v>
      </c>
      <c r="Y3" s="598" t="s">
        <v>83</v>
      </c>
      <c r="Z3" s="598" t="s">
        <v>83</v>
      </c>
      <c r="AA3" s="598" t="s">
        <v>83</v>
      </c>
      <c r="AB3" s="598" t="s">
        <v>83</v>
      </c>
      <c r="AC3" s="598" t="s">
        <v>83</v>
      </c>
      <c r="AD3" s="598" t="s">
        <v>83</v>
      </c>
      <c r="AE3" s="598" t="s">
        <v>83</v>
      </c>
      <c r="AF3" s="598" t="s">
        <v>83</v>
      </c>
      <c r="AG3" s="598" t="s">
        <v>83</v>
      </c>
      <c r="AH3" s="598" t="s">
        <v>83</v>
      </c>
      <c r="AI3" s="598" t="s">
        <v>83</v>
      </c>
      <c r="AJ3" s="598" t="s">
        <v>83</v>
      </c>
      <c r="AK3" s="598" t="s">
        <v>83</v>
      </c>
      <c r="AL3" s="598" t="s">
        <v>83</v>
      </c>
      <c r="AM3" s="598" t="s">
        <v>89</v>
      </c>
      <c r="AN3" s="598" t="s">
        <v>89</v>
      </c>
      <c r="AO3" s="598" t="s">
        <v>89</v>
      </c>
      <c r="AP3" s="598" t="s">
        <v>89</v>
      </c>
      <c r="AQ3" s="598" t="s">
        <v>592</v>
      </c>
      <c r="AR3" s="598" t="s">
        <v>592</v>
      </c>
      <c r="AS3" s="598" t="s">
        <v>76</v>
      </c>
      <c r="AT3" s="598" t="s">
        <v>76</v>
      </c>
      <c r="AU3" s="598" t="s">
        <v>76</v>
      </c>
      <c r="AV3" s="598" t="s">
        <v>76</v>
      </c>
      <c r="AW3" s="598" t="s">
        <v>76</v>
      </c>
      <c r="AX3" s="598" t="s">
        <v>76</v>
      </c>
      <c r="AY3" s="598" t="s">
        <v>76</v>
      </c>
      <c r="AZ3" s="598" t="s">
        <v>76</v>
      </c>
      <c r="BA3" s="598" t="s">
        <v>76</v>
      </c>
      <c r="BB3" s="598" t="s">
        <v>76</v>
      </c>
      <c r="BC3" s="598" t="s">
        <v>594</v>
      </c>
      <c r="BD3" s="598" t="s">
        <v>79</v>
      </c>
      <c r="BE3" s="598" t="s">
        <v>79</v>
      </c>
      <c r="BF3" s="598" t="s">
        <v>79</v>
      </c>
      <c r="BG3" s="598" t="s">
        <v>79</v>
      </c>
      <c r="BH3" s="598" t="s">
        <v>79</v>
      </c>
      <c r="BI3" s="598" t="s">
        <v>79</v>
      </c>
      <c r="BJ3" s="598" t="s">
        <v>79</v>
      </c>
      <c r="BK3" s="598" t="s">
        <v>16</v>
      </c>
      <c r="BL3" s="598" t="s">
        <v>16</v>
      </c>
      <c r="BM3" s="598" t="s">
        <v>16</v>
      </c>
      <c r="BN3" s="598" t="s">
        <v>16</v>
      </c>
      <c r="BO3" s="598" t="s">
        <v>16</v>
      </c>
      <c r="BP3" s="598" t="s">
        <v>16</v>
      </c>
      <c r="BQ3" s="598" t="s">
        <v>16</v>
      </c>
      <c r="BR3" s="598" t="s">
        <v>16</v>
      </c>
      <c r="BS3" s="598" t="s">
        <v>16</v>
      </c>
      <c r="BT3" s="598" t="s">
        <v>16</v>
      </c>
      <c r="BU3" s="598" t="s">
        <v>16</v>
      </c>
      <c r="BV3" s="598" t="s">
        <v>16</v>
      </c>
      <c r="BW3" s="598" t="s">
        <v>16</v>
      </c>
      <c r="BX3" s="598" t="s">
        <v>16</v>
      </c>
      <c r="BY3" s="598" t="s">
        <v>16</v>
      </c>
      <c r="BZ3" s="598" t="s">
        <v>16</v>
      </c>
      <c r="CA3" s="598" t="s">
        <v>16</v>
      </c>
      <c r="CB3" s="598" t="s">
        <v>16</v>
      </c>
      <c r="CC3" s="598" t="s">
        <v>4</v>
      </c>
      <c r="CD3" s="598" t="s">
        <v>179</v>
      </c>
      <c r="CE3" s="598" t="s">
        <v>179</v>
      </c>
      <c r="CF3" s="598" t="s">
        <v>179</v>
      </c>
      <c r="CG3" s="598" t="s">
        <v>179</v>
      </c>
      <c r="CH3" s="598" t="s">
        <v>179</v>
      </c>
      <c r="CI3" s="598" t="s">
        <v>57</v>
      </c>
      <c r="CJ3" s="598" t="s">
        <v>57</v>
      </c>
      <c r="CK3" s="598" t="s">
        <v>78</v>
      </c>
      <c r="CL3" s="598" t="s">
        <v>78</v>
      </c>
      <c r="CM3" s="598" t="s">
        <v>3</v>
      </c>
      <c r="CN3" s="598" t="s">
        <v>3</v>
      </c>
      <c r="CO3" s="598" t="s">
        <v>3</v>
      </c>
      <c r="CP3" s="598" t="s">
        <v>3</v>
      </c>
      <c r="CQ3" s="598" t="s">
        <v>3</v>
      </c>
      <c r="CR3" s="598" t="s">
        <v>3</v>
      </c>
      <c r="CS3" s="598" t="s">
        <v>3</v>
      </c>
      <c r="CT3" s="598" t="s">
        <v>3</v>
      </c>
      <c r="CU3" s="598" t="s">
        <v>3</v>
      </c>
      <c r="CV3" s="598" t="s">
        <v>68</v>
      </c>
      <c r="CW3" s="598" t="s">
        <v>68</v>
      </c>
      <c r="CX3" s="598" t="s">
        <v>68</v>
      </c>
      <c r="CY3" s="598" t="s">
        <v>68</v>
      </c>
      <c r="CZ3" s="598" t="s">
        <v>68</v>
      </c>
      <c r="DA3" s="598" t="s">
        <v>68</v>
      </c>
      <c r="DB3" s="598" t="s">
        <v>597</v>
      </c>
      <c r="DC3" s="598" t="s">
        <v>598</v>
      </c>
      <c r="DD3" s="598"/>
      <c r="DE3" s="598"/>
      <c r="DF3" s="598"/>
      <c r="DG3" s="598"/>
      <c r="DH3" s="598"/>
      <c r="DI3" s="598" t="s">
        <v>599</v>
      </c>
      <c r="DJ3" s="598"/>
      <c r="DK3" s="598"/>
      <c r="DL3" s="598"/>
      <c r="DM3" s="598"/>
      <c r="DN3" s="598"/>
      <c r="DO3" s="598"/>
      <c r="DP3" s="598"/>
      <c r="DQ3" s="598"/>
      <c r="DR3" s="598"/>
      <c r="DS3" s="598"/>
      <c r="DT3" s="598"/>
      <c r="DU3" s="598"/>
      <c r="DV3" s="598"/>
      <c r="DW3" s="598"/>
      <c r="DX3" s="598"/>
      <c r="DY3" s="598"/>
      <c r="DZ3" s="598"/>
      <c r="EA3" s="598"/>
      <c r="EB3" s="598"/>
      <c r="EC3" s="598"/>
      <c r="ED3" s="598"/>
      <c r="EE3" s="598"/>
      <c r="EF3" s="598"/>
      <c r="EG3" s="598"/>
      <c r="EH3" s="598"/>
      <c r="EI3" s="598"/>
      <c r="EJ3" s="598"/>
      <c r="EK3" s="598"/>
      <c r="EL3" s="598"/>
      <c r="EM3" s="598"/>
      <c r="EN3" s="598"/>
      <c r="EO3" s="598"/>
      <c r="EP3" s="598"/>
      <c r="EQ3" s="598"/>
      <c r="ER3" s="598"/>
    </row>
    <row r="4" spans="1:148">
      <c r="A4" s="598" t="s">
        <v>74</v>
      </c>
      <c r="B4" s="598" t="s">
        <v>46</v>
      </c>
      <c r="C4" s="598" t="s">
        <v>46</v>
      </c>
      <c r="D4" s="598" t="s">
        <v>46</v>
      </c>
      <c r="E4" s="598" t="s">
        <v>46</v>
      </c>
      <c r="F4" s="598" t="s">
        <v>46</v>
      </c>
      <c r="G4" s="598" t="s">
        <v>88</v>
      </c>
      <c r="H4" s="598" t="s">
        <v>46</v>
      </c>
      <c r="I4" s="598" t="s">
        <v>46</v>
      </c>
      <c r="J4" s="598" t="s">
        <v>46</v>
      </c>
      <c r="K4" s="598" t="s">
        <v>46</v>
      </c>
      <c r="L4" s="598" t="s">
        <v>46</v>
      </c>
      <c r="M4" s="598" t="s">
        <v>46</v>
      </c>
      <c r="N4" s="598" t="s">
        <v>46</v>
      </c>
      <c r="O4" s="598" t="s">
        <v>19</v>
      </c>
      <c r="P4" s="598" t="s">
        <v>20</v>
      </c>
      <c r="Q4" s="598" t="s">
        <v>46</v>
      </c>
      <c r="R4" s="598" t="s">
        <v>295</v>
      </c>
      <c r="S4" s="598" t="s">
        <v>46</v>
      </c>
      <c r="T4" s="598" t="s">
        <v>46</v>
      </c>
      <c r="U4" s="598" t="s">
        <v>46</v>
      </c>
      <c r="V4" s="598" t="s">
        <v>46</v>
      </c>
      <c r="W4" s="598" t="s">
        <v>295</v>
      </c>
      <c r="X4" s="598" t="s">
        <v>46</v>
      </c>
      <c r="Y4" s="598" t="s">
        <v>63</v>
      </c>
      <c r="Z4" s="598" t="s">
        <v>19</v>
      </c>
      <c r="AA4" s="598" t="s">
        <v>19</v>
      </c>
      <c r="AB4" s="598" t="s">
        <v>602</v>
      </c>
      <c r="AC4" s="598" t="s">
        <v>295</v>
      </c>
      <c r="AD4" s="598" t="s">
        <v>19</v>
      </c>
      <c r="AE4" s="598" t="s">
        <v>19</v>
      </c>
      <c r="AF4" s="598" t="s">
        <v>20</v>
      </c>
      <c r="AG4" s="598" t="s">
        <v>20</v>
      </c>
      <c r="AH4" s="598" t="s">
        <v>20</v>
      </c>
      <c r="AI4" s="598" t="s">
        <v>603</v>
      </c>
      <c r="AJ4" s="598" t="s">
        <v>19</v>
      </c>
      <c r="AK4" s="598" t="s">
        <v>19</v>
      </c>
      <c r="AL4" s="598" t="s">
        <v>175</v>
      </c>
      <c r="AM4" s="598" t="s">
        <v>19</v>
      </c>
      <c r="AN4" s="598" t="s">
        <v>19</v>
      </c>
      <c r="AO4" s="598" t="s">
        <v>19</v>
      </c>
      <c r="AP4" s="598" t="s">
        <v>19</v>
      </c>
      <c r="AQ4" s="598" t="s">
        <v>167</v>
      </c>
      <c r="AR4" s="598" t="s">
        <v>167</v>
      </c>
      <c r="AS4" s="598" t="s">
        <v>19</v>
      </c>
      <c r="AT4" s="598" t="s">
        <v>19</v>
      </c>
      <c r="AU4" s="598" t="s">
        <v>20</v>
      </c>
      <c r="AV4" s="598" t="s">
        <v>20</v>
      </c>
      <c r="AW4" s="598" t="s">
        <v>58</v>
      </c>
      <c r="AX4" s="598" t="s">
        <v>294</v>
      </c>
      <c r="AY4" s="598" t="s">
        <v>63</v>
      </c>
      <c r="AZ4" s="598" t="s">
        <v>530</v>
      </c>
      <c r="BA4" s="598" t="s">
        <v>295</v>
      </c>
      <c r="BB4" s="598" t="s">
        <v>19</v>
      </c>
      <c r="BC4" s="598" t="s">
        <v>19</v>
      </c>
      <c r="BD4" s="598" t="s">
        <v>19</v>
      </c>
      <c r="BE4" s="598" t="s">
        <v>19</v>
      </c>
      <c r="BF4" s="598" t="s">
        <v>20</v>
      </c>
      <c r="BG4" s="598" t="s">
        <v>63</v>
      </c>
      <c r="BH4" s="598" t="s">
        <v>530</v>
      </c>
      <c r="BI4" s="598" t="s">
        <v>58</v>
      </c>
      <c r="BJ4" s="598" t="s">
        <v>294</v>
      </c>
      <c r="BK4" s="598" t="s">
        <v>19</v>
      </c>
      <c r="BL4" s="598" t="s">
        <v>19</v>
      </c>
      <c r="BM4" s="598" t="s">
        <v>19</v>
      </c>
      <c r="BN4" s="598" t="s">
        <v>19</v>
      </c>
      <c r="BO4" s="598" t="s">
        <v>19</v>
      </c>
      <c r="BP4" s="598" t="s">
        <v>19</v>
      </c>
      <c r="BQ4" s="598" t="s">
        <v>19</v>
      </c>
      <c r="BR4" s="598" t="s">
        <v>295</v>
      </c>
      <c r="BS4" s="598" t="s">
        <v>20</v>
      </c>
      <c r="BT4" s="598" t="s">
        <v>20</v>
      </c>
      <c r="BU4" s="598" t="s">
        <v>603</v>
      </c>
      <c r="BV4" s="598" t="s">
        <v>296</v>
      </c>
      <c r="BW4" s="598" t="s">
        <v>294</v>
      </c>
      <c r="BX4" s="598" t="s">
        <v>297</v>
      </c>
      <c r="BY4" s="598" t="s">
        <v>602</v>
      </c>
      <c r="BZ4" s="598" t="s">
        <v>602</v>
      </c>
      <c r="CA4" s="598" t="s">
        <v>602</v>
      </c>
      <c r="CB4" s="598" t="s">
        <v>88</v>
      </c>
      <c r="CC4" s="598" t="s">
        <v>19</v>
      </c>
      <c r="CD4" s="598" t="s">
        <v>19</v>
      </c>
      <c r="CE4" s="598" t="s">
        <v>20</v>
      </c>
      <c r="CF4" s="598" t="s">
        <v>296</v>
      </c>
      <c r="CG4" s="598" t="s">
        <v>603</v>
      </c>
      <c r="CH4" s="598" t="s">
        <v>19</v>
      </c>
      <c r="CI4" s="598" t="s">
        <v>603</v>
      </c>
      <c r="CJ4" s="598" t="s">
        <v>20</v>
      </c>
      <c r="CK4" s="598" t="s">
        <v>296</v>
      </c>
      <c r="CL4" s="598" t="s">
        <v>19</v>
      </c>
      <c r="CM4" s="598" t="s">
        <v>85</v>
      </c>
      <c r="CN4" s="598" t="s">
        <v>20</v>
      </c>
      <c r="CO4" s="598" t="s">
        <v>20</v>
      </c>
      <c r="CP4" s="598" t="s">
        <v>294</v>
      </c>
      <c r="CQ4" s="598" t="s">
        <v>295</v>
      </c>
      <c r="CR4" s="598" t="s">
        <v>88</v>
      </c>
      <c r="CS4" s="598" t="s">
        <v>85</v>
      </c>
      <c r="CT4" s="598" t="s">
        <v>602</v>
      </c>
      <c r="CU4" s="598" t="s">
        <v>85</v>
      </c>
      <c r="CV4" s="598" t="s">
        <v>46</v>
      </c>
      <c r="CW4" s="598" t="s">
        <v>46</v>
      </c>
      <c r="CX4" s="598"/>
      <c r="CY4" s="598" t="s">
        <v>19</v>
      </c>
      <c r="CZ4" s="598" t="s">
        <v>19</v>
      </c>
      <c r="DA4" s="598"/>
      <c r="DB4" s="598"/>
      <c r="DC4" s="598"/>
      <c r="DD4" s="598"/>
      <c r="DE4" s="598"/>
      <c r="DF4" s="598"/>
      <c r="DG4" s="598"/>
      <c r="DH4" s="598"/>
      <c r="DI4" s="598" t="s">
        <v>74</v>
      </c>
      <c r="DJ4" s="598"/>
      <c r="DK4" s="598"/>
      <c r="DL4" s="598"/>
      <c r="DM4" s="598"/>
      <c r="DN4" s="598"/>
      <c r="DO4" s="598"/>
      <c r="DP4" s="598"/>
      <c r="DQ4" s="598"/>
      <c r="DR4" s="598"/>
      <c r="DS4" s="598"/>
      <c r="DT4" s="598"/>
      <c r="DU4" s="598"/>
      <c r="DV4" s="598"/>
      <c r="DW4" s="598"/>
      <c r="DX4" s="598"/>
      <c r="DY4" s="598"/>
      <c r="DZ4" s="598"/>
      <c r="EA4" s="598"/>
      <c r="EB4" s="598"/>
      <c r="EC4" s="598"/>
      <c r="ED4" s="598"/>
      <c r="EE4" s="598"/>
      <c r="EF4" s="598"/>
      <c r="EG4" s="598"/>
      <c r="EH4" s="598"/>
      <c r="EI4" s="598"/>
      <c r="EJ4" s="598"/>
      <c r="EK4" s="598"/>
      <c r="EL4" s="598"/>
      <c r="EM4" s="598"/>
      <c r="EN4" s="598"/>
      <c r="EO4" s="598"/>
      <c r="EP4" s="598"/>
      <c r="EQ4" s="598"/>
      <c r="ER4" s="598"/>
    </row>
    <row r="5" spans="1:148" ht="121.5" customHeight="1">
      <c r="A5" s="598" t="s">
        <v>604</v>
      </c>
      <c r="B5" s="598" t="s">
        <v>124</v>
      </c>
      <c r="C5" s="598" t="s">
        <v>131</v>
      </c>
      <c r="D5" s="598" t="s">
        <v>298</v>
      </c>
      <c r="E5" s="598" t="s">
        <v>164</v>
      </c>
      <c r="F5" s="598" t="s">
        <v>106</v>
      </c>
      <c r="G5" s="598" t="s">
        <v>299</v>
      </c>
      <c r="H5" s="598" t="s">
        <v>107</v>
      </c>
      <c r="I5" s="598" t="s">
        <v>300</v>
      </c>
      <c r="J5" s="598" t="s">
        <v>301</v>
      </c>
      <c r="K5" s="598" t="s">
        <v>421</v>
      </c>
      <c r="L5" s="598" t="s">
        <v>441</v>
      </c>
      <c r="M5" s="598" t="s">
        <v>169</v>
      </c>
      <c r="N5" s="598" t="s">
        <v>162</v>
      </c>
      <c r="O5" s="598" t="s">
        <v>87</v>
      </c>
      <c r="P5" s="598" t="s">
        <v>155</v>
      </c>
      <c r="Q5" s="598" t="s">
        <v>143</v>
      </c>
      <c r="R5" s="598" t="s">
        <v>529</v>
      </c>
      <c r="S5" s="598" t="s">
        <v>461</v>
      </c>
      <c r="T5" s="598" t="s">
        <v>460</v>
      </c>
      <c r="U5" s="598" t="s">
        <v>302</v>
      </c>
      <c r="V5" s="598" t="s">
        <v>303</v>
      </c>
      <c r="W5" s="598" t="s">
        <v>473</v>
      </c>
      <c r="X5" s="598" t="s">
        <v>459</v>
      </c>
      <c r="Y5" s="598" t="s">
        <v>605</v>
      </c>
      <c r="Z5" s="598" t="s">
        <v>458</v>
      </c>
      <c r="AA5" s="598" t="s">
        <v>304</v>
      </c>
      <c r="AB5" s="598" t="s">
        <v>606</v>
      </c>
      <c r="AC5" s="598" t="s">
        <v>403</v>
      </c>
      <c r="AD5" s="598" t="s">
        <v>471</v>
      </c>
      <c r="AE5" s="598" t="s">
        <v>511</v>
      </c>
      <c r="AF5" s="598" t="s">
        <v>495</v>
      </c>
      <c r="AG5" s="598" t="s">
        <v>457</v>
      </c>
      <c r="AH5" s="598" t="s">
        <v>607</v>
      </c>
      <c r="AI5" s="598" t="s">
        <v>504</v>
      </c>
      <c r="AJ5" s="598" t="s">
        <v>305</v>
      </c>
      <c r="AK5" s="598" t="s">
        <v>440</v>
      </c>
      <c r="AL5" s="598" t="s">
        <v>176</v>
      </c>
      <c r="AM5" s="598" t="s">
        <v>608</v>
      </c>
      <c r="AN5" s="598" t="s">
        <v>306</v>
      </c>
      <c r="AO5" s="598" t="s">
        <v>307</v>
      </c>
      <c r="AP5" s="598" t="s">
        <v>308</v>
      </c>
      <c r="AQ5" s="598" t="s">
        <v>309</v>
      </c>
      <c r="AR5" s="598" t="s">
        <v>168</v>
      </c>
      <c r="AS5" s="598" t="s">
        <v>609</v>
      </c>
      <c r="AT5" s="598" t="s">
        <v>470</v>
      </c>
      <c r="AU5" s="598" t="s">
        <v>610</v>
      </c>
      <c r="AV5" s="598" t="s">
        <v>611</v>
      </c>
      <c r="AW5" s="598" t="s">
        <v>97</v>
      </c>
      <c r="AX5" s="598" t="s">
        <v>310</v>
      </c>
      <c r="AY5" s="598" t="s">
        <v>146</v>
      </c>
      <c r="AZ5" s="598" t="s">
        <v>531</v>
      </c>
      <c r="BA5" s="598" t="s">
        <v>505</v>
      </c>
      <c r="BB5" s="598" t="s">
        <v>472</v>
      </c>
      <c r="BC5" s="598" t="s">
        <v>311</v>
      </c>
      <c r="BD5" s="598" t="s">
        <v>612</v>
      </c>
      <c r="BE5" s="598" t="s">
        <v>510</v>
      </c>
      <c r="BF5" s="598" t="s">
        <v>613</v>
      </c>
      <c r="BG5" s="598" t="s">
        <v>144</v>
      </c>
      <c r="BH5" s="598" t="s">
        <v>532</v>
      </c>
      <c r="BI5" s="598" t="s">
        <v>98</v>
      </c>
      <c r="BJ5" s="598" t="s">
        <v>312</v>
      </c>
      <c r="BK5" s="598" t="s">
        <v>313</v>
      </c>
      <c r="BL5" s="598" t="s">
        <v>314</v>
      </c>
      <c r="BM5" s="598" t="s">
        <v>130</v>
      </c>
      <c r="BN5" s="598" t="s">
        <v>436</v>
      </c>
      <c r="BO5" s="598" t="s">
        <v>475</v>
      </c>
      <c r="BP5" s="598" t="s">
        <v>516</v>
      </c>
      <c r="BQ5" s="598" t="s">
        <v>517</v>
      </c>
      <c r="BR5" s="598" t="s">
        <v>476</v>
      </c>
      <c r="BS5" s="598" t="s">
        <v>315</v>
      </c>
      <c r="BT5" s="598" t="s">
        <v>316</v>
      </c>
      <c r="BU5" s="598" t="s">
        <v>503</v>
      </c>
      <c r="BV5" s="598" t="s">
        <v>317</v>
      </c>
      <c r="BW5" s="598" t="s">
        <v>490</v>
      </c>
      <c r="BX5" s="598" t="s">
        <v>318</v>
      </c>
      <c r="BY5" s="598" t="s">
        <v>524</v>
      </c>
      <c r="BZ5" s="598" t="s">
        <v>525</v>
      </c>
      <c r="CA5" s="598" t="s">
        <v>526</v>
      </c>
      <c r="CB5" s="598" t="s">
        <v>101</v>
      </c>
      <c r="CC5" s="598" t="s">
        <v>438</v>
      </c>
      <c r="CD5" s="598" t="s">
        <v>118</v>
      </c>
      <c r="CE5" s="598" t="s">
        <v>177</v>
      </c>
      <c r="CF5" s="598" t="s">
        <v>319</v>
      </c>
      <c r="CG5" s="598" t="s">
        <v>501</v>
      </c>
      <c r="CH5" s="598" t="s">
        <v>437</v>
      </c>
      <c r="CI5" s="598" t="s">
        <v>502</v>
      </c>
      <c r="CJ5" s="598" t="s">
        <v>320</v>
      </c>
      <c r="CK5" s="598" t="s">
        <v>321</v>
      </c>
      <c r="CL5" s="598" t="s">
        <v>135</v>
      </c>
      <c r="CM5" s="598" t="s">
        <v>439</v>
      </c>
      <c r="CN5" s="598" t="s">
        <v>91</v>
      </c>
      <c r="CO5" s="598" t="s">
        <v>92</v>
      </c>
      <c r="CP5" s="598" t="s">
        <v>491</v>
      </c>
      <c r="CQ5" s="598" t="s">
        <v>322</v>
      </c>
      <c r="CR5" s="598" t="s">
        <v>96</v>
      </c>
      <c r="CS5" s="598" t="s">
        <v>496</v>
      </c>
      <c r="CT5" s="598" t="s">
        <v>528</v>
      </c>
      <c r="CU5" s="598" t="s">
        <v>497</v>
      </c>
      <c r="CV5" s="598" t="s">
        <v>323</v>
      </c>
      <c r="CW5" s="598" t="s">
        <v>324</v>
      </c>
      <c r="CX5" s="598" t="s">
        <v>325</v>
      </c>
      <c r="CY5" s="598" t="s">
        <v>326</v>
      </c>
      <c r="CZ5" s="598" t="s">
        <v>327</v>
      </c>
      <c r="DA5" s="598" t="s">
        <v>160</v>
      </c>
      <c r="DB5" s="598" t="s">
        <v>597</v>
      </c>
      <c r="DC5" s="598" t="s">
        <v>614</v>
      </c>
      <c r="DD5" s="598" t="s">
        <v>615</v>
      </c>
      <c r="DE5" s="598"/>
      <c r="DF5" s="598" t="s">
        <v>616</v>
      </c>
      <c r="DG5" s="598"/>
      <c r="DH5" s="598"/>
      <c r="DI5" s="598" t="s">
        <v>604</v>
      </c>
      <c r="DJ5" s="598"/>
      <c r="DK5" s="598"/>
      <c r="DL5" s="598"/>
      <c r="DM5" s="598"/>
      <c r="DN5" s="598"/>
      <c r="DO5" s="598"/>
      <c r="DP5" s="598"/>
      <c r="DQ5" s="598"/>
      <c r="DR5" s="598"/>
      <c r="DS5" s="598"/>
      <c r="DT5" s="598"/>
      <c r="DU5" s="598"/>
      <c r="DV5" s="598"/>
      <c r="DW5" s="598"/>
      <c r="DX5" s="598"/>
      <c r="DY5" s="598"/>
      <c r="DZ5" s="598"/>
      <c r="EA5" s="598"/>
      <c r="EB5" s="598"/>
      <c r="EC5" s="598"/>
      <c r="ED5" s="598"/>
      <c r="EE5" s="598"/>
      <c r="EF5" s="598"/>
      <c r="EG5" s="598"/>
      <c r="EH5" s="598"/>
      <c r="EI5" s="598"/>
      <c r="EJ5" s="598"/>
      <c r="EK5" s="598"/>
      <c r="EL5" s="598"/>
      <c r="EM5" s="598"/>
      <c r="EN5" s="598"/>
      <c r="EO5" s="598"/>
      <c r="EP5" s="598"/>
      <c r="EQ5" s="598"/>
      <c r="ER5" s="598"/>
    </row>
    <row r="6" spans="1:148" ht="17.25" hidden="1" customHeight="1" outlineLevel="1">
      <c r="A6" s="598" t="s">
        <v>617</v>
      </c>
      <c r="B6" s="598" t="s">
        <v>618</v>
      </c>
      <c r="C6" s="598" t="s">
        <v>619</v>
      </c>
      <c r="D6" s="598" t="s">
        <v>620</v>
      </c>
      <c r="E6" s="598" t="s">
        <v>621</v>
      </c>
      <c r="F6" s="598" t="s">
        <v>622</v>
      </c>
      <c r="G6" s="598" t="s">
        <v>623</v>
      </c>
      <c r="H6" s="598" t="s">
        <v>624</v>
      </c>
      <c r="I6" s="598" t="s">
        <v>625</v>
      </c>
      <c r="J6" s="598" t="s">
        <v>626</v>
      </c>
      <c r="K6" s="598" t="s">
        <v>627</v>
      </c>
      <c r="L6" s="598" t="s">
        <v>628</v>
      </c>
      <c r="M6" s="598" t="s">
        <v>629</v>
      </c>
      <c r="N6" s="598" t="s">
        <v>630</v>
      </c>
      <c r="O6" s="598" t="s">
        <v>631</v>
      </c>
      <c r="P6" s="598" t="s">
        <v>632</v>
      </c>
      <c r="Q6" s="598">
        <v>3503984</v>
      </c>
      <c r="R6" s="598" t="s">
        <v>633</v>
      </c>
      <c r="S6" s="598" t="s">
        <v>634</v>
      </c>
      <c r="T6" s="598" t="s">
        <v>635</v>
      </c>
      <c r="U6" s="598" t="s">
        <v>636</v>
      </c>
      <c r="V6" s="598" t="s">
        <v>637</v>
      </c>
      <c r="W6" s="598" t="s">
        <v>638</v>
      </c>
      <c r="X6" s="598" t="s">
        <v>639</v>
      </c>
      <c r="Y6" s="598" t="s">
        <v>640</v>
      </c>
      <c r="Z6" s="598" t="s">
        <v>641</v>
      </c>
      <c r="AA6" s="598" t="s">
        <v>642</v>
      </c>
      <c r="AB6" s="598" t="s">
        <v>643</v>
      </c>
      <c r="AC6" s="598" t="s">
        <v>644</v>
      </c>
      <c r="AD6" s="598" t="s">
        <v>645</v>
      </c>
      <c r="AE6" s="598" t="s">
        <v>646</v>
      </c>
      <c r="AF6" s="598" t="s">
        <v>647</v>
      </c>
      <c r="AG6" s="598" t="s">
        <v>648</v>
      </c>
      <c r="AH6" s="598" t="s">
        <v>649</v>
      </c>
      <c r="AI6" s="598" t="s">
        <v>650</v>
      </c>
      <c r="AJ6" s="598" t="s">
        <v>651</v>
      </c>
      <c r="AK6" s="598" t="s">
        <v>652</v>
      </c>
      <c r="AL6" s="598" t="s">
        <v>653</v>
      </c>
      <c r="AM6" s="598" t="s">
        <v>654</v>
      </c>
      <c r="AN6" s="598" t="s">
        <v>655</v>
      </c>
      <c r="AO6" s="598" t="s">
        <v>656</v>
      </c>
      <c r="AP6" s="598" t="s">
        <v>657</v>
      </c>
      <c r="AQ6" s="598" t="s">
        <v>658</v>
      </c>
      <c r="AR6" s="598" t="s">
        <v>659</v>
      </c>
      <c r="AS6" s="598" t="s">
        <v>660</v>
      </c>
      <c r="AT6" s="598" t="s">
        <v>661</v>
      </c>
      <c r="AU6" s="598" t="s">
        <v>662</v>
      </c>
      <c r="AV6" s="598" t="s">
        <v>663</v>
      </c>
      <c r="AW6" s="598">
        <v>327193010</v>
      </c>
      <c r="AX6" s="598" t="s">
        <v>664</v>
      </c>
      <c r="AY6" s="598" t="s">
        <v>665</v>
      </c>
      <c r="AZ6" s="598" t="s">
        <v>666</v>
      </c>
      <c r="BA6" s="598" t="s">
        <v>667</v>
      </c>
      <c r="BB6" s="598" t="s">
        <v>668</v>
      </c>
      <c r="BC6" s="598" t="s">
        <v>669</v>
      </c>
      <c r="BD6" s="598" t="s">
        <v>670</v>
      </c>
      <c r="BE6" s="598" t="s">
        <v>671</v>
      </c>
      <c r="BF6" s="598" t="s">
        <v>672</v>
      </c>
      <c r="BG6" s="598" t="s">
        <v>673</v>
      </c>
      <c r="BH6" s="598" t="s">
        <v>674</v>
      </c>
      <c r="BI6" s="598">
        <v>327192013</v>
      </c>
      <c r="BJ6" s="598" t="s">
        <v>675</v>
      </c>
      <c r="BK6" s="598" t="s">
        <v>676</v>
      </c>
      <c r="BL6" s="598" t="s">
        <v>677</v>
      </c>
      <c r="BM6" s="598" t="s">
        <v>678</v>
      </c>
      <c r="BN6" s="598" t="s">
        <v>679</v>
      </c>
      <c r="BO6" s="598" t="s">
        <v>680</v>
      </c>
      <c r="BP6" s="598" t="s">
        <v>681</v>
      </c>
      <c r="BQ6" s="598" t="s">
        <v>682</v>
      </c>
      <c r="BR6" s="598" t="s">
        <v>683</v>
      </c>
      <c r="BS6" s="598" t="s">
        <v>684</v>
      </c>
      <c r="BT6" s="598" t="s">
        <v>685</v>
      </c>
      <c r="BU6" s="598" t="s">
        <v>686</v>
      </c>
      <c r="BV6" s="598" t="s">
        <v>687</v>
      </c>
      <c r="BW6" s="598" t="s">
        <v>688</v>
      </c>
      <c r="BX6" s="598" t="s">
        <v>689</v>
      </c>
      <c r="BY6" s="598" t="s">
        <v>690</v>
      </c>
      <c r="BZ6" s="598" t="s">
        <v>691</v>
      </c>
      <c r="CA6" s="598" t="s">
        <v>692</v>
      </c>
      <c r="CB6" s="598">
        <v>326635016</v>
      </c>
      <c r="CC6" s="598" t="s">
        <v>693</v>
      </c>
      <c r="CD6" s="598" t="s">
        <v>694</v>
      </c>
      <c r="CE6" s="598" t="s">
        <v>695</v>
      </c>
      <c r="CF6" s="598" t="s">
        <v>696</v>
      </c>
      <c r="CG6" s="598" t="s">
        <v>697</v>
      </c>
      <c r="CH6" s="598" t="s">
        <v>698</v>
      </c>
      <c r="CI6" s="598" t="s">
        <v>699</v>
      </c>
      <c r="CJ6" s="598" t="s">
        <v>700</v>
      </c>
      <c r="CK6" s="598" t="s">
        <v>701</v>
      </c>
      <c r="CL6" s="598" t="s">
        <v>702</v>
      </c>
      <c r="CM6" s="598" t="s">
        <v>703</v>
      </c>
      <c r="CN6" s="598" t="s">
        <v>704</v>
      </c>
      <c r="CO6" s="598" t="s">
        <v>705</v>
      </c>
      <c r="CP6" s="598" t="s">
        <v>706</v>
      </c>
      <c r="CQ6" s="598" t="s">
        <v>707</v>
      </c>
      <c r="CR6" s="598">
        <v>326636013</v>
      </c>
      <c r="CS6" s="598" t="s">
        <v>708</v>
      </c>
      <c r="CT6" s="598" t="s">
        <v>709</v>
      </c>
      <c r="CU6" s="598" t="s">
        <v>710</v>
      </c>
      <c r="CV6" s="598" t="s">
        <v>711</v>
      </c>
      <c r="CW6" s="598" t="s">
        <v>712</v>
      </c>
      <c r="CX6" s="598" t="s">
        <v>713</v>
      </c>
      <c r="CY6" s="598" t="s">
        <v>714</v>
      </c>
      <c r="CZ6" s="598" t="s">
        <v>715</v>
      </c>
      <c r="DA6" s="598" t="s">
        <v>716</v>
      </c>
      <c r="DB6" s="598"/>
      <c r="DC6" s="598" t="s">
        <v>717</v>
      </c>
      <c r="DD6" s="598" t="s">
        <v>718</v>
      </c>
      <c r="DE6" s="598"/>
      <c r="DF6" s="598" t="s">
        <v>719</v>
      </c>
      <c r="DG6" s="598"/>
      <c r="DH6" s="598"/>
      <c r="DI6" s="598" t="s">
        <v>617</v>
      </c>
      <c r="DJ6" s="598"/>
      <c r="DK6" s="598"/>
      <c r="DL6" s="598"/>
      <c r="DM6" s="598"/>
      <c r="DN6" s="598"/>
      <c r="DO6" s="598"/>
      <c r="DP6" s="598"/>
      <c r="DQ6" s="598"/>
      <c r="DR6" s="598"/>
      <c r="DS6" s="598"/>
      <c r="DT6" s="598"/>
      <c r="DU6" s="598"/>
      <c r="DV6" s="598"/>
      <c r="DW6" s="598"/>
      <c r="DX6" s="598"/>
      <c r="DY6" s="598"/>
      <c r="DZ6" s="598"/>
      <c r="EA6" s="598"/>
      <c r="EB6" s="598"/>
      <c r="EC6" s="598"/>
      <c r="ED6" s="598"/>
      <c r="EE6" s="598"/>
      <c r="EF6" s="598"/>
      <c r="EG6" s="598"/>
      <c r="EH6" s="598"/>
      <c r="EI6" s="598"/>
      <c r="EJ6" s="598"/>
      <c r="EK6" s="598"/>
      <c r="EL6" s="598"/>
      <c r="EM6" s="598"/>
      <c r="EN6" s="598"/>
      <c r="EO6" s="598"/>
      <c r="EP6" s="598"/>
      <c r="EQ6" s="598"/>
      <c r="ER6" s="598"/>
    </row>
    <row r="7" spans="1:148" ht="15" customHeight="1" collapsed="1">
      <c r="A7" s="598" t="s">
        <v>720</v>
      </c>
      <c r="B7" s="598">
        <v>3.2</v>
      </c>
      <c r="C7" s="598">
        <v>3</v>
      </c>
      <c r="D7" s="598">
        <v>3</v>
      </c>
      <c r="E7" s="598">
        <v>3</v>
      </c>
      <c r="F7" s="598">
        <v>2.96</v>
      </c>
      <c r="G7" s="598">
        <v>6</v>
      </c>
      <c r="H7" s="598">
        <v>3</v>
      </c>
      <c r="I7" s="598">
        <v>2.2400000000000002</v>
      </c>
      <c r="J7" s="598">
        <v>2.3199999999999998</v>
      </c>
      <c r="K7" s="598">
        <v>2.3199999999999998</v>
      </c>
      <c r="L7" s="598">
        <v>2.3199999999999998</v>
      </c>
      <c r="M7" s="598">
        <v>3</v>
      </c>
      <c r="N7" s="598">
        <v>3</v>
      </c>
      <c r="O7" s="598">
        <v>2.96</v>
      </c>
      <c r="P7" s="598">
        <v>3</v>
      </c>
      <c r="Q7" s="598">
        <v>2.2400000000000002</v>
      </c>
      <c r="R7" s="598">
        <v>2.39</v>
      </c>
      <c r="S7" s="598">
        <v>2.2400000000000002</v>
      </c>
      <c r="T7" s="598">
        <v>1.8</v>
      </c>
      <c r="U7" s="598">
        <v>1.2</v>
      </c>
      <c r="V7" s="598">
        <v>1.35</v>
      </c>
      <c r="W7" s="598">
        <v>0.72</v>
      </c>
      <c r="X7" s="598">
        <v>2.2199999999999998</v>
      </c>
      <c r="Y7" s="598">
        <v>2.2199999999999998</v>
      </c>
      <c r="Z7" s="598">
        <v>3.68</v>
      </c>
      <c r="AA7" s="598">
        <v>1.2</v>
      </c>
      <c r="AB7" s="598">
        <v>1.35</v>
      </c>
      <c r="AC7" s="598">
        <v>1.2</v>
      </c>
      <c r="AD7" s="598">
        <v>2.2400000000000002</v>
      </c>
      <c r="AE7" s="598">
        <v>2.2400000000000002</v>
      </c>
      <c r="AF7" s="598">
        <v>9.6</v>
      </c>
      <c r="AG7" s="598">
        <v>3.68</v>
      </c>
      <c r="AH7" s="598">
        <v>1.8</v>
      </c>
      <c r="AI7" s="598">
        <v>1.8</v>
      </c>
      <c r="AJ7" s="598">
        <v>6</v>
      </c>
      <c r="AK7" s="598">
        <v>1.35</v>
      </c>
      <c r="AL7" s="598">
        <v>9.1999999999999993</v>
      </c>
      <c r="AM7" s="598">
        <v>2.08</v>
      </c>
      <c r="AN7" s="598">
        <v>1.94</v>
      </c>
      <c r="AO7" s="598">
        <v>1.94</v>
      </c>
      <c r="AP7" s="598">
        <v>1.94</v>
      </c>
      <c r="AQ7" s="598">
        <v>4</v>
      </c>
      <c r="AR7" s="598">
        <v>7</v>
      </c>
      <c r="AS7" s="598">
        <v>1</v>
      </c>
      <c r="AT7" s="598">
        <v>1</v>
      </c>
      <c r="AU7" s="598">
        <v>1</v>
      </c>
      <c r="AV7" s="598">
        <v>0.8</v>
      </c>
      <c r="AW7" s="598">
        <v>1.2</v>
      </c>
      <c r="AX7" s="598">
        <v>1.5</v>
      </c>
      <c r="AY7" s="598">
        <v>1.5</v>
      </c>
      <c r="AZ7" s="598">
        <v>1.54</v>
      </c>
      <c r="BA7" s="598">
        <v>1</v>
      </c>
      <c r="BB7" s="598">
        <v>1</v>
      </c>
      <c r="BC7" s="598">
        <v>1.6</v>
      </c>
      <c r="BD7" s="598">
        <v>1</v>
      </c>
      <c r="BE7" s="598">
        <v>1</v>
      </c>
      <c r="BF7" s="598">
        <v>0.8</v>
      </c>
      <c r="BG7" s="598">
        <v>1.5</v>
      </c>
      <c r="BH7" s="598">
        <v>1.54</v>
      </c>
      <c r="BI7" s="598">
        <v>1.2</v>
      </c>
      <c r="BJ7" s="598">
        <v>1.5</v>
      </c>
      <c r="BK7" s="598">
        <v>1.5</v>
      </c>
      <c r="BL7" s="598">
        <v>3</v>
      </c>
      <c r="BM7" s="598">
        <v>3</v>
      </c>
      <c r="BN7" s="598">
        <v>1.08</v>
      </c>
      <c r="BO7" s="598">
        <v>0.84000000000000008</v>
      </c>
      <c r="BP7" s="598">
        <v>1.8</v>
      </c>
      <c r="BQ7" s="598">
        <v>2.04</v>
      </c>
      <c r="BR7" s="598">
        <v>0.84000000000000008</v>
      </c>
      <c r="BS7" s="598">
        <v>3</v>
      </c>
      <c r="BT7" s="598">
        <v>1.2</v>
      </c>
      <c r="BU7" s="598">
        <v>1.2</v>
      </c>
      <c r="BV7" s="598">
        <v>1.08</v>
      </c>
      <c r="BW7" s="598">
        <v>1.5</v>
      </c>
      <c r="BX7" s="598">
        <v>1.2</v>
      </c>
      <c r="BY7" s="598">
        <v>1.42</v>
      </c>
      <c r="BZ7" s="598">
        <v>1.42</v>
      </c>
      <c r="CA7" s="598">
        <v>1.42</v>
      </c>
      <c r="CB7" s="598">
        <v>1.5</v>
      </c>
      <c r="CC7" s="598">
        <v>3</v>
      </c>
      <c r="CD7" s="598">
        <v>3</v>
      </c>
      <c r="CE7" s="598">
        <v>1.2</v>
      </c>
      <c r="CF7" s="598">
        <v>1.08</v>
      </c>
      <c r="CG7" s="598">
        <v>1.2</v>
      </c>
      <c r="CH7" s="598">
        <v>1.08</v>
      </c>
      <c r="CI7" s="598">
        <v>1.08</v>
      </c>
      <c r="CJ7" s="598">
        <v>1.08</v>
      </c>
      <c r="CK7" s="598">
        <v>1.08</v>
      </c>
      <c r="CL7" s="598">
        <v>1.08</v>
      </c>
      <c r="CM7" s="598" t="s">
        <v>721</v>
      </c>
      <c r="CN7" s="598">
        <v>1.5</v>
      </c>
      <c r="CO7" s="598">
        <v>3</v>
      </c>
      <c r="CP7" s="598">
        <v>1.5</v>
      </c>
      <c r="CQ7" s="598">
        <v>1.5</v>
      </c>
      <c r="CR7" s="598">
        <v>1.5</v>
      </c>
      <c r="CS7" s="598">
        <v>3</v>
      </c>
      <c r="CT7" s="598">
        <v>1.42</v>
      </c>
      <c r="CU7" s="598">
        <v>1.08</v>
      </c>
      <c r="CV7" s="598">
        <v>3</v>
      </c>
      <c r="CW7" s="598">
        <v>6</v>
      </c>
      <c r="CX7" s="598">
        <v>6</v>
      </c>
      <c r="CY7" s="598">
        <v>3</v>
      </c>
      <c r="CZ7" s="598">
        <v>3</v>
      </c>
      <c r="DA7" s="598">
        <v>6</v>
      </c>
      <c r="DB7" s="598"/>
      <c r="DC7" s="598"/>
      <c r="DD7" s="598"/>
      <c r="DE7" s="598"/>
      <c r="DF7" s="598"/>
      <c r="DG7" s="598"/>
      <c r="DH7" s="598"/>
      <c r="DI7" s="598" t="s">
        <v>720</v>
      </c>
      <c r="DJ7" s="598"/>
      <c r="DK7" s="598"/>
      <c r="DL7" s="598"/>
      <c r="DM7" s="598"/>
      <c r="DN7" s="598"/>
      <c r="DO7" s="598"/>
      <c r="DP7" s="598"/>
      <c r="DQ7" s="598"/>
      <c r="DR7" s="598"/>
      <c r="DS7" s="598"/>
      <c r="DT7" s="598"/>
      <c r="DU7" s="598"/>
      <c r="DV7" s="598"/>
      <c r="DW7" s="598"/>
      <c r="DX7" s="598"/>
      <c r="DY7" s="598"/>
      <c r="DZ7" s="598"/>
      <c r="EA7" s="598"/>
      <c r="EB7" s="598"/>
      <c r="EC7" s="598"/>
      <c r="ED7" s="598"/>
      <c r="EE7" s="598"/>
      <c r="EF7" s="598"/>
      <c r="EG7" s="598"/>
      <c r="EH7" s="598"/>
      <c r="EI7" s="598"/>
      <c r="EJ7" s="598"/>
      <c r="EK7" s="598"/>
      <c r="EL7" s="598"/>
      <c r="EM7" s="598"/>
      <c r="EN7" s="598"/>
      <c r="EO7" s="598"/>
      <c r="EP7" s="598"/>
      <c r="EQ7" s="598"/>
      <c r="ER7" s="598"/>
    </row>
    <row r="8" spans="1:148" ht="15.75" customHeight="1">
      <c r="A8" s="598" t="s">
        <v>722</v>
      </c>
      <c r="B8" s="598" t="s">
        <v>288</v>
      </c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598"/>
      <c r="AU8" s="598"/>
      <c r="AV8" s="598"/>
      <c r="AW8" s="598"/>
      <c r="AX8" s="598"/>
      <c r="AY8" s="598"/>
      <c r="AZ8" s="598"/>
      <c r="BA8" s="598"/>
      <c r="BB8" s="598"/>
      <c r="BC8" s="598"/>
      <c r="BD8" s="598"/>
      <c r="BE8" s="598"/>
      <c r="BF8" s="598"/>
      <c r="BG8" s="598"/>
      <c r="BH8" s="598"/>
      <c r="BI8" s="598"/>
      <c r="BJ8" s="598"/>
      <c r="BK8" s="598"/>
      <c r="BL8" s="598"/>
      <c r="BM8" s="598"/>
      <c r="BN8" s="598"/>
      <c r="BO8" s="598"/>
      <c r="BP8" s="598"/>
      <c r="BQ8" s="598"/>
      <c r="BR8" s="598"/>
      <c r="BS8" s="598"/>
      <c r="BT8" s="598" t="s">
        <v>40</v>
      </c>
      <c r="BU8" s="598"/>
      <c r="BV8" s="598"/>
      <c r="BW8" s="598"/>
      <c r="BX8" s="598"/>
      <c r="BY8" s="598"/>
      <c r="BZ8" s="598"/>
      <c r="CA8" s="598"/>
      <c r="CB8" s="598"/>
      <c r="CC8" s="598"/>
      <c r="CD8" s="598"/>
      <c r="CE8" s="598"/>
      <c r="CF8" s="598"/>
      <c r="CG8" s="598"/>
      <c r="CH8" s="598"/>
      <c r="CI8" s="598"/>
      <c r="CJ8" s="598"/>
      <c r="CK8" s="598"/>
      <c r="CL8" s="598"/>
      <c r="CM8" s="598"/>
      <c r="CN8" s="598"/>
      <c r="CO8" s="598"/>
      <c r="CP8" s="598"/>
      <c r="CQ8" s="598"/>
      <c r="CR8" s="598"/>
      <c r="CS8" s="598"/>
      <c r="CT8" s="598"/>
      <c r="CU8" s="598"/>
      <c r="CV8" s="598"/>
      <c r="CW8" s="598"/>
      <c r="CX8" s="598"/>
      <c r="CY8" s="598"/>
      <c r="CZ8" s="598"/>
      <c r="DA8" s="598"/>
      <c r="DB8" s="598"/>
      <c r="DC8" s="598"/>
      <c r="DD8" s="598" t="s">
        <v>723</v>
      </c>
      <c r="DE8" s="598" t="s">
        <v>724</v>
      </c>
      <c r="DF8" s="598" t="s">
        <v>723</v>
      </c>
      <c r="DG8" s="598" t="s">
        <v>724</v>
      </c>
      <c r="DH8" s="598"/>
      <c r="DI8" s="598" t="s">
        <v>722</v>
      </c>
      <c r="DJ8" s="598"/>
      <c r="DK8" s="598"/>
      <c r="DL8" s="598"/>
      <c r="DM8" s="598"/>
      <c r="DN8" s="598"/>
      <c r="DO8" s="598"/>
      <c r="DP8" s="598"/>
      <c r="DQ8" s="598"/>
      <c r="DR8" s="598"/>
      <c r="DS8" s="598"/>
      <c r="DT8" s="598"/>
      <c r="DU8" s="598"/>
      <c r="DV8" s="598"/>
      <c r="DW8" s="598"/>
      <c r="DX8" s="598"/>
      <c r="DY8" s="598"/>
      <c r="DZ8" s="598"/>
      <c r="EA8" s="598"/>
      <c r="EB8" s="598"/>
      <c r="EC8" s="598"/>
      <c r="ED8" s="598"/>
      <c r="EE8" s="598"/>
      <c r="EF8" s="598"/>
      <c r="EG8" s="598"/>
      <c r="EH8" s="598"/>
      <c r="EI8" s="598"/>
      <c r="EJ8" s="598"/>
      <c r="EK8" s="598"/>
      <c r="EL8" s="598"/>
      <c r="EM8" s="598"/>
      <c r="EN8" s="598"/>
      <c r="EO8" s="598"/>
      <c r="EP8" s="598"/>
      <c r="EQ8" s="598"/>
      <c r="ER8" s="598"/>
    </row>
    <row r="9" spans="1:148" ht="15.75" customHeight="1">
      <c r="A9" s="598">
        <v>44041</v>
      </c>
      <c r="B9" s="598"/>
      <c r="C9" s="598"/>
      <c r="D9" s="598" t="s">
        <v>40</v>
      </c>
      <c r="E9" s="598"/>
      <c r="F9" s="598"/>
      <c r="G9" s="598" t="s">
        <v>40</v>
      </c>
      <c r="H9" s="598" t="s">
        <v>40</v>
      </c>
      <c r="I9" s="598"/>
      <c r="J9" s="598"/>
      <c r="K9" s="598"/>
      <c r="L9" s="598"/>
      <c r="M9" s="598" t="s">
        <v>40</v>
      </c>
      <c r="N9" s="598" t="s">
        <v>40</v>
      </c>
      <c r="O9" s="598"/>
      <c r="P9" s="598"/>
      <c r="Q9" s="598"/>
      <c r="R9" s="598"/>
      <c r="S9" s="598"/>
      <c r="T9" s="598"/>
      <c r="U9" s="598"/>
      <c r="V9" s="598"/>
      <c r="W9" s="598"/>
      <c r="X9" s="598" t="s">
        <v>40</v>
      </c>
      <c r="Y9" s="598" t="s">
        <v>40</v>
      </c>
      <c r="Z9" s="598" t="s">
        <v>40</v>
      </c>
      <c r="AA9" s="598"/>
      <c r="AB9" s="598"/>
      <c r="AC9" s="598"/>
      <c r="AD9" s="598"/>
      <c r="AE9" s="598"/>
      <c r="AF9" s="598" t="s">
        <v>40</v>
      </c>
      <c r="AG9" s="598"/>
      <c r="AH9" s="598" t="s">
        <v>40</v>
      </c>
      <c r="AI9" s="598" t="s">
        <v>40</v>
      </c>
      <c r="AJ9" s="598" t="s">
        <v>40</v>
      </c>
      <c r="AK9" s="598"/>
      <c r="AL9" s="598" t="s">
        <v>40</v>
      </c>
      <c r="AM9" s="598"/>
      <c r="AN9" s="598"/>
      <c r="AO9" s="598"/>
      <c r="AP9" s="598"/>
      <c r="AQ9" s="598"/>
      <c r="AR9" s="598"/>
      <c r="AS9" s="598" t="s">
        <v>40</v>
      </c>
      <c r="AT9" s="598" t="s">
        <v>40</v>
      </c>
      <c r="AU9" s="598"/>
      <c r="AV9" s="598" t="s">
        <v>40</v>
      </c>
      <c r="AW9" s="598" t="s">
        <v>40</v>
      </c>
      <c r="AX9" s="598" t="s">
        <v>40</v>
      </c>
      <c r="AY9" s="598" t="s">
        <v>40</v>
      </c>
      <c r="AZ9" s="598"/>
      <c r="BA9" s="598"/>
      <c r="BB9" s="598" t="s">
        <v>40</v>
      </c>
      <c r="BC9" s="598" t="s">
        <v>40</v>
      </c>
      <c r="BD9" s="598" t="s">
        <v>40</v>
      </c>
      <c r="BE9" s="598"/>
      <c r="BF9" s="598" t="s">
        <v>40</v>
      </c>
      <c r="BG9" s="598" t="s">
        <v>40</v>
      </c>
      <c r="BH9" s="598"/>
      <c r="BI9" s="598" t="s">
        <v>40</v>
      </c>
      <c r="BJ9" s="598" t="s">
        <v>40</v>
      </c>
      <c r="BK9" s="598" t="s">
        <v>40</v>
      </c>
      <c r="BL9" s="598"/>
      <c r="BM9" s="598" t="s">
        <v>40</v>
      </c>
      <c r="BN9" s="598" t="s">
        <v>40</v>
      </c>
      <c r="BO9" s="598" t="s">
        <v>40</v>
      </c>
      <c r="BP9" s="598"/>
      <c r="BQ9" s="598"/>
      <c r="BR9" s="598" t="s">
        <v>40</v>
      </c>
      <c r="BS9" s="598" t="s">
        <v>40</v>
      </c>
      <c r="BT9" s="598"/>
      <c r="BU9" s="598"/>
      <c r="BV9" s="598"/>
      <c r="BW9" s="598" t="s">
        <v>40</v>
      </c>
      <c r="BX9" s="598"/>
      <c r="BY9" s="598"/>
      <c r="BZ9" s="598"/>
      <c r="CA9" s="598"/>
      <c r="CB9" s="598" t="s">
        <v>40</v>
      </c>
      <c r="CC9" s="598"/>
      <c r="CD9" s="598"/>
      <c r="CE9" s="598"/>
      <c r="CF9" s="598" t="s">
        <v>40</v>
      </c>
      <c r="CG9" s="598" t="s">
        <v>40</v>
      </c>
      <c r="CH9" s="598" t="s">
        <v>40</v>
      </c>
      <c r="CI9" s="598" t="s">
        <v>40</v>
      </c>
      <c r="CJ9" s="598" t="s">
        <v>40</v>
      </c>
      <c r="CK9" s="598"/>
      <c r="CL9" s="598"/>
      <c r="CM9" s="598" t="s">
        <v>40</v>
      </c>
      <c r="CN9" s="598"/>
      <c r="CO9" s="598"/>
      <c r="CP9" s="598" t="s">
        <v>40</v>
      </c>
      <c r="CQ9" s="598"/>
      <c r="CR9" s="598" t="s">
        <v>40</v>
      </c>
      <c r="CS9" s="598"/>
      <c r="CT9" s="598"/>
      <c r="CU9" s="598" t="s">
        <v>40</v>
      </c>
      <c r="CV9" s="598"/>
      <c r="CW9" s="598"/>
      <c r="CX9" s="598"/>
      <c r="CY9" s="598" t="s">
        <v>40</v>
      </c>
      <c r="CZ9" s="598" t="s">
        <v>40</v>
      </c>
      <c r="DA9" s="598"/>
      <c r="DB9" s="598"/>
      <c r="DC9" s="598"/>
      <c r="DD9" s="598"/>
      <c r="DE9" s="598"/>
      <c r="DF9" s="598"/>
      <c r="DG9" s="598"/>
      <c r="DH9" s="598">
        <v>0</v>
      </c>
      <c r="DI9" s="598">
        <v>44041</v>
      </c>
      <c r="DJ9" s="598"/>
      <c r="DK9" s="598"/>
      <c r="DL9" s="598"/>
      <c r="DM9" s="598"/>
      <c r="DN9" s="598"/>
      <c r="DO9" s="598"/>
      <c r="DP9" s="598"/>
      <c r="DQ9" s="598"/>
      <c r="DR9" s="598"/>
      <c r="DS9" s="598"/>
      <c r="DT9" s="598"/>
      <c r="DU9" s="598"/>
      <c r="DV9" s="598"/>
      <c r="DW9" s="598"/>
      <c r="DX9" s="598"/>
      <c r="DY9" s="598"/>
      <c r="DZ9" s="598"/>
      <c r="EA9" s="598"/>
      <c r="EB9" s="598"/>
      <c r="EC9" s="598"/>
      <c r="ED9" s="598"/>
      <c r="EE9" s="598"/>
      <c r="EF9" s="598"/>
      <c r="EG9" s="598"/>
      <c r="EH9" s="598"/>
      <c r="EI9" s="598"/>
      <c r="EJ9" s="598"/>
      <c r="EK9" s="598"/>
      <c r="EL9" s="598"/>
      <c r="EM9" s="598"/>
      <c r="EN9" s="598"/>
      <c r="EO9" s="598"/>
      <c r="EP9" s="598"/>
      <c r="EQ9" s="598"/>
      <c r="ER9" s="598"/>
    </row>
    <row r="10" spans="1:148" ht="15.75" customHeight="1">
      <c r="A10" s="598">
        <v>44042</v>
      </c>
      <c r="B10" s="598"/>
      <c r="C10" s="598"/>
      <c r="D10" s="598"/>
      <c r="E10" s="598"/>
      <c r="F10" s="598"/>
      <c r="G10" s="598"/>
      <c r="H10" s="598"/>
      <c r="I10" s="598"/>
      <c r="J10" s="598"/>
      <c r="K10" s="598"/>
      <c r="L10" s="598"/>
      <c r="M10" s="598"/>
      <c r="N10" s="598"/>
      <c r="O10" s="598" t="s">
        <v>40</v>
      </c>
      <c r="P10" s="598"/>
      <c r="Q10" s="598"/>
      <c r="R10" s="598"/>
      <c r="S10" s="598"/>
      <c r="T10" s="598"/>
      <c r="U10" s="598"/>
      <c r="V10" s="598"/>
      <c r="W10" s="598"/>
      <c r="X10" s="598"/>
      <c r="Y10" s="598"/>
      <c r="Z10" s="598"/>
      <c r="AA10" s="598"/>
      <c r="AB10" s="598"/>
      <c r="AC10" s="598"/>
      <c r="AD10" s="598"/>
      <c r="AE10" s="598"/>
      <c r="AF10" s="598"/>
      <c r="AG10" s="598"/>
      <c r="AH10" s="598"/>
      <c r="AI10" s="598"/>
      <c r="AJ10" s="598"/>
      <c r="AK10" s="598"/>
      <c r="AL10" s="598"/>
      <c r="AM10" s="598"/>
      <c r="AN10" s="598" t="s">
        <v>40</v>
      </c>
      <c r="AO10" s="598"/>
      <c r="AP10" s="598"/>
      <c r="AQ10" s="598"/>
      <c r="AR10" s="598"/>
      <c r="AS10" s="598"/>
      <c r="AT10" s="598"/>
      <c r="AU10" s="598"/>
      <c r="AV10" s="598"/>
      <c r="AW10" s="598"/>
      <c r="AX10" s="598"/>
      <c r="AY10" s="598"/>
      <c r="AZ10" s="598"/>
      <c r="BA10" s="598"/>
      <c r="BB10" s="598"/>
      <c r="BC10" s="598"/>
      <c r="BD10" s="598"/>
      <c r="BE10" s="598"/>
      <c r="BF10" s="598"/>
      <c r="BG10" s="598"/>
      <c r="BH10" s="598"/>
      <c r="BI10" s="598"/>
      <c r="BJ10" s="598"/>
      <c r="BK10" s="598"/>
      <c r="BL10" s="598"/>
      <c r="BM10" s="598"/>
      <c r="BN10" s="598"/>
      <c r="BO10" s="598"/>
      <c r="BP10" s="598"/>
      <c r="BQ10" s="598"/>
      <c r="BR10" s="598"/>
      <c r="BS10" s="598"/>
      <c r="BT10" s="598"/>
      <c r="BU10" s="598"/>
      <c r="BV10" s="598"/>
      <c r="BW10" s="598"/>
      <c r="BX10" s="598"/>
      <c r="BY10" s="598"/>
      <c r="BZ10" s="598"/>
      <c r="CA10" s="598"/>
      <c r="CB10" s="598"/>
      <c r="CC10" s="598"/>
      <c r="CD10" s="598"/>
      <c r="CE10" s="598"/>
      <c r="CF10" s="598"/>
      <c r="CG10" s="598"/>
      <c r="CH10" s="598"/>
      <c r="CI10" s="598"/>
      <c r="CJ10" s="598"/>
      <c r="CK10" s="598"/>
      <c r="CL10" s="598"/>
      <c r="CM10" s="598"/>
      <c r="CN10" s="598"/>
      <c r="CO10" s="598"/>
      <c r="CP10" s="598"/>
      <c r="CQ10" s="598"/>
      <c r="CR10" s="598"/>
      <c r="CS10" s="598"/>
      <c r="CT10" s="598"/>
      <c r="CU10" s="598"/>
      <c r="CV10" s="598"/>
      <c r="CW10" s="598"/>
      <c r="CX10" s="598"/>
      <c r="CY10" s="598"/>
      <c r="CZ10" s="598"/>
      <c r="DA10" s="598"/>
      <c r="DB10" s="598"/>
      <c r="DC10" s="598"/>
      <c r="DD10" s="598"/>
      <c r="DE10" s="598"/>
      <c r="DF10" s="598"/>
      <c r="DG10" s="598"/>
      <c r="DH10" s="598">
        <v>0</v>
      </c>
      <c r="DI10" s="598">
        <v>44042</v>
      </c>
      <c r="DJ10" s="598"/>
      <c r="DK10" s="598"/>
      <c r="DL10" s="598"/>
      <c r="DM10" s="598"/>
      <c r="DN10" s="598"/>
      <c r="DO10" s="598"/>
      <c r="DP10" s="598"/>
      <c r="DQ10" s="598"/>
      <c r="DR10" s="598"/>
      <c r="DS10" s="598"/>
      <c r="DT10" s="598"/>
      <c r="DU10" s="598"/>
      <c r="DV10" s="598"/>
      <c r="DW10" s="598"/>
      <c r="DX10" s="598"/>
      <c r="DY10" s="598"/>
      <c r="DZ10" s="598"/>
      <c r="EA10" s="598"/>
      <c r="EB10" s="598"/>
      <c r="EC10" s="598"/>
      <c r="ED10" s="598"/>
      <c r="EE10" s="598"/>
      <c r="EF10" s="598"/>
      <c r="EG10" s="598"/>
      <c r="EH10" s="598"/>
      <c r="EI10" s="598"/>
      <c r="EJ10" s="598"/>
      <c r="EK10" s="598"/>
      <c r="EL10" s="598"/>
      <c r="EM10" s="598"/>
      <c r="EN10" s="598"/>
      <c r="EO10" s="598"/>
      <c r="EP10" s="598"/>
      <c r="EQ10" s="598"/>
      <c r="ER10" s="598"/>
    </row>
    <row r="11" spans="1:148">
      <c r="A11" s="598">
        <v>44043</v>
      </c>
      <c r="B11" s="598"/>
      <c r="C11" s="598"/>
      <c r="D11" s="598"/>
      <c r="E11" s="598"/>
      <c r="F11" s="598" t="s">
        <v>40</v>
      </c>
      <c r="G11" s="598"/>
      <c r="H11" s="598"/>
      <c r="I11" s="598" t="s">
        <v>40</v>
      </c>
      <c r="J11" s="598" t="s">
        <v>40</v>
      </c>
      <c r="K11" s="598"/>
      <c r="L11" s="598"/>
      <c r="M11" s="598"/>
      <c r="N11" s="598"/>
      <c r="O11" s="598"/>
      <c r="P11" s="598"/>
      <c r="Q11" s="598"/>
      <c r="R11" s="598"/>
      <c r="S11" s="598" t="s">
        <v>40</v>
      </c>
      <c r="T11" s="598" t="s">
        <v>40</v>
      </c>
      <c r="U11" s="598" t="s">
        <v>40</v>
      </c>
      <c r="V11" s="598" t="s">
        <v>40</v>
      </c>
      <c r="W11" s="598"/>
      <c r="X11" s="598"/>
      <c r="Y11" s="598"/>
      <c r="Z11" s="598" t="s">
        <v>40</v>
      </c>
      <c r="AA11" s="598" t="s">
        <v>40</v>
      </c>
      <c r="AB11" s="598"/>
      <c r="AC11" s="598"/>
      <c r="AD11" s="598" t="s">
        <v>40</v>
      </c>
      <c r="AE11" s="598"/>
      <c r="AF11" s="598"/>
      <c r="AG11" s="598" t="s">
        <v>40</v>
      </c>
      <c r="AH11" s="598" t="s">
        <v>40</v>
      </c>
      <c r="AI11" s="598"/>
      <c r="AJ11" s="598"/>
      <c r="AK11" s="598"/>
      <c r="AL11" s="598" t="s">
        <v>40</v>
      </c>
      <c r="AM11" s="598"/>
      <c r="AN11" s="598"/>
      <c r="AO11" s="598"/>
      <c r="AP11" s="598"/>
      <c r="AQ11" s="598"/>
      <c r="AR11" s="598"/>
      <c r="AS11" s="598"/>
      <c r="AT11" s="598"/>
      <c r="AU11" s="598"/>
      <c r="AV11" s="598"/>
      <c r="AW11" s="598"/>
      <c r="AX11" s="598"/>
      <c r="AY11" s="598"/>
      <c r="AZ11" s="598"/>
      <c r="BA11" s="598"/>
      <c r="BB11" s="598"/>
      <c r="BC11" s="598"/>
      <c r="BD11" s="598"/>
      <c r="BE11" s="598"/>
      <c r="BF11" s="598"/>
      <c r="BG11" s="598"/>
      <c r="BH11" s="598"/>
      <c r="BI11" s="598"/>
      <c r="BJ11" s="598"/>
      <c r="BK11" s="598" t="s">
        <v>40</v>
      </c>
      <c r="BL11" s="598"/>
      <c r="BM11" s="598" t="s">
        <v>40</v>
      </c>
      <c r="BN11" s="598"/>
      <c r="BO11" s="598"/>
      <c r="BP11" s="598"/>
      <c r="BQ11" s="598"/>
      <c r="BR11" s="598"/>
      <c r="BS11" s="598" t="s">
        <v>40</v>
      </c>
      <c r="BT11" s="598" t="s">
        <v>40</v>
      </c>
      <c r="BU11" s="598"/>
      <c r="BV11" s="598"/>
      <c r="BW11" s="598"/>
      <c r="BX11" s="598"/>
      <c r="BY11" s="598"/>
      <c r="BZ11" s="598"/>
      <c r="CA11" s="598"/>
      <c r="CB11" s="598" t="s">
        <v>40</v>
      </c>
      <c r="CC11" s="598"/>
      <c r="CD11" s="598"/>
      <c r="CE11" s="598"/>
      <c r="CF11" s="598"/>
      <c r="CG11" s="598"/>
      <c r="CH11" s="598" t="s">
        <v>40</v>
      </c>
      <c r="CI11" s="598"/>
      <c r="CJ11" s="598" t="s">
        <v>40</v>
      </c>
      <c r="CK11" s="598"/>
      <c r="CL11" s="598"/>
      <c r="CM11" s="598"/>
      <c r="CN11" s="598"/>
      <c r="CO11" s="598" t="s">
        <v>40</v>
      </c>
      <c r="CP11" s="598"/>
      <c r="CQ11" s="598"/>
      <c r="CR11" s="598" t="s">
        <v>40</v>
      </c>
      <c r="CS11" s="598"/>
      <c r="CT11" s="598"/>
      <c r="CU11" s="598"/>
      <c r="CV11" s="598" t="s">
        <v>40</v>
      </c>
      <c r="CW11" s="598"/>
      <c r="CX11" s="598"/>
      <c r="CY11" s="598"/>
      <c r="CZ11" s="598"/>
      <c r="DA11" s="598"/>
      <c r="DB11" s="598"/>
      <c r="DC11" s="598"/>
      <c r="DD11" s="598"/>
      <c r="DE11" s="598"/>
      <c r="DF11" s="598"/>
      <c r="DG11" s="598"/>
      <c r="DH11" s="598">
        <v>0</v>
      </c>
      <c r="DI11" s="598">
        <v>44043</v>
      </c>
      <c r="DJ11" s="598"/>
      <c r="DK11" s="598"/>
      <c r="DL11" s="598"/>
      <c r="DM11" s="598"/>
      <c r="DN11" s="598"/>
      <c r="DO11" s="598"/>
      <c r="DP11" s="598"/>
      <c r="DQ11" s="598"/>
      <c r="DR11" s="598"/>
      <c r="DS11" s="598"/>
      <c r="DT11" s="598"/>
      <c r="DU11" s="598"/>
      <c r="DV11" s="598"/>
      <c r="DW11" s="598"/>
      <c r="DX11" s="598"/>
      <c r="DY11" s="598"/>
      <c r="DZ11" s="598"/>
      <c r="EA11" s="598"/>
      <c r="EB11" s="598"/>
      <c r="EC11" s="598"/>
      <c r="ED11" s="598"/>
      <c r="EE11" s="598"/>
      <c r="EF11" s="598"/>
      <c r="EG11" s="598"/>
      <c r="EH11" s="598"/>
      <c r="EI11" s="598"/>
      <c r="EJ11" s="598"/>
      <c r="EK11" s="598"/>
      <c r="EL11" s="598"/>
      <c r="EM11" s="598"/>
      <c r="EN11" s="598"/>
      <c r="EO11" s="598"/>
      <c r="EP11" s="598"/>
      <c r="EQ11" s="598"/>
      <c r="ER11" s="598"/>
    </row>
    <row r="12" spans="1:148">
      <c r="A12" s="598">
        <v>44044</v>
      </c>
      <c r="B12" s="598"/>
      <c r="C12" s="598" t="s">
        <v>40</v>
      </c>
      <c r="D12" s="598" t="s">
        <v>40</v>
      </c>
      <c r="E12" s="598"/>
      <c r="F12" s="598" t="s">
        <v>40</v>
      </c>
      <c r="G12" s="598" t="s">
        <v>40</v>
      </c>
      <c r="H12" s="598" t="s">
        <v>40</v>
      </c>
      <c r="I12" s="598" t="s">
        <v>40</v>
      </c>
      <c r="J12" s="598" t="s">
        <v>40</v>
      </c>
      <c r="K12" s="598" t="s">
        <v>40</v>
      </c>
      <c r="L12" s="598"/>
      <c r="M12" s="598"/>
      <c r="N12" s="598"/>
      <c r="O12" s="598"/>
      <c r="P12" s="598"/>
      <c r="Q12" s="598"/>
      <c r="R12" s="598"/>
      <c r="S12" s="598" t="s">
        <v>40</v>
      </c>
      <c r="T12" s="598"/>
      <c r="U12" s="598"/>
      <c r="V12" s="598"/>
      <c r="W12" s="598"/>
      <c r="X12" s="598" t="s">
        <v>40</v>
      </c>
      <c r="Y12" s="598"/>
      <c r="Z12" s="598" t="s">
        <v>40</v>
      </c>
      <c r="AA12" s="598"/>
      <c r="AB12" s="598"/>
      <c r="AC12" s="598"/>
      <c r="AD12" s="598"/>
      <c r="AE12" s="598"/>
      <c r="AF12" s="598" t="s">
        <v>40</v>
      </c>
      <c r="AG12" s="598" t="s">
        <v>40</v>
      </c>
      <c r="AH12" s="598" t="s">
        <v>40</v>
      </c>
      <c r="AI12" s="598"/>
      <c r="AJ12" s="598" t="s">
        <v>40</v>
      </c>
      <c r="AK12" s="598"/>
      <c r="AL12" s="598"/>
      <c r="AM12" s="598"/>
      <c r="AN12" s="598"/>
      <c r="AO12" s="598"/>
      <c r="AP12" s="598"/>
      <c r="AQ12" s="598"/>
      <c r="AR12" s="598"/>
      <c r="AS12" s="598" t="s">
        <v>40</v>
      </c>
      <c r="AT12" s="598" t="s">
        <v>40</v>
      </c>
      <c r="AU12" s="598" t="s">
        <v>40</v>
      </c>
      <c r="AV12" s="598" t="s">
        <v>40</v>
      </c>
      <c r="AW12" s="598" t="s">
        <v>40</v>
      </c>
      <c r="AX12" s="598" t="s">
        <v>40</v>
      </c>
      <c r="AY12" s="598" t="s">
        <v>40</v>
      </c>
      <c r="AZ12" s="598"/>
      <c r="BA12" s="598"/>
      <c r="BB12" s="598" t="s">
        <v>40</v>
      </c>
      <c r="BC12" s="598"/>
      <c r="BD12" s="598" t="s">
        <v>40</v>
      </c>
      <c r="BE12" s="598" t="s">
        <v>40</v>
      </c>
      <c r="BF12" s="598" t="s">
        <v>40</v>
      </c>
      <c r="BG12" s="598" t="s">
        <v>40</v>
      </c>
      <c r="BH12" s="598"/>
      <c r="BI12" s="598" t="s">
        <v>40</v>
      </c>
      <c r="BJ12" s="598" t="s">
        <v>40</v>
      </c>
      <c r="BK12" s="598" t="s">
        <v>40</v>
      </c>
      <c r="BL12" s="598"/>
      <c r="BM12" s="598"/>
      <c r="BN12" s="598"/>
      <c r="BO12" s="598"/>
      <c r="BP12" s="598"/>
      <c r="BQ12" s="598"/>
      <c r="BR12" s="598"/>
      <c r="BS12" s="598"/>
      <c r="BT12" s="598"/>
      <c r="BU12" s="598"/>
      <c r="BV12" s="598"/>
      <c r="BW12" s="598"/>
      <c r="BX12" s="598" t="s">
        <v>40</v>
      </c>
      <c r="BY12" s="598"/>
      <c r="BZ12" s="598"/>
      <c r="CA12" s="598"/>
      <c r="CB12" s="598"/>
      <c r="CC12" s="598"/>
      <c r="CD12" s="598"/>
      <c r="CE12" s="598"/>
      <c r="CF12" s="598"/>
      <c r="CG12" s="598"/>
      <c r="CH12" s="598" t="s">
        <v>40</v>
      </c>
      <c r="CI12" s="598"/>
      <c r="CJ12" s="598"/>
      <c r="CK12" s="598"/>
      <c r="CL12" s="598"/>
      <c r="CM12" s="598" t="s">
        <v>40</v>
      </c>
      <c r="CN12" s="598" t="s">
        <v>40</v>
      </c>
      <c r="CO12" s="598"/>
      <c r="CP12" s="598"/>
      <c r="CQ12" s="598"/>
      <c r="CR12" s="598"/>
      <c r="CS12" s="598" t="s">
        <v>40</v>
      </c>
      <c r="CT12" s="598"/>
      <c r="CU12" s="598"/>
      <c r="CV12" s="598" t="s">
        <v>40</v>
      </c>
      <c r="CW12" s="598"/>
      <c r="CX12" s="598"/>
      <c r="CY12" s="598"/>
      <c r="CZ12" s="598"/>
      <c r="DA12" s="598"/>
      <c r="DB12" s="598"/>
      <c r="DC12" s="598"/>
      <c r="DD12" s="598"/>
      <c r="DE12" s="598"/>
      <c r="DF12" s="598"/>
      <c r="DG12" s="598"/>
      <c r="DH12" s="598">
        <v>0</v>
      </c>
      <c r="DI12" s="598">
        <v>44044</v>
      </c>
      <c r="DJ12" s="598"/>
      <c r="DK12" s="598"/>
      <c r="DL12" s="598"/>
      <c r="DM12" s="598"/>
      <c r="DN12" s="598"/>
      <c r="DO12" s="598"/>
      <c r="DP12" s="598"/>
      <c r="DQ12" s="598"/>
      <c r="DR12" s="598"/>
      <c r="DS12" s="598"/>
      <c r="DT12" s="598"/>
      <c r="DU12" s="598"/>
      <c r="DV12" s="598"/>
      <c r="DW12" s="598"/>
      <c r="DX12" s="598"/>
      <c r="DY12" s="598"/>
      <c r="DZ12" s="598"/>
      <c r="EA12" s="598"/>
      <c r="EB12" s="598"/>
      <c r="EC12" s="598"/>
      <c r="ED12" s="598"/>
      <c r="EE12" s="598"/>
      <c r="EF12" s="598"/>
      <c r="EG12" s="598"/>
      <c r="EH12" s="598"/>
      <c r="EI12" s="598"/>
      <c r="EJ12" s="598"/>
      <c r="EK12" s="598"/>
      <c r="EL12" s="598"/>
      <c r="EM12" s="598"/>
      <c r="EN12" s="598"/>
      <c r="EO12" s="598"/>
      <c r="EP12" s="598"/>
      <c r="EQ12" s="598"/>
      <c r="ER12" s="598"/>
    </row>
    <row r="13" spans="1:148">
      <c r="A13" s="598">
        <v>44045</v>
      </c>
      <c r="B13" s="598" t="s">
        <v>40</v>
      </c>
      <c r="C13" s="598"/>
      <c r="D13" s="598" t="s">
        <v>40</v>
      </c>
      <c r="E13" s="598"/>
      <c r="F13" s="598"/>
      <c r="G13" s="598"/>
      <c r="H13" s="598"/>
      <c r="I13" s="598"/>
      <c r="J13" s="598" t="s">
        <v>40</v>
      </c>
      <c r="K13" s="598" t="s">
        <v>40</v>
      </c>
      <c r="L13" s="598"/>
      <c r="M13" s="598"/>
      <c r="N13" s="598"/>
      <c r="O13" s="598"/>
      <c r="P13" s="598" t="s">
        <v>40</v>
      </c>
      <c r="Q13" s="598" t="s">
        <v>40</v>
      </c>
      <c r="R13" s="598"/>
      <c r="S13" s="598"/>
      <c r="T13" s="598" t="s">
        <v>40</v>
      </c>
      <c r="U13" s="598"/>
      <c r="V13" s="598"/>
      <c r="W13" s="598"/>
      <c r="X13" s="598"/>
      <c r="Y13" s="598"/>
      <c r="Z13" s="598"/>
      <c r="AA13" s="598"/>
      <c r="AB13" s="598"/>
      <c r="AC13" s="598"/>
      <c r="AD13" s="598"/>
      <c r="AE13" s="598"/>
      <c r="AF13" s="598"/>
      <c r="AG13" s="598"/>
      <c r="AH13" s="598" t="s">
        <v>40</v>
      </c>
      <c r="AI13" s="598"/>
      <c r="AJ13" s="598"/>
      <c r="AK13" s="598"/>
      <c r="AL13" s="598" t="s">
        <v>40</v>
      </c>
      <c r="AM13" s="598"/>
      <c r="AN13" s="598"/>
      <c r="AO13" s="598"/>
      <c r="AP13" s="598"/>
      <c r="AQ13" s="598"/>
      <c r="AR13" s="598"/>
      <c r="AS13" s="598"/>
      <c r="AT13" s="598"/>
      <c r="AU13" s="598"/>
      <c r="AV13" s="598" t="s">
        <v>40</v>
      </c>
      <c r="AW13" s="598"/>
      <c r="AX13" s="598" t="s">
        <v>40</v>
      </c>
      <c r="AY13" s="598" t="s">
        <v>40</v>
      </c>
      <c r="AZ13" s="598"/>
      <c r="BA13" s="598"/>
      <c r="BB13" s="598"/>
      <c r="BC13" s="598"/>
      <c r="BD13" s="598" t="s">
        <v>40</v>
      </c>
      <c r="BE13" s="598"/>
      <c r="BF13" s="598"/>
      <c r="BG13" s="598" t="s">
        <v>40</v>
      </c>
      <c r="BH13" s="598"/>
      <c r="BI13" s="598"/>
      <c r="BJ13" s="598" t="s">
        <v>40</v>
      </c>
      <c r="BK13" s="598"/>
      <c r="BL13" s="598" t="s">
        <v>40</v>
      </c>
      <c r="BM13" s="598" t="s">
        <v>40</v>
      </c>
      <c r="BN13" s="598"/>
      <c r="BO13" s="598"/>
      <c r="BP13" s="598"/>
      <c r="BQ13" s="598"/>
      <c r="BR13" s="598"/>
      <c r="BS13" s="598"/>
      <c r="BT13" s="598"/>
      <c r="BU13" s="598"/>
      <c r="BV13" s="598"/>
      <c r="BW13" s="598"/>
      <c r="BX13" s="598" t="s">
        <v>40</v>
      </c>
      <c r="BY13" s="598"/>
      <c r="BZ13" s="598"/>
      <c r="CA13" s="598"/>
      <c r="CB13" s="598"/>
      <c r="CC13" s="598"/>
      <c r="CD13" s="598"/>
      <c r="CE13" s="598"/>
      <c r="CF13" s="598"/>
      <c r="CG13" s="598"/>
      <c r="CH13" s="598"/>
      <c r="CI13" s="598"/>
      <c r="CJ13" s="598"/>
      <c r="CK13" s="598"/>
      <c r="CL13" s="598"/>
      <c r="CM13" s="598"/>
      <c r="CN13" s="598"/>
      <c r="CO13" s="598" t="s">
        <v>40</v>
      </c>
      <c r="CP13" s="598"/>
      <c r="CQ13" s="598" t="s">
        <v>40</v>
      </c>
      <c r="CR13" s="598"/>
      <c r="CS13" s="598"/>
      <c r="CT13" s="598"/>
      <c r="CU13" s="598" t="s">
        <v>40</v>
      </c>
      <c r="CV13" s="598"/>
      <c r="CW13" s="598"/>
      <c r="CX13" s="598"/>
      <c r="CY13" s="598"/>
      <c r="CZ13" s="598"/>
      <c r="DA13" s="598"/>
      <c r="DB13" s="598"/>
      <c r="DC13" s="598"/>
      <c r="DD13" s="598"/>
      <c r="DE13" s="598"/>
      <c r="DF13" s="598"/>
      <c r="DG13" s="598"/>
      <c r="DH13" s="598">
        <v>0</v>
      </c>
      <c r="DI13" s="598">
        <v>44045</v>
      </c>
      <c r="DJ13" s="598"/>
      <c r="DK13" s="598"/>
      <c r="DL13" s="598"/>
      <c r="DM13" s="598"/>
      <c r="DN13" s="598"/>
      <c r="DO13" s="598"/>
      <c r="DP13" s="598"/>
      <c r="DQ13" s="598"/>
      <c r="DR13" s="598"/>
      <c r="DS13" s="598"/>
      <c r="DT13" s="598"/>
      <c r="DU13" s="598"/>
      <c r="DV13" s="598"/>
      <c r="DW13" s="598"/>
      <c r="DX13" s="598"/>
      <c r="DY13" s="598"/>
      <c r="DZ13" s="598"/>
      <c r="EA13" s="598"/>
      <c r="EB13" s="598"/>
      <c r="EC13" s="598"/>
      <c r="ED13" s="598"/>
      <c r="EE13" s="598"/>
      <c r="EF13" s="598"/>
      <c r="EG13" s="598"/>
      <c r="EH13" s="598"/>
      <c r="EI13" s="598"/>
      <c r="EJ13" s="598"/>
      <c r="EK13" s="598"/>
      <c r="EL13" s="598"/>
      <c r="EM13" s="598"/>
      <c r="EN13" s="598"/>
      <c r="EO13" s="598"/>
      <c r="EP13" s="598"/>
      <c r="EQ13" s="598"/>
      <c r="ER13" s="598"/>
    </row>
    <row r="14" spans="1:148">
      <c r="A14" s="598">
        <v>44046</v>
      </c>
      <c r="B14" s="598"/>
      <c r="C14" s="598"/>
      <c r="D14" s="598"/>
      <c r="E14" s="598"/>
      <c r="F14" s="598"/>
      <c r="G14" s="598"/>
      <c r="H14" s="598"/>
      <c r="I14" s="598"/>
      <c r="J14" s="598"/>
      <c r="K14" s="598"/>
      <c r="L14" s="598"/>
      <c r="M14" s="598" t="s">
        <v>40</v>
      </c>
      <c r="N14" s="598" t="s">
        <v>288</v>
      </c>
      <c r="O14" s="598"/>
      <c r="P14" s="598" t="s">
        <v>40</v>
      </c>
      <c r="Q14" s="598"/>
      <c r="R14" s="598"/>
      <c r="S14" s="598"/>
      <c r="T14" s="598"/>
      <c r="U14" s="598"/>
      <c r="V14" s="598"/>
      <c r="W14" s="598"/>
      <c r="X14" s="598"/>
      <c r="Y14" s="598"/>
      <c r="Z14" s="598"/>
      <c r="AA14" s="598"/>
      <c r="AB14" s="598"/>
      <c r="AC14" s="598"/>
      <c r="AD14" s="598"/>
      <c r="AE14" s="598"/>
      <c r="AF14" s="598"/>
      <c r="AG14" s="598" t="s">
        <v>40</v>
      </c>
      <c r="AH14" s="598"/>
      <c r="AI14" s="598"/>
      <c r="AJ14" s="598"/>
      <c r="AK14" s="598"/>
      <c r="AL14" s="598"/>
      <c r="AM14" s="598"/>
      <c r="AN14" s="598"/>
      <c r="AO14" s="598"/>
      <c r="AP14" s="598"/>
      <c r="AQ14" s="598"/>
      <c r="AR14" s="598"/>
      <c r="AS14" s="598"/>
      <c r="AT14" s="598"/>
      <c r="AU14" s="598"/>
      <c r="AV14" s="598"/>
      <c r="AW14" s="598"/>
      <c r="AX14" s="598"/>
      <c r="AY14" s="598"/>
      <c r="AZ14" s="598"/>
      <c r="BA14" s="598"/>
      <c r="BB14" s="598"/>
      <c r="BC14" s="598"/>
      <c r="BD14" s="598"/>
      <c r="BE14" s="598"/>
      <c r="BF14" s="598"/>
      <c r="BG14" s="598"/>
      <c r="BH14" s="598"/>
      <c r="BI14" s="598"/>
      <c r="BJ14" s="598"/>
      <c r="BK14" s="598"/>
      <c r="BL14" s="598"/>
      <c r="BM14" s="598"/>
      <c r="BN14" s="598"/>
      <c r="BO14" s="598"/>
      <c r="BP14" s="598"/>
      <c r="BQ14" s="598"/>
      <c r="BR14" s="598"/>
      <c r="BS14" s="598"/>
      <c r="BT14" s="598"/>
      <c r="BU14" s="598"/>
      <c r="BV14" s="598"/>
      <c r="BW14" s="598"/>
      <c r="BX14" s="598"/>
      <c r="BY14" s="598"/>
      <c r="BZ14" s="598"/>
      <c r="CA14" s="598"/>
      <c r="CB14" s="598"/>
      <c r="CC14" s="598"/>
      <c r="CD14" s="598"/>
      <c r="CE14" s="598"/>
      <c r="CF14" s="598"/>
      <c r="CG14" s="598"/>
      <c r="CH14" s="598"/>
      <c r="CI14" s="598"/>
      <c r="CJ14" s="598"/>
      <c r="CK14" s="598"/>
      <c r="CL14" s="598"/>
      <c r="CM14" s="598"/>
      <c r="CN14" s="598"/>
      <c r="CO14" s="598"/>
      <c r="CP14" s="598"/>
      <c r="CQ14" s="598"/>
      <c r="CR14" s="598"/>
      <c r="CS14" s="598"/>
      <c r="CT14" s="598"/>
      <c r="CU14" s="598"/>
      <c r="CV14" s="598"/>
      <c r="CW14" s="598"/>
      <c r="CX14" s="598"/>
      <c r="CY14" s="598"/>
      <c r="CZ14" s="598"/>
      <c r="DA14" s="598"/>
      <c r="DB14" s="598"/>
      <c r="DC14" s="598"/>
      <c r="DD14" s="598"/>
      <c r="DE14" s="598"/>
      <c r="DF14" s="598"/>
      <c r="DG14" s="598"/>
      <c r="DH14" s="598">
        <v>0</v>
      </c>
      <c r="DI14" s="598">
        <v>44046</v>
      </c>
      <c r="DJ14" s="598"/>
      <c r="DK14" s="598"/>
      <c r="DL14" s="598"/>
      <c r="DM14" s="598"/>
      <c r="DN14" s="598"/>
      <c r="DO14" s="598"/>
      <c r="DP14" s="598"/>
      <c r="DQ14" s="598"/>
      <c r="DR14" s="598"/>
      <c r="DS14" s="598"/>
      <c r="DT14" s="598"/>
      <c r="DU14" s="598"/>
      <c r="DV14" s="598"/>
      <c r="DW14" s="598"/>
      <c r="DX14" s="598"/>
      <c r="DY14" s="598"/>
      <c r="DZ14" s="598"/>
      <c r="EA14" s="598"/>
      <c r="EB14" s="598"/>
      <c r="EC14" s="598"/>
      <c r="ED14" s="598"/>
      <c r="EE14" s="598"/>
      <c r="EF14" s="598"/>
      <c r="EG14" s="598"/>
      <c r="EH14" s="598"/>
      <c r="EI14" s="598"/>
      <c r="EJ14" s="598"/>
      <c r="EK14" s="598"/>
      <c r="EL14" s="598"/>
      <c r="EM14" s="598"/>
      <c r="EN14" s="598"/>
      <c r="EO14" s="598"/>
      <c r="EP14" s="598"/>
      <c r="EQ14" s="598"/>
      <c r="ER14" s="598"/>
    </row>
    <row r="15" spans="1:148">
      <c r="A15" s="598">
        <v>44047</v>
      </c>
      <c r="B15" s="598"/>
      <c r="C15" s="598" t="s">
        <v>40</v>
      </c>
      <c r="D15" s="598" t="s">
        <v>40</v>
      </c>
      <c r="E15" s="598"/>
      <c r="F15" s="598" t="s">
        <v>40</v>
      </c>
      <c r="G15" s="598"/>
      <c r="H15" s="598"/>
      <c r="I15" s="598" t="s">
        <v>40</v>
      </c>
      <c r="J15" s="598"/>
      <c r="K15" s="598"/>
      <c r="L15" s="598"/>
      <c r="M15" s="598"/>
      <c r="N15" s="598"/>
      <c r="O15" s="598"/>
      <c r="P15" s="598"/>
      <c r="Q15" s="598"/>
      <c r="R15" s="598"/>
      <c r="S15" s="598" t="s">
        <v>40</v>
      </c>
      <c r="T15" s="598"/>
      <c r="U15" s="598"/>
      <c r="V15" s="598" t="s">
        <v>40</v>
      </c>
      <c r="W15" s="598"/>
      <c r="X15" s="598" t="s">
        <v>40</v>
      </c>
      <c r="Y15" s="598"/>
      <c r="Z15" s="598" t="s">
        <v>40</v>
      </c>
      <c r="AA15" s="598"/>
      <c r="AB15" s="598"/>
      <c r="AC15" s="598"/>
      <c r="AD15" s="598" t="s">
        <v>40</v>
      </c>
      <c r="AE15" s="598" t="s">
        <v>40</v>
      </c>
      <c r="AF15" s="598" t="s">
        <v>40</v>
      </c>
      <c r="AG15" s="598"/>
      <c r="AH15" s="598"/>
      <c r="AI15" s="598"/>
      <c r="AJ15" s="598"/>
      <c r="AK15" s="598" t="s">
        <v>40</v>
      </c>
      <c r="AL15" s="598"/>
      <c r="AM15" s="598" t="s">
        <v>40</v>
      </c>
      <c r="AN15" s="598" t="s">
        <v>40</v>
      </c>
      <c r="AO15" s="598" t="s">
        <v>40</v>
      </c>
      <c r="AP15" s="598"/>
      <c r="AQ15" s="598"/>
      <c r="AR15" s="598"/>
      <c r="AS15" s="598" t="s">
        <v>40</v>
      </c>
      <c r="AT15" s="598"/>
      <c r="AU15" s="598"/>
      <c r="AV15" s="598"/>
      <c r="AW15" s="598"/>
      <c r="AX15" s="598"/>
      <c r="AY15" s="598"/>
      <c r="AZ15" s="598"/>
      <c r="BA15" s="598"/>
      <c r="BB15" s="598"/>
      <c r="BC15" s="598"/>
      <c r="BD15" s="598" t="s">
        <v>40</v>
      </c>
      <c r="BE15" s="598"/>
      <c r="BF15" s="598" t="s">
        <v>40</v>
      </c>
      <c r="BG15" s="598"/>
      <c r="BH15" s="598"/>
      <c r="BI15" s="598" t="s">
        <v>40</v>
      </c>
      <c r="BJ15" s="598" t="s">
        <v>40</v>
      </c>
      <c r="BK15" s="598"/>
      <c r="BL15" s="598"/>
      <c r="BM15" s="598"/>
      <c r="BN15" s="598"/>
      <c r="BO15" s="598" t="s">
        <v>40</v>
      </c>
      <c r="BP15" s="598"/>
      <c r="BQ15" s="598"/>
      <c r="BR15" s="598"/>
      <c r="BS15" s="598"/>
      <c r="BT15" s="598" t="s">
        <v>40</v>
      </c>
      <c r="BU15" s="598" t="s">
        <v>40</v>
      </c>
      <c r="BV15" s="598"/>
      <c r="BW15" s="598" t="s">
        <v>40</v>
      </c>
      <c r="BX15" s="598"/>
      <c r="BY15" s="598"/>
      <c r="BZ15" s="598"/>
      <c r="CA15" s="598"/>
      <c r="CB15" s="598"/>
      <c r="CC15" s="598" t="s">
        <v>40</v>
      </c>
      <c r="CD15" s="598"/>
      <c r="CE15" s="598"/>
      <c r="CF15" s="598"/>
      <c r="CG15" s="598"/>
      <c r="CH15" s="598" t="s">
        <v>40</v>
      </c>
      <c r="CI15" s="598"/>
      <c r="CJ15" s="598"/>
      <c r="CK15" s="598" t="s">
        <v>40</v>
      </c>
      <c r="CL15" s="598"/>
      <c r="CM15" s="598" t="s">
        <v>40</v>
      </c>
      <c r="CN15" s="598" t="s">
        <v>40</v>
      </c>
      <c r="CO15" s="598" t="s">
        <v>40</v>
      </c>
      <c r="CP15" s="598"/>
      <c r="CQ15" s="598"/>
      <c r="CR15" s="598"/>
      <c r="CS15" s="598"/>
      <c r="CT15" s="598"/>
      <c r="CU15" s="598"/>
      <c r="CV15" s="598"/>
      <c r="CW15" s="598" t="s">
        <v>40</v>
      </c>
      <c r="CX15" s="598" t="s">
        <v>40</v>
      </c>
      <c r="CY15" s="598"/>
      <c r="CZ15" s="598"/>
      <c r="DA15" s="598" t="s">
        <v>40</v>
      </c>
      <c r="DB15" s="598"/>
      <c r="DC15" s="598"/>
      <c r="DD15" s="598"/>
      <c r="DE15" s="598"/>
      <c r="DF15" s="598"/>
      <c r="DG15" s="598"/>
      <c r="DH15" s="598">
        <v>0</v>
      </c>
      <c r="DI15" s="598">
        <v>44047</v>
      </c>
      <c r="DJ15" s="598"/>
      <c r="DK15" s="598"/>
      <c r="DL15" s="598"/>
      <c r="DM15" s="598"/>
      <c r="DN15" s="598"/>
      <c r="DO15" s="598"/>
      <c r="DP15" s="598"/>
      <c r="DQ15" s="598"/>
      <c r="DR15" s="598"/>
      <c r="DS15" s="598"/>
      <c r="DT15" s="598"/>
      <c r="DU15" s="598"/>
      <c r="DV15" s="598"/>
      <c r="DW15" s="598"/>
      <c r="DX15" s="598"/>
      <c r="DY15" s="598"/>
      <c r="DZ15" s="598"/>
      <c r="EA15" s="598"/>
      <c r="EB15" s="598"/>
      <c r="EC15" s="598"/>
      <c r="ED15" s="598"/>
      <c r="EE15" s="598"/>
      <c r="EF15" s="598"/>
      <c r="EG15" s="598"/>
      <c r="EH15" s="598"/>
      <c r="EI15" s="598"/>
      <c r="EJ15" s="598"/>
      <c r="EK15" s="598"/>
      <c r="EL15" s="598"/>
      <c r="EM15" s="598"/>
      <c r="EN15" s="598"/>
      <c r="EO15" s="598"/>
      <c r="EP15" s="598"/>
      <c r="EQ15" s="598"/>
      <c r="ER15" s="598"/>
    </row>
    <row r="16" spans="1:148">
      <c r="A16" s="598">
        <v>44048</v>
      </c>
      <c r="B16" s="598"/>
      <c r="C16" s="598" t="s">
        <v>40</v>
      </c>
      <c r="D16" s="598"/>
      <c r="E16" s="598" t="s">
        <v>40</v>
      </c>
      <c r="F16" s="598"/>
      <c r="G16" s="598" t="s">
        <v>40</v>
      </c>
      <c r="H16" s="598" t="s">
        <v>40</v>
      </c>
      <c r="I16" s="598"/>
      <c r="J16" s="598" t="s">
        <v>40</v>
      </c>
      <c r="K16" s="598"/>
      <c r="L16" s="598"/>
      <c r="M16" s="598"/>
      <c r="N16" s="598"/>
      <c r="O16" s="598"/>
      <c r="P16" s="598"/>
      <c r="Q16" s="598"/>
      <c r="R16" s="598"/>
      <c r="S16" s="598"/>
      <c r="T16" s="598" t="s">
        <v>40</v>
      </c>
      <c r="U16" s="598"/>
      <c r="V16" s="598"/>
      <c r="W16" s="598"/>
      <c r="X16" s="598" t="s">
        <v>40</v>
      </c>
      <c r="Y16" s="598"/>
      <c r="Z16" s="598"/>
      <c r="AA16" s="598"/>
      <c r="AB16" s="598"/>
      <c r="AC16" s="598"/>
      <c r="AD16" s="598"/>
      <c r="AE16" s="598"/>
      <c r="AF16" s="598"/>
      <c r="AG16" s="598"/>
      <c r="AH16" s="598"/>
      <c r="AI16" s="598"/>
      <c r="AJ16" s="598"/>
      <c r="AK16" s="598"/>
      <c r="AL16" s="598"/>
      <c r="AM16" s="598" t="s">
        <v>40</v>
      </c>
      <c r="AN16" s="598"/>
      <c r="AO16" s="598"/>
      <c r="AP16" s="598"/>
      <c r="AQ16" s="598"/>
      <c r="AR16" s="598"/>
      <c r="AS16" s="598"/>
      <c r="AT16" s="598" t="s">
        <v>40</v>
      </c>
      <c r="AU16" s="598"/>
      <c r="AV16" s="598"/>
      <c r="AW16" s="598" t="s">
        <v>40</v>
      </c>
      <c r="AX16" s="598" t="s">
        <v>40</v>
      </c>
      <c r="AY16" s="598" t="s">
        <v>40</v>
      </c>
      <c r="AZ16" s="598"/>
      <c r="BA16" s="598"/>
      <c r="BB16" s="598"/>
      <c r="BC16" s="598"/>
      <c r="BD16" s="598"/>
      <c r="BE16" s="598"/>
      <c r="BF16" s="598"/>
      <c r="BG16" s="598" t="s">
        <v>40</v>
      </c>
      <c r="BH16" s="598"/>
      <c r="BI16" s="598" t="s">
        <v>40</v>
      </c>
      <c r="BJ16" s="598" t="s">
        <v>40</v>
      </c>
      <c r="BK16" s="598"/>
      <c r="BL16" s="598"/>
      <c r="BM16" s="598" t="s">
        <v>40</v>
      </c>
      <c r="BN16" s="598"/>
      <c r="BO16" s="598"/>
      <c r="BP16" s="598"/>
      <c r="BQ16" s="598"/>
      <c r="BR16" s="598"/>
      <c r="BS16" s="598"/>
      <c r="BT16" s="598"/>
      <c r="BU16" s="598"/>
      <c r="BV16" s="598"/>
      <c r="BW16" s="598"/>
      <c r="BX16" s="598"/>
      <c r="BY16" s="598"/>
      <c r="BZ16" s="598"/>
      <c r="CA16" s="598"/>
      <c r="CB16" s="598"/>
      <c r="CC16" s="598"/>
      <c r="CD16" s="598" t="s">
        <v>40</v>
      </c>
      <c r="CE16" s="598"/>
      <c r="CF16" s="598" t="s">
        <v>40</v>
      </c>
      <c r="CG16" s="598"/>
      <c r="CH16" s="598"/>
      <c r="CI16" s="598"/>
      <c r="CJ16" s="598"/>
      <c r="CK16" s="598"/>
      <c r="CL16" s="598" t="s">
        <v>40</v>
      </c>
      <c r="CM16" s="598"/>
      <c r="CN16" s="598" t="s">
        <v>40</v>
      </c>
      <c r="CO16" s="598" t="s">
        <v>288</v>
      </c>
      <c r="CP16" s="598"/>
      <c r="CQ16" s="598"/>
      <c r="CR16" s="598" t="s">
        <v>40</v>
      </c>
      <c r="CS16" s="598" t="s">
        <v>40</v>
      </c>
      <c r="CT16" s="598"/>
      <c r="CU16" s="598"/>
      <c r="CV16" s="598"/>
      <c r="CW16" s="598" t="s">
        <v>40</v>
      </c>
      <c r="CX16" s="598"/>
      <c r="CY16" s="598"/>
      <c r="CZ16" s="598" t="s">
        <v>40</v>
      </c>
      <c r="DA16" s="598"/>
      <c r="DB16" s="598"/>
      <c r="DC16" s="598"/>
      <c r="DD16" s="598"/>
      <c r="DE16" s="598"/>
      <c r="DF16" s="598"/>
      <c r="DG16" s="598"/>
      <c r="DH16" s="598">
        <v>0</v>
      </c>
      <c r="DI16" s="598">
        <v>44048</v>
      </c>
      <c r="DJ16" s="598"/>
      <c r="DK16" s="598"/>
      <c r="DL16" s="598"/>
      <c r="DM16" s="598"/>
      <c r="DN16" s="598"/>
      <c r="DO16" s="598"/>
      <c r="DP16" s="598"/>
      <c r="DQ16" s="598"/>
      <c r="DR16" s="598"/>
      <c r="DS16" s="598"/>
      <c r="DT16" s="598"/>
      <c r="DU16" s="598"/>
      <c r="DV16" s="598"/>
      <c r="DW16" s="598"/>
      <c r="DX16" s="598"/>
      <c r="DY16" s="598"/>
      <c r="DZ16" s="598"/>
      <c r="EA16" s="598"/>
      <c r="EB16" s="598"/>
      <c r="EC16" s="598"/>
      <c r="ED16" s="598"/>
      <c r="EE16" s="598"/>
      <c r="EF16" s="598"/>
      <c r="EG16" s="598"/>
      <c r="EH16" s="598"/>
      <c r="EI16" s="598"/>
      <c r="EJ16" s="598"/>
      <c r="EK16" s="598"/>
      <c r="EL16" s="598"/>
      <c r="EM16" s="598"/>
      <c r="EN16" s="598"/>
      <c r="EO16" s="598"/>
      <c r="EP16" s="598"/>
      <c r="EQ16" s="598"/>
      <c r="ER16" s="598"/>
    </row>
    <row r="17" spans="1:148">
      <c r="A17" s="598">
        <v>44049</v>
      </c>
      <c r="B17" s="598"/>
      <c r="C17" s="598"/>
      <c r="D17" s="598"/>
      <c r="E17" s="598"/>
      <c r="F17" s="598"/>
      <c r="G17" s="598"/>
      <c r="H17" s="598"/>
      <c r="I17" s="598"/>
      <c r="J17" s="598"/>
      <c r="K17" s="598"/>
      <c r="L17" s="598"/>
      <c r="M17" s="598"/>
      <c r="N17" s="598" t="s">
        <v>40</v>
      </c>
      <c r="O17" s="598"/>
      <c r="P17" s="598"/>
      <c r="Q17" s="598"/>
      <c r="R17" s="598"/>
      <c r="S17" s="598"/>
      <c r="T17" s="598"/>
      <c r="U17" s="598"/>
      <c r="V17" s="598"/>
      <c r="W17" s="598"/>
      <c r="X17" s="598"/>
      <c r="Y17" s="598"/>
      <c r="Z17" s="598"/>
      <c r="AA17" s="598"/>
      <c r="AB17" s="598"/>
      <c r="AC17" s="598"/>
      <c r="AD17" s="598"/>
      <c r="AE17" s="598"/>
      <c r="AF17" s="598"/>
      <c r="AG17" s="598"/>
      <c r="AH17" s="598"/>
      <c r="AI17" s="598"/>
      <c r="AJ17" s="598"/>
      <c r="AK17" s="598"/>
      <c r="AL17" s="598"/>
      <c r="AM17" s="598"/>
      <c r="AN17" s="598"/>
      <c r="AO17" s="598"/>
      <c r="AP17" s="598"/>
      <c r="AQ17" s="598"/>
      <c r="AR17" s="598"/>
      <c r="AS17" s="598"/>
      <c r="AT17" s="598"/>
      <c r="AU17" s="598"/>
      <c r="AV17" s="598"/>
      <c r="AW17" s="598"/>
      <c r="AX17" s="598"/>
      <c r="AY17" s="598"/>
      <c r="AZ17" s="598"/>
      <c r="BA17" s="598"/>
      <c r="BB17" s="598"/>
      <c r="BC17" s="598"/>
      <c r="BD17" s="598"/>
      <c r="BE17" s="598"/>
      <c r="BF17" s="598"/>
      <c r="BG17" s="598"/>
      <c r="BH17" s="598"/>
      <c r="BI17" s="598"/>
      <c r="BJ17" s="598"/>
      <c r="BK17" s="598"/>
      <c r="BL17" s="598"/>
      <c r="BM17" s="598"/>
      <c r="BN17" s="598"/>
      <c r="BO17" s="598"/>
      <c r="BP17" s="598"/>
      <c r="BQ17" s="598"/>
      <c r="BR17" s="598"/>
      <c r="BS17" s="598"/>
      <c r="BT17" s="598"/>
      <c r="BU17" s="598"/>
      <c r="BV17" s="598"/>
      <c r="BW17" s="598"/>
      <c r="BX17" s="598"/>
      <c r="BY17" s="598"/>
      <c r="BZ17" s="598"/>
      <c r="CA17" s="598"/>
      <c r="CB17" s="598"/>
      <c r="CC17" s="598"/>
      <c r="CD17" s="598"/>
      <c r="CE17" s="598"/>
      <c r="CF17" s="598"/>
      <c r="CG17" s="598"/>
      <c r="CH17" s="598"/>
      <c r="CI17" s="598"/>
      <c r="CJ17" s="598"/>
      <c r="CK17" s="598"/>
      <c r="CL17" s="598"/>
      <c r="CM17" s="598"/>
      <c r="CN17" s="598"/>
      <c r="CO17" s="598"/>
      <c r="CP17" s="598"/>
      <c r="CQ17" s="598"/>
      <c r="CR17" s="598"/>
      <c r="CS17" s="598"/>
      <c r="CT17" s="598"/>
      <c r="CU17" s="598"/>
      <c r="CV17" s="598"/>
      <c r="CW17" s="598" t="s">
        <v>40</v>
      </c>
      <c r="CX17" s="598"/>
      <c r="CY17" s="598"/>
      <c r="CZ17" s="598"/>
      <c r="DA17" s="598"/>
      <c r="DB17" s="598"/>
      <c r="DC17" s="598"/>
      <c r="DD17" s="598"/>
      <c r="DE17" s="598"/>
      <c r="DF17" s="598"/>
      <c r="DG17" s="598"/>
      <c r="DH17" s="598">
        <v>0</v>
      </c>
      <c r="DI17" s="598">
        <v>44049</v>
      </c>
      <c r="DJ17" s="598"/>
      <c r="DK17" s="598"/>
      <c r="DL17" s="598"/>
      <c r="DM17" s="598"/>
      <c r="DN17" s="598"/>
      <c r="DO17" s="598"/>
      <c r="DP17" s="598"/>
      <c r="DQ17" s="598"/>
      <c r="DR17" s="598"/>
      <c r="DS17" s="598"/>
      <c r="DT17" s="598"/>
      <c r="DU17" s="598"/>
      <c r="DV17" s="598"/>
      <c r="DW17" s="598"/>
      <c r="DX17" s="598"/>
      <c r="DY17" s="598"/>
      <c r="DZ17" s="598"/>
      <c r="EA17" s="598"/>
      <c r="EB17" s="598"/>
      <c r="EC17" s="598"/>
      <c r="ED17" s="598"/>
      <c r="EE17" s="598"/>
      <c r="EF17" s="598"/>
      <c r="EG17" s="598"/>
      <c r="EH17" s="598"/>
      <c r="EI17" s="598"/>
      <c r="EJ17" s="598"/>
      <c r="EK17" s="598"/>
      <c r="EL17" s="598"/>
      <c r="EM17" s="598"/>
      <c r="EN17" s="598"/>
      <c r="EO17" s="598"/>
      <c r="EP17" s="598"/>
      <c r="EQ17" s="598"/>
      <c r="ER17" s="598"/>
    </row>
    <row r="18" spans="1:148">
      <c r="A18" s="598">
        <v>44050</v>
      </c>
      <c r="B18" s="598"/>
      <c r="C18" s="598"/>
      <c r="D18" s="598"/>
      <c r="E18" s="598"/>
      <c r="F18" s="598"/>
      <c r="G18" s="598"/>
      <c r="H18" s="598"/>
      <c r="I18" s="598"/>
      <c r="J18" s="598"/>
      <c r="K18" s="598"/>
      <c r="L18" s="598"/>
      <c r="M18" s="598"/>
      <c r="N18" s="598"/>
      <c r="O18" s="598"/>
      <c r="P18" s="598"/>
      <c r="Q18" s="598"/>
      <c r="R18" s="598"/>
      <c r="S18" s="598" t="s">
        <v>40</v>
      </c>
      <c r="T18" s="598"/>
      <c r="U18" s="598"/>
      <c r="V18" s="598" t="s">
        <v>40</v>
      </c>
      <c r="W18" s="598"/>
      <c r="X18" s="598"/>
      <c r="Y18" s="598"/>
      <c r="Z18" s="598"/>
      <c r="AA18" s="598"/>
      <c r="AB18" s="598"/>
      <c r="AC18" s="598"/>
      <c r="AD18" s="598"/>
      <c r="AE18" s="598"/>
      <c r="AF18" s="598" t="s">
        <v>40</v>
      </c>
      <c r="AG18" s="598"/>
      <c r="AH18" s="598"/>
      <c r="AI18" s="598"/>
      <c r="AJ18" s="598" t="s">
        <v>40</v>
      </c>
      <c r="AK18" s="598" t="s">
        <v>40</v>
      </c>
      <c r="AL18" s="598"/>
      <c r="AM18" s="598"/>
      <c r="AN18" s="598"/>
      <c r="AO18" s="598"/>
      <c r="AP18" s="598"/>
      <c r="AQ18" s="598"/>
      <c r="AR18" s="598"/>
      <c r="AS18" s="598"/>
      <c r="AT18" s="598"/>
      <c r="AU18" s="598"/>
      <c r="AV18" s="598"/>
      <c r="AW18" s="598"/>
      <c r="AX18" s="598"/>
      <c r="AY18" s="598"/>
      <c r="AZ18" s="598"/>
      <c r="BA18" s="598"/>
      <c r="BB18" s="598"/>
      <c r="BC18" s="598"/>
      <c r="BD18" s="598"/>
      <c r="BE18" s="598"/>
      <c r="BF18" s="598"/>
      <c r="BG18" s="598"/>
      <c r="BH18" s="598"/>
      <c r="BI18" s="598"/>
      <c r="BJ18" s="598"/>
      <c r="BK18" s="598"/>
      <c r="BL18" s="598"/>
      <c r="BM18" s="598"/>
      <c r="BN18" s="598" t="s">
        <v>40</v>
      </c>
      <c r="BO18" s="598"/>
      <c r="BP18" s="598"/>
      <c r="BQ18" s="598"/>
      <c r="BR18" s="598" t="s">
        <v>40</v>
      </c>
      <c r="BS18" s="598" t="s">
        <v>40</v>
      </c>
      <c r="BT18" s="598" t="s">
        <v>40</v>
      </c>
      <c r="BU18" s="598"/>
      <c r="BV18" s="598"/>
      <c r="BW18" s="598"/>
      <c r="BX18" s="598"/>
      <c r="BY18" s="598"/>
      <c r="BZ18" s="598"/>
      <c r="CA18" s="598"/>
      <c r="CB18" s="598"/>
      <c r="CC18" s="598"/>
      <c r="CD18" s="598"/>
      <c r="CE18" s="598"/>
      <c r="CF18" s="598"/>
      <c r="CG18" s="598"/>
      <c r="CH18" s="598"/>
      <c r="CI18" s="598"/>
      <c r="CJ18" s="598"/>
      <c r="CK18" s="598"/>
      <c r="CL18" s="598"/>
      <c r="CM18" s="598" t="s">
        <v>40</v>
      </c>
      <c r="CN18" s="598" t="s">
        <v>40</v>
      </c>
      <c r="CO18" s="598"/>
      <c r="CP18" s="598" t="s">
        <v>40</v>
      </c>
      <c r="CQ18" s="598" t="s">
        <v>40</v>
      </c>
      <c r="CR18" s="598" t="s">
        <v>40</v>
      </c>
      <c r="CS18" s="598"/>
      <c r="CT18" s="598"/>
      <c r="CU18" s="598"/>
      <c r="CV18" s="598" t="s">
        <v>40</v>
      </c>
      <c r="CW18" s="598"/>
      <c r="CX18" s="598"/>
      <c r="CY18" s="598"/>
      <c r="CZ18" s="598"/>
      <c r="DA18" s="598" t="s">
        <v>40</v>
      </c>
      <c r="DB18" s="598"/>
      <c r="DC18" s="598"/>
      <c r="DD18" s="598"/>
      <c r="DE18" s="598"/>
      <c r="DF18" s="598"/>
      <c r="DG18" s="598"/>
      <c r="DH18" s="598">
        <v>0</v>
      </c>
      <c r="DI18" s="598">
        <v>44050</v>
      </c>
      <c r="DJ18" s="598"/>
      <c r="DK18" s="598"/>
      <c r="DL18" s="598"/>
      <c r="DM18" s="598"/>
      <c r="DN18" s="598"/>
      <c r="DO18" s="598"/>
      <c r="DP18" s="598"/>
      <c r="DQ18" s="598"/>
      <c r="DR18" s="598"/>
      <c r="DS18" s="598"/>
      <c r="DT18" s="598"/>
      <c r="DU18" s="598"/>
      <c r="DV18" s="598"/>
      <c r="DW18" s="598"/>
      <c r="DX18" s="598"/>
      <c r="DY18" s="598"/>
      <c r="DZ18" s="598"/>
      <c r="EA18" s="598"/>
      <c r="EB18" s="598"/>
      <c r="EC18" s="598"/>
      <c r="ED18" s="598"/>
      <c r="EE18" s="598"/>
      <c r="EF18" s="598"/>
      <c r="EG18" s="598"/>
      <c r="EH18" s="598"/>
      <c r="EI18" s="598"/>
      <c r="EJ18" s="598"/>
      <c r="EK18" s="598"/>
      <c r="EL18" s="598"/>
      <c r="EM18" s="598"/>
      <c r="EN18" s="598"/>
      <c r="EO18" s="598"/>
      <c r="EP18" s="598"/>
      <c r="EQ18" s="598"/>
      <c r="ER18" s="598"/>
    </row>
    <row r="19" spans="1:148">
      <c r="A19" s="598">
        <v>44051</v>
      </c>
      <c r="B19" s="598" t="s">
        <v>40</v>
      </c>
      <c r="C19" s="598"/>
      <c r="D19" s="598"/>
      <c r="E19" s="598"/>
      <c r="F19" s="598"/>
      <c r="G19" s="598"/>
      <c r="H19" s="598"/>
      <c r="I19" s="598" t="s">
        <v>40</v>
      </c>
      <c r="J19" s="598" t="s">
        <v>40</v>
      </c>
      <c r="K19" s="598"/>
      <c r="L19" s="598"/>
      <c r="M19" s="598"/>
      <c r="N19" s="598"/>
      <c r="O19" s="598"/>
      <c r="P19" s="598"/>
      <c r="Q19" s="598"/>
      <c r="R19" s="598"/>
      <c r="S19" s="598" t="s">
        <v>40</v>
      </c>
      <c r="T19" s="598"/>
      <c r="U19" s="598" t="s">
        <v>40</v>
      </c>
      <c r="V19" s="598"/>
      <c r="W19" s="598"/>
      <c r="X19" s="598" t="s">
        <v>40</v>
      </c>
      <c r="Y19" s="598"/>
      <c r="Z19" s="598" t="s">
        <v>40</v>
      </c>
      <c r="AA19" s="598" t="s">
        <v>40</v>
      </c>
      <c r="AB19" s="598"/>
      <c r="AC19" s="598"/>
      <c r="AD19" s="598"/>
      <c r="AE19" s="598"/>
      <c r="AF19" s="598"/>
      <c r="AG19" s="598"/>
      <c r="AH19" s="598"/>
      <c r="AI19" s="598"/>
      <c r="AJ19" s="598"/>
      <c r="AK19" s="598"/>
      <c r="AL19" s="598" t="s">
        <v>40</v>
      </c>
      <c r="AM19" s="598"/>
      <c r="AN19" s="598"/>
      <c r="AO19" s="598"/>
      <c r="AP19" s="598"/>
      <c r="AQ19" s="598"/>
      <c r="AR19" s="598"/>
      <c r="AS19" s="598" t="s">
        <v>40</v>
      </c>
      <c r="AT19" s="598" t="s">
        <v>40</v>
      </c>
      <c r="AU19" s="598"/>
      <c r="AV19" s="598" t="s">
        <v>40</v>
      </c>
      <c r="AW19" s="598"/>
      <c r="AX19" s="598" t="s">
        <v>40</v>
      </c>
      <c r="AY19" s="598" t="s">
        <v>40</v>
      </c>
      <c r="AZ19" s="598"/>
      <c r="BA19" s="598"/>
      <c r="BB19" s="598" t="s">
        <v>40</v>
      </c>
      <c r="BC19" s="598"/>
      <c r="BD19" s="598" t="s">
        <v>40</v>
      </c>
      <c r="BE19" s="598" t="s">
        <v>40</v>
      </c>
      <c r="BF19" s="598" t="s">
        <v>40</v>
      </c>
      <c r="BG19" s="598" t="s">
        <v>40</v>
      </c>
      <c r="BH19" s="598"/>
      <c r="BI19" s="598"/>
      <c r="BJ19" s="598" t="s">
        <v>40</v>
      </c>
      <c r="BK19" s="598" t="s">
        <v>40</v>
      </c>
      <c r="BL19" s="598" t="s">
        <v>40</v>
      </c>
      <c r="BM19" s="598" t="s">
        <v>40</v>
      </c>
      <c r="BN19" s="598"/>
      <c r="BO19" s="598"/>
      <c r="BP19" s="598" t="s">
        <v>40</v>
      </c>
      <c r="BQ19" s="598"/>
      <c r="BR19" s="598"/>
      <c r="BS19" s="598" t="s">
        <v>40</v>
      </c>
      <c r="BT19" s="598" t="s">
        <v>40</v>
      </c>
      <c r="BU19" s="598"/>
      <c r="BV19" s="598" t="s">
        <v>40</v>
      </c>
      <c r="BW19" s="598" t="s">
        <v>40</v>
      </c>
      <c r="BX19" s="598"/>
      <c r="BY19" s="598"/>
      <c r="BZ19" s="598"/>
      <c r="CA19" s="598"/>
      <c r="CB19" s="598"/>
      <c r="CC19" s="598"/>
      <c r="CD19" s="598"/>
      <c r="CE19" s="598" t="s">
        <v>40</v>
      </c>
      <c r="CF19" s="598"/>
      <c r="CG19" s="598"/>
      <c r="CH19" s="598" t="s">
        <v>40</v>
      </c>
      <c r="CI19" s="598"/>
      <c r="CJ19" s="598" t="s">
        <v>40</v>
      </c>
      <c r="CK19" s="598"/>
      <c r="CL19" s="598"/>
      <c r="CM19" s="598"/>
      <c r="CN19" s="598" t="s">
        <v>40</v>
      </c>
      <c r="CO19" s="598"/>
      <c r="CP19" s="598"/>
      <c r="CQ19" s="598" t="s">
        <v>40</v>
      </c>
      <c r="CR19" s="598"/>
      <c r="CS19" s="598"/>
      <c r="CT19" s="598"/>
      <c r="CU19" s="598"/>
      <c r="CV19" s="598" t="s">
        <v>40</v>
      </c>
      <c r="CW19" s="598" t="s">
        <v>40</v>
      </c>
      <c r="CX19" s="598"/>
      <c r="CY19" s="598"/>
      <c r="CZ19" s="598"/>
      <c r="DA19" s="598"/>
      <c r="DB19" s="598"/>
      <c r="DC19" s="598"/>
      <c r="DD19" s="598"/>
      <c r="DE19" s="598"/>
      <c r="DF19" s="598"/>
      <c r="DG19" s="598"/>
      <c r="DH19" s="598">
        <v>0</v>
      </c>
      <c r="DI19" s="598">
        <v>44051</v>
      </c>
      <c r="DJ19" s="598"/>
      <c r="DK19" s="598"/>
      <c r="DL19" s="598"/>
      <c r="DM19" s="598"/>
      <c r="DN19" s="598"/>
      <c r="DO19" s="598"/>
      <c r="DP19" s="598"/>
      <c r="DQ19" s="598"/>
      <c r="DR19" s="598"/>
      <c r="DS19" s="598"/>
      <c r="DT19" s="598"/>
      <c r="DU19" s="598"/>
      <c r="DV19" s="598"/>
      <c r="DW19" s="598"/>
      <c r="DX19" s="598"/>
      <c r="DY19" s="598"/>
      <c r="DZ19" s="598"/>
      <c r="EA19" s="598"/>
      <c r="EB19" s="598"/>
      <c r="EC19" s="598"/>
      <c r="ED19" s="598"/>
      <c r="EE19" s="598"/>
      <c r="EF19" s="598"/>
      <c r="EG19" s="598"/>
      <c r="EH19" s="598"/>
      <c r="EI19" s="598"/>
      <c r="EJ19" s="598"/>
      <c r="EK19" s="598"/>
      <c r="EL19" s="598"/>
      <c r="EM19" s="598"/>
      <c r="EN19" s="598"/>
      <c r="EO19" s="598"/>
      <c r="EP19" s="598"/>
      <c r="EQ19" s="598"/>
      <c r="ER19" s="598"/>
    </row>
    <row r="20" spans="1:148">
      <c r="A20" s="598">
        <v>44052</v>
      </c>
      <c r="B20" s="598" t="s">
        <v>40</v>
      </c>
      <c r="C20" s="598" t="s">
        <v>40</v>
      </c>
      <c r="D20" s="598" t="s">
        <v>40</v>
      </c>
      <c r="E20" s="598" t="s">
        <v>40</v>
      </c>
      <c r="F20" s="598" t="s">
        <v>40</v>
      </c>
      <c r="G20" s="598"/>
      <c r="H20" s="598" t="s">
        <v>40</v>
      </c>
      <c r="I20" s="598" t="s">
        <v>40</v>
      </c>
      <c r="J20" s="598" t="s">
        <v>40</v>
      </c>
      <c r="K20" s="598" t="s">
        <v>40</v>
      </c>
      <c r="L20" s="598"/>
      <c r="M20" s="598" t="s">
        <v>40</v>
      </c>
      <c r="N20" s="598" t="s">
        <v>40</v>
      </c>
      <c r="O20" s="598" t="s">
        <v>40</v>
      </c>
      <c r="P20" s="598" t="s">
        <v>40</v>
      </c>
      <c r="Q20" s="598" t="s">
        <v>40</v>
      </c>
      <c r="R20" s="598"/>
      <c r="S20" s="598" t="s">
        <v>40</v>
      </c>
      <c r="T20" s="598"/>
      <c r="U20" s="598" t="s">
        <v>40</v>
      </c>
      <c r="V20" s="598" t="s">
        <v>40</v>
      </c>
      <c r="W20" s="598" t="s">
        <v>40</v>
      </c>
      <c r="X20" s="598"/>
      <c r="Y20" s="598"/>
      <c r="Z20" s="598" t="s">
        <v>40</v>
      </c>
      <c r="AA20" s="598" t="s">
        <v>40</v>
      </c>
      <c r="AB20" s="598"/>
      <c r="AC20" s="598" t="s">
        <v>40</v>
      </c>
      <c r="AD20" s="598" t="s">
        <v>40</v>
      </c>
      <c r="AE20" s="598"/>
      <c r="AF20" s="598" t="s">
        <v>40</v>
      </c>
      <c r="AG20" s="598" t="s">
        <v>40</v>
      </c>
      <c r="AH20" s="598" t="s">
        <v>40</v>
      </c>
      <c r="AI20" s="598" t="s">
        <v>40</v>
      </c>
      <c r="AJ20" s="598" t="s">
        <v>40</v>
      </c>
      <c r="AK20" s="598" t="s">
        <v>40</v>
      </c>
      <c r="AL20" s="598" t="s">
        <v>40</v>
      </c>
      <c r="AM20" s="598"/>
      <c r="AN20" s="598" t="s">
        <v>40</v>
      </c>
      <c r="AO20" s="598" t="s">
        <v>40</v>
      </c>
      <c r="AP20" s="598"/>
      <c r="AQ20" s="598"/>
      <c r="AR20" s="598"/>
      <c r="AS20" s="598"/>
      <c r="AT20" s="598"/>
      <c r="AU20" s="598" t="s">
        <v>40</v>
      </c>
      <c r="AV20" s="598" t="s">
        <v>40</v>
      </c>
      <c r="AW20" s="598"/>
      <c r="AX20" s="598" t="s">
        <v>40</v>
      </c>
      <c r="AY20" s="598"/>
      <c r="AZ20" s="598"/>
      <c r="BA20" s="598"/>
      <c r="BB20" s="598"/>
      <c r="BC20" s="598"/>
      <c r="BD20" s="598" t="s">
        <v>40</v>
      </c>
      <c r="BE20" s="598"/>
      <c r="BF20" s="598" t="s">
        <v>40</v>
      </c>
      <c r="BG20" s="598"/>
      <c r="BH20" s="598"/>
      <c r="BI20" s="598"/>
      <c r="BJ20" s="598" t="s">
        <v>40</v>
      </c>
      <c r="BK20" s="598" t="s">
        <v>40</v>
      </c>
      <c r="BL20" s="598" t="s">
        <v>40</v>
      </c>
      <c r="BM20" s="598" t="s">
        <v>40</v>
      </c>
      <c r="BN20" s="598" t="s">
        <v>40</v>
      </c>
      <c r="BO20" s="598"/>
      <c r="BP20" s="598"/>
      <c r="BQ20" s="598"/>
      <c r="BR20" s="598" t="s">
        <v>40</v>
      </c>
      <c r="BS20" s="598" t="s">
        <v>40</v>
      </c>
      <c r="BT20" s="598" t="s">
        <v>40</v>
      </c>
      <c r="BU20" s="598" t="s">
        <v>40</v>
      </c>
      <c r="BV20" s="598"/>
      <c r="BW20" s="598" t="s">
        <v>40</v>
      </c>
      <c r="BX20" s="598"/>
      <c r="BY20" s="598"/>
      <c r="BZ20" s="598"/>
      <c r="CA20" s="598"/>
      <c r="CB20" s="598" t="s">
        <v>40</v>
      </c>
      <c r="CC20" s="598" t="s">
        <v>40</v>
      </c>
      <c r="CD20" s="598" t="s">
        <v>40</v>
      </c>
      <c r="CE20" s="598" t="s">
        <v>40</v>
      </c>
      <c r="CF20" s="598" t="s">
        <v>40</v>
      </c>
      <c r="CG20" s="598" t="s">
        <v>40</v>
      </c>
      <c r="CH20" s="598" t="s">
        <v>40</v>
      </c>
      <c r="CI20" s="598"/>
      <c r="CJ20" s="598" t="s">
        <v>40</v>
      </c>
      <c r="CK20" s="598"/>
      <c r="CL20" s="598"/>
      <c r="CM20" s="598" t="s">
        <v>40</v>
      </c>
      <c r="CN20" s="598" t="s">
        <v>40</v>
      </c>
      <c r="CO20" s="598" t="s">
        <v>40</v>
      </c>
      <c r="CP20" s="598" t="s">
        <v>40</v>
      </c>
      <c r="CQ20" s="598"/>
      <c r="CR20" s="598" t="s">
        <v>40</v>
      </c>
      <c r="CS20" s="598" t="s">
        <v>40</v>
      </c>
      <c r="CT20" s="598"/>
      <c r="CU20" s="598"/>
      <c r="CV20" s="598" t="s">
        <v>40</v>
      </c>
      <c r="CW20" s="598" t="s">
        <v>40</v>
      </c>
      <c r="CX20" s="598"/>
      <c r="CY20" s="598"/>
      <c r="CZ20" s="598"/>
      <c r="DA20" s="598" t="s">
        <v>40</v>
      </c>
      <c r="DB20" s="598"/>
      <c r="DC20" s="598"/>
      <c r="DD20" s="598"/>
      <c r="DE20" s="598"/>
      <c r="DF20" s="598"/>
      <c r="DG20" s="598"/>
      <c r="DH20" s="598">
        <v>0</v>
      </c>
      <c r="DI20" s="598">
        <v>44052</v>
      </c>
      <c r="DJ20" s="598"/>
      <c r="DK20" s="598"/>
      <c r="DL20" s="598"/>
      <c r="DM20" s="598"/>
      <c r="DN20" s="598"/>
      <c r="DO20" s="598"/>
      <c r="DP20" s="598"/>
      <c r="DQ20" s="598"/>
      <c r="DR20" s="598"/>
      <c r="DS20" s="598"/>
      <c r="DT20" s="598"/>
      <c r="DU20" s="598"/>
      <c r="DV20" s="598"/>
      <c r="DW20" s="598"/>
      <c r="DX20" s="598"/>
      <c r="DY20" s="598"/>
      <c r="DZ20" s="598"/>
      <c r="EA20" s="598"/>
      <c r="EB20" s="598"/>
      <c r="EC20" s="598"/>
      <c r="ED20" s="598"/>
      <c r="EE20" s="598"/>
      <c r="EF20" s="598"/>
      <c r="EG20" s="598"/>
      <c r="EH20" s="598"/>
      <c r="EI20" s="598"/>
      <c r="EJ20" s="598"/>
      <c r="EK20" s="598"/>
      <c r="EL20" s="598"/>
      <c r="EM20" s="598"/>
      <c r="EN20" s="598"/>
      <c r="EO20" s="598"/>
      <c r="EP20" s="598"/>
      <c r="EQ20" s="598"/>
      <c r="ER20" s="598"/>
    </row>
    <row r="21" spans="1:148">
      <c r="A21" s="598">
        <v>44053</v>
      </c>
      <c r="B21" s="598" t="s">
        <v>40</v>
      </c>
      <c r="C21" s="598"/>
      <c r="D21" s="598" t="s">
        <v>40</v>
      </c>
      <c r="E21" s="598" t="s">
        <v>40</v>
      </c>
      <c r="F21" s="598" t="s">
        <v>40</v>
      </c>
      <c r="G21" s="598" t="s">
        <v>40</v>
      </c>
      <c r="H21" s="598" t="s">
        <v>40</v>
      </c>
      <c r="I21" s="598" t="s">
        <v>40</v>
      </c>
      <c r="J21" s="598" t="s">
        <v>40</v>
      </c>
      <c r="K21" s="598" t="s">
        <v>40</v>
      </c>
      <c r="L21" s="598"/>
      <c r="M21" s="598"/>
      <c r="N21" s="598"/>
      <c r="O21" s="598"/>
      <c r="P21" s="598"/>
      <c r="Q21" s="598"/>
      <c r="R21" s="598"/>
      <c r="S21" s="598" t="s">
        <v>40</v>
      </c>
      <c r="T21" s="598"/>
      <c r="U21" s="598" t="s">
        <v>40</v>
      </c>
      <c r="V21" s="598"/>
      <c r="W21" s="598"/>
      <c r="X21" s="598" t="s">
        <v>40</v>
      </c>
      <c r="Y21" s="598" t="s">
        <v>40</v>
      </c>
      <c r="Z21" s="598"/>
      <c r="AA21" s="598" t="s">
        <v>40</v>
      </c>
      <c r="AB21" s="598"/>
      <c r="AC21" s="598" t="s">
        <v>40</v>
      </c>
      <c r="AD21" s="598"/>
      <c r="AE21" s="598"/>
      <c r="AF21" s="598"/>
      <c r="AG21" s="598"/>
      <c r="AH21" s="598"/>
      <c r="AI21" s="598"/>
      <c r="AJ21" s="598"/>
      <c r="AK21" s="598"/>
      <c r="AL21" s="598"/>
      <c r="AM21" s="598"/>
      <c r="AN21" s="598"/>
      <c r="AO21" s="598"/>
      <c r="AP21" s="598"/>
      <c r="AQ21" s="598"/>
      <c r="AR21" s="598"/>
      <c r="AS21" s="598" t="s">
        <v>40</v>
      </c>
      <c r="AT21" s="598" t="s">
        <v>40</v>
      </c>
      <c r="AU21" s="598" t="s">
        <v>40</v>
      </c>
      <c r="AV21" s="598" t="s">
        <v>40</v>
      </c>
      <c r="AW21" s="598" t="s">
        <v>40</v>
      </c>
      <c r="AX21" s="598"/>
      <c r="AY21" s="598" t="s">
        <v>40</v>
      </c>
      <c r="AZ21" s="598"/>
      <c r="BA21" s="598"/>
      <c r="BB21" s="598"/>
      <c r="BC21" s="598" t="s">
        <v>40</v>
      </c>
      <c r="BD21" s="598" t="s">
        <v>40</v>
      </c>
      <c r="BE21" s="598"/>
      <c r="BF21" s="598" t="s">
        <v>40</v>
      </c>
      <c r="BG21" s="598" t="s">
        <v>40</v>
      </c>
      <c r="BH21" s="598"/>
      <c r="BI21" s="598" t="s">
        <v>40</v>
      </c>
      <c r="BJ21" s="598" t="s">
        <v>40</v>
      </c>
      <c r="BK21" s="598"/>
      <c r="BL21" s="598"/>
      <c r="BM21" s="598"/>
      <c r="BN21" s="598"/>
      <c r="BO21" s="598"/>
      <c r="BP21" s="598"/>
      <c r="BQ21" s="598"/>
      <c r="BR21" s="598"/>
      <c r="BS21" s="598" t="s">
        <v>40</v>
      </c>
      <c r="BT21" s="598"/>
      <c r="BU21" s="598"/>
      <c r="BV21" s="598" t="s">
        <v>40</v>
      </c>
      <c r="BW21" s="598"/>
      <c r="BX21" s="598"/>
      <c r="BY21" s="598"/>
      <c r="BZ21" s="598"/>
      <c r="CA21" s="598"/>
      <c r="CB21" s="598"/>
      <c r="CC21" s="598"/>
      <c r="CD21" s="598" t="s">
        <v>40</v>
      </c>
      <c r="CE21" s="598"/>
      <c r="CF21" s="598" t="s">
        <v>40</v>
      </c>
      <c r="CG21" s="598" t="s">
        <v>40</v>
      </c>
      <c r="CH21" s="598"/>
      <c r="CI21" s="598"/>
      <c r="CJ21" s="598"/>
      <c r="CK21" s="598"/>
      <c r="CL21" s="598"/>
      <c r="CM21" s="598" t="s">
        <v>40</v>
      </c>
      <c r="CN21" s="598" t="s">
        <v>40</v>
      </c>
      <c r="CO21" s="598" t="s">
        <v>40</v>
      </c>
      <c r="CP21" s="598" t="s">
        <v>40</v>
      </c>
      <c r="CQ21" s="598"/>
      <c r="CR21" s="598"/>
      <c r="CS21" s="598" t="s">
        <v>40</v>
      </c>
      <c r="CT21" s="598"/>
      <c r="CU21" s="598"/>
      <c r="CV21" s="598" t="s">
        <v>40</v>
      </c>
      <c r="CW21" s="598" t="s">
        <v>40</v>
      </c>
      <c r="CX21" s="598"/>
      <c r="CY21" s="598"/>
      <c r="CZ21" s="598"/>
      <c r="DA21" s="598"/>
      <c r="DB21" s="598"/>
      <c r="DC21" s="598"/>
      <c r="DD21" s="598"/>
      <c r="DE21" s="598"/>
      <c r="DF21" s="598"/>
      <c r="DG21" s="598"/>
      <c r="DH21" s="598">
        <v>0</v>
      </c>
      <c r="DI21" s="598">
        <v>44053</v>
      </c>
      <c r="DJ21" s="598"/>
      <c r="DK21" s="598"/>
      <c r="DL21" s="598"/>
      <c r="DM21" s="598"/>
      <c r="DN21" s="598"/>
      <c r="DO21" s="598"/>
      <c r="DP21" s="598"/>
      <c r="DQ21" s="598"/>
      <c r="DR21" s="598"/>
      <c r="DS21" s="598"/>
      <c r="DT21" s="598"/>
      <c r="DU21" s="598"/>
      <c r="DV21" s="598"/>
      <c r="DW21" s="598"/>
      <c r="DX21" s="598"/>
      <c r="DY21" s="598"/>
      <c r="DZ21" s="598"/>
      <c r="EA21" s="598"/>
      <c r="EB21" s="598"/>
      <c r="EC21" s="598"/>
      <c r="ED21" s="598"/>
      <c r="EE21" s="598"/>
      <c r="EF21" s="598"/>
      <c r="EG21" s="598"/>
      <c r="EH21" s="598"/>
      <c r="EI21" s="598"/>
      <c r="EJ21" s="598"/>
      <c r="EK21" s="598"/>
      <c r="EL21" s="598"/>
      <c r="EM21" s="598"/>
      <c r="EN21" s="598"/>
      <c r="EO21" s="598"/>
      <c r="EP21" s="598"/>
      <c r="EQ21" s="598"/>
      <c r="ER21" s="598"/>
    </row>
    <row r="22" spans="1:148">
      <c r="A22" s="598">
        <v>44054</v>
      </c>
      <c r="B22" s="598"/>
      <c r="C22" s="598"/>
      <c r="D22" s="598" t="s">
        <v>40</v>
      </c>
      <c r="E22" s="598" t="s">
        <v>40</v>
      </c>
      <c r="F22" s="598" t="s">
        <v>40</v>
      </c>
      <c r="G22" s="598"/>
      <c r="H22" s="598" t="s">
        <v>40</v>
      </c>
      <c r="I22" s="598" t="s">
        <v>40</v>
      </c>
      <c r="J22" s="598" t="s">
        <v>40</v>
      </c>
      <c r="K22" s="598"/>
      <c r="L22" s="598"/>
      <c r="M22" s="598" t="s">
        <v>40</v>
      </c>
      <c r="N22" s="598" t="s">
        <v>40</v>
      </c>
      <c r="O22" s="598" t="s">
        <v>40</v>
      </c>
      <c r="P22" s="598" t="s">
        <v>40</v>
      </c>
      <c r="Q22" s="598" t="s">
        <v>40</v>
      </c>
      <c r="R22" s="598"/>
      <c r="S22" s="598" t="s">
        <v>40</v>
      </c>
      <c r="T22" s="598"/>
      <c r="U22" s="598" t="s">
        <v>40</v>
      </c>
      <c r="V22" s="598"/>
      <c r="W22" s="598" t="s">
        <v>40</v>
      </c>
      <c r="X22" s="598" t="s">
        <v>40</v>
      </c>
      <c r="Y22" s="598"/>
      <c r="Z22" s="598" t="s">
        <v>40</v>
      </c>
      <c r="AA22" s="598" t="s">
        <v>40</v>
      </c>
      <c r="AB22" s="598"/>
      <c r="AC22" s="598" t="s">
        <v>40</v>
      </c>
      <c r="AD22" s="598"/>
      <c r="AE22" s="598"/>
      <c r="AF22" s="598" t="s">
        <v>40</v>
      </c>
      <c r="AG22" s="598" t="s">
        <v>40</v>
      </c>
      <c r="AH22" s="598" t="s">
        <v>40</v>
      </c>
      <c r="AI22" s="598"/>
      <c r="AJ22" s="598" t="s">
        <v>40</v>
      </c>
      <c r="AK22" s="598" t="s">
        <v>40</v>
      </c>
      <c r="AL22" s="598" t="s">
        <v>40</v>
      </c>
      <c r="AM22" s="598" t="s">
        <v>40</v>
      </c>
      <c r="AN22" s="598"/>
      <c r="AO22" s="598"/>
      <c r="AP22" s="598"/>
      <c r="AQ22" s="598"/>
      <c r="AR22" s="598"/>
      <c r="AS22" s="598" t="s">
        <v>40</v>
      </c>
      <c r="AT22" s="598" t="s">
        <v>40</v>
      </c>
      <c r="AU22" s="598" t="s">
        <v>40</v>
      </c>
      <c r="AV22" s="598" t="s">
        <v>40</v>
      </c>
      <c r="AW22" s="598" t="s">
        <v>40</v>
      </c>
      <c r="AX22" s="598" t="s">
        <v>40</v>
      </c>
      <c r="AY22" s="598"/>
      <c r="AZ22" s="598"/>
      <c r="BA22" s="598" t="s">
        <v>40</v>
      </c>
      <c r="BB22" s="598"/>
      <c r="BC22" s="598" t="s">
        <v>40</v>
      </c>
      <c r="BD22" s="598" t="s">
        <v>40</v>
      </c>
      <c r="BE22" s="598" t="s">
        <v>40</v>
      </c>
      <c r="BF22" s="598" t="s">
        <v>40</v>
      </c>
      <c r="BG22" s="598" t="s">
        <v>40</v>
      </c>
      <c r="BH22" s="598"/>
      <c r="BI22" s="598"/>
      <c r="BJ22" s="598" t="s">
        <v>40</v>
      </c>
      <c r="BK22" s="598" t="s">
        <v>40</v>
      </c>
      <c r="BL22" s="598" t="s">
        <v>40</v>
      </c>
      <c r="BM22" s="598" t="s">
        <v>40</v>
      </c>
      <c r="BN22" s="598" t="s">
        <v>40</v>
      </c>
      <c r="BO22" s="598" t="s">
        <v>40</v>
      </c>
      <c r="BP22" s="598"/>
      <c r="BQ22" s="598"/>
      <c r="BR22" s="598" t="s">
        <v>40</v>
      </c>
      <c r="BS22" s="598" t="s">
        <v>40</v>
      </c>
      <c r="BT22" s="598" t="s">
        <v>40</v>
      </c>
      <c r="BU22" s="598" t="s">
        <v>40</v>
      </c>
      <c r="BV22" s="598" t="s">
        <v>40</v>
      </c>
      <c r="BW22" s="598" t="s">
        <v>40</v>
      </c>
      <c r="BX22" s="598" t="s">
        <v>40</v>
      </c>
      <c r="BY22" s="598"/>
      <c r="BZ22" s="598"/>
      <c r="CA22" s="598"/>
      <c r="CB22" s="598"/>
      <c r="CC22" s="598"/>
      <c r="CD22" s="598" t="s">
        <v>40</v>
      </c>
      <c r="CE22" s="598" t="s">
        <v>40</v>
      </c>
      <c r="CF22" s="598" t="s">
        <v>40</v>
      </c>
      <c r="CG22" s="598"/>
      <c r="CH22" s="598" t="s">
        <v>40</v>
      </c>
      <c r="CI22" s="598"/>
      <c r="CJ22" s="598"/>
      <c r="CK22" s="598" t="s">
        <v>40</v>
      </c>
      <c r="CL22" s="598"/>
      <c r="CM22" s="598" t="s">
        <v>40</v>
      </c>
      <c r="CN22" s="598" t="s">
        <v>40</v>
      </c>
      <c r="CO22" s="598" t="s">
        <v>40</v>
      </c>
      <c r="CP22" s="598" t="s">
        <v>40</v>
      </c>
      <c r="CQ22" s="598"/>
      <c r="CR22" s="598"/>
      <c r="CS22" s="598"/>
      <c r="CT22" s="598"/>
      <c r="CU22" s="598"/>
      <c r="CV22" s="598"/>
      <c r="CW22" s="598" t="s">
        <v>40</v>
      </c>
      <c r="CX22" s="598"/>
      <c r="CY22" s="598" t="s">
        <v>40</v>
      </c>
      <c r="CZ22" s="598"/>
      <c r="DA22" s="598" t="s">
        <v>40</v>
      </c>
      <c r="DB22" s="598"/>
      <c r="DC22" s="598"/>
      <c r="DD22" s="598"/>
      <c r="DE22" s="598"/>
      <c r="DF22" s="598"/>
      <c r="DG22" s="598"/>
      <c r="DH22" s="598">
        <v>0</v>
      </c>
      <c r="DI22" s="598">
        <v>44054</v>
      </c>
      <c r="DJ22" s="598"/>
      <c r="DK22" s="598"/>
      <c r="DL22" s="598"/>
      <c r="DM22" s="598"/>
      <c r="DN22" s="598"/>
      <c r="DO22" s="598"/>
      <c r="DP22" s="598"/>
      <c r="DQ22" s="598"/>
      <c r="DR22" s="598"/>
      <c r="DS22" s="598"/>
      <c r="DT22" s="598"/>
      <c r="DU22" s="598"/>
      <c r="DV22" s="598"/>
      <c r="DW22" s="598"/>
      <c r="DX22" s="598"/>
      <c r="DY22" s="598"/>
      <c r="DZ22" s="598"/>
      <c r="EA22" s="598"/>
      <c r="EB22" s="598"/>
      <c r="EC22" s="598"/>
      <c r="ED22" s="598"/>
      <c r="EE22" s="598"/>
      <c r="EF22" s="598"/>
      <c r="EG22" s="598"/>
      <c r="EH22" s="598"/>
      <c r="EI22" s="598"/>
      <c r="EJ22" s="598"/>
      <c r="EK22" s="598"/>
      <c r="EL22" s="598"/>
      <c r="EM22" s="598"/>
      <c r="EN22" s="598"/>
      <c r="EO22" s="598"/>
      <c r="EP22" s="598"/>
      <c r="EQ22" s="598"/>
      <c r="ER22" s="598"/>
    </row>
    <row r="23" spans="1:148">
      <c r="A23" s="598">
        <v>44055</v>
      </c>
      <c r="B23" s="598" t="s">
        <v>40</v>
      </c>
      <c r="C23" s="598" t="s">
        <v>40</v>
      </c>
      <c r="D23" s="598" t="s">
        <v>40</v>
      </c>
      <c r="E23" s="598"/>
      <c r="F23" s="598" t="s">
        <v>40</v>
      </c>
      <c r="G23" s="598" t="s">
        <v>40</v>
      </c>
      <c r="H23" s="598" t="s">
        <v>40</v>
      </c>
      <c r="I23" s="598" t="s">
        <v>40</v>
      </c>
      <c r="J23" s="598" t="s">
        <v>40</v>
      </c>
      <c r="K23" s="598"/>
      <c r="L23" s="598"/>
      <c r="M23" s="598"/>
      <c r="N23" s="598"/>
      <c r="O23" s="598"/>
      <c r="P23" s="598"/>
      <c r="Q23" s="598"/>
      <c r="R23" s="598"/>
      <c r="S23" s="598" t="s">
        <v>40</v>
      </c>
      <c r="T23" s="598" t="s">
        <v>40</v>
      </c>
      <c r="U23" s="598" t="s">
        <v>40</v>
      </c>
      <c r="V23" s="598"/>
      <c r="W23" s="598"/>
      <c r="X23" s="598"/>
      <c r="Y23" s="598"/>
      <c r="Z23" s="598" t="s">
        <v>40</v>
      </c>
      <c r="AA23" s="598" t="s">
        <v>40</v>
      </c>
      <c r="AB23" s="598"/>
      <c r="AC23" s="598"/>
      <c r="AD23" s="598"/>
      <c r="AE23" s="598"/>
      <c r="AF23" s="598" t="s">
        <v>40</v>
      </c>
      <c r="AG23" s="598" t="s">
        <v>40</v>
      </c>
      <c r="AH23" s="598" t="s">
        <v>40</v>
      </c>
      <c r="AI23" s="598"/>
      <c r="AJ23" s="598" t="s">
        <v>40</v>
      </c>
      <c r="AK23" s="598"/>
      <c r="AL23" s="598" t="s">
        <v>40</v>
      </c>
      <c r="AM23" s="598"/>
      <c r="AN23" s="598"/>
      <c r="AO23" s="598"/>
      <c r="AP23" s="598"/>
      <c r="AQ23" s="598"/>
      <c r="AR23" s="598"/>
      <c r="AS23" s="598" t="s">
        <v>40</v>
      </c>
      <c r="AT23" s="598" t="s">
        <v>40</v>
      </c>
      <c r="AU23" s="598" t="s">
        <v>40</v>
      </c>
      <c r="AV23" s="598" t="s">
        <v>40</v>
      </c>
      <c r="AW23" s="598" t="s">
        <v>40</v>
      </c>
      <c r="AX23" s="598" t="s">
        <v>40</v>
      </c>
      <c r="AY23" s="598" t="s">
        <v>40</v>
      </c>
      <c r="AZ23" s="598"/>
      <c r="BA23" s="598" t="s">
        <v>40</v>
      </c>
      <c r="BB23" s="598" t="s">
        <v>40</v>
      </c>
      <c r="BC23" s="598"/>
      <c r="BD23" s="598" t="s">
        <v>40</v>
      </c>
      <c r="BE23" s="598"/>
      <c r="BF23" s="598" t="s">
        <v>40</v>
      </c>
      <c r="BG23" s="598" t="s">
        <v>40</v>
      </c>
      <c r="BH23" s="598"/>
      <c r="BI23" s="598" t="s">
        <v>40</v>
      </c>
      <c r="BJ23" s="598"/>
      <c r="BK23" s="598" t="s">
        <v>40</v>
      </c>
      <c r="BL23" s="598"/>
      <c r="BM23" s="598" t="s">
        <v>40</v>
      </c>
      <c r="BN23" s="598"/>
      <c r="BO23" s="598"/>
      <c r="BP23" s="598"/>
      <c r="BQ23" s="598"/>
      <c r="BR23" s="598"/>
      <c r="BS23" s="598" t="s">
        <v>40</v>
      </c>
      <c r="BT23" s="598" t="s">
        <v>40</v>
      </c>
      <c r="BU23" s="598"/>
      <c r="BV23" s="598"/>
      <c r="BW23" s="598"/>
      <c r="BX23" s="598"/>
      <c r="BY23" s="598"/>
      <c r="BZ23" s="598"/>
      <c r="CA23" s="598"/>
      <c r="CB23" s="598" t="s">
        <v>40</v>
      </c>
      <c r="CC23" s="598" t="s">
        <v>40</v>
      </c>
      <c r="CD23" s="598"/>
      <c r="CE23" s="598"/>
      <c r="CF23" s="598"/>
      <c r="CG23" s="598"/>
      <c r="CH23" s="598"/>
      <c r="CI23" s="598"/>
      <c r="CJ23" s="598"/>
      <c r="CK23" s="598"/>
      <c r="CL23" s="598"/>
      <c r="CM23" s="598"/>
      <c r="CN23" s="598" t="s">
        <v>40</v>
      </c>
      <c r="CO23" s="598"/>
      <c r="CP23" s="598"/>
      <c r="CQ23" s="598" t="s">
        <v>40</v>
      </c>
      <c r="CR23" s="598" t="s">
        <v>40</v>
      </c>
      <c r="CS23" s="598" t="s">
        <v>40</v>
      </c>
      <c r="CT23" s="598"/>
      <c r="CU23" s="598" t="s">
        <v>40</v>
      </c>
      <c r="CV23" s="598"/>
      <c r="CW23" s="598" t="s">
        <v>40</v>
      </c>
      <c r="CX23" s="598"/>
      <c r="CY23" s="598"/>
      <c r="CZ23" s="598"/>
      <c r="DA23" s="598"/>
      <c r="DB23" s="598"/>
      <c r="DC23" s="598"/>
      <c r="DD23" s="598"/>
      <c r="DE23" s="598"/>
      <c r="DF23" s="598"/>
      <c r="DG23" s="598"/>
      <c r="DH23" s="598">
        <v>0</v>
      </c>
      <c r="DI23" s="598">
        <v>44055</v>
      </c>
      <c r="DJ23" s="598"/>
      <c r="DK23" s="598"/>
      <c r="DL23" s="598"/>
      <c r="DM23" s="598"/>
      <c r="DN23" s="598"/>
      <c r="DO23" s="598"/>
      <c r="DP23" s="598"/>
      <c r="DQ23" s="598"/>
      <c r="DR23" s="598"/>
      <c r="DS23" s="598"/>
      <c r="DT23" s="598"/>
      <c r="DU23" s="598"/>
      <c r="DV23" s="598"/>
      <c r="DW23" s="598"/>
      <c r="DX23" s="598"/>
      <c r="DY23" s="598"/>
      <c r="DZ23" s="598"/>
      <c r="EA23" s="598"/>
      <c r="EB23" s="598"/>
      <c r="EC23" s="598"/>
      <c r="ED23" s="598"/>
      <c r="EE23" s="598"/>
      <c r="EF23" s="598"/>
      <c r="EG23" s="598"/>
      <c r="EH23" s="598"/>
      <c r="EI23" s="598"/>
      <c r="EJ23" s="598"/>
      <c r="EK23" s="598"/>
      <c r="EL23" s="598"/>
      <c r="EM23" s="598"/>
      <c r="EN23" s="598"/>
      <c r="EO23" s="598"/>
      <c r="EP23" s="598"/>
      <c r="EQ23" s="598"/>
      <c r="ER23" s="598"/>
    </row>
    <row r="24" spans="1:148">
      <c r="A24" s="598">
        <v>44056</v>
      </c>
      <c r="B24" s="598"/>
      <c r="C24" s="598"/>
      <c r="D24" s="598"/>
      <c r="E24" s="598"/>
      <c r="F24" s="598"/>
      <c r="G24" s="598"/>
      <c r="H24" s="598"/>
      <c r="I24" s="598" t="s">
        <v>40</v>
      </c>
      <c r="J24" s="598" t="s">
        <v>40</v>
      </c>
      <c r="K24" s="598"/>
      <c r="L24" s="598"/>
      <c r="M24" s="598"/>
      <c r="N24" s="598" t="s">
        <v>40</v>
      </c>
      <c r="O24" s="598"/>
      <c r="P24" s="598" t="s">
        <v>40</v>
      </c>
      <c r="Q24" s="598"/>
      <c r="R24" s="598"/>
      <c r="S24" s="598" t="s">
        <v>40</v>
      </c>
      <c r="T24" s="598" t="s">
        <v>40</v>
      </c>
      <c r="U24" s="598" t="s">
        <v>40</v>
      </c>
      <c r="V24" s="598" t="s">
        <v>40</v>
      </c>
      <c r="W24" s="598" t="s">
        <v>40</v>
      </c>
      <c r="X24" s="598" t="s">
        <v>40</v>
      </c>
      <c r="Y24" s="598" t="s">
        <v>40</v>
      </c>
      <c r="Z24" s="598" t="s">
        <v>40</v>
      </c>
      <c r="AA24" s="598" t="s">
        <v>40</v>
      </c>
      <c r="AB24" s="598"/>
      <c r="AC24" s="598" t="s">
        <v>40</v>
      </c>
      <c r="AD24" s="598" t="s">
        <v>40</v>
      </c>
      <c r="AE24" s="598"/>
      <c r="AF24" s="598" t="s">
        <v>40</v>
      </c>
      <c r="AG24" s="598" t="s">
        <v>40</v>
      </c>
      <c r="AH24" s="598" t="s">
        <v>40</v>
      </c>
      <c r="AI24" s="598"/>
      <c r="AJ24" s="598"/>
      <c r="AK24" s="598" t="s">
        <v>40</v>
      </c>
      <c r="AL24" s="598"/>
      <c r="AM24" s="598" t="s">
        <v>40</v>
      </c>
      <c r="AN24" s="598" t="s">
        <v>40</v>
      </c>
      <c r="AO24" s="598"/>
      <c r="AP24" s="598"/>
      <c r="AQ24" s="598"/>
      <c r="AR24" s="598"/>
      <c r="AS24" s="598" t="s">
        <v>40</v>
      </c>
      <c r="AT24" s="598" t="s">
        <v>40</v>
      </c>
      <c r="AU24" s="598" t="s">
        <v>40</v>
      </c>
      <c r="AV24" s="598" t="s">
        <v>40</v>
      </c>
      <c r="AW24" s="598"/>
      <c r="AX24" s="598" t="s">
        <v>40</v>
      </c>
      <c r="AY24" s="598" t="s">
        <v>40</v>
      </c>
      <c r="AZ24" s="598"/>
      <c r="BA24" s="598" t="s">
        <v>40</v>
      </c>
      <c r="BB24" s="598"/>
      <c r="BC24" s="598"/>
      <c r="BD24" s="598" t="s">
        <v>40</v>
      </c>
      <c r="BE24" s="598"/>
      <c r="BF24" s="598" t="s">
        <v>40</v>
      </c>
      <c r="BG24" s="598" t="s">
        <v>40</v>
      </c>
      <c r="BH24" s="598"/>
      <c r="BI24" s="598"/>
      <c r="BJ24" s="598" t="s">
        <v>40</v>
      </c>
      <c r="BK24" s="598" t="s">
        <v>40</v>
      </c>
      <c r="BL24" s="598" t="s">
        <v>40</v>
      </c>
      <c r="BM24" s="598" t="s">
        <v>40</v>
      </c>
      <c r="BN24" s="598" t="s">
        <v>40</v>
      </c>
      <c r="BO24" s="598"/>
      <c r="BP24" s="598"/>
      <c r="BQ24" s="598"/>
      <c r="BR24" s="598" t="s">
        <v>40</v>
      </c>
      <c r="BS24" s="598" t="s">
        <v>40</v>
      </c>
      <c r="BT24" s="598" t="s">
        <v>40</v>
      </c>
      <c r="BU24" s="598"/>
      <c r="BV24" s="598" t="s">
        <v>40</v>
      </c>
      <c r="BW24" s="598" t="s">
        <v>40</v>
      </c>
      <c r="BX24" s="598" t="s">
        <v>40</v>
      </c>
      <c r="BY24" s="598"/>
      <c r="BZ24" s="598"/>
      <c r="CA24" s="598"/>
      <c r="CB24" s="598" t="s">
        <v>40</v>
      </c>
      <c r="CC24" s="598"/>
      <c r="CD24" s="598" t="s">
        <v>40</v>
      </c>
      <c r="CE24" s="598"/>
      <c r="CF24" s="598" t="s">
        <v>40</v>
      </c>
      <c r="CG24" s="598"/>
      <c r="CH24" s="598" t="s">
        <v>40</v>
      </c>
      <c r="CI24" s="598"/>
      <c r="CJ24" s="598"/>
      <c r="CK24" s="598"/>
      <c r="CL24" s="598"/>
      <c r="CM24" s="598" t="s">
        <v>40</v>
      </c>
      <c r="CN24" s="598" t="s">
        <v>40</v>
      </c>
      <c r="CO24" s="598"/>
      <c r="CP24" s="598" t="s">
        <v>40</v>
      </c>
      <c r="CQ24" s="598" t="s">
        <v>40</v>
      </c>
      <c r="CR24" s="598"/>
      <c r="CS24" s="598"/>
      <c r="CT24" s="598"/>
      <c r="CU24" s="598"/>
      <c r="CV24" s="598"/>
      <c r="CW24" s="598"/>
      <c r="CX24" s="598"/>
      <c r="CY24" s="598"/>
      <c r="CZ24" s="598"/>
      <c r="DA24" s="598"/>
      <c r="DB24" s="598"/>
      <c r="DC24" s="598"/>
      <c r="DD24" s="598"/>
      <c r="DE24" s="598"/>
      <c r="DF24" s="598"/>
      <c r="DG24" s="598"/>
      <c r="DH24" s="598">
        <v>0</v>
      </c>
      <c r="DI24" s="598">
        <v>44056</v>
      </c>
      <c r="DJ24" s="598"/>
      <c r="DK24" s="598"/>
      <c r="DL24" s="598"/>
      <c r="DM24" s="598"/>
      <c r="DN24" s="598"/>
      <c r="DO24" s="598"/>
      <c r="DP24" s="598"/>
      <c r="DQ24" s="598"/>
      <c r="DR24" s="598"/>
      <c r="DS24" s="598"/>
      <c r="DT24" s="598"/>
      <c r="DU24" s="598"/>
      <c r="DV24" s="598"/>
      <c r="DW24" s="598"/>
      <c r="DX24" s="598"/>
      <c r="DY24" s="598"/>
      <c r="DZ24" s="598"/>
      <c r="EA24" s="598"/>
      <c r="EB24" s="598"/>
      <c r="EC24" s="598"/>
      <c r="ED24" s="598"/>
      <c r="EE24" s="598"/>
      <c r="EF24" s="598"/>
      <c r="EG24" s="598"/>
      <c r="EH24" s="598"/>
      <c r="EI24" s="598"/>
      <c r="EJ24" s="598"/>
      <c r="EK24" s="598"/>
      <c r="EL24" s="598"/>
      <c r="EM24" s="598"/>
      <c r="EN24" s="598"/>
      <c r="EO24" s="598"/>
      <c r="EP24" s="598"/>
      <c r="EQ24" s="598"/>
      <c r="ER24" s="598"/>
    </row>
    <row r="25" spans="1:148">
      <c r="A25" s="598">
        <v>44057</v>
      </c>
      <c r="B25" s="598"/>
      <c r="C25" s="598" t="s">
        <v>40</v>
      </c>
      <c r="D25" s="598" t="s">
        <v>40</v>
      </c>
      <c r="E25" s="598" t="s">
        <v>40</v>
      </c>
      <c r="F25" s="598" t="s">
        <v>40</v>
      </c>
      <c r="G25" s="598" t="s">
        <v>40</v>
      </c>
      <c r="H25" s="598" t="s">
        <v>40</v>
      </c>
      <c r="I25" s="598" t="s">
        <v>40</v>
      </c>
      <c r="J25" s="598" t="s">
        <v>40</v>
      </c>
      <c r="K25" s="598"/>
      <c r="L25" s="598"/>
      <c r="M25" s="598" t="s">
        <v>40</v>
      </c>
      <c r="N25" s="598" t="s">
        <v>40</v>
      </c>
      <c r="O25" s="598" t="s">
        <v>40</v>
      </c>
      <c r="P25" s="598" t="s">
        <v>40</v>
      </c>
      <c r="Q25" s="598"/>
      <c r="R25" s="598"/>
      <c r="S25" s="598" t="s">
        <v>40</v>
      </c>
      <c r="T25" s="598" t="s">
        <v>40</v>
      </c>
      <c r="U25" s="598" t="s">
        <v>40</v>
      </c>
      <c r="V25" s="598" t="s">
        <v>40</v>
      </c>
      <c r="W25" s="598" t="s">
        <v>40</v>
      </c>
      <c r="X25" s="598" t="s">
        <v>40</v>
      </c>
      <c r="Y25" s="598" t="s">
        <v>40</v>
      </c>
      <c r="Z25" s="598" t="s">
        <v>40</v>
      </c>
      <c r="AA25" s="598" t="s">
        <v>40</v>
      </c>
      <c r="AB25" s="598"/>
      <c r="AC25" s="598" t="s">
        <v>40</v>
      </c>
      <c r="AD25" s="598"/>
      <c r="AE25" s="598"/>
      <c r="AF25" s="598" t="s">
        <v>40</v>
      </c>
      <c r="AG25" s="598"/>
      <c r="AH25" s="598" t="s">
        <v>40</v>
      </c>
      <c r="AI25" s="598"/>
      <c r="AJ25" s="598" t="s">
        <v>40</v>
      </c>
      <c r="AK25" s="598" t="s">
        <v>40</v>
      </c>
      <c r="AL25" s="598" t="s">
        <v>40</v>
      </c>
      <c r="AM25" s="598" t="s">
        <v>40</v>
      </c>
      <c r="AN25" s="598" t="s">
        <v>40</v>
      </c>
      <c r="AO25" s="598" t="s">
        <v>40</v>
      </c>
      <c r="AP25" s="598"/>
      <c r="AQ25" s="598"/>
      <c r="AR25" s="598"/>
      <c r="AS25" s="598" t="s">
        <v>40</v>
      </c>
      <c r="AT25" s="598" t="s">
        <v>40</v>
      </c>
      <c r="AU25" s="598" t="s">
        <v>40</v>
      </c>
      <c r="AV25" s="598" t="s">
        <v>40</v>
      </c>
      <c r="AW25" s="598" t="s">
        <v>40</v>
      </c>
      <c r="AX25" s="598" t="s">
        <v>40</v>
      </c>
      <c r="AY25" s="598" t="s">
        <v>40</v>
      </c>
      <c r="AZ25" s="598"/>
      <c r="BA25" s="598"/>
      <c r="BB25" s="598"/>
      <c r="BC25" s="598"/>
      <c r="BD25" s="598" t="s">
        <v>40</v>
      </c>
      <c r="BE25" s="598"/>
      <c r="BF25" s="598" t="s">
        <v>40</v>
      </c>
      <c r="BG25" s="598" t="s">
        <v>40</v>
      </c>
      <c r="BH25" s="598"/>
      <c r="BI25" s="598" t="s">
        <v>40</v>
      </c>
      <c r="BJ25" s="598" t="s">
        <v>40</v>
      </c>
      <c r="BK25" s="598" t="s">
        <v>40</v>
      </c>
      <c r="BL25" s="598"/>
      <c r="BM25" s="598"/>
      <c r="BN25" s="598" t="s">
        <v>40</v>
      </c>
      <c r="BO25" s="598" t="s">
        <v>40</v>
      </c>
      <c r="BP25" s="598"/>
      <c r="BQ25" s="598"/>
      <c r="BR25" s="598" t="s">
        <v>40</v>
      </c>
      <c r="BS25" s="598" t="s">
        <v>40</v>
      </c>
      <c r="BT25" s="598" t="s">
        <v>40</v>
      </c>
      <c r="BU25" s="598"/>
      <c r="BV25" s="598" t="s">
        <v>40</v>
      </c>
      <c r="BW25" s="598" t="s">
        <v>40</v>
      </c>
      <c r="BX25" s="598"/>
      <c r="BY25" s="598"/>
      <c r="BZ25" s="598"/>
      <c r="CA25" s="598"/>
      <c r="CB25" s="598" t="s">
        <v>40</v>
      </c>
      <c r="CC25" s="598"/>
      <c r="CD25" s="598"/>
      <c r="CE25" s="598"/>
      <c r="CF25" s="598"/>
      <c r="CG25" s="598"/>
      <c r="CH25" s="598"/>
      <c r="CI25" s="598"/>
      <c r="CJ25" s="598"/>
      <c r="CK25" s="598"/>
      <c r="CL25" s="598"/>
      <c r="CM25" s="598" t="s">
        <v>40</v>
      </c>
      <c r="CN25" s="598" t="s">
        <v>40</v>
      </c>
      <c r="CO25" s="598"/>
      <c r="CP25" s="598" t="s">
        <v>40</v>
      </c>
      <c r="CQ25" s="598"/>
      <c r="CR25" s="598"/>
      <c r="CS25" s="598"/>
      <c r="CT25" s="598"/>
      <c r="CU25" s="598"/>
      <c r="CV25" s="598" t="s">
        <v>40</v>
      </c>
      <c r="CW25" s="598"/>
      <c r="CX25" s="598"/>
      <c r="CY25" s="598"/>
      <c r="CZ25" s="598"/>
      <c r="DA25" s="598" t="s">
        <v>40</v>
      </c>
      <c r="DB25" s="598"/>
      <c r="DC25" s="598"/>
      <c r="DD25" s="598"/>
      <c r="DE25" s="598"/>
      <c r="DF25" s="598"/>
      <c r="DG25" s="598"/>
      <c r="DH25" s="598">
        <v>0</v>
      </c>
      <c r="DI25" s="598">
        <v>44057</v>
      </c>
      <c r="DJ25" s="598"/>
      <c r="DK25" s="598"/>
      <c r="DL25" s="598"/>
      <c r="DM25" s="598"/>
      <c r="DN25" s="598"/>
      <c r="DO25" s="598"/>
      <c r="DP25" s="598"/>
      <c r="DQ25" s="598"/>
      <c r="DR25" s="598"/>
      <c r="DS25" s="598"/>
      <c r="DT25" s="598"/>
      <c r="DU25" s="598"/>
      <c r="DV25" s="598"/>
      <c r="DW25" s="598"/>
      <c r="DX25" s="598"/>
      <c r="DY25" s="598"/>
      <c r="DZ25" s="598"/>
      <c r="EA25" s="598"/>
      <c r="EB25" s="598"/>
      <c r="EC25" s="598"/>
      <c r="ED25" s="598"/>
      <c r="EE25" s="598"/>
      <c r="EF25" s="598"/>
      <c r="EG25" s="598"/>
      <c r="EH25" s="598"/>
      <c r="EI25" s="598"/>
      <c r="EJ25" s="598"/>
      <c r="EK25" s="598"/>
      <c r="EL25" s="598"/>
      <c r="EM25" s="598"/>
      <c r="EN25" s="598"/>
      <c r="EO25" s="598"/>
      <c r="EP25" s="598"/>
      <c r="EQ25" s="598"/>
      <c r="ER25" s="598"/>
    </row>
    <row r="26" spans="1:148">
      <c r="A26" s="598">
        <v>44058</v>
      </c>
      <c r="B26" s="598"/>
      <c r="C26" s="598"/>
      <c r="D26" s="598" t="s">
        <v>40</v>
      </c>
      <c r="E26" s="598" t="s">
        <v>40</v>
      </c>
      <c r="F26" s="598" t="s">
        <v>40</v>
      </c>
      <c r="G26" s="598"/>
      <c r="H26" s="598"/>
      <c r="I26" s="598" t="s">
        <v>40</v>
      </c>
      <c r="J26" s="598" t="s">
        <v>40</v>
      </c>
      <c r="K26" s="598" t="s">
        <v>40</v>
      </c>
      <c r="L26" s="598"/>
      <c r="M26" s="598"/>
      <c r="N26" s="598"/>
      <c r="O26" s="598"/>
      <c r="P26" s="598"/>
      <c r="Q26" s="598"/>
      <c r="R26" s="598"/>
      <c r="S26" s="598" t="s">
        <v>40</v>
      </c>
      <c r="T26" s="598"/>
      <c r="U26" s="598" t="s">
        <v>40</v>
      </c>
      <c r="V26" s="598"/>
      <c r="W26" s="598"/>
      <c r="X26" s="598"/>
      <c r="Y26" s="598"/>
      <c r="Z26" s="598" t="s">
        <v>40</v>
      </c>
      <c r="AA26" s="598" t="s">
        <v>40</v>
      </c>
      <c r="AB26" s="598"/>
      <c r="AC26" s="598" t="s">
        <v>40</v>
      </c>
      <c r="AD26" s="598" t="s">
        <v>40</v>
      </c>
      <c r="AE26" s="598"/>
      <c r="AF26" s="598"/>
      <c r="AG26" s="598"/>
      <c r="AH26" s="598"/>
      <c r="AI26" s="598"/>
      <c r="AJ26" s="598"/>
      <c r="AK26" s="598"/>
      <c r="AL26" s="598" t="s">
        <v>40</v>
      </c>
      <c r="AM26" s="598"/>
      <c r="AN26" s="598" t="s">
        <v>40</v>
      </c>
      <c r="AO26" s="598" t="s">
        <v>40</v>
      </c>
      <c r="AP26" s="598"/>
      <c r="AQ26" s="598"/>
      <c r="AR26" s="598"/>
      <c r="AS26" s="598" t="s">
        <v>40</v>
      </c>
      <c r="AT26" s="598" t="s">
        <v>40</v>
      </c>
      <c r="AU26" s="598" t="s">
        <v>40</v>
      </c>
      <c r="AV26" s="598" t="s">
        <v>40</v>
      </c>
      <c r="AW26" s="598" t="s">
        <v>40</v>
      </c>
      <c r="AX26" s="598" t="s">
        <v>40</v>
      </c>
      <c r="AY26" s="598" t="s">
        <v>40</v>
      </c>
      <c r="AZ26" s="598"/>
      <c r="BA26" s="598" t="s">
        <v>40</v>
      </c>
      <c r="BB26" s="598" t="s">
        <v>40</v>
      </c>
      <c r="BC26" s="598" t="s">
        <v>40</v>
      </c>
      <c r="BD26" s="598" t="s">
        <v>40</v>
      </c>
      <c r="BE26" s="598"/>
      <c r="BF26" s="598" t="s">
        <v>40</v>
      </c>
      <c r="BG26" s="598" t="s">
        <v>40</v>
      </c>
      <c r="BH26" s="598"/>
      <c r="BI26" s="598" t="s">
        <v>40</v>
      </c>
      <c r="BJ26" s="598" t="s">
        <v>40</v>
      </c>
      <c r="BK26" s="598" t="s">
        <v>40</v>
      </c>
      <c r="BL26" s="598" t="s">
        <v>40</v>
      </c>
      <c r="BM26" s="598"/>
      <c r="BN26" s="598"/>
      <c r="BO26" s="598"/>
      <c r="BP26" s="598" t="s">
        <v>40</v>
      </c>
      <c r="BQ26" s="598"/>
      <c r="BR26" s="598"/>
      <c r="BS26" s="598" t="s">
        <v>40</v>
      </c>
      <c r="BT26" s="598" t="s">
        <v>40</v>
      </c>
      <c r="BU26" s="598" t="s">
        <v>40</v>
      </c>
      <c r="BV26" s="598" t="s">
        <v>40</v>
      </c>
      <c r="BW26" s="598" t="s">
        <v>40</v>
      </c>
      <c r="BX26" s="598"/>
      <c r="BY26" s="598"/>
      <c r="BZ26" s="598"/>
      <c r="CA26" s="598"/>
      <c r="CB26" s="598" t="s">
        <v>40</v>
      </c>
      <c r="CC26" s="598"/>
      <c r="CD26" s="598"/>
      <c r="CE26" s="598"/>
      <c r="CF26" s="598" t="s">
        <v>40</v>
      </c>
      <c r="CG26" s="598" t="s">
        <v>40</v>
      </c>
      <c r="CH26" s="598" t="s">
        <v>40</v>
      </c>
      <c r="CI26" s="598"/>
      <c r="CJ26" s="598" t="s">
        <v>40</v>
      </c>
      <c r="CK26" s="598"/>
      <c r="CL26" s="598"/>
      <c r="CM26" s="598"/>
      <c r="CN26" s="598" t="s">
        <v>40</v>
      </c>
      <c r="CO26" s="598" t="s">
        <v>40</v>
      </c>
      <c r="CP26" s="598" t="s">
        <v>40</v>
      </c>
      <c r="CQ26" s="598"/>
      <c r="CR26" s="598" t="s">
        <v>40</v>
      </c>
      <c r="CS26" s="598" t="s">
        <v>40</v>
      </c>
      <c r="CT26" s="598"/>
      <c r="CU26" s="598"/>
      <c r="CV26" s="598" t="s">
        <v>40</v>
      </c>
      <c r="CW26" s="598"/>
      <c r="CX26" s="598"/>
      <c r="CY26" s="598"/>
      <c r="CZ26" s="598" t="s">
        <v>40</v>
      </c>
      <c r="DA26" s="598"/>
      <c r="DB26" s="598"/>
      <c r="DC26" s="598"/>
      <c r="DD26" s="598"/>
      <c r="DE26" s="598"/>
      <c r="DF26" s="598"/>
      <c r="DG26" s="598"/>
      <c r="DH26" s="598">
        <v>0</v>
      </c>
      <c r="DI26" s="598">
        <v>44058</v>
      </c>
      <c r="DJ26" s="598"/>
      <c r="DK26" s="598"/>
      <c r="DL26" s="598"/>
      <c r="DM26" s="598"/>
      <c r="DN26" s="598"/>
      <c r="DO26" s="598"/>
      <c r="DP26" s="598"/>
      <c r="DQ26" s="598"/>
      <c r="DR26" s="598"/>
      <c r="DS26" s="598"/>
      <c r="DT26" s="598"/>
      <c r="DU26" s="598"/>
      <c r="DV26" s="598"/>
      <c r="DW26" s="598"/>
      <c r="DX26" s="598"/>
      <c r="DY26" s="598"/>
      <c r="DZ26" s="598"/>
      <c r="EA26" s="598"/>
      <c r="EB26" s="598"/>
      <c r="EC26" s="598"/>
      <c r="ED26" s="598"/>
      <c r="EE26" s="598"/>
      <c r="EF26" s="598"/>
      <c r="EG26" s="598"/>
      <c r="EH26" s="598"/>
      <c r="EI26" s="598"/>
      <c r="EJ26" s="598"/>
      <c r="EK26" s="598"/>
      <c r="EL26" s="598"/>
      <c r="EM26" s="598"/>
      <c r="EN26" s="598"/>
      <c r="EO26" s="598"/>
      <c r="EP26" s="598"/>
      <c r="EQ26" s="598"/>
      <c r="ER26" s="598"/>
    </row>
    <row r="27" spans="1:148">
      <c r="A27" s="598">
        <v>44059</v>
      </c>
      <c r="B27" s="598" t="s">
        <v>40</v>
      </c>
      <c r="C27" s="598" t="s">
        <v>40</v>
      </c>
      <c r="D27" s="598" t="s">
        <v>40</v>
      </c>
      <c r="E27" s="598"/>
      <c r="F27" s="598" t="s">
        <v>40</v>
      </c>
      <c r="G27" s="598"/>
      <c r="H27" s="598" t="s">
        <v>40</v>
      </c>
      <c r="I27" s="598" t="s">
        <v>40</v>
      </c>
      <c r="J27" s="598" t="s">
        <v>40</v>
      </c>
      <c r="K27" s="598"/>
      <c r="L27" s="598"/>
      <c r="M27" s="598"/>
      <c r="N27" s="598"/>
      <c r="O27" s="598"/>
      <c r="P27" s="598"/>
      <c r="Q27" s="598"/>
      <c r="R27" s="598"/>
      <c r="S27" s="598" t="s">
        <v>40</v>
      </c>
      <c r="T27" s="598" t="s">
        <v>40</v>
      </c>
      <c r="U27" s="598"/>
      <c r="V27" s="598" t="s">
        <v>40</v>
      </c>
      <c r="W27" s="598" t="s">
        <v>40</v>
      </c>
      <c r="X27" s="598" t="s">
        <v>40</v>
      </c>
      <c r="Y27" s="598"/>
      <c r="Z27" s="598" t="s">
        <v>40</v>
      </c>
      <c r="AA27" s="598" t="s">
        <v>40</v>
      </c>
      <c r="AB27" s="598"/>
      <c r="AC27" s="598"/>
      <c r="AD27" s="598" t="s">
        <v>40</v>
      </c>
      <c r="AE27" s="598"/>
      <c r="AF27" s="598"/>
      <c r="AG27" s="598" t="s">
        <v>40</v>
      </c>
      <c r="AH27" s="598" t="s">
        <v>40</v>
      </c>
      <c r="AI27" s="598" t="s">
        <v>40</v>
      </c>
      <c r="AJ27" s="598" t="s">
        <v>40</v>
      </c>
      <c r="AK27" s="598" t="s">
        <v>40</v>
      </c>
      <c r="AL27" s="598" t="s">
        <v>40</v>
      </c>
      <c r="AM27" s="598" t="s">
        <v>40</v>
      </c>
      <c r="AN27" s="598" t="s">
        <v>40</v>
      </c>
      <c r="AO27" s="598" t="s">
        <v>40</v>
      </c>
      <c r="AP27" s="598"/>
      <c r="AQ27" s="598"/>
      <c r="AR27" s="598"/>
      <c r="AS27" s="598" t="s">
        <v>40</v>
      </c>
      <c r="AT27" s="598"/>
      <c r="AU27" s="598" t="s">
        <v>40</v>
      </c>
      <c r="AV27" s="598" t="s">
        <v>40</v>
      </c>
      <c r="AW27" s="598"/>
      <c r="AX27" s="598"/>
      <c r="AY27" s="598" t="s">
        <v>40</v>
      </c>
      <c r="AZ27" s="598"/>
      <c r="BA27" s="598"/>
      <c r="BB27" s="598" t="s">
        <v>40</v>
      </c>
      <c r="BC27" s="598"/>
      <c r="BD27" s="598" t="s">
        <v>40</v>
      </c>
      <c r="BE27" s="598"/>
      <c r="BF27" s="598" t="s">
        <v>40</v>
      </c>
      <c r="BG27" s="598" t="s">
        <v>40</v>
      </c>
      <c r="BH27" s="598"/>
      <c r="BI27" s="598"/>
      <c r="BJ27" s="598" t="s">
        <v>40</v>
      </c>
      <c r="BK27" s="598"/>
      <c r="BL27" s="598"/>
      <c r="BM27" s="598"/>
      <c r="BN27" s="598" t="s">
        <v>40</v>
      </c>
      <c r="BO27" s="598"/>
      <c r="BP27" s="598" t="s">
        <v>40</v>
      </c>
      <c r="BQ27" s="598"/>
      <c r="BR27" s="598" t="s">
        <v>40</v>
      </c>
      <c r="BS27" s="598" t="s">
        <v>40</v>
      </c>
      <c r="BT27" s="598" t="s">
        <v>40</v>
      </c>
      <c r="BU27" s="598"/>
      <c r="BV27" s="598" t="s">
        <v>40</v>
      </c>
      <c r="BW27" s="598"/>
      <c r="BX27" s="598"/>
      <c r="BY27" s="598"/>
      <c r="BZ27" s="598"/>
      <c r="CA27" s="598"/>
      <c r="CB27" s="598"/>
      <c r="CC27" s="598" t="s">
        <v>40</v>
      </c>
      <c r="CD27" s="598"/>
      <c r="CE27" s="598"/>
      <c r="CF27" s="598"/>
      <c r="CG27" s="598"/>
      <c r="CH27" s="598"/>
      <c r="CI27" s="598" t="s">
        <v>40</v>
      </c>
      <c r="CJ27" s="598" t="s">
        <v>40</v>
      </c>
      <c r="CK27" s="598"/>
      <c r="CL27" s="598" t="s">
        <v>40</v>
      </c>
      <c r="CM27" s="598"/>
      <c r="CN27" s="598" t="s">
        <v>40</v>
      </c>
      <c r="CO27" s="598" t="s">
        <v>40</v>
      </c>
      <c r="CP27" s="598" t="s">
        <v>40</v>
      </c>
      <c r="CQ27" s="598" t="s">
        <v>40</v>
      </c>
      <c r="CR27" s="598" t="s">
        <v>40</v>
      </c>
      <c r="CS27" s="598"/>
      <c r="CT27" s="598"/>
      <c r="CU27" s="598"/>
      <c r="CV27" s="598"/>
      <c r="CW27" s="598"/>
      <c r="CX27" s="598"/>
      <c r="CY27" s="598"/>
      <c r="CZ27" s="598" t="s">
        <v>40</v>
      </c>
      <c r="DA27" s="598"/>
      <c r="DB27" s="598"/>
      <c r="DC27" s="598"/>
      <c r="DD27" s="598"/>
      <c r="DE27" s="598"/>
      <c r="DF27" s="598"/>
      <c r="DG27" s="598"/>
      <c r="DH27" s="598">
        <v>0</v>
      </c>
      <c r="DI27" s="598">
        <v>44059</v>
      </c>
      <c r="DJ27" s="598"/>
      <c r="DK27" s="598"/>
      <c r="DL27" s="598"/>
      <c r="DM27" s="598"/>
      <c r="DN27" s="598"/>
      <c r="DO27" s="598"/>
      <c r="DP27" s="598"/>
      <c r="DQ27" s="598"/>
      <c r="DR27" s="598"/>
      <c r="DS27" s="598"/>
      <c r="DT27" s="598"/>
      <c r="DU27" s="598"/>
      <c r="DV27" s="598"/>
      <c r="DW27" s="598"/>
      <c r="DX27" s="598"/>
      <c r="DY27" s="598"/>
      <c r="DZ27" s="598"/>
      <c r="EA27" s="598"/>
      <c r="EB27" s="598"/>
      <c r="EC27" s="598"/>
      <c r="ED27" s="598"/>
      <c r="EE27" s="598"/>
      <c r="EF27" s="598"/>
      <c r="EG27" s="598"/>
      <c r="EH27" s="598"/>
      <c r="EI27" s="598"/>
      <c r="EJ27" s="598"/>
      <c r="EK27" s="598"/>
      <c r="EL27" s="598"/>
      <c r="EM27" s="598"/>
      <c r="EN27" s="598"/>
      <c r="EO27" s="598"/>
      <c r="EP27" s="598"/>
      <c r="EQ27" s="598"/>
      <c r="ER27" s="598"/>
    </row>
    <row r="28" spans="1:148">
      <c r="A28" s="598">
        <v>44060</v>
      </c>
      <c r="B28" s="598" t="s">
        <v>40</v>
      </c>
      <c r="C28" s="598" t="s">
        <v>40</v>
      </c>
      <c r="D28" s="598" t="s">
        <v>40</v>
      </c>
      <c r="E28" s="598" t="s">
        <v>40</v>
      </c>
      <c r="F28" s="598" t="s">
        <v>40</v>
      </c>
      <c r="G28" s="598" t="s">
        <v>40</v>
      </c>
      <c r="H28" s="598" t="s">
        <v>40</v>
      </c>
      <c r="I28" s="598"/>
      <c r="J28" s="598"/>
      <c r="K28" s="598"/>
      <c r="L28" s="598"/>
      <c r="M28" s="598"/>
      <c r="N28" s="598" t="s">
        <v>40</v>
      </c>
      <c r="O28" s="598"/>
      <c r="P28" s="598" t="s">
        <v>40</v>
      </c>
      <c r="Q28" s="598"/>
      <c r="R28" s="598"/>
      <c r="S28" s="598" t="s">
        <v>40</v>
      </c>
      <c r="T28" s="598"/>
      <c r="U28" s="598" t="s">
        <v>40</v>
      </c>
      <c r="V28" s="598"/>
      <c r="W28" s="598"/>
      <c r="X28" s="598" t="s">
        <v>40</v>
      </c>
      <c r="Y28" s="598"/>
      <c r="Z28" s="598"/>
      <c r="AA28" s="598" t="s">
        <v>40</v>
      </c>
      <c r="AB28" s="598"/>
      <c r="AC28" s="598" t="s">
        <v>40</v>
      </c>
      <c r="AD28" s="598"/>
      <c r="AE28" s="598"/>
      <c r="AF28" s="598" t="s">
        <v>40</v>
      </c>
      <c r="AG28" s="598"/>
      <c r="AH28" s="598"/>
      <c r="AI28" s="598"/>
      <c r="AJ28" s="598"/>
      <c r="AK28" s="598"/>
      <c r="AL28" s="598"/>
      <c r="AM28" s="598"/>
      <c r="AN28" s="598" t="s">
        <v>40</v>
      </c>
      <c r="AO28" s="598"/>
      <c r="AP28" s="598"/>
      <c r="AQ28" s="598"/>
      <c r="AR28" s="598"/>
      <c r="AS28" s="598" t="s">
        <v>40</v>
      </c>
      <c r="AT28" s="598" t="s">
        <v>40</v>
      </c>
      <c r="AU28" s="598" t="s">
        <v>40</v>
      </c>
      <c r="AV28" s="598" t="s">
        <v>40</v>
      </c>
      <c r="AW28" s="598" t="s">
        <v>40</v>
      </c>
      <c r="AX28" s="598" t="s">
        <v>40</v>
      </c>
      <c r="AY28" s="598" t="s">
        <v>40</v>
      </c>
      <c r="AZ28" s="598"/>
      <c r="BA28" s="598" t="s">
        <v>40</v>
      </c>
      <c r="BB28" s="598"/>
      <c r="BC28" s="598" t="s">
        <v>40</v>
      </c>
      <c r="BD28" s="598" t="s">
        <v>40</v>
      </c>
      <c r="BE28" s="598"/>
      <c r="BF28" s="598" t="s">
        <v>40</v>
      </c>
      <c r="BG28" s="598" t="s">
        <v>40</v>
      </c>
      <c r="BH28" s="598"/>
      <c r="BI28" s="598" t="s">
        <v>40</v>
      </c>
      <c r="BJ28" s="598" t="s">
        <v>40</v>
      </c>
      <c r="BK28" s="598" t="s">
        <v>40</v>
      </c>
      <c r="BL28" s="598"/>
      <c r="BM28" s="598" t="s">
        <v>40</v>
      </c>
      <c r="BN28" s="598"/>
      <c r="BO28" s="598"/>
      <c r="BP28" s="598"/>
      <c r="BQ28" s="598"/>
      <c r="BR28" s="598"/>
      <c r="BS28" s="598" t="s">
        <v>40</v>
      </c>
      <c r="BT28" s="598" t="s">
        <v>40</v>
      </c>
      <c r="BU28" s="598"/>
      <c r="BV28" s="598"/>
      <c r="BW28" s="598" t="s">
        <v>40</v>
      </c>
      <c r="BX28" s="598" t="s">
        <v>40</v>
      </c>
      <c r="BY28" s="598"/>
      <c r="BZ28" s="598"/>
      <c r="CA28" s="598"/>
      <c r="CB28" s="598"/>
      <c r="CC28" s="598"/>
      <c r="CD28" s="598"/>
      <c r="CE28" s="598"/>
      <c r="CF28" s="598" t="s">
        <v>40</v>
      </c>
      <c r="CG28" s="598" t="s">
        <v>40</v>
      </c>
      <c r="CH28" s="598"/>
      <c r="CI28" s="598" t="s">
        <v>40</v>
      </c>
      <c r="CJ28" s="598" t="s">
        <v>40</v>
      </c>
      <c r="CK28" s="598"/>
      <c r="CL28" s="598"/>
      <c r="CM28" s="598"/>
      <c r="CN28" s="598" t="s">
        <v>40</v>
      </c>
      <c r="CO28" s="598" t="s">
        <v>40</v>
      </c>
      <c r="CP28" s="598" t="s">
        <v>40</v>
      </c>
      <c r="CQ28" s="598"/>
      <c r="CR28" s="598"/>
      <c r="CS28" s="598"/>
      <c r="CT28" s="598"/>
      <c r="CU28" s="598"/>
      <c r="CV28" s="598" t="s">
        <v>40</v>
      </c>
      <c r="CW28" s="598"/>
      <c r="CX28" s="598"/>
      <c r="CY28" s="598"/>
      <c r="CZ28" s="598"/>
      <c r="DA28" s="598"/>
      <c r="DB28" s="598"/>
      <c r="DC28" s="598"/>
      <c r="DD28" s="598"/>
      <c r="DE28" s="598"/>
      <c r="DF28" s="598"/>
      <c r="DG28" s="598"/>
      <c r="DH28" s="598">
        <v>0</v>
      </c>
      <c r="DI28" s="598">
        <v>44060</v>
      </c>
      <c r="DJ28" s="598"/>
      <c r="DK28" s="598"/>
      <c r="DL28" s="598"/>
      <c r="DM28" s="598"/>
      <c r="DN28" s="598"/>
      <c r="DO28" s="598"/>
      <c r="DP28" s="598"/>
      <c r="DQ28" s="598"/>
      <c r="DR28" s="598"/>
      <c r="DS28" s="598"/>
      <c r="DT28" s="598"/>
      <c r="DU28" s="598"/>
      <c r="DV28" s="598"/>
      <c r="DW28" s="598"/>
      <c r="DX28" s="598"/>
      <c r="DY28" s="598"/>
      <c r="DZ28" s="598"/>
      <c r="EA28" s="598"/>
      <c r="EB28" s="598"/>
      <c r="EC28" s="598"/>
      <c r="ED28" s="598"/>
      <c r="EE28" s="598"/>
      <c r="EF28" s="598"/>
      <c r="EG28" s="598"/>
      <c r="EH28" s="598"/>
      <c r="EI28" s="598"/>
      <c r="EJ28" s="598"/>
      <c r="EK28" s="598"/>
      <c r="EL28" s="598"/>
      <c r="EM28" s="598"/>
      <c r="EN28" s="598"/>
      <c r="EO28" s="598"/>
      <c r="EP28" s="598"/>
      <c r="EQ28" s="598"/>
      <c r="ER28" s="598"/>
    </row>
    <row r="29" spans="1:148">
      <c r="A29" s="598">
        <v>44061</v>
      </c>
      <c r="B29" s="598"/>
      <c r="C29" s="598" t="s">
        <v>40</v>
      </c>
      <c r="D29" s="598" t="s">
        <v>40</v>
      </c>
      <c r="E29" s="598" t="s">
        <v>40</v>
      </c>
      <c r="F29" s="598" t="s">
        <v>40</v>
      </c>
      <c r="G29" s="598"/>
      <c r="H29" s="598" t="s">
        <v>40</v>
      </c>
      <c r="I29" s="598" t="s">
        <v>40</v>
      </c>
      <c r="J29" s="598" t="s">
        <v>40</v>
      </c>
      <c r="K29" s="598" t="s">
        <v>40</v>
      </c>
      <c r="L29" s="598"/>
      <c r="M29" s="598"/>
      <c r="N29" s="598" t="s">
        <v>40</v>
      </c>
      <c r="O29" s="598" t="s">
        <v>40</v>
      </c>
      <c r="P29" s="598" t="s">
        <v>40</v>
      </c>
      <c r="Q29" s="598" t="s">
        <v>40</v>
      </c>
      <c r="R29" s="598"/>
      <c r="S29" s="598" t="s">
        <v>40</v>
      </c>
      <c r="T29" s="598" t="s">
        <v>40</v>
      </c>
      <c r="U29" s="598" t="s">
        <v>40</v>
      </c>
      <c r="V29" s="598" t="s">
        <v>40</v>
      </c>
      <c r="W29" s="598" t="s">
        <v>40</v>
      </c>
      <c r="X29" s="598" t="s">
        <v>40</v>
      </c>
      <c r="Y29" s="598"/>
      <c r="Z29" s="598"/>
      <c r="AA29" s="598" t="s">
        <v>40</v>
      </c>
      <c r="AB29" s="598"/>
      <c r="AC29" s="598" t="s">
        <v>40</v>
      </c>
      <c r="AD29" s="598"/>
      <c r="AE29" s="598"/>
      <c r="AF29" s="598" t="s">
        <v>40</v>
      </c>
      <c r="AG29" s="598"/>
      <c r="AH29" s="598" t="s">
        <v>40</v>
      </c>
      <c r="AI29" s="598" t="s">
        <v>40</v>
      </c>
      <c r="AJ29" s="598" t="s">
        <v>40</v>
      </c>
      <c r="AK29" s="598" t="s">
        <v>40</v>
      </c>
      <c r="AL29" s="598"/>
      <c r="AM29" s="598" t="s">
        <v>40</v>
      </c>
      <c r="AN29" s="598" t="s">
        <v>40</v>
      </c>
      <c r="AO29" s="598" t="s">
        <v>40</v>
      </c>
      <c r="AP29" s="598"/>
      <c r="AQ29" s="598"/>
      <c r="AR29" s="598"/>
      <c r="AS29" s="598" t="s">
        <v>40</v>
      </c>
      <c r="AT29" s="598" t="s">
        <v>40</v>
      </c>
      <c r="AU29" s="598" t="s">
        <v>40</v>
      </c>
      <c r="AV29" s="598" t="s">
        <v>40</v>
      </c>
      <c r="AW29" s="598"/>
      <c r="AX29" s="598" t="s">
        <v>40</v>
      </c>
      <c r="AY29" s="598" t="s">
        <v>40</v>
      </c>
      <c r="AZ29" s="598"/>
      <c r="BA29" s="598" t="s">
        <v>40</v>
      </c>
      <c r="BB29" s="598" t="s">
        <v>40</v>
      </c>
      <c r="BC29" s="598" t="s">
        <v>40</v>
      </c>
      <c r="BD29" s="598" t="s">
        <v>40</v>
      </c>
      <c r="BE29" s="598" t="s">
        <v>40</v>
      </c>
      <c r="BF29" s="598" t="s">
        <v>40</v>
      </c>
      <c r="BG29" s="598" t="s">
        <v>40</v>
      </c>
      <c r="BH29" s="598"/>
      <c r="BI29" s="598"/>
      <c r="BJ29" s="598" t="s">
        <v>40</v>
      </c>
      <c r="BK29" s="598"/>
      <c r="BL29" s="598"/>
      <c r="BM29" s="598"/>
      <c r="BN29" s="598"/>
      <c r="BO29" s="598"/>
      <c r="BP29" s="598"/>
      <c r="BQ29" s="598"/>
      <c r="BR29" s="598" t="s">
        <v>40</v>
      </c>
      <c r="BS29" s="598" t="s">
        <v>40</v>
      </c>
      <c r="BT29" s="598" t="s">
        <v>40</v>
      </c>
      <c r="BU29" s="598" t="s">
        <v>40</v>
      </c>
      <c r="BV29" s="598"/>
      <c r="BW29" s="598"/>
      <c r="BX29" s="598"/>
      <c r="BY29" s="598"/>
      <c r="BZ29" s="598"/>
      <c r="CA29" s="598"/>
      <c r="CB29" s="598" t="s">
        <v>40</v>
      </c>
      <c r="CC29" s="598"/>
      <c r="CD29" s="598"/>
      <c r="CE29" s="598"/>
      <c r="CF29" s="598" t="s">
        <v>40</v>
      </c>
      <c r="CG29" s="598"/>
      <c r="CH29" s="598"/>
      <c r="CI29" s="598"/>
      <c r="CJ29" s="598"/>
      <c r="CK29" s="598"/>
      <c r="CL29" s="598" t="s">
        <v>40</v>
      </c>
      <c r="CM29" s="598"/>
      <c r="CN29" s="598" t="s">
        <v>40</v>
      </c>
      <c r="CO29" s="598" t="s">
        <v>40</v>
      </c>
      <c r="CP29" s="598" t="s">
        <v>40</v>
      </c>
      <c r="CQ29" s="598" t="s">
        <v>40</v>
      </c>
      <c r="CR29" s="598"/>
      <c r="CS29" s="598"/>
      <c r="CT29" s="598"/>
      <c r="CU29" s="598"/>
      <c r="CV29" s="598"/>
      <c r="CW29" s="598" t="s">
        <v>40</v>
      </c>
      <c r="CX29" s="598" t="s">
        <v>40</v>
      </c>
      <c r="CY29" s="598" t="s">
        <v>40</v>
      </c>
      <c r="CZ29" s="598"/>
      <c r="DA29" s="598"/>
      <c r="DB29" s="598"/>
      <c r="DC29" s="598"/>
      <c r="DD29" s="598"/>
      <c r="DE29" s="598"/>
      <c r="DF29" s="598"/>
      <c r="DG29" s="598"/>
      <c r="DH29" s="598">
        <v>0</v>
      </c>
      <c r="DI29" s="598">
        <v>44061</v>
      </c>
      <c r="DJ29" s="598"/>
      <c r="DK29" s="598"/>
      <c r="DL29" s="598"/>
      <c r="DM29" s="598"/>
      <c r="DN29" s="598"/>
      <c r="DO29" s="598"/>
      <c r="DP29" s="598"/>
      <c r="DQ29" s="598"/>
      <c r="DR29" s="598"/>
      <c r="DS29" s="598"/>
      <c r="DT29" s="598"/>
      <c r="DU29" s="598"/>
      <c r="DV29" s="598"/>
      <c r="DW29" s="598"/>
      <c r="DX29" s="598"/>
      <c r="DY29" s="598"/>
      <c r="DZ29" s="598"/>
      <c r="EA29" s="598"/>
      <c r="EB29" s="598"/>
      <c r="EC29" s="598"/>
      <c r="ED29" s="598"/>
      <c r="EE29" s="598"/>
      <c r="EF29" s="598"/>
      <c r="EG29" s="598"/>
      <c r="EH29" s="598"/>
      <c r="EI29" s="598"/>
      <c r="EJ29" s="598"/>
      <c r="EK29" s="598"/>
      <c r="EL29" s="598"/>
      <c r="EM29" s="598"/>
      <c r="EN29" s="598"/>
      <c r="EO29" s="598"/>
      <c r="EP29" s="598"/>
      <c r="EQ29" s="598"/>
      <c r="ER29" s="598"/>
    </row>
    <row r="30" spans="1:148">
      <c r="A30" s="598">
        <v>44062</v>
      </c>
      <c r="B30" s="598" t="s">
        <v>40</v>
      </c>
      <c r="C30" s="598"/>
      <c r="D30" s="598"/>
      <c r="E30" s="598" t="s">
        <v>40</v>
      </c>
      <c r="F30" s="598"/>
      <c r="G30" s="598" t="s">
        <v>40</v>
      </c>
      <c r="H30" s="598" t="s">
        <v>40</v>
      </c>
      <c r="I30" s="598" t="s">
        <v>40</v>
      </c>
      <c r="J30" s="598"/>
      <c r="K30" s="598" t="s">
        <v>40</v>
      </c>
      <c r="L30" s="598"/>
      <c r="M30" s="598"/>
      <c r="N30" s="598" t="s">
        <v>40</v>
      </c>
      <c r="O30" s="598" t="s">
        <v>40</v>
      </c>
      <c r="P30" s="598"/>
      <c r="Q30" s="598" t="s">
        <v>40</v>
      </c>
      <c r="R30" s="598"/>
      <c r="S30" s="598"/>
      <c r="T30" s="598" t="s">
        <v>40</v>
      </c>
      <c r="U30" s="598" t="s">
        <v>40</v>
      </c>
      <c r="V30" s="598"/>
      <c r="W30" s="598"/>
      <c r="X30" s="598" t="s">
        <v>40</v>
      </c>
      <c r="Y30" s="598" t="s">
        <v>40</v>
      </c>
      <c r="Z30" s="598" t="s">
        <v>40</v>
      </c>
      <c r="AA30" s="598" t="s">
        <v>40</v>
      </c>
      <c r="AB30" s="598"/>
      <c r="AC30" s="598"/>
      <c r="AD30" s="598"/>
      <c r="AE30" s="598"/>
      <c r="AF30" s="598"/>
      <c r="AG30" s="598"/>
      <c r="AH30" s="598"/>
      <c r="AI30" s="598"/>
      <c r="AJ30" s="598"/>
      <c r="AK30" s="598"/>
      <c r="AL30" s="598"/>
      <c r="AM30" s="598"/>
      <c r="AN30" s="598" t="s">
        <v>40</v>
      </c>
      <c r="AO30" s="598" t="s">
        <v>40</v>
      </c>
      <c r="AP30" s="598"/>
      <c r="AQ30" s="598"/>
      <c r="AR30" s="598"/>
      <c r="AS30" s="598" t="s">
        <v>40</v>
      </c>
      <c r="AT30" s="598"/>
      <c r="AU30" s="598" t="s">
        <v>40</v>
      </c>
      <c r="AV30" s="598" t="s">
        <v>40</v>
      </c>
      <c r="AW30" s="598" t="s">
        <v>40</v>
      </c>
      <c r="AX30" s="598" t="s">
        <v>40</v>
      </c>
      <c r="AY30" s="598" t="s">
        <v>40</v>
      </c>
      <c r="AZ30" s="598"/>
      <c r="BA30" s="598"/>
      <c r="BB30" s="598" t="s">
        <v>40</v>
      </c>
      <c r="BC30" s="598"/>
      <c r="BD30" s="598" t="s">
        <v>40</v>
      </c>
      <c r="BE30" s="598"/>
      <c r="BF30" s="598" t="s">
        <v>40</v>
      </c>
      <c r="BG30" s="598" t="s">
        <v>40</v>
      </c>
      <c r="BH30" s="598"/>
      <c r="BI30" s="598" t="s">
        <v>40</v>
      </c>
      <c r="BJ30" s="598" t="s">
        <v>40</v>
      </c>
      <c r="BK30" s="598" t="s">
        <v>40</v>
      </c>
      <c r="BL30" s="598" t="s">
        <v>40</v>
      </c>
      <c r="BM30" s="598"/>
      <c r="BN30" s="598"/>
      <c r="BO30" s="598"/>
      <c r="BP30" s="598"/>
      <c r="BQ30" s="598"/>
      <c r="BR30" s="598"/>
      <c r="BS30" s="598" t="s">
        <v>40</v>
      </c>
      <c r="BT30" s="598" t="s">
        <v>40</v>
      </c>
      <c r="BU30" s="598"/>
      <c r="BV30" s="598" t="s">
        <v>40</v>
      </c>
      <c r="BW30" s="598" t="s">
        <v>40</v>
      </c>
      <c r="BX30" s="598"/>
      <c r="BY30" s="598"/>
      <c r="BZ30" s="598"/>
      <c r="CA30" s="598"/>
      <c r="CB30" s="598"/>
      <c r="CC30" s="598"/>
      <c r="CD30" s="598" t="s">
        <v>40</v>
      </c>
      <c r="CE30" s="598"/>
      <c r="CF30" s="598"/>
      <c r="CG30" s="598"/>
      <c r="CH30" s="598"/>
      <c r="CI30" s="598"/>
      <c r="CJ30" s="598"/>
      <c r="CK30" s="598"/>
      <c r="CL30" s="598"/>
      <c r="CM30" s="598"/>
      <c r="CN30" s="598"/>
      <c r="CO30" s="598" t="s">
        <v>40</v>
      </c>
      <c r="CP30" s="598"/>
      <c r="CQ30" s="598"/>
      <c r="CR30" s="598" t="s">
        <v>40</v>
      </c>
      <c r="CS30" s="598"/>
      <c r="CT30" s="598"/>
      <c r="CU30" s="598"/>
      <c r="CV30" s="598"/>
      <c r="CW30" s="598" t="s">
        <v>40</v>
      </c>
      <c r="CX30" s="598"/>
      <c r="CY30" s="598" t="s">
        <v>40</v>
      </c>
      <c r="CZ30" s="598" t="s">
        <v>40</v>
      </c>
      <c r="DA30" s="598" t="s">
        <v>40</v>
      </c>
      <c r="DB30" s="598"/>
      <c r="DC30" s="598"/>
      <c r="DD30" s="598"/>
      <c r="DE30" s="598"/>
      <c r="DF30" s="598"/>
      <c r="DG30" s="598"/>
      <c r="DH30" s="598">
        <v>0</v>
      </c>
      <c r="DI30" s="598">
        <v>44062</v>
      </c>
      <c r="DJ30" s="598"/>
      <c r="DK30" s="598"/>
      <c r="DL30" s="598"/>
      <c r="DM30" s="598"/>
      <c r="DN30" s="598"/>
      <c r="DO30" s="598"/>
      <c r="DP30" s="598"/>
      <c r="DQ30" s="598"/>
      <c r="DR30" s="598"/>
      <c r="DS30" s="598"/>
      <c r="DT30" s="598"/>
      <c r="DU30" s="598"/>
      <c r="DV30" s="598"/>
      <c r="DW30" s="598"/>
      <c r="DX30" s="598"/>
      <c r="DY30" s="598"/>
      <c r="DZ30" s="598"/>
      <c r="EA30" s="598"/>
      <c r="EB30" s="598"/>
      <c r="EC30" s="598"/>
      <c r="ED30" s="598"/>
      <c r="EE30" s="598"/>
      <c r="EF30" s="598"/>
      <c r="EG30" s="598"/>
      <c r="EH30" s="598"/>
      <c r="EI30" s="598"/>
      <c r="EJ30" s="598"/>
      <c r="EK30" s="598"/>
      <c r="EL30" s="598"/>
      <c r="EM30" s="598"/>
      <c r="EN30" s="598"/>
      <c r="EO30" s="598"/>
      <c r="EP30" s="598"/>
      <c r="EQ30" s="598"/>
      <c r="ER30" s="598"/>
    </row>
    <row r="31" spans="1:148">
      <c r="A31" s="598">
        <v>44063</v>
      </c>
      <c r="B31" s="598"/>
      <c r="C31" s="598" t="s">
        <v>40</v>
      </c>
      <c r="D31" s="598"/>
      <c r="E31" s="598"/>
      <c r="F31" s="598"/>
      <c r="G31" s="598"/>
      <c r="H31" s="598" t="s">
        <v>40</v>
      </c>
      <c r="I31" s="598"/>
      <c r="J31" s="598"/>
      <c r="K31" s="598"/>
      <c r="L31" s="598"/>
      <c r="M31" s="598"/>
      <c r="N31" s="598"/>
      <c r="O31" s="598"/>
      <c r="P31" s="598"/>
      <c r="Q31" s="598"/>
      <c r="R31" s="598"/>
      <c r="S31" s="598" t="s">
        <v>40</v>
      </c>
      <c r="T31" s="598"/>
      <c r="U31" s="598" t="s">
        <v>40</v>
      </c>
      <c r="V31" s="598"/>
      <c r="W31" s="598" t="s">
        <v>40</v>
      </c>
      <c r="X31" s="598"/>
      <c r="Y31" s="598"/>
      <c r="Z31" s="598"/>
      <c r="AA31" s="598"/>
      <c r="AB31" s="598"/>
      <c r="AC31" s="598" t="s">
        <v>40</v>
      </c>
      <c r="AD31" s="598"/>
      <c r="AE31" s="598"/>
      <c r="AF31" s="598"/>
      <c r="AG31" s="598"/>
      <c r="AH31" s="598"/>
      <c r="AI31" s="598" t="s">
        <v>40</v>
      </c>
      <c r="AJ31" s="598"/>
      <c r="AK31" s="598"/>
      <c r="AL31" s="598"/>
      <c r="AM31" s="598"/>
      <c r="AN31" s="598"/>
      <c r="AO31" s="598"/>
      <c r="AP31" s="598"/>
      <c r="AQ31" s="598"/>
      <c r="AR31" s="598"/>
      <c r="AS31" s="598"/>
      <c r="AT31" s="598"/>
      <c r="AU31" s="598" t="s">
        <v>40</v>
      </c>
      <c r="AV31" s="598"/>
      <c r="AW31" s="598"/>
      <c r="AX31" s="598"/>
      <c r="AY31" s="598" t="s">
        <v>40</v>
      </c>
      <c r="AZ31" s="598"/>
      <c r="BA31" s="598" t="s">
        <v>40</v>
      </c>
      <c r="BB31" s="598"/>
      <c r="BC31" s="598"/>
      <c r="BD31" s="598"/>
      <c r="BE31" s="598"/>
      <c r="BF31" s="598" t="s">
        <v>40</v>
      </c>
      <c r="BG31" s="598" t="s">
        <v>40</v>
      </c>
      <c r="BH31" s="598"/>
      <c r="BI31" s="598"/>
      <c r="BJ31" s="598" t="s">
        <v>40</v>
      </c>
      <c r="BK31" s="598"/>
      <c r="BL31" s="598"/>
      <c r="BM31" s="598"/>
      <c r="BN31" s="598"/>
      <c r="BO31" s="598"/>
      <c r="BP31" s="598"/>
      <c r="BQ31" s="598"/>
      <c r="BR31" s="598" t="s">
        <v>40</v>
      </c>
      <c r="BS31" s="598"/>
      <c r="BT31" s="598"/>
      <c r="BU31" s="598"/>
      <c r="BV31" s="598" t="s">
        <v>40</v>
      </c>
      <c r="BW31" s="598"/>
      <c r="BX31" s="598"/>
      <c r="BY31" s="598"/>
      <c r="BZ31" s="598"/>
      <c r="CA31" s="598"/>
      <c r="CB31" s="598"/>
      <c r="CC31" s="598"/>
      <c r="CD31" s="598" t="s">
        <v>40</v>
      </c>
      <c r="CE31" s="598"/>
      <c r="CF31" s="598" t="s">
        <v>40</v>
      </c>
      <c r="CG31" s="598"/>
      <c r="CH31" s="598"/>
      <c r="CI31" s="598" t="s">
        <v>40</v>
      </c>
      <c r="CJ31" s="598" t="s">
        <v>40</v>
      </c>
      <c r="CK31" s="598"/>
      <c r="CL31" s="598"/>
      <c r="CM31" s="598"/>
      <c r="CN31" s="598"/>
      <c r="CO31" s="598"/>
      <c r="CP31" s="598"/>
      <c r="CQ31" s="598" t="s">
        <v>40</v>
      </c>
      <c r="CR31" s="598"/>
      <c r="CS31" s="598"/>
      <c r="CT31" s="598"/>
      <c r="CU31" s="598"/>
      <c r="CV31" s="598"/>
      <c r="CW31" s="598" t="s">
        <v>40</v>
      </c>
      <c r="CX31" s="598"/>
      <c r="CY31" s="598"/>
      <c r="CZ31" s="598"/>
      <c r="DA31" s="598" t="s">
        <v>40</v>
      </c>
      <c r="DB31" s="598"/>
      <c r="DC31" s="598"/>
      <c r="DD31" s="598"/>
      <c r="DE31" s="598"/>
      <c r="DF31" s="598"/>
      <c r="DG31" s="598"/>
      <c r="DH31" s="598">
        <v>0</v>
      </c>
      <c r="DI31" s="598">
        <v>44063</v>
      </c>
      <c r="DJ31" s="598"/>
      <c r="DK31" s="598"/>
      <c r="DL31" s="598"/>
      <c r="DM31" s="598"/>
      <c r="DN31" s="598"/>
      <c r="DO31" s="598"/>
      <c r="DP31" s="598"/>
      <c r="DQ31" s="598"/>
      <c r="DR31" s="598"/>
      <c r="DS31" s="598"/>
      <c r="DT31" s="598"/>
      <c r="DU31" s="598"/>
      <c r="DV31" s="598"/>
      <c r="DW31" s="598"/>
      <c r="DX31" s="598"/>
      <c r="DY31" s="598"/>
      <c r="DZ31" s="598"/>
      <c r="EA31" s="598"/>
      <c r="EB31" s="598"/>
      <c r="EC31" s="598"/>
      <c r="ED31" s="598"/>
      <c r="EE31" s="598"/>
      <c r="EF31" s="598"/>
      <c r="EG31" s="598"/>
      <c r="EH31" s="598"/>
      <c r="EI31" s="598"/>
      <c r="EJ31" s="598"/>
      <c r="EK31" s="598"/>
      <c r="EL31" s="598"/>
      <c r="EM31" s="598"/>
      <c r="EN31" s="598"/>
      <c r="EO31" s="598"/>
      <c r="EP31" s="598"/>
      <c r="EQ31" s="598"/>
      <c r="ER31" s="598"/>
    </row>
    <row r="32" spans="1:148">
      <c r="A32" s="598">
        <v>44064</v>
      </c>
      <c r="B32" s="598"/>
      <c r="C32" s="598"/>
      <c r="D32" s="598"/>
      <c r="E32" s="598" t="s">
        <v>40</v>
      </c>
      <c r="F32" s="598" t="s">
        <v>40</v>
      </c>
      <c r="G32" s="598" t="s">
        <v>40</v>
      </c>
      <c r="H32" s="598"/>
      <c r="I32" s="598"/>
      <c r="J32" s="598"/>
      <c r="K32" s="598" t="s">
        <v>40</v>
      </c>
      <c r="L32" s="598" t="s">
        <v>40</v>
      </c>
      <c r="M32" s="598" t="s">
        <v>40</v>
      </c>
      <c r="N32" s="598"/>
      <c r="O32" s="598"/>
      <c r="P32" s="598"/>
      <c r="Q32" s="598" t="s">
        <v>40</v>
      </c>
      <c r="R32" s="598"/>
      <c r="S32" s="598"/>
      <c r="T32" s="598" t="s">
        <v>40</v>
      </c>
      <c r="U32" s="598" t="s">
        <v>40</v>
      </c>
      <c r="V32" s="598" t="s">
        <v>40</v>
      </c>
      <c r="W32" s="598" t="s">
        <v>40</v>
      </c>
      <c r="X32" s="598"/>
      <c r="Y32" s="598" t="s">
        <v>40</v>
      </c>
      <c r="Z32" s="598" t="s">
        <v>40</v>
      </c>
      <c r="AA32" s="598" t="s">
        <v>40</v>
      </c>
      <c r="AB32" s="598"/>
      <c r="AC32" s="598" t="s">
        <v>40</v>
      </c>
      <c r="AD32" s="598"/>
      <c r="AE32" s="598"/>
      <c r="AF32" s="598"/>
      <c r="AG32" s="598" t="s">
        <v>40</v>
      </c>
      <c r="AH32" s="598" t="s">
        <v>40</v>
      </c>
      <c r="AI32" s="598"/>
      <c r="AJ32" s="598"/>
      <c r="AK32" s="598"/>
      <c r="AL32" s="598"/>
      <c r="AM32" s="598" t="s">
        <v>40</v>
      </c>
      <c r="AN32" s="598"/>
      <c r="AO32" s="598"/>
      <c r="AP32" s="598"/>
      <c r="AQ32" s="598"/>
      <c r="AR32" s="598" t="s">
        <v>40</v>
      </c>
      <c r="AS32" s="598"/>
      <c r="AT32" s="598"/>
      <c r="AU32" s="598"/>
      <c r="AV32" s="598"/>
      <c r="AW32" s="598"/>
      <c r="AX32" s="598" t="s">
        <v>40</v>
      </c>
      <c r="AY32" s="598"/>
      <c r="AZ32" s="598"/>
      <c r="BA32" s="598"/>
      <c r="BB32" s="598"/>
      <c r="BC32" s="598"/>
      <c r="BD32" s="598" t="s">
        <v>40</v>
      </c>
      <c r="BE32" s="598"/>
      <c r="BF32" s="598"/>
      <c r="BG32" s="598"/>
      <c r="BH32" s="598"/>
      <c r="BI32" s="598"/>
      <c r="BJ32" s="598"/>
      <c r="BK32" s="598"/>
      <c r="BL32" s="598" t="s">
        <v>40</v>
      </c>
      <c r="BM32" s="598"/>
      <c r="BN32" s="598" t="s">
        <v>40</v>
      </c>
      <c r="BO32" s="598" t="s">
        <v>40</v>
      </c>
      <c r="BP32" s="598"/>
      <c r="BQ32" s="598"/>
      <c r="BR32" s="598" t="s">
        <v>40</v>
      </c>
      <c r="BS32" s="598" t="s">
        <v>40</v>
      </c>
      <c r="BT32" s="598" t="s">
        <v>40</v>
      </c>
      <c r="BU32" s="598"/>
      <c r="BV32" s="598" t="s">
        <v>40</v>
      </c>
      <c r="BW32" s="598"/>
      <c r="BX32" s="598"/>
      <c r="BY32" s="598"/>
      <c r="BZ32" s="598"/>
      <c r="CA32" s="598"/>
      <c r="CB32" s="598" t="s">
        <v>40</v>
      </c>
      <c r="CC32" s="598" t="s">
        <v>40</v>
      </c>
      <c r="CD32" s="598" t="s">
        <v>40</v>
      </c>
      <c r="CE32" s="598"/>
      <c r="CF32" s="598" t="s">
        <v>40</v>
      </c>
      <c r="CG32" s="598"/>
      <c r="CH32" s="598" t="s">
        <v>40</v>
      </c>
      <c r="CI32" s="598"/>
      <c r="CJ32" s="598"/>
      <c r="CK32" s="598"/>
      <c r="CL32" s="598" t="s">
        <v>40</v>
      </c>
      <c r="CM32" s="598"/>
      <c r="CN32" s="598"/>
      <c r="CO32" s="598" t="s">
        <v>40</v>
      </c>
      <c r="CP32" s="598" t="s">
        <v>40</v>
      </c>
      <c r="CQ32" s="598" t="s">
        <v>40</v>
      </c>
      <c r="CR32" s="598" t="s">
        <v>40</v>
      </c>
      <c r="CS32" s="598"/>
      <c r="CT32" s="598"/>
      <c r="CU32" s="598" t="s">
        <v>40</v>
      </c>
      <c r="CV32" s="598" t="s">
        <v>40</v>
      </c>
      <c r="CW32" s="598" t="s">
        <v>40</v>
      </c>
      <c r="CX32" s="598" t="s">
        <v>40</v>
      </c>
      <c r="CY32" s="598" t="s">
        <v>40</v>
      </c>
      <c r="CZ32" s="598" t="s">
        <v>40</v>
      </c>
      <c r="DA32" s="598" t="s">
        <v>40</v>
      </c>
      <c r="DB32" s="598"/>
      <c r="DC32" s="598"/>
      <c r="DD32" s="598"/>
      <c r="DE32" s="598"/>
      <c r="DF32" s="598"/>
      <c r="DG32" s="598"/>
      <c r="DH32" s="598">
        <v>0</v>
      </c>
      <c r="DI32" s="598">
        <v>44064</v>
      </c>
      <c r="DJ32" s="598"/>
      <c r="DK32" s="598"/>
      <c r="DL32" s="598"/>
      <c r="DM32" s="598"/>
      <c r="DN32" s="598"/>
      <c r="DO32" s="598"/>
      <c r="DP32" s="598"/>
      <c r="DQ32" s="598"/>
      <c r="DR32" s="598"/>
      <c r="DS32" s="598"/>
      <c r="DT32" s="598"/>
      <c r="DU32" s="598"/>
      <c r="DV32" s="598"/>
      <c r="DW32" s="598"/>
      <c r="DX32" s="598"/>
      <c r="DY32" s="598"/>
      <c r="DZ32" s="598"/>
      <c r="EA32" s="598"/>
      <c r="EB32" s="598"/>
      <c r="EC32" s="598"/>
      <c r="ED32" s="598"/>
      <c r="EE32" s="598"/>
      <c r="EF32" s="598"/>
      <c r="EG32" s="598"/>
      <c r="EH32" s="598"/>
      <c r="EI32" s="598"/>
      <c r="EJ32" s="598"/>
      <c r="EK32" s="598"/>
      <c r="EL32" s="598"/>
      <c r="EM32" s="598"/>
      <c r="EN32" s="598"/>
      <c r="EO32" s="598"/>
      <c r="EP32" s="598"/>
      <c r="EQ32" s="598"/>
      <c r="ER32" s="598"/>
    </row>
    <row r="33" spans="1:148">
      <c r="A33" s="598">
        <v>44065</v>
      </c>
      <c r="B33" s="598"/>
      <c r="C33" s="598"/>
      <c r="D33" s="598" t="s">
        <v>40</v>
      </c>
      <c r="E33" s="598"/>
      <c r="F33" s="598"/>
      <c r="G33" s="598"/>
      <c r="H33" s="598"/>
      <c r="I33" s="598" t="s">
        <v>40</v>
      </c>
      <c r="J33" s="598" t="s">
        <v>40</v>
      </c>
      <c r="K33" s="598"/>
      <c r="L33" s="598"/>
      <c r="M33" s="598"/>
      <c r="N33" s="598" t="s">
        <v>40</v>
      </c>
      <c r="O33" s="598"/>
      <c r="P33" s="598" t="s">
        <v>40</v>
      </c>
      <c r="Q33" s="598"/>
      <c r="R33" s="598"/>
      <c r="S33" s="598" t="s">
        <v>40</v>
      </c>
      <c r="T33" s="598"/>
      <c r="U33" s="598"/>
      <c r="V33" s="598" t="s">
        <v>40</v>
      </c>
      <c r="W33" s="598"/>
      <c r="X33" s="598" t="s">
        <v>40</v>
      </c>
      <c r="Y33" s="598" t="s">
        <v>40</v>
      </c>
      <c r="Z33" s="598"/>
      <c r="AA33" s="598"/>
      <c r="AB33" s="598"/>
      <c r="AC33" s="598" t="s">
        <v>40</v>
      </c>
      <c r="AD33" s="598" t="s">
        <v>40</v>
      </c>
      <c r="AE33" s="598"/>
      <c r="AF33" s="598" t="s">
        <v>40</v>
      </c>
      <c r="AG33" s="598" t="s">
        <v>40</v>
      </c>
      <c r="AH33" s="598"/>
      <c r="AI33" s="598"/>
      <c r="AJ33" s="598" t="s">
        <v>40</v>
      </c>
      <c r="AK33" s="598" t="s">
        <v>40</v>
      </c>
      <c r="AL33" s="598" t="s">
        <v>40</v>
      </c>
      <c r="AM33" s="598"/>
      <c r="AN33" s="598"/>
      <c r="AO33" s="598" t="s">
        <v>40</v>
      </c>
      <c r="AP33" s="598" t="s">
        <v>40</v>
      </c>
      <c r="AQ33" s="598"/>
      <c r="AR33" s="598"/>
      <c r="AS33" s="598"/>
      <c r="AT33" s="598"/>
      <c r="AU33" s="598"/>
      <c r="AV33" s="598" t="s">
        <v>40</v>
      </c>
      <c r="AW33" s="598" t="s">
        <v>40</v>
      </c>
      <c r="AX33" s="598"/>
      <c r="AY33" s="598"/>
      <c r="AZ33" s="598"/>
      <c r="BA33" s="598" t="s">
        <v>40</v>
      </c>
      <c r="BB33" s="598" t="s">
        <v>40</v>
      </c>
      <c r="BC33" s="598"/>
      <c r="BD33" s="598"/>
      <c r="BE33" s="598"/>
      <c r="BF33" s="598"/>
      <c r="BG33" s="598"/>
      <c r="BH33" s="598"/>
      <c r="BI33" s="598"/>
      <c r="BJ33" s="598"/>
      <c r="BK33" s="598" t="s">
        <v>40</v>
      </c>
      <c r="BL33" s="598" t="s">
        <v>40</v>
      </c>
      <c r="BM33" s="598" t="s">
        <v>40</v>
      </c>
      <c r="BN33" s="598"/>
      <c r="BO33" s="598"/>
      <c r="BP33" s="598"/>
      <c r="BQ33" s="598"/>
      <c r="BR33" s="598"/>
      <c r="BS33" s="598" t="s">
        <v>40</v>
      </c>
      <c r="BT33" s="598"/>
      <c r="BU33" s="598"/>
      <c r="BV33" s="598" t="s">
        <v>40</v>
      </c>
      <c r="BW33" s="598"/>
      <c r="BX33" s="598"/>
      <c r="BY33" s="598"/>
      <c r="BZ33" s="598"/>
      <c r="CA33" s="598"/>
      <c r="CB33" s="598"/>
      <c r="CC33" s="598" t="s">
        <v>40</v>
      </c>
      <c r="CD33" s="598" t="s">
        <v>40</v>
      </c>
      <c r="CE33" s="598" t="s">
        <v>40</v>
      </c>
      <c r="CF33" s="598" t="s">
        <v>40</v>
      </c>
      <c r="CG33" s="598"/>
      <c r="CH33" s="598" t="s">
        <v>40</v>
      </c>
      <c r="CI33" s="598"/>
      <c r="CJ33" s="598"/>
      <c r="CK33" s="598"/>
      <c r="CL33" s="598"/>
      <c r="CM33" s="598" t="s">
        <v>40</v>
      </c>
      <c r="CN33" s="598"/>
      <c r="CO33" s="598" t="s">
        <v>40</v>
      </c>
      <c r="CP33" s="598"/>
      <c r="CQ33" s="598"/>
      <c r="CR33" s="598"/>
      <c r="CS33" s="598" t="s">
        <v>40</v>
      </c>
      <c r="CT33" s="598"/>
      <c r="CU33" s="598" t="s">
        <v>40</v>
      </c>
      <c r="CV33" s="598" t="s">
        <v>40</v>
      </c>
      <c r="CW33" s="598" t="s">
        <v>40</v>
      </c>
      <c r="CX33" s="598" t="s">
        <v>40</v>
      </c>
      <c r="CY33" s="598"/>
      <c r="CZ33" s="598"/>
      <c r="DA33" s="598" t="s">
        <v>40</v>
      </c>
      <c r="DB33" s="598"/>
      <c r="DC33" s="598"/>
      <c r="DD33" s="598"/>
      <c r="DE33" s="598"/>
      <c r="DF33" s="598"/>
      <c r="DG33" s="598"/>
      <c r="DH33" s="598">
        <v>0</v>
      </c>
      <c r="DI33" s="598">
        <v>44065</v>
      </c>
      <c r="DJ33" s="598"/>
      <c r="DK33" s="598"/>
      <c r="DL33" s="598"/>
      <c r="DM33" s="598"/>
      <c r="DN33" s="598"/>
      <c r="DO33" s="598"/>
      <c r="DP33" s="598"/>
      <c r="DQ33" s="598"/>
      <c r="DR33" s="598"/>
      <c r="DS33" s="598"/>
      <c r="DT33" s="598"/>
      <c r="DU33" s="598"/>
      <c r="DV33" s="598"/>
      <c r="DW33" s="598"/>
      <c r="DX33" s="598"/>
      <c r="DY33" s="598"/>
      <c r="DZ33" s="598"/>
      <c r="EA33" s="598"/>
      <c r="EB33" s="598"/>
      <c r="EC33" s="598"/>
      <c r="ED33" s="598"/>
      <c r="EE33" s="598"/>
      <c r="EF33" s="598"/>
      <c r="EG33" s="598"/>
      <c r="EH33" s="598"/>
      <c r="EI33" s="598"/>
      <c r="EJ33" s="598"/>
      <c r="EK33" s="598"/>
      <c r="EL33" s="598"/>
      <c r="EM33" s="598"/>
      <c r="EN33" s="598"/>
      <c r="EO33" s="598"/>
      <c r="EP33" s="598"/>
      <c r="EQ33" s="598"/>
      <c r="ER33" s="598"/>
    </row>
    <row r="34" spans="1:148">
      <c r="A34" s="598">
        <v>44066</v>
      </c>
      <c r="B34" s="598" t="s">
        <v>40</v>
      </c>
      <c r="C34" s="598"/>
      <c r="D34" s="598" t="s">
        <v>40</v>
      </c>
      <c r="E34" s="598"/>
      <c r="F34" s="598"/>
      <c r="G34" s="598" t="s">
        <v>40</v>
      </c>
      <c r="H34" s="598" t="s">
        <v>40</v>
      </c>
      <c r="I34" s="598"/>
      <c r="J34" s="598" t="s">
        <v>40</v>
      </c>
      <c r="K34" s="598" t="s">
        <v>40</v>
      </c>
      <c r="L34" s="598" t="s">
        <v>40</v>
      </c>
      <c r="M34" s="598" t="s">
        <v>40</v>
      </c>
      <c r="N34" s="598"/>
      <c r="O34" s="598" t="s">
        <v>40</v>
      </c>
      <c r="P34" s="598"/>
      <c r="Q34" s="598"/>
      <c r="R34" s="598"/>
      <c r="S34" s="598" t="s">
        <v>40</v>
      </c>
      <c r="T34" s="598" t="s">
        <v>40</v>
      </c>
      <c r="U34" s="598" t="s">
        <v>40</v>
      </c>
      <c r="V34" s="598" t="s">
        <v>40</v>
      </c>
      <c r="W34" s="598"/>
      <c r="X34" s="598" t="s">
        <v>40</v>
      </c>
      <c r="Y34" s="598"/>
      <c r="Z34" s="598" t="s">
        <v>40</v>
      </c>
      <c r="AA34" s="598" t="s">
        <v>40</v>
      </c>
      <c r="AB34" s="598"/>
      <c r="AC34" s="598" t="s">
        <v>40</v>
      </c>
      <c r="AD34" s="598" t="s">
        <v>40</v>
      </c>
      <c r="AE34" s="598"/>
      <c r="AF34" s="598" t="s">
        <v>40</v>
      </c>
      <c r="AG34" s="598" t="s">
        <v>40</v>
      </c>
      <c r="AH34" s="598" t="s">
        <v>40</v>
      </c>
      <c r="AI34" s="598"/>
      <c r="AJ34" s="598"/>
      <c r="AK34" s="598" t="s">
        <v>40</v>
      </c>
      <c r="AL34" s="598"/>
      <c r="AM34" s="598"/>
      <c r="AN34" s="598" t="s">
        <v>40</v>
      </c>
      <c r="AO34" s="598" t="s">
        <v>40</v>
      </c>
      <c r="AP34" s="598"/>
      <c r="AQ34" s="598"/>
      <c r="AR34" s="598"/>
      <c r="AS34" s="598" t="s">
        <v>40</v>
      </c>
      <c r="AT34" s="598"/>
      <c r="AU34" s="598" t="s">
        <v>40</v>
      </c>
      <c r="AV34" s="598" t="s">
        <v>40</v>
      </c>
      <c r="AW34" s="598" t="s">
        <v>40</v>
      </c>
      <c r="AX34" s="598" t="s">
        <v>40</v>
      </c>
      <c r="AY34" s="598" t="s">
        <v>40</v>
      </c>
      <c r="AZ34" s="598"/>
      <c r="BA34" s="598"/>
      <c r="BB34" s="598" t="s">
        <v>40</v>
      </c>
      <c r="BC34" s="598"/>
      <c r="BD34" s="598" t="s">
        <v>40</v>
      </c>
      <c r="BE34" s="598"/>
      <c r="BF34" s="598"/>
      <c r="BG34" s="598" t="s">
        <v>40</v>
      </c>
      <c r="BH34" s="598"/>
      <c r="BI34" s="598" t="s">
        <v>40</v>
      </c>
      <c r="BJ34" s="598" t="s">
        <v>40</v>
      </c>
      <c r="BK34" s="598" t="s">
        <v>40</v>
      </c>
      <c r="BL34" s="598" t="s">
        <v>40</v>
      </c>
      <c r="BM34" s="598" t="s">
        <v>40</v>
      </c>
      <c r="BN34" s="598" t="s">
        <v>40</v>
      </c>
      <c r="BO34" s="598" t="s">
        <v>40</v>
      </c>
      <c r="BP34" s="598"/>
      <c r="BQ34" s="598"/>
      <c r="BR34" s="598" t="s">
        <v>40</v>
      </c>
      <c r="BS34" s="598" t="s">
        <v>40</v>
      </c>
      <c r="BT34" s="598" t="s">
        <v>40</v>
      </c>
      <c r="BU34" s="598"/>
      <c r="BV34" s="598" t="s">
        <v>40</v>
      </c>
      <c r="BW34" s="598" t="s">
        <v>40</v>
      </c>
      <c r="BX34" s="598" t="s">
        <v>40</v>
      </c>
      <c r="BY34" s="598"/>
      <c r="BZ34" s="598"/>
      <c r="CA34" s="598"/>
      <c r="CB34" s="598" t="s">
        <v>40</v>
      </c>
      <c r="CC34" s="598" t="s">
        <v>40</v>
      </c>
      <c r="CD34" s="598" t="s">
        <v>40</v>
      </c>
      <c r="CE34" s="598" t="s">
        <v>40</v>
      </c>
      <c r="CF34" s="598" t="s">
        <v>40</v>
      </c>
      <c r="CG34" s="598"/>
      <c r="CH34" s="598" t="s">
        <v>40</v>
      </c>
      <c r="CI34" s="598"/>
      <c r="CJ34" s="598"/>
      <c r="CK34" s="598"/>
      <c r="CL34" s="598"/>
      <c r="CM34" s="598"/>
      <c r="CN34" s="598"/>
      <c r="CO34" s="598" t="s">
        <v>40</v>
      </c>
      <c r="CP34" s="598"/>
      <c r="CQ34" s="598"/>
      <c r="CR34" s="598"/>
      <c r="CS34" s="598"/>
      <c r="CT34" s="598"/>
      <c r="CU34" s="598"/>
      <c r="CV34" s="598" t="s">
        <v>40</v>
      </c>
      <c r="CW34" s="598" t="s">
        <v>40</v>
      </c>
      <c r="CX34" s="598" t="s">
        <v>40</v>
      </c>
      <c r="CY34" s="598"/>
      <c r="CZ34" s="598"/>
      <c r="DA34" s="598" t="s">
        <v>40</v>
      </c>
      <c r="DB34" s="598"/>
      <c r="DC34" s="598"/>
      <c r="DD34" s="598"/>
      <c r="DE34" s="598"/>
      <c r="DF34" s="598"/>
      <c r="DG34" s="598"/>
      <c r="DH34" s="598">
        <v>0</v>
      </c>
      <c r="DI34" s="598">
        <v>44066</v>
      </c>
      <c r="DJ34" s="598"/>
      <c r="DK34" s="598"/>
      <c r="DL34" s="598"/>
      <c r="DM34" s="598"/>
      <c r="DN34" s="598"/>
      <c r="DO34" s="598"/>
      <c r="DP34" s="598"/>
      <c r="DQ34" s="598"/>
      <c r="DR34" s="598"/>
      <c r="DS34" s="598"/>
      <c r="DT34" s="598"/>
      <c r="DU34" s="598"/>
      <c r="DV34" s="598"/>
      <c r="DW34" s="598"/>
      <c r="DX34" s="598"/>
      <c r="DY34" s="598"/>
      <c r="DZ34" s="598"/>
      <c r="EA34" s="598"/>
      <c r="EB34" s="598"/>
      <c r="EC34" s="598"/>
      <c r="ED34" s="598"/>
      <c r="EE34" s="598"/>
      <c r="EF34" s="598"/>
      <c r="EG34" s="598"/>
      <c r="EH34" s="598"/>
      <c r="EI34" s="598"/>
      <c r="EJ34" s="598"/>
      <c r="EK34" s="598"/>
      <c r="EL34" s="598"/>
      <c r="EM34" s="598"/>
      <c r="EN34" s="598"/>
      <c r="EO34" s="598"/>
      <c r="EP34" s="598"/>
      <c r="EQ34" s="598"/>
      <c r="ER34" s="598"/>
    </row>
    <row r="35" spans="1:148">
      <c r="A35" s="598">
        <v>44067</v>
      </c>
      <c r="B35" s="598"/>
      <c r="C35" s="598" t="s">
        <v>40</v>
      </c>
      <c r="D35" s="598"/>
      <c r="E35" s="598" t="s">
        <v>40</v>
      </c>
      <c r="F35" s="598" t="s">
        <v>40</v>
      </c>
      <c r="G35" s="598"/>
      <c r="H35" s="598" t="s">
        <v>40</v>
      </c>
      <c r="I35" s="598" t="s">
        <v>40</v>
      </c>
      <c r="J35" s="598"/>
      <c r="K35" s="598" t="s">
        <v>40</v>
      </c>
      <c r="L35" s="598"/>
      <c r="M35" s="598"/>
      <c r="N35" s="598"/>
      <c r="O35" s="598" t="s">
        <v>40</v>
      </c>
      <c r="P35" s="598"/>
      <c r="Q35" s="598"/>
      <c r="R35" s="598"/>
      <c r="S35" s="598" t="s">
        <v>40</v>
      </c>
      <c r="T35" s="598"/>
      <c r="U35" s="598"/>
      <c r="V35" s="598"/>
      <c r="W35" s="598"/>
      <c r="X35" s="598"/>
      <c r="Y35" s="598"/>
      <c r="Z35" s="598" t="s">
        <v>40</v>
      </c>
      <c r="AA35" s="598" t="s">
        <v>40</v>
      </c>
      <c r="AB35" s="598"/>
      <c r="AC35" s="598" t="s">
        <v>40</v>
      </c>
      <c r="AD35" s="598"/>
      <c r="AE35" s="598"/>
      <c r="AF35" s="598"/>
      <c r="AG35" s="598"/>
      <c r="AH35" s="598"/>
      <c r="AI35" s="598"/>
      <c r="AJ35" s="598"/>
      <c r="AK35" s="598"/>
      <c r="AL35" s="598" t="s">
        <v>40</v>
      </c>
      <c r="AM35" s="598"/>
      <c r="AN35" s="598"/>
      <c r="AO35" s="598"/>
      <c r="AP35" s="598"/>
      <c r="AQ35" s="598"/>
      <c r="AR35" s="598"/>
      <c r="AS35" s="598"/>
      <c r="AT35" s="598"/>
      <c r="AU35" s="598"/>
      <c r="AV35" s="598"/>
      <c r="AW35" s="598"/>
      <c r="AX35" s="598" t="s">
        <v>40</v>
      </c>
      <c r="AY35" s="598"/>
      <c r="AZ35" s="598"/>
      <c r="BA35" s="598"/>
      <c r="BB35" s="598"/>
      <c r="BC35" s="598"/>
      <c r="BD35" s="598" t="s">
        <v>40</v>
      </c>
      <c r="BE35" s="598"/>
      <c r="BF35" s="598"/>
      <c r="BG35" s="598"/>
      <c r="BH35" s="598"/>
      <c r="BI35" s="598"/>
      <c r="BJ35" s="598"/>
      <c r="BK35" s="598" t="s">
        <v>40</v>
      </c>
      <c r="BL35" s="598"/>
      <c r="BM35" s="598" t="s">
        <v>40</v>
      </c>
      <c r="BN35" s="598"/>
      <c r="BO35" s="598"/>
      <c r="BP35" s="598"/>
      <c r="BQ35" s="598"/>
      <c r="BR35" s="598"/>
      <c r="BS35" s="598"/>
      <c r="BT35" s="598" t="s">
        <v>40</v>
      </c>
      <c r="BU35" s="598" t="s">
        <v>40</v>
      </c>
      <c r="BV35" s="598"/>
      <c r="BW35" s="598" t="s">
        <v>40</v>
      </c>
      <c r="BX35" s="598"/>
      <c r="BY35" s="598"/>
      <c r="BZ35" s="598"/>
      <c r="CA35" s="598"/>
      <c r="CB35" s="598"/>
      <c r="CC35" s="598"/>
      <c r="CD35" s="598" t="s">
        <v>40</v>
      </c>
      <c r="CE35" s="598" t="s">
        <v>40</v>
      </c>
      <c r="CF35" s="598" t="s">
        <v>40</v>
      </c>
      <c r="CG35" s="598" t="s">
        <v>40</v>
      </c>
      <c r="CH35" s="598"/>
      <c r="CI35" s="598"/>
      <c r="CJ35" s="598"/>
      <c r="CK35" s="598"/>
      <c r="CL35" s="598"/>
      <c r="CM35" s="598" t="s">
        <v>40</v>
      </c>
      <c r="CN35" s="598"/>
      <c r="CO35" s="598"/>
      <c r="CP35" s="598"/>
      <c r="CQ35" s="598" t="s">
        <v>40</v>
      </c>
      <c r="CR35" s="598"/>
      <c r="CS35" s="598" t="s">
        <v>40</v>
      </c>
      <c r="CT35" s="598"/>
      <c r="CU35" s="598"/>
      <c r="CV35" s="598"/>
      <c r="CW35" s="598"/>
      <c r="CX35" s="598"/>
      <c r="CY35" s="598"/>
      <c r="CZ35" s="598"/>
      <c r="DA35" s="598"/>
      <c r="DB35" s="598"/>
      <c r="DC35" s="598"/>
      <c r="DD35" s="598"/>
      <c r="DE35" s="598"/>
      <c r="DF35" s="598"/>
      <c r="DG35" s="598"/>
      <c r="DH35" s="598">
        <v>0</v>
      </c>
      <c r="DI35" s="598">
        <v>44067</v>
      </c>
      <c r="DJ35" s="598"/>
      <c r="DK35" s="598"/>
      <c r="DL35" s="598"/>
      <c r="DM35" s="598"/>
      <c r="DN35" s="598"/>
      <c r="DO35" s="598"/>
      <c r="DP35" s="598"/>
      <c r="DQ35" s="598"/>
      <c r="DR35" s="598"/>
      <c r="DS35" s="598"/>
      <c r="DT35" s="598"/>
      <c r="DU35" s="598"/>
      <c r="DV35" s="598"/>
      <c r="DW35" s="598"/>
      <c r="DX35" s="598"/>
      <c r="DY35" s="598"/>
      <c r="DZ35" s="598"/>
      <c r="EA35" s="598"/>
      <c r="EB35" s="598"/>
      <c r="EC35" s="598"/>
      <c r="ED35" s="598"/>
      <c r="EE35" s="598"/>
      <c r="EF35" s="598"/>
      <c r="EG35" s="598"/>
      <c r="EH35" s="598"/>
      <c r="EI35" s="598"/>
      <c r="EJ35" s="598"/>
      <c r="EK35" s="598"/>
      <c r="EL35" s="598"/>
      <c r="EM35" s="598"/>
      <c r="EN35" s="598"/>
      <c r="EO35" s="598"/>
      <c r="EP35" s="598"/>
      <c r="EQ35" s="598"/>
      <c r="ER35" s="598"/>
    </row>
    <row r="36" spans="1:148">
      <c r="A36" s="598">
        <v>44068</v>
      </c>
      <c r="B36" s="598" t="s">
        <v>40</v>
      </c>
      <c r="C36" s="598" t="s">
        <v>40</v>
      </c>
      <c r="D36" s="598"/>
      <c r="E36" s="598" t="s">
        <v>40</v>
      </c>
      <c r="F36" s="598"/>
      <c r="G36" s="598" t="s">
        <v>40</v>
      </c>
      <c r="H36" s="598" t="s">
        <v>40</v>
      </c>
      <c r="I36" s="598" t="s">
        <v>40</v>
      </c>
      <c r="J36" s="598" t="s">
        <v>40</v>
      </c>
      <c r="K36" s="598" t="s">
        <v>40</v>
      </c>
      <c r="L36" s="598"/>
      <c r="M36" s="598"/>
      <c r="N36" s="598" t="s">
        <v>40</v>
      </c>
      <c r="O36" s="598" t="s">
        <v>40</v>
      </c>
      <c r="P36" s="598"/>
      <c r="Q36" s="598"/>
      <c r="R36" s="598"/>
      <c r="S36" s="598" t="s">
        <v>40</v>
      </c>
      <c r="T36" s="598" t="s">
        <v>40</v>
      </c>
      <c r="U36" s="598" t="s">
        <v>40</v>
      </c>
      <c r="V36" s="598" t="s">
        <v>40</v>
      </c>
      <c r="W36" s="598"/>
      <c r="X36" s="598" t="s">
        <v>40</v>
      </c>
      <c r="Y36" s="598"/>
      <c r="Z36" s="598" t="s">
        <v>40</v>
      </c>
      <c r="AA36" s="598" t="s">
        <v>40</v>
      </c>
      <c r="AB36" s="598"/>
      <c r="AC36" s="598" t="s">
        <v>40</v>
      </c>
      <c r="AD36" s="598" t="s">
        <v>40</v>
      </c>
      <c r="AE36" s="598"/>
      <c r="AF36" s="598" t="s">
        <v>40</v>
      </c>
      <c r="AG36" s="598" t="s">
        <v>40</v>
      </c>
      <c r="AH36" s="598" t="s">
        <v>40</v>
      </c>
      <c r="AI36" s="598" t="s">
        <v>40</v>
      </c>
      <c r="AJ36" s="598" t="s">
        <v>40</v>
      </c>
      <c r="AK36" s="598"/>
      <c r="AL36" s="598" t="s">
        <v>40</v>
      </c>
      <c r="AM36" s="598"/>
      <c r="AN36" s="598" t="s">
        <v>40</v>
      </c>
      <c r="AO36" s="598"/>
      <c r="AP36" s="598"/>
      <c r="AQ36" s="598"/>
      <c r="AR36" s="598"/>
      <c r="AS36" s="598" t="s">
        <v>40</v>
      </c>
      <c r="AT36" s="598" t="s">
        <v>40</v>
      </c>
      <c r="AU36" s="598" t="s">
        <v>40</v>
      </c>
      <c r="AV36" s="598" t="s">
        <v>40</v>
      </c>
      <c r="AW36" s="598"/>
      <c r="AX36" s="598" t="s">
        <v>40</v>
      </c>
      <c r="AY36" s="598" t="s">
        <v>40</v>
      </c>
      <c r="AZ36" s="598"/>
      <c r="BA36" s="598" t="s">
        <v>40</v>
      </c>
      <c r="BB36" s="598" t="s">
        <v>40</v>
      </c>
      <c r="BC36" s="598" t="s">
        <v>40</v>
      </c>
      <c r="BD36" s="598" t="s">
        <v>40</v>
      </c>
      <c r="BE36" s="598"/>
      <c r="BF36" s="598"/>
      <c r="BG36" s="598" t="s">
        <v>40</v>
      </c>
      <c r="BH36" s="598"/>
      <c r="BI36" s="598"/>
      <c r="BJ36" s="598" t="s">
        <v>40</v>
      </c>
      <c r="BK36" s="598"/>
      <c r="BL36" s="598"/>
      <c r="BM36" s="598"/>
      <c r="BN36" s="598" t="s">
        <v>40</v>
      </c>
      <c r="BO36" s="598" t="s">
        <v>40</v>
      </c>
      <c r="BP36" s="598"/>
      <c r="BQ36" s="598"/>
      <c r="BR36" s="598"/>
      <c r="BS36" s="598" t="s">
        <v>40</v>
      </c>
      <c r="BT36" s="598" t="s">
        <v>40</v>
      </c>
      <c r="BU36" s="598" t="s">
        <v>40</v>
      </c>
      <c r="BV36" s="598"/>
      <c r="BW36" s="598" t="s">
        <v>40</v>
      </c>
      <c r="BX36" s="598"/>
      <c r="BY36" s="598"/>
      <c r="BZ36" s="598"/>
      <c r="CA36" s="598"/>
      <c r="CB36" s="598"/>
      <c r="CC36" s="598"/>
      <c r="CD36" s="598"/>
      <c r="CE36" s="598"/>
      <c r="CF36" s="598"/>
      <c r="CG36" s="598" t="s">
        <v>40</v>
      </c>
      <c r="CH36" s="598"/>
      <c r="CI36" s="598" t="s">
        <v>40</v>
      </c>
      <c r="CJ36" s="598"/>
      <c r="CK36" s="598"/>
      <c r="CL36" s="598" t="s">
        <v>40</v>
      </c>
      <c r="CM36" s="598" t="s">
        <v>40</v>
      </c>
      <c r="CN36" s="598"/>
      <c r="CO36" s="598" t="s">
        <v>40</v>
      </c>
      <c r="CP36" s="598"/>
      <c r="CQ36" s="598"/>
      <c r="CR36" s="598"/>
      <c r="CS36" s="598" t="s">
        <v>40</v>
      </c>
      <c r="CT36" s="598"/>
      <c r="CU36" s="598"/>
      <c r="CV36" s="598"/>
      <c r="CW36" s="598" t="s">
        <v>40</v>
      </c>
      <c r="CX36" s="598"/>
      <c r="CY36" s="598"/>
      <c r="CZ36" s="598"/>
      <c r="DA36" s="598"/>
      <c r="DB36" s="598"/>
      <c r="DC36" s="598"/>
      <c r="DD36" s="598"/>
      <c r="DE36" s="598"/>
      <c r="DF36" s="598"/>
      <c r="DG36" s="598"/>
      <c r="DH36" s="598">
        <v>0</v>
      </c>
      <c r="DI36" s="598">
        <v>44068</v>
      </c>
      <c r="DJ36" s="598"/>
      <c r="DK36" s="598"/>
      <c r="DL36" s="598"/>
      <c r="DM36" s="598"/>
      <c r="DN36" s="598"/>
      <c r="DO36" s="598"/>
      <c r="DP36" s="598"/>
      <c r="DQ36" s="598"/>
      <c r="DR36" s="598"/>
      <c r="DS36" s="598"/>
      <c r="DT36" s="598"/>
      <c r="DU36" s="598"/>
      <c r="DV36" s="598"/>
      <c r="DW36" s="598"/>
      <c r="DX36" s="598"/>
      <c r="DY36" s="598"/>
      <c r="DZ36" s="598"/>
      <c r="EA36" s="598"/>
      <c r="EB36" s="598"/>
      <c r="EC36" s="598"/>
      <c r="ED36" s="598"/>
      <c r="EE36" s="598"/>
      <c r="EF36" s="598"/>
      <c r="EG36" s="598"/>
      <c r="EH36" s="598"/>
      <c r="EI36" s="598"/>
      <c r="EJ36" s="598"/>
      <c r="EK36" s="598"/>
      <c r="EL36" s="598"/>
      <c r="EM36" s="598"/>
      <c r="EN36" s="598"/>
      <c r="EO36" s="598"/>
      <c r="EP36" s="598"/>
      <c r="EQ36" s="598"/>
      <c r="ER36" s="598"/>
    </row>
    <row r="37" spans="1:148">
      <c r="A37" s="598">
        <v>44069</v>
      </c>
      <c r="B37" s="598"/>
      <c r="C37" s="598"/>
      <c r="D37" s="598" t="s">
        <v>40</v>
      </c>
      <c r="E37" s="598"/>
      <c r="F37" s="598" t="s">
        <v>40</v>
      </c>
      <c r="G37" s="598"/>
      <c r="H37" s="598"/>
      <c r="I37" s="598"/>
      <c r="J37" s="598" t="s">
        <v>40</v>
      </c>
      <c r="K37" s="598"/>
      <c r="L37" s="598"/>
      <c r="M37" s="598" t="s">
        <v>40</v>
      </c>
      <c r="N37" s="598" t="s">
        <v>40</v>
      </c>
      <c r="O37" s="598"/>
      <c r="P37" s="598"/>
      <c r="Q37" s="598"/>
      <c r="R37" s="598"/>
      <c r="S37" s="598"/>
      <c r="T37" s="598"/>
      <c r="U37" s="598" t="s">
        <v>40</v>
      </c>
      <c r="V37" s="598"/>
      <c r="W37" s="598"/>
      <c r="X37" s="598"/>
      <c r="Y37" s="598" t="s">
        <v>40</v>
      </c>
      <c r="Z37" s="598"/>
      <c r="AA37" s="598"/>
      <c r="AB37" s="598"/>
      <c r="AC37" s="598"/>
      <c r="AD37" s="598"/>
      <c r="AE37" s="598"/>
      <c r="AF37" s="598"/>
      <c r="AG37" s="598"/>
      <c r="AH37" s="598" t="s">
        <v>40</v>
      </c>
      <c r="AI37" s="598"/>
      <c r="AJ37" s="598"/>
      <c r="AK37" s="598"/>
      <c r="AL37" s="598" t="s">
        <v>40</v>
      </c>
      <c r="AM37" s="598"/>
      <c r="AN37" s="598"/>
      <c r="AO37" s="598"/>
      <c r="AP37" s="598"/>
      <c r="AQ37" s="598"/>
      <c r="AR37" s="598"/>
      <c r="AS37" s="598" t="s">
        <v>40</v>
      </c>
      <c r="AT37" s="598"/>
      <c r="AU37" s="598" t="s">
        <v>40</v>
      </c>
      <c r="AV37" s="598" t="s">
        <v>40</v>
      </c>
      <c r="AW37" s="598" t="s">
        <v>40</v>
      </c>
      <c r="AX37" s="598"/>
      <c r="AY37" s="598" t="s">
        <v>40</v>
      </c>
      <c r="AZ37" s="598"/>
      <c r="BA37" s="598"/>
      <c r="BB37" s="598"/>
      <c r="BC37" s="598" t="s">
        <v>40</v>
      </c>
      <c r="BD37" s="598" t="s">
        <v>40</v>
      </c>
      <c r="BE37" s="598"/>
      <c r="BF37" s="598" t="s">
        <v>40</v>
      </c>
      <c r="BG37" s="598" t="s">
        <v>40</v>
      </c>
      <c r="BH37" s="598"/>
      <c r="BI37" s="598" t="s">
        <v>40</v>
      </c>
      <c r="BJ37" s="598" t="s">
        <v>40</v>
      </c>
      <c r="BK37" s="598" t="s">
        <v>40</v>
      </c>
      <c r="BL37" s="598"/>
      <c r="BM37" s="598" t="s">
        <v>40</v>
      </c>
      <c r="BN37" s="598"/>
      <c r="BO37" s="598"/>
      <c r="BP37" s="598"/>
      <c r="BQ37" s="598"/>
      <c r="BR37" s="598"/>
      <c r="BS37" s="598" t="s">
        <v>40</v>
      </c>
      <c r="BT37" s="598" t="s">
        <v>40</v>
      </c>
      <c r="BU37" s="598"/>
      <c r="BV37" s="598"/>
      <c r="BW37" s="598"/>
      <c r="BX37" s="598"/>
      <c r="BY37" s="598"/>
      <c r="BZ37" s="598"/>
      <c r="CA37" s="598"/>
      <c r="CB37" s="598" t="s">
        <v>40</v>
      </c>
      <c r="CC37" s="598" t="s">
        <v>40</v>
      </c>
      <c r="CD37" s="598"/>
      <c r="CE37" s="598"/>
      <c r="CF37" s="598" t="s">
        <v>40</v>
      </c>
      <c r="CG37" s="598" t="s">
        <v>40</v>
      </c>
      <c r="CH37" s="598"/>
      <c r="CI37" s="598"/>
      <c r="CJ37" s="598" t="s">
        <v>40</v>
      </c>
      <c r="CK37" s="598"/>
      <c r="CL37" s="598" t="s">
        <v>40</v>
      </c>
      <c r="CM37" s="598" t="s">
        <v>40</v>
      </c>
      <c r="CN37" s="598" t="s">
        <v>40</v>
      </c>
      <c r="CO37" s="598" t="s">
        <v>40</v>
      </c>
      <c r="CP37" s="598" t="s">
        <v>40</v>
      </c>
      <c r="CQ37" s="598"/>
      <c r="CR37" s="598"/>
      <c r="CS37" s="598"/>
      <c r="CT37" s="598"/>
      <c r="CU37" s="598"/>
      <c r="CV37" s="598" t="s">
        <v>40</v>
      </c>
      <c r="CW37" s="598"/>
      <c r="CX37" s="598"/>
      <c r="CY37" s="598"/>
      <c r="CZ37" s="598"/>
      <c r="DA37" s="598" t="s">
        <v>40</v>
      </c>
      <c r="DB37" s="598"/>
      <c r="DC37" s="598"/>
      <c r="DD37" s="598"/>
      <c r="DE37" s="598"/>
      <c r="DF37" s="598"/>
      <c r="DG37" s="598"/>
      <c r="DH37" s="598">
        <v>0</v>
      </c>
      <c r="DI37" s="598">
        <v>44069</v>
      </c>
      <c r="DJ37" s="598"/>
      <c r="DK37" s="598"/>
      <c r="DL37" s="598"/>
      <c r="DM37" s="598"/>
      <c r="DN37" s="598"/>
      <c r="DO37" s="598"/>
      <c r="DP37" s="598"/>
      <c r="DQ37" s="598"/>
      <c r="DR37" s="598"/>
      <c r="DS37" s="598"/>
      <c r="DT37" s="598"/>
      <c r="DU37" s="598"/>
      <c r="DV37" s="598"/>
      <c r="DW37" s="598"/>
      <c r="DX37" s="598"/>
      <c r="DY37" s="598"/>
      <c r="DZ37" s="598"/>
      <c r="EA37" s="598"/>
      <c r="EB37" s="598"/>
      <c r="EC37" s="598"/>
      <c r="ED37" s="598"/>
      <c r="EE37" s="598"/>
      <c r="EF37" s="598"/>
      <c r="EG37" s="598"/>
      <c r="EH37" s="598"/>
      <c r="EI37" s="598"/>
      <c r="EJ37" s="598"/>
      <c r="EK37" s="598"/>
      <c r="EL37" s="598"/>
      <c r="EM37" s="598"/>
      <c r="EN37" s="598"/>
      <c r="EO37" s="598"/>
      <c r="EP37" s="598"/>
      <c r="EQ37" s="598"/>
      <c r="ER37" s="598"/>
    </row>
    <row r="38" spans="1:148">
      <c r="A38" s="598">
        <v>44070</v>
      </c>
      <c r="B38" s="598"/>
      <c r="C38" s="598" t="s">
        <v>40</v>
      </c>
      <c r="D38" s="598"/>
      <c r="E38" s="598" t="s">
        <v>40</v>
      </c>
      <c r="F38" s="598"/>
      <c r="G38" s="598"/>
      <c r="H38" s="598" t="s">
        <v>40</v>
      </c>
      <c r="I38" s="598" t="s">
        <v>40</v>
      </c>
      <c r="J38" s="598" t="s">
        <v>40</v>
      </c>
      <c r="K38" s="598" t="s">
        <v>40</v>
      </c>
      <c r="L38" s="598"/>
      <c r="M38" s="598"/>
      <c r="N38" s="598"/>
      <c r="O38" s="598"/>
      <c r="P38" s="598"/>
      <c r="Q38" s="598"/>
      <c r="R38" s="598"/>
      <c r="S38" s="598"/>
      <c r="T38" s="598"/>
      <c r="U38" s="598" t="s">
        <v>40</v>
      </c>
      <c r="V38" s="598" t="s">
        <v>40</v>
      </c>
      <c r="W38" s="598" t="s">
        <v>40</v>
      </c>
      <c r="X38" s="598" t="s">
        <v>40</v>
      </c>
      <c r="Y38" s="598" t="s">
        <v>40</v>
      </c>
      <c r="Z38" s="598" t="s">
        <v>40</v>
      </c>
      <c r="AA38" s="598" t="s">
        <v>40</v>
      </c>
      <c r="AB38" s="598"/>
      <c r="AC38" s="598" t="s">
        <v>40</v>
      </c>
      <c r="AD38" s="598" t="s">
        <v>40</v>
      </c>
      <c r="AE38" s="598"/>
      <c r="AF38" s="598" t="s">
        <v>40</v>
      </c>
      <c r="AG38" s="598" t="s">
        <v>40</v>
      </c>
      <c r="AH38" s="598" t="s">
        <v>40</v>
      </c>
      <c r="AI38" s="598" t="s">
        <v>40</v>
      </c>
      <c r="AJ38" s="598" t="s">
        <v>40</v>
      </c>
      <c r="AK38" s="598" t="s">
        <v>40</v>
      </c>
      <c r="AL38" s="598"/>
      <c r="AM38" s="598"/>
      <c r="AN38" s="598" t="s">
        <v>40</v>
      </c>
      <c r="AO38" s="598" t="s">
        <v>40</v>
      </c>
      <c r="AP38" s="598"/>
      <c r="AQ38" s="598"/>
      <c r="AR38" s="598"/>
      <c r="AS38" s="598" t="s">
        <v>40</v>
      </c>
      <c r="AT38" s="598" t="s">
        <v>40</v>
      </c>
      <c r="AU38" s="598" t="s">
        <v>40</v>
      </c>
      <c r="AV38" s="598" t="s">
        <v>40</v>
      </c>
      <c r="AW38" s="598"/>
      <c r="AX38" s="598" t="s">
        <v>288</v>
      </c>
      <c r="AY38" s="598" t="s">
        <v>40</v>
      </c>
      <c r="AZ38" s="598"/>
      <c r="BA38" s="598" t="s">
        <v>40</v>
      </c>
      <c r="BB38" s="598"/>
      <c r="BC38" s="598" t="s">
        <v>40</v>
      </c>
      <c r="BD38" s="598" t="s">
        <v>40</v>
      </c>
      <c r="BE38" s="598"/>
      <c r="BF38" s="598" t="s">
        <v>40</v>
      </c>
      <c r="BG38" s="598" t="s">
        <v>40</v>
      </c>
      <c r="BH38" s="598"/>
      <c r="BI38" s="598"/>
      <c r="BJ38" s="598" t="s">
        <v>40</v>
      </c>
      <c r="BK38" s="598" t="s">
        <v>40</v>
      </c>
      <c r="BL38" s="598"/>
      <c r="BM38" s="598"/>
      <c r="BN38" s="598" t="s">
        <v>40</v>
      </c>
      <c r="BO38" s="598"/>
      <c r="BP38" s="598"/>
      <c r="BQ38" s="598"/>
      <c r="BR38" s="598" t="s">
        <v>40</v>
      </c>
      <c r="BS38" s="598" t="s">
        <v>40</v>
      </c>
      <c r="BT38" s="598" t="s">
        <v>40</v>
      </c>
      <c r="BU38" s="598" t="s">
        <v>40</v>
      </c>
      <c r="BV38" s="598" t="s">
        <v>40</v>
      </c>
      <c r="BW38" s="598" t="s">
        <v>40</v>
      </c>
      <c r="BX38" s="598"/>
      <c r="BY38" s="598"/>
      <c r="BZ38" s="598"/>
      <c r="CA38" s="598"/>
      <c r="CB38" s="598"/>
      <c r="CC38" s="598"/>
      <c r="CD38" s="598"/>
      <c r="CE38" s="598"/>
      <c r="CF38" s="598"/>
      <c r="CG38" s="598"/>
      <c r="CH38" s="598" t="s">
        <v>40</v>
      </c>
      <c r="CI38" s="598"/>
      <c r="CJ38" s="598"/>
      <c r="CK38" s="598"/>
      <c r="CL38" s="598"/>
      <c r="CM38" s="598"/>
      <c r="CN38" s="598" t="s">
        <v>40</v>
      </c>
      <c r="CO38" s="598" t="s">
        <v>40</v>
      </c>
      <c r="CP38" s="598"/>
      <c r="CQ38" s="598" t="s">
        <v>40</v>
      </c>
      <c r="CR38" s="598" t="s">
        <v>40</v>
      </c>
      <c r="CS38" s="598" t="s">
        <v>40</v>
      </c>
      <c r="CT38" s="598"/>
      <c r="CU38" s="598"/>
      <c r="CV38" s="598"/>
      <c r="CW38" s="598"/>
      <c r="CX38" s="598"/>
      <c r="CY38" s="598"/>
      <c r="CZ38" s="598" t="s">
        <v>40</v>
      </c>
      <c r="DA38" s="598" t="s">
        <v>40</v>
      </c>
      <c r="DB38" s="598"/>
      <c r="DC38" s="598"/>
      <c r="DD38" s="598"/>
      <c r="DE38" s="598"/>
      <c r="DF38" s="598"/>
      <c r="DG38" s="598"/>
      <c r="DH38" s="598">
        <v>0</v>
      </c>
      <c r="DI38" s="598">
        <v>44070</v>
      </c>
      <c r="DJ38" s="598"/>
      <c r="DK38" s="598"/>
      <c r="DL38" s="598"/>
      <c r="DM38" s="598"/>
      <c r="DN38" s="598"/>
      <c r="DO38" s="598"/>
      <c r="DP38" s="598"/>
      <c r="DQ38" s="598"/>
      <c r="DR38" s="598"/>
      <c r="DS38" s="598"/>
      <c r="DT38" s="598"/>
      <c r="DU38" s="598"/>
      <c r="DV38" s="598"/>
      <c r="DW38" s="598"/>
      <c r="DX38" s="598"/>
      <c r="DY38" s="598"/>
      <c r="DZ38" s="598"/>
      <c r="EA38" s="598"/>
      <c r="EB38" s="598"/>
      <c r="EC38" s="598"/>
      <c r="ED38" s="598"/>
      <c r="EE38" s="598"/>
      <c r="EF38" s="598"/>
      <c r="EG38" s="598"/>
      <c r="EH38" s="598"/>
      <c r="EI38" s="598"/>
      <c r="EJ38" s="598"/>
      <c r="EK38" s="598"/>
      <c r="EL38" s="598"/>
      <c r="EM38" s="598"/>
      <c r="EN38" s="598"/>
      <c r="EO38" s="598"/>
      <c r="EP38" s="598"/>
      <c r="EQ38" s="598"/>
      <c r="ER38" s="598"/>
    </row>
    <row r="39" spans="1:148">
      <c r="A39" s="598">
        <v>44071</v>
      </c>
      <c r="B39" s="598" t="s">
        <v>40</v>
      </c>
      <c r="C39" s="598" t="s">
        <v>40</v>
      </c>
      <c r="D39" s="598" t="s">
        <v>40</v>
      </c>
      <c r="E39" s="598" t="s">
        <v>40</v>
      </c>
      <c r="F39" s="598" t="s">
        <v>40</v>
      </c>
      <c r="G39" s="598" t="s">
        <v>40</v>
      </c>
      <c r="H39" s="598" t="s">
        <v>40</v>
      </c>
      <c r="I39" s="598" t="s">
        <v>40</v>
      </c>
      <c r="J39" s="598" t="s">
        <v>40</v>
      </c>
      <c r="K39" s="598"/>
      <c r="L39" s="598"/>
      <c r="M39" s="598" t="s">
        <v>40</v>
      </c>
      <c r="N39" s="598" t="s">
        <v>40</v>
      </c>
      <c r="O39" s="598" t="s">
        <v>40</v>
      </c>
      <c r="P39" s="598" t="s">
        <v>40</v>
      </c>
      <c r="Q39" s="598" t="s">
        <v>40</v>
      </c>
      <c r="R39" s="598"/>
      <c r="S39" s="598" t="s">
        <v>40</v>
      </c>
      <c r="T39" s="598"/>
      <c r="U39" s="598" t="s">
        <v>40</v>
      </c>
      <c r="V39" s="598" t="s">
        <v>40</v>
      </c>
      <c r="W39" s="598" t="s">
        <v>40</v>
      </c>
      <c r="X39" s="598" t="s">
        <v>40</v>
      </c>
      <c r="Y39" s="598"/>
      <c r="Z39" s="598" t="s">
        <v>40</v>
      </c>
      <c r="AA39" s="598" t="s">
        <v>40</v>
      </c>
      <c r="AB39" s="598"/>
      <c r="AC39" s="598"/>
      <c r="AD39" s="598" t="s">
        <v>40</v>
      </c>
      <c r="AE39" s="598"/>
      <c r="AF39" s="598" t="s">
        <v>40</v>
      </c>
      <c r="AG39" s="598" t="s">
        <v>40</v>
      </c>
      <c r="AH39" s="598" t="s">
        <v>40</v>
      </c>
      <c r="AI39" s="598"/>
      <c r="AJ39" s="598" t="s">
        <v>40</v>
      </c>
      <c r="AK39" s="598" t="s">
        <v>40</v>
      </c>
      <c r="AL39" s="598" t="s">
        <v>40</v>
      </c>
      <c r="AM39" s="598"/>
      <c r="AN39" s="598" t="s">
        <v>40</v>
      </c>
      <c r="AO39" s="598" t="s">
        <v>40</v>
      </c>
      <c r="AP39" s="598"/>
      <c r="AQ39" s="598"/>
      <c r="AR39" s="598"/>
      <c r="AS39" s="598" t="s">
        <v>40</v>
      </c>
      <c r="AT39" s="598" t="s">
        <v>40</v>
      </c>
      <c r="AU39" s="598" t="s">
        <v>40</v>
      </c>
      <c r="AV39" s="598" t="s">
        <v>40</v>
      </c>
      <c r="AW39" s="598" t="s">
        <v>40</v>
      </c>
      <c r="AX39" s="598" t="s">
        <v>40</v>
      </c>
      <c r="AY39" s="598" t="s">
        <v>40</v>
      </c>
      <c r="AZ39" s="598"/>
      <c r="BA39" s="598"/>
      <c r="BB39" s="598"/>
      <c r="BC39" s="598" t="s">
        <v>40</v>
      </c>
      <c r="BD39" s="598" t="s">
        <v>40</v>
      </c>
      <c r="BE39" s="598"/>
      <c r="BF39" s="598" t="s">
        <v>40</v>
      </c>
      <c r="BG39" s="598" t="s">
        <v>40</v>
      </c>
      <c r="BH39" s="598"/>
      <c r="BI39" s="598" t="s">
        <v>40</v>
      </c>
      <c r="BJ39" s="598" t="s">
        <v>40</v>
      </c>
      <c r="BK39" s="598" t="s">
        <v>40</v>
      </c>
      <c r="BL39" s="598"/>
      <c r="BM39" s="598" t="s">
        <v>40</v>
      </c>
      <c r="BN39" s="598" t="s">
        <v>40</v>
      </c>
      <c r="BO39" s="598"/>
      <c r="BP39" s="598"/>
      <c r="BQ39" s="598"/>
      <c r="BR39" s="598" t="s">
        <v>40</v>
      </c>
      <c r="BS39" s="598" t="s">
        <v>40</v>
      </c>
      <c r="BT39" s="598" t="s">
        <v>40</v>
      </c>
      <c r="BU39" s="598"/>
      <c r="BV39" s="598" t="s">
        <v>40</v>
      </c>
      <c r="BW39" s="598"/>
      <c r="BX39" s="598"/>
      <c r="BY39" s="598" t="s">
        <v>40</v>
      </c>
      <c r="BZ39" s="598"/>
      <c r="CA39" s="598" t="s">
        <v>40</v>
      </c>
      <c r="CB39" s="598" t="s">
        <v>40</v>
      </c>
      <c r="CC39" s="598"/>
      <c r="CD39" s="598" t="s">
        <v>40</v>
      </c>
      <c r="CE39" s="598"/>
      <c r="CF39" s="598"/>
      <c r="CG39" s="598"/>
      <c r="CH39" s="598" t="s">
        <v>40</v>
      </c>
      <c r="CI39" s="598" t="s">
        <v>40</v>
      </c>
      <c r="CJ39" s="598"/>
      <c r="CK39" s="598"/>
      <c r="CL39" s="598"/>
      <c r="CM39" s="598" t="s">
        <v>40</v>
      </c>
      <c r="CN39" s="598" t="s">
        <v>40</v>
      </c>
      <c r="CO39" s="598" t="s">
        <v>40</v>
      </c>
      <c r="CP39" s="598" t="s">
        <v>40</v>
      </c>
      <c r="CQ39" s="598" t="s">
        <v>40</v>
      </c>
      <c r="CR39" s="598"/>
      <c r="CS39" s="598"/>
      <c r="CT39" s="598"/>
      <c r="CU39" s="598"/>
      <c r="CV39" s="598" t="s">
        <v>40</v>
      </c>
      <c r="CW39" s="598"/>
      <c r="CX39" s="598"/>
      <c r="CY39" s="598"/>
      <c r="CZ39" s="598"/>
      <c r="DA39" s="598" t="s">
        <v>40</v>
      </c>
      <c r="DB39" s="598"/>
      <c r="DC39" s="598"/>
      <c r="DD39" s="598"/>
      <c r="DE39" s="598"/>
      <c r="DF39" s="598"/>
      <c r="DG39" s="598"/>
      <c r="DH39" s="598">
        <v>0</v>
      </c>
      <c r="DI39" s="598">
        <v>44071</v>
      </c>
      <c r="DJ39" s="598"/>
      <c r="DK39" s="598"/>
      <c r="DL39" s="598"/>
      <c r="DM39" s="598"/>
      <c r="DN39" s="598"/>
      <c r="DO39" s="598"/>
      <c r="DP39" s="598"/>
      <c r="DQ39" s="598"/>
      <c r="DR39" s="598"/>
      <c r="DS39" s="598"/>
      <c r="DT39" s="598"/>
      <c r="DU39" s="598"/>
      <c r="DV39" s="598"/>
      <c r="DW39" s="598"/>
      <c r="DX39" s="598"/>
      <c r="DY39" s="598"/>
      <c r="DZ39" s="598"/>
      <c r="EA39" s="598"/>
      <c r="EB39" s="598"/>
      <c r="EC39" s="598"/>
      <c r="ED39" s="598"/>
      <c r="EE39" s="598"/>
      <c r="EF39" s="598"/>
      <c r="EG39" s="598"/>
      <c r="EH39" s="598"/>
      <c r="EI39" s="598"/>
      <c r="EJ39" s="598"/>
      <c r="EK39" s="598"/>
      <c r="EL39" s="598"/>
      <c r="EM39" s="598"/>
      <c r="EN39" s="598"/>
      <c r="EO39" s="598"/>
      <c r="EP39" s="598"/>
      <c r="EQ39" s="598"/>
      <c r="ER39" s="598"/>
    </row>
    <row r="40" spans="1:148" ht="12.75" customHeight="1">
      <c r="A40" s="598">
        <v>44072</v>
      </c>
      <c r="B40" s="598" t="s">
        <v>40</v>
      </c>
      <c r="C40" s="598" t="s">
        <v>40</v>
      </c>
      <c r="D40" s="598" t="s">
        <v>40</v>
      </c>
      <c r="E40" s="598" t="s">
        <v>40</v>
      </c>
      <c r="F40" s="598" t="s">
        <v>40</v>
      </c>
      <c r="G40" s="598" t="s">
        <v>288</v>
      </c>
      <c r="H40" s="598" t="s">
        <v>40</v>
      </c>
      <c r="I40" s="598" t="s">
        <v>40</v>
      </c>
      <c r="J40" s="598" t="s">
        <v>40</v>
      </c>
      <c r="K40" s="598" t="s">
        <v>40</v>
      </c>
      <c r="L40" s="598"/>
      <c r="M40" s="598" t="s">
        <v>40</v>
      </c>
      <c r="N40" s="598" t="s">
        <v>40</v>
      </c>
      <c r="O40" s="598" t="s">
        <v>40</v>
      </c>
      <c r="P40" s="598" t="s">
        <v>40</v>
      </c>
      <c r="Q40" s="598"/>
      <c r="R40" s="598"/>
      <c r="S40" s="598"/>
      <c r="T40" s="598" t="s">
        <v>40</v>
      </c>
      <c r="U40" s="598" t="s">
        <v>40</v>
      </c>
      <c r="V40" s="598"/>
      <c r="W40" s="598"/>
      <c r="X40" s="598" t="s">
        <v>40</v>
      </c>
      <c r="Y40" s="598"/>
      <c r="Z40" s="598" t="s">
        <v>40</v>
      </c>
      <c r="AA40" s="598" t="s">
        <v>40</v>
      </c>
      <c r="AB40" s="598"/>
      <c r="AC40" s="598" t="s">
        <v>40</v>
      </c>
      <c r="AD40" s="598"/>
      <c r="AE40" s="598"/>
      <c r="AF40" s="598"/>
      <c r="AG40" s="598"/>
      <c r="AH40" s="598" t="s">
        <v>40</v>
      </c>
      <c r="AI40" s="598"/>
      <c r="AJ40" s="598" t="s">
        <v>40</v>
      </c>
      <c r="AK40" s="598"/>
      <c r="AL40" s="598"/>
      <c r="AM40" s="598"/>
      <c r="AN40" s="598"/>
      <c r="AO40" s="598" t="s">
        <v>40</v>
      </c>
      <c r="AP40" s="598"/>
      <c r="AQ40" s="598"/>
      <c r="AR40" s="598"/>
      <c r="AS40" s="598" t="s">
        <v>40</v>
      </c>
      <c r="AT40" s="598" t="s">
        <v>40</v>
      </c>
      <c r="AU40" s="598" t="s">
        <v>40</v>
      </c>
      <c r="AV40" s="598" t="s">
        <v>40</v>
      </c>
      <c r="AW40" s="598" t="s">
        <v>40</v>
      </c>
      <c r="AX40" s="598" t="s">
        <v>40</v>
      </c>
      <c r="AY40" s="598" t="s">
        <v>40</v>
      </c>
      <c r="AZ40" s="598"/>
      <c r="BA40" s="598" t="s">
        <v>40</v>
      </c>
      <c r="BB40" s="598" t="s">
        <v>40</v>
      </c>
      <c r="BC40" s="598"/>
      <c r="BD40" s="598" t="s">
        <v>40</v>
      </c>
      <c r="BE40" s="598"/>
      <c r="BF40" s="598" t="s">
        <v>40</v>
      </c>
      <c r="BG40" s="598" t="s">
        <v>40</v>
      </c>
      <c r="BH40" s="598"/>
      <c r="BI40" s="598"/>
      <c r="BJ40" s="598" t="s">
        <v>40</v>
      </c>
      <c r="BK40" s="598" t="s">
        <v>40</v>
      </c>
      <c r="BL40" s="598" t="s">
        <v>40</v>
      </c>
      <c r="BM40" s="598" t="s">
        <v>40</v>
      </c>
      <c r="BN40" s="598"/>
      <c r="BO40" s="598"/>
      <c r="BP40" s="598" t="s">
        <v>40</v>
      </c>
      <c r="BQ40" s="598" t="s">
        <v>40</v>
      </c>
      <c r="BR40" s="598"/>
      <c r="BS40" s="598" t="s">
        <v>40</v>
      </c>
      <c r="BT40" s="598" t="s">
        <v>40</v>
      </c>
      <c r="BU40" s="598"/>
      <c r="BV40" s="598"/>
      <c r="BW40" s="598" t="s">
        <v>40</v>
      </c>
      <c r="BX40" s="598"/>
      <c r="BY40" s="598"/>
      <c r="BZ40" s="598"/>
      <c r="CA40" s="598"/>
      <c r="CB40" s="598" t="s">
        <v>40</v>
      </c>
      <c r="CC40" s="598" t="s">
        <v>40</v>
      </c>
      <c r="CD40" s="598" t="s">
        <v>40</v>
      </c>
      <c r="CE40" s="598" t="s">
        <v>40</v>
      </c>
      <c r="CF40" s="598" t="s">
        <v>40</v>
      </c>
      <c r="CG40" s="598"/>
      <c r="CH40" s="598" t="s">
        <v>40</v>
      </c>
      <c r="CI40" s="598"/>
      <c r="CJ40" s="598"/>
      <c r="CK40" s="598" t="s">
        <v>40</v>
      </c>
      <c r="CL40" s="598"/>
      <c r="CM40" s="598" t="s">
        <v>40</v>
      </c>
      <c r="CN40" s="598"/>
      <c r="CO40" s="598"/>
      <c r="CP40" s="598"/>
      <c r="CQ40" s="598"/>
      <c r="CR40" s="598"/>
      <c r="CS40" s="598" t="s">
        <v>40</v>
      </c>
      <c r="CT40" s="598"/>
      <c r="CU40" s="598"/>
      <c r="CV40" s="598" t="s">
        <v>40</v>
      </c>
      <c r="CW40" s="598" t="s">
        <v>40</v>
      </c>
      <c r="CX40" s="598"/>
      <c r="CY40" s="598"/>
      <c r="CZ40" s="598"/>
      <c r="DA40" s="598"/>
      <c r="DB40" s="598"/>
      <c r="DC40" s="598"/>
      <c r="DD40" s="598"/>
      <c r="DE40" s="598"/>
      <c r="DF40" s="598"/>
      <c r="DG40" s="598"/>
      <c r="DH40" s="598">
        <v>0</v>
      </c>
      <c r="DI40" s="598">
        <v>44072</v>
      </c>
      <c r="DJ40" s="598"/>
      <c r="DK40" s="598"/>
      <c r="DL40" s="598"/>
      <c r="DM40" s="598"/>
      <c r="DN40" s="598"/>
      <c r="DO40" s="598"/>
      <c r="DP40" s="598"/>
      <c r="DQ40" s="598"/>
      <c r="DR40" s="598"/>
      <c r="DS40" s="598"/>
      <c r="DT40" s="598"/>
      <c r="DU40" s="598"/>
      <c r="DV40" s="598"/>
      <c r="DW40" s="598"/>
      <c r="DX40" s="598"/>
      <c r="DY40" s="598"/>
      <c r="DZ40" s="598"/>
      <c r="EA40" s="598"/>
      <c r="EB40" s="598"/>
      <c r="EC40" s="598"/>
      <c r="ED40" s="598"/>
      <c r="EE40" s="598"/>
      <c r="EF40" s="598"/>
      <c r="EG40" s="598"/>
      <c r="EH40" s="598"/>
      <c r="EI40" s="598"/>
      <c r="EJ40" s="598"/>
      <c r="EK40" s="598"/>
      <c r="EL40" s="598"/>
      <c r="EM40" s="598"/>
      <c r="EN40" s="598"/>
      <c r="EO40" s="598"/>
      <c r="EP40" s="598"/>
      <c r="EQ40" s="598"/>
      <c r="ER40" s="598"/>
    </row>
    <row r="41" spans="1:148">
      <c r="A41" s="598">
        <v>44073</v>
      </c>
      <c r="B41" s="598"/>
      <c r="C41" s="598"/>
      <c r="D41" s="598" t="s">
        <v>40</v>
      </c>
      <c r="E41" s="598"/>
      <c r="F41" s="598"/>
      <c r="G41" s="598"/>
      <c r="H41" s="598"/>
      <c r="I41" s="598"/>
      <c r="J41" s="598"/>
      <c r="K41" s="598"/>
      <c r="L41" s="598"/>
      <c r="M41" s="598"/>
      <c r="N41" s="598"/>
      <c r="O41" s="598"/>
      <c r="P41" s="598"/>
      <c r="Q41" s="598"/>
      <c r="R41" s="598"/>
      <c r="S41" s="598" t="s">
        <v>40</v>
      </c>
      <c r="T41" s="598"/>
      <c r="U41" s="598" t="s">
        <v>40</v>
      </c>
      <c r="V41" s="598" t="s">
        <v>40</v>
      </c>
      <c r="W41" s="598" t="s">
        <v>40</v>
      </c>
      <c r="X41" s="598" t="s">
        <v>40</v>
      </c>
      <c r="Y41" s="598"/>
      <c r="Z41" s="598" t="s">
        <v>40</v>
      </c>
      <c r="AA41" s="598"/>
      <c r="AB41" s="598"/>
      <c r="AC41" s="598"/>
      <c r="AD41" s="598" t="s">
        <v>40</v>
      </c>
      <c r="AE41" s="598"/>
      <c r="AF41" s="598" t="s">
        <v>40</v>
      </c>
      <c r="AG41" s="598"/>
      <c r="AH41" s="598"/>
      <c r="AI41" s="598"/>
      <c r="AJ41" s="598"/>
      <c r="AK41" s="598" t="s">
        <v>40</v>
      </c>
      <c r="AL41" s="598" t="s">
        <v>40</v>
      </c>
      <c r="AM41" s="598"/>
      <c r="AN41" s="598" t="s">
        <v>40</v>
      </c>
      <c r="AO41" s="598" t="s">
        <v>40</v>
      </c>
      <c r="AP41" s="598"/>
      <c r="AQ41" s="598"/>
      <c r="AR41" s="598" t="s">
        <v>40</v>
      </c>
      <c r="AS41" s="598" t="s">
        <v>40</v>
      </c>
      <c r="AT41" s="598" t="s">
        <v>40</v>
      </c>
      <c r="AU41" s="598" t="s">
        <v>40</v>
      </c>
      <c r="AV41" s="598" t="s">
        <v>40</v>
      </c>
      <c r="AW41" s="598"/>
      <c r="AX41" s="598"/>
      <c r="AY41" s="598"/>
      <c r="AZ41" s="598"/>
      <c r="BA41" s="598"/>
      <c r="BB41" s="598"/>
      <c r="BC41" s="598"/>
      <c r="BD41" s="598" t="s">
        <v>40</v>
      </c>
      <c r="BE41" s="598"/>
      <c r="BF41" s="598" t="s">
        <v>40</v>
      </c>
      <c r="BG41" s="598"/>
      <c r="BH41" s="598"/>
      <c r="BI41" s="598"/>
      <c r="BJ41" s="598"/>
      <c r="BK41" s="598" t="s">
        <v>40</v>
      </c>
      <c r="BL41" s="598" t="s">
        <v>40</v>
      </c>
      <c r="BM41" s="598" t="s">
        <v>40</v>
      </c>
      <c r="BN41" s="598" t="s">
        <v>40</v>
      </c>
      <c r="BO41" s="598"/>
      <c r="BP41" s="598"/>
      <c r="BQ41" s="598"/>
      <c r="BR41" s="598" t="s">
        <v>40</v>
      </c>
      <c r="BS41" s="598" t="s">
        <v>40</v>
      </c>
      <c r="BT41" s="598" t="s">
        <v>40</v>
      </c>
      <c r="BU41" s="598"/>
      <c r="BV41" s="598" t="s">
        <v>40</v>
      </c>
      <c r="BW41" s="598" t="s">
        <v>40</v>
      </c>
      <c r="BX41" s="598"/>
      <c r="BY41" s="598"/>
      <c r="BZ41" s="598"/>
      <c r="CA41" s="598"/>
      <c r="CB41" s="598"/>
      <c r="CC41" s="598" t="s">
        <v>40</v>
      </c>
      <c r="CD41" s="598" t="s">
        <v>40</v>
      </c>
      <c r="CE41" s="598" t="s">
        <v>40</v>
      </c>
      <c r="CF41" s="598" t="s">
        <v>40</v>
      </c>
      <c r="CG41" s="598"/>
      <c r="CH41" s="598" t="s">
        <v>40</v>
      </c>
      <c r="CI41" s="598"/>
      <c r="CJ41" s="598"/>
      <c r="CK41" s="598"/>
      <c r="CL41" s="598"/>
      <c r="CM41" s="598"/>
      <c r="CN41" s="598" t="s">
        <v>40</v>
      </c>
      <c r="CO41" s="598" t="s">
        <v>40</v>
      </c>
      <c r="CP41" s="598" t="s">
        <v>40</v>
      </c>
      <c r="CQ41" s="598" t="s">
        <v>40</v>
      </c>
      <c r="CR41" s="598" t="s">
        <v>40</v>
      </c>
      <c r="CS41" s="598" t="s">
        <v>40</v>
      </c>
      <c r="CT41" s="598"/>
      <c r="CU41" s="598"/>
      <c r="CV41" s="598"/>
      <c r="CW41" s="598"/>
      <c r="CX41" s="598"/>
      <c r="CY41" s="598"/>
      <c r="CZ41" s="598"/>
      <c r="DA41" s="598"/>
      <c r="DB41" s="598"/>
      <c r="DC41" s="598"/>
      <c r="DD41" s="598"/>
      <c r="DE41" s="598"/>
      <c r="DF41" s="598"/>
      <c r="DG41" s="598"/>
      <c r="DH41" s="598">
        <v>0</v>
      </c>
      <c r="DI41" s="598">
        <v>44073</v>
      </c>
      <c r="DJ41" s="598"/>
      <c r="DK41" s="598"/>
      <c r="DL41" s="598"/>
      <c r="DM41" s="598"/>
      <c r="DN41" s="598"/>
      <c r="DO41" s="598"/>
      <c r="DP41" s="598"/>
      <c r="DQ41" s="598"/>
      <c r="DR41" s="598"/>
      <c r="DS41" s="598"/>
      <c r="DT41" s="598"/>
      <c r="DU41" s="598"/>
      <c r="DV41" s="598"/>
      <c r="DW41" s="598"/>
      <c r="DX41" s="598"/>
      <c r="DY41" s="598"/>
      <c r="DZ41" s="598"/>
      <c r="EA41" s="598"/>
      <c r="EB41" s="598"/>
      <c r="EC41" s="598"/>
      <c r="ED41" s="598"/>
      <c r="EE41" s="598"/>
      <c r="EF41" s="598"/>
      <c r="EG41" s="598"/>
      <c r="EH41" s="598"/>
      <c r="EI41" s="598"/>
      <c r="EJ41" s="598"/>
      <c r="EK41" s="598"/>
      <c r="EL41" s="598"/>
      <c r="EM41" s="598"/>
      <c r="EN41" s="598"/>
      <c r="EO41" s="598"/>
      <c r="EP41" s="598"/>
      <c r="EQ41" s="598"/>
      <c r="ER41" s="598"/>
    </row>
    <row r="42" spans="1:148" ht="15.75" customHeight="1">
      <c r="A42" s="598">
        <v>44074</v>
      </c>
      <c r="B42" s="598" t="s">
        <v>40</v>
      </c>
      <c r="C42" s="598" t="s">
        <v>40</v>
      </c>
      <c r="D42" s="598" t="s">
        <v>40</v>
      </c>
      <c r="E42" s="598" t="s">
        <v>40</v>
      </c>
      <c r="F42" s="598" t="s">
        <v>40</v>
      </c>
      <c r="G42" s="598" t="s">
        <v>40</v>
      </c>
      <c r="H42" s="598" t="s">
        <v>40</v>
      </c>
      <c r="I42" s="598" t="s">
        <v>40</v>
      </c>
      <c r="J42" s="598" t="s">
        <v>40</v>
      </c>
      <c r="K42" s="598"/>
      <c r="L42" s="598"/>
      <c r="M42" s="598" t="s">
        <v>40</v>
      </c>
      <c r="N42" s="598" t="s">
        <v>40</v>
      </c>
      <c r="O42" s="598"/>
      <c r="P42" s="598" t="s">
        <v>40</v>
      </c>
      <c r="Q42" s="598" t="s">
        <v>40</v>
      </c>
      <c r="R42" s="598"/>
      <c r="S42" s="598" t="s">
        <v>40</v>
      </c>
      <c r="T42" s="598"/>
      <c r="U42" s="598" t="s">
        <v>40</v>
      </c>
      <c r="V42" s="598"/>
      <c r="W42" s="598"/>
      <c r="X42" s="598" t="s">
        <v>40</v>
      </c>
      <c r="Y42" s="598" t="s">
        <v>40</v>
      </c>
      <c r="Z42" s="598" t="s">
        <v>40</v>
      </c>
      <c r="AA42" s="598" t="s">
        <v>40</v>
      </c>
      <c r="AB42" s="598"/>
      <c r="AC42" s="598" t="s">
        <v>40</v>
      </c>
      <c r="AD42" s="598" t="s">
        <v>40</v>
      </c>
      <c r="AE42" s="598"/>
      <c r="AF42" s="598" t="s">
        <v>40</v>
      </c>
      <c r="AG42" s="598" t="s">
        <v>40</v>
      </c>
      <c r="AH42" s="598" t="s">
        <v>40</v>
      </c>
      <c r="AI42" s="598"/>
      <c r="AJ42" s="598" t="s">
        <v>40</v>
      </c>
      <c r="AK42" s="598"/>
      <c r="AL42" s="598" t="s">
        <v>40</v>
      </c>
      <c r="AM42" s="598"/>
      <c r="AN42" s="598"/>
      <c r="AO42" s="598"/>
      <c r="AP42" s="598"/>
      <c r="AQ42" s="598"/>
      <c r="AR42" s="598"/>
      <c r="AS42" s="598" t="s">
        <v>40</v>
      </c>
      <c r="AT42" s="598" t="s">
        <v>40</v>
      </c>
      <c r="AU42" s="598" t="s">
        <v>40</v>
      </c>
      <c r="AV42" s="598" t="s">
        <v>40</v>
      </c>
      <c r="AW42" s="598" t="s">
        <v>40</v>
      </c>
      <c r="AX42" s="598" t="s">
        <v>40</v>
      </c>
      <c r="AY42" s="598" t="s">
        <v>40</v>
      </c>
      <c r="AZ42" s="598"/>
      <c r="BA42" s="598" t="s">
        <v>40</v>
      </c>
      <c r="BB42" s="598" t="s">
        <v>40</v>
      </c>
      <c r="BC42" s="598" t="s">
        <v>40</v>
      </c>
      <c r="BD42" s="598" t="s">
        <v>40</v>
      </c>
      <c r="BE42" s="598" t="s">
        <v>40</v>
      </c>
      <c r="BF42" s="598" t="s">
        <v>40</v>
      </c>
      <c r="BG42" s="598" t="s">
        <v>40</v>
      </c>
      <c r="BH42" s="598"/>
      <c r="BI42" s="598" t="s">
        <v>40</v>
      </c>
      <c r="BJ42" s="598" t="s">
        <v>40</v>
      </c>
      <c r="BK42" s="598"/>
      <c r="BL42" s="598"/>
      <c r="BM42" s="598"/>
      <c r="BN42" s="598" t="s">
        <v>40</v>
      </c>
      <c r="BO42" s="598"/>
      <c r="BP42" s="598"/>
      <c r="BQ42" s="598"/>
      <c r="BR42" s="598"/>
      <c r="BS42" s="598" t="s">
        <v>40</v>
      </c>
      <c r="BT42" s="598" t="s">
        <v>40</v>
      </c>
      <c r="BU42" s="598" t="s">
        <v>40</v>
      </c>
      <c r="BV42" s="598"/>
      <c r="BW42" s="598" t="s">
        <v>40</v>
      </c>
      <c r="BX42" s="598"/>
      <c r="BY42" s="598"/>
      <c r="BZ42" s="598"/>
      <c r="CA42" s="598"/>
      <c r="CB42" s="598"/>
      <c r="CC42" s="598"/>
      <c r="CD42" s="598"/>
      <c r="CE42" s="598" t="s">
        <v>40</v>
      </c>
      <c r="CF42" s="598"/>
      <c r="CG42" s="598" t="s">
        <v>40</v>
      </c>
      <c r="CH42" s="598" t="s">
        <v>40</v>
      </c>
      <c r="CI42" s="598"/>
      <c r="CJ42" s="598"/>
      <c r="CK42" s="598"/>
      <c r="CL42" s="598"/>
      <c r="CM42" s="598" t="s">
        <v>40</v>
      </c>
      <c r="CN42" s="598" t="s">
        <v>40</v>
      </c>
      <c r="CO42" s="598" t="s">
        <v>40</v>
      </c>
      <c r="CP42" s="598"/>
      <c r="CQ42" s="598"/>
      <c r="CR42" s="598"/>
      <c r="CS42" s="598"/>
      <c r="CT42" s="598"/>
      <c r="CU42" s="598"/>
      <c r="CV42" s="598" t="s">
        <v>40</v>
      </c>
      <c r="CW42" s="598" t="s">
        <v>40</v>
      </c>
      <c r="CX42" s="598"/>
      <c r="CY42" s="598"/>
      <c r="CZ42" s="598"/>
      <c r="DA42" s="598"/>
      <c r="DB42" s="598"/>
      <c r="DC42" s="598"/>
      <c r="DD42" s="598"/>
      <c r="DE42" s="598"/>
      <c r="DF42" s="598"/>
      <c r="DG42" s="598"/>
      <c r="DH42" s="598">
        <v>0</v>
      </c>
      <c r="DI42" s="598">
        <v>44074</v>
      </c>
      <c r="DJ42" s="598"/>
      <c r="DK42" s="598"/>
      <c r="DL42" s="598"/>
      <c r="DM42" s="598"/>
      <c r="DN42" s="598"/>
      <c r="DO42" s="598"/>
      <c r="DP42" s="598"/>
      <c r="DQ42" s="598"/>
      <c r="DR42" s="598"/>
      <c r="DS42" s="598"/>
      <c r="DT42" s="598"/>
      <c r="DU42" s="598"/>
      <c r="DV42" s="598"/>
      <c r="DW42" s="598"/>
      <c r="DX42" s="598"/>
      <c r="DY42" s="598"/>
      <c r="DZ42" s="598"/>
      <c r="EA42" s="598"/>
      <c r="EB42" s="598"/>
      <c r="EC42" s="598"/>
      <c r="ED42" s="598"/>
      <c r="EE42" s="598"/>
      <c r="EF42" s="598"/>
      <c r="EG42" s="598"/>
      <c r="EH42" s="598"/>
      <c r="EI42" s="598"/>
      <c r="EJ42" s="598"/>
      <c r="EK42" s="598"/>
      <c r="EL42" s="598"/>
      <c r="EM42" s="598"/>
      <c r="EN42" s="598"/>
      <c r="EO42" s="598"/>
      <c r="EP42" s="598"/>
      <c r="EQ42" s="598"/>
      <c r="ER42" s="598"/>
    </row>
    <row r="43" spans="1:148" ht="15.75" customHeight="1">
      <c r="A43" s="598">
        <v>44075</v>
      </c>
      <c r="B43" s="598"/>
      <c r="C43" s="598" t="s">
        <v>40</v>
      </c>
      <c r="D43" s="598" t="s">
        <v>40</v>
      </c>
      <c r="E43" s="598" t="s">
        <v>40</v>
      </c>
      <c r="F43" s="598" t="s">
        <v>40</v>
      </c>
      <c r="G43" s="598"/>
      <c r="H43" s="598" t="s">
        <v>40</v>
      </c>
      <c r="I43" s="598" t="s">
        <v>40</v>
      </c>
      <c r="J43" s="598" t="s">
        <v>40</v>
      </c>
      <c r="K43" s="598" t="s">
        <v>40</v>
      </c>
      <c r="L43" s="598"/>
      <c r="M43" s="598"/>
      <c r="N43" s="598" t="s">
        <v>40</v>
      </c>
      <c r="O43" s="598" t="s">
        <v>40</v>
      </c>
      <c r="P43" s="598" t="s">
        <v>40</v>
      </c>
      <c r="Q43" s="598" t="s">
        <v>40</v>
      </c>
      <c r="R43" s="598"/>
      <c r="S43" s="598" t="s">
        <v>40</v>
      </c>
      <c r="T43" s="598" t="s">
        <v>40</v>
      </c>
      <c r="U43" s="598" t="s">
        <v>40</v>
      </c>
      <c r="V43" s="598" t="s">
        <v>40</v>
      </c>
      <c r="W43" s="598" t="s">
        <v>40</v>
      </c>
      <c r="X43" s="598" t="s">
        <v>40</v>
      </c>
      <c r="Y43" s="598"/>
      <c r="Z43" s="598" t="s">
        <v>40</v>
      </c>
      <c r="AA43" s="598" t="s">
        <v>40</v>
      </c>
      <c r="AB43" s="598"/>
      <c r="AC43" s="598"/>
      <c r="AD43" s="598" t="s">
        <v>40</v>
      </c>
      <c r="AE43" s="598"/>
      <c r="AF43" s="598" t="s">
        <v>40</v>
      </c>
      <c r="AG43" s="598"/>
      <c r="AH43" s="598" t="s">
        <v>40</v>
      </c>
      <c r="AI43" s="598" t="s">
        <v>40</v>
      </c>
      <c r="AJ43" s="598" t="s">
        <v>40</v>
      </c>
      <c r="AK43" s="598"/>
      <c r="AL43" s="598" t="s">
        <v>40</v>
      </c>
      <c r="AM43" s="598"/>
      <c r="AN43" s="598" t="s">
        <v>40</v>
      </c>
      <c r="AO43" s="598"/>
      <c r="AP43" s="598"/>
      <c r="AQ43" s="598"/>
      <c r="AR43" s="598"/>
      <c r="AS43" s="598" t="s">
        <v>40</v>
      </c>
      <c r="AT43" s="598" t="s">
        <v>40</v>
      </c>
      <c r="AU43" s="598" t="s">
        <v>40</v>
      </c>
      <c r="AV43" s="598" t="s">
        <v>40</v>
      </c>
      <c r="AW43" s="598" t="s">
        <v>40</v>
      </c>
      <c r="AX43" s="598" t="s">
        <v>40</v>
      </c>
      <c r="AY43" s="598" t="s">
        <v>40</v>
      </c>
      <c r="AZ43" s="598"/>
      <c r="BA43" s="598" t="s">
        <v>40</v>
      </c>
      <c r="BB43" s="598" t="s">
        <v>40</v>
      </c>
      <c r="BC43" s="598"/>
      <c r="BD43" s="598" t="s">
        <v>40</v>
      </c>
      <c r="BE43" s="598" t="s">
        <v>40</v>
      </c>
      <c r="BF43" s="598" t="s">
        <v>40</v>
      </c>
      <c r="BG43" s="598" t="s">
        <v>40</v>
      </c>
      <c r="BH43" s="598"/>
      <c r="BI43" s="598"/>
      <c r="BJ43" s="598" t="s">
        <v>40</v>
      </c>
      <c r="BK43" s="598" t="s">
        <v>40</v>
      </c>
      <c r="BL43" s="598" t="s">
        <v>40</v>
      </c>
      <c r="BM43" s="598"/>
      <c r="BN43" s="598"/>
      <c r="BO43" s="598"/>
      <c r="BP43" s="598"/>
      <c r="BQ43" s="598"/>
      <c r="BR43" s="598"/>
      <c r="BS43" s="598" t="s">
        <v>40</v>
      </c>
      <c r="BT43" s="598" t="s">
        <v>40</v>
      </c>
      <c r="BU43" s="598" t="s">
        <v>40</v>
      </c>
      <c r="BV43" s="598"/>
      <c r="BW43" s="598"/>
      <c r="BX43" s="598"/>
      <c r="BY43" s="598"/>
      <c r="BZ43" s="598"/>
      <c r="CA43" s="598"/>
      <c r="CB43" s="598"/>
      <c r="CC43" s="598"/>
      <c r="CD43" s="598"/>
      <c r="CE43" s="598" t="s">
        <v>40</v>
      </c>
      <c r="CF43" s="598" t="s">
        <v>40</v>
      </c>
      <c r="CG43" s="598" t="s">
        <v>40</v>
      </c>
      <c r="CH43" s="598"/>
      <c r="CI43" s="598" t="s">
        <v>40</v>
      </c>
      <c r="CJ43" s="598" t="s">
        <v>288</v>
      </c>
      <c r="CK43" s="598" t="s">
        <v>40</v>
      </c>
      <c r="CL43" s="598" t="s">
        <v>40</v>
      </c>
      <c r="CM43" s="598" t="s">
        <v>40</v>
      </c>
      <c r="CN43" s="598"/>
      <c r="CO43" s="598" t="s">
        <v>40</v>
      </c>
      <c r="CP43" s="598" t="s">
        <v>40</v>
      </c>
      <c r="CQ43" s="598" t="s">
        <v>40</v>
      </c>
      <c r="CR43" s="598"/>
      <c r="CS43" s="598" t="s">
        <v>40</v>
      </c>
      <c r="CT43" s="598"/>
      <c r="CU43" s="598"/>
      <c r="CV43" s="598"/>
      <c r="CW43" s="598"/>
      <c r="CX43" s="598"/>
      <c r="CY43" s="598"/>
      <c r="CZ43" s="598"/>
      <c r="DA43" s="598"/>
      <c r="DB43" s="598"/>
      <c r="DC43" s="598"/>
      <c r="DD43" s="598"/>
      <c r="DE43" s="598"/>
      <c r="DF43" s="598"/>
      <c r="DG43" s="598"/>
      <c r="DH43" s="598">
        <v>0</v>
      </c>
      <c r="DI43" s="598">
        <v>44075</v>
      </c>
      <c r="DJ43" s="598"/>
      <c r="DK43" s="598"/>
      <c r="DL43" s="598"/>
      <c r="DM43" s="598"/>
      <c r="DN43" s="598"/>
      <c r="DO43" s="598"/>
      <c r="DP43" s="598"/>
      <c r="DQ43" s="598"/>
      <c r="DR43" s="598"/>
      <c r="DS43" s="598"/>
      <c r="DT43" s="598"/>
      <c r="DU43" s="598"/>
      <c r="DV43" s="598"/>
      <c r="DW43" s="598"/>
      <c r="DX43" s="598"/>
      <c r="DY43" s="598"/>
      <c r="DZ43" s="598"/>
      <c r="EA43" s="598"/>
      <c r="EB43" s="598"/>
      <c r="EC43" s="598"/>
      <c r="ED43" s="598"/>
      <c r="EE43" s="598"/>
      <c r="EF43" s="598"/>
      <c r="EG43" s="598"/>
      <c r="EH43" s="598"/>
      <c r="EI43" s="598"/>
      <c r="EJ43" s="598"/>
      <c r="EK43" s="598"/>
      <c r="EL43" s="598"/>
      <c r="EM43" s="598"/>
      <c r="EN43" s="598"/>
      <c r="EO43" s="598"/>
      <c r="EP43" s="598"/>
      <c r="EQ43" s="598"/>
      <c r="ER43" s="598"/>
    </row>
    <row r="44" spans="1:148" ht="15.75" customHeight="1">
      <c r="A44" s="598">
        <v>44076</v>
      </c>
      <c r="B44" s="598" t="s">
        <v>40</v>
      </c>
      <c r="C44" s="598" t="s">
        <v>40</v>
      </c>
      <c r="D44" s="598" t="s">
        <v>40</v>
      </c>
      <c r="E44" s="598" t="s">
        <v>40</v>
      </c>
      <c r="F44" s="598" t="s">
        <v>40</v>
      </c>
      <c r="G44" s="598" t="s">
        <v>40</v>
      </c>
      <c r="H44" s="598"/>
      <c r="I44" s="598"/>
      <c r="J44" s="598" t="s">
        <v>40</v>
      </c>
      <c r="K44" s="598"/>
      <c r="L44" s="598"/>
      <c r="M44" s="598"/>
      <c r="N44" s="598" t="s">
        <v>40</v>
      </c>
      <c r="O44" s="598" t="s">
        <v>40</v>
      </c>
      <c r="P44" s="598" t="s">
        <v>40</v>
      </c>
      <c r="Q44" s="598" t="s">
        <v>40</v>
      </c>
      <c r="R44" s="598"/>
      <c r="S44" s="598" t="s">
        <v>40</v>
      </c>
      <c r="T44" s="598"/>
      <c r="U44" s="598"/>
      <c r="V44" s="598"/>
      <c r="W44" s="598"/>
      <c r="X44" s="598" t="s">
        <v>40</v>
      </c>
      <c r="Y44" s="598" t="s">
        <v>40</v>
      </c>
      <c r="Z44" s="598" t="s">
        <v>40</v>
      </c>
      <c r="AA44" s="598"/>
      <c r="AB44" s="598"/>
      <c r="AC44" s="598"/>
      <c r="AD44" s="598" t="s">
        <v>40</v>
      </c>
      <c r="AE44" s="598"/>
      <c r="AF44" s="598" t="s">
        <v>40</v>
      </c>
      <c r="AG44" s="598"/>
      <c r="AH44" s="598"/>
      <c r="AI44" s="598"/>
      <c r="AJ44" s="598"/>
      <c r="AK44" s="598"/>
      <c r="AL44" s="598" t="s">
        <v>40</v>
      </c>
      <c r="AM44" s="598" t="s">
        <v>40</v>
      </c>
      <c r="AN44" s="598" t="s">
        <v>40</v>
      </c>
      <c r="AO44" s="598"/>
      <c r="AP44" s="598"/>
      <c r="AQ44" s="598"/>
      <c r="AR44" s="598"/>
      <c r="AS44" s="598"/>
      <c r="AT44" s="598"/>
      <c r="AU44" s="598" t="s">
        <v>40</v>
      </c>
      <c r="AV44" s="598" t="s">
        <v>40</v>
      </c>
      <c r="AW44" s="598" t="s">
        <v>40</v>
      </c>
      <c r="AX44" s="598"/>
      <c r="AY44" s="598" t="s">
        <v>40</v>
      </c>
      <c r="AZ44" s="598"/>
      <c r="BA44" s="598"/>
      <c r="BB44" s="598" t="s">
        <v>40</v>
      </c>
      <c r="BC44" s="598" t="s">
        <v>40</v>
      </c>
      <c r="BD44" s="598"/>
      <c r="BE44" s="598"/>
      <c r="BF44" s="598" t="s">
        <v>40</v>
      </c>
      <c r="BG44" s="598" t="s">
        <v>40</v>
      </c>
      <c r="BH44" s="598"/>
      <c r="BI44" s="598" t="s">
        <v>40</v>
      </c>
      <c r="BJ44" s="598" t="s">
        <v>40</v>
      </c>
      <c r="BK44" s="598"/>
      <c r="BL44" s="598"/>
      <c r="BM44" s="598"/>
      <c r="BN44" s="598" t="s">
        <v>40</v>
      </c>
      <c r="BO44" s="598" t="s">
        <v>40</v>
      </c>
      <c r="BP44" s="598" t="s">
        <v>40</v>
      </c>
      <c r="BQ44" s="598" t="s">
        <v>40</v>
      </c>
      <c r="BR44" s="598"/>
      <c r="BS44" s="598"/>
      <c r="BT44" s="598" t="s">
        <v>40</v>
      </c>
      <c r="BU44" s="598"/>
      <c r="BV44" s="598"/>
      <c r="BW44" s="598" t="s">
        <v>40</v>
      </c>
      <c r="BX44" s="598"/>
      <c r="BY44" s="598"/>
      <c r="BZ44" s="598"/>
      <c r="CA44" s="598"/>
      <c r="CB44" s="598"/>
      <c r="CC44" s="598" t="s">
        <v>40</v>
      </c>
      <c r="CD44" s="598" t="s">
        <v>40</v>
      </c>
      <c r="CE44" s="598"/>
      <c r="CF44" s="598" t="s">
        <v>40</v>
      </c>
      <c r="CG44" s="598"/>
      <c r="CH44" s="598" t="s">
        <v>40</v>
      </c>
      <c r="CI44" s="598" t="s">
        <v>40</v>
      </c>
      <c r="CJ44" s="598" t="s">
        <v>40</v>
      </c>
      <c r="CK44" s="598" t="s">
        <v>40</v>
      </c>
      <c r="CL44" s="598" t="s">
        <v>40</v>
      </c>
      <c r="CM44" s="598"/>
      <c r="CN44" s="598"/>
      <c r="CO44" s="598"/>
      <c r="CP44" s="598"/>
      <c r="CQ44" s="598"/>
      <c r="CR44" s="598"/>
      <c r="CS44" s="598"/>
      <c r="CT44" s="598"/>
      <c r="CU44" s="598"/>
      <c r="CV44" s="598"/>
      <c r="CW44" s="598"/>
      <c r="CX44" s="598" t="s">
        <v>40</v>
      </c>
      <c r="CY44" s="598"/>
      <c r="CZ44" s="598"/>
      <c r="DA44" s="598"/>
      <c r="DB44" s="598"/>
      <c r="DC44" s="598"/>
      <c r="DD44" s="598"/>
      <c r="DE44" s="598"/>
      <c r="DF44" s="598"/>
      <c r="DG44" s="598"/>
      <c r="DH44" s="598">
        <v>0</v>
      </c>
      <c r="DI44" s="598">
        <v>44076</v>
      </c>
      <c r="DJ44" s="598"/>
      <c r="DK44" s="598"/>
      <c r="DL44" s="598"/>
      <c r="DM44" s="598"/>
      <c r="DN44" s="598"/>
      <c r="DO44" s="598"/>
      <c r="DP44" s="598"/>
      <c r="DQ44" s="598"/>
      <c r="DR44" s="598"/>
      <c r="DS44" s="598"/>
      <c r="DT44" s="598"/>
      <c r="DU44" s="598"/>
      <c r="DV44" s="598"/>
      <c r="DW44" s="598"/>
      <c r="DX44" s="598"/>
      <c r="DY44" s="598"/>
      <c r="DZ44" s="598"/>
      <c r="EA44" s="598"/>
      <c r="EB44" s="598"/>
      <c r="EC44" s="598"/>
      <c r="ED44" s="598"/>
      <c r="EE44" s="598"/>
      <c r="EF44" s="598"/>
      <c r="EG44" s="598"/>
      <c r="EH44" s="598"/>
      <c r="EI44" s="598"/>
      <c r="EJ44" s="598"/>
      <c r="EK44" s="598"/>
      <c r="EL44" s="598"/>
      <c r="EM44" s="598"/>
      <c r="EN44" s="598"/>
      <c r="EO44" s="598"/>
      <c r="EP44" s="598"/>
      <c r="EQ44" s="598"/>
      <c r="ER44" s="598"/>
    </row>
    <row r="45" spans="1:148" ht="15.75" customHeight="1">
      <c r="A45" s="598">
        <v>44077</v>
      </c>
      <c r="B45" s="598"/>
      <c r="C45" s="598" t="s">
        <v>40</v>
      </c>
      <c r="D45" s="598" t="s">
        <v>40</v>
      </c>
      <c r="E45" s="598" t="s">
        <v>40</v>
      </c>
      <c r="F45" s="598" t="s">
        <v>40</v>
      </c>
      <c r="G45" s="598"/>
      <c r="H45" s="598"/>
      <c r="I45" s="598" t="s">
        <v>40</v>
      </c>
      <c r="J45" s="598"/>
      <c r="K45" s="598" t="s">
        <v>40</v>
      </c>
      <c r="L45" s="598"/>
      <c r="M45" s="598"/>
      <c r="N45" s="598"/>
      <c r="O45" s="598"/>
      <c r="P45" s="598"/>
      <c r="Q45" s="598" t="s">
        <v>40</v>
      </c>
      <c r="R45" s="598"/>
      <c r="S45" s="598"/>
      <c r="T45" s="598"/>
      <c r="U45" s="598" t="s">
        <v>40</v>
      </c>
      <c r="V45" s="598"/>
      <c r="W45" s="598" t="s">
        <v>40</v>
      </c>
      <c r="X45" s="598"/>
      <c r="Y45" s="598"/>
      <c r="Z45" s="598" t="s">
        <v>40</v>
      </c>
      <c r="AA45" s="598" t="s">
        <v>40</v>
      </c>
      <c r="AB45" s="598"/>
      <c r="AC45" s="598"/>
      <c r="AD45" s="598" t="s">
        <v>40</v>
      </c>
      <c r="AE45" s="598"/>
      <c r="AF45" s="598" t="s">
        <v>40</v>
      </c>
      <c r="AG45" s="598"/>
      <c r="AH45" s="598"/>
      <c r="AI45" s="598"/>
      <c r="AJ45" s="598" t="s">
        <v>40</v>
      </c>
      <c r="AK45" s="598"/>
      <c r="AL45" s="598" t="s">
        <v>40</v>
      </c>
      <c r="AM45" s="598"/>
      <c r="AN45" s="598" t="s">
        <v>40</v>
      </c>
      <c r="AO45" s="598" t="s">
        <v>40</v>
      </c>
      <c r="AP45" s="598"/>
      <c r="AQ45" s="598"/>
      <c r="AR45" s="598"/>
      <c r="AS45" s="598"/>
      <c r="AT45" s="598" t="s">
        <v>40</v>
      </c>
      <c r="AU45" s="598" t="s">
        <v>40</v>
      </c>
      <c r="AV45" s="598" t="s">
        <v>40</v>
      </c>
      <c r="AW45" s="598"/>
      <c r="AX45" s="598" t="s">
        <v>40</v>
      </c>
      <c r="AY45" s="598" t="s">
        <v>40</v>
      </c>
      <c r="AZ45" s="598"/>
      <c r="BA45" s="598" t="s">
        <v>40</v>
      </c>
      <c r="BB45" s="598" t="s">
        <v>40</v>
      </c>
      <c r="BC45" s="598"/>
      <c r="BD45" s="598"/>
      <c r="BE45" s="598"/>
      <c r="BF45" s="598" t="s">
        <v>40</v>
      </c>
      <c r="BG45" s="598" t="s">
        <v>40</v>
      </c>
      <c r="BH45" s="598"/>
      <c r="BI45" s="598"/>
      <c r="BJ45" s="598" t="s">
        <v>40</v>
      </c>
      <c r="BK45" s="598" t="s">
        <v>40</v>
      </c>
      <c r="BL45" s="598"/>
      <c r="BM45" s="598" t="s">
        <v>40</v>
      </c>
      <c r="BN45" s="598" t="s">
        <v>40</v>
      </c>
      <c r="BO45" s="598" t="s">
        <v>40</v>
      </c>
      <c r="BP45" s="598"/>
      <c r="BQ45" s="598"/>
      <c r="BR45" s="598"/>
      <c r="BS45" s="598"/>
      <c r="BT45" s="598" t="s">
        <v>40</v>
      </c>
      <c r="BU45" s="598" t="s">
        <v>40</v>
      </c>
      <c r="BV45" s="598"/>
      <c r="BW45" s="598" t="s">
        <v>40</v>
      </c>
      <c r="BX45" s="598" t="s">
        <v>40</v>
      </c>
      <c r="BY45" s="598"/>
      <c r="BZ45" s="598"/>
      <c r="CA45" s="598"/>
      <c r="CB45" s="598"/>
      <c r="CC45" s="598" t="s">
        <v>40</v>
      </c>
      <c r="CD45" s="598"/>
      <c r="CE45" s="598"/>
      <c r="CF45" s="598"/>
      <c r="CG45" s="598"/>
      <c r="CH45" s="598"/>
      <c r="CI45" s="598"/>
      <c r="CJ45" s="598"/>
      <c r="CK45" s="598"/>
      <c r="CL45" s="598"/>
      <c r="CM45" s="598" t="s">
        <v>40</v>
      </c>
      <c r="CN45" s="598"/>
      <c r="CO45" s="598" t="s">
        <v>40</v>
      </c>
      <c r="CP45" s="598"/>
      <c r="CQ45" s="598"/>
      <c r="CR45" s="598"/>
      <c r="CS45" s="598"/>
      <c r="CT45" s="598"/>
      <c r="CU45" s="598"/>
      <c r="CV45" s="598"/>
      <c r="CW45" s="598"/>
      <c r="CX45" s="598"/>
      <c r="CY45" s="598"/>
      <c r="CZ45" s="598"/>
      <c r="DA45" s="598"/>
      <c r="DB45" s="598"/>
      <c r="DC45" s="598"/>
      <c r="DD45" s="598"/>
      <c r="DE45" s="598"/>
      <c r="DF45" s="598"/>
      <c r="DG45" s="598"/>
      <c r="DH45" s="598">
        <v>0</v>
      </c>
      <c r="DI45" s="598">
        <v>44077</v>
      </c>
      <c r="DJ45" s="598"/>
      <c r="DK45" s="598"/>
      <c r="DL45" s="598"/>
      <c r="DM45" s="598"/>
      <c r="DN45" s="598"/>
      <c r="DO45" s="598"/>
      <c r="DP45" s="598"/>
      <c r="DQ45" s="598"/>
      <c r="DR45" s="598"/>
      <c r="DS45" s="598"/>
      <c r="DT45" s="598"/>
      <c r="DU45" s="598"/>
      <c r="DV45" s="598"/>
      <c r="DW45" s="598"/>
      <c r="DX45" s="598"/>
      <c r="DY45" s="598"/>
      <c r="DZ45" s="598"/>
      <c r="EA45" s="598"/>
      <c r="EB45" s="598"/>
      <c r="EC45" s="598"/>
      <c r="ED45" s="598"/>
      <c r="EE45" s="598"/>
      <c r="EF45" s="598"/>
      <c r="EG45" s="598"/>
      <c r="EH45" s="598"/>
      <c r="EI45" s="598"/>
      <c r="EJ45" s="598"/>
      <c r="EK45" s="598"/>
      <c r="EL45" s="598"/>
      <c r="EM45" s="598"/>
      <c r="EN45" s="598"/>
      <c r="EO45" s="598"/>
      <c r="EP45" s="598"/>
      <c r="EQ45" s="598"/>
      <c r="ER45" s="598"/>
    </row>
    <row r="46" spans="1:148" ht="15.75" customHeight="1">
      <c r="A46" s="598">
        <v>44078</v>
      </c>
      <c r="B46" s="598"/>
      <c r="C46" s="598"/>
      <c r="D46" s="598"/>
      <c r="E46" s="598"/>
      <c r="F46" s="598"/>
      <c r="G46" s="598"/>
      <c r="H46" s="598"/>
      <c r="I46" s="598" t="s">
        <v>40</v>
      </c>
      <c r="J46" s="598" t="s">
        <v>40</v>
      </c>
      <c r="K46" s="598"/>
      <c r="L46" s="598"/>
      <c r="M46" s="598"/>
      <c r="N46" s="598" t="s">
        <v>40</v>
      </c>
      <c r="O46" s="598" t="s">
        <v>40</v>
      </c>
      <c r="P46" s="598" t="s">
        <v>40</v>
      </c>
      <c r="Q46" s="598"/>
      <c r="R46" s="598"/>
      <c r="S46" s="598" t="s">
        <v>40</v>
      </c>
      <c r="T46" s="598"/>
      <c r="U46" s="598"/>
      <c r="V46" s="598" t="s">
        <v>40</v>
      </c>
      <c r="W46" s="598" t="s">
        <v>40</v>
      </c>
      <c r="X46" s="598" t="s">
        <v>40</v>
      </c>
      <c r="Y46" s="598"/>
      <c r="Z46" s="598" t="s">
        <v>40</v>
      </c>
      <c r="AA46" s="598"/>
      <c r="AB46" s="598"/>
      <c r="AC46" s="598"/>
      <c r="AD46" s="598" t="s">
        <v>40</v>
      </c>
      <c r="AE46" s="598"/>
      <c r="AF46" s="598"/>
      <c r="AG46" s="598" t="s">
        <v>40</v>
      </c>
      <c r="AH46" s="598" t="s">
        <v>40</v>
      </c>
      <c r="AI46" s="598"/>
      <c r="AJ46" s="598" t="s">
        <v>40</v>
      </c>
      <c r="AK46" s="598" t="s">
        <v>40</v>
      </c>
      <c r="AL46" s="598" t="s">
        <v>40</v>
      </c>
      <c r="AM46" s="598"/>
      <c r="AN46" s="598"/>
      <c r="AO46" s="598" t="s">
        <v>40</v>
      </c>
      <c r="AP46" s="598"/>
      <c r="AQ46" s="598"/>
      <c r="AR46" s="598"/>
      <c r="AS46" s="598"/>
      <c r="AT46" s="598"/>
      <c r="AU46" s="598"/>
      <c r="AV46" s="598"/>
      <c r="AW46" s="598"/>
      <c r="AX46" s="598"/>
      <c r="AY46" s="598"/>
      <c r="AZ46" s="598"/>
      <c r="BA46" s="598"/>
      <c r="BB46" s="598"/>
      <c r="BC46" s="598"/>
      <c r="BD46" s="598"/>
      <c r="BE46" s="598"/>
      <c r="BF46" s="598"/>
      <c r="BG46" s="598"/>
      <c r="BH46" s="598"/>
      <c r="BI46" s="598"/>
      <c r="BJ46" s="598"/>
      <c r="BK46" s="598" t="s">
        <v>40</v>
      </c>
      <c r="BL46" s="598"/>
      <c r="BM46" s="598" t="s">
        <v>40</v>
      </c>
      <c r="BN46" s="598"/>
      <c r="BO46" s="598"/>
      <c r="BP46" s="598"/>
      <c r="BQ46" s="598"/>
      <c r="BR46" s="598" t="s">
        <v>40</v>
      </c>
      <c r="BS46" s="598" t="s">
        <v>40</v>
      </c>
      <c r="BT46" s="598"/>
      <c r="BU46" s="598"/>
      <c r="BV46" s="598" t="s">
        <v>40</v>
      </c>
      <c r="BW46" s="598"/>
      <c r="BX46" s="598"/>
      <c r="BY46" s="598"/>
      <c r="BZ46" s="598"/>
      <c r="CA46" s="598"/>
      <c r="CB46" s="598"/>
      <c r="CC46" s="598"/>
      <c r="CD46" s="598"/>
      <c r="CE46" s="598"/>
      <c r="CF46" s="598" t="s">
        <v>40</v>
      </c>
      <c r="CG46" s="598"/>
      <c r="CH46" s="598"/>
      <c r="CI46" s="598"/>
      <c r="CJ46" s="598" t="s">
        <v>40</v>
      </c>
      <c r="CK46" s="598" t="s">
        <v>40</v>
      </c>
      <c r="CL46" s="598" t="s">
        <v>40</v>
      </c>
      <c r="CM46" s="598"/>
      <c r="CN46" s="598"/>
      <c r="CO46" s="598"/>
      <c r="CP46" s="598"/>
      <c r="CQ46" s="598"/>
      <c r="CR46" s="598"/>
      <c r="CS46" s="598"/>
      <c r="CT46" s="598"/>
      <c r="CU46" s="598"/>
      <c r="CV46" s="598"/>
      <c r="CW46" s="598"/>
      <c r="CX46" s="598"/>
      <c r="CY46" s="598"/>
      <c r="CZ46" s="598"/>
      <c r="DA46" s="598"/>
      <c r="DB46" s="598"/>
      <c r="DC46" s="598"/>
      <c r="DD46" s="598"/>
      <c r="DE46" s="598"/>
      <c r="DF46" s="598"/>
      <c r="DG46" s="598"/>
      <c r="DH46" s="598">
        <v>0</v>
      </c>
      <c r="DI46" s="598">
        <v>44078</v>
      </c>
      <c r="DJ46" s="598"/>
      <c r="DK46" s="598"/>
      <c r="DL46" s="598"/>
      <c r="DM46" s="598"/>
      <c r="DN46" s="598"/>
      <c r="DO46" s="598"/>
      <c r="DP46" s="598"/>
      <c r="DQ46" s="598"/>
      <c r="DR46" s="598"/>
      <c r="DS46" s="598"/>
      <c r="DT46" s="598"/>
      <c r="DU46" s="598"/>
      <c r="DV46" s="598"/>
      <c r="DW46" s="598"/>
      <c r="DX46" s="598"/>
      <c r="DY46" s="598"/>
      <c r="DZ46" s="598"/>
      <c r="EA46" s="598"/>
      <c r="EB46" s="598"/>
      <c r="EC46" s="598"/>
      <c r="ED46" s="598"/>
      <c r="EE46" s="598"/>
      <c r="EF46" s="598"/>
      <c r="EG46" s="598"/>
      <c r="EH46" s="598"/>
      <c r="EI46" s="598"/>
      <c r="EJ46" s="598"/>
      <c r="EK46" s="598"/>
      <c r="EL46" s="598"/>
      <c r="EM46" s="598"/>
      <c r="EN46" s="598"/>
      <c r="EO46" s="598"/>
      <c r="EP46" s="598"/>
      <c r="EQ46" s="598"/>
      <c r="ER46" s="598"/>
    </row>
    <row r="47" spans="1:148" ht="15.75" customHeight="1">
      <c r="A47" s="598">
        <v>44079</v>
      </c>
      <c r="B47" s="598" t="s">
        <v>40</v>
      </c>
      <c r="C47" s="598" t="s">
        <v>40</v>
      </c>
      <c r="D47" s="598"/>
      <c r="E47" s="598"/>
      <c r="F47" s="598" t="s">
        <v>40</v>
      </c>
      <c r="G47" s="598" t="s">
        <v>40</v>
      </c>
      <c r="H47" s="598" t="s">
        <v>40</v>
      </c>
      <c r="I47" s="598" t="s">
        <v>40</v>
      </c>
      <c r="J47" s="598" t="s">
        <v>40</v>
      </c>
      <c r="K47" s="598" t="s">
        <v>40</v>
      </c>
      <c r="L47" s="598"/>
      <c r="M47" s="598"/>
      <c r="N47" s="598" t="s">
        <v>40</v>
      </c>
      <c r="O47" s="598"/>
      <c r="P47" s="598"/>
      <c r="Q47" s="598"/>
      <c r="R47" s="598"/>
      <c r="S47" s="598" t="s">
        <v>40</v>
      </c>
      <c r="T47" s="598"/>
      <c r="U47" s="598" t="s">
        <v>40</v>
      </c>
      <c r="V47" s="598"/>
      <c r="W47" s="598"/>
      <c r="X47" s="598"/>
      <c r="Y47" s="598"/>
      <c r="Z47" s="598"/>
      <c r="AA47" s="598" t="s">
        <v>40</v>
      </c>
      <c r="AB47" s="598"/>
      <c r="AC47" s="598" t="s">
        <v>40</v>
      </c>
      <c r="AD47" s="598"/>
      <c r="AE47" s="598"/>
      <c r="AF47" s="598"/>
      <c r="AG47" s="598"/>
      <c r="AH47" s="598"/>
      <c r="AI47" s="598"/>
      <c r="AJ47" s="598"/>
      <c r="AK47" s="598"/>
      <c r="AL47" s="598" t="s">
        <v>40</v>
      </c>
      <c r="AM47" s="598"/>
      <c r="AN47" s="598"/>
      <c r="AO47" s="598"/>
      <c r="AP47" s="598"/>
      <c r="AQ47" s="598"/>
      <c r="AR47" s="598" t="s">
        <v>40</v>
      </c>
      <c r="AS47" s="598" t="s">
        <v>40</v>
      </c>
      <c r="AT47" s="598" t="s">
        <v>40</v>
      </c>
      <c r="AU47" s="598" t="s">
        <v>40</v>
      </c>
      <c r="AV47" s="598" t="s">
        <v>40</v>
      </c>
      <c r="AW47" s="598" t="s">
        <v>40</v>
      </c>
      <c r="AX47" s="598" t="s">
        <v>40</v>
      </c>
      <c r="AY47" s="598" t="s">
        <v>40</v>
      </c>
      <c r="AZ47" s="598"/>
      <c r="BA47" s="598" t="s">
        <v>40</v>
      </c>
      <c r="BB47" s="598" t="s">
        <v>40</v>
      </c>
      <c r="BC47" s="598" t="s">
        <v>40</v>
      </c>
      <c r="BD47" s="598" t="s">
        <v>40</v>
      </c>
      <c r="BE47" s="598"/>
      <c r="BF47" s="598" t="s">
        <v>40</v>
      </c>
      <c r="BG47" s="598" t="s">
        <v>40</v>
      </c>
      <c r="BH47" s="598"/>
      <c r="BI47" s="598" t="s">
        <v>40</v>
      </c>
      <c r="BJ47" s="598" t="s">
        <v>40</v>
      </c>
      <c r="BK47" s="598"/>
      <c r="BL47" s="598"/>
      <c r="BM47" s="598"/>
      <c r="BN47" s="598"/>
      <c r="BO47" s="598"/>
      <c r="BP47" s="598"/>
      <c r="BQ47" s="598"/>
      <c r="BR47" s="598"/>
      <c r="BS47" s="598"/>
      <c r="BT47" s="598"/>
      <c r="BU47" s="598"/>
      <c r="BV47" s="598"/>
      <c r="BW47" s="598" t="s">
        <v>40</v>
      </c>
      <c r="BX47" s="598"/>
      <c r="BY47" s="598"/>
      <c r="BZ47" s="598"/>
      <c r="CA47" s="598"/>
      <c r="CB47" s="598" t="s">
        <v>40</v>
      </c>
      <c r="CC47" s="598"/>
      <c r="CD47" s="598"/>
      <c r="CE47" s="598"/>
      <c r="CF47" s="598"/>
      <c r="CG47" s="598"/>
      <c r="CH47" s="598"/>
      <c r="CI47" s="598"/>
      <c r="CJ47" s="598"/>
      <c r="CK47" s="598"/>
      <c r="CL47" s="598"/>
      <c r="CM47" s="598"/>
      <c r="CN47" s="598" t="s">
        <v>40</v>
      </c>
      <c r="CO47" s="598"/>
      <c r="CP47" s="598" t="s">
        <v>40</v>
      </c>
      <c r="CQ47" s="598" t="s">
        <v>40</v>
      </c>
      <c r="CR47" s="598" t="s">
        <v>40</v>
      </c>
      <c r="CS47" s="598"/>
      <c r="CT47" s="598"/>
      <c r="CU47" s="598"/>
      <c r="CV47" s="598"/>
      <c r="CW47" s="598"/>
      <c r="CX47" s="598"/>
      <c r="CY47" s="598"/>
      <c r="CZ47" s="598"/>
      <c r="DA47" s="598"/>
      <c r="DB47" s="598"/>
      <c r="DC47" s="598"/>
      <c r="DD47" s="598"/>
      <c r="DE47" s="598"/>
      <c r="DF47" s="598"/>
      <c r="DG47" s="598"/>
      <c r="DH47" s="598">
        <v>0</v>
      </c>
      <c r="DI47" s="598">
        <v>44079</v>
      </c>
      <c r="DJ47" s="598"/>
      <c r="DK47" s="598"/>
      <c r="DL47" s="598"/>
      <c r="DM47" s="598"/>
      <c r="DN47" s="598"/>
      <c r="DO47" s="598"/>
      <c r="DP47" s="598"/>
      <c r="DQ47" s="598"/>
      <c r="DR47" s="598"/>
      <c r="DS47" s="598"/>
      <c r="DT47" s="598"/>
      <c r="DU47" s="598"/>
      <c r="DV47" s="598"/>
      <c r="DW47" s="598"/>
      <c r="DX47" s="598"/>
      <c r="DY47" s="598"/>
      <c r="DZ47" s="598"/>
      <c r="EA47" s="598"/>
      <c r="EB47" s="598"/>
      <c r="EC47" s="598"/>
      <c r="ED47" s="598"/>
      <c r="EE47" s="598"/>
      <c r="EF47" s="598"/>
      <c r="EG47" s="598"/>
      <c r="EH47" s="598"/>
      <c r="EI47" s="598"/>
      <c r="EJ47" s="598"/>
      <c r="EK47" s="598"/>
      <c r="EL47" s="598"/>
      <c r="EM47" s="598"/>
      <c r="EN47" s="598"/>
      <c r="EO47" s="598"/>
      <c r="EP47" s="598"/>
      <c r="EQ47" s="598"/>
      <c r="ER47" s="598"/>
    </row>
    <row r="48" spans="1:148" ht="15.75" customHeight="1">
      <c r="A48" s="598">
        <v>44080</v>
      </c>
      <c r="B48" s="598"/>
      <c r="C48" s="598" t="s">
        <v>40</v>
      </c>
      <c r="D48" s="598" t="s">
        <v>40</v>
      </c>
      <c r="E48" s="598"/>
      <c r="F48" s="598"/>
      <c r="G48" s="598"/>
      <c r="H48" s="598" t="s">
        <v>40</v>
      </c>
      <c r="I48" s="598"/>
      <c r="J48" s="598" t="s">
        <v>40</v>
      </c>
      <c r="K48" s="598"/>
      <c r="L48" s="598"/>
      <c r="M48" s="598"/>
      <c r="N48" s="598"/>
      <c r="O48" s="598" t="s">
        <v>40</v>
      </c>
      <c r="P48" s="598"/>
      <c r="Q48" s="598"/>
      <c r="R48" s="598"/>
      <c r="S48" s="598"/>
      <c r="T48" s="598"/>
      <c r="U48" s="598" t="s">
        <v>40</v>
      </c>
      <c r="V48" s="598"/>
      <c r="W48" s="598"/>
      <c r="X48" s="598" t="s">
        <v>40</v>
      </c>
      <c r="Y48" s="598"/>
      <c r="Z48" s="598" t="s">
        <v>40</v>
      </c>
      <c r="AA48" s="598" t="s">
        <v>40</v>
      </c>
      <c r="AB48" s="598"/>
      <c r="AC48" s="598"/>
      <c r="AD48" s="598"/>
      <c r="AE48" s="598"/>
      <c r="AF48" s="598" t="s">
        <v>40</v>
      </c>
      <c r="AG48" s="598" t="s">
        <v>40</v>
      </c>
      <c r="AH48" s="598" t="s">
        <v>40</v>
      </c>
      <c r="AI48" s="598"/>
      <c r="AJ48" s="598"/>
      <c r="AK48" s="598"/>
      <c r="AL48" s="598"/>
      <c r="AM48" s="598"/>
      <c r="AN48" s="598"/>
      <c r="AO48" s="598"/>
      <c r="AP48" s="598"/>
      <c r="AQ48" s="598"/>
      <c r="AR48" s="598" t="s">
        <v>40</v>
      </c>
      <c r="AS48" s="598" t="s">
        <v>40</v>
      </c>
      <c r="AT48" s="598"/>
      <c r="AU48" s="598" t="s">
        <v>40</v>
      </c>
      <c r="AV48" s="598" t="s">
        <v>40</v>
      </c>
      <c r="AW48" s="598"/>
      <c r="AX48" s="598" t="s">
        <v>40</v>
      </c>
      <c r="AY48" s="598" t="s">
        <v>40</v>
      </c>
      <c r="AZ48" s="598"/>
      <c r="BA48" s="598"/>
      <c r="BB48" s="598" t="s">
        <v>40</v>
      </c>
      <c r="BC48" s="598"/>
      <c r="BD48" s="598" t="s">
        <v>40</v>
      </c>
      <c r="BE48" s="598"/>
      <c r="BF48" s="598" t="s">
        <v>40</v>
      </c>
      <c r="BG48" s="598"/>
      <c r="BH48" s="598"/>
      <c r="BI48" s="598"/>
      <c r="BJ48" s="598"/>
      <c r="BK48" s="598" t="s">
        <v>40</v>
      </c>
      <c r="BL48" s="598"/>
      <c r="BM48" s="598"/>
      <c r="BN48" s="598"/>
      <c r="BO48" s="598"/>
      <c r="BP48" s="598"/>
      <c r="BQ48" s="598"/>
      <c r="BR48" s="598"/>
      <c r="BS48" s="598"/>
      <c r="BT48" s="598" t="s">
        <v>40</v>
      </c>
      <c r="BU48" s="598"/>
      <c r="BV48" s="598"/>
      <c r="BW48" s="598"/>
      <c r="BX48" s="598"/>
      <c r="BY48" s="598"/>
      <c r="BZ48" s="598"/>
      <c r="CA48" s="598"/>
      <c r="CB48" s="598"/>
      <c r="CC48" s="598"/>
      <c r="CD48" s="598"/>
      <c r="CE48" s="598"/>
      <c r="CF48" s="598"/>
      <c r="CG48" s="598"/>
      <c r="CH48" s="598"/>
      <c r="CI48" s="598"/>
      <c r="CJ48" s="598"/>
      <c r="CK48" s="598"/>
      <c r="CL48" s="598"/>
      <c r="CM48" s="598"/>
      <c r="CN48" s="598"/>
      <c r="CO48" s="598"/>
      <c r="CP48" s="598"/>
      <c r="CQ48" s="598"/>
      <c r="CR48" s="598"/>
      <c r="CS48" s="598"/>
      <c r="CT48" s="598"/>
      <c r="CU48" s="598"/>
      <c r="CV48" s="598"/>
      <c r="CW48" s="598"/>
      <c r="CX48" s="598"/>
      <c r="CY48" s="598"/>
      <c r="CZ48" s="598"/>
      <c r="DA48" s="598"/>
      <c r="DB48" s="598"/>
      <c r="DC48" s="598"/>
      <c r="DD48" s="598"/>
      <c r="DE48" s="598"/>
      <c r="DF48" s="598"/>
      <c r="DG48" s="598"/>
      <c r="DH48" s="598">
        <v>0</v>
      </c>
      <c r="DI48" s="598">
        <v>44080</v>
      </c>
      <c r="DJ48" s="598"/>
      <c r="DK48" s="598"/>
      <c r="DL48" s="598"/>
      <c r="DM48" s="598"/>
      <c r="DN48" s="598"/>
      <c r="DO48" s="598"/>
      <c r="DP48" s="598"/>
      <c r="DQ48" s="598"/>
      <c r="DR48" s="598"/>
      <c r="DS48" s="598"/>
      <c r="DT48" s="598"/>
      <c r="DU48" s="598"/>
      <c r="DV48" s="598"/>
      <c r="DW48" s="598"/>
      <c r="DX48" s="598"/>
      <c r="DY48" s="598"/>
      <c r="DZ48" s="598"/>
      <c r="EA48" s="598"/>
      <c r="EB48" s="598"/>
      <c r="EC48" s="598"/>
      <c r="ED48" s="598"/>
      <c r="EE48" s="598"/>
      <c r="EF48" s="598"/>
      <c r="EG48" s="598"/>
      <c r="EH48" s="598"/>
      <c r="EI48" s="598"/>
      <c r="EJ48" s="598"/>
      <c r="EK48" s="598"/>
      <c r="EL48" s="598"/>
      <c r="EM48" s="598"/>
      <c r="EN48" s="598"/>
      <c r="EO48" s="598"/>
      <c r="EP48" s="598"/>
      <c r="EQ48" s="598"/>
      <c r="ER48" s="598"/>
    </row>
    <row r="49" spans="1:148" ht="15.75" customHeight="1">
      <c r="A49" s="598">
        <v>44081</v>
      </c>
      <c r="B49" s="598"/>
      <c r="C49" s="598"/>
      <c r="D49" s="598"/>
      <c r="E49" s="598"/>
      <c r="F49" s="598"/>
      <c r="G49" s="598"/>
      <c r="H49" s="598"/>
      <c r="I49" s="598"/>
      <c r="J49" s="598"/>
      <c r="K49" s="598"/>
      <c r="L49" s="598"/>
      <c r="M49" s="598"/>
      <c r="N49" s="598"/>
      <c r="O49" s="598"/>
      <c r="P49" s="598"/>
      <c r="Q49" s="598"/>
      <c r="R49" s="598"/>
      <c r="S49" s="598"/>
      <c r="T49" s="598"/>
      <c r="U49" s="598"/>
      <c r="V49" s="598"/>
      <c r="W49" s="598"/>
      <c r="X49" s="598"/>
      <c r="Y49" s="598"/>
      <c r="Z49" s="598"/>
      <c r="AA49" s="598"/>
      <c r="AB49" s="598"/>
      <c r="AC49" s="598"/>
      <c r="AD49" s="598"/>
      <c r="AE49" s="598"/>
      <c r="AF49" s="598"/>
      <c r="AG49" s="598"/>
      <c r="AH49" s="598"/>
      <c r="AI49" s="598"/>
      <c r="AJ49" s="598"/>
      <c r="AK49" s="598"/>
      <c r="AL49" s="598"/>
      <c r="AM49" s="598"/>
      <c r="AN49" s="598" t="s">
        <v>40</v>
      </c>
      <c r="AO49" s="598"/>
      <c r="AP49" s="598"/>
      <c r="AQ49" s="598"/>
      <c r="AR49" s="598"/>
      <c r="AS49" s="598"/>
      <c r="AT49" s="598"/>
      <c r="AU49" s="598"/>
      <c r="AV49" s="598"/>
      <c r="AW49" s="598"/>
      <c r="AX49" s="598"/>
      <c r="AY49" s="598"/>
      <c r="AZ49" s="598"/>
      <c r="BA49" s="598"/>
      <c r="BB49" s="598"/>
      <c r="BC49" s="598"/>
      <c r="BD49" s="598"/>
      <c r="BE49" s="598"/>
      <c r="BF49" s="598"/>
      <c r="BG49" s="598"/>
      <c r="BH49" s="598"/>
      <c r="BI49" s="598"/>
      <c r="BJ49" s="598"/>
      <c r="BK49" s="598"/>
      <c r="BL49" s="598"/>
      <c r="BM49" s="598"/>
      <c r="BN49" s="598"/>
      <c r="BO49" s="598"/>
      <c r="BP49" s="598"/>
      <c r="BQ49" s="598"/>
      <c r="BR49" s="598"/>
      <c r="BS49" s="598"/>
      <c r="BT49" s="598"/>
      <c r="BU49" s="598"/>
      <c r="BV49" s="598"/>
      <c r="BW49" s="598"/>
      <c r="BX49" s="598"/>
      <c r="BY49" s="598"/>
      <c r="BZ49" s="598"/>
      <c r="CA49" s="598"/>
      <c r="CB49" s="598"/>
      <c r="CC49" s="598"/>
      <c r="CD49" s="598"/>
      <c r="CE49" s="598"/>
      <c r="CF49" s="598"/>
      <c r="CG49" s="598"/>
      <c r="CH49" s="598"/>
      <c r="CI49" s="598"/>
      <c r="CJ49" s="598"/>
      <c r="CK49" s="598"/>
      <c r="CL49" s="598"/>
      <c r="CM49" s="598"/>
      <c r="CN49" s="598"/>
      <c r="CO49" s="598"/>
      <c r="CP49" s="598"/>
      <c r="CQ49" s="598"/>
      <c r="CR49" s="598"/>
      <c r="CS49" s="598"/>
      <c r="CT49" s="598"/>
      <c r="CU49" s="598"/>
      <c r="CV49" s="598"/>
      <c r="CW49" s="598"/>
      <c r="CX49" s="598"/>
      <c r="CY49" s="598"/>
      <c r="CZ49" s="598"/>
      <c r="DA49" s="598"/>
      <c r="DB49" s="598"/>
      <c r="DC49" s="598"/>
      <c r="DD49" s="598"/>
      <c r="DE49" s="598"/>
      <c r="DF49" s="598"/>
      <c r="DG49" s="598"/>
      <c r="DH49" s="598">
        <v>0</v>
      </c>
      <c r="DI49" s="598">
        <v>44081</v>
      </c>
      <c r="DJ49" s="598"/>
      <c r="DK49" s="598"/>
      <c r="DL49" s="598"/>
      <c r="DM49" s="598"/>
      <c r="DN49" s="598"/>
      <c r="DO49" s="598"/>
      <c r="DP49" s="598"/>
      <c r="DQ49" s="598"/>
      <c r="DR49" s="598"/>
      <c r="DS49" s="598"/>
      <c r="DT49" s="598"/>
      <c r="DU49" s="598"/>
      <c r="DV49" s="598"/>
      <c r="DW49" s="598"/>
      <c r="DX49" s="598"/>
      <c r="DY49" s="598"/>
      <c r="DZ49" s="598"/>
      <c r="EA49" s="598"/>
      <c r="EB49" s="598"/>
      <c r="EC49" s="598"/>
      <c r="ED49" s="598"/>
      <c r="EE49" s="598"/>
      <c r="EF49" s="598"/>
      <c r="EG49" s="598"/>
      <c r="EH49" s="598"/>
      <c r="EI49" s="598"/>
      <c r="EJ49" s="598"/>
      <c r="EK49" s="598"/>
      <c r="EL49" s="598"/>
      <c r="EM49" s="598"/>
      <c r="EN49" s="598"/>
      <c r="EO49" s="598"/>
      <c r="EP49" s="598"/>
      <c r="EQ49" s="598"/>
      <c r="ER49" s="598"/>
    </row>
    <row r="50" spans="1:148" ht="15.75" customHeight="1">
      <c r="A50" s="598">
        <v>44082</v>
      </c>
      <c r="B50" s="598"/>
      <c r="C50" s="598"/>
      <c r="D50" s="598"/>
      <c r="E50" s="598"/>
      <c r="F50" s="598"/>
      <c r="G50" s="598"/>
      <c r="H50" s="598"/>
      <c r="I50" s="598"/>
      <c r="J50" s="598"/>
      <c r="K50" s="598" t="s">
        <v>40</v>
      </c>
      <c r="L50" s="598"/>
      <c r="M50" s="598"/>
      <c r="N50" s="598"/>
      <c r="O50" s="598"/>
      <c r="P50" s="598"/>
      <c r="Q50" s="598"/>
      <c r="R50" s="598"/>
      <c r="S50" s="598"/>
      <c r="T50" s="598"/>
      <c r="U50" s="598"/>
      <c r="V50" s="598" t="s">
        <v>40</v>
      </c>
      <c r="W50" s="598" t="s">
        <v>40</v>
      </c>
      <c r="X50" s="598"/>
      <c r="Y50" s="598"/>
      <c r="Z50" s="598"/>
      <c r="AA50" s="598"/>
      <c r="AB50" s="598"/>
      <c r="AC50" s="598" t="s">
        <v>40</v>
      </c>
      <c r="AD50" s="598"/>
      <c r="AE50" s="598"/>
      <c r="AF50" s="598"/>
      <c r="AG50" s="598"/>
      <c r="AH50" s="598"/>
      <c r="AI50" s="598" t="s">
        <v>40</v>
      </c>
      <c r="AJ50" s="598"/>
      <c r="AK50" s="598" t="s">
        <v>40</v>
      </c>
      <c r="AL50" s="598"/>
      <c r="AM50" s="598"/>
      <c r="AN50" s="598"/>
      <c r="AO50" s="598"/>
      <c r="AP50" s="598"/>
      <c r="AQ50" s="598"/>
      <c r="AR50" s="598"/>
      <c r="AS50" s="598"/>
      <c r="AT50" s="598" t="s">
        <v>40</v>
      </c>
      <c r="AU50" s="598"/>
      <c r="AV50" s="598"/>
      <c r="AW50" s="598"/>
      <c r="AX50" s="598"/>
      <c r="AY50" s="598" t="s">
        <v>40</v>
      </c>
      <c r="AZ50" s="598"/>
      <c r="BA50" s="598" t="s">
        <v>40</v>
      </c>
      <c r="BB50" s="598" t="s">
        <v>40</v>
      </c>
      <c r="BC50" s="598"/>
      <c r="BD50" s="598" t="s">
        <v>40</v>
      </c>
      <c r="BE50" s="598"/>
      <c r="BF50" s="598"/>
      <c r="BG50" s="598" t="s">
        <v>40</v>
      </c>
      <c r="BH50" s="598"/>
      <c r="BI50" s="598"/>
      <c r="BJ50" s="598"/>
      <c r="BK50" s="598"/>
      <c r="BL50" s="598" t="s">
        <v>40</v>
      </c>
      <c r="BM50" s="598"/>
      <c r="BN50" s="598"/>
      <c r="BO50" s="598"/>
      <c r="BP50" s="598"/>
      <c r="BQ50" s="598"/>
      <c r="BR50" s="598" t="s">
        <v>40</v>
      </c>
      <c r="BS50" s="598" t="s">
        <v>40</v>
      </c>
      <c r="BT50" s="598" t="s">
        <v>40</v>
      </c>
      <c r="BU50" s="598" t="s">
        <v>40</v>
      </c>
      <c r="BV50" s="598" t="s">
        <v>40</v>
      </c>
      <c r="BW50" s="598"/>
      <c r="BX50" s="598"/>
      <c r="BY50" s="598" t="s">
        <v>40</v>
      </c>
      <c r="BZ50" s="598"/>
      <c r="CA50" s="598" t="s">
        <v>40</v>
      </c>
      <c r="CB50" s="598"/>
      <c r="CC50" s="598"/>
      <c r="CD50" s="598"/>
      <c r="CE50" s="598"/>
      <c r="CF50" s="598"/>
      <c r="CG50" s="598" t="s">
        <v>40</v>
      </c>
      <c r="CH50" s="598"/>
      <c r="CI50" s="598" t="s">
        <v>40</v>
      </c>
      <c r="CJ50" s="598"/>
      <c r="CK50" s="598" t="s">
        <v>40</v>
      </c>
      <c r="CL50" s="598"/>
      <c r="CM50" s="598" t="s">
        <v>40</v>
      </c>
      <c r="CN50" s="598"/>
      <c r="CO50" s="598"/>
      <c r="CP50" s="598"/>
      <c r="CQ50" s="598" t="s">
        <v>40</v>
      </c>
      <c r="CR50" s="598"/>
      <c r="CS50" s="598" t="s">
        <v>40</v>
      </c>
      <c r="CT50" s="598"/>
      <c r="CU50" s="598"/>
      <c r="CV50" s="598" t="s">
        <v>40</v>
      </c>
      <c r="CW50" s="598" t="s">
        <v>40</v>
      </c>
      <c r="CX50" s="598"/>
      <c r="CY50" s="598"/>
      <c r="CZ50" s="598"/>
      <c r="DA50" s="598" t="s">
        <v>40</v>
      </c>
      <c r="DB50" s="598"/>
      <c r="DC50" s="598"/>
      <c r="DD50" s="598"/>
      <c r="DE50" s="598"/>
      <c r="DF50" s="598"/>
      <c r="DG50" s="598"/>
      <c r="DH50" s="598">
        <v>0</v>
      </c>
      <c r="DI50" s="598">
        <v>44082</v>
      </c>
      <c r="DJ50" s="598"/>
      <c r="DK50" s="598"/>
      <c r="DL50" s="598"/>
      <c r="DM50" s="598"/>
      <c r="DN50" s="598"/>
      <c r="DO50" s="598"/>
      <c r="DP50" s="598"/>
      <c r="DQ50" s="598"/>
      <c r="DR50" s="598"/>
      <c r="DS50" s="598"/>
      <c r="DT50" s="598"/>
      <c r="DU50" s="598"/>
      <c r="DV50" s="598"/>
      <c r="DW50" s="598"/>
      <c r="DX50" s="598"/>
      <c r="DY50" s="598"/>
      <c r="DZ50" s="598"/>
      <c r="EA50" s="598"/>
      <c r="EB50" s="598"/>
      <c r="EC50" s="598"/>
      <c r="ED50" s="598"/>
      <c r="EE50" s="598"/>
      <c r="EF50" s="598"/>
      <c r="EG50" s="598"/>
      <c r="EH50" s="598"/>
      <c r="EI50" s="598"/>
      <c r="EJ50" s="598"/>
      <c r="EK50" s="598"/>
      <c r="EL50" s="598"/>
      <c r="EM50" s="598"/>
      <c r="EN50" s="598"/>
      <c r="EO50" s="598"/>
      <c r="EP50" s="598"/>
      <c r="EQ50" s="598"/>
      <c r="ER50" s="598"/>
    </row>
    <row r="51" spans="1:148" ht="15.75" customHeight="1">
      <c r="A51" s="598">
        <v>44083</v>
      </c>
      <c r="B51" s="598"/>
      <c r="C51" s="598"/>
      <c r="D51" s="598"/>
      <c r="E51" s="598"/>
      <c r="F51" s="598"/>
      <c r="G51" s="598"/>
      <c r="H51" s="598"/>
      <c r="I51" s="598"/>
      <c r="J51" s="598"/>
      <c r="K51" s="598"/>
      <c r="L51" s="598"/>
      <c r="M51" s="598"/>
      <c r="N51" s="598" t="s">
        <v>40</v>
      </c>
      <c r="O51" s="598"/>
      <c r="P51" s="598"/>
      <c r="Q51" s="598" t="s">
        <v>40</v>
      </c>
      <c r="R51" s="598"/>
      <c r="S51" s="598" t="s">
        <v>40</v>
      </c>
      <c r="T51" s="598"/>
      <c r="U51" s="598" t="s">
        <v>40</v>
      </c>
      <c r="V51" s="598"/>
      <c r="W51" s="598"/>
      <c r="X51" s="598" t="s">
        <v>40</v>
      </c>
      <c r="Y51" s="598"/>
      <c r="Z51" s="598" t="s">
        <v>40</v>
      </c>
      <c r="AA51" s="598"/>
      <c r="AB51" s="598"/>
      <c r="AC51" s="598" t="s">
        <v>40</v>
      </c>
      <c r="AD51" s="598" t="s">
        <v>40</v>
      </c>
      <c r="AE51" s="598"/>
      <c r="AF51" s="598"/>
      <c r="AG51" s="598"/>
      <c r="AH51" s="598"/>
      <c r="AI51" s="598"/>
      <c r="AJ51" s="598"/>
      <c r="AK51" s="598"/>
      <c r="AL51" s="598"/>
      <c r="AM51" s="598"/>
      <c r="AN51" s="598" t="s">
        <v>40</v>
      </c>
      <c r="AO51" s="598" t="s">
        <v>40</v>
      </c>
      <c r="AP51" s="598"/>
      <c r="AQ51" s="598"/>
      <c r="AR51" s="598"/>
      <c r="AS51" s="598" t="s">
        <v>40</v>
      </c>
      <c r="AT51" s="598"/>
      <c r="AU51" s="598" t="s">
        <v>40</v>
      </c>
      <c r="AV51" s="598"/>
      <c r="AW51" s="598"/>
      <c r="AX51" s="598"/>
      <c r="AY51" s="598"/>
      <c r="AZ51" s="598"/>
      <c r="BA51" s="598"/>
      <c r="BB51" s="598"/>
      <c r="BC51" s="598"/>
      <c r="BD51" s="598" t="s">
        <v>40</v>
      </c>
      <c r="BE51" s="598"/>
      <c r="BF51" s="598"/>
      <c r="BG51" s="598"/>
      <c r="BH51" s="598"/>
      <c r="BI51" s="598"/>
      <c r="BJ51" s="598"/>
      <c r="BK51" s="598"/>
      <c r="BL51" s="598" t="s">
        <v>40</v>
      </c>
      <c r="BM51" s="598"/>
      <c r="BN51" s="598"/>
      <c r="BO51" s="598"/>
      <c r="BP51" s="598"/>
      <c r="BQ51" s="598"/>
      <c r="BR51" s="598"/>
      <c r="BS51" s="598"/>
      <c r="BT51" s="598"/>
      <c r="BU51" s="598"/>
      <c r="BV51" s="598"/>
      <c r="BW51" s="598"/>
      <c r="BX51" s="598"/>
      <c r="BY51" s="598"/>
      <c r="BZ51" s="598"/>
      <c r="CA51" s="598"/>
      <c r="CB51" s="598"/>
      <c r="CC51" s="598"/>
      <c r="CD51" s="598"/>
      <c r="CE51" s="598"/>
      <c r="CF51" s="598"/>
      <c r="CG51" s="598"/>
      <c r="CH51" s="598" t="s">
        <v>40</v>
      </c>
      <c r="CI51" s="598"/>
      <c r="CJ51" s="598" t="s">
        <v>40</v>
      </c>
      <c r="CK51" s="598" t="s">
        <v>40</v>
      </c>
      <c r="CL51" s="598"/>
      <c r="CM51" s="598" t="s">
        <v>40</v>
      </c>
      <c r="CN51" s="598" t="s">
        <v>40</v>
      </c>
      <c r="CO51" s="598" t="s">
        <v>40</v>
      </c>
      <c r="CP51" s="598"/>
      <c r="CQ51" s="598"/>
      <c r="CR51" s="598"/>
      <c r="CS51" s="598"/>
      <c r="CT51" s="598"/>
      <c r="CU51" s="598"/>
      <c r="CV51" s="598"/>
      <c r="CW51" s="598"/>
      <c r="CX51" s="598"/>
      <c r="CY51" s="598"/>
      <c r="CZ51" s="598"/>
      <c r="DA51" s="598"/>
      <c r="DB51" s="598"/>
      <c r="DC51" s="598"/>
      <c r="DD51" s="598"/>
      <c r="DE51" s="598"/>
      <c r="DF51" s="598"/>
      <c r="DG51" s="598"/>
      <c r="DH51" s="598">
        <v>0</v>
      </c>
      <c r="DI51" s="598">
        <v>44083</v>
      </c>
      <c r="DJ51" s="598"/>
      <c r="DK51" s="598"/>
      <c r="DL51" s="598"/>
      <c r="DM51" s="598"/>
      <c r="DN51" s="598"/>
      <c r="DO51" s="598"/>
      <c r="DP51" s="598"/>
      <c r="DQ51" s="598"/>
      <c r="DR51" s="598"/>
      <c r="DS51" s="598"/>
      <c r="DT51" s="598"/>
      <c r="DU51" s="598"/>
      <c r="DV51" s="598"/>
      <c r="DW51" s="598"/>
      <c r="DX51" s="598"/>
      <c r="DY51" s="598"/>
      <c r="DZ51" s="598"/>
      <c r="EA51" s="598"/>
      <c r="EB51" s="598"/>
      <c r="EC51" s="598"/>
      <c r="ED51" s="598"/>
      <c r="EE51" s="598"/>
      <c r="EF51" s="598"/>
      <c r="EG51" s="598"/>
      <c r="EH51" s="598"/>
      <c r="EI51" s="598"/>
      <c r="EJ51" s="598"/>
      <c r="EK51" s="598"/>
      <c r="EL51" s="598"/>
      <c r="EM51" s="598"/>
      <c r="EN51" s="598"/>
      <c r="EO51" s="598"/>
      <c r="EP51" s="598"/>
      <c r="EQ51" s="598"/>
      <c r="ER51" s="598"/>
    </row>
    <row r="52" spans="1:148" ht="15.75" customHeight="1">
      <c r="A52" s="598">
        <v>44084</v>
      </c>
      <c r="B52" s="598"/>
      <c r="C52" s="598"/>
      <c r="D52" s="598"/>
      <c r="E52" s="598"/>
      <c r="F52" s="598"/>
      <c r="G52" s="598"/>
      <c r="H52" s="598"/>
      <c r="I52" s="598"/>
      <c r="J52" s="598"/>
      <c r="K52" s="598"/>
      <c r="L52" s="598"/>
      <c r="M52" s="598"/>
      <c r="N52" s="598"/>
      <c r="O52" s="598"/>
      <c r="P52" s="598"/>
      <c r="Q52" s="598"/>
      <c r="R52" s="598"/>
      <c r="S52" s="598"/>
      <c r="T52" s="598"/>
      <c r="U52" s="598"/>
      <c r="V52" s="598"/>
      <c r="W52" s="598"/>
      <c r="X52" s="598"/>
      <c r="Y52" s="598"/>
      <c r="Z52" s="598"/>
      <c r="AA52" s="598"/>
      <c r="AB52" s="598"/>
      <c r="AC52" s="598"/>
      <c r="AD52" s="598"/>
      <c r="AE52" s="598"/>
      <c r="AF52" s="598" t="s">
        <v>40</v>
      </c>
      <c r="AG52" s="598" t="s">
        <v>40</v>
      </c>
      <c r="AH52" s="598"/>
      <c r="AI52" s="598"/>
      <c r="AJ52" s="598"/>
      <c r="AK52" s="598"/>
      <c r="AL52" s="598"/>
      <c r="AM52" s="598"/>
      <c r="AN52" s="598" t="s">
        <v>40</v>
      </c>
      <c r="AO52" s="598"/>
      <c r="AP52" s="598"/>
      <c r="AQ52" s="598"/>
      <c r="AR52" s="598"/>
      <c r="AS52" s="598"/>
      <c r="AT52" s="598"/>
      <c r="AU52" s="598"/>
      <c r="AV52" s="598"/>
      <c r="AW52" s="598"/>
      <c r="AX52" s="598"/>
      <c r="AY52" s="598"/>
      <c r="AZ52" s="598"/>
      <c r="BA52" s="598"/>
      <c r="BB52" s="598"/>
      <c r="BC52" s="598"/>
      <c r="BD52" s="598"/>
      <c r="BE52" s="598"/>
      <c r="BF52" s="598"/>
      <c r="BG52" s="598"/>
      <c r="BH52" s="598"/>
      <c r="BI52" s="598"/>
      <c r="BJ52" s="598"/>
      <c r="BK52" s="598"/>
      <c r="BL52" s="598"/>
      <c r="BM52" s="598"/>
      <c r="BN52" s="598"/>
      <c r="BO52" s="598"/>
      <c r="BP52" s="598"/>
      <c r="BQ52" s="598"/>
      <c r="BR52" s="598"/>
      <c r="BS52" s="598"/>
      <c r="BT52" s="598"/>
      <c r="BU52" s="598"/>
      <c r="BV52" s="598"/>
      <c r="BW52" s="598"/>
      <c r="BX52" s="598"/>
      <c r="BY52" s="598"/>
      <c r="BZ52" s="598"/>
      <c r="CA52" s="598"/>
      <c r="CB52" s="598"/>
      <c r="CC52" s="598"/>
      <c r="CD52" s="598"/>
      <c r="CE52" s="598"/>
      <c r="CF52" s="598"/>
      <c r="CG52" s="598"/>
      <c r="CH52" s="598"/>
      <c r="CI52" s="598"/>
      <c r="CJ52" s="598"/>
      <c r="CK52" s="598"/>
      <c r="CL52" s="598"/>
      <c r="CM52" s="598"/>
      <c r="CN52" s="598"/>
      <c r="CO52" s="598"/>
      <c r="CP52" s="598"/>
      <c r="CQ52" s="598"/>
      <c r="CR52" s="598"/>
      <c r="CS52" s="598"/>
      <c r="CT52" s="598"/>
      <c r="CU52" s="598"/>
      <c r="CV52" s="598"/>
      <c r="CW52" s="598"/>
      <c r="CX52" s="598"/>
      <c r="CY52" s="598"/>
      <c r="CZ52" s="598"/>
      <c r="DA52" s="598"/>
      <c r="DB52" s="598"/>
      <c r="DC52" s="598"/>
      <c r="DD52" s="598"/>
      <c r="DE52" s="598"/>
      <c r="DF52" s="598"/>
      <c r="DG52" s="598"/>
      <c r="DH52" s="598">
        <v>0</v>
      </c>
      <c r="DI52" s="598">
        <v>44084</v>
      </c>
      <c r="DJ52" s="598"/>
      <c r="DK52" s="598"/>
      <c r="DL52" s="598"/>
      <c r="DM52" s="598"/>
      <c r="DN52" s="598"/>
      <c r="DO52" s="598"/>
      <c r="DP52" s="598"/>
      <c r="DQ52" s="598"/>
      <c r="DR52" s="598"/>
      <c r="DS52" s="598"/>
      <c r="DT52" s="598"/>
      <c r="DU52" s="598"/>
      <c r="DV52" s="598"/>
      <c r="DW52" s="598"/>
      <c r="DX52" s="598"/>
      <c r="DY52" s="598"/>
      <c r="DZ52" s="598"/>
      <c r="EA52" s="598"/>
      <c r="EB52" s="598"/>
      <c r="EC52" s="598"/>
      <c r="ED52" s="598"/>
      <c r="EE52" s="598"/>
      <c r="EF52" s="598"/>
      <c r="EG52" s="598"/>
      <c r="EH52" s="598"/>
      <c r="EI52" s="598"/>
      <c r="EJ52" s="598"/>
      <c r="EK52" s="598"/>
      <c r="EL52" s="598"/>
      <c r="EM52" s="598"/>
      <c r="EN52" s="598"/>
      <c r="EO52" s="598"/>
      <c r="EP52" s="598"/>
      <c r="EQ52" s="598"/>
      <c r="ER52" s="598"/>
    </row>
    <row r="53" spans="1:148" ht="15.75" customHeight="1">
      <c r="A53" s="598">
        <v>44085</v>
      </c>
      <c r="B53" s="598"/>
      <c r="C53" s="598"/>
      <c r="D53" s="598"/>
      <c r="E53" s="598"/>
      <c r="F53" s="598"/>
      <c r="G53" s="598"/>
      <c r="H53" s="598"/>
      <c r="I53" s="598"/>
      <c r="J53" s="598"/>
      <c r="K53" s="598"/>
      <c r="L53" s="598"/>
      <c r="M53" s="598"/>
      <c r="N53" s="598"/>
      <c r="O53" s="598"/>
      <c r="P53" s="598"/>
      <c r="Q53" s="598"/>
      <c r="R53" s="598" t="s">
        <v>40</v>
      </c>
      <c r="S53" s="598"/>
      <c r="T53" s="598"/>
      <c r="U53" s="598"/>
      <c r="V53" s="598"/>
      <c r="W53" s="598"/>
      <c r="X53" s="598" t="s">
        <v>40</v>
      </c>
      <c r="Y53" s="598" t="s">
        <v>40</v>
      </c>
      <c r="Z53" s="598" t="s">
        <v>40</v>
      </c>
      <c r="AA53" s="598"/>
      <c r="AB53" s="598"/>
      <c r="AC53" s="598"/>
      <c r="AD53" s="598"/>
      <c r="AE53" s="598"/>
      <c r="AF53" s="598"/>
      <c r="AG53" s="598"/>
      <c r="AH53" s="598"/>
      <c r="AI53" s="598"/>
      <c r="AJ53" s="598"/>
      <c r="AK53" s="598"/>
      <c r="AL53" s="598"/>
      <c r="AM53" s="598"/>
      <c r="AN53" s="598"/>
      <c r="AO53" s="598"/>
      <c r="AP53" s="598"/>
      <c r="AQ53" s="598"/>
      <c r="AR53" s="598"/>
      <c r="AS53" s="598"/>
      <c r="AT53" s="598"/>
      <c r="AU53" s="598"/>
      <c r="AV53" s="598"/>
      <c r="AW53" s="598"/>
      <c r="AX53" s="598"/>
      <c r="AY53" s="598"/>
      <c r="AZ53" s="598"/>
      <c r="BA53" s="598"/>
      <c r="BB53" s="598"/>
      <c r="BC53" s="598"/>
      <c r="BD53" s="598"/>
      <c r="BE53" s="598"/>
      <c r="BF53" s="598"/>
      <c r="BG53" s="598"/>
      <c r="BH53" s="598"/>
      <c r="BI53" s="598"/>
      <c r="BJ53" s="598"/>
      <c r="BK53" s="598"/>
      <c r="BL53" s="598"/>
      <c r="BM53" s="598"/>
      <c r="BN53" s="598"/>
      <c r="BO53" s="598"/>
      <c r="BP53" s="598"/>
      <c r="BQ53" s="598"/>
      <c r="BR53" s="598"/>
      <c r="BS53" s="598" t="s">
        <v>40</v>
      </c>
      <c r="BT53" s="598"/>
      <c r="BU53" s="598"/>
      <c r="BV53" s="598"/>
      <c r="BW53" s="598" t="s">
        <v>40</v>
      </c>
      <c r="BX53" s="598"/>
      <c r="BY53" s="598"/>
      <c r="BZ53" s="598"/>
      <c r="CA53" s="598"/>
      <c r="CB53" s="598" t="s">
        <v>40</v>
      </c>
      <c r="CC53" s="598" t="s">
        <v>40</v>
      </c>
      <c r="CD53" s="598"/>
      <c r="CE53" s="598"/>
      <c r="CF53" s="598" t="s">
        <v>40</v>
      </c>
      <c r="CG53" s="598"/>
      <c r="CH53" s="598"/>
      <c r="CI53" s="598"/>
      <c r="CJ53" s="598"/>
      <c r="CK53" s="598"/>
      <c r="CL53" s="598" t="s">
        <v>40</v>
      </c>
      <c r="CM53" s="598"/>
      <c r="CN53" s="598"/>
      <c r="CO53" s="598" t="s">
        <v>40</v>
      </c>
      <c r="CP53" s="598"/>
      <c r="CQ53" s="598" t="s">
        <v>40</v>
      </c>
      <c r="CR53" s="598"/>
      <c r="CS53" s="598"/>
      <c r="CT53" s="598" t="s">
        <v>40</v>
      </c>
      <c r="CU53" s="598" t="s">
        <v>40</v>
      </c>
      <c r="CV53" s="598"/>
      <c r="CW53" s="598" t="s">
        <v>40</v>
      </c>
      <c r="CX53" s="598" t="s">
        <v>40</v>
      </c>
      <c r="CY53" s="598"/>
      <c r="CZ53" s="598" t="s">
        <v>40</v>
      </c>
      <c r="DA53" s="598"/>
      <c r="DB53" s="598"/>
      <c r="DC53" s="598"/>
      <c r="DD53" s="598"/>
      <c r="DE53" s="598"/>
      <c r="DF53" s="598"/>
      <c r="DG53" s="598"/>
      <c r="DH53" s="598">
        <v>0</v>
      </c>
      <c r="DI53" s="598">
        <v>44085</v>
      </c>
      <c r="DJ53" s="598"/>
      <c r="DK53" s="598"/>
      <c r="DL53" s="598"/>
      <c r="DM53" s="598"/>
      <c r="DN53" s="598"/>
      <c r="DO53" s="598"/>
      <c r="DP53" s="598"/>
      <c r="DQ53" s="598"/>
      <c r="DR53" s="598"/>
      <c r="DS53" s="598"/>
      <c r="DT53" s="598"/>
      <c r="DU53" s="598"/>
      <c r="DV53" s="598"/>
      <c r="DW53" s="598"/>
      <c r="DX53" s="598"/>
      <c r="DY53" s="598"/>
      <c r="DZ53" s="598"/>
      <c r="EA53" s="598"/>
      <c r="EB53" s="598"/>
      <c r="EC53" s="598"/>
      <c r="ED53" s="598"/>
      <c r="EE53" s="598"/>
      <c r="EF53" s="598"/>
      <c r="EG53" s="598"/>
      <c r="EH53" s="598"/>
      <c r="EI53" s="598"/>
      <c r="EJ53" s="598"/>
      <c r="EK53" s="598"/>
      <c r="EL53" s="598"/>
      <c r="EM53" s="598"/>
      <c r="EN53" s="598"/>
      <c r="EO53" s="598"/>
      <c r="EP53" s="598"/>
      <c r="EQ53" s="598"/>
      <c r="ER53" s="598"/>
    </row>
    <row r="54" spans="1:148" ht="15.75" customHeight="1">
      <c r="A54" s="598">
        <v>44086</v>
      </c>
      <c r="B54" s="598"/>
      <c r="C54" s="598"/>
      <c r="D54" s="598"/>
      <c r="E54" s="598"/>
      <c r="F54" s="598"/>
      <c r="G54" s="598"/>
      <c r="H54" s="598" t="s">
        <v>40</v>
      </c>
      <c r="I54" s="598" t="s">
        <v>40</v>
      </c>
      <c r="J54" s="598" t="s">
        <v>40</v>
      </c>
      <c r="K54" s="598"/>
      <c r="L54" s="598"/>
      <c r="M54" s="598" t="s">
        <v>40</v>
      </c>
      <c r="N54" s="598"/>
      <c r="O54" s="598"/>
      <c r="P54" s="598" t="s">
        <v>40</v>
      </c>
      <c r="Q54" s="598"/>
      <c r="R54" s="598"/>
      <c r="S54" s="598"/>
      <c r="T54" s="598" t="s">
        <v>40</v>
      </c>
      <c r="U54" s="598" t="s">
        <v>40</v>
      </c>
      <c r="V54" s="598"/>
      <c r="W54" s="598"/>
      <c r="X54" s="598"/>
      <c r="Y54" s="598"/>
      <c r="Z54" s="598"/>
      <c r="AA54" s="598" t="s">
        <v>40</v>
      </c>
      <c r="AB54" s="598"/>
      <c r="AC54" s="598" t="s">
        <v>40</v>
      </c>
      <c r="AD54" s="598"/>
      <c r="AE54" s="598"/>
      <c r="AF54" s="598" t="s">
        <v>40</v>
      </c>
      <c r="AG54" s="598"/>
      <c r="AH54" s="598" t="s">
        <v>40</v>
      </c>
      <c r="AI54" s="598"/>
      <c r="AJ54" s="598"/>
      <c r="AK54" s="598"/>
      <c r="AL54" s="598" t="s">
        <v>40</v>
      </c>
      <c r="AM54" s="598"/>
      <c r="AN54" s="598" t="s">
        <v>40</v>
      </c>
      <c r="AO54" s="598" t="s">
        <v>40</v>
      </c>
      <c r="AP54" s="598"/>
      <c r="AQ54" s="598"/>
      <c r="AR54" s="598"/>
      <c r="AS54" s="598"/>
      <c r="AT54" s="598"/>
      <c r="AU54" s="598"/>
      <c r="AV54" s="598"/>
      <c r="AW54" s="598"/>
      <c r="AX54" s="598"/>
      <c r="AY54" s="598"/>
      <c r="AZ54" s="598"/>
      <c r="BA54" s="598" t="s">
        <v>40</v>
      </c>
      <c r="BB54" s="598" t="s">
        <v>40</v>
      </c>
      <c r="BC54" s="598" t="s">
        <v>40</v>
      </c>
      <c r="BD54" s="598"/>
      <c r="BE54" s="598" t="s">
        <v>40</v>
      </c>
      <c r="BF54" s="598"/>
      <c r="BG54" s="598"/>
      <c r="BH54" s="598"/>
      <c r="BI54" s="598"/>
      <c r="BJ54" s="598" t="s">
        <v>40</v>
      </c>
      <c r="BK54" s="598" t="s">
        <v>40</v>
      </c>
      <c r="BL54" s="598"/>
      <c r="BM54" s="598"/>
      <c r="BN54" s="598" t="s">
        <v>40</v>
      </c>
      <c r="BO54" s="598" t="s">
        <v>40</v>
      </c>
      <c r="BP54" s="598"/>
      <c r="BQ54" s="598" t="s">
        <v>40</v>
      </c>
      <c r="BR54" s="598"/>
      <c r="BS54" s="598"/>
      <c r="BT54" s="598"/>
      <c r="BU54" s="598"/>
      <c r="BV54" s="598" t="s">
        <v>40</v>
      </c>
      <c r="BW54" s="598"/>
      <c r="BX54" s="598"/>
      <c r="BY54" s="598"/>
      <c r="BZ54" s="598" t="s">
        <v>40</v>
      </c>
      <c r="CA54" s="598"/>
      <c r="CB54" s="598"/>
      <c r="CC54" s="598"/>
      <c r="CD54" s="598"/>
      <c r="CE54" s="598"/>
      <c r="CF54" s="598" t="s">
        <v>40</v>
      </c>
      <c r="CG54" s="598"/>
      <c r="CH54" s="598"/>
      <c r="CI54" s="598"/>
      <c r="CJ54" s="598"/>
      <c r="CK54" s="598"/>
      <c r="CL54" s="598"/>
      <c r="CM54" s="598"/>
      <c r="CN54" s="598"/>
      <c r="CO54" s="598" t="s">
        <v>40</v>
      </c>
      <c r="CP54" s="598" t="s">
        <v>40</v>
      </c>
      <c r="CQ54" s="598"/>
      <c r="CR54" s="598"/>
      <c r="CS54" s="598"/>
      <c r="CT54" s="598"/>
      <c r="CU54" s="598"/>
      <c r="CV54" s="598" t="s">
        <v>40</v>
      </c>
      <c r="CW54" s="598" t="s">
        <v>40</v>
      </c>
      <c r="CX54" s="598"/>
      <c r="CY54" s="598"/>
      <c r="CZ54" s="598"/>
      <c r="DA54" s="598"/>
      <c r="DB54" s="598"/>
      <c r="DC54" s="598"/>
      <c r="DD54" s="598"/>
      <c r="DE54" s="598"/>
      <c r="DF54" s="598"/>
      <c r="DG54" s="598"/>
      <c r="DH54" s="598">
        <v>0</v>
      </c>
      <c r="DI54" s="598">
        <v>44086</v>
      </c>
      <c r="DJ54" s="598"/>
      <c r="DK54" s="598"/>
      <c r="DL54" s="598"/>
      <c r="DM54" s="598"/>
      <c r="DN54" s="598"/>
      <c r="DO54" s="598"/>
      <c r="DP54" s="598"/>
      <c r="DQ54" s="598"/>
      <c r="DR54" s="598"/>
      <c r="DS54" s="598"/>
      <c r="DT54" s="598"/>
      <c r="DU54" s="598"/>
      <c r="DV54" s="598"/>
      <c r="DW54" s="598"/>
      <c r="DX54" s="598"/>
      <c r="DY54" s="598"/>
      <c r="DZ54" s="598"/>
      <c r="EA54" s="598"/>
      <c r="EB54" s="598"/>
      <c r="EC54" s="598"/>
      <c r="ED54" s="598"/>
      <c r="EE54" s="598"/>
      <c r="EF54" s="598"/>
      <c r="EG54" s="598"/>
      <c r="EH54" s="598"/>
      <c r="EI54" s="598"/>
      <c r="EJ54" s="598"/>
      <c r="EK54" s="598"/>
      <c r="EL54" s="598"/>
      <c r="EM54" s="598"/>
      <c r="EN54" s="598"/>
      <c r="EO54" s="598"/>
      <c r="EP54" s="598"/>
      <c r="EQ54" s="598"/>
      <c r="ER54" s="598"/>
    </row>
    <row r="55" spans="1:148" ht="15.75" customHeight="1">
      <c r="A55" s="598">
        <v>44087</v>
      </c>
      <c r="B55" s="598" t="s">
        <v>40</v>
      </c>
      <c r="C55" s="598"/>
      <c r="D55" s="598" t="s">
        <v>40</v>
      </c>
      <c r="E55" s="598"/>
      <c r="F55" s="598" t="s">
        <v>40</v>
      </c>
      <c r="G55" s="598"/>
      <c r="H55" s="598"/>
      <c r="I55" s="598" t="s">
        <v>40</v>
      </c>
      <c r="J55" s="598" t="s">
        <v>40</v>
      </c>
      <c r="K55" s="598"/>
      <c r="L55" s="598"/>
      <c r="M55" s="598"/>
      <c r="N55" s="598"/>
      <c r="O55" s="598"/>
      <c r="P55" s="598"/>
      <c r="Q55" s="598"/>
      <c r="R55" s="598"/>
      <c r="S55" s="598" t="s">
        <v>40</v>
      </c>
      <c r="T55" s="598"/>
      <c r="U55" s="598"/>
      <c r="V55" s="598" t="s">
        <v>40</v>
      </c>
      <c r="W55" s="598"/>
      <c r="X55" s="598"/>
      <c r="Y55" s="598"/>
      <c r="Z55" s="598"/>
      <c r="AA55" s="598"/>
      <c r="AB55" s="598"/>
      <c r="AC55" s="598"/>
      <c r="AD55" s="598"/>
      <c r="AE55" s="598"/>
      <c r="AF55" s="598"/>
      <c r="AG55" s="598"/>
      <c r="AH55" s="598"/>
      <c r="AI55" s="598"/>
      <c r="AJ55" s="598"/>
      <c r="AK55" s="598"/>
      <c r="AL55" s="598"/>
      <c r="AM55" s="598"/>
      <c r="AN55" s="598"/>
      <c r="AO55" s="598"/>
      <c r="AP55" s="598"/>
      <c r="AQ55" s="598"/>
      <c r="AR55" s="598"/>
      <c r="AS55" s="598" t="s">
        <v>40</v>
      </c>
      <c r="AT55" s="598"/>
      <c r="AU55" s="598" t="s">
        <v>40</v>
      </c>
      <c r="AV55" s="598" t="s">
        <v>40</v>
      </c>
      <c r="AW55" s="598"/>
      <c r="AX55" s="598"/>
      <c r="AY55" s="598"/>
      <c r="AZ55" s="598"/>
      <c r="BA55" s="598"/>
      <c r="BB55" s="598"/>
      <c r="BC55" s="598"/>
      <c r="BD55" s="598" t="s">
        <v>40</v>
      </c>
      <c r="BE55" s="598"/>
      <c r="BF55" s="598" t="s">
        <v>40</v>
      </c>
      <c r="BG55" s="598"/>
      <c r="BH55" s="598"/>
      <c r="BI55" s="598"/>
      <c r="BJ55" s="598"/>
      <c r="BK55" s="598"/>
      <c r="BL55" s="598"/>
      <c r="BM55" s="598"/>
      <c r="BN55" s="598"/>
      <c r="BO55" s="598"/>
      <c r="BP55" s="598" t="s">
        <v>40</v>
      </c>
      <c r="BQ55" s="598" t="s">
        <v>40</v>
      </c>
      <c r="BR55" s="598"/>
      <c r="BS55" s="598" t="s">
        <v>40</v>
      </c>
      <c r="BT55" s="598" t="s">
        <v>40</v>
      </c>
      <c r="BU55" s="598"/>
      <c r="BV55" s="598"/>
      <c r="BW55" s="598"/>
      <c r="BX55" s="598"/>
      <c r="BY55" s="598"/>
      <c r="BZ55" s="598"/>
      <c r="CA55" s="598"/>
      <c r="CB55" s="598"/>
      <c r="CC55" s="598"/>
      <c r="CD55" s="598"/>
      <c r="CE55" s="598"/>
      <c r="CF55" s="598"/>
      <c r="CG55" s="598"/>
      <c r="CH55" s="598"/>
      <c r="CI55" s="598"/>
      <c r="CJ55" s="598"/>
      <c r="CK55" s="598"/>
      <c r="CL55" s="598"/>
      <c r="CM55" s="598"/>
      <c r="CN55" s="598"/>
      <c r="CO55" s="598"/>
      <c r="CP55" s="598"/>
      <c r="CQ55" s="598"/>
      <c r="CR55" s="598"/>
      <c r="CS55" s="598"/>
      <c r="CT55" s="598"/>
      <c r="CU55" s="598"/>
      <c r="CV55" s="598"/>
      <c r="CW55" s="598"/>
      <c r="CX55" s="598"/>
      <c r="CY55" s="598"/>
      <c r="CZ55" s="598"/>
      <c r="DA55" s="598"/>
      <c r="DB55" s="598"/>
      <c r="DC55" s="598"/>
      <c r="DD55" s="598"/>
      <c r="DE55" s="598"/>
      <c r="DF55" s="598"/>
      <c r="DG55" s="598"/>
      <c r="DH55" s="598">
        <v>0</v>
      </c>
      <c r="DI55" s="598">
        <v>44087</v>
      </c>
      <c r="DJ55" s="598"/>
      <c r="DK55" s="598"/>
      <c r="DL55" s="598"/>
      <c r="DM55" s="598"/>
      <c r="DN55" s="598"/>
      <c r="DO55" s="598"/>
      <c r="DP55" s="598"/>
      <c r="DQ55" s="598"/>
      <c r="DR55" s="598"/>
      <c r="DS55" s="598"/>
      <c r="DT55" s="598"/>
      <c r="DU55" s="598"/>
      <c r="DV55" s="598"/>
      <c r="DW55" s="598"/>
      <c r="DX55" s="598"/>
      <c r="DY55" s="598"/>
      <c r="DZ55" s="598"/>
      <c r="EA55" s="598"/>
      <c r="EB55" s="598"/>
      <c r="EC55" s="598"/>
      <c r="ED55" s="598"/>
      <c r="EE55" s="598"/>
      <c r="EF55" s="598"/>
      <c r="EG55" s="598"/>
      <c r="EH55" s="598"/>
      <c r="EI55" s="598"/>
      <c r="EJ55" s="598"/>
      <c r="EK55" s="598"/>
      <c r="EL55" s="598"/>
      <c r="EM55" s="598"/>
      <c r="EN55" s="598"/>
      <c r="EO55" s="598"/>
      <c r="EP55" s="598"/>
      <c r="EQ55" s="598"/>
      <c r="ER55" s="598"/>
    </row>
    <row r="56" spans="1:148" ht="15.75" customHeight="1">
      <c r="A56" s="598">
        <v>44088</v>
      </c>
      <c r="B56" s="598"/>
      <c r="C56" s="598"/>
      <c r="D56" s="598"/>
      <c r="E56" s="598"/>
      <c r="F56" s="598"/>
      <c r="G56" s="598"/>
      <c r="H56" s="598"/>
      <c r="I56" s="598"/>
      <c r="J56" s="598"/>
      <c r="K56" s="598"/>
      <c r="L56" s="598"/>
      <c r="M56" s="598"/>
      <c r="N56" s="598"/>
      <c r="O56" s="598"/>
      <c r="P56" s="598"/>
      <c r="Q56" s="598"/>
      <c r="R56" s="598"/>
      <c r="S56" s="598"/>
      <c r="T56" s="598"/>
      <c r="U56" s="598"/>
      <c r="V56" s="598"/>
      <c r="W56" s="598"/>
      <c r="X56" s="598"/>
      <c r="Y56" s="598"/>
      <c r="Z56" s="598"/>
      <c r="AA56" s="598"/>
      <c r="AB56" s="598"/>
      <c r="AC56" s="598"/>
      <c r="AD56" s="598"/>
      <c r="AE56" s="598"/>
      <c r="AF56" s="598"/>
      <c r="AG56" s="598"/>
      <c r="AH56" s="598"/>
      <c r="AI56" s="598"/>
      <c r="AJ56" s="598"/>
      <c r="AK56" s="598"/>
      <c r="AL56" s="598"/>
      <c r="AM56" s="598"/>
      <c r="AN56" s="598"/>
      <c r="AO56" s="598"/>
      <c r="AP56" s="598"/>
      <c r="AQ56" s="598"/>
      <c r="AR56" s="598"/>
      <c r="AS56" s="598"/>
      <c r="AT56" s="598"/>
      <c r="AU56" s="598"/>
      <c r="AV56" s="598"/>
      <c r="AW56" s="598"/>
      <c r="AX56" s="598"/>
      <c r="AY56" s="598"/>
      <c r="AZ56" s="598"/>
      <c r="BA56" s="598"/>
      <c r="BB56" s="598"/>
      <c r="BC56" s="598"/>
      <c r="BD56" s="598"/>
      <c r="BE56" s="598"/>
      <c r="BF56" s="598"/>
      <c r="BG56" s="598"/>
      <c r="BH56" s="598"/>
      <c r="BI56" s="598"/>
      <c r="BJ56" s="598"/>
      <c r="BK56" s="598"/>
      <c r="BL56" s="598"/>
      <c r="BM56" s="598"/>
      <c r="BN56" s="598"/>
      <c r="BO56" s="598"/>
      <c r="BP56" s="598"/>
      <c r="BQ56" s="598"/>
      <c r="BR56" s="598"/>
      <c r="BS56" s="598"/>
      <c r="BT56" s="598"/>
      <c r="BU56" s="598"/>
      <c r="BV56" s="598"/>
      <c r="BW56" s="598"/>
      <c r="BX56" s="598"/>
      <c r="BY56" s="598"/>
      <c r="BZ56" s="598"/>
      <c r="CA56" s="598"/>
      <c r="CB56" s="598"/>
      <c r="CC56" s="598"/>
      <c r="CD56" s="598"/>
      <c r="CE56" s="598"/>
      <c r="CF56" s="598"/>
      <c r="CG56" s="598"/>
      <c r="CH56" s="598"/>
      <c r="CI56" s="598"/>
      <c r="CJ56" s="598"/>
      <c r="CK56" s="598"/>
      <c r="CL56" s="598"/>
      <c r="CM56" s="598"/>
      <c r="CN56" s="598"/>
      <c r="CO56" s="598"/>
      <c r="CP56" s="598"/>
      <c r="CQ56" s="598"/>
      <c r="CR56" s="598"/>
      <c r="CS56" s="598"/>
      <c r="CT56" s="598"/>
      <c r="CU56" s="598"/>
      <c r="CV56" s="598"/>
      <c r="CW56" s="598"/>
      <c r="CX56" s="598"/>
      <c r="CY56" s="598"/>
      <c r="CZ56" s="598"/>
      <c r="DA56" s="598"/>
      <c r="DB56" s="598"/>
      <c r="DC56" s="598"/>
      <c r="DD56" s="598"/>
      <c r="DE56" s="598"/>
      <c r="DF56" s="598"/>
      <c r="DG56" s="598"/>
      <c r="DH56" s="598">
        <v>0</v>
      </c>
      <c r="DI56" s="598">
        <v>44088</v>
      </c>
      <c r="DJ56" s="598"/>
      <c r="DK56" s="598"/>
      <c r="DL56" s="598"/>
      <c r="DM56" s="598"/>
      <c r="DN56" s="598"/>
      <c r="DO56" s="598"/>
      <c r="DP56" s="598"/>
      <c r="DQ56" s="598"/>
      <c r="DR56" s="598"/>
      <c r="DS56" s="598"/>
      <c r="DT56" s="598"/>
      <c r="DU56" s="598"/>
      <c r="DV56" s="598"/>
      <c r="DW56" s="598"/>
      <c r="DX56" s="598"/>
      <c r="DY56" s="598"/>
      <c r="DZ56" s="598"/>
      <c r="EA56" s="598"/>
      <c r="EB56" s="598"/>
      <c r="EC56" s="598"/>
      <c r="ED56" s="598"/>
      <c r="EE56" s="598"/>
      <c r="EF56" s="598"/>
      <c r="EG56" s="598"/>
      <c r="EH56" s="598"/>
      <c r="EI56" s="598"/>
      <c r="EJ56" s="598"/>
      <c r="EK56" s="598"/>
      <c r="EL56" s="598"/>
      <c r="EM56" s="598"/>
      <c r="EN56" s="598"/>
      <c r="EO56" s="598"/>
      <c r="EP56" s="598"/>
      <c r="EQ56" s="598"/>
      <c r="ER56" s="598"/>
    </row>
    <row r="57" spans="1:148" ht="10.5" customHeight="1">
      <c r="A57" s="598">
        <v>44089</v>
      </c>
      <c r="B57" s="598"/>
      <c r="C57" s="598"/>
      <c r="D57" s="598"/>
      <c r="E57" s="598"/>
      <c r="F57" s="598"/>
      <c r="G57" s="598"/>
      <c r="H57" s="598"/>
      <c r="I57" s="598" t="s">
        <v>40</v>
      </c>
      <c r="J57" s="598" t="s">
        <v>40</v>
      </c>
      <c r="K57" s="598"/>
      <c r="L57" s="598"/>
      <c r="M57" s="598"/>
      <c r="N57" s="598"/>
      <c r="O57" s="598"/>
      <c r="P57" s="598"/>
      <c r="Q57" s="598"/>
      <c r="R57" s="598"/>
      <c r="S57" s="598"/>
      <c r="T57" s="598"/>
      <c r="U57" s="598" t="s">
        <v>40</v>
      </c>
      <c r="V57" s="598"/>
      <c r="W57" s="598"/>
      <c r="X57" s="598"/>
      <c r="Y57" s="598"/>
      <c r="Z57" s="598"/>
      <c r="AA57" s="598" t="s">
        <v>40</v>
      </c>
      <c r="AB57" s="598"/>
      <c r="AC57" s="598" t="s">
        <v>40</v>
      </c>
      <c r="AD57" s="598"/>
      <c r="AE57" s="598"/>
      <c r="AF57" s="598"/>
      <c r="AG57" s="598"/>
      <c r="AH57" s="598"/>
      <c r="AI57" s="598" t="s">
        <v>40</v>
      </c>
      <c r="AJ57" s="598"/>
      <c r="AK57" s="598"/>
      <c r="AL57" s="598"/>
      <c r="AM57" s="598"/>
      <c r="AN57" s="598"/>
      <c r="AO57" s="598"/>
      <c r="AP57" s="598"/>
      <c r="AQ57" s="598"/>
      <c r="AR57" s="598"/>
      <c r="AS57" s="598"/>
      <c r="AT57" s="598"/>
      <c r="AU57" s="598"/>
      <c r="AV57" s="598"/>
      <c r="AW57" s="598"/>
      <c r="AX57" s="598" t="s">
        <v>40</v>
      </c>
      <c r="AY57" s="598" t="s">
        <v>40</v>
      </c>
      <c r="AZ57" s="598"/>
      <c r="BA57" s="598" t="s">
        <v>40</v>
      </c>
      <c r="BB57" s="598" t="s">
        <v>40</v>
      </c>
      <c r="BC57" s="598"/>
      <c r="BD57" s="598" t="s">
        <v>40</v>
      </c>
      <c r="BE57" s="598"/>
      <c r="BF57" s="598" t="s">
        <v>40</v>
      </c>
      <c r="BG57" s="598" t="s">
        <v>40</v>
      </c>
      <c r="BH57" s="598"/>
      <c r="BI57" s="598"/>
      <c r="BJ57" s="598" t="s">
        <v>40</v>
      </c>
      <c r="BK57" s="598"/>
      <c r="BL57" s="598"/>
      <c r="BM57" s="598"/>
      <c r="BN57" s="598"/>
      <c r="BO57" s="598"/>
      <c r="BP57" s="598"/>
      <c r="BQ57" s="598"/>
      <c r="BR57" s="598"/>
      <c r="BS57" s="598"/>
      <c r="BT57" s="598"/>
      <c r="BU57" s="598"/>
      <c r="BV57" s="598" t="s">
        <v>40</v>
      </c>
      <c r="BW57" s="598"/>
      <c r="BX57" s="598"/>
      <c r="BY57" s="598"/>
      <c r="BZ57" s="598"/>
      <c r="CA57" s="598"/>
      <c r="CB57" s="598"/>
      <c r="CC57" s="598"/>
      <c r="CD57" s="598"/>
      <c r="CE57" s="598"/>
      <c r="CF57" s="598"/>
      <c r="CG57" s="598"/>
      <c r="CH57" s="598"/>
      <c r="CI57" s="598"/>
      <c r="CJ57" s="598"/>
      <c r="CK57" s="598"/>
      <c r="CL57" s="598"/>
      <c r="CM57" s="598"/>
      <c r="CN57" s="598"/>
      <c r="CO57" s="598" t="s">
        <v>40</v>
      </c>
      <c r="CP57" s="598"/>
      <c r="CQ57" s="598" t="s">
        <v>40</v>
      </c>
      <c r="CR57" s="598"/>
      <c r="CS57" s="598"/>
      <c r="CT57" s="598"/>
      <c r="CU57" s="598"/>
      <c r="CV57" s="598"/>
      <c r="CW57" s="598"/>
      <c r="CX57" s="598"/>
      <c r="CY57" s="598"/>
      <c r="CZ57" s="598"/>
      <c r="DA57" s="598"/>
      <c r="DB57" s="598"/>
      <c r="DC57" s="598"/>
      <c r="DD57" s="598"/>
      <c r="DE57" s="598"/>
      <c r="DF57" s="598"/>
      <c r="DG57" s="598"/>
      <c r="DH57" s="598">
        <v>0</v>
      </c>
      <c r="DI57" s="598">
        <v>44089</v>
      </c>
      <c r="DJ57" s="598"/>
      <c r="DK57" s="598"/>
      <c r="DL57" s="598"/>
      <c r="DM57" s="598"/>
      <c r="DN57" s="598"/>
      <c r="DO57" s="598"/>
      <c r="DP57" s="598"/>
      <c r="DQ57" s="598"/>
      <c r="DR57" s="598"/>
      <c r="DS57" s="598"/>
      <c r="DT57" s="598"/>
      <c r="DU57" s="598"/>
      <c r="DV57" s="598"/>
      <c r="DW57" s="598"/>
      <c r="DX57" s="598"/>
      <c r="DY57" s="598"/>
      <c r="DZ57" s="598"/>
      <c r="EA57" s="598"/>
      <c r="EB57" s="598"/>
      <c r="EC57" s="598"/>
      <c r="ED57" s="598"/>
      <c r="EE57" s="598"/>
      <c r="EF57" s="598"/>
      <c r="EG57" s="598"/>
      <c r="EH57" s="598"/>
      <c r="EI57" s="598"/>
      <c r="EJ57" s="598"/>
      <c r="EK57" s="598"/>
      <c r="EL57" s="598"/>
      <c r="EM57" s="598"/>
      <c r="EN57" s="598"/>
      <c r="EO57" s="598"/>
      <c r="EP57" s="598"/>
      <c r="EQ57" s="598"/>
      <c r="ER57" s="598"/>
    </row>
    <row r="58" spans="1:148">
      <c r="A58" s="598">
        <v>44090</v>
      </c>
      <c r="B58" s="598"/>
      <c r="C58" s="598"/>
      <c r="D58" s="598"/>
      <c r="E58" s="598"/>
      <c r="F58" s="598"/>
      <c r="G58" s="598"/>
      <c r="H58" s="598"/>
      <c r="I58" s="598"/>
      <c r="J58" s="598" t="s">
        <v>40</v>
      </c>
      <c r="K58" s="598"/>
      <c r="L58" s="598"/>
      <c r="M58" s="598"/>
      <c r="N58" s="598"/>
      <c r="O58" s="598"/>
      <c r="P58" s="598"/>
      <c r="Q58" s="598"/>
      <c r="R58" s="598"/>
      <c r="S58" s="598"/>
      <c r="T58" s="598"/>
      <c r="U58" s="598"/>
      <c r="V58" s="598"/>
      <c r="W58" s="598"/>
      <c r="X58" s="598"/>
      <c r="Y58" s="598"/>
      <c r="Z58" s="598" t="s">
        <v>40</v>
      </c>
      <c r="AA58" s="598"/>
      <c r="AB58" s="598"/>
      <c r="AC58" s="598"/>
      <c r="AD58" s="598"/>
      <c r="AE58" s="598"/>
      <c r="AF58" s="598"/>
      <c r="AG58" s="598"/>
      <c r="AH58" s="598"/>
      <c r="AI58" s="598"/>
      <c r="AJ58" s="598"/>
      <c r="AK58" s="598"/>
      <c r="AL58" s="598"/>
      <c r="AM58" s="598"/>
      <c r="AN58" s="598"/>
      <c r="AO58" s="598"/>
      <c r="AP58" s="598"/>
      <c r="AQ58" s="598"/>
      <c r="AR58" s="598"/>
      <c r="AS58" s="598" t="s">
        <v>40</v>
      </c>
      <c r="AT58" s="598"/>
      <c r="AU58" s="598" t="s">
        <v>40</v>
      </c>
      <c r="AV58" s="598" t="s">
        <v>40</v>
      </c>
      <c r="AW58" s="598" t="s">
        <v>40</v>
      </c>
      <c r="AX58" s="598" t="s">
        <v>40</v>
      </c>
      <c r="AY58" s="598" t="s">
        <v>40</v>
      </c>
      <c r="AZ58" s="598"/>
      <c r="BA58" s="598"/>
      <c r="BB58" s="598" t="s">
        <v>40</v>
      </c>
      <c r="BC58" s="598"/>
      <c r="BD58" s="598" t="s">
        <v>40</v>
      </c>
      <c r="BE58" s="598"/>
      <c r="BF58" s="598" t="s">
        <v>40</v>
      </c>
      <c r="BG58" s="598" t="s">
        <v>40</v>
      </c>
      <c r="BH58" s="598"/>
      <c r="BI58" s="598" t="s">
        <v>40</v>
      </c>
      <c r="BJ58" s="598" t="s">
        <v>40</v>
      </c>
      <c r="BK58" s="598"/>
      <c r="BL58" s="598"/>
      <c r="BM58" s="598"/>
      <c r="BN58" s="598"/>
      <c r="BO58" s="598"/>
      <c r="BP58" s="598"/>
      <c r="BQ58" s="598"/>
      <c r="BR58" s="598"/>
      <c r="BS58" s="598"/>
      <c r="BT58" s="598"/>
      <c r="BU58" s="598"/>
      <c r="BV58" s="598"/>
      <c r="BW58" s="598"/>
      <c r="BX58" s="598"/>
      <c r="BY58" s="598"/>
      <c r="BZ58" s="598"/>
      <c r="CA58" s="598"/>
      <c r="CB58" s="598"/>
      <c r="CC58" s="598"/>
      <c r="CD58" s="598"/>
      <c r="CE58" s="598" t="s">
        <v>40</v>
      </c>
      <c r="CF58" s="598"/>
      <c r="CG58" s="598"/>
      <c r="CH58" s="598"/>
      <c r="CI58" s="598"/>
      <c r="CJ58" s="598"/>
      <c r="CK58" s="598"/>
      <c r="CL58" s="598"/>
      <c r="CM58" s="598"/>
      <c r="CN58" s="598" t="s">
        <v>40</v>
      </c>
      <c r="CO58" s="598"/>
      <c r="CP58" s="598"/>
      <c r="CQ58" s="598"/>
      <c r="CR58" s="598" t="s">
        <v>40</v>
      </c>
      <c r="CS58" s="598"/>
      <c r="CT58" s="598"/>
      <c r="CU58" s="598"/>
      <c r="CV58" s="598" t="s">
        <v>40</v>
      </c>
      <c r="CW58" s="598"/>
      <c r="CX58" s="598"/>
      <c r="CY58" s="598"/>
      <c r="CZ58" s="598"/>
      <c r="DA58" s="598"/>
      <c r="DB58" s="598"/>
      <c r="DC58" s="598"/>
      <c r="DD58" s="598"/>
      <c r="DE58" s="598"/>
      <c r="DF58" s="598"/>
      <c r="DG58" s="598"/>
      <c r="DH58" s="598">
        <v>0</v>
      </c>
      <c r="DI58" s="598">
        <v>44090</v>
      </c>
      <c r="DJ58" s="598"/>
      <c r="DK58" s="598"/>
      <c r="DL58" s="598"/>
      <c r="DM58" s="598"/>
      <c r="DN58" s="598"/>
      <c r="DO58" s="598"/>
      <c r="DP58" s="598"/>
      <c r="DQ58" s="598"/>
      <c r="DR58" s="598"/>
      <c r="DS58" s="598"/>
      <c r="DT58" s="598"/>
      <c r="DU58" s="598"/>
      <c r="DV58" s="598"/>
      <c r="DW58" s="598"/>
      <c r="DX58" s="598"/>
      <c r="DY58" s="598"/>
      <c r="DZ58" s="598"/>
      <c r="EA58" s="598"/>
      <c r="EB58" s="598"/>
      <c r="EC58" s="598"/>
      <c r="ED58" s="598"/>
      <c r="EE58" s="598"/>
      <c r="EF58" s="598"/>
      <c r="EG58" s="598"/>
      <c r="EH58" s="598"/>
      <c r="EI58" s="598"/>
      <c r="EJ58" s="598"/>
      <c r="EK58" s="598"/>
      <c r="EL58" s="598"/>
      <c r="EM58" s="598"/>
      <c r="EN58" s="598"/>
      <c r="EO58" s="598"/>
      <c r="EP58" s="598"/>
      <c r="EQ58" s="598"/>
      <c r="ER58" s="598"/>
    </row>
    <row r="59" spans="1:148">
      <c r="A59" s="598">
        <v>44091</v>
      </c>
      <c r="B59" s="598"/>
      <c r="C59" s="598" t="s">
        <v>40</v>
      </c>
      <c r="D59" s="598" t="s">
        <v>40</v>
      </c>
      <c r="E59" s="598" t="s">
        <v>40</v>
      </c>
      <c r="F59" s="598" t="s">
        <v>40</v>
      </c>
      <c r="G59" s="598" t="s">
        <v>40</v>
      </c>
      <c r="H59" s="598" t="s">
        <v>40</v>
      </c>
      <c r="I59" s="598" t="s">
        <v>40</v>
      </c>
      <c r="J59" s="598" t="s">
        <v>40</v>
      </c>
      <c r="K59" s="598"/>
      <c r="L59" s="598"/>
      <c r="M59" s="598"/>
      <c r="N59" s="598" t="s">
        <v>40</v>
      </c>
      <c r="O59" s="598" t="s">
        <v>40</v>
      </c>
      <c r="P59" s="598"/>
      <c r="Q59" s="598"/>
      <c r="R59" s="598" t="s">
        <v>40</v>
      </c>
      <c r="S59" s="598" t="s">
        <v>40</v>
      </c>
      <c r="T59" s="598" t="s">
        <v>40</v>
      </c>
      <c r="U59" s="598" t="s">
        <v>40</v>
      </c>
      <c r="V59" s="598"/>
      <c r="W59" s="598"/>
      <c r="X59" s="598" t="s">
        <v>40</v>
      </c>
      <c r="Y59" s="598"/>
      <c r="Z59" s="598"/>
      <c r="AA59" s="598" t="s">
        <v>40</v>
      </c>
      <c r="AB59" s="598"/>
      <c r="AC59" s="598" t="s">
        <v>40</v>
      </c>
      <c r="AD59" s="598"/>
      <c r="AE59" s="598"/>
      <c r="AF59" s="598"/>
      <c r="AG59" s="598" t="s">
        <v>40</v>
      </c>
      <c r="AH59" s="598" t="s">
        <v>40</v>
      </c>
      <c r="AI59" s="598" t="s">
        <v>40</v>
      </c>
      <c r="AJ59" s="598" t="s">
        <v>40</v>
      </c>
      <c r="AK59" s="598" t="s">
        <v>40</v>
      </c>
      <c r="AL59" s="598"/>
      <c r="AM59" s="598"/>
      <c r="AN59" s="598"/>
      <c r="AO59" s="598" t="s">
        <v>40</v>
      </c>
      <c r="AP59" s="598"/>
      <c r="AQ59" s="598"/>
      <c r="AR59" s="598"/>
      <c r="AS59" s="598"/>
      <c r="AT59" s="598"/>
      <c r="AU59" s="598"/>
      <c r="AV59" s="598"/>
      <c r="AW59" s="598"/>
      <c r="AX59" s="598"/>
      <c r="AY59" s="598"/>
      <c r="AZ59" s="598"/>
      <c r="BA59" s="598"/>
      <c r="BB59" s="598"/>
      <c r="BC59" s="598"/>
      <c r="BD59" s="598"/>
      <c r="BE59" s="598"/>
      <c r="BF59" s="598"/>
      <c r="BG59" s="598"/>
      <c r="BH59" s="598"/>
      <c r="BI59" s="598"/>
      <c r="BJ59" s="598"/>
      <c r="BK59" s="598" t="s">
        <v>40</v>
      </c>
      <c r="BL59" s="598"/>
      <c r="BM59" s="598" t="s">
        <v>40</v>
      </c>
      <c r="BN59" s="598" t="s">
        <v>40</v>
      </c>
      <c r="BO59" s="598" t="s">
        <v>40</v>
      </c>
      <c r="BP59" s="598"/>
      <c r="BQ59" s="598"/>
      <c r="BR59" s="598"/>
      <c r="BS59" s="598"/>
      <c r="BT59" s="598" t="s">
        <v>40</v>
      </c>
      <c r="BU59" s="598"/>
      <c r="BV59" s="598"/>
      <c r="BW59" s="598"/>
      <c r="BX59" s="598" t="s">
        <v>40</v>
      </c>
      <c r="BY59" s="598"/>
      <c r="BZ59" s="598" t="s">
        <v>40</v>
      </c>
      <c r="CA59" s="598"/>
      <c r="CB59" s="598"/>
      <c r="CC59" s="598" t="s">
        <v>40</v>
      </c>
      <c r="CD59" s="598"/>
      <c r="CE59" s="598"/>
      <c r="CF59" s="598" t="s">
        <v>40</v>
      </c>
      <c r="CG59" s="598" t="s">
        <v>40</v>
      </c>
      <c r="CH59" s="598" t="s">
        <v>40</v>
      </c>
      <c r="CI59" s="598" t="s">
        <v>40</v>
      </c>
      <c r="CJ59" s="598" t="s">
        <v>40</v>
      </c>
      <c r="CK59" s="598" t="s">
        <v>40</v>
      </c>
      <c r="CL59" s="598" t="s">
        <v>40</v>
      </c>
      <c r="CM59" s="598"/>
      <c r="CN59" s="598"/>
      <c r="CO59" s="598"/>
      <c r="CP59" s="598"/>
      <c r="CQ59" s="598"/>
      <c r="CR59" s="598"/>
      <c r="CS59" s="598" t="s">
        <v>40</v>
      </c>
      <c r="CT59" s="598" t="s">
        <v>40</v>
      </c>
      <c r="CU59" s="598"/>
      <c r="CV59" s="598">
        <v>297</v>
      </c>
      <c r="CW59" s="598" t="s">
        <v>40</v>
      </c>
      <c r="CX59" s="598"/>
      <c r="CY59" s="598"/>
      <c r="CZ59" s="598"/>
      <c r="DA59" s="598"/>
      <c r="DB59" s="598"/>
      <c r="DC59" s="598"/>
      <c r="DD59" s="598"/>
      <c r="DE59" s="598"/>
      <c r="DF59" s="598"/>
      <c r="DG59" s="598"/>
      <c r="DH59" s="598">
        <v>297</v>
      </c>
      <c r="DI59" s="598">
        <v>44091</v>
      </c>
      <c r="DJ59" s="598"/>
      <c r="DK59" s="598"/>
      <c r="DL59" s="598"/>
      <c r="DM59" s="598"/>
      <c r="DN59" s="598"/>
      <c r="DO59" s="598"/>
      <c r="DP59" s="598"/>
      <c r="DQ59" s="598"/>
      <c r="DR59" s="598"/>
      <c r="DS59" s="598"/>
      <c r="DT59" s="598"/>
      <c r="DU59" s="598"/>
      <c r="DV59" s="598"/>
      <c r="DW59" s="598"/>
      <c r="DX59" s="598"/>
      <c r="DY59" s="598"/>
      <c r="DZ59" s="598"/>
      <c r="EA59" s="598"/>
      <c r="EB59" s="598"/>
      <c r="EC59" s="598"/>
      <c r="ED59" s="598"/>
      <c r="EE59" s="598"/>
      <c r="EF59" s="598"/>
      <c r="EG59" s="598"/>
      <c r="EH59" s="598"/>
      <c r="EI59" s="598"/>
      <c r="EJ59" s="598"/>
      <c r="EK59" s="598"/>
      <c r="EL59" s="598"/>
      <c r="EM59" s="598"/>
      <c r="EN59" s="598"/>
      <c r="EO59" s="598"/>
      <c r="EP59" s="598"/>
      <c r="EQ59" s="598"/>
      <c r="ER59" s="598"/>
    </row>
    <row r="60" spans="1:148">
      <c r="A60" s="598">
        <v>44092</v>
      </c>
      <c r="B60" s="598"/>
      <c r="C60" s="598"/>
      <c r="D60" s="598"/>
      <c r="E60" s="598"/>
      <c r="F60" s="598"/>
      <c r="G60" s="598"/>
      <c r="H60" s="598"/>
      <c r="I60" s="598"/>
      <c r="J60" s="598"/>
      <c r="K60" s="598"/>
      <c r="L60" s="598"/>
      <c r="M60" s="598"/>
      <c r="N60" s="598"/>
      <c r="O60" s="598"/>
      <c r="P60" s="598"/>
      <c r="Q60" s="598"/>
      <c r="R60" s="598" t="s">
        <v>40</v>
      </c>
      <c r="S60" s="598"/>
      <c r="T60" s="598" t="s">
        <v>40</v>
      </c>
      <c r="U60" s="598"/>
      <c r="V60" s="598"/>
      <c r="W60" s="598"/>
      <c r="X60" s="598" t="s">
        <v>40</v>
      </c>
      <c r="Y60" s="598"/>
      <c r="Z60" s="598"/>
      <c r="AA60" s="598"/>
      <c r="AB60" s="598"/>
      <c r="AC60" s="598"/>
      <c r="AD60" s="598"/>
      <c r="AE60" s="598"/>
      <c r="AF60" s="598"/>
      <c r="AG60" s="598"/>
      <c r="AH60" s="598" t="s">
        <v>40</v>
      </c>
      <c r="AI60" s="598"/>
      <c r="AJ60" s="598"/>
      <c r="AK60" s="598"/>
      <c r="AL60" s="598"/>
      <c r="AM60" s="598" t="s">
        <v>40</v>
      </c>
      <c r="AN60" s="598"/>
      <c r="AO60" s="598"/>
      <c r="AP60" s="598"/>
      <c r="AQ60" s="598"/>
      <c r="AR60" s="598"/>
      <c r="AS60" s="598"/>
      <c r="AT60" s="598"/>
      <c r="AU60" s="598"/>
      <c r="AV60" s="598"/>
      <c r="AW60" s="598"/>
      <c r="AX60" s="598"/>
      <c r="AY60" s="598"/>
      <c r="AZ60" s="598"/>
      <c r="BA60" s="598"/>
      <c r="BB60" s="598"/>
      <c r="BC60" s="598"/>
      <c r="BD60" s="598"/>
      <c r="BE60" s="598"/>
      <c r="BF60" s="598"/>
      <c r="BG60" s="598"/>
      <c r="BH60" s="598"/>
      <c r="BI60" s="598"/>
      <c r="BJ60" s="598"/>
      <c r="BK60" s="598" t="s">
        <v>40</v>
      </c>
      <c r="BL60" s="598"/>
      <c r="BM60" s="598"/>
      <c r="BN60" s="598"/>
      <c r="BO60" s="598"/>
      <c r="BP60" s="598"/>
      <c r="BQ60" s="598"/>
      <c r="BR60" s="598"/>
      <c r="BS60" s="598"/>
      <c r="BT60" s="598"/>
      <c r="BU60" s="598"/>
      <c r="BV60" s="598"/>
      <c r="BW60" s="598"/>
      <c r="BX60" s="598"/>
      <c r="BY60" s="598"/>
      <c r="BZ60" s="598"/>
      <c r="CA60" s="598"/>
      <c r="CB60" s="598"/>
      <c r="CC60" s="598"/>
      <c r="CD60" s="598"/>
      <c r="CE60" s="598"/>
      <c r="CF60" s="598"/>
      <c r="CG60" s="598"/>
      <c r="CH60" s="598"/>
      <c r="CI60" s="598"/>
      <c r="CJ60" s="598"/>
      <c r="CK60" s="598"/>
      <c r="CL60" s="598"/>
      <c r="CM60" s="598">
        <v>241.5</v>
      </c>
      <c r="CN60" s="598" t="s">
        <v>40</v>
      </c>
      <c r="CO60" s="598"/>
      <c r="CP60" s="598">
        <v>562.5</v>
      </c>
      <c r="CQ60" s="598"/>
      <c r="CR60" s="598"/>
      <c r="CS60" s="598"/>
      <c r="CT60" s="598"/>
      <c r="CU60" s="598"/>
      <c r="CV60" s="598">
        <v>516</v>
      </c>
      <c r="CW60" s="598">
        <v>246</v>
      </c>
      <c r="CX60" s="598"/>
      <c r="CY60" s="598"/>
      <c r="CZ60" s="598"/>
      <c r="DA60" s="598"/>
      <c r="DB60" s="598"/>
      <c r="DC60" s="598"/>
      <c r="DD60" s="598"/>
      <c r="DE60" s="598"/>
      <c r="DF60" s="598"/>
      <c r="DG60" s="598"/>
      <c r="DH60" s="598">
        <v>1566</v>
      </c>
      <c r="DI60" s="598">
        <v>44092</v>
      </c>
      <c r="DJ60" s="598"/>
      <c r="DK60" s="598"/>
      <c r="DL60" s="598"/>
      <c r="DM60" s="598"/>
      <c r="DN60" s="598"/>
      <c r="DO60" s="598"/>
      <c r="DP60" s="598"/>
      <c r="DQ60" s="598"/>
      <c r="DR60" s="598"/>
      <c r="DS60" s="598"/>
      <c r="DT60" s="598"/>
      <c r="DU60" s="598"/>
      <c r="DV60" s="598"/>
      <c r="DW60" s="598"/>
      <c r="DX60" s="598"/>
      <c r="DY60" s="598"/>
      <c r="DZ60" s="598"/>
      <c r="EA60" s="598"/>
      <c r="EB60" s="598"/>
      <c r="EC60" s="598"/>
      <c r="ED60" s="598"/>
      <c r="EE60" s="598"/>
      <c r="EF60" s="598"/>
      <c r="EG60" s="598"/>
      <c r="EH60" s="598"/>
      <c r="EI60" s="598"/>
      <c r="EJ60" s="598"/>
      <c r="EK60" s="598"/>
      <c r="EL60" s="598"/>
      <c r="EM60" s="598"/>
      <c r="EN60" s="598"/>
      <c r="EO60" s="598"/>
      <c r="EP60" s="598"/>
      <c r="EQ60" s="598"/>
      <c r="ER60" s="598"/>
    </row>
    <row r="61" spans="1:148">
      <c r="A61" s="598">
        <v>44093</v>
      </c>
      <c r="B61" s="598" t="s">
        <v>40</v>
      </c>
      <c r="C61" s="598"/>
      <c r="D61" s="598"/>
      <c r="E61" s="598"/>
      <c r="F61" s="598"/>
      <c r="G61" s="598" t="s">
        <v>40</v>
      </c>
      <c r="H61" s="598" t="s">
        <v>40</v>
      </c>
      <c r="I61" s="598" t="s">
        <v>40</v>
      </c>
      <c r="J61" s="598" t="s">
        <v>40</v>
      </c>
      <c r="K61" s="598"/>
      <c r="L61" s="598"/>
      <c r="M61" s="598"/>
      <c r="N61" s="598"/>
      <c r="O61" s="598" t="s">
        <v>40</v>
      </c>
      <c r="P61" s="598"/>
      <c r="Q61" s="598"/>
      <c r="R61" s="598"/>
      <c r="S61" s="598"/>
      <c r="T61" s="598"/>
      <c r="U61" s="598" t="s">
        <v>40</v>
      </c>
      <c r="V61" s="598" t="s">
        <v>40</v>
      </c>
      <c r="W61" s="598"/>
      <c r="X61" s="598"/>
      <c r="Y61" s="598"/>
      <c r="Z61" s="598"/>
      <c r="AA61" s="598"/>
      <c r="AB61" s="598"/>
      <c r="AC61" s="598" t="s">
        <v>40</v>
      </c>
      <c r="AD61" s="598"/>
      <c r="AE61" s="598"/>
      <c r="AF61" s="598"/>
      <c r="AG61" s="598"/>
      <c r="AH61" s="598" t="s">
        <v>40</v>
      </c>
      <c r="AI61" s="598"/>
      <c r="AJ61" s="598" t="s">
        <v>40</v>
      </c>
      <c r="AK61" s="598"/>
      <c r="AL61" s="598"/>
      <c r="AM61" s="598" t="s">
        <v>40</v>
      </c>
      <c r="AN61" s="598"/>
      <c r="AO61" s="598"/>
      <c r="AP61" s="598"/>
      <c r="AQ61" s="598"/>
      <c r="AR61" s="598"/>
      <c r="AS61" s="598"/>
      <c r="AT61" s="598" t="s">
        <v>40</v>
      </c>
      <c r="AU61" s="598"/>
      <c r="AV61" s="598"/>
      <c r="AW61" s="598" t="s">
        <v>40</v>
      </c>
      <c r="AX61" s="598" t="s">
        <v>40</v>
      </c>
      <c r="AY61" s="598"/>
      <c r="AZ61" s="598"/>
      <c r="BA61" s="598" t="s">
        <v>40</v>
      </c>
      <c r="BB61" s="598"/>
      <c r="BC61" s="598"/>
      <c r="BD61" s="598" t="s">
        <v>40</v>
      </c>
      <c r="BE61" s="598"/>
      <c r="BF61" s="598" t="s">
        <v>40</v>
      </c>
      <c r="BG61" s="598"/>
      <c r="BH61" s="598"/>
      <c r="BI61" s="598" t="s">
        <v>40</v>
      </c>
      <c r="BJ61" s="598"/>
      <c r="BK61" s="598"/>
      <c r="BL61" s="598"/>
      <c r="BM61" s="598"/>
      <c r="BN61" s="598"/>
      <c r="BO61" s="598"/>
      <c r="BP61" s="598" t="s">
        <v>40</v>
      </c>
      <c r="BQ61" s="598" t="s">
        <v>40</v>
      </c>
      <c r="BR61" s="598"/>
      <c r="BS61" s="598"/>
      <c r="BT61" s="598"/>
      <c r="BU61" s="598"/>
      <c r="BV61" s="598"/>
      <c r="BW61" s="598"/>
      <c r="BX61" s="598"/>
      <c r="BY61" s="598"/>
      <c r="BZ61" s="598"/>
      <c r="CA61" s="598"/>
      <c r="CB61" s="598"/>
      <c r="CC61" s="598"/>
      <c r="CD61" s="598"/>
      <c r="CE61" s="598"/>
      <c r="CF61" s="598"/>
      <c r="CG61" s="598"/>
      <c r="CH61" s="598"/>
      <c r="CI61" s="598"/>
      <c r="CJ61" s="598"/>
      <c r="CK61" s="598"/>
      <c r="CL61" s="598"/>
      <c r="CM61" s="598">
        <v>481.5</v>
      </c>
      <c r="CN61" s="598" t="s">
        <v>40</v>
      </c>
      <c r="CO61" s="598"/>
      <c r="CP61" s="598"/>
      <c r="CQ61" s="598"/>
      <c r="CR61" s="598"/>
      <c r="CS61" s="598"/>
      <c r="CT61" s="598" t="s">
        <v>40</v>
      </c>
      <c r="CU61" s="598" t="s">
        <v>40</v>
      </c>
      <c r="CV61" s="598" t="s">
        <v>40</v>
      </c>
      <c r="CW61" s="598"/>
      <c r="CX61" s="598"/>
      <c r="CY61" s="598">
        <v>135</v>
      </c>
      <c r="CZ61" s="598"/>
      <c r="DA61" s="598" t="s">
        <v>40</v>
      </c>
      <c r="DB61" s="598"/>
      <c r="DC61" s="598"/>
      <c r="DD61" s="598"/>
      <c r="DE61" s="598"/>
      <c r="DF61" s="598"/>
      <c r="DG61" s="598"/>
      <c r="DH61" s="598">
        <v>616.5</v>
      </c>
      <c r="DI61" s="598">
        <v>44093</v>
      </c>
      <c r="DJ61" s="598"/>
      <c r="DK61" s="598"/>
      <c r="DL61" s="598"/>
      <c r="DM61" s="598"/>
      <c r="DN61" s="598"/>
      <c r="DO61" s="598"/>
      <c r="DP61" s="598"/>
      <c r="DQ61" s="598"/>
      <c r="DR61" s="598"/>
      <c r="DS61" s="598"/>
      <c r="DT61" s="598"/>
      <c r="DU61" s="598"/>
      <c r="DV61" s="598"/>
      <c r="DW61" s="598"/>
      <c r="DX61" s="598"/>
      <c r="DY61" s="598"/>
      <c r="DZ61" s="598"/>
      <c r="EA61" s="598"/>
      <c r="EB61" s="598"/>
      <c r="EC61" s="598"/>
      <c r="ED61" s="598"/>
      <c r="EE61" s="598"/>
      <c r="EF61" s="598"/>
      <c r="EG61" s="598"/>
      <c r="EH61" s="598"/>
      <c r="EI61" s="598"/>
      <c r="EJ61" s="598"/>
      <c r="EK61" s="598"/>
      <c r="EL61" s="598"/>
      <c r="EM61" s="598"/>
      <c r="EN61" s="598"/>
      <c r="EO61" s="598"/>
      <c r="EP61" s="598"/>
      <c r="EQ61" s="598"/>
      <c r="ER61" s="598"/>
    </row>
    <row r="62" spans="1:148">
      <c r="A62" s="598">
        <v>44094</v>
      </c>
      <c r="B62" s="598"/>
      <c r="C62" s="598" t="s">
        <v>40</v>
      </c>
      <c r="D62" s="598" t="s">
        <v>40</v>
      </c>
      <c r="E62" s="598" t="s">
        <v>40</v>
      </c>
      <c r="F62" s="598"/>
      <c r="G62" s="598"/>
      <c r="H62" s="598" t="s">
        <v>40</v>
      </c>
      <c r="I62" s="598"/>
      <c r="J62" s="598"/>
      <c r="K62" s="598"/>
      <c r="L62" s="598"/>
      <c r="M62" s="598"/>
      <c r="N62" s="598"/>
      <c r="O62" s="598"/>
      <c r="P62" s="598"/>
      <c r="Q62" s="598"/>
      <c r="R62" s="598"/>
      <c r="S62" s="598" t="s">
        <v>40</v>
      </c>
      <c r="T62" s="598"/>
      <c r="U62" s="598"/>
      <c r="V62" s="598"/>
      <c r="W62" s="598"/>
      <c r="X62" s="598"/>
      <c r="Y62" s="598"/>
      <c r="Z62" s="598"/>
      <c r="AA62" s="598"/>
      <c r="AB62" s="598"/>
      <c r="AC62" s="598"/>
      <c r="AD62" s="598"/>
      <c r="AE62" s="598"/>
      <c r="AF62" s="598"/>
      <c r="AG62" s="598" t="s">
        <v>40</v>
      </c>
      <c r="AH62" s="598" t="s">
        <v>40</v>
      </c>
      <c r="AI62" s="598"/>
      <c r="AJ62" s="598"/>
      <c r="AK62" s="598"/>
      <c r="AL62" s="598"/>
      <c r="AM62" s="598"/>
      <c r="AN62" s="598"/>
      <c r="AO62" s="598"/>
      <c r="AP62" s="598"/>
      <c r="AQ62" s="598"/>
      <c r="AR62" s="598"/>
      <c r="AS62" s="598"/>
      <c r="AT62" s="598"/>
      <c r="AU62" s="598"/>
      <c r="AV62" s="598"/>
      <c r="AW62" s="598"/>
      <c r="AX62" s="598"/>
      <c r="AY62" s="598"/>
      <c r="AZ62" s="598"/>
      <c r="BA62" s="598"/>
      <c r="BB62" s="598"/>
      <c r="BC62" s="598"/>
      <c r="BD62" s="598"/>
      <c r="BE62" s="598"/>
      <c r="BF62" s="598"/>
      <c r="BG62" s="598"/>
      <c r="BH62" s="598"/>
      <c r="BI62" s="598"/>
      <c r="BJ62" s="598"/>
      <c r="BK62" s="598"/>
      <c r="BL62" s="598"/>
      <c r="BM62" s="598" t="s">
        <v>40</v>
      </c>
      <c r="BN62" s="598" t="s">
        <v>40</v>
      </c>
      <c r="BO62" s="598"/>
      <c r="BP62" s="598"/>
      <c r="BQ62" s="598"/>
      <c r="BR62" s="598"/>
      <c r="BS62" s="598" t="s">
        <v>40</v>
      </c>
      <c r="BT62" s="598"/>
      <c r="BU62" s="598"/>
      <c r="BV62" s="598"/>
      <c r="BW62" s="598"/>
      <c r="BX62" s="598" t="s">
        <v>40</v>
      </c>
      <c r="BY62" s="598" t="s">
        <v>40</v>
      </c>
      <c r="BZ62" s="598"/>
      <c r="CA62" s="598"/>
      <c r="CB62" s="598"/>
      <c r="CC62" s="598"/>
      <c r="CD62" s="598"/>
      <c r="CE62" s="598"/>
      <c r="CF62" s="598"/>
      <c r="CG62" s="598"/>
      <c r="CH62" s="598" t="s">
        <v>40</v>
      </c>
      <c r="CI62" s="598" t="s">
        <v>40</v>
      </c>
      <c r="CJ62" s="598" t="s">
        <v>40</v>
      </c>
      <c r="CK62" s="598"/>
      <c r="CL62" s="598"/>
      <c r="CM62" s="598"/>
      <c r="CN62" s="598"/>
      <c r="CO62" s="598"/>
      <c r="CP62" s="598"/>
      <c r="CQ62" s="598"/>
      <c r="CR62" s="598"/>
      <c r="CS62" s="598"/>
      <c r="CT62" s="598"/>
      <c r="CU62" s="598"/>
      <c r="CV62" s="598">
        <v>447</v>
      </c>
      <c r="CW62" s="598"/>
      <c r="CX62" s="598"/>
      <c r="CY62" s="598">
        <v>18</v>
      </c>
      <c r="CZ62" s="598"/>
      <c r="DA62" s="598"/>
      <c r="DB62" s="598"/>
      <c r="DC62" s="598"/>
      <c r="DD62" s="598"/>
      <c r="DE62" s="598"/>
      <c r="DF62" s="598"/>
      <c r="DG62" s="598"/>
      <c r="DH62" s="598">
        <v>465</v>
      </c>
      <c r="DI62" s="598">
        <v>44094</v>
      </c>
      <c r="DJ62" s="598"/>
      <c r="DK62" s="598"/>
      <c r="DL62" s="598"/>
      <c r="DM62" s="598"/>
      <c r="DN62" s="598"/>
      <c r="DO62" s="598"/>
      <c r="DP62" s="598"/>
      <c r="DQ62" s="598"/>
      <c r="DR62" s="598"/>
      <c r="DS62" s="598"/>
      <c r="DT62" s="598"/>
      <c r="DU62" s="598"/>
      <c r="DV62" s="598"/>
      <c r="DW62" s="598"/>
      <c r="DX62" s="598"/>
      <c r="DY62" s="598"/>
      <c r="DZ62" s="598"/>
      <c r="EA62" s="598"/>
      <c r="EB62" s="598"/>
      <c r="EC62" s="598"/>
      <c r="ED62" s="598"/>
      <c r="EE62" s="598"/>
      <c r="EF62" s="598"/>
      <c r="EG62" s="598"/>
      <c r="EH62" s="598"/>
      <c r="EI62" s="598"/>
      <c r="EJ62" s="598"/>
      <c r="EK62" s="598"/>
      <c r="EL62" s="598"/>
      <c r="EM62" s="598"/>
      <c r="EN62" s="598"/>
      <c r="EO62" s="598"/>
      <c r="EP62" s="598"/>
      <c r="EQ62" s="598"/>
      <c r="ER62" s="598"/>
    </row>
    <row r="63" spans="1:148">
      <c r="A63" s="598">
        <v>44095</v>
      </c>
      <c r="B63" s="598"/>
      <c r="C63" s="598"/>
      <c r="D63" s="598"/>
      <c r="E63" s="598"/>
      <c r="F63" s="598" t="s">
        <v>40</v>
      </c>
      <c r="G63" s="598"/>
      <c r="H63" s="598"/>
      <c r="I63" s="598"/>
      <c r="J63" s="598"/>
      <c r="K63" s="598"/>
      <c r="L63" s="598"/>
      <c r="M63" s="598"/>
      <c r="N63" s="598"/>
      <c r="O63" s="598"/>
      <c r="P63" s="598"/>
      <c r="Q63" s="598"/>
      <c r="R63" s="598"/>
      <c r="S63" s="598"/>
      <c r="T63" s="598"/>
      <c r="U63" s="598"/>
      <c r="V63" s="598"/>
      <c r="W63" s="598"/>
      <c r="X63" s="598"/>
      <c r="Y63" s="598"/>
      <c r="Z63" s="598"/>
      <c r="AA63" s="598"/>
      <c r="AB63" s="598"/>
      <c r="AC63" s="598"/>
      <c r="AD63" s="598"/>
      <c r="AE63" s="598"/>
      <c r="AF63" s="598"/>
      <c r="AG63" s="598"/>
      <c r="AH63" s="598"/>
      <c r="AI63" s="598"/>
      <c r="AJ63" s="598"/>
      <c r="AK63" s="598"/>
      <c r="AL63" s="598"/>
      <c r="AM63" s="598"/>
      <c r="AN63" s="598"/>
      <c r="AO63" s="598"/>
      <c r="AP63" s="598"/>
      <c r="AQ63" s="598"/>
      <c r="AR63" s="598"/>
      <c r="AS63" s="598"/>
      <c r="AT63" s="598"/>
      <c r="AU63" s="598"/>
      <c r="AV63" s="598"/>
      <c r="AW63" s="598"/>
      <c r="AX63" s="598"/>
      <c r="AY63" s="598"/>
      <c r="AZ63" s="598"/>
      <c r="BA63" s="598"/>
      <c r="BB63" s="598"/>
      <c r="BC63" s="598"/>
      <c r="BD63" s="598"/>
      <c r="BE63" s="598"/>
      <c r="BF63" s="598"/>
      <c r="BG63" s="598"/>
      <c r="BH63" s="598"/>
      <c r="BI63" s="598"/>
      <c r="BJ63" s="598"/>
      <c r="BK63" s="598"/>
      <c r="BL63" s="598"/>
      <c r="BM63" s="598"/>
      <c r="BN63" s="598"/>
      <c r="BO63" s="598"/>
      <c r="BP63" s="598"/>
      <c r="BQ63" s="598"/>
      <c r="BR63" s="598"/>
      <c r="BS63" s="598"/>
      <c r="BT63" s="598"/>
      <c r="BU63" s="598"/>
      <c r="BV63" s="598"/>
      <c r="BW63" s="598"/>
      <c r="BX63" s="598"/>
      <c r="BY63" s="598"/>
      <c r="BZ63" s="598" t="s">
        <v>40</v>
      </c>
      <c r="CA63" s="598"/>
      <c r="CB63" s="598"/>
      <c r="CC63" s="598"/>
      <c r="CD63" s="598" t="s">
        <v>40</v>
      </c>
      <c r="CE63" s="598" t="s">
        <v>40</v>
      </c>
      <c r="CF63" s="598"/>
      <c r="CG63" s="598"/>
      <c r="CH63" s="598" t="s">
        <v>40</v>
      </c>
      <c r="CI63" s="598"/>
      <c r="CJ63" s="598">
        <v>7.56</v>
      </c>
      <c r="CK63" s="598"/>
      <c r="CL63" s="598"/>
      <c r="CM63" s="598"/>
      <c r="CN63" s="598"/>
      <c r="CO63" s="598"/>
      <c r="CP63" s="598"/>
      <c r="CQ63" s="598"/>
      <c r="CR63" s="598"/>
      <c r="CS63" s="598"/>
      <c r="CT63" s="598"/>
      <c r="CU63" s="598"/>
      <c r="CV63" s="598"/>
      <c r="CW63" s="598"/>
      <c r="CX63" s="598"/>
      <c r="CY63" s="598"/>
      <c r="CZ63" s="598"/>
      <c r="DA63" s="598"/>
      <c r="DB63" s="598"/>
      <c r="DC63" s="598"/>
      <c r="DD63" s="598"/>
      <c r="DE63" s="598"/>
      <c r="DF63" s="598"/>
      <c r="DG63" s="598"/>
      <c r="DH63" s="598">
        <v>7.56</v>
      </c>
      <c r="DI63" s="598">
        <v>44095</v>
      </c>
      <c r="DJ63" s="598"/>
      <c r="DK63" s="598"/>
      <c r="DL63" s="598"/>
      <c r="DM63" s="598"/>
      <c r="DN63" s="598"/>
      <c r="DO63" s="598"/>
      <c r="DP63" s="598"/>
      <c r="DQ63" s="598"/>
      <c r="DR63" s="598"/>
      <c r="DS63" s="598"/>
      <c r="DT63" s="598"/>
      <c r="DU63" s="598"/>
      <c r="DV63" s="598"/>
      <c r="DW63" s="598"/>
      <c r="DX63" s="598"/>
      <c r="DY63" s="598"/>
      <c r="DZ63" s="598"/>
      <c r="EA63" s="598"/>
      <c r="EB63" s="598"/>
      <c r="EC63" s="598"/>
      <c r="ED63" s="598"/>
      <c r="EE63" s="598"/>
      <c r="EF63" s="598"/>
      <c r="EG63" s="598"/>
      <c r="EH63" s="598"/>
      <c r="EI63" s="598"/>
      <c r="EJ63" s="598"/>
      <c r="EK63" s="598"/>
      <c r="EL63" s="598"/>
      <c r="EM63" s="598"/>
      <c r="EN63" s="598"/>
      <c r="EO63" s="598"/>
      <c r="EP63" s="598"/>
      <c r="EQ63" s="598"/>
      <c r="ER63" s="598"/>
    </row>
    <row r="64" spans="1:148">
      <c r="A64" s="598">
        <v>44096</v>
      </c>
      <c r="B64" s="598"/>
      <c r="C64" s="598" t="s">
        <v>40</v>
      </c>
      <c r="D64" s="598" t="s">
        <v>40</v>
      </c>
      <c r="E64" s="598" t="s">
        <v>40</v>
      </c>
      <c r="F64" s="598" t="s">
        <v>40</v>
      </c>
      <c r="G64" s="598" t="s">
        <v>40</v>
      </c>
      <c r="H64" s="598" t="s">
        <v>40</v>
      </c>
      <c r="I64" s="598" t="s">
        <v>40</v>
      </c>
      <c r="J64" s="598"/>
      <c r="K64" s="598"/>
      <c r="L64" s="598"/>
      <c r="M64" s="598"/>
      <c r="N64" s="598" t="s">
        <v>40</v>
      </c>
      <c r="O64" s="598"/>
      <c r="P64" s="598"/>
      <c r="Q64" s="598"/>
      <c r="R64" s="598"/>
      <c r="S64" s="598" t="s">
        <v>40</v>
      </c>
      <c r="T64" s="598"/>
      <c r="U64" s="598"/>
      <c r="V64" s="598"/>
      <c r="W64" s="598"/>
      <c r="X64" s="598"/>
      <c r="Y64" s="598"/>
      <c r="Z64" s="598"/>
      <c r="AA64" s="598"/>
      <c r="AB64" s="598"/>
      <c r="AC64" s="598"/>
      <c r="AD64" s="598"/>
      <c r="AE64" s="598"/>
      <c r="AF64" s="598" t="s">
        <v>40</v>
      </c>
      <c r="AG64" s="598"/>
      <c r="AH64" s="598"/>
      <c r="AI64" s="598" t="s">
        <v>40</v>
      </c>
      <c r="AJ64" s="598" t="s">
        <v>40</v>
      </c>
      <c r="AK64" s="598"/>
      <c r="AL64" s="598" t="s">
        <v>40</v>
      </c>
      <c r="AM64" s="598"/>
      <c r="AN64" s="598"/>
      <c r="AO64" s="598"/>
      <c r="AP64" s="598"/>
      <c r="AQ64" s="598"/>
      <c r="AR64" s="598"/>
      <c r="AS64" s="598" t="s">
        <v>40</v>
      </c>
      <c r="AT64" s="598"/>
      <c r="AU64" s="598"/>
      <c r="AV64" s="598"/>
      <c r="AW64" s="598"/>
      <c r="AX64" s="598" t="s">
        <v>40</v>
      </c>
      <c r="AY64" s="598" t="s">
        <v>40</v>
      </c>
      <c r="AZ64" s="598"/>
      <c r="BA64" s="598"/>
      <c r="BB64" s="598" t="s">
        <v>40</v>
      </c>
      <c r="BC64" s="598"/>
      <c r="BD64" s="598"/>
      <c r="BE64" s="598"/>
      <c r="BF64" s="598" t="s">
        <v>40</v>
      </c>
      <c r="BG64" s="598" t="s">
        <v>40</v>
      </c>
      <c r="BH64" s="598"/>
      <c r="BI64" s="598"/>
      <c r="BJ64" s="598"/>
      <c r="BK64" s="598" t="s">
        <v>40</v>
      </c>
      <c r="BL64" s="598" t="s">
        <v>40</v>
      </c>
      <c r="BM64" s="598"/>
      <c r="BN64" s="598"/>
      <c r="BO64" s="598" t="s">
        <v>40</v>
      </c>
      <c r="BP64" s="598"/>
      <c r="BQ64" s="598"/>
      <c r="BR64" s="598"/>
      <c r="BS64" s="598"/>
      <c r="BT64" s="598" t="s">
        <v>40</v>
      </c>
      <c r="BU64" s="598" t="s">
        <v>40</v>
      </c>
      <c r="BV64" s="598"/>
      <c r="BW64" s="598"/>
      <c r="BX64" s="598"/>
      <c r="BY64" s="598"/>
      <c r="BZ64" s="598">
        <v>12</v>
      </c>
      <c r="CA64" s="598"/>
      <c r="CB64" s="598"/>
      <c r="CC64" s="598"/>
      <c r="CD64" s="598"/>
      <c r="CE64" s="598"/>
      <c r="CF64" s="598"/>
      <c r="CG64" s="598" t="s">
        <v>40</v>
      </c>
      <c r="CH64" s="598"/>
      <c r="CI64" s="598"/>
      <c r="CJ64" s="598"/>
      <c r="CK64" s="598"/>
      <c r="CL64" s="598"/>
      <c r="CM64" s="598"/>
      <c r="CN64" s="598">
        <v>306</v>
      </c>
      <c r="CO64" s="598"/>
      <c r="CP64" s="598"/>
      <c r="CQ64" s="598">
        <v>280.5</v>
      </c>
      <c r="CR64" s="598"/>
      <c r="CS64" s="598"/>
      <c r="CT64" s="598"/>
      <c r="CU64" s="598"/>
      <c r="CV64" s="598"/>
      <c r="CW64" s="598"/>
      <c r="CX64" s="598" t="s">
        <v>40</v>
      </c>
      <c r="CY64" s="598"/>
      <c r="CZ64" s="598"/>
      <c r="DA64" s="598" t="s">
        <v>40</v>
      </c>
      <c r="DB64" s="598"/>
      <c r="DC64" s="598"/>
      <c r="DD64" s="598"/>
      <c r="DE64" s="598"/>
      <c r="DF64" s="598"/>
      <c r="DG64" s="598"/>
      <c r="DH64" s="598">
        <v>598.5</v>
      </c>
      <c r="DI64" s="598">
        <v>44096</v>
      </c>
      <c r="DJ64" s="598"/>
      <c r="DK64" s="598"/>
      <c r="DL64" s="598"/>
      <c r="DM64" s="598"/>
      <c r="DN64" s="598"/>
      <c r="DO64" s="598"/>
      <c r="DP64" s="598"/>
      <c r="DQ64" s="598"/>
      <c r="DR64" s="598"/>
      <c r="DS64" s="598"/>
      <c r="DT64" s="598"/>
      <c r="DU64" s="598"/>
      <c r="DV64" s="598"/>
      <c r="DW64" s="598"/>
      <c r="DX64" s="598"/>
      <c r="DY64" s="598"/>
      <c r="DZ64" s="598"/>
      <c r="EA64" s="598"/>
      <c r="EB64" s="598"/>
      <c r="EC64" s="598"/>
      <c r="ED64" s="598"/>
      <c r="EE64" s="598"/>
      <c r="EF64" s="598"/>
      <c r="EG64" s="598"/>
      <c r="EH64" s="598"/>
      <c r="EI64" s="598"/>
      <c r="EJ64" s="598"/>
      <c r="EK64" s="598"/>
      <c r="EL64" s="598"/>
      <c r="EM64" s="598"/>
      <c r="EN64" s="598"/>
      <c r="EO64" s="598"/>
      <c r="EP64" s="598"/>
      <c r="EQ64" s="598"/>
      <c r="ER64" s="598"/>
    </row>
    <row r="65" spans="1:148">
      <c r="A65" s="598">
        <v>44097</v>
      </c>
      <c r="B65" s="598"/>
      <c r="C65" s="598"/>
      <c r="D65" s="598" t="s">
        <v>40</v>
      </c>
      <c r="E65" s="598"/>
      <c r="F65" s="598"/>
      <c r="G65" s="598"/>
      <c r="H65" s="598">
        <v>84</v>
      </c>
      <c r="I65" s="598"/>
      <c r="J65" s="598"/>
      <c r="K65" s="598"/>
      <c r="L65" s="598"/>
      <c r="M65" s="598" t="s">
        <v>40</v>
      </c>
      <c r="N65" s="598"/>
      <c r="O65" s="598"/>
      <c r="P65" s="598"/>
      <c r="Q65" s="598" t="s">
        <v>40</v>
      </c>
      <c r="R65" s="598"/>
      <c r="S65" s="598"/>
      <c r="T65" s="598"/>
      <c r="U65" s="598"/>
      <c r="V65" s="598"/>
      <c r="W65" s="598"/>
      <c r="X65" s="598"/>
      <c r="Y65" s="598">
        <v>31.08</v>
      </c>
      <c r="Z65" s="598"/>
      <c r="AA65" s="598"/>
      <c r="AB65" s="598" t="s">
        <v>40</v>
      </c>
      <c r="AC65" s="598"/>
      <c r="AD65" s="598"/>
      <c r="AE65" s="598"/>
      <c r="AF65" s="598"/>
      <c r="AG65" s="598"/>
      <c r="AH65" s="598" t="s">
        <v>40</v>
      </c>
      <c r="AI65" s="598"/>
      <c r="AJ65" s="598"/>
      <c r="AK65" s="598"/>
      <c r="AL65" s="598"/>
      <c r="AM65" s="598"/>
      <c r="AN65" s="598" t="s">
        <v>40</v>
      </c>
      <c r="AO65" s="598" t="s">
        <v>40</v>
      </c>
      <c r="AP65" s="598"/>
      <c r="AQ65" s="598"/>
      <c r="AR65" s="598"/>
      <c r="AS65" s="598" t="s">
        <v>40</v>
      </c>
      <c r="AT65" s="598"/>
      <c r="AU65" s="598"/>
      <c r="AV65" s="598"/>
      <c r="AW65" s="598" t="s">
        <v>40</v>
      </c>
      <c r="AX65" s="598" t="s">
        <v>40</v>
      </c>
      <c r="AY65" s="598" t="s">
        <v>40</v>
      </c>
      <c r="AZ65" s="598"/>
      <c r="BA65" s="598"/>
      <c r="BB65" s="598"/>
      <c r="BC65" s="598" t="s">
        <v>40</v>
      </c>
      <c r="BD65" s="598" t="s">
        <v>40</v>
      </c>
      <c r="BE65" s="598"/>
      <c r="BF65" s="598"/>
      <c r="BG65" s="598" t="s">
        <v>40</v>
      </c>
      <c r="BH65" s="598"/>
      <c r="BI65" s="598"/>
      <c r="BJ65" s="598"/>
      <c r="BK65" s="598"/>
      <c r="BL65" s="598"/>
      <c r="BM65" s="598"/>
      <c r="BN65" s="598" t="s">
        <v>40</v>
      </c>
      <c r="BO65" s="598"/>
      <c r="BP65" s="598"/>
      <c r="BQ65" s="598"/>
      <c r="BR65" s="598"/>
      <c r="BS65" s="598"/>
      <c r="BT65" s="598"/>
      <c r="BU65" s="598"/>
      <c r="BV65" s="598"/>
      <c r="BW65" s="598"/>
      <c r="BX65" s="598"/>
      <c r="BY65" s="598">
        <v>7.2</v>
      </c>
      <c r="BZ65" s="598"/>
      <c r="CA65" s="598">
        <v>100.8</v>
      </c>
      <c r="CB65" s="598">
        <v>22.5</v>
      </c>
      <c r="CC65" s="598"/>
      <c r="CD65" s="598"/>
      <c r="CE65" s="598">
        <v>12</v>
      </c>
      <c r="CF65" s="598"/>
      <c r="CG65" s="598"/>
      <c r="CH65" s="598"/>
      <c r="CI65" s="598"/>
      <c r="CJ65" s="598"/>
      <c r="CK65" s="598">
        <v>113.4</v>
      </c>
      <c r="CL65" s="598">
        <v>164.16</v>
      </c>
      <c r="CM65" s="598"/>
      <c r="CN65" s="598" t="s">
        <v>40</v>
      </c>
      <c r="CO65" s="598">
        <v>36</v>
      </c>
      <c r="CP65" s="598"/>
      <c r="CQ65" s="598"/>
      <c r="CR65" s="598"/>
      <c r="CS65" s="598">
        <v>87</v>
      </c>
      <c r="CT65" s="598">
        <v>38.4</v>
      </c>
      <c r="CU65" s="598">
        <v>153.36000000000001</v>
      </c>
      <c r="CV65" s="598"/>
      <c r="CW65" s="598">
        <v>924</v>
      </c>
      <c r="CX65" s="598"/>
      <c r="CY65" s="598"/>
      <c r="CZ65" s="598"/>
      <c r="DA65" s="598"/>
      <c r="DB65" s="598"/>
      <c r="DC65" s="598"/>
      <c r="DD65" s="598"/>
      <c r="DE65" s="598"/>
      <c r="DF65" s="598"/>
      <c r="DG65" s="598"/>
      <c r="DH65" s="598">
        <v>1773.9</v>
      </c>
      <c r="DI65" s="598">
        <v>44097</v>
      </c>
      <c r="DJ65" s="598"/>
      <c r="DK65" s="598"/>
      <c r="DL65" s="598"/>
      <c r="DM65" s="598"/>
      <c r="DN65" s="598"/>
      <c r="DO65" s="598"/>
      <c r="DP65" s="598"/>
      <c r="DQ65" s="598"/>
      <c r="DR65" s="598"/>
      <c r="DS65" s="598"/>
      <c r="DT65" s="598"/>
      <c r="DU65" s="598"/>
      <c r="DV65" s="598"/>
      <c r="DW65" s="598"/>
      <c r="DX65" s="598"/>
      <c r="DY65" s="598"/>
      <c r="DZ65" s="598"/>
      <c r="EA65" s="598"/>
      <c r="EB65" s="598"/>
      <c r="EC65" s="598"/>
      <c r="ED65" s="598"/>
      <c r="EE65" s="598"/>
      <c r="EF65" s="598"/>
      <c r="EG65" s="598"/>
      <c r="EH65" s="598"/>
      <c r="EI65" s="598"/>
      <c r="EJ65" s="598"/>
      <c r="EK65" s="598"/>
      <c r="EL65" s="598"/>
      <c r="EM65" s="598"/>
      <c r="EN65" s="598"/>
      <c r="EO65" s="598"/>
      <c r="EP65" s="598"/>
      <c r="EQ65" s="598"/>
      <c r="ER65" s="598"/>
    </row>
    <row r="66" spans="1:148" ht="16.5" hidden="1" customHeight="1" outlineLevel="2" thickTop="1" thickBot="1">
      <c r="A66" s="598">
        <v>44098</v>
      </c>
      <c r="B66" s="598"/>
      <c r="C66" s="598"/>
      <c r="D66" s="598"/>
      <c r="E66" s="598"/>
      <c r="F66" s="598"/>
      <c r="G66" s="598"/>
      <c r="H66" s="598"/>
      <c r="I66" s="598"/>
      <c r="J66" s="598"/>
      <c r="K66" s="598"/>
      <c r="L66" s="598"/>
      <c r="M66" s="598"/>
      <c r="N66" s="598"/>
      <c r="O66" s="598"/>
      <c r="P66" s="598"/>
      <c r="Q66" s="598"/>
      <c r="R66" s="598"/>
      <c r="S66" s="598"/>
      <c r="T66" s="598"/>
      <c r="U66" s="598"/>
      <c r="V66" s="598"/>
      <c r="W66" s="598"/>
      <c r="X66" s="598"/>
      <c r="Y66" s="598"/>
      <c r="Z66" s="598"/>
      <c r="AA66" s="598"/>
      <c r="AB66" s="598"/>
      <c r="AC66" s="598"/>
      <c r="AD66" s="598"/>
      <c r="AE66" s="598"/>
      <c r="AF66" s="598"/>
      <c r="AG66" s="598"/>
      <c r="AH66" s="598"/>
      <c r="AI66" s="598"/>
      <c r="AJ66" s="598"/>
      <c r="AK66" s="598"/>
      <c r="AL66" s="598"/>
      <c r="AM66" s="598"/>
      <c r="AN66" s="598"/>
      <c r="AO66" s="598"/>
      <c r="AP66" s="598"/>
      <c r="AQ66" s="598"/>
      <c r="AR66" s="598"/>
      <c r="AS66" s="598"/>
      <c r="AT66" s="598"/>
      <c r="AU66" s="598"/>
      <c r="AV66" s="598"/>
      <c r="AW66" s="598"/>
      <c r="AX66" s="598"/>
      <c r="AY66" s="598"/>
      <c r="AZ66" s="598"/>
      <c r="BA66" s="598"/>
      <c r="BB66" s="598"/>
      <c r="BC66" s="598"/>
      <c r="BD66" s="598"/>
      <c r="BE66" s="598"/>
      <c r="BF66" s="598"/>
      <c r="BG66" s="598"/>
      <c r="BH66" s="598"/>
      <c r="BI66" s="598"/>
      <c r="BJ66" s="598"/>
      <c r="BK66" s="598"/>
      <c r="BL66" s="598"/>
      <c r="BM66" s="598"/>
      <c r="BN66" s="598"/>
      <c r="BO66" s="598"/>
      <c r="BP66" s="598"/>
      <c r="BQ66" s="598"/>
      <c r="BR66" s="598"/>
      <c r="BS66" s="598"/>
      <c r="BT66" s="598"/>
      <c r="BU66" s="598"/>
      <c r="BV66" s="598"/>
      <c r="BW66" s="598"/>
      <c r="BX66" s="598"/>
      <c r="BY66" s="598"/>
      <c r="BZ66" s="598"/>
      <c r="CA66" s="598"/>
      <c r="CB66" s="598"/>
      <c r="CC66" s="598"/>
      <c r="CD66" s="598"/>
      <c r="CE66" s="598"/>
      <c r="CF66" s="598"/>
      <c r="CG66" s="598"/>
      <c r="CH66" s="598"/>
      <c r="CI66" s="598"/>
      <c r="CJ66" s="598"/>
      <c r="CK66" s="598"/>
      <c r="CL66" s="598"/>
      <c r="CM66" s="598"/>
      <c r="CN66" s="598"/>
      <c r="CO66" s="598"/>
      <c r="CP66" s="598"/>
      <c r="CQ66" s="598"/>
      <c r="CR66" s="598"/>
      <c r="CS66" s="598"/>
      <c r="CT66" s="598"/>
      <c r="CU66" s="598"/>
      <c r="CV66" s="598"/>
      <c r="CW66" s="598"/>
      <c r="CX66" s="598"/>
      <c r="CY66" s="598"/>
      <c r="CZ66" s="598"/>
      <c r="DA66" s="598"/>
      <c r="DB66" s="598"/>
      <c r="DC66" s="598"/>
      <c r="DD66" s="598"/>
      <c r="DE66" s="598"/>
      <c r="DF66" s="598"/>
      <c r="DG66" s="598"/>
      <c r="DH66" s="598">
        <v>0</v>
      </c>
      <c r="DI66" s="598">
        <v>44098</v>
      </c>
      <c r="DJ66" s="598"/>
      <c r="DK66" s="598"/>
      <c r="DL66" s="598"/>
      <c r="DM66" s="598"/>
      <c r="DN66" s="598"/>
      <c r="DO66" s="598"/>
      <c r="DP66" s="598"/>
      <c r="DQ66" s="598"/>
      <c r="DR66" s="598"/>
      <c r="DS66" s="598"/>
      <c r="DT66" s="598"/>
      <c r="DU66" s="598"/>
      <c r="DV66" s="598"/>
      <c r="DW66" s="598"/>
      <c r="DX66" s="598"/>
      <c r="DY66" s="598"/>
      <c r="DZ66" s="598"/>
      <c r="EA66" s="598"/>
      <c r="EB66" s="598"/>
      <c r="EC66" s="598"/>
      <c r="ED66" s="598"/>
      <c r="EE66" s="598"/>
      <c r="EF66" s="598"/>
      <c r="EG66" s="598"/>
      <c r="EH66" s="598"/>
      <c r="EI66" s="598"/>
      <c r="EJ66" s="598"/>
      <c r="EK66" s="598"/>
      <c r="EL66" s="598"/>
      <c r="EM66" s="598"/>
      <c r="EN66" s="598"/>
      <c r="EO66" s="598"/>
      <c r="EP66" s="598"/>
      <c r="EQ66" s="598"/>
      <c r="ER66" s="598"/>
    </row>
    <row r="67" spans="1:148" ht="30" hidden="1" customHeight="1" outlineLevel="2" thickTop="1" thickBot="1">
      <c r="A67" s="598">
        <v>44099</v>
      </c>
      <c r="B67" s="598" t="s">
        <v>40</v>
      </c>
      <c r="C67" s="598"/>
      <c r="D67" s="598" t="s">
        <v>40</v>
      </c>
      <c r="E67" s="598"/>
      <c r="F67" s="598"/>
      <c r="G67" s="598"/>
      <c r="H67" s="598"/>
      <c r="I67" s="598" t="s">
        <v>40</v>
      </c>
      <c r="J67" s="598">
        <v>6.96</v>
      </c>
      <c r="K67" s="598"/>
      <c r="L67" s="598"/>
      <c r="M67" s="598"/>
      <c r="N67" s="598" t="s">
        <v>40</v>
      </c>
      <c r="O67" s="598"/>
      <c r="P67" s="598"/>
      <c r="Q67" s="598">
        <v>76.16</v>
      </c>
      <c r="R67" s="598">
        <v>33.6</v>
      </c>
      <c r="S67" s="598"/>
      <c r="T67" s="598">
        <v>25.2</v>
      </c>
      <c r="U67" s="598"/>
      <c r="V67" s="598" t="s">
        <v>40</v>
      </c>
      <c r="W67" s="598"/>
      <c r="X67" s="598"/>
      <c r="Y67" s="598"/>
      <c r="Z67" s="598"/>
      <c r="AA67" s="598"/>
      <c r="AB67" s="598"/>
      <c r="AC67" s="598"/>
      <c r="AD67" s="598"/>
      <c r="AE67" s="598"/>
      <c r="AF67" s="598"/>
      <c r="AG67" s="598"/>
      <c r="AH67" s="598"/>
      <c r="AI67" s="598"/>
      <c r="AJ67" s="598"/>
      <c r="AK67" s="598">
        <v>34.799999999999997</v>
      </c>
      <c r="AL67" s="598"/>
      <c r="AM67" s="598"/>
      <c r="AN67" s="598"/>
      <c r="AO67" s="598"/>
      <c r="AP67" s="598"/>
      <c r="AQ67" s="598"/>
      <c r="AR67" s="598"/>
      <c r="AS67" s="598"/>
      <c r="AT67" s="598"/>
      <c r="AU67" s="598"/>
      <c r="AV67" s="598"/>
      <c r="AW67" s="598"/>
      <c r="AX67" s="598"/>
      <c r="AY67" s="598"/>
      <c r="AZ67" s="598"/>
      <c r="BA67" s="598"/>
      <c r="BB67" s="598"/>
      <c r="BC67" s="598"/>
      <c r="BD67" s="598"/>
      <c r="BE67" s="598"/>
      <c r="BF67" s="598"/>
      <c r="BG67" s="598"/>
      <c r="BH67" s="598"/>
      <c r="BI67" s="598"/>
      <c r="BJ67" s="598"/>
      <c r="BK67" s="598">
        <v>1.5</v>
      </c>
      <c r="BL67" s="598"/>
      <c r="BM67" s="598"/>
      <c r="BN67" s="598"/>
      <c r="BO67" s="598" t="s">
        <v>40</v>
      </c>
      <c r="BP67" s="598"/>
      <c r="BQ67" s="598"/>
      <c r="BR67" s="598">
        <v>84</v>
      </c>
      <c r="BS67" s="598"/>
      <c r="BT67" s="598"/>
      <c r="BU67" s="598"/>
      <c r="BV67" s="598">
        <v>24.84</v>
      </c>
      <c r="BW67" s="598" t="s">
        <v>40</v>
      </c>
      <c r="BX67" s="598"/>
      <c r="BY67" s="598"/>
      <c r="BZ67" s="598"/>
      <c r="CA67" s="598"/>
      <c r="CB67" s="598"/>
      <c r="CC67" s="598"/>
      <c r="CD67" s="598">
        <v>30</v>
      </c>
      <c r="CE67" s="598"/>
      <c r="CF67" s="598">
        <v>410.4</v>
      </c>
      <c r="CG67" s="598"/>
      <c r="CH67" s="598" t="s">
        <v>40</v>
      </c>
      <c r="CI67" s="598"/>
      <c r="CJ67" s="598">
        <v>162</v>
      </c>
      <c r="CK67" s="598"/>
      <c r="CL67" s="598"/>
      <c r="CM67" s="598">
        <v>462</v>
      </c>
      <c r="CN67" s="598">
        <v>541.5</v>
      </c>
      <c r="CO67" s="598">
        <v>1383</v>
      </c>
      <c r="CP67" s="598">
        <v>394.5</v>
      </c>
      <c r="CQ67" s="598"/>
      <c r="CR67" s="598"/>
      <c r="CS67" s="598"/>
      <c r="CT67" s="598"/>
      <c r="CU67" s="598"/>
      <c r="CV67" s="598"/>
      <c r="CW67" s="598">
        <v>636</v>
      </c>
      <c r="CX67" s="598"/>
      <c r="CY67" s="598"/>
      <c r="CZ67" s="598">
        <v>282</v>
      </c>
      <c r="DA67" s="598"/>
      <c r="DB67" s="598"/>
      <c r="DC67" s="598"/>
      <c r="DD67" s="598"/>
      <c r="DE67" s="598"/>
      <c r="DF67" s="598"/>
      <c r="DG67" s="598"/>
      <c r="DH67" s="598">
        <v>4588.46</v>
      </c>
      <c r="DI67" s="598">
        <v>44099</v>
      </c>
      <c r="DJ67" s="598"/>
      <c r="DK67" s="598"/>
      <c r="DL67" s="598"/>
      <c r="DM67" s="598"/>
      <c r="DN67" s="598"/>
      <c r="DO67" s="598"/>
      <c r="DP67" s="598"/>
      <c r="DQ67" s="598"/>
      <c r="DR67" s="598"/>
      <c r="DS67" s="598"/>
      <c r="DT67" s="598"/>
      <c r="DU67" s="598"/>
      <c r="DV67" s="598"/>
      <c r="DW67" s="598"/>
      <c r="DX67" s="598"/>
      <c r="DY67" s="598"/>
      <c r="DZ67" s="598"/>
      <c r="EA67" s="598"/>
      <c r="EB67" s="598"/>
      <c r="EC67" s="598"/>
      <c r="ED67" s="598"/>
      <c r="EE67" s="598"/>
      <c r="EF67" s="598"/>
      <c r="EG67" s="598"/>
      <c r="EH67" s="598"/>
      <c r="EI67" s="598"/>
      <c r="EJ67" s="598"/>
      <c r="EK67" s="598"/>
      <c r="EL67" s="598"/>
      <c r="EM67" s="598"/>
      <c r="EN67" s="598"/>
      <c r="EO67" s="598"/>
      <c r="EP67" s="598"/>
      <c r="EQ67" s="598"/>
      <c r="ER67" s="598"/>
    </row>
    <row r="68" spans="1:148" ht="30" hidden="1" customHeight="1" outlineLevel="2" thickTop="1" thickBot="1">
      <c r="A68" s="598">
        <v>44100</v>
      </c>
      <c r="B68" s="598"/>
      <c r="C68" s="598" t="s">
        <v>40</v>
      </c>
      <c r="D68" s="598" t="s">
        <v>40</v>
      </c>
      <c r="E68" s="598" t="s">
        <v>40</v>
      </c>
      <c r="F68" s="598" t="s">
        <v>40</v>
      </c>
      <c r="G68" s="598"/>
      <c r="H68" s="598" t="s">
        <v>40</v>
      </c>
      <c r="I68" s="598">
        <v>246.4</v>
      </c>
      <c r="J68" s="598"/>
      <c r="K68" s="598">
        <v>2.3199999999999998</v>
      </c>
      <c r="L68" s="598"/>
      <c r="M68" s="598"/>
      <c r="N68" s="598" t="s">
        <v>40</v>
      </c>
      <c r="O68" s="598" t="s">
        <v>40</v>
      </c>
      <c r="P68" s="598">
        <v>17.760000000000002</v>
      </c>
      <c r="Q68" s="598"/>
      <c r="R68" s="598"/>
      <c r="S68" s="598">
        <v>2.2400000000000002</v>
      </c>
      <c r="T68" s="598"/>
      <c r="U68" s="598">
        <v>6</v>
      </c>
      <c r="V68" s="598"/>
      <c r="W68" s="598"/>
      <c r="X68" s="598"/>
      <c r="Y68" s="598"/>
      <c r="Z68" s="598">
        <v>548.32000000000005</v>
      </c>
      <c r="AA68" s="598">
        <v>2.4</v>
      </c>
      <c r="AB68" s="598">
        <v>25.2</v>
      </c>
      <c r="AC68" s="598"/>
      <c r="AD68" s="598">
        <v>580.16</v>
      </c>
      <c r="AE68" s="598"/>
      <c r="AF68" s="598" t="s">
        <v>40</v>
      </c>
      <c r="AG68" s="598">
        <v>287.04000000000002</v>
      </c>
      <c r="AH68" s="598" t="s">
        <v>40</v>
      </c>
      <c r="AI68" s="598"/>
      <c r="AJ68" s="598"/>
      <c r="AK68" s="598"/>
      <c r="AL68" s="598"/>
      <c r="AM68" s="598">
        <v>249.6</v>
      </c>
      <c r="AN68" s="598"/>
      <c r="AO68" s="598"/>
      <c r="AP68" s="598"/>
      <c r="AQ68" s="598"/>
      <c r="AR68" s="598"/>
      <c r="AS68" s="598" t="s">
        <v>40</v>
      </c>
      <c r="AT68" s="598" t="s">
        <v>40</v>
      </c>
      <c r="AU68" s="598" t="s">
        <v>40</v>
      </c>
      <c r="AV68" s="598" t="s">
        <v>40</v>
      </c>
      <c r="AW68" s="598"/>
      <c r="AX68" s="598"/>
      <c r="AY68" s="598"/>
      <c r="AZ68" s="598"/>
      <c r="BA68" s="598"/>
      <c r="BB68" s="598">
        <v>26</v>
      </c>
      <c r="BC68" s="598" t="s">
        <v>40</v>
      </c>
      <c r="BD68" s="598" t="s">
        <v>40</v>
      </c>
      <c r="BE68" s="598" t="s">
        <v>40</v>
      </c>
      <c r="BF68" s="598">
        <v>32</v>
      </c>
      <c r="BG68" s="598"/>
      <c r="BH68" s="598"/>
      <c r="BI68" s="598">
        <v>3.6</v>
      </c>
      <c r="BJ68" s="598"/>
      <c r="BK68" s="598"/>
      <c r="BL68" s="598"/>
      <c r="BM68" s="598"/>
      <c r="BN68" s="598"/>
      <c r="BO68" s="598"/>
      <c r="BP68" s="598"/>
      <c r="BQ68" s="598"/>
      <c r="BR68" s="598"/>
      <c r="BS68" s="598" t="s">
        <v>40</v>
      </c>
      <c r="BT68" s="598" t="s">
        <v>40</v>
      </c>
      <c r="BU68" s="598">
        <v>2.4</v>
      </c>
      <c r="BV68" s="598"/>
      <c r="BW68" s="598"/>
      <c r="BX68" s="598"/>
      <c r="BY68" s="598"/>
      <c r="BZ68" s="598"/>
      <c r="CA68" s="598"/>
      <c r="CB68" s="598"/>
      <c r="CC68" s="598"/>
      <c r="CD68" s="598"/>
      <c r="CE68" s="598">
        <v>202.8</v>
      </c>
      <c r="CF68" s="598"/>
      <c r="CG68" s="598" t="s">
        <v>40</v>
      </c>
      <c r="CH68" s="598">
        <v>565.91999999999996</v>
      </c>
      <c r="CI68" s="598"/>
      <c r="CJ68" s="598"/>
      <c r="CK68" s="598"/>
      <c r="CL68" s="598"/>
      <c r="CM68" s="598"/>
      <c r="CN68" s="598">
        <v>1374</v>
      </c>
      <c r="CO68" s="598">
        <v>1371</v>
      </c>
      <c r="CP68" s="598"/>
      <c r="CQ68" s="598"/>
      <c r="CR68" s="598"/>
      <c r="CS68" s="598"/>
      <c r="CT68" s="598"/>
      <c r="CU68" s="598"/>
      <c r="CV68" s="598"/>
      <c r="CW68" s="598"/>
      <c r="CX68" s="598">
        <v>360</v>
      </c>
      <c r="CY68" s="598"/>
      <c r="CZ68" s="598"/>
      <c r="DA68" s="598">
        <v>264</v>
      </c>
      <c r="DB68" s="598"/>
      <c r="DC68" s="598"/>
      <c r="DD68" s="598"/>
      <c r="DE68" s="598"/>
      <c r="DF68" s="598"/>
      <c r="DG68" s="598"/>
      <c r="DH68" s="598">
        <v>6169.16</v>
      </c>
      <c r="DI68" s="598">
        <v>44100</v>
      </c>
      <c r="DJ68" s="598"/>
      <c r="DK68" s="598"/>
      <c r="DL68" s="598"/>
      <c r="DM68" s="598"/>
      <c r="DN68" s="598"/>
      <c r="DO68" s="598"/>
      <c r="DP68" s="598"/>
      <c r="DQ68" s="598"/>
      <c r="DR68" s="598"/>
      <c r="DS68" s="598"/>
      <c r="DT68" s="598"/>
      <c r="DU68" s="598"/>
      <c r="DV68" s="598"/>
      <c r="DW68" s="598"/>
      <c r="DX68" s="598"/>
      <c r="DY68" s="598"/>
      <c r="DZ68" s="598"/>
      <c r="EA68" s="598"/>
      <c r="EB68" s="598"/>
      <c r="EC68" s="598"/>
      <c r="ED68" s="598"/>
      <c r="EE68" s="598"/>
      <c r="EF68" s="598"/>
      <c r="EG68" s="598"/>
      <c r="EH68" s="598"/>
      <c r="EI68" s="598"/>
      <c r="EJ68" s="598"/>
      <c r="EK68" s="598"/>
      <c r="EL68" s="598"/>
      <c r="EM68" s="598"/>
      <c r="EN68" s="598"/>
      <c r="EO68" s="598"/>
      <c r="EP68" s="598"/>
      <c r="EQ68" s="598"/>
      <c r="ER68" s="598"/>
    </row>
    <row r="69" spans="1:148" ht="16.5" hidden="1" customHeight="1" outlineLevel="2" thickTop="1" thickBot="1">
      <c r="A69" s="598">
        <v>44101</v>
      </c>
      <c r="B69" s="598">
        <v>558</v>
      </c>
      <c r="C69" s="598"/>
      <c r="D69" s="598" t="s">
        <v>40</v>
      </c>
      <c r="E69" s="598"/>
      <c r="F69" s="598">
        <v>446.96</v>
      </c>
      <c r="G69" s="598"/>
      <c r="H69" s="598"/>
      <c r="I69" s="598" t="s">
        <v>40</v>
      </c>
      <c r="J69" s="598">
        <v>2.1320000000000001</v>
      </c>
      <c r="K69" s="598"/>
      <c r="L69" s="598"/>
      <c r="M69" s="598" t="s">
        <v>40</v>
      </c>
      <c r="N69" s="598">
        <v>53.28</v>
      </c>
      <c r="O69" s="598">
        <v>2.96</v>
      </c>
      <c r="P69" s="598">
        <v>106.56</v>
      </c>
      <c r="Q69" s="598"/>
      <c r="R69" s="598"/>
      <c r="S69" s="598">
        <v>981.12</v>
      </c>
      <c r="T69" s="598"/>
      <c r="U69" s="598">
        <v>146.4</v>
      </c>
      <c r="V69" s="598">
        <v>70.8</v>
      </c>
      <c r="W69" s="598"/>
      <c r="X69" s="598">
        <v>206.46</v>
      </c>
      <c r="Y69" s="598"/>
      <c r="Z69" s="598" t="s">
        <v>40</v>
      </c>
      <c r="AA69" s="598"/>
      <c r="AB69" s="598"/>
      <c r="AC69" s="598"/>
      <c r="AD69" s="598"/>
      <c r="AE69" s="598"/>
      <c r="AF69" s="598">
        <v>537.6</v>
      </c>
      <c r="AG69" s="598"/>
      <c r="AH69" s="598">
        <v>2444.4</v>
      </c>
      <c r="AI69" s="598">
        <v>5.4</v>
      </c>
      <c r="AJ69" s="598" t="s">
        <v>40</v>
      </c>
      <c r="AK69" s="598"/>
      <c r="AL69" s="598">
        <v>46</v>
      </c>
      <c r="AM69" s="598"/>
      <c r="AN69" s="598">
        <v>4.5</v>
      </c>
      <c r="AO69" s="598">
        <v>4.5</v>
      </c>
      <c r="AP69" s="598"/>
      <c r="AQ69" s="598"/>
      <c r="AR69" s="598"/>
      <c r="AS69" s="598">
        <v>70</v>
      </c>
      <c r="AT69" s="598"/>
      <c r="AU69" s="598">
        <v>46</v>
      </c>
      <c r="AV69" s="598">
        <v>248.8</v>
      </c>
      <c r="AW69" s="598"/>
      <c r="AX69" s="598" t="s">
        <v>40</v>
      </c>
      <c r="AY69" s="598">
        <v>1.5</v>
      </c>
      <c r="AZ69" s="598"/>
      <c r="BA69" s="598"/>
      <c r="BB69" s="598"/>
      <c r="BC69" s="598">
        <v>19.2</v>
      </c>
      <c r="BD69" s="598">
        <v>6</v>
      </c>
      <c r="BE69" s="598"/>
      <c r="BF69" s="598">
        <v>536</v>
      </c>
      <c r="BG69" s="598" t="s">
        <v>40</v>
      </c>
      <c r="BH69" s="598"/>
      <c r="BI69" s="598"/>
      <c r="BJ69" s="598" t="s">
        <v>40</v>
      </c>
      <c r="BK69" s="598">
        <v>64.5</v>
      </c>
      <c r="BL69" s="598">
        <v>129</v>
      </c>
      <c r="BM69" s="598">
        <v>66</v>
      </c>
      <c r="BN69" s="598">
        <v>78.84</v>
      </c>
      <c r="BO69" s="598">
        <v>39.479999999999997</v>
      </c>
      <c r="BP69" s="598"/>
      <c r="BQ69" s="598"/>
      <c r="BR69" s="598"/>
      <c r="BS69" s="598" t="s">
        <v>40</v>
      </c>
      <c r="BT69" s="598">
        <v>220.8</v>
      </c>
      <c r="BU69" s="598"/>
      <c r="BV69" s="598"/>
      <c r="BW69" s="598">
        <v>13.5</v>
      </c>
      <c r="BX69" s="598">
        <v>48</v>
      </c>
      <c r="BY69" s="598"/>
      <c r="BZ69" s="598"/>
      <c r="CA69" s="598"/>
      <c r="CB69" s="598"/>
      <c r="CC69" s="598">
        <v>33</v>
      </c>
      <c r="CD69" s="598"/>
      <c r="CE69" s="598"/>
      <c r="CF69" s="598"/>
      <c r="CG69" s="598"/>
      <c r="CH69" s="598"/>
      <c r="CI69" s="598"/>
      <c r="CJ69" s="598"/>
      <c r="CK69" s="598"/>
      <c r="CL69" s="598"/>
      <c r="CM69" s="598"/>
      <c r="CN69" s="598">
        <v>2698.5</v>
      </c>
      <c r="CO69" s="598"/>
      <c r="CP69" s="598"/>
      <c r="CQ69" s="598"/>
      <c r="CR69" s="598"/>
      <c r="CS69" s="598"/>
      <c r="CT69" s="598"/>
      <c r="CU69" s="598"/>
      <c r="CV69" s="598">
        <v>411</v>
      </c>
      <c r="CW69" s="598">
        <v>408</v>
      </c>
      <c r="CX69" s="598"/>
      <c r="CY69" s="598"/>
      <c r="CZ69" s="598"/>
      <c r="DA69" s="598"/>
      <c r="DB69" s="598"/>
      <c r="DC69" s="598"/>
      <c r="DD69" s="598"/>
      <c r="DE69" s="598"/>
      <c r="DF69" s="598"/>
      <c r="DG69" s="598"/>
      <c r="DH69" s="598">
        <v>10755.191999999999</v>
      </c>
      <c r="DI69" s="598">
        <v>44101</v>
      </c>
      <c r="DJ69" s="598"/>
      <c r="DK69" s="598"/>
      <c r="DL69" s="598"/>
      <c r="DM69" s="598"/>
      <c r="DN69" s="598"/>
      <c r="DO69" s="598"/>
      <c r="DP69" s="598"/>
      <c r="DQ69" s="598"/>
      <c r="DR69" s="598"/>
      <c r="DS69" s="598"/>
      <c r="DT69" s="598"/>
      <c r="DU69" s="598"/>
      <c r="DV69" s="598"/>
      <c r="DW69" s="598"/>
      <c r="DX69" s="598"/>
      <c r="DY69" s="598"/>
      <c r="DZ69" s="598"/>
      <c r="EA69" s="598"/>
      <c r="EB69" s="598"/>
      <c r="EC69" s="598"/>
      <c r="ED69" s="598"/>
      <c r="EE69" s="598"/>
      <c r="EF69" s="598"/>
      <c r="EG69" s="598"/>
      <c r="EH69" s="598"/>
      <c r="EI69" s="598"/>
      <c r="EJ69" s="598"/>
      <c r="EK69" s="598"/>
      <c r="EL69" s="598"/>
      <c r="EM69" s="598"/>
      <c r="EN69" s="598"/>
      <c r="EO69" s="598"/>
      <c r="EP69" s="598"/>
      <c r="EQ69" s="598"/>
      <c r="ER69" s="598"/>
    </row>
    <row r="70" spans="1:148" ht="16.5" hidden="1" customHeight="1" outlineLevel="2" thickTop="1" thickBot="1">
      <c r="A70" s="598">
        <v>44102</v>
      </c>
      <c r="B70" s="598"/>
      <c r="C70" s="598"/>
      <c r="D70" s="598"/>
      <c r="E70" s="598"/>
      <c r="F70" s="598"/>
      <c r="G70" s="598"/>
      <c r="H70" s="598"/>
      <c r="I70" s="598"/>
      <c r="J70" s="598"/>
      <c r="K70" s="598"/>
      <c r="L70" s="598"/>
      <c r="M70" s="598"/>
      <c r="N70" s="598"/>
      <c r="O70" s="598"/>
      <c r="P70" s="598"/>
      <c r="Q70" s="598"/>
      <c r="R70" s="598"/>
      <c r="S70" s="598"/>
      <c r="T70" s="598"/>
      <c r="U70" s="598"/>
      <c r="V70" s="598"/>
      <c r="W70" s="598"/>
      <c r="X70" s="598"/>
      <c r="Y70" s="598"/>
      <c r="Z70" s="598" t="s">
        <v>40</v>
      </c>
      <c r="AA70" s="598"/>
      <c r="AB70" s="598"/>
      <c r="AC70" s="598"/>
      <c r="AD70" s="598"/>
      <c r="AE70" s="598"/>
      <c r="AF70" s="598"/>
      <c r="AG70" s="598"/>
      <c r="AH70" s="598"/>
      <c r="AI70" s="598"/>
      <c r="AJ70" s="598"/>
      <c r="AK70" s="598"/>
      <c r="AL70" s="598"/>
      <c r="AM70" s="598"/>
      <c r="AN70" s="598"/>
      <c r="AO70" s="598"/>
      <c r="AP70" s="598"/>
      <c r="AQ70" s="598"/>
      <c r="AR70" s="598"/>
      <c r="AS70" s="598"/>
      <c r="AT70" s="598"/>
      <c r="AU70" s="598"/>
      <c r="AV70" s="598"/>
      <c r="AW70" s="598"/>
      <c r="AX70" s="598"/>
      <c r="AY70" s="598"/>
      <c r="AZ70" s="598"/>
      <c r="BA70" s="598"/>
      <c r="BB70" s="598"/>
      <c r="BC70" s="598"/>
      <c r="BD70" s="598"/>
      <c r="BE70" s="598"/>
      <c r="BF70" s="598"/>
      <c r="BG70" s="598"/>
      <c r="BH70" s="598"/>
      <c r="BI70" s="598"/>
      <c r="BJ70" s="598"/>
      <c r="BK70" s="598"/>
      <c r="BL70" s="598"/>
      <c r="BM70" s="598"/>
      <c r="BN70" s="598"/>
      <c r="BO70" s="598"/>
      <c r="BP70" s="598"/>
      <c r="BQ70" s="598"/>
      <c r="BR70" s="598"/>
      <c r="BS70" s="598"/>
      <c r="BT70" s="598"/>
      <c r="BU70" s="598"/>
      <c r="BV70" s="598"/>
      <c r="BW70" s="598"/>
      <c r="BX70" s="598"/>
      <c r="BY70" s="598"/>
      <c r="BZ70" s="598"/>
      <c r="CA70" s="598"/>
      <c r="CB70" s="598"/>
      <c r="CC70" s="598"/>
      <c r="CD70" s="598"/>
      <c r="CE70" s="598"/>
      <c r="CF70" s="598"/>
      <c r="CG70" s="598"/>
      <c r="CH70" s="598"/>
      <c r="CI70" s="598"/>
      <c r="CJ70" s="598"/>
      <c r="CK70" s="598"/>
      <c r="CL70" s="598"/>
      <c r="CM70" s="598"/>
      <c r="CN70" s="598"/>
      <c r="CO70" s="598"/>
      <c r="CP70" s="598"/>
      <c r="CQ70" s="598"/>
      <c r="CR70" s="598"/>
      <c r="CS70" s="598"/>
      <c r="CT70" s="598"/>
      <c r="CU70" s="598"/>
      <c r="CV70" s="598"/>
      <c r="CW70" s="598"/>
      <c r="CX70" s="598"/>
      <c r="CY70" s="598"/>
      <c r="CZ70" s="598"/>
      <c r="DA70" s="598"/>
      <c r="DB70" s="598"/>
      <c r="DC70" s="598"/>
      <c r="DD70" s="598"/>
      <c r="DE70" s="598"/>
      <c r="DF70" s="598"/>
      <c r="DG70" s="598"/>
      <c r="DH70" s="598">
        <v>0</v>
      </c>
      <c r="DI70" s="598">
        <v>44102</v>
      </c>
      <c r="DJ70" s="598"/>
      <c r="DK70" s="598"/>
      <c r="DL70" s="598"/>
      <c r="DM70" s="598"/>
      <c r="DN70" s="598"/>
      <c r="DO70" s="598"/>
      <c r="DP70" s="598"/>
      <c r="DQ70" s="598"/>
      <c r="DR70" s="598"/>
      <c r="DS70" s="598"/>
      <c r="DT70" s="598"/>
      <c r="DU70" s="598"/>
      <c r="DV70" s="598"/>
      <c r="DW70" s="598"/>
      <c r="DX70" s="598"/>
      <c r="DY70" s="598"/>
      <c r="DZ70" s="598"/>
      <c r="EA70" s="598"/>
      <c r="EB70" s="598"/>
      <c r="EC70" s="598"/>
      <c r="ED70" s="598"/>
      <c r="EE70" s="598"/>
      <c r="EF70" s="598"/>
      <c r="EG70" s="598"/>
      <c r="EH70" s="598"/>
      <c r="EI70" s="598"/>
      <c r="EJ70" s="598"/>
      <c r="EK70" s="598"/>
      <c r="EL70" s="598"/>
      <c r="EM70" s="598"/>
      <c r="EN70" s="598"/>
      <c r="EO70" s="598"/>
      <c r="EP70" s="598"/>
      <c r="EQ70" s="598"/>
      <c r="ER70" s="598"/>
    </row>
    <row r="71" spans="1:148" ht="30" hidden="1" customHeight="1" outlineLevel="2" thickTop="1" thickBot="1">
      <c r="A71" s="598">
        <v>44103</v>
      </c>
      <c r="B71" s="598">
        <v>372.33</v>
      </c>
      <c r="C71" s="598">
        <v>3.14</v>
      </c>
      <c r="D71" s="598">
        <v>851.36400000000003</v>
      </c>
      <c r="E71" s="598">
        <v>164.34200000000001</v>
      </c>
      <c r="F71" s="598">
        <v>849.52</v>
      </c>
      <c r="G71" s="598">
        <v>36</v>
      </c>
      <c r="H71" s="598"/>
      <c r="I71" s="598">
        <v>663.04</v>
      </c>
      <c r="J71" s="598"/>
      <c r="K71" s="598">
        <v>70.103999999999999</v>
      </c>
      <c r="L71" s="598"/>
      <c r="M71" s="598">
        <v>23.68</v>
      </c>
      <c r="N71" s="598">
        <v>106.56</v>
      </c>
      <c r="O71" s="598">
        <v>76.959999999999994</v>
      </c>
      <c r="P71" s="598">
        <v>74</v>
      </c>
      <c r="Q71" s="598">
        <v>1713.6</v>
      </c>
      <c r="R71" s="598">
        <v>197.12</v>
      </c>
      <c r="S71" s="598">
        <v>8406.7199999999993</v>
      </c>
      <c r="T71" s="598"/>
      <c r="U71" s="598"/>
      <c r="V71" s="598">
        <v>186</v>
      </c>
      <c r="W71" s="598"/>
      <c r="X71" s="598">
        <v>848.04</v>
      </c>
      <c r="Y71" s="598"/>
      <c r="Z71" s="598">
        <v>397.44</v>
      </c>
      <c r="AA71" s="598"/>
      <c r="AB71" s="598"/>
      <c r="AC71" s="598">
        <v>834</v>
      </c>
      <c r="AD71" s="598"/>
      <c r="AE71" s="598"/>
      <c r="AF71" s="598"/>
      <c r="AG71" s="598"/>
      <c r="AH71" s="598"/>
      <c r="AI71" s="598">
        <v>59.4</v>
      </c>
      <c r="AJ71" s="598">
        <v>402</v>
      </c>
      <c r="AK71" s="598">
        <v>8.4</v>
      </c>
      <c r="AL71" s="598">
        <v>92</v>
      </c>
      <c r="AM71" s="598"/>
      <c r="AN71" s="598"/>
      <c r="AO71" s="598"/>
      <c r="AP71" s="598"/>
      <c r="AQ71" s="598"/>
      <c r="AR71" s="598"/>
      <c r="AS71" s="598">
        <v>738</v>
      </c>
      <c r="AT71" s="598">
        <v>68</v>
      </c>
      <c r="AU71" s="598">
        <v>645</v>
      </c>
      <c r="AV71" s="598">
        <v>405.6</v>
      </c>
      <c r="AW71" s="598"/>
      <c r="AX71" s="598">
        <v>312</v>
      </c>
      <c r="AY71" s="598">
        <v>27</v>
      </c>
      <c r="AZ71" s="598"/>
      <c r="BA71" s="598">
        <v>448</v>
      </c>
      <c r="BB71" s="598"/>
      <c r="BC71" s="598"/>
      <c r="BD71" s="598">
        <v>410</v>
      </c>
      <c r="BE71" s="598">
        <v>25</v>
      </c>
      <c r="BF71" s="598">
        <v>450.4</v>
      </c>
      <c r="BG71" s="598">
        <v>30</v>
      </c>
      <c r="BH71" s="598"/>
      <c r="BI71" s="598"/>
      <c r="BJ71" s="598">
        <v>322.5</v>
      </c>
      <c r="BK71" s="598">
        <v>282</v>
      </c>
      <c r="BL71" s="598"/>
      <c r="BM71" s="598"/>
      <c r="BN71" s="598">
        <v>184.68</v>
      </c>
      <c r="BO71" s="598">
        <v>54.6</v>
      </c>
      <c r="BP71" s="598"/>
      <c r="BQ71" s="598"/>
      <c r="BR71" s="598">
        <v>278.88</v>
      </c>
      <c r="BS71" s="598">
        <v>2580</v>
      </c>
      <c r="BT71" s="598">
        <v>3073.2</v>
      </c>
      <c r="BU71" s="598">
        <v>97.2</v>
      </c>
      <c r="BV71" s="598">
        <v>1236.5999999999999</v>
      </c>
      <c r="BW71" s="598">
        <v>273</v>
      </c>
      <c r="BX71" s="598"/>
      <c r="BY71" s="598">
        <v>115.2</v>
      </c>
      <c r="BZ71" s="598">
        <v>57.6</v>
      </c>
      <c r="CA71" s="598"/>
      <c r="CB71" s="598"/>
      <c r="CC71" s="598">
        <v>243</v>
      </c>
      <c r="CD71" s="598">
        <v>102</v>
      </c>
      <c r="CE71" s="598"/>
      <c r="CF71" s="598">
        <v>800.28</v>
      </c>
      <c r="CG71" s="598">
        <v>44.4</v>
      </c>
      <c r="CH71" s="598"/>
      <c r="CI71" s="598"/>
      <c r="CJ71" s="598"/>
      <c r="CK71" s="598"/>
      <c r="CL71" s="598"/>
      <c r="CM71" s="598"/>
      <c r="CN71" s="598">
        <v>2443.5</v>
      </c>
      <c r="CO71" s="598"/>
      <c r="CP71" s="598"/>
      <c r="CQ71" s="598">
        <v>297</v>
      </c>
      <c r="CR71" s="598"/>
      <c r="CS71" s="598">
        <v>57</v>
      </c>
      <c r="CT71" s="598"/>
      <c r="CU71" s="598"/>
      <c r="CV71" s="598"/>
      <c r="CW71" s="598"/>
      <c r="CX71" s="598">
        <v>390</v>
      </c>
      <c r="CY71" s="598"/>
      <c r="CZ71" s="598"/>
      <c r="DA71" s="598">
        <v>426</v>
      </c>
      <c r="DB71" s="598"/>
      <c r="DC71" s="598"/>
      <c r="DD71" s="598"/>
      <c r="DE71" s="598"/>
      <c r="DF71" s="598"/>
      <c r="DG71" s="598"/>
      <c r="DH71" s="598">
        <v>33353.4</v>
      </c>
      <c r="DI71" s="598">
        <v>44103</v>
      </c>
      <c r="DJ71" s="598"/>
      <c r="DK71" s="598"/>
      <c r="DL71" s="598"/>
      <c r="DM71" s="598"/>
      <c r="DN71" s="598"/>
      <c r="DO71" s="598"/>
      <c r="DP71" s="598"/>
      <c r="DQ71" s="598"/>
      <c r="DR71" s="598"/>
      <c r="DS71" s="598"/>
      <c r="DT71" s="598"/>
      <c r="DU71" s="598"/>
      <c r="DV71" s="598"/>
      <c r="DW71" s="598"/>
      <c r="DX71" s="598"/>
      <c r="DY71" s="598"/>
      <c r="DZ71" s="598"/>
      <c r="EA71" s="598"/>
      <c r="EB71" s="598"/>
      <c r="EC71" s="598"/>
      <c r="ED71" s="598"/>
      <c r="EE71" s="598"/>
      <c r="EF71" s="598"/>
      <c r="EG71" s="598"/>
      <c r="EH71" s="598"/>
      <c r="EI71" s="598"/>
      <c r="EJ71" s="598"/>
      <c r="EK71" s="598"/>
      <c r="EL71" s="598"/>
      <c r="EM71" s="598"/>
      <c r="EN71" s="598"/>
      <c r="EO71" s="598"/>
      <c r="EP71" s="598"/>
      <c r="EQ71" s="598"/>
      <c r="ER71" s="598"/>
    </row>
    <row r="72" spans="1:148" ht="30" hidden="1" customHeight="1" outlineLevel="2" thickTop="1" thickBot="1">
      <c r="A72" s="598">
        <v>44104</v>
      </c>
      <c r="B72" s="598"/>
      <c r="C72" s="598"/>
      <c r="D72" s="598"/>
      <c r="E72" s="598"/>
      <c r="F72" s="598"/>
      <c r="G72" s="598"/>
      <c r="H72" s="598"/>
      <c r="I72" s="598"/>
      <c r="J72" s="598"/>
      <c r="K72" s="598"/>
      <c r="L72" s="598"/>
      <c r="M72" s="598"/>
      <c r="N72" s="598"/>
      <c r="O72" s="598"/>
      <c r="P72" s="598"/>
      <c r="Q72" s="598"/>
      <c r="R72" s="598"/>
      <c r="S72" s="598"/>
      <c r="T72" s="598"/>
      <c r="U72" s="598"/>
      <c r="V72" s="598"/>
      <c r="W72" s="598"/>
      <c r="X72" s="598"/>
      <c r="Y72" s="598"/>
      <c r="Z72" s="598"/>
      <c r="AA72" s="598"/>
      <c r="AB72" s="598"/>
      <c r="AC72" s="598"/>
      <c r="AD72" s="598"/>
      <c r="AE72" s="598"/>
      <c r="AF72" s="598"/>
      <c r="AG72" s="598"/>
      <c r="AH72" s="598"/>
      <c r="AI72" s="598"/>
      <c r="AJ72" s="598"/>
      <c r="AK72" s="598"/>
      <c r="AL72" s="598"/>
      <c r="AM72" s="598"/>
      <c r="AN72" s="598"/>
      <c r="AO72" s="598"/>
      <c r="AP72" s="598"/>
      <c r="AQ72" s="598"/>
      <c r="AR72" s="598"/>
      <c r="AS72" s="598"/>
      <c r="AT72" s="598"/>
      <c r="AU72" s="598"/>
      <c r="AV72" s="598"/>
      <c r="AW72" s="598"/>
      <c r="AX72" s="598"/>
      <c r="AY72" s="598"/>
      <c r="AZ72" s="598"/>
      <c r="BA72" s="598"/>
      <c r="BB72" s="598"/>
      <c r="BC72" s="598"/>
      <c r="BD72" s="598"/>
      <c r="BE72" s="598"/>
      <c r="BF72" s="598"/>
      <c r="BG72" s="598"/>
      <c r="BH72" s="598"/>
      <c r="BI72" s="598"/>
      <c r="BJ72" s="598"/>
      <c r="BK72" s="598"/>
      <c r="BL72" s="598"/>
      <c r="BM72" s="598"/>
      <c r="BN72" s="598"/>
      <c r="BO72" s="598"/>
      <c r="BP72" s="598"/>
      <c r="BQ72" s="598"/>
      <c r="BR72" s="598"/>
      <c r="BS72" s="598"/>
      <c r="BT72" s="598"/>
      <c r="BU72" s="598"/>
      <c r="BV72" s="598"/>
      <c r="BW72" s="598"/>
      <c r="BX72" s="598"/>
      <c r="BY72" s="598"/>
      <c r="BZ72" s="598"/>
      <c r="CA72" s="598"/>
      <c r="CB72" s="598"/>
      <c r="CC72" s="598"/>
      <c r="CD72" s="598"/>
      <c r="CE72" s="598"/>
      <c r="CF72" s="598"/>
      <c r="CG72" s="598"/>
      <c r="CH72" s="598"/>
      <c r="CI72" s="598">
        <v>51.84</v>
      </c>
      <c r="CJ72" s="598">
        <v>530.28</v>
      </c>
      <c r="CK72" s="598"/>
      <c r="CL72" s="598"/>
      <c r="CM72" s="598"/>
      <c r="CN72" s="598"/>
      <c r="CO72" s="598"/>
      <c r="CP72" s="598"/>
      <c r="CQ72" s="598"/>
      <c r="CR72" s="598"/>
      <c r="CS72" s="598"/>
      <c r="CT72" s="598"/>
      <c r="CU72" s="598"/>
      <c r="CV72" s="598"/>
      <c r="CW72" s="598"/>
      <c r="CX72" s="598"/>
      <c r="CY72" s="598"/>
      <c r="CZ72" s="598"/>
      <c r="DA72" s="598"/>
      <c r="DB72" s="598"/>
      <c r="DC72" s="598"/>
      <c r="DD72" s="598"/>
      <c r="DE72" s="598"/>
      <c r="DF72" s="598"/>
      <c r="DG72" s="598"/>
      <c r="DH72" s="598">
        <v>582.12</v>
      </c>
      <c r="DI72" s="598">
        <v>44104</v>
      </c>
      <c r="DJ72" s="598"/>
      <c r="DK72" s="598"/>
      <c r="DL72" s="598"/>
      <c r="DM72" s="598"/>
      <c r="DN72" s="598"/>
      <c r="DO72" s="598"/>
      <c r="DP72" s="598"/>
      <c r="DQ72" s="598"/>
      <c r="DR72" s="598"/>
      <c r="DS72" s="598"/>
      <c r="DT72" s="598"/>
      <c r="DU72" s="598"/>
      <c r="DV72" s="598"/>
      <c r="DW72" s="598"/>
      <c r="DX72" s="598"/>
      <c r="DY72" s="598"/>
      <c r="DZ72" s="598"/>
      <c r="EA72" s="598"/>
      <c r="EB72" s="598"/>
      <c r="EC72" s="598"/>
      <c r="ED72" s="598"/>
      <c r="EE72" s="598"/>
      <c r="EF72" s="598"/>
      <c r="EG72" s="598"/>
      <c r="EH72" s="598"/>
      <c r="EI72" s="598"/>
      <c r="EJ72" s="598"/>
      <c r="EK72" s="598"/>
      <c r="EL72" s="598"/>
      <c r="EM72" s="598"/>
      <c r="EN72" s="598"/>
      <c r="EO72" s="598"/>
      <c r="EP72" s="598"/>
      <c r="EQ72" s="598"/>
      <c r="ER72" s="598"/>
    </row>
    <row r="73" spans="1:148" ht="7.5" hidden="1" customHeight="1" outlineLevel="2" thickTop="1">
      <c r="A73" s="598">
        <v>44105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8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8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 t="s">
        <v>40</v>
      </c>
      <c r="BA73" s="598"/>
      <c r="BB73" s="598"/>
      <c r="BC73" s="598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8"/>
      <c r="BV73" s="598"/>
      <c r="BW73" s="598"/>
      <c r="BX73" s="598"/>
      <c r="BY73" s="598"/>
      <c r="BZ73" s="598"/>
      <c r="CA73" s="598"/>
      <c r="CB73" s="598"/>
      <c r="CC73" s="598"/>
      <c r="CD73" s="598"/>
      <c r="CE73" s="598"/>
      <c r="CF73" s="598"/>
      <c r="CG73" s="598"/>
      <c r="CH73" s="598"/>
      <c r="CI73" s="598"/>
      <c r="CJ73" s="598"/>
      <c r="CK73" s="598"/>
      <c r="CL73" s="598"/>
      <c r="CM73" s="598"/>
      <c r="CN73" s="598"/>
      <c r="CO73" s="598"/>
      <c r="CP73" s="598"/>
      <c r="CQ73" s="598"/>
      <c r="CR73" s="598"/>
      <c r="CS73" s="598"/>
      <c r="CT73" s="598"/>
      <c r="CU73" s="598"/>
      <c r="CV73" s="598"/>
      <c r="CW73" s="598"/>
      <c r="CX73" s="598"/>
      <c r="CY73" s="598"/>
      <c r="CZ73" s="598"/>
      <c r="DA73" s="598"/>
      <c r="DB73" s="598"/>
      <c r="DC73" s="598"/>
      <c r="DD73" s="598"/>
      <c r="DE73" s="598"/>
      <c r="DF73" s="598"/>
      <c r="DG73" s="598"/>
      <c r="DH73" s="598">
        <v>0</v>
      </c>
      <c r="DI73" s="598">
        <v>44105</v>
      </c>
      <c r="DJ73" s="598"/>
      <c r="DK73" s="598"/>
      <c r="DL73" s="598"/>
      <c r="DM73" s="598"/>
      <c r="DN73" s="598"/>
      <c r="DO73" s="598"/>
      <c r="DP73" s="598"/>
      <c r="DQ73" s="598"/>
      <c r="DR73" s="598"/>
      <c r="DS73" s="598"/>
      <c r="DT73" s="598"/>
      <c r="DU73" s="598"/>
      <c r="DV73" s="598"/>
      <c r="DW73" s="598"/>
      <c r="DX73" s="598"/>
      <c r="DY73" s="598"/>
      <c r="DZ73" s="598"/>
      <c r="EA73" s="598"/>
      <c r="EB73" s="598"/>
      <c r="EC73" s="598"/>
      <c r="ED73" s="598"/>
      <c r="EE73" s="598"/>
      <c r="EF73" s="598"/>
      <c r="EG73" s="598"/>
      <c r="EH73" s="598"/>
      <c r="EI73" s="598"/>
      <c r="EJ73" s="598"/>
      <c r="EK73" s="598"/>
      <c r="EL73" s="598"/>
      <c r="EM73" s="598"/>
      <c r="EN73" s="598"/>
      <c r="EO73" s="598"/>
      <c r="EP73" s="598"/>
      <c r="EQ73" s="598"/>
      <c r="ER73" s="598"/>
    </row>
    <row r="74" spans="1:148" ht="16.5" hidden="1" customHeight="1" outlineLevel="2" thickTop="1" thickBot="1">
      <c r="A74" s="598">
        <v>44106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8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8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8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8"/>
      <c r="BV74" s="598"/>
      <c r="BW74" s="598"/>
      <c r="BX74" s="598"/>
      <c r="BY74" s="598"/>
      <c r="BZ74" s="598"/>
      <c r="CA74" s="598"/>
      <c r="CB74" s="598"/>
      <c r="CC74" s="598"/>
      <c r="CD74" s="598"/>
      <c r="CE74" s="598"/>
      <c r="CF74" s="598"/>
      <c r="CG74" s="598"/>
      <c r="CH74" s="598"/>
      <c r="CI74" s="598"/>
      <c r="CJ74" s="598"/>
      <c r="CK74" s="598"/>
      <c r="CL74" s="598"/>
      <c r="CM74" s="598"/>
      <c r="CN74" s="598"/>
      <c r="CO74" s="598"/>
      <c r="CP74" s="598"/>
      <c r="CQ74" s="598"/>
      <c r="CR74" s="598"/>
      <c r="CS74" s="598"/>
      <c r="CT74" s="598"/>
      <c r="CU74" s="598"/>
      <c r="CV74" s="598"/>
      <c r="CW74" s="598"/>
      <c r="CX74" s="598"/>
      <c r="CY74" s="598"/>
      <c r="CZ74" s="598"/>
      <c r="DA74" s="598"/>
      <c r="DB74" s="598"/>
      <c r="DC74" s="598"/>
      <c r="DD74" s="598"/>
      <c r="DE74" s="598"/>
      <c r="DF74" s="598"/>
      <c r="DG74" s="598"/>
      <c r="DH74" s="598">
        <v>0</v>
      </c>
      <c r="DI74" s="598">
        <v>44106</v>
      </c>
      <c r="DJ74" s="598"/>
      <c r="DK74" s="598"/>
      <c r="DL74" s="598"/>
      <c r="DM74" s="598"/>
      <c r="DN74" s="598"/>
      <c r="DO74" s="598"/>
      <c r="DP74" s="598"/>
      <c r="DQ74" s="598"/>
      <c r="DR74" s="598"/>
      <c r="DS74" s="598"/>
      <c r="DT74" s="598"/>
      <c r="DU74" s="598"/>
      <c r="DV74" s="598"/>
      <c r="DW74" s="598"/>
      <c r="DX74" s="598"/>
      <c r="DY74" s="598"/>
      <c r="DZ74" s="598"/>
      <c r="EA74" s="598"/>
      <c r="EB74" s="598"/>
      <c r="EC74" s="598"/>
      <c r="ED74" s="598"/>
      <c r="EE74" s="598"/>
      <c r="EF74" s="598"/>
      <c r="EG74" s="598"/>
      <c r="EH74" s="598"/>
      <c r="EI74" s="598"/>
      <c r="EJ74" s="598"/>
      <c r="EK74" s="598"/>
      <c r="EL74" s="598"/>
      <c r="EM74" s="598"/>
      <c r="EN74" s="598"/>
      <c r="EO74" s="598"/>
      <c r="EP74" s="598"/>
      <c r="EQ74" s="598"/>
      <c r="ER74" s="598"/>
    </row>
    <row r="75" spans="1:148" ht="30" hidden="1" customHeight="1" outlineLevel="2" thickTop="1" thickBot="1">
      <c r="A75" s="598">
        <v>44107</v>
      </c>
      <c r="B75" s="598"/>
      <c r="C75" s="598"/>
      <c r="D75" s="598"/>
      <c r="E75" s="598"/>
      <c r="F75" s="598"/>
      <c r="G75" s="598"/>
      <c r="H75" s="598"/>
      <c r="I75" s="598"/>
      <c r="J75" s="598"/>
      <c r="K75" s="598"/>
      <c r="L75" s="598"/>
      <c r="M75" s="598"/>
      <c r="N75" s="598"/>
      <c r="O75" s="598"/>
      <c r="P75" s="598"/>
      <c r="Q75" s="598"/>
      <c r="R75" s="598"/>
      <c r="S75" s="598"/>
      <c r="T75" s="598"/>
      <c r="U75" s="598"/>
      <c r="V75" s="598"/>
      <c r="W75" s="598"/>
      <c r="X75" s="598"/>
      <c r="Y75" s="598"/>
      <c r="Z75" s="598"/>
      <c r="AA75" s="598"/>
      <c r="AB75" s="598"/>
      <c r="AC75" s="598"/>
      <c r="AD75" s="598"/>
      <c r="AE75" s="598"/>
      <c r="AF75" s="598"/>
      <c r="AG75" s="598"/>
      <c r="AH75" s="598"/>
      <c r="AI75" s="598"/>
      <c r="AJ75" s="598"/>
      <c r="AK75" s="598"/>
      <c r="AL75" s="598"/>
      <c r="AM75" s="598"/>
      <c r="AN75" s="598"/>
      <c r="AO75" s="598"/>
      <c r="AP75" s="598"/>
      <c r="AQ75" s="598"/>
      <c r="AR75" s="598"/>
      <c r="AS75" s="598"/>
      <c r="AT75" s="598"/>
      <c r="AU75" s="598"/>
      <c r="AV75" s="598"/>
      <c r="AW75" s="598"/>
      <c r="AX75" s="598"/>
      <c r="AY75" s="598"/>
      <c r="AZ75" s="598"/>
      <c r="BA75" s="598"/>
      <c r="BB75" s="598"/>
      <c r="BC75" s="598"/>
      <c r="BD75" s="598"/>
      <c r="BE75" s="598"/>
      <c r="BF75" s="598"/>
      <c r="BG75" s="598"/>
      <c r="BH75" s="598"/>
      <c r="BI75" s="598"/>
      <c r="BJ75" s="598"/>
      <c r="BK75" s="598"/>
      <c r="BL75" s="598"/>
      <c r="BM75" s="598"/>
      <c r="BN75" s="598"/>
      <c r="BO75" s="598"/>
      <c r="BP75" s="598"/>
      <c r="BQ75" s="598"/>
      <c r="BR75" s="598"/>
      <c r="BS75" s="598"/>
      <c r="BT75" s="598"/>
      <c r="BU75" s="598"/>
      <c r="BV75" s="598"/>
      <c r="BW75" s="598"/>
      <c r="BX75" s="598"/>
      <c r="BY75" s="598"/>
      <c r="BZ75" s="598"/>
      <c r="CA75" s="598"/>
      <c r="CB75" s="598"/>
      <c r="CC75" s="598"/>
      <c r="CD75" s="598"/>
      <c r="CE75" s="598"/>
      <c r="CF75" s="598"/>
      <c r="CG75" s="598"/>
      <c r="CH75" s="598"/>
      <c r="CI75" s="598"/>
      <c r="CJ75" s="598"/>
      <c r="CK75" s="598"/>
      <c r="CL75" s="598"/>
      <c r="CM75" s="598"/>
      <c r="CN75" s="598"/>
      <c r="CO75" s="598"/>
      <c r="CP75" s="598"/>
      <c r="CQ75" s="598"/>
      <c r="CR75" s="598"/>
      <c r="CS75" s="598"/>
      <c r="CT75" s="598"/>
      <c r="CU75" s="598"/>
      <c r="CV75" s="598"/>
      <c r="CW75" s="598"/>
      <c r="CX75" s="598"/>
      <c r="CY75" s="598"/>
      <c r="CZ75" s="598"/>
      <c r="DA75" s="598"/>
      <c r="DB75" s="598"/>
      <c r="DC75" s="598"/>
      <c r="DD75" s="598"/>
      <c r="DE75" s="598"/>
      <c r="DF75" s="598"/>
      <c r="DG75" s="598"/>
      <c r="DH75" s="598">
        <v>0</v>
      </c>
      <c r="DI75" s="598">
        <v>44107</v>
      </c>
      <c r="DJ75" s="598"/>
      <c r="DK75" s="598"/>
      <c r="DL75" s="598"/>
      <c r="DM75" s="598"/>
      <c r="DN75" s="598"/>
      <c r="DO75" s="598"/>
      <c r="DP75" s="598"/>
      <c r="DQ75" s="598"/>
      <c r="DR75" s="598"/>
      <c r="DS75" s="598"/>
      <c r="DT75" s="598"/>
      <c r="DU75" s="598"/>
      <c r="DV75" s="598"/>
      <c r="DW75" s="598"/>
      <c r="DX75" s="598"/>
      <c r="DY75" s="598"/>
      <c r="DZ75" s="598"/>
      <c r="EA75" s="598"/>
      <c r="EB75" s="598"/>
      <c r="EC75" s="598"/>
      <c r="ED75" s="598"/>
      <c r="EE75" s="598"/>
      <c r="EF75" s="598"/>
      <c r="EG75" s="598"/>
      <c r="EH75" s="598"/>
      <c r="EI75" s="598"/>
      <c r="EJ75" s="598"/>
      <c r="EK75" s="598"/>
      <c r="EL75" s="598"/>
      <c r="EM75" s="598"/>
      <c r="EN75" s="598"/>
      <c r="EO75" s="598"/>
      <c r="EP75" s="598"/>
      <c r="EQ75" s="598"/>
      <c r="ER75" s="598"/>
    </row>
    <row r="76" spans="1:148" ht="30" hidden="1" customHeight="1" outlineLevel="2" thickTop="1" thickBot="1">
      <c r="A76" s="598">
        <v>44108</v>
      </c>
      <c r="B76" s="598"/>
      <c r="C76" s="598"/>
      <c r="D76" s="598"/>
      <c r="E76" s="598"/>
      <c r="F76" s="598"/>
      <c r="G76" s="598"/>
      <c r="H76" s="598"/>
      <c r="I76" s="598"/>
      <c r="J76" s="598"/>
      <c r="K76" s="598"/>
      <c r="L76" s="598"/>
      <c r="M76" s="598"/>
      <c r="N76" s="598"/>
      <c r="O76" s="598"/>
      <c r="P76" s="598"/>
      <c r="Q76" s="598"/>
      <c r="R76" s="598"/>
      <c r="S76" s="598"/>
      <c r="T76" s="598"/>
      <c r="U76" s="598"/>
      <c r="V76" s="598"/>
      <c r="W76" s="598"/>
      <c r="X76" s="598"/>
      <c r="Y76" s="598"/>
      <c r="Z76" s="598"/>
      <c r="AA76" s="598"/>
      <c r="AB76" s="598"/>
      <c r="AC76" s="598"/>
      <c r="AD76" s="598"/>
      <c r="AE76" s="598"/>
      <c r="AF76" s="598"/>
      <c r="AG76" s="598"/>
      <c r="AH76" s="598"/>
      <c r="AI76" s="598"/>
      <c r="AJ76" s="598"/>
      <c r="AK76" s="598"/>
      <c r="AL76" s="598"/>
      <c r="AM76" s="598"/>
      <c r="AN76" s="598"/>
      <c r="AO76" s="598"/>
      <c r="AP76" s="598"/>
      <c r="AQ76" s="598"/>
      <c r="AR76" s="598"/>
      <c r="AS76" s="598"/>
      <c r="AT76" s="598"/>
      <c r="AU76" s="598"/>
      <c r="AV76" s="598"/>
      <c r="AW76" s="598"/>
      <c r="AX76" s="598"/>
      <c r="AY76" s="598"/>
      <c r="AZ76" s="598"/>
      <c r="BA76" s="598"/>
      <c r="BB76" s="598"/>
      <c r="BC76" s="598"/>
      <c r="BD76" s="598"/>
      <c r="BE76" s="598"/>
      <c r="BF76" s="598"/>
      <c r="BG76" s="598"/>
      <c r="BH76" s="598"/>
      <c r="BI76" s="598"/>
      <c r="BJ76" s="598"/>
      <c r="BK76" s="598"/>
      <c r="BL76" s="598"/>
      <c r="BM76" s="598"/>
      <c r="BN76" s="598"/>
      <c r="BO76" s="598"/>
      <c r="BP76" s="598"/>
      <c r="BQ76" s="598"/>
      <c r="BR76" s="598"/>
      <c r="BS76" s="598"/>
      <c r="BT76" s="598"/>
      <c r="BU76" s="598"/>
      <c r="BV76" s="598"/>
      <c r="BW76" s="598"/>
      <c r="BX76" s="598"/>
      <c r="BY76" s="598"/>
      <c r="BZ76" s="598"/>
      <c r="CA76" s="598"/>
      <c r="CB76" s="598"/>
      <c r="CC76" s="598"/>
      <c r="CD76" s="598"/>
      <c r="CE76" s="598"/>
      <c r="CF76" s="598"/>
      <c r="CG76" s="598"/>
      <c r="CH76" s="598"/>
      <c r="CI76" s="598"/>
      <c r="CJ76" s="598"/>
      <c r="CK76" s="598"/>
      <c r="CL76" s="598"/>
      <c r="CM76" s="598"/>
      <c r="CN76" s="598"/>
      <c r="CO76" s="598"/>
      <c r="CP76" s="598"/>
      <c r="CQ76" s="598"/>
      <c r="CR76" s="598"/>
      <c r="CS76" s="598"/>
      <c r="CT76" s="598"/>
      <c r="CU76" s="598"/>
      <c r="CV76" s="598"/>
      <c r="CW76" s="598"/>
      <c r="CX76" s="598"/>
      <c r="CY76" s="598"/>
      <c r="CZ76" s="598"/>
      <c r="DA76" s="598"/>
      <c r="DB76" s="598"/>
      <c r="DC76" s="598"/>
      <c r="DD76" s="598"/>
      <c r="DE76" s="598"/>
      <c r="DF76" s="598"/>
      <c r="DG76" s="598"/>
      <c r="DH76" s="598">
        <v>0</v>
      </c>
      <c r="DI76" s="598">
        <v>44108</v>
      </c>
      <c r="DJ76" s="598"/>
      <c r="DK76" s="598"/>
      <c r="DL76" s="598"/>
      <c r="DM76" s="598"/>
      <c r="DN76" s="598"/>
      <c r="DO76" s="598"/>
      <c r="DP76" s="598"/>
      <c r="DQ76" s="598"/>
      <c r="DR76" s="598"/>
      <c r="DS76" s="598"/>
      <c r="DT76" s="598"/>
      <c r="DU76" s="598"/>
      <c r="DV76" s="598"/>
      <c r="DW76" s="598"/>
      <c r="DX76" s="598"/>
      <c r="DY76" s="598"/>
      <c r="DZ76" s="598"/>
      <c r="EA76" s="598"/>
      <c r="EB76" s="598"/>
      <c r="EC76" s="598"/>
      <c r="ED76" s="598"/>
      <c r="EE76" s="598"/>
      <c r="EF76" s="598"/>
      <c r="EG76" s="598"/>
      <c r="EH76" s="598"/>
      <c r="EI76" s="598"/>
      <c r="EJ76" s="598"/>
      <c r="EK76" s="598"/>
      <c r="EL76" s="598"/>
      <c r="EM76" s="598"/>
      <c r="EN76" s="598"/>
      <c r="EO76" s="598"/>
      <c r="EP76" s="598"/>
      <c r="EQ76" s="598"/>
      <c r="ER76" s="598"/>
    </row>
    <row r="77" spans="1:148" ht="16.5" hidden="1" customHeight="1" outlineLevel="2" thickTop="1" thickBot="1">
      <c r="A77" s="598">
        <v>44109</v>
      </c>
      <c r="B77" s="598"/>
      <c r="C77" s="598"/>
      <c r="D77" s="598"/>
      <c r="E77" s="598"/>
      <c r="F77" s="598"/>
      <c r="G77" s="598"/>
      <c r="H77" s="598"/>
      <c r="I77" s="598"/>
      <c r="J77" s="598"/>
      <c r="K77" s="598"/>
      <c r="L77" s="598"/>
      <c r="M77" s="598"/>
      <c r="N77" s="598"/>
      <c r="O77" s="598"/>
      <c r="P77" s="598"/>
      <c r="Q77" s="598"/>
      <c r="R77" s="598"/>
      <c r="S77" s="598"/>
      <c r="T77" s="598"/>
      <c r="U77" s="598"/>
      <c r="V77" s="598"/>
      <c r="W77" s="598"/>
      <c r="X77" s="598"/>
      <c r="Y77" s="598"/>
      <c r="Z77" s="598"/>
      <c r="AA77" s="598"/>
      <c r="AB77" s="598"/>
      <c r="AC77" s="598"/>
      <c r="AD77" s="598"/>
      <c r="AE77" s="598"/>
      <c r="AF77" s="598"/>
      <c r="AG77" s="598"/>
      <c r="AH77" s="598"/>
      <c r="AI77" s="598"/>
      <c r="AJ77" s="598"/>
      <c r="AK77" s="598"/>
      <c r="AL77" s="598"/>
      <c r="AM77" s="598"/>
      <c r="AN77" s="598"/>
      <c r="AO77" s="598"/>
      <c r="AP77" s="598"/>
      <c r="AQ77" s="598"/>
      <c r="AR77" s="598"/>
      <c r="AS77" s="598"/>
      <c r="AT77" s="598"/>
      <c r="AU77" s="598"/>
      <c r="AV77" s="598"/>
      <c r="AW77" s="598"/>
      <c r="AX77" s="598"/>
      <c r="AY77" s="598"/>
      <c r="AZ77" s="598"/>
      <c r="BA77" s="598"/>
      <c r="BB77" s="598"/>
      <c r="BC77" s="598"/>
      <c r="BD77" s="598"/>
      <c r="BE77" s="598"/>
      <c r="BF77" s="598"/>
      <c r="BG77" s="598"/>
      <c r="BH77" s="598"/>
      <c r="BI77" s="598"/>
      <c r="BJ77" s="598"/>
      <c r="BK77" s="598"/>
      <c r="BL77" s="598"/>
      <c r="BM77" s="598"/>
      <c r="BN77" s="598"/>
      <c r="BO77" s="598"/>
      <c r="BP77" s="598"/>
      <c r="BQ77" s="598"/>
      <c r="BR77" s="598"/>
      <c r="BS77" s="598"/>
      <c r="BT77" s="598"/>
      <c r="BU77" s="598"/>
      <c r="BV77" s="598"/>
      <c r="BW77" s="598"/>
      <c r="BX77" s="598"/>
      <c r="BY77" s="598"/>
      <c r="BZ77" s="598"/>
      <c r="CA77" s="598"/>
      <c r="CB77" s="598"/>
      <c r="CC77" s="598"/>
      <c r="CD77" s="598"/>
      <c r="CE77" s="598"/>
      <c r="CF77" s="598"/>
      <c r="CG77" s="598"/>
      <c r="CH77" s="598"/>
      <c r="CI77" s="598"/>
      <c r="CJ77" s="598"/>
      <c r="CK77" s="598"/>
      <c r="CL77" s="598"/>
      <c r="CM77" s="598"/>
      <c r="CN77" s="598"/>
      <c r="CO77" s="598"/>
      <c r="CP77" s="598"/>
      <c r="CQ77" s="598"/>
      <c r="CR77" s="598"/>
      <c r="CS77" s="598"/>
      <c r="CT77" s="598"/>
      <c r="CU77" s="598"/>
      <c r="CV77" s="598"/>
      <c r="CW77" s="598"/>
      <c r="CX77" s="598"/>
      <c r="CY77" s="598"/>
      <c r="CZ77" s="598"/>
      <c r="DA77" s="598"/>
      <c r="DB77" s="598"/>
      <c r="DC77" s="598"/>
      <c r="DD77" s="598"/>
      <c r="DE77" s="598"/>
      <c r="DF77" s="598"/>
      <c r="DG77" s="598"/>
      <c r="DH77" s="598">
        <v>0</v>
      </c>
      <c r="DI77" s="598">
        <v>44109</v>
      </c>
      <c r="DJ77" s="598"/>
      <c r="DK77" s="598"/>
      <c r="DL77" s="598"/>
      <c r="DM77" s="598"/>
      <c r="DN77" s="598"/>
      <c r="DO77" s="598"/>
      <c r="DP77" s="598"/>
      <c r="DQ77" s="598"/>
      <c r="DR77" s="598"/>
      <c r="DS77" s="598"/>
      <c r="DT77" s="598"/>
      <c r="DU77" s="598"/>
      <c r="DV77" s="598"/>
      <c r="DW77" s="598"/>
      <c r="DX77" s="598"/>
      <c r="DY77" s="598"/>
      <c r="DZ77" s="598"/>
      <c r="EA77" s="598"/>
      <c r="EB77" s="598"/>
      <c r="EC77" s="598"/>
      <c r="ED77" s="598"/>
      <c r="EE77" s="598"/>
      <c r="EF77" s="598"/>
      <c r="EG77" s="598"/>
      <c r="EH77" s="598"/>
      <c r="EI77" s="598"/>
      <c r="EJ77" s="598"/>
      <c r="EK77" s="598"/>
      <c r="EL77" s="598"/>
      <c r="EM77" s="598"/>
      <c r="EN77" s="598"/>
      <c r="EO77" s="598"/>
      <c r="EP77" s="598"/>
      <c r="EQ77" s="598"/>
      <c r="ER77" s="598"/>
    </row>
    <row r="78" spans="1:148" ht="16.5" hidden="1" customHeight="1" outlineLevel="2" thickTop="1" thickBot="1">
      <c r="A78" s="598">
        <v>44110</v>
      </c>
      <c r="B78" s="598"/>
      <c r="C78" s="598"/>
      <c r="D78" s="598"/>
      <c r="E78" s="598"/>
      <c r="F78" s="598"/>
      <c r="G78" s="598"/>
      <c r="H78" s="598"/>
      <c r="I78" s="598"/>
      <c r="J78" s="598"/>
      <c r="K78" s="598"/>
      <c r="L78" s="598"/>
      <c r="M78" s="598"/>
      <c r="N78" s="598"/>
      <c r="O78" s="598"/>
      <c r="P78" s="598"/>
      <c r="Q78" s="598"/>
      <c r="R78" s="598"/>
      <c r="S78" s="598"/>
      <c r="T78" s="598"/>
      <c r="U78" s="598"/>
      <c r="V78" s="598"/>
      <c r="W78" s="598"/>
      <c r="X78" s="598"/>
      <c r="Y78" s="598"/>
      <c r="Z78" s="598"/>
      <c r="AA78" s="598"/>
      <c r="AB78" s="598"/>
      <c r="AC78" s="598"/>
      <c r="AD78" s="598"/>
      <c r="AE78" s="598"/>
      <c r="AF78" s="598"/>
      <c r="AG78" s="598"/>
      <c r="AH78" s="598"/>
      <c r="AI78" s="598"/>
      <c r="AJ78" s="598"/>
      <c r="AK78" s="598"/>
      <c r="AL78" s="598"/>
      <c r="AM78" s="598"/>
      <c r="AN78" s="598"/>
      <c r="AO78" s="598"/>
      <c r="AP78" s="598"/>
      <c r="AQ78" s="598"/>
      <c r="AR78" s="598"/>
      <c r="AS78" s="598"/>
      <c r="AT78" s="598"/>
      <c r="AU78" s="598"/>
      <c r="AV78" s="598"/>
      <c r="AW78" s="598"/>
      <c r="AX78" s="598"/>
      <c r="AY78" s="598"/>
      <c r="AZ78" s="598"/>
      <c r="BA78" s="598"/>
      <c r="BB78" s="598"/>
      <c r="BC78" s="598"/>
      <c r="BD78" s="598"/>
      <c r="BE78" s="598"/>
      <c r="BF78" s="598"/>
      <c r="BG78" s="598"/>
      <c r="BH78" s="598"/>
      <c r="BI78" s="598"/>
      <c r="BJ78" s="598"/>
      <c r="BK78" s="598"/>
      <c r="BL78" s="598"/>
      <c r="BM78" s="598"/>
      <c r="BN78" s="598"/>
      <c r="BO78" s="598"/>
      <c r="BP78" s="598"/>
      <c r="BQ78" s="598"/>
      <c r="BR78" s="598"/>
      <c r="BS78" s="598"/>
      <c r="BT78" s="598"/>
      <c r="BU78" s="598"/>
      <c r="BV78" s="598"/>
      <c r="BW78" s="598"/>
      <c r="BX78" s="598"/>
      <c r="BY78" s="598"/>
      <c r="BZ78" s="598"/>
      <c r="CA78" s="598"/>
      <c r="CB78" s="598"/>
      <c r="CC78" s="598"/>
      <c r="CD78" s="598"/>
      <c r="CE78" s="598"/>
      <c r="CF78" s="598"/>
      <c r="CG78" s="598"/>
      <c r="CH78" s="598"/>
      <c r="CI78" s="598"/>
      <c r="CJ78" s="598"/>
      <c r="CK78" s="598"/>
      <c r="CL78" s="598"/>
      <c r="CM78" s="598"/>
      <c r="CN78" s="598"/>
      <c r="CO78" s="598"/>
      <c r="CP78" s="598"/>
      <c r="CQ78" s="598"/>
      <c r="CR78" s="598"/>
      <c r="CS78" s="598"/>
      <c r="CT78" s="598"/>
      <c r="CU78" s="598"/>
      <c r="CV78" s="598"/>
      <c r="CW78" s="598"/>
      <c r="CX78" s="598"/>
      <c r="CY78" s="598"/>
      <c r="CZ78" s="598"/>
      <c r="DA78" s="598"/>
      <c r="DB78" s="598"/>
      <c r="DC78" s="598"/>
      <c r="DD78" s="598"/>
      <c r="DE78" s="598"/>
      <c r="DF78" s="598"/>
      <c r="DG78" s="598"/>
      <c r="DH78" s="598">
        <v>0</v>
      </c>
      <c r="DI78" s="598">
        <v>44110</v>
      </c>
      <c r="DJ78" s="598"/>
      <c r="DK78" s="598"/>
      <c r="DL78" s="598"/>
      <c r="DM78" s="598"/>
      <c r="DN78" s="598"/>
      <c r="DO78" s="598"/>
      <c r="DP78" s="598"/>
      <c r="DQ78" s="598"/>
      <c r="DR78" s="598"/>
      <c r="DS78" s="598"/>
      <c r="DT78" s="598"/>
      <c r="DU78" s="598"/>
      <c r="DV78" s="598"/>
      <c r="DW78" s="598"/>
      <c r="DX78" s="598"/>
      <c r="DY78" s="598"/>
      <c r="DZ78" s="598"/>
      <c r="EA78" s="598"/>
      <c r="EB78" s="598"/>
      <c r="EC78" s="598"/>
      <c r="ED78" s="598"/>
      <c r="EE78" s="598"/>
      <c r="EF78" s="598"/>
      <c r="EG78" s="598"/>
      <c r="EH78" s="598"/>
      <c r="EI78" s="598"/>
      <c r="EJ78" s="598"/>
      <c r="EK78" s="598"/>
      <c r="EL78" s="598"/>
      <c r="EM78" s="598"/>
      <c r="EN78" s="598"/>
      <c r="EO78" s="598"/>
      <c r="EP78" s="598"/>
      <c r="EQ78" s="598"/>
      <c r="ER78" s="598"/>
    </row>
    <row r="79" spans="1:148" ht="30" hidden="1" customHeight="1" outlineLevel="2" thickTop="1" thickBot="1">
      <c r="A79" s="598">
        <v>44111</v>
      </c>
      <c r="B79" s="598"/>
      <c r="C79" s="598"/>
      <c r="D79" s="598"/>
      <c r="E79" s="598"/>
      <c r="F79" s="598"/>
      <c r="G79" s="598"/>
      <c r="H79" s="598"/>
      <c r="I79" s="598"/>
      <c r="J79" s="598"/>
      <c r="K79" s="598"/>
      <c r="L79" s="598"/>
      <c r="M79" s="598"/>
      <c r="N79" s="598"/>
      <c r="O79" s="598"/>
      <c r="P79" s="598"/>
      <c r="Q79" s="598"/>
      <c r="R79" s="598"/>
      <c r="S79" s="598"/>
      <c r="T79" s="598"/>
      <c r="U79" s="598"/>
      <c r="V79" s="598"/>
      <c r="W79" s="598"/>
      <c r="X79" s="598"/>
      <c r="Y79" s="598"/>
      <c r="Z79" s="598"/>
      <c r="AA79" s="598"/>
      <c r="AB79" s="598"/>
      <c r="AC79" s="598"/>
      <c r="AD79" s="598"/>
      <c r="AE79" s="598"/>
      <c r="AF79" s="598"/>
      <c r="AG79" s="598"/>
      <c r="AH79" s="598"/>
      <c r="AI79" s="598"/>
      <c r="AJ79" s="598"/>
      <c r="AK79" s="598"/>
      <c r="AL79" s="598"/>
      <c r="AM79" s="598"/>
      <c r="AN79" s="598"/>
      <c r="AO79" s="598"/>
      <c r="AP79" s="598"/>
      <c r="AQ79" s="598"/>
      <c r="AR79" s="598"/>
      <c r="AS79" s="598"/>
      <c r="AT79" s="598"/>
      <c r="AU79" s="598"/>
      <c r="AV79" s="598"/>
      <c r="AW79" s="598"/>
      <c r="AX79" s="598"/>
      <c r="AY79" s="598"/>
      <c r="AZ79" s="598"/>
      <c r="BA79" s="598"/>
      <c r="BB79" s="598"/>
      <c r="BC79" s="598"/>
      <c r="BD79" s="598"/>
      <c r="BE79" s="598"/>
      <c r="BF79" s="598"/>
      <c r="BG79" s="598"/>
      <c r="BH79" s="598"/>
      <c r="BI79" s="598"/>
      <c r="BJ79" s="598"/>
      <c r="BK79" s="598"/>
      <c r="BL79" s="598"/>
      <c r="BM79" s="598"/>
      <c r="BN79" s="598"/>
      <c r="BO79" s="598"/>
      <c r="BP79" s="598"/>
      <c r="BQ79" s="598"/>
      <c r="BR79" s="598"/>
      <c r="BS79" s="598"/>
      <c r="BT79" s="598"/>
      <c r="BU79" s="598"/>
      <c r="BV79" s="598"/>
      <c r="BW79" s="598"/>
      <c r="BX79" s="598"/>
      <c r="BY79" s="598"/>
      <c r="BZ79" s="598"/>
      <c r="CA79" s="598"/>
      <c r="CB79" s="598"/>
      <c r="CC79" s="598"/>
      <c r="CD79" s="598"/>
      <c r="CE79" s="598"/>
      <c r="CF79" s="598"/>
      <c r="CG79" s="598"/>
      <c r="CH79" s="598"/>
      <c r="CI79" s="598"/>
      <c r="CJ79" s="598"/>
      <c r="CK79" s="598"/>
      <c r="CL79" s="598"/>
      <c r="CM79" s="598"/>
      <c r="CN79" s="598"/>
      <c r="CO79" s="598"/>
      <c r="CP79" s="598"/>
      <c r="CQ79" s="598"/>
      <c r="CR79" s="598"/>
      <c r="CS79" s="598"/>
      <c r="CT79" s="598"/>
      <c r="CU79" s="598"/>
      <c r="CV79" s="598"/>
      <c r="CW79" s="598"/>
      <c r="CX79" s="598"/>
      <c r="CY79" s="598"/>
      <c r="CZ79" s="598"/>
      <c r="DA79" s="598"/>
      <c r="DB79" s="598"/>
      <c r="DC79" s="598"/>
      <c r="DD79" s="598"/>
      <c r="DE79" s="598"/>
      <c r="DF79" s="598"/>
      <c r="DG79" s="598"/>
      <c r="DH79" s="598">
        <v>0</v>
      </c>
      <c r="DI79" s="598">
        <v>44111</v>
      </c>
      <c r="DJ79" s="598"/>
      <c r="DK79" s="598"/>
      <c r="DL79" s="598"/>
      <c r="DM79" s="598"/>
      <c r="DN79" s="598"/>
      <c r="DO79" s="598"/>
      <c r="DP79" s="598"/>
      <c r="DQ79" s="598"/>
      <c r="DR79" s="598"/>
      <c r="DS79" s="598"/>
      <c r="DT79" s="598"/>
      <c r="DU79" s="598"/>
      <c r="DV79" s="598"/>
      <c r="DW79" s="598"/>
      <c r="DX79" s="598"/>
      <c r="DY79" s="598"/>
      <c r="DZ79" s="598"/>
      <c r="EA79" s="598"/>
      <c r="EB79" s="598"/>
      <c r="EC79" s="598"/>
      <c r="ED79" s="598"/>
      <c r="EE79" s="598"/>
      <c r="EF79" s="598"/>
      <c r="EG79" s="598"/>
      <c r="EH79" s="598"/>
      <c r="EI79" s="598"/>
      <c r="EJ79" s="598"/>
      <c r="EK79" s="598"/>
      <c r="EL79" s="598"/>
      <c r="EM79" s="598"/>
      <c r="EN79" s="598"/>
      <c r="EO79" s="598"/>
      <c r="EP79" s="598"/>
      <c r="EQ79" s="598"/>
      <c r="ER79" s="598"/>
    </row>
    <row r="80" spans="1:148" ht="30" hidden="1" customHeight="1" outlineLevel="2" thickTop="1" thickBot="1">
      <c r="A80" s="598">
        <v>44112</v>
      </c>
      <c r="B80" s="598"/>
      <c r="C80" s="598"/>
      <c r="D80" s="598"/>
      <c r="E80" s="598"/>
      <c r="F80" s="598"/>
      <c r="G80" s="598"/>
      <c r="H80" s="598"/>
      <c r="I80" s="598"/>
      <c r="J80" s="598"/>
      <c r="K80" s="598"/>
      <c r="L80" s="598"/>
      <c r="M80" s="598"/>
      <c r="N80" s="598"/>
      <c r="O80" s="598"/>
      <c r="P80" s="598"/>
      <c r="Q80" s="598"/>
      <c r="R80" s="598"/>
      <c r="S80" s="598"/>
      <c r="T80" s="598"/>
      <c r="U80" s="598"/>
      <c r="V80" s="598"/>
      <c r="W80" s="598"/>
      <c r="X80" s="598"/>
      <c r="Y80" s="598"/>
      <c r="Z80" s="598"/>
      <c r="AA80" s="598"/>
      <c r="AB80" s="598"/>
      <c r="AC80" s="598"/>
      <c r="AD80" s="598"/>
      <c r="AE80" s="598"/>
      <c r="AF80" s="598"/>
      <c r="AG80" s="598"/>
      <c r="AH80" s="598"/>
      <c r="AI80" s="598"/>
      <c r="AJ80" s="598"/>
      <c r="AK80" s="598"/>
      <c r="AL80" s="598"/>
      <c r="AM80" s="598"/>
      <c r="AN80" s="598"/>
      <c r="AO80" s="598"/>
      <c r="AP80" s="598"/>
      <c r="AQ80" s="598"/>
      <c r="AR80" s="598"/>
      <c r="AS80" s="598"/>
      <c r="AT80" s="598"/>
      <c r="AU80" s="598"/>
      <c r="AV80" s="598"/>
      <c r="AW80" s="598"/>
      <c r="AX80" s="598"/>
      <c r="AY80" s="598"/>
      <c r="AZ80" s="598"/>
      <c r="BA80" s="598"/>
      <c r="BB80" s="598"/>
      <c r="BC80" s="598"/>
      <c r="BD80" s="598"/>
      <c r="BE80" s="598"/>
      <c r="BF80" s="598"/>
      <c r="BG80" s="598"/>
      <c r="BH80" s="598"/>
      <c r="BI80" s="598"/>
      <c r="BJ80" s="598"/>
      <c r="BK80" s="598"/>
      <c r="BL80" s="598"/>
      <c r="BM80" s="598"/>
      <c r="BN80" s="598"/>
      <c r="BO80" s="598"/>
      <c r="BP80" s="598"/>
      <c r="BQ80" s="598"/>
      <c r="BR80" s="598"/>
      <c r="BS80" s="598"/>
      <c r="BT80" s="598"/>
      <c r="BU80" s="598"/>
      <c r="BV80" s="598"/>
      <c r="BW80" s="598"/>
      <c r="BX80" s="598"/>
      <c r="BY80" s="598"/>
      <c r="BZ80" s="598"/>
      <c r="CA80" s="598"/>
      <c r="CB80" s="598"/>
      <c r="CC80" s="598"/>
      <c r="CD80" s="598"/>
      <c r="CE80" s="598"/>
      <c r="CF80" s="598"/>
      <c r="CG80" s="598"/>
      <c r="CH80" s="598"/>
      <c r="CI80" s="598"/>
      <c r="CJ80" s="598"/>
      <c r="CK80" s="598"/>
      <c r="CL80" s="598"/>
      <c r="CM80" s="598"/>
      <c r="CN80" s="598"/>
      <c r="CO80" s="598"/>
      <c r="CP80" s="598"/>
      <c r="CQ80" s="598"/>
      <c r="CR80" s="598"/>
      <c r="CS80" s="598"/>
      <c r="CT80" s="598"/>
      <c r="CU80" s="598"/>
      <c r="CV80" s="598"/>
      <c r="CW80" s="598"/>
      <c r="CX80" s="598"/>
      <c r="CY80" s="598"/>
      <c r="CZ80" s="598"/>
      <c r="DA80" s="598"/>
      <c r="DB80" s="598"/>
      <c r="DC80" s="598"/>
      <c r="DD80" s="598"/>
      <c r="DE80" s="598"/>
      <c r="DF80" s="598"/>
      <c r="DG80" s="598"/>
      <c r="DH80" s="598">
        <v>0</v>
      </c>
      <c r="DI80" s="598">
        <v>44112</v>
      </c>
      <c r="DJ80" s="598"/>
      <c r="DK80" s="598"/>
      <c r="DL80" s="598"/>
      <c r="DM80" s="598"/>
      <c r="DN80" s="598"/>
      <c r="DO80" s="598"/>
      <c r="DP80" s="598"/>
      <c r="DQ80" s="598"/>
      <c r="DR80" s="598"/>
      <c r="DS80" s="598"/>
      <c r="DT80" s="598"/>
      <c r="DU80" s="598"/>
      <c r="DV80" s="598"/>
      <c r="DW80" s="598"/>
      <c r="DX80" s="598"/>
      <c r="DY80" s="598"/>
      <c r="DZ80" s="598"/>
      <c r="EA80" s="598"/>
      <c r="EB80" s="598"/>
      <c r="EC80" s="598"/>
      <c r="ED80" s="598"/>
      <c r="EE80" s="598"/>
      <c r="EF80" s="598"/>
      <c r="EG80" s="598"/>
      <c r="EH80" s="598"/>
      <c r="EI80" s="598"/>
      <c r="EJ80" s="598"/>
      <c r="EK80" s="598"/>
      <c r="EL80" s="598"/>
      <c r="EM80" s="598"/>
      <c r="EN80" s="598"/>
      <c r="EO80" s="598"/>
      <c r="EP80" s="598"/>
      <c r="EQ80" s="598"/>
      <c r="ER80" s="598"/>
    </row>
    <row r="81" spans="1:148" ht="7.5" hidden="1" customHeight="1" outlineLevel="2" thickTop="1">
      <c r="A81" s="598">
        <v>44113</v>
      </c>
      <c r="B81" s="598"/>
      <c r="C81" s="598"/>
      <c r="D81" s="598"/>
      <c r="E81" s="598"/>
      <c r="F81" s="598"/>
      <c r="G81" s="598"/>
      <c r="H81" s="598"/>
      <c r="I81" s="598"/>
      <c r="J81" s="598"/>
      <c r="K81" s="598"/>
      <c r="L81" s="598"/>
      <c r="M81" s="598"/>
      <c r="N81" s="598"/>
      <c r="O81" s="598"/>
      <c r="P81" s="598"/>
      <c r="Q81" s="598"/>
      <c r="R81" s="598"/>
      <c r="S81" s="598"/>
      <c r="T81" s="598"/>
      <c r="U81" s="598"/>
      <c r="V81" s="598"/>
      <c r="W81" s="598"/>
      <c r="X81" s="598"/>
      <c r="Y81" s="598"/>
      <c r="Z81" s="598"/>
      <c r="AA81" s="598"/>
      <c r="AB81" s="598"/>
      <c r="AC81" s="598"/>
      <c r="AD81" s="598"/>
      <c r="AE81" s="598"/>
      <c r="AF81" s="598"/>
      <c r="AG81" s="598"/>
      <c r="AH81" s="598"/>
      <c r="AI81" s="598"/>
      <c r="AJ81" s="598"/>
      <c r="AK81" s="598"/>
      <c r="AL81" s="598"/>
      <c r="AM81" s="598"/>
      <c r="AN81" s="598"/>
      <c r="AO81" s="598"/>
      <c r="AP81" s="598"/>
      <c r="AQ81" s="598"/>
      <c r="AR81" s="598"/>
      <c r="AS81" s="598"/>
      <c r="AT81" s="598"/>
      <c r="AU81" s="598"/>
      <c r="AV81" s="598"/>
      <c r="AW81" s="598"/>
      <c r="AX81" s="598"/>
      <c r="AY81" s="598"/>
      <c r="AZ81" s="598"/>
      <c r="BA81" s="598"/>
      <c r="BB81" s="598"/>
      <c r="BC81" s="598"/>
      <c r="BD81" s="598"/>
      <c r="BE81" s="598"/>
      <c r="BF81" s="598"/>
      <c r="BG81" s="598"/>
      <c r="BH81" s="598"/>
      <c r="BI81" s="598"/>
      <c r="BJ81" s="598"/>
      <c r="BK81" s="598"/>
      <c r="BL81" s="598"/>
      <c r="BM81" s="598"/>
      <c r="BN81" s="598"/>
      <c r="BO81" s="598"/>
      <c r="BP81" s="598"/>
      <c r="BQ81" s="598"/>
      <c r="BR81" s="598"/>
      <c r="BS81" s="598"/>
      <c r="BT81" s="598"/>
      <c r="BU81" s="598"/>
      <c r="BV81" s="598"/>
      <c r="BW81" s="598"/>
      <c r="BX81" s="598"/>
      <c r="BY81" s="598"/>
      <c r="BZ81" s="598"/>
      <c r="CA81" s="598"/>
      <c r="CB81" s="598"/>
      <c r="CC81" s="598"/>
      <c r="CD81" s="598"/>
      <c r="CE81" s="598"/>
      <c r="CF81" s="598"/>
      <c r="CG81" s="598"/>
      <c r="CH81" s="598"/>
      <c r="CI81" s="598"/>
      <c r="CJ81" s="598"/>
      <c r="CK81" s="598"/>
      <c r="CL81" s="598"/>
      <c r="CM81" s="598"/>
      <c r="CN81" s="598"/>
      <c r="CO81" s="598"/>
      <c r="CP81" s="598"/>
      <c r="CQ81" s="598"/>
      <c r="CR81" s="598"/>
      <c r="CS81" s="598"/>
      <c r="CT81" s="598"/>
      <c r="CU81" s="598"/>
      <c r="CV81" s="598"/>
      <c r="CW81" s="598"/>
      <c r="CX81" s="598"/>
      <c r="CY81" s="598"/>
      <c r="CZ81" s="598"/>
      <c r="DA81" s="598"/>
      <c r="DB81" s="598"/>
      <c r="DC81" s="598"/>
      <c r="DD81" s="598"/>
      <c r="DE81" s="598"/>
      <c r="DF81" s="598"/>
      <c r="DG81" s="598"/>
      <c r="DH81" s="598">
        <v>0</v>
      </c>
      <c r="DI81" s="598">
        <v>44113</v>
      </c>
      <c r="DJ81" s="598"/>
      <c r="DK81" s="598"/>
      <c r="DL81" s="598"/>
      <c r="DM81" s="598"/>
      <c r="DN81" s="598"/>
      <c r="DO81" s="598"/>
      <c r="DP81" s="598"/>
      <c r="DQ81" s="598"/>
      <c r="DR81" s="598"/>
      <c r="DS81" s="598"/>
      <c r="DT81" s="598"/>
      <c r="DU81" s="598"/>
      <c r="DV81" s="598"/>
      <c r="DW81" s="598"/>
      <c r="DX81" s="598"/>
      <c r="DY81" s="598"/>
      <c r="DZ81" s="598"/>
      <c r="EA81" s="598"/>
      <c r="EB81" s="598"/>
      <c r="EC81" s="598"/>
      <c r="ED81" s="598"/>
      <c r="EE81" s="598"/>
      <c r="EF81" s="598"/>
      <c r="EG81" s="598"/>
      <c r="EH81" s="598"/>
      <c r="EI81" s="598"/>
      <c r="EJ81" s="598"/>
      <c r="EK81" s="598"/>
      <c r="EL81" s="598"/>
      <c r="EM81" s="598"/>
      <c r="EN81" s="598"/>
      <c r="EO81" s="598"/>
      <c r="EP81" s="598"/>
      <c r="EQ81" s="598"/>
      <c r="ER81" s="598"/>
    </row>
    <row r="82" spans="1:148" ht="31.5" hidden="1" customHeight="1" outlineLevel="2" thickTop="1" thickBot="1">
      <c r="A82" s="598">
        <v>44114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598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598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598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598"/>
      <c r="BV82" s="598"/>
      <c r="BW82" s="598"/>
      <c r="BX82" s="598"/>
      <c r="BY82" s="598"/>
      <c r="BZ82" s="598"/>
      <c r="CA82" s="598"/>
      <c r="CB82" s="598"/>
      <c r="CC82" s="598"/>
      <c r="CD82" s="598"/>
      <c r="CE82" s="598"/>
      <c r="CF82" s="598"/>
      <c r="CG82" s="598"/>
      <c r="CH82" s="598"/>
      <c r="CI82" s="598"/>
      <c r="CJ82" s="598"/>
      <c r="CK82" s="598"/>
      <c r="CL82" s="598"/>
      <c r="CM82" s="598"/>
      <c r="CN82" s="598"/>
      <c r="CO82" s="598"/>
      <c r="CP82" s="598"/>
      <c r="CQ82" s="598"/>
      <c r="CR82" s="598"/>
      <c r="CS82" s="598"/>
      <c r="CT82" s="598"/>
      <c r="CU82" s="598"/>
      <c r="CV82" s="598"/>
      <c r="CW82" s="598"/>
      <c r="CX82" s="598"/>
      <c r="CY82" s="598"/>
      <c r="CZ82" s="598"/>
      <c r="DA82" s="598"/>
      <c r="DB82" s="598"/>
      <c r="DC82" s="598"/>
      <c r="DD82" s="598"/>
      <c r="DE82" s="598"/>
      <c r="DF82" s="598"/>
      <c r="DG82" s="598"/>
      <c r="DH82" s="598">
        <v>0</v>
      </c>
      <c r="DI82" s="598">
        <v>44114</v>
      </c>
      <c r="DJ82" s="598"/>
      <c r="DK82" s="598"/>
      <c r="DL82" s="598"/>
      <c r="DM82" s="598"/>
      <c r="DN82" s="598"/>
      <c r="DO82" s="598"/>
      <c r="DP82" s="598"/>
      <c r="DQ82" s="598"/>
      <c r="DR82" s="598"/>
      <c r="DS82" s="598"/>
      <c r="DT82" s="598"/>
      <c r="DU82" s="598"/>
      <c r="DV82" s="598"/>
      <c r="DW82" s="598"/>
      <c r="DX82" s="598"/>
      <c r="DY82" s="598"/>
      <c r="DZ82" s="598"/>
      <c r="EA82" s="598"/>
      <c r="EB82" s="598"/>
      <c r="EC82" s="598"/>
      <c r="ED82" s="598"/>
      <c r="EE82" s="598"/>
      <c r="EF82" s="598"/>
      <c r="EG82" s="598"/>
      <c r="EH82" s="598"/>
      <c r="EI82" s="598"/>
      <c r="EJ82" s="598"/>
      <c r="EK82" s="598"/>
      <c r="EL82" s="598"/>
      <c r="EM82" s="598"/>
      <c r="EN82" s="598"/>
      <c r="EO82" s="598"/>
      <c r="EP82" s="598"/>
      <c r="EQ82" s="598"/>
      <c r="ER82" s="598"/>
    </row>
    <row r="83" spans="1:148" ht="30" hidden="1" customHeight="1" outlineLevel="2" thickTop="1" thickBot="1">
      <c r="A83" s="598">
        <v>44115</v>
      </c>
      <c r="B83" s="598"/>
      <c r="C83" s="598"/>
      <c r="D83" s="598"/>
      <c r="E83" s="598"/>
      <c r="F83" s="598"/>
      <c r="G83" s="598"/>
      <c r="H83" s="598"/>
      <c r="I83" s="598"/>
      <c r="J83" s="598"/>
      <c r="K83" s="598"/>
      <c r="L83" s="598"/>
      <c r="M83" s="598"/>
      <c r="N83" s="598"/>
      <c r="O83" s="598"/>
      <c r="P83" s="598"/>
      <c r="Q83" s="598"/>
      <c r="R83" s="598"/>
      <c r="S83" s="598"/>
      <c r="T83" s="598"/>
      <c r="U83" s="598"/>
      <c r="V83" s="598"/>
      <c r="W83" s="598"/>
      <c r="X83" s="598"/>
      <c r="Y83" s="598"/>
      <c r="Z83" s="598"/>
      <c r="AA83" s="598"/>
      <c r="AB83" s="598"/>
      <c r="AC83" s="598"/>
      <c r="AD83" s="598"/>
      <c r="AE83" s="598"/>
      <c r="AF83" s="598"/>
      <c r="AG83" s="598"/>
      <c r="AH83" s="598"/>
      <c r="AI83" s="598"/>
      <c r="AJ83" s="598"/>
      <c r="AK83" s="598"/>
      <c r="AL83" s="598"/>
      <c r="AM83" s="598"/>
      <c r="AN83" s="598"/>
      <c r="AO83" s="598"/>
      <c r="AP83" s="598"/>
      <c r="AQ83" s="598"/>
      <c r="AR83" s="598"/>
      <c r="AS83" s="598"/>
      <c r="AT83" s="598"/>
      <c r="AU83" s="598"/>
      <c r="AV83" s="598"/>
      <c r="AW83" s="598"/>
      <c r="AX83" s="598"/>
      <c r="AY83" s="598"/>
      <c r="AZ83" s="598"/>
      <c r="BA83" s="598"/>
      <c r="BB83" s="598"/>
      <c r="BC83" s="598"/>
      <c r="BD83" s="598"/>
      <c r="BE83" s="598"/>
      <c r="BF83" s="598"/>
      <c r="BG83" s="598"/>
      <c r="BH83" s="598"/>
      <c r="BI83" s="598"/>
      <c r="BJ83" s="598"/>
      <c r="BK83" s="598"/>
      <c r="BL83" s="598"/>
      <c r="BM83" s="598"/>
      <c r="BN83" s="598"/>
      <c r="BO83" s="598"/>
      <c r="BP83" s="598"/>
      <c r="BQ83" s="598"/>
      <c r="BR83" s="598"/>
      <c r="BS83" s="598"/>
      <c r="BT83" s="598"/>
      <c r="BU83" s="598"/>
      <c r="BV83" s="598"/>
      <c r="BW83" s="598"/>
      <c r="BX83" s="598"/>
      <c r="BY83" s="598"/>
      <c r="BZ83" s="598"/>
      <c r="CA83" s="598"/>
      <c r="CB83" s="598"/>
      <c r="CC83" s="598"/>
      <c r="CD83" s="598"/>
      <c r="CE83" s="598"/>
      <c r="CF83" s="598"/>
      <c r="CG83" s="598"/>
      <c r="CH83" s="598"/>
      <c r="CI83" s="598"/>
      <c r="CJ83" s="598"/>
      <c r="CK83" s="598"/>
      <c r="CL83" s="598"/>
      <c r="CM83" s="598"/>
      <c r="CN83" s="598"/>
      <c r="CO83" s="598"/>
      <c r="CP83" s="598"/>
      <c r="CQ83" s="598"/>
      <c r="CR83" s="598"/>
      <c r="CS83" s="598"/>
      <c r="CT83" s="598"/>
      <c r="CU83" s="598"/>
      <c r="CV83" s="598"/>
      <c r="CW83" s="598"/>
      <c r="CX83" s="598"/>
      <c r="CY83" s="598"/>
      <c r="CZ83" s="598"/>
      <c r="DA83" s="598"/>
      <c r="DB83" s="598"/>
      <c r="DC83" s="598"/>
      <c r="DD83" s="598"/>
      <c r="DE83" s="598"/>
      <c r="DF83" s="598"/>
      <c r="DG83" s="598"/>
      <c r="DH83" s="598">
        <v>0</v>
      </c>
      <c r="DI83" s="598">
        <v>44115</v>
      </c>
      <c r="DJ83" s="598"/>
      <c r="DK83" s="598"/>
      <c r="DL83" s="598"/>
      <c r="DM83" s="598"/>
      <c r="DN83" s="598"/>
      <c r="DO83" s="598"/>
      <c r="DP83" s="598"/>
      <c r="DQ83" s="598"/>
      <c r="DR83" s="598"/>
      <c r="DS83" s="598"/>
      <c r="DT83" s="598"/>
      <c r="DU83" s="598"/>
      <c r="DV83" s="598"/>
      <c r="DW83" s="598"/>
      <c r="DX83" s="598"/>
      <c r="DY83" s="598"/>
      <c r="DZ83" s="598"/>
      <c r="EA83" s="598"/>
      <c r="EB83" s="598"/>
      <c r="EC83" s="598"/>
      <c r="ED83" s="598"/>
      <c r="EE83" s="598"/>
      <c r="EF83" s="598"/>
      <c r="EG83" s="598"/>
      <c r="EH83" s="598"/>
      <c r="EI83" s="598"/>
      <c r="EJ83" s="598"/>
      <c r="EK83" s="598"/>
      <c r="EL83" s="598"/>
      <c r="EM83" s="598"/>
      <c r="EN83" s="598"/>
      <c r="EO83" s="598"/>
      <c r="EP83" s="598"/>
      <c r="EQ83" s="598"/>
      <c r="ER83" s="598"/>
    </row>
    <row r="84" spans="1:148" ht="30" hidden="1" customHeight="1" outlineLevel="2" thickTop="1" thickBot="1">
      <c r="A84" s="598">
        <v>44116</v>
      </c>
      <c r="B84" s="598"/>
      <c r="C84" s="598"/>
      <c r="D84" s="598"/>
      <c r="E84" s="598"/>
      <c r="F84" s="598"/>
      <c r="G84" s="598"/>
      <c r="H84" s="598"/>
      <c r="I84" s="598"/>
      <c r="J84" s="598"/>
      <c r="K84" s="598"/>
      <c r="L84" s="598"/>
      <c r="M84" s="598"/>
      <c r="N84" s="598"/>
      <c r="O84" s="598"/>
      <c r="P84" s="598"/>
      <c r="Q84" s="598"/>
      <c r="R84" s="598"/>
      <c r="S84" s="598"/>
      <c r="T84" s="598"/>
      <c r="U84" s="598"/>
      <c r="V84" s="598"/>
      <c r="W84" s="598"/>
      <c r="X84" s="598"/>
      <c r="Y84" s="598"/>
      <c r="Z84" s="598"/>
      <c r="AA84" s="598"/>
      <c r="AB84" s="598"/>
      <c r="AC84" s="598"/>
      <c r="AD84" s="598"/>
      <c r="AE84" s="598"/>
      <c r="AF84" s="598"/>
      <c r="AG84" s="598"/>
      <c r="AH84" s="598"/>
      <c r="AI84" s="598"/>
      <c r="AJ84" s="598"/>
      <c r="AK84" s="598"/>
      <c r="AL84" s="598"/>
      <c r="AM84" s="598"/>
      <c r="AN84" s="598"/>
      <c r="AO84" s="598"/>
      <c r="AP84" s="598"/>
      <c r="AQ84" s="598"/>
      <c r="AR84" s="598"/>
      <c r="AS84" s="598"/>
      <c r="AT84" s="598"/>
      <c r="AU84" s="598"/>
      <c r="AV84" s="598"/>
      <c r="AW84" s="598"/>
      <c r="AX84" s="598"/>
      <c r="AY84" s="598"/>
      <c r="AZ84" s="598"/>
      <c r="BA84" s="598"/>
      <c r="BB84" s="598"/>
      <c r="BC84" s="598"/>
      <c r="BD84" s="598"/>
      <c r="BE84" s="598"/>
      <c r="BF84" s="598"/>
      <c r="BG84" s="598"/>
      <c r="BH84" s="598"/>
      <c r="BI84" s="598"/>
      <c r="BJ84" s="598"/>
      <c r="BK84" s="598"/>
      <c r="BL84" s="598"/>
      <c r="BM84" s="598"/>
      <c r="BN84" s="598"/>
      <c r="BO84" s="598"/>
      <c r="BP84" s="598"/>
      <c r="BQ84" s="598"/>
      <c r="BR84" s="598"/>
      <c r="BS84" s="598"/>
      <c r="BT84" s="598"/>
      <c r="BU84" s="598"/>
      <c r="BV84" s="598"/>
      <c r="BW84" s="598"/>
      <c r="BX84" s="598"/>
      <c r="BY84" s="598"/>
      <c r="BZ84" s="598"/>
      <c r="CA84" s="598"/>
      <c r="CB84" s="598"/>
      <c r="CC84" s="598"/>
      <c r="CD84" s="598"/>
      <c r="CE84" s="598"/>
      <c r="CF84" s="598"/>
      <c r="CG84" s="598"/>
      <c r="CH84" s="598"/>
      <c r="CI84" s="598"/>
      <c r="CJ84" s="598"/>
      <c r="CK84" s="598"/>
      <c r="CL84" s="598"/>
      <c r="CM84" s="598"/>
      <c r="CN84" s="598"/>
      <c r="CO84" s="598"/>
      <c r="CP84" s="598"/>
      <c r="CQ84" s="598"/>
      <c r="CR84" s="598"/>
      <c r="CS84" s="598"/>
      <c r="CT84" s="598"/>
      <c r="CU84" s="598"/>
      <c r="CV84" s="598"/>
      <c r="CW84" s="598"/>
      <c r="CX84" s="598"/>
      <c r="CY84" s="598"/>
      <c r="CZ84" s="598"/>
      <c r="DA84" s="598"/>
      <c r="DB84" s="598"/>
      <c r="DC84" s="598"/>
      <c r="DD84" s="598"/>
      <c r="DE84" s="598"/>
      <c r="DF84" s="598"/>
      <c r="DG84" s="598"/>
      <c r="DH84" s="598">
        <v>0</v>
      </c>
      <c r="DI84" s="598">
        <v>44116</v>
      </c>
      <c r="DJ84" s="598"/>
      <c r="DK84" s="598"/>
      <c r="DL84" s="598"/>
      <c r="DM84" s="598"/>
      <c r="DN84" s="598"/>
      <c r="DO84" s="598"/>
      <c r="DP84" s="598"/>
      <c r="DQ84" s="598"/>
      <c r="DR84" s="598"/>
      <c r="DS84" s="598"/>
      <c r="DT84" s="598"/>
      <c r="DU84" s="598"/>
      <c r="DV84" s="598"/>
      <c r="DW84" s="598"/>
      <c r="DX84" s="598"/>
      <c r="DY84" s="598"/>
      <c r="DZ84" s="598"/>
      <c r="EA84" s="598"/>
      <c r="EB84" s="598"/>
      <c r="EC84" s="598"/>
      <c r="ED84" s="598"/>
      <c r="EE84" s="598"/>
      <c r="EF84" s="598"/>
      <c r="EG84" s="598"/>
      <c r="EH84" s="598"/>
      <c r="EI84" s="598"/>
      <c r="EJ84" s="598"/>
      <c r="EK84" s="598"/>
      <c r="EL84" s="598"/>
      <c r="EM84" s="598"/>
      <c r="EN84" s="598"/>
      <c r="EO84" s="598"/>
      <c r="EP84" s="598"/>
      <c r="EQ84" s="598"/>
      <c r="ER84" s="598"/>
    </row>
    <row r="85" spans="1:148" ht="16.5" hidden="1" customHeight="1" outlineLevel="2" thickTop="1" thickBot="1">
      <c r="A85" s="598"/>
      <c r="B85" s="598"/>
      <c r="C85" s="598"/>
      <c r="D85" s="598"/>
      <c r="E85" s="598"/>
      <c r="F85" s="598"/>
      <c r="G85" s="598"/>
      <c r="H85" s="598"/>
      <c r="I85" s="598"/>
      <c r="J85" s="598"/>
      <c r="K85" s="598"/>
      <c r="L85" s="598"/>
      <c r="M85" s="598"/>
      <c r="N85" s="598"/>
      <c r="O85" s="598"/>
      <c r="P85" s="598"/>
      <c r="Q85" s="598"/>
      <c r="R85" s="598"/>
      <c r="S85" s="598"/>
      <c r="T85" s="598"/>
      <c r="U85" s="598"/>
      <c r="V85" s="598"/>
      <c r="W85" s="598"/>
      <c r="X85" s="598"/>
      <c r="Y85" s="598"/>
      <c r="Z85" s="598"/>
      <c r="AA85" s="598"/>
      <c r="AB85" s="598"/>
      <c r="AC85" s="598"/>
      <c r="AD85" s="598"/>
      <c r="AE85" s="598"/>
      <c r="AF85" s="598"/>
      <c r="AG85" s="598"/>
      <c r="AH85" s="598"/>
      <c r="AI85" s="598"/>
      <c r="AJ85" s="598"/>
      <c r="AK85" s="598"/>
      <c r="AL85" s="598"/>
      <c r="AM85" s="598"/>
      <c r="AN85" s="598"/>
      <c r="AO85" s="598"/>
      <c r="AP85" s="598"/>
      <c r="AQ85" s="598"/>
      <c r="AR85" s="598"/>
      <c r="AS85" s="598"/>
      <c r="AT85" s="598"/>
      <c r="AU85" s="598"/>
      <c r="AV85" s="598"/>
      <c r="AW85" s="598"/>
      <c r="AX85" s="598"/>
      <c r="AY85" s="598"/>
      <c r="AZ85" s="598"/>
      <c r="BA85" s="598"/>
      <c r="BB85" s="598"/>
      <c r="BC85" s="598"/>
      <c r="BD85" s="598"/>
      <c r="BE85" s="598"/>
      <c r="BF85" s="598"/>
      <c r="BG85" s="598"/>
      <c r="BH85" s="598"/>
      <c r="BI85" s="598"/>
      <c r="BJ85" s="598"/>
      <c r="BK85" s="598"/>
      <c r="BL85" s="598"/>
      <c r="BM85" s="598"/>
      <c r="BN85" s="598"/>
      <c r="BO85" s="598"/>
      <c r="BP85" s="598"/>
      <c r="BQ85" s="598"/>
      <c r="BR85" s="598"/>
      <c r="BS85" s="598"/>
      <c r="BT85" s="598"/>
      <c r="BU85" s="598"/>
      <c r="BV85" s="598"/>
      <c r="BW85" s="598"/>
      <c r="BX85" s="598"/>
      <c r="BY85" s="598"/>
      <c r="BZ85" s="598"/>
      <c r="CA85" s="598"/>
      <c r="CB85" s="598"/>
      <c r="CC85" s="598"/>
      <c r="CD85" s="598"/>
      <c r="CE85" s="598"/>
      <c r="CF85" s="598"/>
      <c r="CG85" s="598"/>
      <c r="CH85" s="598"/>
      <c r="CI85" s="598"/>
      <c r="CJ85" s="598"/>
      <c r="CK85" s="598"/>
      <c r="CL85" s="598"/>
      <c r="CM85" s="598"/>
      <c r="CN85" s="598"/>
      <c r="CO85" s="598"/>
      <c r="CP85" s="598"/>
      <c r="CQ85" s="598"/>
      <c r="CR85" s="598"/>
      <c r="CS85" s="598"/>
      <c r="CT85" s="598"/>
      <c r="CU85" s="598"/>
      <c r="CV85" s="598"/>
      <c r="CW85" s="598"/>
      <c r="CX85" s="598"/>
      <c r="CY85" s="598"/>
      <c r="CZ85" s="598"/>
      <c r="DA85" s="598"/>
      <c r="DB85" s="598"/>
      <c r="DC85" s="598"/>
      <c r="DD85" s="598"/>
      <c r="DE85" s="598"/>
      <c r="DF85" s="598"/>
      <c r="DG85" s="598"/>
      <c r="DH85" s="598"/>
      <c r="DI85" s="598"/>
      <c r="DJ85" s="598"/>
      <c r="DK85" s="598"/>
      <c r="DL85" s="598"/>
      <c r="DM85" s="598"/>
      <c r="DN85" s="598"/>
      <c r="DO85" s="598"/>
      <c r="DP85" s="598"/>
      <c r="DQ85" s="598"/>
      <c r="DR85" s="598"/>
      <c r="DS85" s="598"/>
      <c r="DT85" s="598"/>
      <c r="DU85" s="598"/>
      <c r="DV85" s="598"/>
      <c r="DW85" s="598"/>
      <c r="DX85" s="598"/>
      <c r="DY85" s="598"/>
      <c r="DZ85" s="598"/>
      <c r="EA85" s="598"/>
      <c r="EB85" s="598"/>
      <c r="EC85" s="598"/>
      <c r="ED85" s="598"/>
      <c r="EE85" s="598"/>
      <c r="EF85" s="598"/>
      <c r="EG85" s="598"/>
      <c r="EH85" s="598"/>
      <c r="EI85" s="598"/>
      <c r="EJ85" s="598"/>
      <c r="EK85" s="598"/>
      <c r="EL85" s="598"/>
      <c r="EM85" s="598"/>
      <c r="EN85" s="598"/>
      <c r="EO85" s="598"/>
      <c r="EP85" s="598"/>
      <c r="EQ85" s="598"/>
      <c r="ER85" s="598"/>
    </row>
    <row r="86" spans="1:148" ht="16.5" hidden="1" customHeight="1" outlineLevel="2" thickTop="1" thickBot="1">
      <c r="A86" s="598" t="s">
        <v>90</v>
      </c>
      <c r="B86" s="598">
        <v>930.32999999999993</v>
      </c>
      <c r="C86" s="598">
        <v>3.14</v>
      </c>
      <c r="D86" s="598">
        <v>851.36400000000003</v>
      </c>
      <c r="E86" s="598">
        <v>164.34200000000001</v>
      </c>
      <c r="F86" s="598">
        <v>1296.48</v>
      </c>
      <c r="G86" s="598">
        <v>36</v>
      </c>
      <c r="H86" s="598">
        <v>84</v>
      </c>
      <c r="I86" s="598">
        <v>909.43999999999994</v>
      </c>
      <c r="J86" s="598">
        <v>9.0920000000000005</v>
      </c>
      <c r="K86" s="598">
        <v>72.423999999999992</v>
      </c>
      <c r="L86" s="598">
        <v>0</v>
      </c>
      <c r="M86" s="598">
        <v>23.68</v>
      </c>
      <c r="N86" s="598">
        <v>159.84</v>
      </c>
      <c r="O86" s="598">
        <v>79.919999999999987</v>
      </c>
      <c r="P86" s="598">
        <v>198.32</v>
      </c>
      <c r="Q86" s="598">
        <v>1789.76</v>
      </c>
      <c r="R86" s="598">
        <v>230.72</v>
      </c>
      <c r="S86" s="598">
        <v>9390.08</v>
      </c>
      <c r="T86" s="598">
        <v>25.2</v>
      </c>
      <c r="U86" s="598">
        <v>152.4</v>
      </c>
      <c r="V86" s="598">
        <v>256.8</v>
      </c>
      <c r="W86" s="598">
        <v>0</v>
      </c>
      <c r="X86" s="598">
        <v>1054.5</v>
      </c>
      <c r="Y86" s="598">
        <v>31.08</v>
      </c>
      <c r="Z86" s="598">
        <v>945.76</v>
      </c>
      <c r="AA86" s="598">
        <v>2.4</v>
      </c>
      <c r="AB86" s="598">
        <v>25.2</v>
      </c>
      <c r="AC86" s="598">
        <v>834</v>
      </c>
      <c r="AD86" s="598">
        <v>580.16</v>
      </c>
      <c r="AE86" s="598">
        <v>0</v>
      </c>
      <c r="AF86" s="598">
        <v>537.6</v>
      </c>
      <c r="AG86" s="598">
        <v>287.04000000000002</v>
      </c>
      <c r="AH86" s="598">
        <v>2444.4</v>
      </c>
      <c r="AI86" s="598">
        <v>64.8</v>
      </c>
      <c r="AJ86" s="598">
        <v>402</v>
      </c>
      <c r="AK86" s="598">
        <v>43.199999999999996</v>
      </c>
      <c r="AL86" s="598">
        <v>138</v>
      </c>
      <c r="AM86" s="598">
        <v>249.6</v>
      </c>
      <c r="AN86" s="598">
        <v>4.5</v>
      </c>
      <c r="AO86" s="598">
        <v>4.5</v>
      </c>
      <c r="AP86" s="598">
        <v>0</v>
      </c>
      <c r="AQ86" s="598">
        <v>0</v>
      </c>
      <c r="AR86" s="598">
        <v>0</v>
      </c>
      <c r="AS86" s="598">
        <v>808</v>
      </c>
      <c r="AT86" s="598">
        <v>68</v>
      </c>
      <c r="AU86" s="598">
        <v>691</v>
      </c>
      <c r="AV86" s="598">
        <v>654.40000000000009</v>
      </c>
      <c r="AW86" s="598">
        <v>0</v>
      </c>
      <c r="AX86" s="598">
        <v>312</v>
      </c>
      <c r="AY86" s="598">
        <v>28.5</v>
      </c>
      <c r="AZ86" s="598">
        <v>0</v>
      </c>
      <c r="BA86" s="598">
        <v>448</v>
      </c>
      <c r="BB86" s="598">
        <v>26</v>
      </c>
      <c r="BC86" s="598">
        <v>19.2</v>
      </c>
      <c r="BD86" s="598">
        <v>416</v>
      </c>
      <c r="BE86" s="598">
        <v>25</v>
      </c>
      <c r="BF86" s="598">
        <v>1018.4</v>
      </c>
      <c r="BG86" s="598">
        <v>30</v>
      </c>
      <c r="BH86" s="598">
        <v>0</v>
      </c>
      <c r="BI86" s="598">
        <v>3.6</v>
      </c>
      <c r="BJ86" s="598">
        <v>322.5</v>
      </c>
      <c r="BK86" s="598">
        <v>348</v>
      </c>
      <c r="BL86" s="598">
        <v>129</v>
      </c>
      <c r="BM86" s="598">
        <v>66</v>
      </c>
      <c r="BN86" s="598">
        <v>263.52</v>
      </c>
      <c r="BO86" s="598">
        <v>94.08</v>
      </c>
      <c r="BP86" s="598">
        <v>0</v>
      </c>
      <c r="BQ86" s="598">
        <v>0</v>
      </c>
      <c r="BR86" s="598">
        <v>362.88</v>
      </c>
      <c r="BS86" s="598">
        <v>2580</v>
      </c>
      <c r="BT86" s="598">
        <v>3294</v>
      </c>
      <c r="BU86" s="598">
        <v>99.600000000000009</v>
      </c>
      <c r="BV86" s="598">
        <v>1261.4399999999998</v>
      </c>
      <c r="BW86" s="598">
        <v>286.5</v>
      </c>
      <c r="BX86" s="598">
        <v>48</v>
      </c>
      <c r="BY86" s="598">
        <v>122.4</v>
      </c>
      <c r="BZ86" s="598">
        <v>69.599999999999994</v>
      </c>
      <c r="CA86" s="598">
        <v>100.8</v>
      </c>
      <c r="CB86" s="598">
        <v>22.5</v>
      </c>
      <c r="CC86" s="598">
        <v>276</v>
      </c>
      <c r="CD86" s="598">
        <v>132</v>
      </c>
      <c r="CE86" s="598">
        <v>214.8</v>
      </c>
      <c r="CF86" s="598">
        <v>1210.6799999999998</v>
      </c>
      <c r="CG86" s="598">
        <v>44.4</v>
      </c>
      <c r="CH86" s="598">
        <v>565.91999999999996</v>
      </c>
      <c r="CI86" s="598">
        <v>51.84</v>
      </c>
      <c r="CJ86" s="598">
        <v>699.83999999999992</v>
      </c>
      <c r="CK86" s="598">
        <v>113.4</v>
      </c>
      <c r="CL86" s="598">
        <v>164.16</v>
      </c>
      <c r="CM86" s="598">
        <v>1185</v>
      </c>
      <c r="CN86" s="598">
        <v>7363.5</v>
      </c>
      <c r="CO86" s="598">
        <v>2790</v>
      </c>
      <c r="CP86" s="598">
        <v>957</v>
      </c>
      <c r="CQ86" s="598">
        <v>577.5</v>
      </c>
      <c r="CR86" s="598">
        <v>0</v>
      </c>
      <c r="CS86" s="598">
        <v>144</v>
      </c>
      <c r="CT86" s="598">
        <v>38.4</v>
      </c>
      <c r="CU86" s="598">
        <v>153.36000000000001</v>
      </c>
      <c r="CV86" s="598">
        <v>1671</v>
      </c>
      <c r="CW86" s="598">
        <v>2214</v>
      </c>
      <c r="CX86" s="598">
        <v>750</v>
      </c>
      <c r="CY86" s="598">
        <v>153</v>
      </c>
      <c r="CZ86" s="598">
        <v>282</v>
      </c>
      <c r="DA86" s="598">
        <v>690</v>
      </c>
      <c r="DB86" s="598">
        <v>0</v>
      </c>
      <c r="DC86" s="598"/>
      <c r="DD86" s="598"/>
      <c r="DE86" s="598"/>
      <c r="DF86" s="598"/>
      <c r="DG86" s="598"/>
      <c r="DH86" s="598">
        <v>60772.792000000016</v>
      </c>
      <c r="DI86" s="598" t="s">
        <v>90</v>
      </c>
      <c r="DJ86" s="598"/>
      <c r="DK86" s="598"/>
      <c r="DL86" s="598"/>
      <c r="DM86" s="598"/>
      <c r="DN86" s="598"/>
      <c r="DO86" s="598"/>
      <c r="DP86" s="598"/>
      <c r="DQ86" s="598"/>
      <c r="DR86" s="598"/>
      <c r="DS86" s="598"/>
      <c r="DT86" s="598"/>
      <c r="DU86" s="598"/>
      <c r="DV86" s="598"/>
      <c r="DW86" s="598"/>
      <c r="DX86" s="598"/>
      <c r="DY86" s="598"/>
      <c r="DZ86" s="598"/>
      <c r="EA86" s="598"/>
      <c r="EB86" s="598"/>
      <c r="EC86" s="598"/>
      <c r="ED86" s="598"/>
      <c r="EE86" s="598"/>
      <c r="EF86" s="598"/>
      <c r="EG86" s="598"/>
      <c r="EH86" s="598"/>
      <c r="EI86" s="598"/>
      <c r="EJ86" s="598"/>
      <c r="EK86" s="598"/>
      <c r="EL86" s="598"/>
      <c r="EM86" s="598"/>
      <c r="EN86" s="598"/>
      <c r="EO86" s="598"/>
      <c r="EP86" s="598"/>
      <c r="EQ86" s="598"/>
      <c r="ER86" s="598"/>
    </row>
    <row r="87" spans="1:148" ht="30" hidden="1" customHeight="1" outlineLevel="2" thickTop="1" thickBot="1">
      <c r="A87" s="598" t="s">
        <v>725</v>
      </c>
      <c r="B87" s="598">
        <v>930.32999999999993</v>
      </c>
      <c r="C87" s="598">
        <v>3.14</v>
      </c>
      <c r="D87" s="598">
        <v>851.36400000000003</v>
      </c>
      <c r="E87" s="598">
        <v>164.34200000000001</v>
      </c>
      <c r="F87" s="598">
        <v>1296.48</v>
      </c>
      <c r="G87" s="598">
        <v>36</v>
      </c>
      <c r="H87" s="598">
        <v>84</v>
      </c>
      <c r="I87" s="598">
        <v>909.43999999999994</v>
      </c>
      <c r="J87" s="598">
        <v>9.0920000000000005</v>
      </c>
      <c r="K87" s="598">
        <v>72.423999999999992</v>
      </c>
      <c r="L87" s="598">
        <v>0</v>
      </c>
      <c r="M87" s="598">
        <v>23.68</v>
      </c>
      <c r="N87" s="598">
        <v>159.84</v>
      </c>
      <c r="O87" s="598">
        <v>79.919999999999987</v>
      </c>
      <c r="P87" s="598">
        <v>198.32</v>
      </c>
      <c r="Q87" s="598">
        <v>1789.76</v>
      </c>
      <c r="R87" s="598">
        <v>230.72</v>
      </c>
      <c r="S87" s="598">
        <v>9390.08</v>
      </c>
      <c r="T87" s="598">
        <v>25.2</v>
      </c>
      <c r="U87" s="598">
        <v>152.4</v>
      </c>
      <c r="V87" s="598">
        <v>256.8</v>
      </c>
      <c r="W87" s="598">
        <v>0</v>
      </c>
      <c r="X87" s="598">
        <v>1054.5</v>
      </c>
      <c r="Y87" s="598">
        <v>31.08</v>
      </c>
      <c r="Z87" s="598">
        <v>945.76</v>
      </c>
      <c r="AA87" s="598">
        <v>2.4</v>
      </c>
      <c r="AB87" s="598">
        <v>25.2</v>
      </c>
      <c r="AC87" s="598">
        <v>834</v>
      </c>
      <c r="AD87" s="598">
        <v>580.16</v>
      </c>
      <c r="AE87" s="598">
        <v>0</v>
      </c>
      <c r="AF87" s="598">
        <v>537.6</v>
      </c>
      <c r="AG87" s="598">
        <v>287.04000000000002</v>
      </c>
      <c r="AH87" s="598">
        <v>2444.4</v>
      </c>
      <c r="AI87" s="598">
        <v>64.8</v>
      </c>
      <c r="AJ87" s="598">
        <v>402</v>
      </c>
      <c r="AK87" s="598">
        <v>43.199999999999996</v>
      </c>
      <c r="AL87" s="598">
        <v>138</v>
      </c>
      <c r="AM87" s="598">
        <v>249.6</v>
      </c>
      <c r="AN87" s="598">
        <v>4.5</v>
      </c>
      <c r="AO87" s="598">
        <v>4.5</v>
      </c>
      <c r="AP87" s="598">
        <v>0</v>
      </c>
      <c r="AQ87" s="598">
        <v>0</v>
      </c>
      <c r="AR87" s="598">
        <v>0</v>
      </c>
      <c r="AS87" s="598">
        <v>808</v>
      </c>
      <c r="AT87" s="598">
        <v>68</v>
      </c>
      <c r="AU87" s="598">
        <v>691</v>
      </c>
      <c r="AV87" s="598">
        <v>654.40000000000009</v>
      </c>
      <c r="AW87" s="598">
        <v>0</v>
      </c>
      <c r="AX87" s="598">
        <v>312</v>
      </c>
      <c r="AY87" s="598">
        <v>28.5</v>
      </c>
      <c r="AZ87" s="598">
        <v>0</v>
      </c>
      <c r="BA87" s="598">
        <v>448</v>
      </c>
      <c r="BB87" s="598">
        <v>26</v>
      </c>
      <c r="BC87" s="598">
        <v>19.2</v>
      </c>
      <c r="BD87" s="598">
        <v>416</v>
      </c>
      <c r="BE87" s="598">
        <v>25</v>
      </c>
      <c r="BF87" s="598">
        <v>1018.4</v>
      </c>
      <c r="BG87" s="598">
        <v>30</v>
      </c>
      <c r="BH87" s="598">
        <v>0</v>
      </c>
      <c r="BI87" s="598">
        <v>3.6</v>
      </c>
      <c r="BJ87" s="598">
        <v>322.5</v>
      </c>
      <c r="BK87" s="598">
        <v>348</v>
      </c>
      <c r="BL87" s="598">
        <v>129</v>
      </c>
      <c r="BM87" s="598">
        <v>66</v>
      </c>
      <c r="BN87" s="598">
        <v>263.52</v>
      </c>
      <c r="BO87" s="598">
        <v>94.08</v>
      </c>
      <c r="BP87" s="598">
        <v>0</v>
      </c>
      <c r="BQ87" s="598">
        <v>0</v>
      </c>
      <c r="BR87" s="598">
        <v>362.88</v>
      </c>
      <c r="BS87" s="598">
        <v>2580</v>
      </c>
      <c r="BT87" s="598">
        <v>3294</v>
      </c>
      <c r="BU87" s="598">
        <v>99.600000000000009</v>
      </c>
      <c r="BV87" s="598">
        <v>1261.4399999999998</v>
      </c>
      <c r="BW87" s="598">
        <v>286.5</v>
      </c>
      <c r="BX87" s="598">
        <v>48</v>
      </c>
      <c r="BY87" s="598">
        <v>122.4</v>
      </c>
      <c r="BZ87" s="598">
        <v>69.599999999999994</v>
      </c>
      <c r="CA87" s="598">
        <v>100.8</v>
      </c>
      <c r="CB87" s="598">
        <v>22.5</v>
      </c>
      <c r="CC87" s="598">
        <v>276</v>
      </c>
      <c r="CD87" s="598">
        <v>132</v>
      </c>
      <c r="CE87" s="598">
        <v>214.8</v>
      </c>
      <c r="CF87" s="598">
        <v>1210.6799999999998</v>
      </c>
      <c r="CG87" s="598">
        <v>44.4</v>
      </c>
      <c r="CH87" s="598">
        <v>565.91999999999996</v>
      </c>
      <c r="CI87" s="598">
        <v>51.84</v>
      </c>
      <c r="CJ87" s="598">
        <v>699.83999999999992</v>
      </c>
      <c r="CK87" s="598">
        <v>113.4</v>
      </c>
      <c r="CL87" s="598">
        <v>164.16</v>
      </c>
      <c r="CM87" s="598">
        <v>1185</v>
      </c>
      <c r="CN87" s="598">
        <v>7363.5</v>
      </c>
      <c r="CO87" s="598">
        <v>2790</v>
      </c>
      <c r="CP87" s="598">
        <v>957</v>
      </c>
      <c r="CQ87" s="598">
        <v>577.5</v>
      </c>
      <c r="CR87" s="598">
        <v>0</v>
      </c>
      <c r="CS87" s="598">
        <v>144</v>
      </c>
      <c r="CT87" s="598">
        <v>38.4</v>
      </c>
      <c r="CU87" s="598">
        <v>153.36000000000001</v>
      </c>
      <c r="CV87" s="598">
        <v>1671</v>
      </c>
      <c r="CW87" s="598">
        <v>2214</v>
      </c>
      <c r="CX87" s="598">
        <v>750</v>
      </c>
      <c r="CY87" s="598">
        <v>153</v>
      </c>
      <c r="CZ87" s="598">
        <v>282</v>
      </c>
      <c r="DA87" s="598">
        <v>690</v>
      </c>
      <c r="DB87" s="598">
        <v>0</v>
      </c>
      <c r="DC87" s="598"/>
      <c r="DD87" s="598"/>
      <c r="DE87" s="598"/>
      <c r="DF87" s="598"/>
      <c r="DG87" s="598"/>
      <c r="DH87" s="598">
        <v>60772.792000000016</v>
      </c>
      <c r="DI87" s="598" t="s">
        <v>725</v>
      </c>
      <c r="DJ87" s="598"/>
      <c r="DK87" s="598"/>
      <c r="DL87" s="598"/>
      <c r="DM87" s="598"/>
      <c r="DN87" s="598"/>
      <c r="DO87" s="598"/>
      <c r="DP87" s="598"/>
      <c r="DQ87" s="598"/>
      <c r="DR87" s="598"/>
      <c r="DS87" s="598"/>
      <c r="DT87" s="598"/>
      <c r="DU87" s="598"/>
      <c r="DV87" s="598"/>
      <c r="DW87" s="598"/>
      <c r="DX87" s="598"/>
      <c r="DY87" s="598"/>
      <c r="DZ87" s="598"/>
      <c r="EA87" s="598"/>
      <c r="EB87" s="598"/>
      <c r="EC87" s="598"/>
      <c r="ED87" s="598"/>
      <c r="EE87" s="598"/>
      <c r="EF87" s="598"/>
      <c r="EG87" s="598"/>
      <c r="EH87" s="598"/>
      <c r="EI87" s="598"/>
      <c r="EJ87" s="598"/>
      <c r="EK87" s="598"/>
      <c r="EL87" s="598"/>
      <c r="EM87" s="598"/>
      <c r="EN87" s="598"/>
      <c r="EO87" s="598"/>
      <c r="EP87" s="598"/>
      <c r="EQ87" s="598"/>
      <c r="ER87" s="598"/>
    </row>
    <row r="88" spans="1:148" ht="30" hidden="1" customHeight="1" outlineLevel="2" thickTop="1" thickBot="1">
      <c r="A88" s="598" t="s">
        <v>726</v>
      </c>
      <c r="B88" s="598"/>
      <c r="C88" s="598"/>
      <c r="D88" s="598"/>
      <c r="E88" s="598"/>
      <c r="F88" s="598"/>
      <c r="G88" s="598"/>
      <c r="H88" s="598"/>
      <c r="I88" s="598"/>
      <c r="J88" s="598"/>
      <c r="K88" s="598"/>
      <c r="L88" s="598"/>
      <c r="M88" s="598"/>
      <c r="N88" s="598"/>
      <c r="O88" s="598"/>
      <c r="P88" s="598"/>
      <c r="Q88" s="598"/>
      <c r="R88" s="598"/>
      <c r="S88" s="598"/>
      <c r="T88" s="598"/>
      <c r="U88" s="598"/>
      <c r="V88" s="598"/>
      <c r="W88" s="598"/>
      <c r="X88" s="598"/>
      <c r="Y88" s="598"/>
      <c r="Z88" s="598"/>
      <c r="AA88" s="598"/>
      <c r="AB88" s="598"/>
      <c r="AC88" s="598"/>
      <c r="AD88" s="598"/>
      <c r="AE88" s="598"/>
      <c r="AF88" s="598"/>
      <c r="AG88" s="598"/>
      <c r="AH88" s="598"/>
      <c r="AI88" s="598"/>
      <c r="AJ88" s="598"/>
      <c r="AK88" s="598"/>
      <c r="AL88" s="598"/>
      <c r="AM88" s="598"/>
      <c r="AN88" s="598"/>
      <c r="AO88" s="598"/>
      <c r="AP88" s="598"/>
      <c r="AQ88" s="598"/>
      <c r="AR88" s="598"/>
      <c r="AS88" s="598"/>
      <c r="AT88" s="598"/>
      <c r="AU88" s="598"/>
      <c r="AV88" s="598"/>
      <c r="AW88" s="598"/>
      <c r="AX88" s="598"/>
      <c r="AY88" s="598"/>
      <c r="AZ88" s="598"/>
      <c r="BA88" s="598"/>
      <c r="BB88" s="598"/>
      <c r="BC88" s="598"/>
      <c r="BD88" s="598"/>
      <c r="BE88" s="598"/>
      <c r="BF88" s="598"/>
      <c r="BG88" s="598"/>
      <c r="BH88" s="598"/>
      <c r="BI88" s="598"/>
      <c r="BJ88" s="598"/>
      <c r="BK88" s="598"/>
      <c r="BL88" s="598"/>
      <c r="BM88" s="598"/>
      <c r="BN88" s="598"/>
      <c r="BO88" s="598"/>
      <c r="BP88" s="598"/>
      <c r="BQ88" s="598"/>
      <c r="BR88" s="598"/>
      <c r="BS88" s="598"/>
      <c r="BT88" s="598"/>
      <c r="BU88" s="598"/>
      <c r="BV88" s="598"/>
      <c r="BW88" s="598"/>
      <c r="BX88" s="598"/>
      <c r="BY88" s="598"/>
      <c r="BZ88" s="598"/>
      <c r="CA88" s="598"/>
      <c r="CB88" s="598"/>
      <c r="CC88" s="598"/>
      <c r="CD88" s="598"/>
      <c r="CE88" s="598"/>
      <c r="CF88" s="598"/>
      <c r="CG88" s="598"/>
      <c r="CH88" s="598"/>
      <c r="CI88" s="598"/>
      <c r="CJ88" s="598"/>
      <c r="CK88" s="598"/>
      <c r="CL88" s="598"/>
      <c r="CM88" s="598"/>
      <c r="CN88" s="598"/>
      <c r="CO88" s="598"/>
      <c r="CP88" s="598"/>
      <c r="CQ88" s="598"/>
      <c r="CR88" s="598"/>
      <c r="CS88" s="598"/>
      <c r="CT88" s="598"/>
      <c r="CU88" s="598"/>
      <c r="CV88" s="598"/>
      <c r="CW88" s="598"/>
      <c r="CX88" s="598"/>
      <c r="CY88" s="598"/>
      <c r="CZ88" s="598"/>
      <c r="DA88" s="598"/>
      <c r="DB88" s="598"/>
      <c r="DC88" s="598"/>
      <c r="DD88" s="598"/>
      <c r="DE88" s="598"/>
      <c r="DF88" s="598"/>
      <c r="DG88" s="598"/>
      <c r="DH88" s="598">
        <v>0</v>
      </c>
      <c r="DI88" s="598" t="s">
        <v>726</v>
      </c>
      <c r="DJ88" s="598"/>
      <c r="DK88" s="598"/>
      <c r="DL88" s="598"/>
      <c r="DM88" s="598"/>
      <c r="DN88" s="598"/>
      <c r="DO88" s="598"/>
      <c r="DP88" s="598"/>
      <c r="DQ88" s="598"/>
      <c r="DR88" s="598"/>
      <c r="DS88" s="598"/>
      <c r="DT88" s="598"/>
      <c r="DU88" s="598"/>
      <c r="DV88" s="598"/>
      <c r="DW88" s="598"/>
      <c r="DX88" s="598"/>
      <c r="DY88" s="598"/>
      <c r="DZ88" s="598"/>
      <c r="EA88" s="598"/>
      <c r="EB88" s="598"/>
      <c r="EC88" s="598"/>
      <c r="ED88" s="598"/>
      <c r="EE88" s="598"/>
      <c r="EF88" s="598"/>
      <c r="EG88" s="598"/>
      <c r="EH88" s="598"/>
      <c r="EI88" s="598"/>
      <c r="EJ88" s="598"/>
      <c r="EK88" s="598"/>
      <c r="EL88" s="598"/>
      <c r="EM88" s="598"/>
      <c r="EN88" s="598"/>
      <c r="EO88" s="598"/>
      <c r="EP88" s="598"/>
      <c r="EQ88" s="598"/>
      <c r="ER88" s="598"/>
    </row>
    <row r="89" spans="1:148" ht="9.75" hidden="1" customHeight="1" outlineLevel="2" thickTop="1">
      <c r="A89" s="598"/>
      <c r="B89" s="598"/>
      <c r="C89" s="598"/>
      <c r="D89" s="598"/>
      <c r="E89" s="598"/>
      <c r="F89" s="598"/>
      <c r="G89" s="598"/>
      <c r="H89" s="598"/>
      <c r="I89" s="598"/>
      <c r="J89" s="598"/>
      <c r="K89" s="598"/>
      <c r="L89" s="598"/>
      <c r="M89" s="598"/>
      <c r="N89" s="598"/>
      <c r="O89" s="598"/>
      <c r="P89" s="598"/>
      <c r="Q89" s="598"/>
      <c r="R89" s="598"/>
      <c r="S89" s="598"/>
      <c r="T89" s="598"/>
      <c r="U89" s="598"/>
      <c r="V89" s="598"/>
      <c r="W89" s="598"/>
      <c r="X89" s="598"/>
      <c r="Y89" s="598"/>
      <c r="Z89" s="598"/>
      <c r="AA89" s="598"/>
      <c r="AB89" s="598"/>
      <c r="AC89" s="598"/>
      <c r="AD89" s="598"/>
      <c r="AE89" s="598"/>
      <c r="AF89" s="598"/>
      <c r="AG89" s="598"/>
      <c r="AH89" s="598"/>
      <c r="AI89" s="598"/>
      <c r="AJ89" s="598"/>
      <c r="AK89" s="598"/>
      <c r="AL89" s="598"/>
      <c r="AM89" s="598"/>
      <c r="AN89" s="598"/>
      <c r="AO89" s="598"/>
      <c r="AP89" s="598"/>
      <c r="AQ89" s="598"/>
      <c r="AR89" s="598"/>
      <c r="AS89" s="598"/>
      <c r="AT89" s="598"/>
      <c r="AU89" s="598"/>
      <c r="AV89" s="598"/>
      <c r="AW89" s="598"/>
      <c r="AX89" s="598"/>
      <c r="AY89" s="598"/>
      <c r="AZ89" s="598"/>
      <c r="BA89" s="598"/>
      <c r="BB89" s="598"/>
      <c r="BC89" s="598"/>
      <c r="BD89" s="598"/>
      <c r="BE89" s="598"/>
      <c r="BF89" s="598"/>
      <c r="BG89" s="598"/>
      <c r="BH89" s="598"/>
      <c r="BI89" s="598"/>
      <c r="BJ89" s="598"/>
      <c r="BK89" s="598"/>
      <c r="BL89" s="598"/>
      <c r="BM89" s="598"/>
      <c r="BN89" s="598"/>
      <c r="BO89" s="598"/>
      <c r="BP89" s="598"/>
      <c r="BQ89" s="598"/>
      <c r="BR89" s="598"/>
      <c r="BS89" s="598"/>
      <c r="BT89" s="598"/>
      <c r="BU89" s="598"/>
      <c r="BV89" s="598"/>
      <c r="BW89" s="598"/>
      <c r="BX89" s="598"/>
      <c r="BY89" s="598"/>
      <c r="BZ89" s="598"/>
      <c r="CA89" s="598"/>
      <c r="CB89" s="598"/>
      <c r="CC89" s="598"/>
      <c r="CD89" s="598"/>
      <c r="CE89" s="598"/>
      <c r="CF89" s="598"/>
      <c r="CG89" s="598"/>
      <c r="CH89" s="598"/>
      <c r="CI89" s="598"/>
      <c r="CJ89" s="598"/>
      <c r="CK89" s="598"/>
      <c r="CL89" s="598"/>
      <c r="CM89" s="598"/>
      <c r="CN89" s="598"/>
      <c r="CO89" s="598"/>
      <c r="CP89" s="598"/>
      <c r="CQ89" s="598"/>
      <c r="CR89" s="598"/>
      <c r="CS89" s="598"/>
      <c r="CT89" s="598"/>
      <c r="CU89" s="598"/>
      <c r="CV89" s="598"/>
      <c r="CW89" s="598"/>
      <c r="CX89" s="598"/>
      <c r="CY89" s="598"/>
      <c r="CZ89" s="598"/>
      <c r="DA89" s="598"/>
      <c r="DB89" s="598"/>
      <c r="DC89" s="598"/>
      <c r="DD89" s="598"/>
      <c r="DE89" s="598"/>
      <c r="DF89" s="598"/>
      <c r="DG89" s="598"/>
      <c r="DH89" s="598">
        <v>0</v>
      </c>
      <c r="DI89" s="598"/>
      <c r="DJ89" s="598"/>
      <c r="DK89" s="598"/>
      <c r="DL89" s="598"/>
      <c r="DM89" s="598"/>
      <c r="DN89" s="598"/>
      <c r="DO89" s="598"/>
      <c r="DP89" s="598"/>
      <c r="DQ89" s="598"/>
      <c r="DR89" s="598"/>
      <c r="DS89" s="598"/>
      <c r="DT89" s="598"/>
      <c r="DU89" s="598"/>
      <c r="DV89" s="598"/>
      <c r="DW89" s="598"/>
      <c r="DX89" s="598"/>
      <c r="DY89" s="598"/>
      <c r="DZ89" s="598"/>
      <c r="EA89" s="598"/>
      <c r="EB89" s="598"/>
      <c r="EC89" s="598"/>
      <c r="ED89" s="598"/>
      <c r="EE89" s="598"/>
      <c r="EF89" s="598"/>
      <c r="EG89" s="598"/>
      <c r="EH89" s="598"/>
      <c r="EI89" s="598"/>
      <c r="EJ89" s="598"/>
      <c r="EK89" s="598"/>
      <c r="EL89" s="598"/>
      <c r="EM89" s="598"/>
      <c r="EN89" s="598"/>
      <c r="EO89" s="598"/>
      <c r="EP89" s="598"/>
      <c r="EQ89" s="598"/>
      <c r="ER89" s="598"/>
    </row>
    <row r="90" spans="1:148" collapsed="1">
      <c r="A90" s="598"/>
      <c r="B90" s="598"/>
      <c r="C90" s="598"/>
      <c r="D90" s="598"/>
      <c r="E90" s="598"/>
      <c r="F90" s="598"/>
      <c r="G90" s="598"/>
      <c r="H90" s="598"/>
      <c r="I90" s="598"/>
      <c r="J90" s="598"/>
      <c r="K90" s="598"/>
      <c r="L90" s="598"/>
      <c r="M90" s="598"/>
      <c r="N90" s="598"/>
      <c r="O90" s="598"/>
      <c r="P90" s="598"/>
      <c r="Q90" s="598"/>
      <c r="R90" s="598"/>
      <c r="S90" s="598"/>
      <c r="T90" s="598"/>
      <c r="U90" s="598"/>
      <c r="V90" s="598"/>
      <c r="W90" s="598"/>
      <c r="X90" s="598"/>
      <c r="Y90" s="598"/>
      <c r="Z90" s="598"/>
      <c r="AA90" s="598"/>
      <c r="AB90" s="598"/>
      <c r="AC90" s="598"/>
      <c r="AD90" s="598"/>
      <c r="AE90" s="598"/>
      <c r="AF90" s="598"/>
      <c r="AG90" s="598"/>
      <c r="AH90" s="598"/>
      <c r="AI90" s="598"/>
      <c r="AJ90" s="598"/>
      <c r="AK90" s="598"/>
      <c r="AL90" s="598"/>
      <c r="AM90" s="598"/>
      <c r="AN90" s="598"/>
      <c r="AO90" s="598"/>
      <c r="AP90" s="598"/>
      <c r="AQ90" s="598"/>
      <c r="AR90" s="598"/>
      <c r="AS90" s="598"/>
      <c r="AT90" s="598"/>
      <c r="AU90" s="598"/>
      <c r="AV90" s="598"/>
      <c r="AW90" s="598"/>
      <c r="AX90" s="598"/>
      <c r="AY90" s="598"/>
      <c r="AZ90" s="598"/>
      <c r="BA90" s="598"/>
      <c r="BB90" s="598"/>
      <c r="BC90" s="598"/>
      <c r="BD90" s="598"/>
      <c r="BE90" s="598"/>
      <c r="BF90" s="598"/>
      <c r="BG90" s="598"/>
      <c r="BH90" s="598"/>
      <c r="BI90" s="598"/>
      <c r="BJ90" s="598"/>
      <c r="BK90" s="598"/>
      <c r="BL90" s="598"/>
      <c r="BM90" s="598"/>
      <c r="BN90" s="598"/>
      <c r="BO90" s="598"/>
      <c r="BP90" s="598"/>
      <c r="BQ90" s="598"/>
      <c r="BR90" s="598"/>
      <c r="BS90" s="598"/>
      <c r="BT90" s="598"/>
      <c r="BU90" s="598"/>
      <c r="BV90" s="598"/>
      <c r="BW90" s="598"/>
      <c r="BX90" s="598"/>
      <c r="BY90" s="598"/>
      <c r="BZ90" s="598"/>
      <c r="CA90" s="598"/>
      <c r="CB90" s="598"/>
      <c r="CC90" s="598"/>
      <c r="CD90" s="598"/>
      <c r="CE90" s="598"/>
      <c r="CF90" s="598"/>
      <c r="CG90" s="598"/>
      <c r="CH90" s="598"/>
      <c r="CI90" s="598"/>
      <c r="CJ90" s="598"/>
      <c r="CK90" s="598"/>
      <c r="CL90" s="598"/>
      <c r="CM90" s="598"/>
      <c r="CN90" s="598"/>
      <c r="CO90" s="598"/>
      <c r="CP90" s="598"/>
      <c r="CQ90" s="598"/>
      <c r="CR90" s="598"/>
      <c r="CS90" s="598"/>
      <c r="CT90" s="598"/>
      <c r="CU90" s="598"/>
      <c r="CV90" s="598"/>
      <c r="CW90" s="598"/>
      <c r="CX90" s="598"/>
      <c r="CY90" s="598"/>
      <c r="CZ90" s="598"/>
      <c r="DA90" s="598"/>
      <c r="DB90" s="598"/>
      <c r="DC90" s="598"/>
      <c r="DD90" s="598"/>
      <c r="DE90" s="598"/>
      <c r="DF90" s="598"/>
      <c r="DG90" s="598"/>
      <c r="DH90" s="598">
        <v>0</v>
      </c>
      <c r="DI90" s="598"/>
      <c r="DJ90" s="598"/>
      <c r="DK90" s="598"/>
      <c r="DL90" s="598"/>
      <c r="DM90" s="598"/>
      <c r="DN90" s="598"/>
      <c r="DO90" s="598"/>
      <c r="DP90" s="598"/>
      <c r="DQ90" s="598"/>
      <c r="DR90" s="598"/>
      <c r="DS90" s="598"/>
      <c r="DT90" s="598"/>
      <c r="DU90" s="598"/>
      <c r="DV90" s="598"/>
      <c r="DW90" s="598"/>
      <c r="DX90" s="598"/>
      <c r="DY90" s="598"/>
      <c r="DZ90" s="598"/>
      <c r="EA90" s="598"/>
      <c r="EB90" s="598"/>
      <c r="EC90" s="598"/>
      <c r="ED90" s="598"/>
      <c r="EE90" s="598"/>
      <c r="EF90" s="598"/>
      <c r="EG90" s="598"/>
      <c r="EH90" s="598"/>
      <c r="EI90" s="598"/>
      <c r="EJ90" s="598"/>
      <c r="EK90" s="598"/>
      <c r="EL90" s="598"/>
      <c r="EM90" s="598"/>
      <c r="EN90" s="598"/>
      <c r="EO90" s="598"/>
      <c r="EP90" s="598"/>
      <c r="EQ90" s="598"/>
      <c r="ER90" s="598"/>
    </row>
    <row r="91" spans="1:148" ht="6.75" customHeight="1">
      <c r="A91" s="598" t="s">
        <v>727</v>
      </c>
      <c r="B91" s="598"/>
      <c r="C91" s="598"/>
      <c r="D91" s="598"/>
      <c r="E91" s="598"/>
      <c r="F91" s="598"/>
      <c r="G91" s="598"/>
      <c r="H91" s="598"/>
      <c r="I91" s="598"/>
      <c r="J91" s="598"/>
      <c r="K91" s="598"/>
      <c r="L91" s="598"/>
      <c r="M91" s="598"/>
      <c r="N91" s="598"/>
      <c r="O91" s="598"/>
      <c r="P91" s="598"/>
      <c r="Q91" s="598"/>
      <c r="R91" s="598"/>
      <c r="S91" s="598"/>
      <c r="T91" s="598"/>
      <c r="U91" s="598"/>
      <c r="V91" s="598"/>
      <c r="W91" s="598"/>
      <c r="X91" s="598"/>
      <c r="Y91" s="598"/>
      <c r="Z91" s="598"/>
      <c r="AA91" s="598"/>
      <c r="AB91" s="598"/>
      <c r="AC91" s="598"/>
      <c r="AD91" s="598"/>
      <c r="AE91" s="598"/>
      <c r="AF91" s="598"/>
      <c r="AG91" s="598"/>
      <c r="AH91" s="598"/>
      <c r="AI91" s="598"/>
      <c r="AJ91" s="598"/>
      <c r="AK91" s="598"/>
      <c r="AL91" s="598"/>
      <c r="AM91" s="598"/>
      <c r="AN91" s="598"/>
      <c r="AO91" s="598"/>
      <c r="AP91" s="598"/>
      <c r="AQ91" s="598"/>
      <c r="AR91" s="598"/>
      <c r="AS91" s="598"/>
      <c r="AT91" s="598"/>
      <c r="AU91" s="598"/>
      <c r="AV91" s="598"/>
      <c r="AW91" s="598"/>
      <c r="AX91" s="598"/>
      <c r="AY91" s="598"/>
      <c r="AZ91" s="598"/>
      <c r="BA91" s="598"/>
      <c r="BB91" s="598"/>
      <c r="BC91" s="598"/>
      <c r="BD91" s="598"/>
      <c r="BE91" s="598"/>
      <c r="BF91" s="598"/>
      <c r="BG91" s="598"/>
      <c r="BH91" s="598"/>
      <c r="BI91" s="598"/>
      <c r="BJ91" s="598"/>
      <c r="BK91" s="598"/>
      <c r="BL91" s="598"/>
      <c r="BM91" s="598"/>
      <c r="BN91" s="598"/>
      <c r="BO91" s="598"/>
      <c r="BP91" s="598"/>
      <c r="BQ91" s="598"/>
      <c r="BR91" s="598"/>
      <c r="BS91" s="598"/>
      <c r="BT91" s="598"/>
      <c r="BU91" s="598"/>
      <c r="BV91" s="598"/>
      <c r="BW91" s="598"/>
      <c r="BX91" s="598"/>
      <c r="BY91" s="598"/>
      <c r="BZ91" s="598"/>
      <c r="CA91" s="598"/>
      <c r="CB91" s="598"/>
      <c r="CC91" s="598"/>
      <c r="CD91" s="598"/>
      <c r="CE91" s="598"/>
      <c r="CF91" s="598"/>
      <c r="CG91" s="598"/>
      <c r="CH91" s="598"/>
      <c r="CI91" s="598"/>
      <c r="CJ91" s="598"/>
      <c r="CK91" s="598"/>
      <c r="CL91" s="598"/>
      <c r="CM91" s="598"/>
      <c r="CN91" s="598"/>
      <c r="CO91" s="598"/>
      <c r="CP91" s="598"/>
      <c r="CQ91" s="598"/>
      <c r="CR91" s="598"/>
      <c r="CS91" s="598"/>
      <c r="CT91" s="598"/>
      <c r="CU91" s="598"/>
      <c r="CV91" s="598"/>
      <c r="CW91" s="598"/>
      <c r="CX91" s="598"/>
      <c r="CY91" s="598"/>
      <c r="CZ91" s="598"/>
      <c r="DA91" s="598"/>
      <c r="DB91" s="598"/>
      <c r="DC91" s="598"/>
      <c r="DD91" s="598"/>
      <c r="DE91" s="598"/>
      <c r="DF91" s="598"/>
      <c r="DG91" s="598"/>
      <c r="DH91" s="598">
        <v>0</v>
      </c>
      <c r="DI91" s="598" t="s">
        <v>727</v>
      </c>
      <c r="DJ91" s="598"/>
      <c r="DK91" s="598"/>
      <c r="DL91" s="598"/>
      <c r="DM91" s="598"/>
      <c r="DN91" s="598"/>
      <c r="DO91" s="598"/>
      <c r="DP91" s="598"/>
      <c r="DQ91" s="598"/>
      <c r="DR91" s="598"/>
      <c r="DS91" s="598"/>
      <c r="DT91" s="598"/>
      <c r="DU91" s="598"/>
      <c r="DV91" s="598"/>
      <c r="DW91" s="598"/>
      <c r="DX91" s="598"/>
      <c r="DY91" s="598"/>
      <c r="DZ91" s="598"/>
      <c r="EA91" s="598"/>
      <c r="EB91" s="598"/>
      <c r="EC91" s="598"/>
      <c r="ED91" s="598"/>
      <c r="EE91" s="598"/>
      <c r="EF91" s="598"/>
      <c r="EG91" s="598"/>
      <c r="EH91" s="598"/>
      <c r="EI91" s="598"/>
      <c r="EJ91" s="598"/>
      <c r="EK91" s="598"/>
      <c r="EL91" s="598"/>
      <c r="EM91" s="598"/>
      <c r="EN91" s="598"/>
      <c r="EO91" s="598"/>
      <c r="EP91" s="598"/>
      <c r="EQ91" s="598"/>
      <c r="ER91" s="598"/>
    </row>
    <row r="92" spans="1:148">
      <c r="A92" s="598" t="s">
        <v>728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598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598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598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598"/>
      <c r="BV92" s="598"/>
      <c r="BW92" s="598"/>
      <c r="BX92" s="598"/>
      <c r="BY92" s="598"/>
      <c r="BZ92" s="598"/>
      <c r="CA92" s="598"/>
      <c r="CB92" s="598"/>
      <c r="CC92" s="598"/>
      <c r="CD92" s="598"/>
      <c r="CE92" s="598"/>
      <c r="CF92" s="598"/>
      <c r="CG92" s="598"/>
      <c r="CH92" s="598"/>
      <c r="CI92" s="598"/>
      <c r="CJ92" s="598"/>
      <c r="CK92" s="598"/>
      <c r="CL92" s="598"/>
      <c r="CM92" s="598"/>
      <c r="CN92" s="598"/>
      <c r="CO92" s="598"/>
      <c r="CP92" s="598"/>
      <c r="CQ92" s="598"/>
      <c r="CR92" s="598"/>
      <c r="CS92" s="598"/>
      <c r="CT92" s="598"/>
      <c r="CU92" s="598"/>
      <c r="CV92" s="598"/>
      <c r="CW92" s="598"/>
      <c r="CX92" s="598"/>
      <c r="CY92" s="598"/>
      <c r="CZ92" s="598"/>
      <c r="DA92" s="598"/>
      <c r="DB92" s="598"/>
      <c r="DC92" s="598">
        <v>0</v>
      </c>
      <c r="DD92" s="598">
        <v>0</v>
      </c>
      <c r="DE92" s="598"/>
      <c r="DF92" s="598">
        <v>0</v>
      </c>
      <c r="DG92" s="598"/>
      <c r="DH92" s="598">
        <v>0</v>
      </c>
      <c r="DI92" s="598" t="s">
        <v>728</v>
      </c>
      <c r="DJ92" s="598"/>
      <c r="DK92" s="598"/>
      <c r="DL92" s="598"/>
      <c r="DM92" s="598"/>
      <c r="DN92" s="598"/>
      <c r="DO92" s="598"/>
      <c r="DP92" s="598"/>
      <c r="DQ92" s="598"/>
      <c r="DR92" s="598"/>
      <c r="DS92" s="598"/>
      <c r="DT92" s="598"/>
      <c r="DU92" s="598"/>
      <c r="DV92" s="598"/>
      <c r="DW92" s="598"/>
      <c r="DX92" s="598"/>
      <c r="DY92" s="598"/>
      <c r="DZ92" s="598"/>
      <c r="EA92" s="598"/>
      <c r="EB92" s="598"/>
      <c r="EC92" s="598"/>
      <c r="ED92" s="598"/>
      <c r="EE92" s="598"/>
      <c r="EF92" s="598"/>
      <c r="EG92" s="598"/>
      <c r="EH92" s="598"/>
      <c r="EI92" s="598"/>
      <c r="EJ92" s="598"/>
      <c r="EK92" s="598"/>
      <c r="EL92" s="598"/>
      <c r="EM92" s="598"/>
      <c r="EN92" s="598"/>
      <c r="EO92" s="598"/>
      <c r="EP92" s="598"/>
      <c r="EQ92" s="598"/>
      <c r="ER92" s="598"/>
    </row>
    <row r="93" spans="1:148" ht="6" customHeight="1">
      <c r="A93" s="598"/>
      <c r="B93" s="598"/>
      <c r="C93" s="598"/>
      <c r="D93" s="598"/>
      <c r="E93" s="598"/>
      <c r="F93" s="598"/>
      <c r="G93" s="598"/>
      <c r="H93" s="598"/>
      <c r="I93" s="598"/>
      <c r="J93" s="598"/>
      <c r="K93" s="598"/>
      <c r="L93" s="598"/>
      <c r="M93" s="598"/>
      <c r="N93" s="598"/>
      <c r="O93" s="598"/>
      <c r="P93" s="598"/>
      <c r="Q93" s="598"/>
      <c r="R93" s="598"/>
      <c r="S93" s="598"/>
      <c r="T93" s="598"/>
      <c r="U93" s="598"/>
      <c r="V93" s="598"/>
      <c r="W93" s="598"/>
      <c r="X93" s="598"/>
      <c r="Y93" s="598"/>
      <c r="Z93" s="598"/>
      <c r="AA93" s="598"/>
      <c r="AB93" s="598"/>
      <c r="AC93" s="598"/>
      <c r="AD93" s="598"/>
      <c r="AE93" s="598"/>
      <c r="AF93" s="598"/>
      <c r="AG93" s="598"/>
      <c r="AH93" s="598"/>
      <c r="AI93" s="598"/>
      <c r="AJ93" s="598"/>
      <c r="AK93" s="598"/>
      <c r="AL93" s="598"/>
      <c r="AM93" s="598"/>
      <c r="AN93" s="598"/>
      <c r="AO93" s="598"/>
      <c r="AP93" s="598"/>
      <c r="AQ93" s="598"/>
      <c r="AR93" s="598"/>
      <c r="AS93" s="598"/>
      <c r="AT93" s="598"/>
      <c r="AU93" s="598"/>
      <c r="AV93" s="598"/>
      <c r="AW93" s="598"/>
      <c r="AX93" s="598"/>
      <c r="AY93" s="598"/>
      <c r="AZ93" s="598"/>
      <c r="BA93" s="598"/>
      <c r="BB93" s="598"/>
      <c r="BC93" s="598"/>
      <c r="BD93" s="598"/>
      <c r="BE93" s="598"/>
      <c r="BF93" s="598"/>
      <c r="BG93" s="598"/>
      <c r="BH93" s="598"/>
      <c r="BI93" s="598"/>
      <c r="BJ93" s="598"/>
      <c r="BK93" s="598"/>
      <c r="BL93" s="598"/>
      <c r="BM93" s="598"/>
      <c r="BN93" s="598"/>
      <c r="BO93" s="598"/>
      <c r="BP93" s="598"/>
      <c r="BQ93" s="598"/>
      <c r="BR93" s="598"/>
      <c r="BS93" s="598"/>
      <c r="BT93" s="598"/>
      <c r="BU93" s="598"/>
      <c r="BV93" s="598"/>
      <c r="BW93" s="598"/>
      <c r="BX93" s="598"/>
      <c r="BY93" s="598"/>
      <c r="BZ93" s="598"/>
      <c r="CA93" s="598"/>
      <c r="CB93" s="598"/>
      <c r="CC93" s="598"/>
      <c r="CD93" s="598"/>
      <c r="CE93" s="598"/>
      <c r="CF93" s="598"/>
      <c r="CG93" s="598"/>
      <c r="CH93" s="598"/>
      <c r="CI93" s="598"/>
      <c r="CJ93" s="598"/>
      <c r="CK93" s="598"/>
      <c r="CL93" s="598"/>
      <c r="CM93" s="598"/>
      <c r="CN93" s="598"/>
      <c r="CO93" s="598"/>
      <c r="CP93" s="598"/>
      <c r="CQ93" s="598"/>
      <c r="CR93" s="598"/>
      <c r="CS93" s="598"/>
      <c r="CT93" s="598"/>
      <c r="CU93" s="598"/>
      <c r="CV93" s="598"/>
      <c r="CW93" s="598"/>
      <c r="CX93" s="598"/>
      <c r="CY93" s="598"/>
      <c r="CZ93" s="598"/>
      <c r="DA93" s="598"/>
      <c r="DB93" s="598"/>
      <c r="DC93" s="598"/>
      <c r="DD93" s="598"/>
      <c r="DE93" s="598"/>
      <c r="DF93" s="598"/>
      <c r="DG93" s="598"/>
      <c r="DH93" s="598"/>
      <c r="DI93" s="598"/>
      <c r="DJ93" s="598"/>
      <c r="DK93" s="598"/>
      <c r="DL93" s="598"/>
      <c r="DM93" s="598"/>
      <c r="DN93" s="598"/>
      <c r="DO93" s="598"/>
      <c r="DP93" s="598"/>
      <c r="DQ93" s="598"/>
      <c r="DR93" s="598"/>
      <c r="DS93" s="598"/>
      <c r="DT93" s="598"/>
      <c r="DU93" s="598"/>
      <c r="DV93" s="598"/>
      <c r="DW93" s="598"/>
      <c r="DX93" s="598"/>
      <c r="DY93" s="598"/>
      <c r="DZ93" s="598"/>
      <c r="EA93" s="598"/>
      <c r="EB93" s="598"/>
      <c r="EC93" s="598"/>
      <c r="ED93" s="598"/>
      <c r="EE93" s="598"/>
      <c r="EF93" s="598"/>
      <c r="EG93" s="598"/>
      <c r="EH93" s="598"/>
      <c r="EI93" s="598"/>
      <c r="EJ93" s="598"/>
      <c r="EK93" s="598"/>
      <c r="EL93" s="598"/>
      <c r="EM93" s="598"/>
      <c r="EN93" s="598"/>
      <c r="EO93" s="598"/>
      <c r="EP93" s="598"/>
      <c r="EQ93" s="598"/>
      <c r="ER93" s="598"/>
    </row>
    <row r="94" spans="1:148" ht="15.75" customHeight="1">
      <c r="A94" s="598" t="s">
        <v>729</v>
      </c>
      <c r="B94" s="598">
        <v>0</v>
      </c>
      <c r="C94" s="598">
        <v>0</v>
      </c>
      <c r="D94" s="598">
        <v>0</v>
      </c>
      <c r="E94" s="598">
        <v>0</v>
      </c>
      <c r="F94" s="598">
        <v>0</v>
      </c>
      <c r="G94" s="598">
        <v>0</v>
      </c>
      <c r="H94" s="598">
        <v>0</v>
      </c>
      <c r="I94" s="598">
        <v>0</v>
      </c>
      <c r="J94" s="598">
        <v>0</v>
      </c>
      <c r="K94" s="598">
        <v>0</v>
      </c>
      <c r="L94" s="598">
        <v>0</v>
      </c>
      <c r="M94" s="598">
        <v>0</v>
      </c>
      <c r="N94" s="598">
        <v>0</v>
      </c>
      <c r="O94" s="598">
        <v>0</v>
      </c>
      <c r="P94" s="598">
        <v>0</v>
      </c>
      <c r="Q94" s="598">
        <v>0</v>
      </c>
      <c r="R94" s="598">
        <v>0</v>
      </c>
      <c r="S94" s="598">
        <v>0</v>
      </c>
      <c r="T94" s="598">
        <v>0</v>
      </c>
      <c r="U94" s="598">
        <v>0</v>
      </c>
      <c r="V94" s="598">
        <v>0</v>
      </c>
      <c r="W94" s="598">
        <v>0</v>
      </c>
      <c r="X94" s="598">
        <v>0</v>
      </c>
      <c r="Y94" s="598">
        <v>0</v>
      </c>
      <c r="Z94" s="598">
        <v>0</v>
      </c>
      <c r="AA94" s="598">
        <v>0</v>
      </c>
      <c r="AB94" s="598">
        <v>0</v>
      </c>
      <c r="AC94" s="598">
        <v>0</v>
      </c>
      <c r="AD94" s="598">
        <v>0</v>
      </c>
      <c r="AE94" s="598">
        <v>0</v>
      </c>
      <c r="AF94" s="598">
        <v>0</v>
      </c>
      <c r="AG94" s="598">
        <v>0</v>
      </c>
      <c r="AH94" s="598">
        <v>0</v>
      </c>
      <c r="AI94" s="598">
        <v>0</v>
      </c>
      <c r="AJ94" s="598">
        <v>0</v>
      </c>
      <c r="AK94" s="598">
        <v>0</v>
      </c>
      <c r="AL94" s="598">
        <v>0</v>
      </c>
      <c r="AM94" s="598">
        <v>0</v>
      </c>
      <c r="AN94" s="598">
        <v>0</v>
      </c>
      <c r="AO94" s="598">
        <v>0</v>
      </c>
      <c r="AP94" s="598">
        <v>0</v>
      </c>
      <c r="AQ94" s="598">
        <v>0</v>
      </c>
      <c r="AR94" s="598">
        <v>0</v>
      </c>
      <c r="AS94" s="598">
        <v>0</v>
      </c>
      <c r="AT94" s="598">
        <v>0</v>
      </c>
      <c r="AU94" s="598">
        <v>0</v>
      </c>
      <c r="AV94" s="598">
        <v>0</v>
      </c>
      <c r="AW94" s="598">
        <v>0</v>
      </c>
      <c r="AX94" s="598">
        <v>0</v>
      </c>
      <c r="AY94" s="598">
        <v>0</v>
      </c>
      <c r="AZ94" s="598">
        <v>0</v>
      </c>
      <c r="BA94" s="598">
        <v>0</v>
      </c>
      <c r="BB94" s="598">
        <v>0</v>
      </c>
      <c r="BC94" s="598">
        <v>0</v>
      </c>
      <c r="BD94" s="598">
        <v>0</v>
      </c>
      <c r="BE94" s="598">
        <v>0</v>
      </c>
      <c r="BF94" s="598">
        <v>0</v>
      </c>
      <c r="BG94" s="598">
        <v>0</v>
      </c>
      <c r="BH94" s="598">
        <v>0</v>
      </c>
      <c r="BI94" s="598">
        <v>0</v>
      </c>
      <c r="BJ94" s="598">
        <v>0</v>
      </c>
      <c r="BK94" s="598">
        <v>0</v>
      </c>
      <c r="BL94" s="598">
        <v>0</v>
      </c>
      <c r="BM94" s="598">
        <v>0</v>
      </c>
      <c r="BN94" s="598">
        <v>0</v>
      </c>
      <c r="BO94" s="598">
        <v>0</v>
      </c>
      <c r="BP94" s="598">
        <v>0</v>
      </c>
      <c r="BQ94" s="598">
        <v>0</v>
      </c>
      <c r="BR94" s="598">
        <v>0</v>
      </c>
      <c r="BS94" s="598">
        <v>0</v>
      </c>
      <c r="BT94" s="598">
        <v>0</v>
      </c>
      <c r="BU94" s="598">
        <v>0</v>
      </c>
      <c r="BV94" s="598">
        <v>0</v>
      </c>
      <c r="BW94" s="598">
        <v>0</v>
      </c>
      <c r="BX94" s="598">
        <v>0</v>
      </c>
      <c r="BY94" s="598">
        <v>0</v>
      </c>
      <c r="BZ94" s="598">
        <v>0</v>
      </c>
      <c r="CA94" s="598">
        <v>0</v>
      </c>
      <c r="CB94" s="598">
        <v>0</v>
      </c>
      <c r="CC94" s="598">
        <v>0</v>
      </c>
      <c r="CD94" s="598">
        <v>0</v>
      </c>
      <c r="CE94" s="598">
        <v>0</v>
      </c>
      <c r="CF94" s="598">
        <v>0</v>
      </c>
      <c r="CG94" s="598">
        <v>0</v>
      </c>
      <c r="CH94" s="598">
        <v>0</v>
      </c>
      <c r="CI94" s="598">
        <v>0</v>
      </c>
      <c r="CJ94" s="598">
        <v>0</v>
      </c>
      <c r="CK94" s="598">
        <v>0</v>
      </c>
      <c r="CL94" s="598">
        <v>0</v>
      </c>
      <c r="CM94" s="598">
        <v>0</v>
      </c>
      <c r="CN94" s="598">
        <v>0</v>
      </c>
      <c r="CO94" s="598">
        <v>0</v>
      </c>
      <c r="CP94" s="598">
        <v>0</v>
      </c>
      <c r="CQ94" s="598">
        <v>0</v>
      </c>
      <c r="CR94" s="598">
        <v>0</v>
      </c>
      <c r="CS94" s="598">
        <v>0</v>
      </c>
      <c r="CT94" s="598">
        <v>0</v>
      </c>
      <c r="CU94" s="598">
        <v>0</v>
      </c>
      <c r="CV94" s="598">
        <v>0</v>
      </c>
      <c r="CW94" s="598">
        <v>0</v>
      </c>
      <c r="CX94" s="598">
        <v>0</v>
      </c>
      <c r="CY94" s="598">
        <v>0</v>
      </c>
      <c r="CZ94" s="598">
        <v>0</v>
      </c>
      <c r="DA94" s="598">
        <v>0</v>
      </c>
      <c r="DB94" s="598">
        <v>0</v>
      </c>
      <c r="DC94" s="598">
        <v>0</v>
      </c>
      <c r="DD94" s="598"/>
      <c r="DE94" s="598"/>
      <c r="DF94" s="598"/>
      <c r="DG94" s="598">
        <v>0</v>
      </c>
      <c r="DH94" s="598">
        <v>0</v>
      </c>
      <c r="DI94" s="598" t="s">
        <v>729</v>
      </c>
      <c r="DJ94" s="598"/>
      <c r="DK94" s="598"/>
      <c r="DL94" s="598"/>
      <c r="DM94" s="598"/>
      <c r="DN94" s="598"/>
      <c r="DO94" s="598"/>
      <c r="DP94" s="598"/>
      <c r="DQ94" s="598"/>
      <c r="DR94" s="598"/>
      <c r="DS94" s="598"/>
      <c r="DT94" s="598"/>
      <c r="DU94" s="598"/>
      <c r="DV94" s="598"/>
      <c r="DW94" s="598"/>
      <c r="DX94" s="598"/>
      <c r="DY94" s="598"/>
      <c r="DZ94" s="598"/>
      <c r="EA94" s="598"/>
      <c r="EB94" s="598"/>
      <c r="EC94" s="598"/>
      <c r="ED94" s="598"/>
      <c r="EE94" s="598"/>
      <c r="EF94" s="598"/>
      <c r="EG94" s="598"/>
      <c r="EH94" s="598"/>
      <c r="EI94" s="598"/>
      <c r="EJ94" s="598"/>
      <c r="EK94" s="598"/>
      <c r="EL94" s="598"/>
      <c r="EM94" s="598"/>
      <c r="EN94" s="598"/>
      <c r="EO94" s="598"/>
      <c r="EP94" s="598"/>
      <c r="EQ94" s="598"/>
      <c r="ER94" s="598"/>
    </row>
    <row r="95" spans="1:148" ht="21" customHeight="1">
      <c r="A95" s="598" t="s">
        <v>725</v>
      </c>
      <c r="B95" s="598"/>
      <c r="C95" s="598"/>
      <c r="D95" s="598"/>
      <c r="E95" s="598"/>
      <c r="F95" s="598"/>
      <c r="G95" s="598"/>
      <c r="H95" s="598"/>
      <c r="I95" s="598"/>
      <c r="J95" s="598"/>
      <c r="K95" s="598"/>
      <c r="L95" s="598"/>
      <c r="M95" s="598"/>
      <c r="N95" s="598"/>
      <c r="O95" s="598"/>
      <c r="P95" s="598"/>
      <c r="Q95" s="598"/>
      <c r="R95" s="598"/>
      <c r="S95" s="598"/>
      <c r="T95" s="598"/>
      <c r="U95" s="598"/>
      <c r="V95" s="598"/>
      <c r="W95" s="598"/>
      <c r="X95" s="598"/>
      <c r="Y95" s="598"/>
      <c r="Z95" s="598"/>
      <c r="AA95" s="598"/>
      <c r="AB95" s="598"/>
      <c r="AC95" s="598"/>
      <c r="AD95" s="598"/>
      <c r="AE95" s="598"/>
      <c r="AF95" s="598"/>
      <c r="AG95" s="598"/>
      <c r="AH95" s="598"/>
      <c r="AI95" s="598"/>
      <c r="AJ95" s="598"/>
      <c r="AK95" s="598"/>
      <c r="AL95" s="598"/>
      <c r="AM95" s="598"/>
      <c r="AN95" s="598"/>
      <c r="AO95" s="598"/>
      <c r="AP95" s="598"/>
      <c r="AQ95" s="598"/>
      <c r="AR95" s="598"/>
      <c r="AS95" s="598"/>
      <c r="AT95" s="598"/>
      <c r="AU95" s="598"/>
      <c r="AV95" s="598"/>
      <c r="AW95" s="598"/>
      <c r="AX95" s="598"/>
      <c r="AY95" s="598"/>
      <c r="AZ95" s="598"/>
      <c r="BA95" s="598"/>
      <c r="BB95" s="598"/>
      <c r="BC95" s="598"/>
      <c r="BD95" s="598"/>
      <c r="BE95" s="598"/>
      <c r="BF95" s="598"/>
      <c r="BG95" s="598"/>
      <c r="BH95" s="598"/>
      <c r="BI95" s="598"/>
      <c r="BJ95" s="598"/>
      <c r="BK95" s="598"/>
      <c r="BL95" s="598"/>
      <c r="BM95" s="598"/>
      <c r="BN95" s="598"/>
      <c r="BO95" s="598"/>
      <c r="BP95" s="598"/>
      <c r="BQ95" s="598"/>
      <c r="BR95" s="598"/>
      <c r="BS95" s="598"/>
      <c r="BT95" s="598"/>
      <c r="BU95" s="598"/>
      <c r="BV95" s="598"/>
      <c r="BW95" s="598"/>
      <c r="BX95" s="598"/>
      <c r="BY95" s="598"/>
      <c r="BZ95" s="598"/>
      <c r="CA95" s="598"/>
      <c r="CB95" s="598"/>
      <c r="CC95" s="598"/>
      <c r="CD95" s="598"/>
      <c r="CE95" s="598"/>
      <c r="CF95" s="598"/>
      <c r="CG95" s="598"/>
      <c r="CH95" s="598"/>
      <c r="CI95" s="598"/>
      <c r="CJ95" s="598"/>
      <c r="CK95" s="598"/>
      <c r="CL95" s="598"/>
      <c r="CM95" s="598"/>
      <c r="CN95" s="598"/>
      <c r="CO95" s="598"/>
      <c r="CP95" s="598"/>
      <c r="CQ95" s="598"/>
      <c r="CR95" s="598"/>
      <c r="CS95" s="598"/>
      <c r="CT95" s="598"/>
      <c r="CU95" s="598"/>
      <c r="CV95" s="598"/>
      <c r="CW95" s="598"/>
      <c r="CX95" s="598"/>
      <c r="CY95" s="598"/>
      <c r="CZ95" s="598"/>
      <c r="DA95" s="598"/>
      <c r="DB95" s="598"/>
      <c r="DC95" s="598"/>
      <c r="DD95" s="598"/>
      <c r="DE95" s="598"/>
      <c r="DF95" s="598"/>
      <c r="DG95" s="598"/>
      <c r="DH95" s="598">
        <v>0</v>
      </c>
      <c r="DI95" s="598" t="s">
        <v>730</v>
      </c>
      <c r="DJ95" s="598"/>
      <c r="DK95" s="598"/>
      <c r="DL95" s="598"/>
      <c r="DM95" s="598"/>
      <c r="DN95" s="598"/>
      <c r="DO95" s="598"/>
      <c r="DP95" s="598"/>
      <c r="DQ95" s="598"/>
      <c r="DR95" s="598"/>
      <c r="DS95" s="598"/>
      <c r="DT95" s="598"/>
      <c r="DU95" s="598"/>
      <c r="DV95" s="598"/>
      <c r="DW95" s="598"/>
      <c r="DX95" s="598"/>
      <c r="DY95" s="598"/>
      <c r="DZ95" s="598"/>
      <c r="EA95" s="598"/>
      <c r="EB95" s="598"/>
      <c r="EC95" s="598"/>
      <c r="ED95" s="598"/>
      <c r="EE95" s="598"/>
      <c r="EF95" s="598"/>
      <c r="EG95" s="598"/>
      <c r="EH95" s="598"/>
      <c r="EI95" s="598"/>
      <c r="EJ95" s="598"/>
      <c r="EK95" s="598"/>
      <c r="EL95" s="598"/>
      <c r="EM95" s="598"/>
      <c r="EN95" s="598"/>
      <c r="EO95" s="598"/>
      <c r="EP95" s="598"/>
      <c r="EQ95" s="598"/>
      <c r="ER95" s="598"/>
    </row>
    <row r="96" spans="1:148" ht="19.5" customHeight="1">
      <c r="A96" s="598" t="s">
        <v>726</v>
      </c>
      <c r="B96" s="598"/>
      <c r="C96" s="598"/>
      <c r="D96" s="598"/>
      <c r="E96" s="598"/>
      <c r="F96" s="598"/>
      <c r="G96" s="598"/>
      <c r="H96" s="598"/>
      <c r="I96" s="598"/>
      <c r="J96" s="598"/>
      <c r="K96" s="598"/>
      <c r="L96" s="598"/>
      <c r="M96" s="598"/>
      <c r="N96" s="598"/>
      <c r="O96" s="598"/>
      <c r="P96" s="598"/>
      <c r="Q96" s="598"/>
      <c r="R96" s="598"/>
      <c r="S96" s="598"/>
      <c r="T96" s="598"/>
      <c r="U96" s="598"/>
      <c r="V96" s="598"/>
      <c r="W96" s="598"/>
      <c r="X96" s="598"/>
      <c r="Y96" s="598"/>
      <c r="Z96" s="598"/>
      <c r="AA96" s="598"/>
      <c r="AB96" s="598"/>
      <c r="AC96" s="598"/>
      <c r="AD96" s="598"/>
      <c r="AE96" s="598"/>
      <c r="AF96" s="598"/>
      <c r="AG96" s="598"/>
      <c r="AH96" s="598"/>
      <c r="AI96" s="598"/>
      <c r="AJ96" s="598"/>
      <c r="AK96" s="598"/>
      <c r="AL96" s="598"/>
      <c r="AM96" s="598"/>
      <c r="AN96" s="598"/>
      <c r="AO96" s="598"/>
      <c r="AP96" s="598"/>
      <c r="AQ96" s="598"/>
      <c r="AR96" s="598"/>
      <c r="AS96" s="598"/>
      <c r="AT96" s="598"/>
      <c r="AU96" s="598"/>
      <c r="AV96" s="598"/>
      <c r="AW96" s="598"/>
      <c r="AX96" s="598"/>
      <c r="AY96" s="598"/>
      <c r="AZ96" s="598"/>
      <c r="BA96" s="598"/>
      <c r="BB96" s="598"/>
      <c r="BC96" s="598"/>
      <c r="BD96" s="598"/>
      <c r="BE96" s="598"/>
      <c r="BF96" s="598"/>
      <c r="BG96" s="598"/>
      <c r="BH96" s="598"/>
      <c r="BI96" s="598"/>
      <c r="BJ96" s="598"/>
      <c r="BK96" s="598"/>
      <c r="BL96" s="598"/>
      <c r="BM96" s="598"/>
      <c r="BN96" s="598"/>
      <c r="BO96" s="598"/>
      <c r="BP96" s="598"/>
      <c r="BQ96" s="598"/>
      <c r="BR96" s="598"/>
      <c r="BS96" s="598"/>
      <c r="BT96" s="598"/>
      <c r="BU96" s="598"/>
      <c r="BV96" s="598"/>
      <c r="BW96" s="598"/>
      <c r="BX96" s="598"/>
      <c r="BY96" s="598"/>
      <c r="BZ96" s="598"/>
      <c r="CA96" s="598"/>
      <c r="CB96" s="598"/>
      <c r="CC96" s="598"/>
      <c r="CD96" s="598"/>
      <c r="CE96" s="598"/>
      <c r="CF96" s="598"/>
      <c r="CG96" s="598"/>
      <c r="CH96" s="598"/>
      <c r="CI96" s="598"/>
      <c r="CJ96" s="598"/>
      <c r="CK96" s="598"/>
      <c r="CL96" s="598"/>
      <c r="CM96" s="598"/>
      <c r="CN96" s="598"/>
      <c r="CO96" s="598"/>
      <c r="CP96" s="598"/>
      <c r="CQ96" s="598"/>
      <c r="CR96" s="598"/>
      <c r="CS96" s="598"/>
      <c r="CT96" s="598"/>
      <c r="CU96" s="598"/>
      <c r="CV96" s="598"/>
      <c r="CW96" s="598"/>
      <c r="CX96" s="598"/>
      <c r="CY96" s="598"/>
      <c r="CZ96" s="598"/>
      <c r="DA96" s="598"/>
      <c r="DB96" s="598"/>
      <c r="DC96" s="598"/>
      <c r="DD96" s="598"/>
      <c r="DE96" s="598"/>
      <c r="DF96" s="598"/>
      <c r="DG96" s="598"/>
      <c r="DH96" s="598">
        <v>0</v>
      </c>
      <c r="DI96" s="598" t="s">
        <v>731</v>
      </c>
      <c r="DJ96" s="598"/>
      <c r="DK96" s="598"/>
      <c r="DL96" s="598"/>
      <c r="DM96" s="598"/>
      <c r="DN96" s="598"/>
      <c r="DO96" s="598"/>
      <c r="DP96" s="598"/>
      <c r="DQ96" s="598"/>
      <c r="DR96" s="598"/>
      <c r="DS96" s="598"/>
      <c r="DT96" s="598"/>
      <c r="DU96" s="598"/>
      <c r="DV96" s="598"/>
      <c r="DW96" s="598"/>
      <c r="DX96" s="598"/>
      <c r="DY96" s="598"/>
      <c r="DZ96" s="598"/>
      <c r="EA96" s="598"/>
      <c r="EB96" s="598"/>
      <c r="EC96" s="598"/>
      <c r="ED96" s="598"/>
      <c r="EE96" s="598"/>
      <c r="EF96" s="598"/>
      <c r="EG96" s="598"/>
      <c r="EH96" s="598"/>
      <c r="EI96" s="598"/>
      <c r="EJ96" s="598"/>
      <c r="EK96" s="598"/>
      <c r="EL96" s="598"/>
      <c r="EM96" s="598"/>
      <c r="EN96" s="598"/>
      <c r="EO96" s="598"/>
      <c r="EP96" s="598"/>
      <c r="EQ96" s="598"/>
      <c r="ER96" s="598"/>
    </row>
    <row r="97" spans="1:148" ht="21" customHeight="1">
      <c r="A97" s="598"/>
      <c r="B97" s="598"/>
      <c r="C97" s="598"/>
      <c r="D97" s="598"/>
      <c r="E97" s="598"/>
      <c r="F97" s="598"/>
      <c r="G97" s="598"/>
      <c r="H97" s="598"/>
      <c r="I97" s="598"/>
      <c r="J97" s="598"/>
      <c r="K97" s="598"/>
      <c r="L97" s="598"/>
      <c r="M97" s="598"/>
      <c r="N97" s="598"/>
      <c r="O97" s="598"/>
      <c r="P97" s="598"/>
      <c r="Q97" s="598"/>
      <c r="R97" s="598"/>
      <c r="S97" s="598"/>
      <c r="T97" s="598"/>
      <c r="U97" s="598"/>
      <c r="V97" s="598"/>
      <c r="W97" s="598"/>
      <c r="X97" s="598"/>
      <c r="Y97" s="598"/>
      <c r="Z97" s="598"/>
      <c r="AA97" s="598"/>
      <c r="AB97" s="598"/>
      <c r="AC97" s="598"/>
      <c r="AD97" s="598"/>
      <c r="AE97" s="598"/>
      <c r="AF97" s="598"/>
      <c r="AG97" s="598"/>
      <c r="AH97" s="598"/>
      <c r="AI97" s="598"/>
      <c r="AJ97" s="598"/>
      <c r="AK97" s="598"/>
      <c r="AL97" s="598"/>
      <c r="AM97" s="598"/>
      <c r="AN97" s="598"/>
      <c r="AO97" s="598"/>
      <c r="AP97" s="598"/>
      <c r="AQ97" s="598"/>
      <c r="AR97" s="598"/>
      <c r="AS97" s="598"/>
      <c r="AT97" s="598"/>
      <c r="AU97" s="598"/>
      <c r="AV97" s="598"/>
      <c r="AW97" s="598"/>
      <c r="AX97" s="598"/>
      <c r="AY97" s="598"/>
      <c r="AZ97" s="598"/>
      <c r="BA97" s="598"/>
      <c r="BB97" s="598"/>
      <c r="BC97" s="598"/>
      <c r="BD97" s="598"/>
      <c r="BE97" s="598"/>
      <c r="BF97" s="598"/>
      <c r="BG97" s="598"/>
      <c r="BH97" s="598"/>
      <c r="BI97" s="598"/>
      <c r="BJ97" s="598"/>
      <c r="BK97" s="598"/>
      <c r="BL97" s="598"/>
      <c r="BM97" s="598"/>
      <c r="BN97" s="598"/>
      <c r="BO97" s="598"/>
      <c r="BP97" s="598"/>
      <c r="BQ97" s="598"/>
      <c r="BR97" s="598"/>
      <c r="BS97" s="598"/>
      <c r="BT97" s="598"/>
      <c r="BU97" s="598"/>
      <c r="BV97" s="598"/>
      <c r="BW97" s="598"/>
      <c r="BX97" s="598"/>
      <c r="BY97" s="598"/>
      <c r="BZ97" s="598"/>
      <c r="CA97" s="598"/>
      <c r="CB97" s="598"/>
      <c r="CC97" s="598"/>
      <c r="CD97" s="598"/>
      <c r="CE97" s="598"/>
      <c r="CF97" s="598"/>
      <c r="CG97" s="598"/>
      <c r="CH97" s="598"/>
      <c r="CI97" s="598"/>
      <c r="CJ97" s="598"/>
      <c r="CK97" s="598"/>
      <c r="CL97" s="598"/>
      <c r="CM97" s="598"/>
      <c r="CN97" s="598"/>
      <c r="CO97" s="598"/>
      <c r="CP97" s="598"/>
      <c r="CQ97" s="598"/>
      <c r="CR97" s="598"/>
      <c r="CS97" s="598"/>
      <c r="CT97" s="598"/>
      <c r="CU97" s="598"/>
      <c r="CV97" s="598"/>
      <c r="CW97" s="598"/>
      <c r="CX97" s="598"/>
      <c r="CY97" s="598"/>
      <c r="CZ97" s="598"/>
      <c r="DA97" s="598"/>
      <c r="DB97" s="598"/>
      <c r="DC97" s="598"/>
      <c r="DD97" s="598"/>
      <c r="DE97" s="598"/>
      <c r="DF97" s="598"/>
      <c r="DG97" s="598"/>
      <c r="DH97" s="598">
        <v>0</v>
      </c>
      <c r="DI97" s="598"/>
      <c r="DJ97" s="598"/>
      <c r="DK97" s="598"/>
      <c r="DL97" s="598"/>
      <c r="DM97" s="598"/>
      <c r="DN97" s="598"/>
      <c r="DO97" s="598"/>
      <c r="DP97" s="598"/>
      <c r="DQ97" s="598"/>
      <c r="DR97" s="598"/>
      <c r="DS97" s="598"/>
      <c r="DT97" s="598"/>
      <c r="DU97" s="598"/>
      <c r="DV97" s="598"/>
      <c r="DW97" s="598"/>
      <c r="DX97" s="598"/>
      <c r="DY97" s="598"/>
      <c r="DZ97" s="598"/>
      <c r="EA97" s="598"/>
      <c r="EB97" s="598"/>
      <c r="EC97" s="598"/>
      <c r="ED97" s="598"/>
      <c r="EE97" s="598"/>
      <c r="EF97" s="598"/>
      <c r="EG97" s="598"/>
      <c r="EH97" s="598"/>
      <c r="EI97" s="598"/>
      <c r="EJ97" s="598"/>
      <c r="EK97" s="598"/>
      <c r="EL97" s="598"/>
      <c r="EM97" s="598"/>
      <c r="EN97" s="598"/>
      <c r="EO97" s="598"/>
      <c r="EP97" s="598"/>
      <c r="EQ97" s="598"/>
      <c r="ER97" s="598"/>
    </row>
    <row r="98" spans="1:148" ht="21" customHeight="1">
      <c r="A98" s="598"/>
      <c r="B98" s="598"/>
      <c r="C98" s="598"/>
      <c r="D98" s="598"/>
      <c r="E98" s="598"/>
      <c r="F98" s="598"/>
      <c r="G98" s="598"/>
      <c r="H98" s="598"/>
      <c r="I98" s="598"/>
      <c r="J98" s="598"/>
      <c r="K98" s="598"/>
      <c r="L98" s="598"/>
      <c r="M98" s="598"/>
      <c r="N98" s="598"/>
      <c r="O98" s="598"/>
      <c r="P98" s="598"/>
      <c r="Q98" s="598"/>
      <c r="R98" s="598"/>
      <c r="S98" s="598"/>
      <c r="T98" s="598"/>
      <c r="U98" s="598"/>
      <c r="V98" s="598"/>
      <c r="W98" s="598"/>
      <c r="X98" s="598"/>
      <c r="Y98" s="598"/>
      <c r="Z98" s="598"/>
      <c r="AA98" s="598"/>
      <c r="AB98" s="598"/>
      <c r="AC98" s="598"/>
      <c r="AD98" s="598"/>
      <c r="AE98" s="598"/>
      <c r="AF98" s="598"/>
      <c r="AG98" s="598"/>
      <c r="AH98" s="598"/>
      <c r="AI98" s="598"/>
      <c r="AJ98" s="598"/>
      <c r="AK98" s="598"/>
      <c r="AL98" s="598"/>
      <c r="AM98" s="598"/>
      <c r="AN98" s="598"/>
      <c r="AO98" s="598"/>
      <c r="AP98" s="598"/>
      <c r="AQ98" s="598"/>
      <c r="AR98" s="598"/>
      <c r="AS98" s="598"/>
      <c r="AT98" s="598"/>
      <c r="AU98" s="598"/>
      <c r="AV98" s="598"/>
      <c r="AW98" s="598"/>
      <c r="AX98" s="598"/>
      <c r="AY98" s="598"/>
      <c r="AZ98" s="598"/>
      <c r="BA98" s="598"/>
      <c r="BB98" s="598"/>
      <c r="BC98" s="598"/>
      <c r="BD98" s="598"/>
      <c r="BE98" s="598"/>
      <c r="BF98" s="598"/>
      <c r="BG98" s="598"/>
      <c r="BH98" s="598"/>
      <c r="BI98" s="598"/>
      <c r="BJ98" s="598"/>
      <c r="BK98" s="598"/>
      <c r="BL98" s="598"/>
      <c r="BM98" s="598"/>
      <c r="BN98" s="598"/>
      <c r="BO98" s="598"/>
      <c r="BP98" s="598"/>
      <c r="BQ98" s="598"/>
      <c r="BR98" s="598"/>
      <c r="BS98" s="598"/>
      <c r="BT98" s="598"/>
      <c r="BU98" s="598"/>
      <c r="BV98" s="598"/>
      <c r="BW98" s="598"/>
      <c r="BX98" s="598"/>
      <c r="BY98" s="598"/>
      <c r="BZ98" s="598"/>
      <c r="CA98" s="598"/>
      <c r="CB98" s="598"/>
      <c r="CC98" s="598"/>
      <c r="CD98" s="598"/>
      <c r="CE98" s="598"/>
      <c r="CF98" s="598"/>
      <c r="CG98" s="598"/>
      <c r="CH98" s="598"/>
      <c r="CI98" s="598"/>
      <c r="CJ98" s="598"/>
      <c r="CK98" s="598"/>
      <c r="CL98" s="598"/>
      <c r="CM98" s="598"/>
      <c r="CN98" s="598"/>
      <c r="CO98" s="598"/>
      <c r="CP98" s="598"/>
      <c r="CQ98" s="598"/>
      <c r="CR98" s="598"/>
      <c r="CS98" s="598"/>
      <c r="CT98" s="598"/>
      <c r="CU98" s="598"/>
      <c r="CV98" s="598"/>
      <c r="CW98" s="598"/>
      <c r="CX98" s="598"/>
      <c r="CY98" s="598"/>
      <c r="CZ98" s="598"/>
      <c r="DA98" s="598"/>
      <c r="DB98" s="598"/>
      <c r="DC98" s="598"/>
      <c r="DD98" s="598"/>
      <c r="DE98" s="598"/>
      <c r="DF98" s="598"/>
      <c r="DG98" s="598"/>
      <c r="DH98" s="598">
        <v>0</v>
      </c>
      <c r="DI98" s="598"/>
      <c r="DJ98" s="598"/>
      <c r="DK98" s="598"/>
      <c r="DL98" s="598"/>
      <c r="DM98" s="598"/>
      <c r="DN98" s="598"/>
      <c r="DO98" s="598"/>
      <c r="DP98" s="598"/>
      <c r="DQ98" s="598"/>
      <c r="DR98" s="598"/>
      <c r="DS98" s="598"/>
      <c r="DT98" s="598"/>
      <c r="DU98" s="598"/>
      <c r="DV98" s="598"/>
      <c r="DW98" s="598"/>
      <c r="DX98" s="598"/>
      <c r="DY98" s="598"/>
      <c r="DZ98" s="598"/>
      <c r="EA98" s="598"/>
      <c r="EB98" s="598"/>
      <c r="EC98" s="598"/>
      <c r="ED98" s="598"/>
      <c r="EE98" s="598"/>
      <c r="EF98" s="598"/>
      <c r="EG98" s="598"/>
      <c r="EH98" s="598"/>
      <c r="EI98" s="598"/>
      <c r="EJ98" s="598"/>
      <c r="EK98" s="598"/>
      <c r="EL98" s="598"/>
      <c r="EM98" s="598"/>
      <c r="EN98" s="598"/>
      <c r="EO98" s="598"/>
      <c r="EP98" s="598"/>
      <c r="EQ98" s="598"/>
      <c r="ER98" s="598"/>
    </row>
    <row r="99" spans="1:148" ht="21" customHeight="1">
      <c r="A99" s="598" t="s">
        <v>727</v>
      </c>
      <c r="B99" s="598"/>
      <c r="C99" s="598"/>
      <c r="D99" s="598"/>
      <c r="E99" s="598"/>
      <c r="F99" s="598"/>
      <c r="G99" s="598"/>
      <c r="H99" s="598"/>
      <c r="I99" s="598"/>
      <c r="J99" s="598"/>
      <c r="K99" s="598"/>
      <c r="L99" s="598"/>
      <c r="M99" s="598"/>
      <c r="N99" s="598"/>
      <c r="O99" s="598"/>
      <c r="P99" s="598"/>
      <c r="Q99" s="598"/>
      <c r="R99" s="598"/>
      <c r="S99" s="598"/>
      <c r="T99" s="598"/>
      <c r="U99" s="598"/>
      <c r="V99" s="598"/>
      <c r="W99" s="598"/>
      <c r="X99" s="598"/>
      <c r="Y99" s="598"/>
      <c r="Z99" s="598"/>
      <c r="AA99" s="598"/>
      <c r="AB99" s="598"/>
      <c r="AC99" s="598"/>
      <c r="AD99" s="598"/>
      <c r="AE99" s="598"/>
      <c r="AF99" s="598"/>
      <c r="AG99" s="598"/>
      <c r="AH99" s="598"/>
      <c r="AI99" s="598"/>
      <c r="AJ99" s="598"/>
      <c r="AK99" s="598"/>
      <c r="AL99" s="598"/>
      <c r="AM99" s="598"/>
      <c r="AN99" s="598"/>
      <c r="AO99" s="598"/>
      <c r="AP99" s="598"/>
      <c r="AQ99" s="598"/>
      <c r="AR99" s="598"/>
      <c r="AS99" s="598"/>
      <c r="AT99" s="598"/>
      <c r="AU99" s="598"/>
      <c r="AV99" s="598"/>
      <c r="AW99" s="598"/>
      <c r="AX99" s="598"/>
      <c r="AY99" s="598"/>
      <c r="AZ99" s="598"/>
      <c r="BA99" s="598"/>
      <c r="BB99" s="598"/>
      <c r="BC99" s="598"/>
      <c r="BD99" s="598"/>
      <c r="BE99" s="598"/>
      <c r="BF99" s="598"/>
      <c r="BG99" s="598"/>
      <c r="BH99" s="598"/>
      <c r="BI99" s="598"/>
      <c r="BJ99" s="598"/>
      <c r="BK99" s="598"/>
      <c r="BL99" s="598"/>
      <c r="BM99" s="598"/>
      <c r="BN99" s="598"/>
      <c r="BO99" s="598"/>
      <c r="BP99" s="598"/>
      <c r="BQ99" s="598"/>
      <c r="BR99" s="598"/>
      <c r="BS99" s="598"/>
      <c r="BT99" s="598"/>
      <c r="BU99" s="598"/>
      <c r="BV99" s="598"/>
      <c r="BW99" s="598"/>
      <c r="BX99" s="598"/>
      <c r="BY99" s="598"/>
      <c r="BZ99" s="598"/>
      <c r="CA99" s="598"/>
      <c r="CB99" s="598"/>
      <c r="CC99" s="598"/>
      <c r="CD99" s="598"/>
      <c r="CE99" s="598"/>
      <c r="CF99" s="598"/>
      <c r="CG99" s="598"/>
      <c r="CH99" s="598"/>
      <c r="CI99" s="598"/>
      <c r="CJ99" s="598"/>
      <c r="CK99" s="598"/>
      <c r="CL99" s="598"/>
      <c r="CM99" s="598"/>
      <c r="CN99" s="598"/>
      <c r="CO99" s="598"/>
      <c r="CP99" s="598"/>
      <c r="CQ99" s="598"/>
      <c r="CR99" s="598"/>
      <c r="CS99" s="598"/>
      <c r="CT99" s="598"/>
      <c r="CU99" s="598"/>
      <c r="CV99" s="598"/>
      <c r="CW99" s="598"/>
      <c r="CX99" s="598"/>
      <c r="CY99" s="598"/>
      <c r="CZ99" s="598"/>
      <c r="DA99" s="598"/>
      <c r="DB99" s="598"/>
      <c r="DC99" s="598"/>
      <c r="DD99" s="598"/>
      <c r="DE99" s="598"/>
      <c r="DF99" s="598"/>
      <c r="DG99" s="598"/>
      <c r="DH99" s="598">
        <v>0</v>
      </c>
      <c r="DI99" s="598" t="s">
        <v>732</v>
      </c>
      <c r="DJ99" s="598"/>
      <c r="DK99" s="598"/>
      <c r="DL99" s="598"/>
      <c r="DM99" s="598"/>
      <c r="DN99" s="598"/>
      <c r="DO99" s="598"/>
      <c r="DP99" s="598"/>
      <c r="DQ99" s="598"/>
      <c r="DR99" s="598"/>
      <c r="DS99" s="598"/>
      <c r="DT99" s="598"/>
      <c r="DU99" s="598"/>
      <c r="DV99" s="598"/>
      <c r="DW99" s="598"/>
      <c r="DX99" s="598"/>
      <c r="DY99" s="598"/>
      <c r="DZ99" s="598"/>
      <c r="EA99" s="598"/>
      <c r="EB99" s="598"/>
      <c r="EC99" s="598"/>
      <c r="ED99" s="598"/>
      <c r="EE99" s="598"/>
      <c r="EF99" s="598"/>
      <c r="EG99" s="598"/>
      <c r="EH99" s="598"/>
      <c r="EI99" s="598"/>
      <c r="EJ99" s="598"/>
      <c r="EK99" s="598"/>
      <c r="EL99" s="598"/>
      <c r="EM99" s="598"/>
      <c r="EN99" s="598"/>
      <c r="EO99" s="598"/>
      <c r="EP99" s="598"/>
      <c r="EQ99" s="598"/>
      <c r="ER99" s="598"/>
    </row>
    <row r="100" spans="1:148" ht="21" customHeight="1">
      <c r="A100" s="598" t="s">
        <v>728</v>
      </c>
      <c r="B100" s="598"/>
      <c r="C100" s="598"/>
      <c r="D100" s="598"/>
      <c r="E100" s="598"/>
      <c r="F100" s="598"/>
      <c r="G100" s="598"/>
      <c r="H100" s="598"/>
      <c r="I100" s="598"/>
      <c r="J100" s="598"/>
      <c r="K100" s="598"/>
      <c r="L100" s="598"/>
      <c r="M100" s="598"/>
      <c r="N100" s="598"/>
      <c r="O100" s="598"/>
      <c r="P100" s="598"/>
      <c r="Q100" s="598"/>
      <c r="R100" s="598"/>
      <c r="S100" s="598"/>
      <c r="T100" s="598"/>
      <c r="U100" s="598"/>
      <c r="V100" s="598"/>
      <c r="W100" s="598"/>
      <c r="X100" s="598"/>
      <c r="Y100" s="598"/>
      <c r="Z100" s="598"/>
      <c r="AA100" s="598"/>
      <c r="AB100" s="598"/>
      <c r="AC100" s="598"/>
      <c r="AD100" s="598"/>
      <c r="AE100" s="598"/>
      <c r="AF100" s="598"/>
      <c r="AG100" s="598"/>
      <c r="AH100" s="598"/>
      <c r="AI100" s="598"/>
      <c r="AJ100" s="598"/>
      <c r="AK100" s="598"/>
      <c r="AL100" s="598"/>
      <c r="AM100" s="598"/>
      <c r="AN100" s="598"/>
      <c r="AO100" s="598"/>
      <c r="AP100" s="598"/>
      <c r="AQ100" s="598"/>
      <c r="AR100" s="598"/>
      <c r="AS100" s="598"/>
      <c r="AT100" s="598"/>
      <c r="AU100" s="598"/>
      <c r="AV100" s="598"/>
      <c r="AW100" s="598"/>
      <c r="AX100" s="598"/>
      <c r="AY100" s="598"/>
      <c r="AZ100" s="598"/>
      <c r="BA100" s="598"/>
      <c r="BB100" s="598"/>
      <c r="BC100" s="598"/>
      <c r="BD100" s="598"/>
      <c r="BE100" s="598"/>
      <c r="BF100" s="598"/>
      <c r="BG100" s="598"/>
      <c r="BH100" s="598"/>
      <c r="BI100" s="598"/>
      <c r="BJ100" s="598"/>
      <c r="BK100" s="598"/>
      <c r="BL100" s="598"/>
      <c r="BM100" s="598"/>
      <c r="BN100" s="598"/>
      <c r="BO100" s="598"/>
      <c r="BP100" s="598"/>
      <c r="BQ100" s="598"/>
      <c r="BR100" s="598"/>
      <c r="BS100" s="598"/>
      <c r="BT100" s="598"/>
      <c r="BU100" s="598"/>
      <c r="BV100" s="598"/>
      <c r="BW100" s="598"/>
      <c r="BX100" s="598"/>
      <c r="BY100" s="598"/>
      <c r="BZ100" s="598"/>
      <c r="CA100" s="598"/>
      <c r="CB100" s="598"/>
      <c r="CC100" s="598"/>
      <c r="CD100" s="598"/>
      <c r="CE100" s="598"/>
      <c r="CF100" s="598"/>
      <c r="CG100" s="598"/>
      <c r="CH100" s="598"/>
      <c r="CI100" s="598"/>
      <c r="CJ100" s="598"/>
      <c r="CK100" s="598"/>
      <c r="CL100" s="598"/>
      <c r="CM100" s="598"/>
      <c r="CN100" s="598"/>
      <c r="CO100" s="598"/>
      <c r="CP100" s="598"/>
      <c r="CQ100" s="598"/>
      <c r="CR100" s="598"/>
      <c r="CS100" s="598"/>
      <c r="CT100" s="598"/>
      <c r="CU100" s="598"/>
      <c r="CV100" s="598"/>
      <c r="CW100" s="598"/>
      <c r="CX100" s="598"/>
      <c r="CY100" s="598"/>
      <c r="CZ100" s="598"/>
      <c r="DA100" s="598"/>
      <c r="DB100" s="598"/>
      <c r="DC100" s="598"/>
      <c r="DD100" s="598"/>
      <c r="DE100" s="598"/>
      <c r="DF100" s="598"/>
      <c r="DG100" s="598"/>
      <c r="DH100" s="598">
        <v>0</v>
      </c>
      <c r="DI100" s="598" t="s">
        <v>733</v>
      </c>
      <c r="DJ100" s="598"/>
      <c r="DK100" s="598"/>
      <c r="DL100" s="598"/>
      <c r="DM100" s="598"/>
      <c r="DN100" s="598"/>
      <c r="DO100" s="598"/>
      <c r="DP100" s="598"/>
      <c r="DQ100" s="598"/>
      <c r="DR100" s="598"/>
      <c r="DS100" s="598"/>
      <c r="DT100" s="598"/>
      <c r="DU100" s="598"/>
      <c r="DV100" s="598"/>
      <c r="DW100" s="598"/>
      <c r="DX100" s="598"/>
      <c r="DY100" s="598"/>
      <c r="DZ100" s="598"/>
      <c r="EA100" s="598"/>
      <c r="EB100" s="598"/>
      <c r="EC100" s="598"/>
      <c r="ED100" s="598"/>
      <c r="EE100" s="598"/>
      <c r="EF100" s="598"/>
      <c r="EG100" s="598"/>
      <c r="EH100" s="598"/>
      <c r="EI100" s="598"/>
      <c r="EJ100" s="598"/>
      <c r="EK100" s="598"/>
      <c r="EL100" s="598"/>
      <c r="EM100" s="598"/>
      <c r="EN100" s="598"/>
      <c r="EO100" s="598"/>
      <c r="EP100" s="598"/>
      <c r="EQ100" s="598"/>
      <c r="ER100" s="598"/>
    </row>
    <row r="101" spans="1:148" ht="21" customHeight="1">
      <c r="A101" s="598"/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598"/>
      <c r="P101" s="598"/>
      <c r="Q101" s="598"/>
      <c r="R101" s="598"/>
      <c r="S101" s="598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598"/>
      <c r="AH101" s="598"/>
      <c r="AI101" s="598"/>
      <c r="AJ101" s="598"/>
      <c r="AK101" s="598"/>
      <c r="AL101" s="598"/>
      <c r="AM101" s="598"/>
      <c r="AN101" s="598"/>
      <c r="AO101" s="598"/>
      <c r="AP101" s="598"/>
      <c r="AQ101" s="598"/>
      <c r="AR101" s="598"/>
      <c r="AS101" s="598"/>
      <c r="AT101" s="598"/>
      <c r="AU101" s="598"/>
      <c r="AV101" s="598"/>
      <c r="AW101" s="598"/>
      <c r="AX101" s="598"/>
      <c r="AY101" s="598"/>
      <c r="AZ101" s="598"/>
      <c r="BA101" s="598"/>
      <c r="BB101" s="598"/>
      <c r="BC101" s="598"/>
      <c r="BD101" s="598"/>
      <c r="BE101" s="598"/>
      <c r="BF101" s="598"/>
      <c r="BG101" s="598"/>
      <c r="BH101" s="598"/>
      <c r="BI101" s="598"/>
      <c r="BJ101" s="598"/>
      <c r="BK101" s="598"/>
      <c r="BL101" s="598"/>
      <c r="BM101" s="598"/>
      <c r="BN101" s="598"/>
      <c r="BO101" s="598"/>
      <c r="BP101" s="598"/>
      <c r="BQ101" s="598"/>
      <c r="BR101" s="598"/>
      <c r="BS101" s="598"/>
      <c r="BT101" s="598"/>
      <c r="BU101" s="598"/>
      <c r="BV101" s="598"/>
      <c r="BW101" s="598"/>
      <c r="BX101" s="598"/>
      <c r="BY101" s="598"/>
      <c r="BZ101" s="598"/>
      <c r="CA101" s="598"/>
      <c r="CB101" s="598"/>
      <c r="CC101" s="598"/>
      <c r="CD101" s="598"/>
      <c r="CE101" s="598"/>
      <c r="CF101" s="598"/>
      <c r="CG101" s="598"/>
      <c r="CH101" s="598"/>
      <c r="CI101" s="598"/>
      <c r="CJ101" s="598"/>
      <c r="CK101" s="598"/>
      <c r="CL101" s="598"/>
      <c r="CM101" s="598"/>
      <c r="CN101" s="598"/>
      <c r="CO101" s="598"/>
      <c r="CP101" s="598"/>
      <c r="CQ101" s="598"/>
      <c r="CR101" s="598"/>
      <c r="CS101" s="598"/>
      <c r="CT101" s="598"/>
      <c r="CU101" s="598"/>
      <c r="CV101" s="598"/>
      <c r="CW101" s="598"/>
      <c r="CX101" s="598"/>
      <c r="CY101" s="598"/>
      <c r="CZ101" s="598"/>
      <c r="DA101" s="598"/>
      <c r="DB101" s="598"/>
      <c r="DC101" s="598"/>
      <c r="DD101" s="598"/>
      <c r="DE101" s="598"/>
      <c r="DF101" s="598"/>
      <c r="DG101" s="598"/>
      <c r="DH101" s="598"/>
      <c r="DI101" s="598"/>
      <c r="DJ101" s="598"/>
      <c r="DK101" s="598"/>
      <c r="DL101" s="598"/>
      <c r="DM101" s="598"/>
      <c r="DN101" s="598"/>
      <c r="DO101" s="598"/>
      <c r="DP101" s="598"/>
      <c r="DQ101" s="598"/>
      <c r="DR101" s="598"/>
      <c r="DS101" s="598"/>
      <c r="DT101" s="598"/>
      <c r="DU101" s="598"/>
      <c r="DV101" s="598"/>
      <c r="DW101" s="598"/>
      <c r="DX101" s="598"/>
      <c r="DY101" s="598"/>
      <c r="DZ101" s="598"/>
      <c r="EA101" s="598"/>
      <c r="EB101" s="598"/>
      <c r="EC101" s="598"/>
      <c r="ED101" s="598"/>
      <c r="EE101" s="598"/>
      <c r="EF101" s="598"/>
      <c r="EG101" s="598"/>
      <c r="EH101" s="598"/>
      <c r="EI101" s="598"/>
      <c r="EJ101" s="598"/>
      <c r="EK101" s="598"/>
      <c r="EL101" s="598"/>
      <c r="EM101" s="598"/>
      <c r="EN101" s="598"/>
      <c r="EO101" s="598"/>
      <c r="EP101" s="598"/>
      <c r="EQ101" s="598"/>
      <c r="ER101" s="598"/>
    </row>
    <row r="102" spans="1:148" ht="21" customHeight="1">
      <c r="A102" s="598" t="s">
        <v>734</v>
      </c>
      <c r="B102" s="598">
        <v>0</v>
      </c>
      <c r="C102" s="598">
        <v>0</v>
      </c>
      <c r="D102" s="598">
        <v>0</v>
      </c>
      <c r="E102" s="598">
        <v>0</v>
      </c>
      <c r="F102" s="598">
        <v>0</v>
      </c>
      <c r="G102" s="598"/>
      <c r="H102" s="598">
        <v>0</v>
      </c>
      <c r="I102" s="598"/>
      <c r="J102" s="598"/>
      <c r="K102" s="598"/>
      <c r="L102" s="598"/>
      <c r="M102" s="598">
        <v>0</v>
      </c>
      <c r="N102" s="598">
        <v>0</v>
      </c>
      <c r="O102" s="598">
        <v>0</v>
      </c>
      <c r="P102" s="598">
        <v>0</v>
      </c>
      <c r="Q102" s="598">
        <v>0</v>
      </c>
      <c r="R102" s="598"/>
      <c r="S102" s="598"/>
      <c r="T102" s="598"/>
      <c r="U102" s="598"/>
      <c r="V102" s="598">
        <v>0</v>
      </c>
      <c r="W102" s="598">
        <v>0</v>
      </c>
      <c r="X102" s="598">
        <v>0</v>
      </c>
      <c r="Y102" s="598">
        <v>0</v>
      </c>
      <c r="Z102" s="598">
        <v>0</v>
      </c>
      <c r="AA102" s="598"/>
      <c r="AB102" s="598"/>
      <c r="AC102" s="598"/>
      <c r="AD102" s="598"/>
      <c r="AE102" s="598"/>
      <c r="AF102" s="598"/>
      <c r="AG102" s="598">
        <v>0</v>
      </c>
      <c r="AH102" s="598"/>
      <c r="AI102" s="598"/>
      <c r="AJ102" s="598"/>
      <c r="AK102" s="598">
        <v>0</v>
      </c>
      <c r="AL102" s="598">
        <v>0</v>
      </c>
      <c r="AM102" s="598">
        <v>0</v>
      </c>
      <c r="AN102" s="598"/>
      <c r="AO102" s="598"/>
      <c r="AP102" s="598"/>
      <c r="AQ102" s="598"/>
      <c r="AR102" s="598">
        <v>0</v>
      </c>
      <c r="AS102" s="598">
        <v>0</v>
      </c>
      <c r="AT102" s="598"/>
      <c r="AU102" s="598">
        <v>0</v>
      </c>
      <c r="AV102" s="598">
        <v>0</v>
      </c>
      <c r="AW102" s="598">
        <v>0</v>
      </c>
      <c r="AX102" s="598">
        <v>0</v>
      </c>
      <c r="AY102" s="598">
        <v>0</v>
      </c>
      <c r="AZ102" s="598"/>
      <c r="BA102" s="598"/>
      <c r="BB102" s="598">
        <v>0</v>
      </c>
      <c r="BC102" s="598">
        <v>0</v>
      </c>
      <c r="BD102" s="598">
        <v>0</v>
      </c>
      <c r="BE102" s="598"/>
      <c r="BF102" s="598">
        <v>0</v>
      </c>
      <c r="BG102" s="598">
        <v>0</v>
      </c>
      <c r="BH102" s="598"/>
      <c r="BI102" s="598">
        <v>0</v>
      </c>
      <c r="BJ102" s="598">
        <v>0</v>
      </c>
      <c r="BK102" s="598"/>
      <c r="BL102" s="598"/>
      <c r="BM102" s="598">
        <v>0</v>
      </c>
      <c r="BN102" s="598">
        <v>0</v>
      </c>
      <c r="BO102" s="598">
        <v>0</v>
      </c>
      <c r="BP102" s="598"/>
      <c r="BQ102" s="598"/>
      <c r="BR102" s="598">
        <v>0</v>
      </c>
      <c r="BS102" s="598">
        <v>0</v>
      </c>
      <c r="BT102" s="598">
        <v>0</v>
      </c>
      <c r="BU102" s="598"/>
      <c r="BV102" s="598"/>
      <c r="BW102" s="598"/>
      <c r="BX102" s="598"/>
      <c r="BY102" s="598"/>
      <c r="BZ102" s="598"/>
      <c r="CA102" s="598"/>
      <c r="CB102" s="598">
        <v>0</v>
      </c>
      <c r="CC102" s="598"/>
      <c r="CD102" s="598">
        <v>0</v>
      </c>
      <c r="CE102" s="598">
        <v>0</v>
      </c>
      <c r="CF102" s="598"/>
      <c r="CG102" s="598"/>
      <c r="CH102" s="598">
        <v>0</v>
      </c>
      <c r="CI102" s="598"/>
      <c r="CJ102" s="598">
        <v>0</v>
      </c>
      <c r="CK102" s="598"/>
      <c r="CL102" s="598">
        <v>0</v>
      </c>
      <c r="CM102" s="598">
        <v>0</v>
      </c>
      <c r="CN102" s="598">
        <v>0</v>
      </c>
      <c r="CO102" s="598">
        <v>0</v>
      </c>
      <c r="CP102" s="598"/>
      <c r="CQ102" s="598"/>
      <c r="CR102" s="598">
        <v>0</v>
      </c>
      <c r="CS102" s="598">
        <v>0</v>
      </c>
      <c r="CT102" s="598"/>
      <c r="CU102" s="598">
        <v>0</v>
      </c>
      <c r="CV102" s="598">
        <v>0</v>
      </c>
      <c r="CW102" s="598">
        <v>0</v>
      </c>
      <c r="CX102" s="598"/>
      <c r="CY102" s="598"/>
      <c r="CZ102" s="598"/>
      <c r="DA102" s="598">
        <v>0</v>
      </c>
      <c r="DB102" s="598">
        <v>0</v>
      </c>
      <c r="DC102" s="598">
        <v>0</v>
      </c>
      <c r="DD102" s="598"/>
      <c r="DE102" s="598"/>
      <c r="DF102" s="598"/>
      <c r="DG102" s="598">
        <v>0</v>
      </c>
      <c r="DH102" s="598">
        <v>0</v>
      </c>
      <c r="DI102" s="598" t="s">
        <v>734</v>
      </c>
      <c r="DJ102" s="598"/>
      <c r="DK102" s="598"/>
      <c r="DL102" s="598"/>
      <c r="DM102" s="598"/>
      <c r="DN102" s="598"/>
      <c r="DO102" s="598"/>
      <c r="DP102" s="598"/>
      <c r="DQ102" s="598"/>
      <c r="DR102" s="598"/>
      <c r="DS102" s="598"/>
      <c r="DT102" s="598"/>
      <c r="DU102" s="598"/>
      <c r="DV102" s="598"/>
      <c r="DW102" s="598"/>
      <c r="DX102" s="598"/>
      <c r="DY102" s="598"/>
      <c r="DZ102" s="598"/>
      <c r="EA102" s="598"/>
      <c r="EB102" s="598"/>
      <c r="EC102" s="598"/>
      <c r="ED102" s="598"/>
      <c r="EE102" s="598"/>
      <c r="EF102" s="598"/>
      <c r="EG102" s="598"/>
      <c r="EH102" s="598"/>
      <c r="EI102" s="598"/>
      <c r="EJ102" s="598"/>
      <c r="EK102" s="598"/>
      <c r="EL102" s="598"/>
      <c r="EM102" s="598"/>
      <c r="EN102" s="598"/>
      <c r="EO102" s="598"/>
      <c r="EP102" s="598"/>
      <c r="EQ102" s="598"/>
      <c r="ER102" s="598"/>
    </row>
    <row r="103" spans="1:148" ht="19.5" customHeight="1">
      <c r="A103" s="598" t="s">
        <v>725</v>
      </c>
      <c r="B103" s="598"/>
      <c r="C103" s="598"/>
      <c r="D103" s="598"/>
      <c r="E103" s="598"/>
      <c r="F103" s="598"/>
      <c r="G103" s="598"/>
      <c r="H103" s="598"/>
      <c r="I103" s="598"/>
      <c r="J103" s="598"/>
      <c r="K103" s="598"/>
      <c r="L103" s="598"/>
      <c r="M103" s="598"/>
      <c r="N103" s="598"/>
      <c r="O103" s="598"/>
      <c r="P103" s="598"/>
      <c r="Q103" s="598"/>
      <c r="R103" s="598"/>
      <c r="S103" s="598"/>
      <c r="T103" s="598"/>
      <c r="U103" s="598"/>
      <c r="V103" s="598"/>
      <c r="W103" s="598"/>
      <c r="X103" s="598"/>
      <c r="Y103" s="598"/>
      <c r="Z103" s="598"/>
      <c r="AA103" s="598"/>
      <c r="AB103" s="598"/>
      <c r="AC103" s="598"/>
      <c r="AD103" s="598"/>
      <c r="AE103" s="598"/>
      <c r="AF103" s="598"/>
      <c r="AG103" s="598"/>
      <c r="AH103" s="598"/>
      <c r="AI103" s="598"/>
      <c r="AJ103" s="598"/>
      <c r="AK103" s="598"/>
      <c r="AL103" s="598"/>
      <c r="AM103" s="598"/>
      <c r="AN103" s="598"/>
      <c r="AO103" s="598"/>
      <c r="AP103" s="598"/>
      <c r="AQ103" s="598"/>
      <c r="AR103" s="598"/>
      <c r="AS103" s="598"/>
      <c r="AT103" s="598"/>
      <c r="AU103" s="598"/>
      <c r="AV103" s="598"/>
      <c r="AW103" s="598"/>
      <c r="AX103" s="598"/>
      <c r="AY103" s="598"/>
      <c r="AZ103" s="598"/>
      <c r="BA103" s="598"/>
      <c r="BB103" s="598"/>
      <c r="BC103" s="598"/>
      <c r="BD103" s="598"/>
      <c r="BE103" s="598"/>
      <c r="BF103" s="598"/>
      <c r="BG103" s="598"/>
      <c r="BH103" s="598"/>
      <c r="BI103" s="598"/>
      <c r="BJ103" s="598"/>
      <c r="BK103" s="598"/>
      <c r="BL103" s="598"/>
      <c r="BM103" s="598"/>
      <c r="BN103" s="598"/>
      <c r="BO103" s="598"/>
      <c r="BP103" s="598"/>
      <c r="BQ103" s="598"/>
      <c r="BR103" s="598"/>
      <c r="BS103" s="598"/>
      <c r="BT103" s="598"/>
      <c r="BU103" s="598"/>
      <c r="BV103" s="598"/>
      <c r="BW103" s="598"/>
      <c r="BX103" s="598"/>
      <c r="BY103" s="598"/>
      <c r="BZ103" s="598"/>
      <c r="CA103" s="598"/>
      <c r="CB103" s="598"/>
      <c r="CC103" s="598"/>
      <c r="CD103" s="598"/>
      <c r="CE103" s="598"/>
      <c r="CF103" s="598"/>
      <c r="CG103" s="598"/>
      <c r="CH103" s="598"/>
      <c r="CI103" s="598"/>
      <c r="CJ103" s="598"/>
      <c r="CK103" s="598"/>
      <c r="CL103" s="598"/>
      <c r="CM103" s="598"/>
      <c r="CN103" s="598"/>
      <c r="CO103" s="598"/>
      <c r="CP103" s="598"/>
      <c r="CQ103" s="598"/>
      <c r="CR103" s="598"/>
      <c r="CS103" s="598"/>
      <c r="CT103" s="598"/>
      <c r="CU103" s="598"/>
      <c r="CV103" s="598"/>
      <c r="CW103" s="598"/>
      <c r="CX103" s="598"/>
      <c r="CY103" s="598"/>
      <c r="CZ103" s="598"/>
      <c r="DA103" s="598"/>
      <c r="DB103" s="598"/>
      <c r="DC103" s="598"/>
      <c r="DD103" s="598"/>
      <c r="DE103" s="598"/>
      <c r="DF103" s="598"/>
      <c r="DG103" s="598"/>
      <c r="DH103" s="598">
        <v>0</v>
      </c>
      <c r="DI103" s="598" t="s">
        <v>730</v>
      </c>
      <c r="DJ103" s="598"/>
      <c r="DK103" s="598"/>
      <c r="DL103" s="598"/>
      <c r="DM103" s="598"/>
      <c r="DN103" s="598"/>
      <c r="DO103" s="598"/>
      <c r="DP103" s="598"/>
      <c r="DQ103" s="598"/>
      <c r="DR103" s="598"/>
      <c r="DS103" s="598"/>
      <c r="DT103" s="598"/>
      <c r="DU103" s="598"/>
      <c r="DV103" s="598"/>
      <c r="DW103" s="598"/>
      <c r="DX103" s="598"/>
      <c r="DY103" s="598"/>
      <c r="DZ103" s="598"/>
      <c r="EA103" s="598"/>
      <c r="EB103" s="598"/>
      <c r="EC103" s="598"/>
      <c r="ED103" s="598"/>
      <c r="EE103" s="598"/>
      <c r="EF103" s="598"/>
      <c r="EG103" s="598"/>
      <c r="EH103" s="598"/>
      <c r="EI103" s="598"/>
      <c r="EJ103" s="598"/>
      <c r="EK103" s="598"/>
      <c r="EL103" s="598"/>
      <c r="EM103" s="598"/>
      <c r="EN103" s="598"/>
      <c r="EO103" s="598"/>
      <c r="EP103" s="598"/>
      <c r="EQ103" s="598"/>
      <c r="ER103" s="598"/>
    </row>
    <row r="104" spans="1:148" ht="7.5" customHeight="1">
      <c r="A104" s="598" t="s">
        <v>726</v>
      </c>
      <c r="B104" s="598"/>
      <c r="C104" s="598"/>
      <c r="D104" s="598"/>
      <c r="E104" s="598"/>
      <c r="F104" s="598"/>
      <c r="G104" s="598"/>
      <c r="H104" s="598"/>
      <c r="I104" s="598"/>
      <c r="J104" s="598"/>
      <c r="K104" s="598"/>
      <c r="L104" s="598"/>
      <c r="M104" s="598"/>
      <c r="N104" s="598"/>
      <c r="O104" s="598"/>
      <c r="P104" s="598"/>
      <c r="Q104" s="598"/>
      <c r="R104" s="598"/>
      <c r="S104" s="598"/>
      <c r="T104" s="598"/>
      <c r="U104" s="598"/>
      <c r="V104" s="598"/>
      <c r="W104" s="598"/>
      <c r="X104" s="598"/>
      <c r="Y104" s="598"/>
      <c r="Z104" s="598"/>
      <c r="AA104" s="598"/>
      <c r="AB104" s="598"/>
      <c r="AC104" s="598"/>
      <c r="AD104" s="598"/>
      <c r="AE104" s="598"/>
      <c r="AF104" s="598"/>
      <c r="AG104" s="598"/>
      <c r="AH104" s="598"/>
      <c r="AI104" s="598"/>
      <c r="AJ104" s="598"/>
      <c r="AK104" s="598"/>
      <c r="AL104" s="598"/>
      <c r="AM104" s="598"/>
      <c r="AN104" s="598"/>
      <c r="AO104" s="598"/>
      <c r="AP104" s="598"/>
      <c r="AQ104" s="598"/>
      <c r="AR104" s="598"/>
      <c r="AS104" s="598"/>
      <c r="AT104" s="598"/>
      <c r="AU104" s="598"/>
      <c r="AV104" s="598"/>
      <c r="AW104" s="598"/>
      <c r="AX104" s="598"/>
      <c r="AY104" s="598"/>
      <c r="AZ104" s="598"/>
      <c r="BA104" s="598"/>
      <c r="BB104" s="598"/>
      <c r="BC104" s="598"/>
      <c r="BD104" s="598"/>
      <c r="BE104" s="598"/>
      <c r="BF104" s="598"/>
      <c r="BG104" s="598"/>
      <c r="BH104" s="598"/>
      <c r="BI104" s="598"/>
      <c r="BJ104" s="598"/>
      <c r="BK104" s="598"/>
      <c r="BL104" s="598"/>
      <c r="BM104" s="598"/>
      <c r="BN104" s="598"/>
      <c r="BO104" s="598"/>
      <c r="BP104" s="598"/>
      <c r="BQ104" s="598"/>
      <c r="BR104" s="598"/>
      <c r="BS104" s="598"/>
      <c r="BT104" s="598"/>
      <c r="BU104" s="598"/>
      <c r="BV104" s="598"/>
      <c r="BW104" s="598"/>
      <c r="BX104" s="598"/>
      <c r="BY104" s="598"/>
      <c r="BZ104" s="598"/>
      <c r="CA104" s="598"/>
      <c r="CB104" s="598"/>
      <c r="CC104" s="598"/>
      <c r="CD104" s="598"/>
      <c r="CE104" s="598"/>
      <c r="CF104" s="598"/>
      <c r="CG104" s="598"/>
      <c r="CH104" s="598"/>
      <c r="CI104" s="598"/>
      <c r="CJ104" s="598"/>
      <c r="CK104" s="598"/>
      <c r="CL104" s="598"/>
      <c r="CM104" s="598"/>
      <c r="CN104" s="598"/>
      <c r="CO104" s="598"/>
      <c r="CP104" s="598"/>
      <c r="CQ104" s="598"/>
      <c r="CR104" s="598"/>
      <c r="CS104" s="598"/>
      <c r="CT104" s="598"/>
      <c r="CU104" s="598"/>
      <c r="CV104" s="598"/>
      <c r="CW104" s="598"/>
      <c r="CX104" s="598"/>
      <c r="CY104" s="598"/>
      <c r="CZ104" s="598"/>
      <c r="DA104" s="598"/>
      <c r="DB104" s="598"/>
      <c r="DC104" s="598"/>
      <c r="DD104" s="598"/>
      <c r="DE104" s="598"/>
      <c r="DF104" s="598"/>
      <c r="DG104" s="598"/>
      <c r="DH104" s="598">
        <v>0</v>
      </c>
      <c r="DI104" s="598" t="s">
        <v>731</v>
      </c>
      <c r="DJ104" s="598"/>
      <c r="DK104" s="598"/>
      <c r="DL104" s="598"/>
      <c r="DM104" s="598"/>
      <c r="DN104" s="598"/>
      <c r="DO104" s="598"/>
      <c r="DP104" s="598"/>
      <c r="DQ104" s="598"/>
      <c r="DR104" s="598"/>
      <c r="DS104" s="598"/>
      <c r="DT104" s="598"/>
      <c r="DU104" s="598"/>
      <c r="DV104" s="598"/>
      <c r="DW104" s="598"/>
      <c r="DX104" s="598"/>
      <c r="DY104" s="598"/>
      <c r="DZ104" s="598"/>
      <c r="EA104" s="598"/>
      <c r="EB104" s="598"/>
      <c r="EC104" s="598"/>
      <c r="ED104" s="598"/>
      <c r="EE104" s="598"/>
      <c r="EF104" s="598"/>
      <c r="EG104" s="598"/>
      <c r="EH104" s="598"/>
      <c r="EI104" s="598"/>
      <c r="EJ104" s="598"/>
      <c r="EK104" s="598"/>
      <c r="EL104" s="598"/>
      <c r="EM104" s="598"/>
      <c r="EN104" s="598"/>
      <c r="EO104" s="598"/>
      <c r="EP104" s="598"/>
      <c r="EQ104" s="598"/>
      <c r="ER104" s="598"/>
    </row>
    <row r="105" spans="1:148">
      <c r="A105" s="598">
        <v>0</v>
      </c>
      <c r="B105" s="598"/>
      <c r="C105" s="598"/>
      <c r="D105" s="598"/>
      <c r="E105" s="598"/>
      <c r="F105" s="598"/>
      <c r="G105" s="598"/>
      <c r="H105" s="598"/>
      <c r="I105" s="598"/>
      <c r="J105" s="598"/>
      <c r="K105" s="598"/>
      <c r="L105" s="598"/>
      <c r="M105" s="598"/>
      <c r="N105" s="598"/>
      <c r="O105" s="598"/>
      <c r="P105" s="598"/>
      <c r="Q105" s="598"/>
      <c r="R105" s="598"/>
      <c r="S105" s="598"/>
      <c r="T105" s="598"/>
      <c r="U105" s="598"/>
      <c r="V105" s="598"/>
      <c r="W105" s="598"/>
      <c r="X105" s="598"/>
      <c r="Y105" s="598"/>
      <c r="Z105" s="598"/>
      <c r="AA105" s="598"/>
      <c r="AB105" s="598"/>
      <c r="AC105" s="598"/>
      <c r="AD105" s="598"/>
      <c r="AE105" s="598"/>
      <c r="AF105" s="598"/>
      <c r="AG105" s="598"/>
      <c r="AH105" s="598"/>
      <c r="AI105" s="598"/>
      <c r="AJ105" s="598"/>
      <c r="AK105" s="598"/>
      <c r="AL105" s="598"/>
      <c r="AM105" s="598"/>
      <c r="AN105" s="598"/>
      <c r="AO105" s="598"/>
      <c r="AP105" s="598"/>
      <c r="AQ105" s="598"/>
      <c r="AR105" s="598"/>
      <c r="AS105" s="598"/>
      <c r="AT105" s="598"/>
      <c r="AU105" s="598"/>
      <c r="AV105" s="598"/>
      <c r="AW105" s="598"/>
      <c r="AX105" s="598"/>
      <c r="AY105" s="598"/>
      <c r="AZ105" s="598"/>
      <c r="BA105" s="598"/>
      <c r="BB105" s="598"/>
      <c r="BC105" s="598"/>
      <c r="BD105" s="598"/>
      <c r="BE105" s="598"/>
      <c r="BF105" s="598"/>
      <c r="BG105" s="598"/>
      <c r="BH105" s="598"/>
      <c r="BI105" s="598"/>
      <c r="BJ105" s="598"/>
      <c r="BK105" s="598"/>
      <c r="BL105" s="598"/>
      <c r="BM105" s="598"/>
      <c r="BN105" s="598"/>
      <c r="BO105" s="598"/>
      <c r="BP105" s="598"/>
      <c r="BQ105" s="598"/>
      <c r="BR105" s="598"/>
      <c r="BS105" s="598"/>
      <c r="BT105" s="598"/>
      <c r="BU105" s="598"/>
      <c r="BV105" s="598"/>
      <c r="BW105" s="598"/>
      <c r="BX105" s="598"/>
      <c r="BY105" s="598"/>
      <c r="BZ105" s="598"/>
      <c r="CA105" s="598"/>
      <c r="CB105" s="598"/>
      <c r="CC105" s="598"/>
      <c r="CD105" s="598"/>
      <c r="CE105" s="598"/>
      <c r="CF105" s="598"/>
      <c r="CG105" s="598"/>
      <c r="CH105" s="598"/>
      <c r="CI105" s="598"/>
      <c r="CJ105" s="598"/>
      <c r="CK105" s="598"/>
      <c r="CL105" s="598"/>
      <c r="CM105" s="598"/>
      <c r="CN105" s="598"/>
      <c r="CO105" s="598"/>
      <c r="CP105" s="598"/>
      <c r="CQ105" s="598"/>
      <c r="CR105" s="598"/>
      <c r="CS105" s="598"/>
      <c r="CT105" s="598"/>
      <c r="CU105" s="598"/>
      <c r="CV105" s="598"/>
      <c r="CW105" s="598"/>
      <c r="CX105" s="598"/>
      <c r="CY105" s="598"/>
      <c r="CZ105" s="598"/>
      <c r="DA105" s="598"/>
      <c r="DB105" s="598"/>
      <c r="DC105" s="598"/>
      <c r="DD105" s="598"/>
      <c r="DE105" s="598"/>
      <c r="DF105" s="598"/>
      <c r="DG105" s="598"/>
      <c r="DH105" s="598">
        <v>0</v>
      </c>
      <c r="DI105" s="598">
        <v>0</v>
      </c>
      <c r="DJ105" s="598"/>
      <c r="DK105" s="598"/>
      <c r="DL105" s="598"/>
      <c r="DM105" s="598"/>
      <c r="DN105" s="598"/>
      <c r="DO105" s="598"/>
      <c r="DP105" s="598"/>
      <c r="DQ105" s="598"/>
      <c r="DR105" s="598"/>
      <c r="DS105" s="598"/>
      <c r="DT105" s="598"/>
      <c r="DU105" s="598"/>
      <c r="DV105" s="598"/>
      <c r="DW105" s="598"/>
      <c r="DX105" s="598"/>
      <c r="DY105" s="598"/>
      <c r="DZ105" s="598"/>
      <c r="EA105" s="598"/>
      <c r="EB105" s="598"/>
      <c r="EC105" s="598"/>
      <c r="ED105" s="598"/>
      <c r="EE105" s="598"/>
      <c r="EF105" s="598"/>
      <c r="EG105" s="598"/>
      <c r="EH105" s="598"/>
      <c r="EI105" s="598"/>
      <c r="EJ105" s="598"/>
      <c r="EK105" s="598"/>
      <c r="EL105" s="598"/>
      <c r="EM105" s="598"/>
      <c r="EN105" s="598"/>
      <c r="EO105" s="598"/>
      <c r="EP105" s="598"/>
      <c r="EQ105" s="598"/>
      <c r="ER105" s="598"/>
    </row>
    <row r="106" spans="1:148" ht="16.5" customHeight="1">
      <c r="A106" s="598">
        <v>0</v>
      </c>
      <c r="B106" s="598"/>
      <c r="C106" s="598"/>
      <c r="D106" s="598"/>
      <c r="E106" s="598"/>
      <c r="F106" s="598"/>
      <c r="G106" s="598"/>
      <c r="H106" s="598"/>
      <c r="I106" s="598"/>
      <c r="J106" s="598"/>
      <c r="K106" s="598"/>
      <c r="L106" s="598"/>
      <c r="M106" s="598"/>
      <c r="N106" s="598"/>
      <c r="O106" s="598"/>
      <c r="P106" s="598"/>
      <c r="Q106" s="598"/>
      <c r="R106" s="598"/>
      <c r="S106" s="598"/>
      <c r="T106" s="598"/>
      <c r="U106" s="598"/>
      <c r="V106" s="598"/>
      <c r="W106" s="598"/>
      <c r="X106" s="598"/>
      <c r="Y106" s="598"/>
      <c r="Z106" s="598"/>
      <c r="AA106" s="598"/>
      <c r="AB106" s="598"/>
      <c r="AC106" s="598"/>
      <c r="AD106" s="598"/>
      <c r="AE106" s="598"/>
      <c r="AF106" s="598"/>
      <c r="AG106" s="598"/>
      <c r="AH106" s="598"/>
      <c r="AI106" s="598"/>
      <c r="AJ106" s="598"/>
      <c r="AK106" s="598"/>
      <c r="AL106" s="598"/>
      <c r="AM106" s="598"/>
      <c r="AN106" s="598"/>
      <c r="AO106" s="598"/>
      <c r="AP106" s="598"/>
      <c r="AQ106" s="598"/>
      <c r="AR106" s="598"/>
      <c r="AS106" s="598"/>
      <c r="AT106" s="598"/>
      <c r="AU106" s="598"/>
      <c r="AV106" s="598"/>
      <c r="AW106" s="598"/>
      <c r="AX106" s="598"/>
      <c r="AY106" s="598"/>
      <c r="AZ106" s="598"/>
      <c r="BA106" s="598"/>
      <c r="BB106" s="598"/>
      <c r="BC106" s="598"/>
      <c r="BD106" s="598"/>
      <c r="BE106" s="598"/>
      <c r="BF106" s="598"/>
      <c r="BG106" s="598"/>
      <c r="BH106" s="598"/>
      <c r="BI106" s="598"/>
      <c r="BJ106" s="598"/>
      <c r="BK106" s="598"/>
      <c r="BL106" s="598"/>
      <c r="BM106" s="598"/>
      <c r="BN106" s="598"/>
      <c r="BO106" s="598"/>
      <c r="BP106" s="598"/>
      <c r="BQ106" s="598"/>
      <c r="BR106" s="598"/>
      <c r="BS106" s="598"/>
      <c r="BT106" s="598"/>
      <c r="BU106" s="598"/>
      <c r="BV106" s="598"/>
      <c r="BW106" s="598"/>
      <c r="BX106" s="598"/>
      <c r="BY106" s="598"/>
      <c r="BZ106" s="598"/>
      <c r="CA106" s="598"/>
      <c r="CB106" s="598"/>
      <c r="CC106" s="598"/>
      <c r="CD106" s="598"/>
      <c r="CE106" s="598"/>
      <c r="CF106" s="598"/>
      <c r="CG106" s="598"/>
      <c r="CH106" s="598"/>
      <c r="CI106" s="598"/>
      <c r="CJ106" s="598"/>
      <c r="CK106" s="598"/>
      <c r="CL106" s="598"/>
      <c r="CM106" s="598"/>
      <c r="CN106" s="598"/>
      <c r="CO106" s="598"/>
      <c r="CP106" s="598"/>
      <c r="CQ106" s="598"/>
      <c r="CR106" s="598"/>
      <c r="CS106" s="598"/>
      <c r="CT106" s="598"/>
      <c r="CU106" s="598"/>
      <c r="CV106" s="598"/>
      <c r="CW106" s="598"/>
      <c r="CX106" s="598"/>
      <c r="CY106" s="598"/>
      <c r="CZ106" s="598"/>
      <c r="DA106" s="598"/>
      <c r="DB106" s="598"/>
      <c r="DC106" s="598"/>
      <c r="DD106" s="598"/>
      <c r="DE106" s="598"/>
      <c r="DF106" s="598"/>
      <c r="DG106" s="598"/>
      <c r="DH106" s="598">
        <v>0</v>
      </c>
      <c r="DI106" s="598">
        <v>0</v>
      </c>
      <c r="DJ106" s="598"/>
      <c r="DK106" s="598"/>
      <c r="DL106" s="598"/>
      <c r="DM106" s="598"/>
      <c r="DN106" s="598"/>
      <c r="DO106" s="598"/>
      <c r="DP106" s="598"/>
      <c r="DQ106" s="598"/>
      <c r="DR106" s="598"/>
      <c r="DS106" s="598"/>
      <c r="DT106" s="598"/>
      <c r="DU106" s="598"/>
      <c r="DV106" s="598"/>
      <c r="DW106" s="598"/>
      <c r="DX106" s="598"/>
      <c r="DY106" s="598"/>
      <c r="DZ106" s="598"/>
      <c r="EA106" s="598"/>
      <c r="EB106" s="598"/>
      <c r="EC106" s="598"/>
      <c r="ED106" s="598"/>
      <c r="EE106" s="598"/>
      <c r="EF106" s="598"/>
      <c r="EG106" s="598"/>
      <c r="EH106" s="598"/>
      <c r="EI106" s="598"/>
      <c r="EJ106" s="598"/>
      <c r="EK106" s="598"/>
      <c r="EL106" s="598"/>
      <c r="EM106" s="598"/>
      <c r="EN106" s="598"/>
      <c r="EO106" s="598"/>
      <c r="EP106" s="598"/>
      <c r="EQ106" s="598"/>
      <c r="ER106" s="598"/>
    </row>
    <row r="107" spans="1:148" ht="26.25" customHeight="1">
      <c r="A107" s="598" t="s">
        <v>727</v>
      </c>
      <c r="B107" s="598"/>
      <c r="C107" s="598"/>
      <c r="D107" s="598"/>
      <c r="E107" s="598"/>
      <c r="F107" s="598"/>
      <c r="G107" s="598"/>
      <c r="H107" s="598"/>
      <c r="I107" s="598"/>
      <c r="J107" s="598"/>
      <c r="K107" s="598"/>
      <c r="L107" s="598"/>
      <c r="M107" s="598"/>
      <c r="N107" s="598"/>
      <c r="O107" s="598"/>
      <c r="P107" s="598"/>
      <c r="Q107" s="598"/>
      <c r="R107" s="598"/>
      <c r="S107" s="598"/>
      <c r="T107" s="598"/>
      <c r="U107" s="598"/>
      <c r="V107" s="598"/>
      <c r="W107" s="598"/>
      <c r="X107" s="598"/>
      <c r="Y107" s="598"/>
      <c r="Z107" s="598"/>
      <c r="AA107" s="598"/>
      <c r="AB107" s="598"/>
      <c r="AC107" s="598"/>
      <c r="AD107" s="598"/>
      <c r="AE107" s="598"/>
      <c r="AF107" s="598"/>
      <c r="AG107" s="598"/>
      <c r="AH107" s="598"/>
      <c r="AI107" s="598"/>
      <c r="AJ107" s="598"/>
      <c r="AK107" s="598"/>
      <c r="AL107" s="598"/>
      <c r="AM107" s="598"/>
      <c r="AN107" s="598"/>
      <c r="AO107" s="598"/>
      <c r="AP107" s="598"/>
      <c r="AQ107" s="598"/>
      <c r="AR107" s="598"/>
      <c r="AS107" s="598"/>
      <c r="AT107" s="598"/>
      <c r="AU107" s="598"/>
      <c r="AV107" s="598"/>
      <c r="AW107" s="598"/>
      <c r="AX107" s="598"/>
      <c r="AY107" s="598"/>
      <c r="AZ107" s="598"/>
      <c r="BA107" s="598"/>
      <c r="BB107" s="598"/>
      <c r="BC107" s="598"/>
      <c r="BD107" s="598"/>
      <c r="BE107" s="598"/>
      <c r="BF107" s="598"/>
      <c r="BG107" s="598"/>
      <c r="BH107" s="598"/>
      <c r="BI107" s="598"/>
      <c r="BJ107" s="598"/>
      <c r="BK107" s="598"/>
      <c r="BL107" s="598"/>
      <c r="BM107" s="598"/>
      <c r="BN107" s="598"/>
      <c r="BO107" s="598"/>
      <c r="BP107" s="598"/>
      <c r="BQ107" s="598"/>
      <c r="BR107" s="598"/>
      <c r="BS107" s="598"/>
      <c r="BT107" s="598"/>
      <c r="BU107" s="598"/>
      <c r="BV107" s="598"/>
      <c r="BW107" s="598"/>
      <c r="BX107" s="598"/>
      <c r="BY107" s="598"/>
      <c r="BZ107" s="598"/>
      <c r="CA107" s="598"/>
      <c r="CB107" s="598"/>
      <c r="CC107" s="598"/>
      <c r="CD107" s="598"/>
      <c r="CE107" s="598"/>
      <c r="CF107" s="598"/>
      <c r="CG107" s="598"/>
      <c r="CH107" s="598"/>
      <c r="CI107" s="598"/>
      <c r="CJ107" s="598"/>
      <c r="CK107" s="598"/>
      <c r="CL107" s="598"/>
      <c r="CM107" s="598"/>
      <c r="CN107" s="598"/>
      <c r="CO107" s="598"/>
      <c r="CP107" s="598"/>
      <c r="CQ107" s="598"/>
      <c r="CR107" s="598"/>
      <c r="CS107" s="598"/>
      <c r="CT107" s="598"/>
      <c r="CU107" s="598"/>
      <c r="CV107" s="598"/>
      <c r="CW107" s="598"/>
      <c r="CX107" s="598"/>
      <c r="CY107" s="598"/>
      <c r="CZ107" s="598"/>
      <c r="DA107" s="598"/>
      <c r="DB107" s="598"/>
      <c r="DC107" s="598"/>
      <c r="DD107" s="598"/>
      <c r="DE107" s="598"/>
      <c r="DF107" s="598"/>
      <c r="DG107" s="598"/>
      <c r="DH107" s="598"/>
      <c r="DI107" s="598" t="s">
        <v>732</v>
      </c>
      <c r="DJ107" s="598"/>
      <c r="DK107" s="598"/>
      <c r="DL107" s="598"/>
      <c r="DM107" s="598"/>
      <c r="DN107" s="598"/>
      <c r="DO107" s="598"/>
      <c r="DP107" s="598"/>
      <c r="DQ107" s="598"/>
      <c r="DR107" s="598"/>
      <c r="DS107" s="598"/>
      <c r="DT107" s="598"/>
      <c r="DU107" s="598"/>
      <c r="DV107" s="598"/>
      <c r="DW107" s="598"/>
      <c r="DX107" s="598"/>
      <c r="DY107" s="598"/>
      <c r="DZ107" s="598"/>
      <c r="EA107" s="598"/>
      <c r="EB107" s="598"/>
      <c r="EC107" s="598"/>
      <c r="ED107" s="598"/>
      <c r="EE107" s="598"/>
      <c r="EF107" s="598"/>
      <c r="EG107" s="598"/>
      <c r="EH107" s="598"/>
      <c r="EI107" s="598"/>
      <c r="EJ107" s="598"/>
      <c r="EK107" s="598"/>
      <c r="EL107" s="598"/>
      <c r="EM107" s="598"/>
      <c r="EN107" s="598"/>
      <c r="EO107" s="598"/>
      <c r="EP107" s="598"/>
      <c r="EQ107" s="598"/>
      <c r="ER107" s="598"/>
    </row>
    <row r="108" spans="1:148" ht="26.25" customHeight="1">
      <c r="A108" s="598" t="s">
        <v>728</v>
      </c>
      <c r="B108" s="598"/>
      <c r="C108" s="598"/>
      <c r="D108" s="598"/>
      <c r="E108" s="598"/>
      <c r="F108" s="598"/>
      <c r="G108" s="598"/>
      <c r="H108" s="598"/>
      <c r="I108" s="598"/>
      <c r="J108" s="598"/>
      <c r="K108" s="598"/>
      <c r="L108" s="598"/>
      <c r="M108" s="598"/>
      <c r="N108" s="598"/>
      <c r="O108" s="598"/>
      <c r="P108" s="598"/>
      <c r="Q108" s="598"/>
      <c r="R108" s="598"/>
      <c r="S108" s="598"/>
      <c r="T108" s="598"/>
      <c r="U108" s="598"/>
      <c r="V108" s="598"/>
      <c r="W108" s="598"/>
      <c r="X108" s="598"/>
      <c r="Y108" s="598"/>
      <c r="Z108" s="598"/>
      <c r="AA108" s="598"/>
      <c r="AB108" s="598"/>
      <c r="AC108" s="598"/>
      <c r="AD108" s="598"/>
      <c r="AE108" s="598"/>
      <c r="AF108" s="598"/>
      <c r="AG108" s="598"/>
      <c r="AH108" s="598"/>
      <c r="AI108" s="598"/>
      <c r="AJ108" s="598"/>
      <c r="AK108" s="598"/>
      <c r="AL108" s="598"/>
      <c r="AM108" s="598"/>
      <c r="AN108" s="598"/>
      <c r="AO108" s="598"/>
      <c r="AP108" s="598"/>
      <c r="AQ108" s="598"/>
      <c r="AR108" s="598"/>
      <c r="AS108" s="598"/>
      <c r="AT108" s="598"/>
      <c r="AU108" s="598"/>
      <c r="AV108" s="598"/>
      <c r="AW108" s="598"/>
      <c r="AX108" s="598"/>
      <c r="AY108" s="598"/>
      <c r="AZ108" s="598"/>
      <c r="BA108" s="598"/>
      <c r="BB108" s="598"/>
      <c r="BC108" s="598"/>
      <c r="BD108" s="598"/>
      <c r="BE108" s="598"/>
      <c r="BF108" s="598"/>
      <c r="BG108" s="598"/>
      <c r="BH108" s="598"/>
      <c r="BI108" s="598"/>
      <c r="BJ108" s="598"/>
      <c r="BK108" s="598"/>
      <c r="BL108" s="598"/>
      <c r="BM108" s="598"/>
      <c r="BN108" s="598"/>
      <c r="BO108" s="598"/>
      <c r="BP108" s="598"/>
      <c r="BQ108" s="598"/>
      <c r="BR108" s="598"/>
      <c r="BS108" s="598"/>
      <c r="BT108" s="598"/>
      <c r="BU108" s="598"/>
      <c r="BV108" s="598"/>
      <c r="BW108" s="598"/>
      <c r="BX108" s="598"/>
      <c r="BY108" s="598"/>
      <c r="BZ108" s="598"/>
      <c r="CA108" s="598"/>
      <c r="CB108" s="598"/>
      <c r="CC108" s="598"/>
      <c r="CD108" s="598"/>
      <c r="CE108" s="598"/>
      <c r="CF108" s="598"/>
      <c r="CG108" s="598"/>
      <c r="CH108" s="598"/>
      <c r="CI108" s="598"/>
      <c r="CJ108" s="598"/>
      <c r="CK108" s="598"/>
      <c r="CL108" s="598"/>
      <c r="CM108" s="598"/>
      <c r="CN108" s="598"/>
      <c r="CO108" s="598"/>
      <c r="CP108" s="598"/>
      <c r="CQ108" s="598"/>
      <c r="CR108" s="598"/>
      <c r="CS108" s="598"/>
      <c r="CT108" s="598"/>
      <c r="CU108" s="598"/>
      <c r="CV108" s="598"/>
      <c r="CW108" s="598"/>
      <c r="CX108" s="598"/>
      <c r="CY108" s="598"/>
      <c r="CZ108" s="598"/>
      <c r="DA108" s="598"/>
      <c r="DB108" s="598"/>
      <c r="DC108" s="598"/>
      <c r="DD108" s="598"/>
      <c r="DE108" s="598"/>
      <c r="DF108" s="598"/>
      <c r="DG108" s="598"/>
      <c r="DH108" s="598">
        <v>0</v>
      </c>
      <c r="DI108" s="598" t="s">
        <v>733</v>
      </c>
      <c r="DJ108" s="598"/>
      <c r="DK108" s="598"/>
      <c r="DL108" s="598"/>
      <c r="DM108" s="598"/>
      <c r="DN108" s="598"/>
      <c r="DO108" s="598"/>
      <c r="DP108" s="598"/>
      <c r="DQ108" s="598"/>
      <c r="DR108" s="598"/>
      <c r="DS108" s="598"/>
      <c r="DT108" s="598"/>
      <c r="DU108" s="598"/>
      <c r="DV108" s="598"/>
      <c r="DW108" s="598"/>
      <c r="DX108" s="598"/>
      <c r="DY108" s="598"/>
      <c r="DZ108" s="598"/>
      <c r="EA108" s="598"/>
      <c r="EB108" s="598"/>
      <c r="EC108" s="598"/>
      <c r="ED108" s="598"/>
      <c r="EE108" s="598"/>
      <c r="EF108" s="598"/>
      <c r="EG108" s="598"/>
      <c r="EH108" s="598"/>
      <c r="EI108" s="598"/>
      <c r="EJ108" s="598"/>
      <c r="EK108" s="598"/>
      <c r="EL108" s="598"/>
      <c r="EM108" s="598"/>
      <c r="EN108" s="598"/>
      <c r="EO108" s="598"/>
      <c r="EP108" s="598"/>
      <c r="EQ108" s="598"/>
      <c r="ER108" s="598"/>
    </row>
    <row r="109" spans="1:148" ht="26.25" customHeight="1">
      <c r="A109" s="598"/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598"/>
      <c r="P109" s="598"/>
      <c r="Q109" s="598"/>
      <c r="R109" s="598"/>
      <c r="S109" s="598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598"/>
      <c r="AL109" s="598"/>
      <c r="AM109" s="598"/>
      <c r="AN109" s="598"/>
      <c r="AO109" s="598"/>
      <c r="AP109" s="598"/>
      <c r="AQ109" s="598"/>
      <c r="AR109" s="598"/>
      <c r="AS109" s="598"/>
      <c r="AT109" s="598"/>
      <c r="AU109" s="598"/>
      <c r="AV109" s="598"/>
      <c r="AW109" s="598"/>
      <c r="AX109" s="598"/>
      <c r="AY109" s="598"/>
      <c r="AZ109" s="598"/>
      <c r="BA109" s="598"/>
      <c r="BB109" s="598"/>
      <c r="BC109" s="598"/>
      <c r="BD109" s="598"/>
      <c r="BE109" s="598"/>
      <c r="BF109" s="598"/>
      <c r="BG109" s="598"/>
      <c r="BH109" s="598"/>
      <c r="BI109" s="598"/>
      <c r="BJ109" s="598"/>
      <c r="BK109" s="598"/>
      <c r="BL109" s="598"/>
      <c r="BM109" s="598"/>
      <c r="BN109" s="598"/>
      <c r="BO109" s="598"/>
      <c r="BP109" s="598"/>
      <c r="BQ109" s="598"/>
      <c r="BR109" s="598"/>
      <c r="BS109" s="598"/>
      <c r="BT109" s="598"/>
      <c r="BU109" s="598"/>
      <c r="BV109" s="598"/>
      <c r="BW109" s="598"/>
      <c r="BX109" s="598"/>
      <c r="BY109" s="598"/>
      <c r="BZ109" s="598"/>
      <c r="CA109" s="598"/>
      <c r="CB109" s="598"/>
      <c r="CC109" s="598"/>
      <c r="CD109" s="598"/>
      <c r="CE109" s="598"/>
      <c r="CF109" s="598"/>
      <c r="CG109" s="598"/>
      <c r="CH109" s="598"/>
      <c r="CI109" s="598"/>
      <c r="CJ109" s="598"/>
      <c r="CK109" s="598"/>
      <c r="CL109" s="598"/>
      <c r="CM109" s="598"/>
      <c r="CN109" s="598"/>
      <c r="CO109" s="598"/>
      <c r="CP109" s="598"/>
      <c r="CQ109" s="598"/>
      <c r="CR109" s="598"/>
      <c r="CS109" s="598"/>
      <c r="CT109" s="598"/>
      <c r="CU109" s="598"/>
      <c r="CV109" s="598"/>
      <c r="CW109" s="598"/>
      <c r="CX109" s="598"/>
      <c r="CY109" s="598"/>
      <c r="CZ109" s="598"/>
      <c r="DA109" s="598"/>
      <c r="DB109" s="598"/>
      <c r="DC109" s="598"/>
      <c r="DD109" s="598"/>
      <c r="DE109" s="598"/>
      <c r="DF109" s="598"/>
      <c r="DG109" s="598"/>
      <c r="DH109" s="598"/>
      <c r="DI109" s="598"/>
      <c r="DJ109" s="598"/>
      <c r="DK109" s="598"/>
      <c r="DL109" s="598"/>
      <c r="DM109" s="598"/>
      <c r="DN109" s="598"/>
      <c r="DO109" s="598"/>
      <c r="DP109" s="598"/>
      <c r="DQ109" s="598"/>
      <c r="DR109" s="598"/>
      <c r="DS109" s="598"/>
      <c r="DT109" s="598"/>
      <c r="DU109" s="598"/>
      <c r="DV109" s="598"/>
      <c r="DW109" s="598"/>
      <c r="DX109" s="598"/>
      <c r="DY109" s="598"/>
      <c r="DZ109" s="598"/>
      <c r="EA109" s="598"/>
      <c r="EB109" s="598"/>
      <c r="EC109" s="598"/>
      <c r="ED109" s="598"/>
      <c r="EE109" s="598"/>
      <c r="EF109" s="598"/>
      <c r="EG109" s="598"/>
      <c r="EH109" s="598"/>
      <c r="EI109" s="598"/>
      <c r="EJ109" s="598"/>
      <c r="EK109" s="598"/>
      <c r="EL109" s="598"/>
      <c r="EM109" s="598"/>
      <c r="EN109" s="598"/>
      <c r="EO109" s="598"/>
      <c r="EP109" s="598"/>
      <c r="EQ109" s="598"/>
      <c r="ER109" s="598"/>
    </row>
    <row r="110" spans="1:148" ht="9.75" customHeight="1">
      <c r="A110" s="598" t="s">
        <v>735</v>
      </c>
      <c r="B110" s="598">
        <v>930.32999999999993</v>
      </c>
      <c r="C110" s="598">
        <v>3.14</v>
      </c>
      <c r="D110" s="598">
        <v>851.36400000000003</v>
      </c>
      <c r="E110" s="598">
        <v>164.34200000000001</v>
      </c>
      <c r="F110" s="598">
        <v>1296.48</v>
      </c>
      <c r="G110" s="598"/>
      <c r="H110" s="598">
        <v>84</v>
      </c>
      <c r="I110" s="598"/>
      <c r="J110" s="598"/>
      <c r="K110" s="598"/>
      <c r="L110" s="598"/>
      <c r="M110" s="598">
        <v>23.68</v>
      </c>
      <c r="N110" s="598">
        <v>159.84</v>
      </c>
      <c r="O110" s="598">
        <v>79.919999999999987</v>
      </c>
      <c r="P110" s="598">
        <v>198.32</v>
      </c>
      <c r="Q110" s="598">
        <v>1789.76</v>
      </c>
      <c r="R110" s="598"/>
      <c r="S110" s="598"/>
      <c r="T110" s="598"/>
      <c r="U110" s="598"/>
      <c r="V110" s="598">
        <v>256.8</v>
      </c>
      <c r="W110" s="598">
        <v>0</v>
      </c>
      <c r="X110" s="598">
        <v>1054.5</v>
      </c>
      <c r="Y110" s="598">
        <v>31.08</v>
      </c>
      <c r="Z110" s="598">
        <v>945.76</v>
      </c>
      <c r="AA110" s="598"/>
      <c r="AB110" s="598">
        <v>0</v>
      </c>
      <c r="AC110" s="598"/>
      <c r="AD110" s="598"/>
      <c r="AE110" s="598"/>
      <c r="AF110" s="598"/>
      <c r="AG110" s="598">
        <v>287.04000000000002</v>
      </c>
      <c r="AH110" s="598"/>
      <c r="AI110" s="598"/>
      <c r="AJ110" s="598"/>
      <c r="AK110" s="598">
        <v>43.199999999999996</v>
      </c>
      <c r="AL110" s="598">
        <v>138</v>
      </c>
      <c r="AM110" s="598">
        <v>249.6</v>
      </c>
      <c r="AN110" s="598"/>
      <c r="AO110" s="598"/>
      <c r="AP110" s="598"/>
      <c r="AQ110" s="598"/>
      <c r="AR110" s="598">
        <v>0</v>
      </c>
      <c r="AS110" s="598">
        <v>808</v>
      </c>
      <c r="AT110" s="598"/>
      <c r="AU110" s="598">
        <v>691</v>
      </c>
      <c r="AV110" s="598">
        <v>654.40000000000009</v>
      </c>
      <c r="AW110" s="598">
        <v>0</v>
      </c>
      <c r="AX110" s="598">
        <v>312</v>
      </c>
      <c r="AY110" s="598">
        <v>28.5</v>
      </c>
      <c r="AZ110" s="598"/>
      <c r="BA110" s="598"/>
      <c r="BB110" s="598">
        <v>26</v>
      </c>
      <c r="BC110" s="598">
        <v>19.2</v>
      </c>
      <c r="BD110" s="598">
        <v>416</v>
      </c>
      <c r="BE110" s="598"/>
      <c r="BF110" s="598">
        <v>1018.4</v>
      </c>
      <c r="BG110" s="598">
        <v>30</v>
      </c>
      <c r="BH110" s="598"/>
      <c r="BI110" s="598">
        <v>3.6</v>
      </c>
      <c r="BJ110" s="598">
        <v>322.5</v>
      </c>
      <c r="BK110" s="598"/>
      <c r="BL110" s="598"/>
      <c r="BM110" s="598">
        <v>66</v>
      </c>
      <c r="BN110" s="598">
        <v>263.52</v>
      </c>
      <c r="BO110" s="598">
        <v>94.08</v>
      </c>
      <c r="BP110" s="598"/>
      <c r="BQ110" s="598"/>
      <c r="BR110" s="598">
        <v>362.88</v>
      </c>
      <c r="BS110" s="598">
        <v>2580</v>
      </c>
      <c r="BT110" s="598">
        <v>3294</v>
      </c>
      <c r="BU110" s="598"/>
      <c r="BV110" s="598"/>
      <c r="BW110" s="598"/>
      <c r="BX110" s="598"/>
      <c r="BY110" s="598"/>
      <c r="BZ110" s="598"/>
      <c r="CA110" s="598"/>
      <c r="CB110" s="598">
        <v>22.5</v>
      </c>
      <c r="CC110" s="598"/>
      <c r="CD110" s="598">
        <v>132</v>
      </c>
      <c r="CE110" s="598">
        <v>214.8</v>
      </c>
      <c r="CF110" s="598"/>
      <c r="CG110" s="598"/>
      <c r="CH110" s="598">
        <v>565.91999999999996</v>
      </c>
      <c r="CI110" s="598"/>
      <c r="CJ110" s="598">
        <v>699.83999999999992</v>
      </c>
      <c r="CK110" s="598"/>
      <c r="CL110" s="598">
        <v>164.16</v>
      </c>
      <c r="CM110" s="598">
        <v>1185</v>
      </c>
      <c r="CN110" s="598">
        <v>7363.5</v>
      </c>
      <c r="CO110" s="598">
        <v>2790</v>
      </c>
      <c r="CP110" s="598"/>
      <c r="CQ110" s="598"/>
      <c r="CR110" s="598">
        <v>0</v>
      </c>
      <c r="CS110" s="598">
        <v>144</v>
      </c>
      <c r="CT110" s="598"/>
      <c r="CU110" s="598">
        <v>153.36000000000001</v>
      </c>
      <c r="CV110" s="598">
        <v>1671</v>
      </c>
      <c r="CW110" s="598">
        <v>2214</v>
      </c>
      <c r="CX110" s="598"/>
      <c r="CY110" s="598"/>
      <c r="CZ110" s="598"/>
      <c r="DA110" s="598">
        <v>690</v>
      </c>
      <c r="DB110" s="598">
        <v>0</v>
      </c>
      <c r="DC110" s="598">
        <v>0</v>
      </c>
      <c r="DD110" s="598"/>
      <c r="DE110" s="598"/>
      <c r="DF110" s="598"/>
      <c r="DG110" s="598">
        <v>0</v>
      </c>
      <c r="DH110" s="598">
        <v>37587.315999999999</v>
      </c>
      <c r="DI110" s="598" t="s">
        <v>735</v>
      </c>
      <c r="DJ110" s="598"/>
      <c r="DK110" s="598"/>
      <c r="DL110" s="598"/>
      <c r="DM110" s="598"/>
      <c r="DN110" s="598"/>
      <c r="DO110" s="598"/>
      <c r="DP110" s="598"/>
      <c r="DQ110" s="598"/>
      <c r="DR110" s="598"/>
      <c r="DS110" s="598"/>
      <c r="DT110" s="598"/>
      <c r="DU110" s="598"/>
      <c r="DV110" s="598"/>
      <c r="DW110" s="598"/>
      <c r="DX110" s="598"/>
      <c r="DY110" s="598"/>
      <c r="DZ110" s="598"/>
      <c r="EA110" s="598"/>
      <c r="EB110" s="598"/>
      <c r="EC110" s="598"/>
      <c r="ED110" s="598"/>
      <c r="EE110" s="598"/>
      <c r="EF110" s="598"/>
      <c r="EG110" s="598"/>
      <c r="EH110" s="598"/>
      <c r="EI110" s="598"/>
      <c r="EJ110" s="598"/>
      <c r="EK110" s="598"/>
      <c r="EL110" s="598"/>
      <c r="EM110" s="598"/>
      <c r="EN110" s="598"/>
      <c r="EO110" s="598"/>
      <c r="EP110" s="598"/>
      <c r="EQ110" s="598"/>
      <c r="ER110" s="598"/>
    </row>
    <row r="111" spans="1:148" ht="15" hidden="1" customHeight="1" outlineLevel="1">
      <c r="A111" s="598" t="s">
        <v>725</v>
      </c>
      <c r="B111" s="598">
        <v>930.32999999999993</v>
      </c>
      <c r="C111" s="598">
        <v>3.14</v>
      </c>
      <c r="D111" s="598">
        <v>851.36400000000003</v>
      </c>
      <c r="E111" s="598">
        <v>164.34200000000001</v>
      </c>
      <c r="F111" s="598">
        <v>1296.48</v>
      </c>
      <c r="G111" s="598"/>
      <c r="H111" s="598">
        <v>84</v>
      </c>
      <c r="I111" s="598"/>
      <c r="J111" s="598"/>
      <c r="K111" s="598"/>
      <c r="L111" s="598"/>
      <c r="M111" s="598">
        <v>23.68</v>
      </c>
      <c r="N111" s="598">
        <v>159.84</v>
      </c>
      <c r="O111" s="598">
        <v>79.919999999999987</v>
      </c>
      <c r="P111" s="598">
        <v>198.32</v>
      </c>
      <c r="Q111" s="598">
        <v>1789.76</v>
      </c>
      <c r="R111" s="598"/>
      <c r="S111" s="598"/>
      <c r="T111" s="598"/>
      <c r="U111" s="598"/>
      <c r="V111" s="598">
        <v>256.8</v>
      </c>
      <c r="W111" s="598">
        <v>0</v>
      </c>
      <c r="X111" s="598">
        <v>1054.5</v>
      </c>
      <c r="Y111" s="598">
        <v>31.08</v>
      </c>
      <c r="Z111" s="598">
        <v>945.76</v>
      </c>
      <c r="AA111" s="598"/>
      <c r="AB111" s="598"/>
      <c r="AC111" s="598"/>
      <c r="AD111" s="598"/>
      <c r="AE111" s="598"/>
      <c r="AF111" s="598"/>
      <c r="AG111" s="598">
        <v>287.04000000000002</v>
      </c>
      <c r="AH111" s="598"/>
      <c r="AI111" s="598"/>
      <c r="AJ111" s="598"/>
      <c r="AK111" s="598">
        <v>43.199999999999996</v>
      </c>
      <c r="AL111" s="598">
        <v>138</v>
      </c>
      <c r="AM111" s="598">
        <v>249.6</v>
      </c>
      <c r="AN111" s="598"/>
      <c r="AO111" s="598"/>
      <c r="AP111" s="598"/>
      <c r="AQ111" s="598"/>
      <c r="AR111" s="598">
        <v>0</v>
      </c>
      <c r="AS111" s="598">
        <v>808</v>
      </c>
      <c r="AT111" s="598"/>
      <c r="AU111" s="598">
        <v>691</v>
      </c>
      <c r="AV111" s="598">
        <v>654.40000000000009</v>
      </c>
      <c r="AW111" s="598">
        <v>0</v>
      </c>
      <c r="AX111" s="598">
        <v>312</v>
      </c>
      <c r="AY111" s="598">
        <v>28.5</v>
      </c>
      <c r="AZ111" s="598"/>
      <c r="BA111" s="598"/>
      <c r="BB111" s="598">
        <v>26</v>
      </c>
      <c r="BC111" s="598">
        <v>19.2</v>
      </c>
      <c r="BD111" s="598">
        <v>416</v>
      </c>
      <c r="BE111" s="598"/>
      <c r="BF111" s="598">
        <v>1018.4</v>
      </c>
      <c r="BG111" s="598">
        <v>30</v>
      </c>
      <c r="BH111" s="598"/>
      <c r="BI111" s="598">
        <v>3.6</v>
      </c>
      <c r="BJ111" s="598">
        <v>322.5</v>
      </c>
      <c r="BK111" s="598"/>
      <c r="BL111" s="598"/>
      <c r="BM111" s="598">
        <v>66</v>
      </c>
      <c r="BN111" s="598">
        <v>263.52</v>
      </c>
      <c r="BO111" s="598">
        <v>94.08</v>
      </c>
      <c r="BP111" s="598"/>
      <c r="BQ111" s="598"/>
      <c r="BR111" s="598">
        <v>362.88</v>
      </c>
      <c r="BS111" s="598">
        <v>2580</v>
      </c>
      <c r="BT111" s="598">
        <v>3294</v>
      </c>
      <c r="BU111" s="598"/>
      <c r="BV111" s="598"/>
      <c r="BW111" s="598"/>
      <c r="BX111" s="598"/>
      <c r="BY111" s="598"/>
      <c r="BZ111" s="598"/>
      <c r="CA111" s="598"/>
      <c r="CB111" s="598">
        <v>22.5</v>
      </c>
      <c r="CC111" s="598"/>
      <c r="CD111" s="598">
        <v>132</v>
      </c>
      <c r="CE111" s="598">
        <v>214.8</v>
      </c>
      <c r="CF111" s="598"/>
      <c r="CG111" s="598"/>
      <c r="CH111" s="598">
        <v>565.91999999999996</v>
      </c>
      <c r="CI111" s="598"/>
      <c r="CJ111" s="598">
        <v>699.83999999999992</v>
      </c>
      <c r="CK111" s="598"/>
      <c r="CL111" s="598">
        <v>164.16</v>
      </c>
      <c r="CM111" s="598">
        <v>1185</v>
      </c>
      <c r="CN111" s="598">
        <v>7363.5</v>
      </c>
      <c r="CO111" s="598">
        <v>2790</v>
      </c>
      <c r="CP111" s="598"/>
      <c r="CQ111" s="598"/>
      <c r="CR111" s="598">
        <v>0</v>
      </c>
      <c r="CS111" s="598">
        <v>144</v>
      </c>
      <c r="CT111" s="598"/>
      <c r="CU111" s="598">
        <v>153.36000000000001</v>
      </c>
      <c r="CV111" s="598">
        <v>1671</v>
      </c>
      <c r="CW111" s="598">
        <v>2214</v>
      </c>
      <c r="CX111" s="598"/>
      <c r="CY111" s="598"/>
      <c r="CZ111" s="598"/>
      <c r="DA111" s="598">
        <v>690</v>
      </c>
      <c r="DB111" s="598">
        <v>0</v>
      </c>
      <c r="DC111" s="598">
        <v>0</v>
      </c>
      <c r="DD111" s="598"/>
      <c r="DE111" s="598"/>
      <c r="DF111" s="598"/>
      <c r="DG111" s="598">
        <v>0</v>
      </c>
      <c r="DH111" s="598">
        <v>37587.315999999999</v>
      </c>
      <c r="DI111" s="598" t="s">
        <v>730</v>
      </c>
      <c r="DJ111" s="598"/>
      <c r="DK111" s="598"/>
      <c r="DL111" s="598"/>
      <c r="DM111" s="598"/>
      <c r="DN111" s="598"/>
      <c r="DO111" s="598"/>
      <c r="DP111" s="598"/>
      <c r="DQ111" s="598"/>
      <c r="DR111" s="598"/>
      <c r="DS111" s="598"/>
      <c r="DT111" s="598"/>
      <c r="DU111" s="598"/>
      <c r="DV111" s="598"/>
      <c r="DW111" s="598"/>
      <c r="DX111" s="598"/>
      <c r="DY111" s="598"/>
      <c r="DZ111" s="598"/>
      <c r="EA111" s="598"/>
      <c r="EB111" s="598"/>
      <c r="EC111" s="598"/>
      <c r="ED111" s="598"/>
      <c r="EE111" s="598"/>
      <c r="EF111" s="598"/>
      <c r="EG111" s="598"/>
      <c r="EH111" s="598"/>
      <c r="EI111" s="598"/>
      <c r="EJ111" s="598"/>
      <c r="EK111" s="598"/>
      <c r="EL111" s="598"/>
      <c r="EM111" s="598"/>
      <c r="EN111" s="598"/>
      <c r="EO111" s="598"/>
      <c r="EP111" s="598"/>
      <c r="EQ111" s="598"/>
      <c r="ER111" s="598"/>
    </row>
    <row r="112" spans="1:148" ht="8.25" hidden="1" customHeight="1" outlineLevel="1">
      <c r="A112" s="598" t="s">
        <v>726</v>
      </c>
      <c r="B112" s="598">
        <v>0</v>
      </c>
      <c r="C112" s="598">
        <v>0</v>
      </c>
      <c r="D112" s="598">
        <v>0</v>
      </c>
      <c r="E112" s="598">
        <v>0</v>
      </c>
      <c r="F112" s="598">
        <v>0</v>
      </c>
      <c r="G112" s="598"/>
      <c r="H112" s="598">
        <v>0</v>
      </c>
      <c r="I112" s="598"/>
      <c r="J112" s="598"/>
      <c r="K112" s="598"/>
      <c r="L112" s="598"/>
      <c r="M112" s="598">
        <v>0</v>
      </c>
      <c r="N112" s="598">
        <v>0</v>
      </c>
      <c r="O112" s="598">
        <v>0</v>
      </c>
      <c r="P112" s="598">
        <v>0</v>
      </c>
      <c r="Q112" s="598">
        <v>0</v>
      </c>
      <c r="R112" s="598"/>
      <c r="S112" s="598"/>
      <c r="T112" s="598"/>
      <c r="U112" s="598"/>
      <c r="V112" s="598">
        <v>0</v>
      </c>
      <c r="W112" s="598">
        <v>0</v>
      </c>
      <c r="X112" s="598">
        <v>0</v>
      </c>
      <c r="Y112" s="598">
        <v>0</v>
      </c>
      <c r="Z112" s="598">
        <v>0</v>
      </c>
      <c r="AA112" s="598"/>
      <c r="AB112" s="598"/>
      <c r="AC112" s="598"/>
      <c r="AD112" s="598"/>
      <c r="AE112" s="598"/>
      <c r="AF112" s="598"/>
      <c r="AG112" s="598">
        <v>0</v>
      </c>
      <c r="AH112" s="598"/>
      <c r="AI112" s="598"/>
      <c r="AJ112" s="598"/>
      <c r="AK112" s="598">
        <v>0</v>
      </c>
      <c r="AL112" s="598">
        <v>0</v>
      </c>
      <c r="AM112" s="598">
        <v>0</v>
      </c>
      <c r="AN112" s="598"/>
      <c r="AO112" s="598"/>
      <c r="AP112" s="598"/>
      <c r="AQ112" s="598"/>
      <c r="AR112" s="598">
        <v>0</v>
      </c>
      <c r="AS112" s="598">
        <v>0</v>
      </c>
      <c r="AT112" s="598"/>
      <c r="AU112" s="598">
        <v>0</v>
      </c>
      <c r="AV112" s="598">
        <v>0</v>
      </c>
      <c r="AW112" s="598">
        <v>0</v>
      </c>
      <c r="AX112" s="598">
        <v>0</v>
      </c>
      <c r="AY112" s="598">
        <v>0</v>
      </c>
      <c r="AZ112" s="598"/>
      <c r="BA112" s="598"/>
      <c r="BB112" s="598">
        <v>0</v>
      </c>
      <c r="BC112" s="598">
        <v>0</v>
      </c>
      <c r="BD112" s="598">
        <v>0</v>
      </c>
      <c r="BE112" s="598"/>
      <c r="BF112" s="598">
        <v>0</v>
      </c>
      <c r="BG112" s="598">
        <v>0</v>
      </c>
      <c r="BH112" s="598"/>
      <c r="BI112" s="598">
        <v>0</v>
      </c>
      <c r="BJ112" s="598">
        <v>0</v>
      </c>
      <c r="BK112" s="598"/>
      <c r="BL112" s="598"/>
      <c r="BM112" s="598">
        <v>0</v>
      </c>
      <c r="BN112" s="598">
        <v>0</v>
      </c>
      <c r="BO112" s="598">
        <v>0</v>
      </c>
      <c r="BP112" s="598"/>
      <c r="BQ112" s="598"/>
      <c r="BR112" s="598">
        <v>0</v>
      </c>
      <c r="BS112" s="598">
        <v>0</v>
      </c>
      <c r="BT112" s="598">
        <v>0</v>
      </c>
      <c r="BU112" s="598"/>
      <c r="BV112" s="598"/>
      <c r="BW112" s="598"/>
      <c r="BX112" s="598"/>
      <c r="BY112" s="598"/>
      <c r="BZ112" s="598"/>
      <c r="CA112" s="598"/>
      <c r="CB112" s="598">
        <v>0</v>
      </c>
      <c r="CC112" s="598"/>
      <c r="CD112" s="598">
        <v>0</v>
      </c>
      <c r="CE112" s="598">
        <v>0</v>
      </c>
      <c r="CF112" s="598"/>
      <c r="CG112" s="598"/>
      <c r="CH112" s="598">
        <v>0</v>
      </c>
      <c r="CI112" s="598"/>
      <c r="CJ112" s="598">
        <v>0</v>
      </c>
      <c r="CK112" s="598"/>
      <c r="CL112" s="598">
        <v>0</v>
      </c>
      <c r="CM112" s="598">
        <v>0</v>
      </c>
      <c r="CN112" s="598">
        <v>0</v>
      </c>
      <c r="CO112" s="598">
        <v>0</v>
      </c>
      <c r="CP112" s="598"/>
      <c r="CQ112" s="598"/>
      <c r="CR112" s="598">
        <v>0</v>
      </c>
      <c r="CS112" s="598">
        <v>0</v>
      </c>
      <c r="CT112" s="598"/>
      <c r="CU112" s="598">
        <v>0</v>
      </c>
      <c r="CV112" s="598">
        <v>0</v>
      </c>
      <c r="CW112" s="598">
        <v>0</v>
      </c>
      <c r="CX112" s="598"/>
      <c r="CY112" s="598"/>
      <c r="CZ112" s="598"/>
      <c r="DA112" s="598">
        <v>0</v>
      </c>
      <c r="DB112" s="598">
        <v>0</v>
      </c>
      <c r="DC112" s="598">
        <v>0</v>
      </c>
      <c r="DD112" s="598"/>
      <c r="DE112" s="598"/>
      <c r="DF112" s="598"/>
      <c r="DG112" s="598">
        <v>0</v>
      </c>
      <c r="DH112" s="598">
        <v>0</v>
      </c>
      <c r="DI112" s="598" t="s">
        <v>731</v>
      </c>
      <c r="DJ112" s="598"/>
      <c r="DK112" s="598"/>
      <c r="DL112" s="598"/>
      <c r="DM112" s="598"/>
      <c r="DN112" s="598"/>
      <c r="DO112" s="598"/>
      <c r="DP112" s="598"/>
      <c r="DQ112" s="598"/>
      <c r="DR112" s="598"/>
      <c r="DS112" s="598"/>
      <c r="DT112" s="598"/>
      <c r="DU112" s="598"/>
      <c r="DV112" s="598"/>
      <c r="DW112" s="598"/>
      <c r="DX112" s="598"/>
      <c r="DY112" s="598"/>
      <c r="DZ112" s="598"/>
      <c r="EA112" s="598"/>
      <c r="EB112" s="598"/>
      <c r="EC112" s="598"/>
      <c r="ED112" s="598"/>
      <c r="EE112" s="598"/>
      <c r="EF112" s="598"/>
      <c r="EG112" s="598"/>
      <c r="EH112" s="598"/>
      <c r="EI112" s="598"/>
      <c r="EJ112" s="598"/>
      <c r="EK112" s="598"/>
      <c r="EL112" s="598"/>
      <c r="EM112" s="598"/>
      <c r="EN112" s="598"/>
      <c r="EO112" s="598"/>
      <c r="EP112" s="598"/>
      <c r="EQ112" s="598"/>
      <c r="ER112" s="598"/>
    </row>
    <row r="113" spans="1:148" ht="15" hidden="1" customHeight="1" outlineLevel="1">
      <c r="A113" s="598">
        <v>0</v>
      </c>
      <c r="B113" s="598">
        <v>0</v>
      </c>
      <c r="C113" s="598">
        <v>0</v>
      </c>
      <c r="D113" s="598">
        <v>0</v>
      </c>
      <c r="E113" s="598">
        <v>0</v>
      </c>
      <c r="F113" s="598">
        <v>0</v>
      </c>
      <c r="G113" s="598"/>
      <c r="H113" s="598">
        <v>0</v>
      </c>
      <c r="I113" s="598"/>
      <c r="J113" s="598"/>
      <c r="K113" s="598"/>
      <c r="L113" s="598"/>
      <c r="M113" s="598">
        <v>0</v>
      </c>
      <c r="N113" s="598">
        <v>0</v>
      </c>
      <c r="O113" s="598">
        <v>0</v>
      </c>
      <c r="P113" s="598">
        <v>0</v>
      </c>
      <c r="Q113" s="598">
        <v>0</v>
      </c>
      <c r="R113" s="598"/>
      <c r="S113" s="598"/>
      <c r="T113" s="598"/>
      <c r="U113" s="598"/>
      <c r="V113" s="598">
        <v>0</v>
      </c>
      <c r="W113" s="598">
        <v>0</v>
      </c>
      <c r="X113" s="598">
        <v>0</v>
      </c>
      <c r="Y113" s="598">
        <v>0</v>
      </c>
      <c r="Z113" s="598">
        <v>0</v>
      </c>
      <c r="AA113" s="598"/>
      <c r="AB113" s="598"/>
      <c r="AC113" s="598"/>
      <c r="AD113" s="598"/>
      <c r="AE113" s="598"/>
      <c r="AF113" s="598"/>
      <c r="AG113" s="598">
        <v>0</v>
      </c>
      <c r="AH113" s="598"/>
      <c r="AI113" s="598"/>
      <c r="AJ113" s="598"/>
      <c r="AK113" s="598">
        <v>0</v>
      </c>
      <c r="AL113" s="598">
        <v>0</v>
      </c>
      <c r="AM113" s="598">
        <v>0</v>
      </c>
      <c r="AN113" s="598"/>
      <c r="AO113" s="598"/>
      <c r="AP113" s="598"/>
      <c r="AQ113" s="598"/>
      <c r="AR113" s="598">
        <v>0</v>
      </c>
      <c r="AS113" s="598">
        <v>0</v>
      </c>
      <c r="AT113" s="598"/>
      <c r="AU113" s="598">
        <v>0</v>
      </c>
      <c r="AV113" s="598">
        <v>0</v>
      </c>
      <c r="AW113" s="598">
        <v>0</v>
      </c>
      <c r="AX113" s="598">
        <v>0</v>
      </c>
      <c r="AY113" s="598">
        <v>0</v>
      </c>
      <c r="AZ113" s="598"/>
      <c r="BA113" s="598"/>
      <c r="BB113" s="598">
        <v>0</v>
      </c>
      <c r="BC113" s="598">
        <v>0</v>
      </c>
      <c r="BD113" s="598">
        <v>0</v>
      </c>
      <c r="BE113" s="598"/>
      <c r="BF113" s="598">
        <v>0</v>
      </c>
      <c r="BG113" s="598">
        <v>0</v>
      </c>
      <c r="BH113" s="598"/>
      <c r="BI113" s="598">
        <v>0</v>
      </c>
      <c r="BJ113" s="598">
        <v>0</v>
      </c>
      <c r="BK113" s="598"/>
      <c r="BL113" s="598"/>
      <c r="BM113" s="598">
        <v>0</v>
      </c>
      <c r="BN113" s="598">
        <v>0</v>
      </c>
      <c r="BO113" s="598">
        <v>0</v>
      </c>
      <c r="BP113" s="598"/>
      <c r="BQ113" s="598"/>
      <c r="BR113" s="598">
        <v>0</v>
      </c>
      <c r="BS113" s="598">
        <v>0</v>
      </c>
      <c r="BT113" s="598">
        <v>0</v>
      </c>
      <c r="BU113" s="598"/>
      <c r="BV113" s="598"/>
      <c r="BW113" s="598"/>
      <c r="BX113" s="598"/>
      <c r="BY113" s="598"/>
      <c r="BZ113" s="598"/>
      <c r="CA113" s="598"/>
      <c r="CB113" s="598">
        <v>0</v>
      </c>
      <c r="CC113" s="598"/>
      <c r="CD113" s="598">
        <v>0</v>
      </c>
      <c r="CE113" s="598">
        <v>0</v>
      </c>
      <c r="CF113" s="598"/>
      <c r="CG113" s="598"/>
      <c r="CH113" s="598">
        <v>0</v>
      </c>
      <c r="CI113" s="598"/>
      <c r="CJ113" s="598">
        <v>0</v>
      </c>
      <c r="CK113" s="598"/>
      <c r="CL113" s="598">
        <v>0</v>
      </c>
      <c r="CM113" s="598">
        <v>0</v>
      </c>
      <c r="CN113" s="598">
        <v>0</v>
      </c>
      <c r="CO113" s="598">
        <v>0</v>
      </c>
      <c r="CP113" s="598"/>
      <c r="CQ113" s="598"/>
      <c r="CR113" s="598">
        <v>0</v>
      </c>
      <c r="CS113" s="598">
        <v>0</v>
      </c>
      <c r="CT113" s="598"/>
      <c r="CU113" s="598">
        <v>0</v>
      </c>
      <c r="CV113" s="598">
        <v>0</v>
      </c>
      <c r="CW113" s="598">
        <v>0</v>
      </c>
      <c r="CX113" s="598"/>
      <c r="CY113" s="598"/>
      <c r="CZ113" s="598"/>
      <c r="DA113" s="598">
        <v>0</v>
      </c>
      <c r="DB113" s="598">
        <v>0</v>
      </c>
      <c r="DC113" s="598">
        <v>0</v>
      </c>
      <c r="DD113" s="598"/>
      <c r="DE113" s="598"/>
      <c r="DF113" s="598"/>
      <c r="DG113" s="598">
        <v>0</v>
      </c>
      <c r="DH113" s="598">
        <v>0</v>
      </c>
      <c r="DI113" s="598">
        <v>0</v>
      </c>
      <c r="DJ113" s="598"/>
      <c r="DK113" s="598"/>
      <c r="DL113" s="598"/>
      <c r="DM113" s="598"/>
      <c r="DN113" s="598"/>
      <c r="DO113" s="598"/>
      <c r="DP113" s="598"/>
      <c r="DQ113" s="598"/>
      <c r="DR113" s="598"/>
      <c r="DS113" s="598"/>
      <c r="DT113" s="598"/>
      <c r="DU113" s="598"/>
      <c r="DV113" s="598"/>
      <c r="DW113" s="598"/>
      <c r="DX113" s="598"/>
      <c r="DY113" s="598"/>
      <c r="DZ113" s="598"/>
      <c r="EA113" s="598"/>
      <c r="EB113" s="598"/>
      <c r="EC113" s="598"/>
      <c r="ED113" s="598"/>
      <c r="EE113" s="598"/>
      <c r="EF113" s="598"/>
      <c r="EG113" s="598"/>
      <c r="EH113" s="598"/>
      <c r="EI113" s="598"/>
      <c r="EJ113" s="598"/>
      <c r="EK113" s="598"/>
      <c r="EL113" s="598"/>
      <c r="EM113" s="598"/>
      <c r="EN113" s="598"/>
      <c r="EO113" s="598"/>
      <c r="EP113" s="598"/>
      <c r="EQ113" s="598"/>
      <c r="ER113" s="598"/>
    </row>
    <row r="114" spans="1:148" ht="8.25" hidden="1" customHeight="1" outlineLevel="1">
      <c r="A114" s="598">
        <v>0</v>
      </c>
      <c r="B114" s="598">
        <v>0</v>
      </c>
      <c r="C114" s="598">
        <v>0</v>
      </c>
      <c r="D114" s="598">
        <v>0</v>
      </c>
      <c r="E114" s="598">
        <v>0</v>
      </c>
      <c r="F114" s="598">
        <v>0</v>
      </c>
      <c r="G114" s="598"/>
      <c r="H114" s="598">
        <v>0</v>
      </c>
      <c r="I114" s="598"/>
      <c r="J114" s="598"/>
      <c r="K114" s="598"/>
      <c r="L114" s="598"/>
      <c r="M114" s="598">
        <v>0</v>
      </c>
      <c r="N114" s="598">
        <v>0</v>
      </c>
      <c r="O114" s="598">
        <v>0</v>
      </c>
      <c r="P114" s="598">
        <v>0</v>
      </c>
      <c r="Q114" s="598">
        <v>0</v>
      </c>
      <c r="R114" s="598"/>
      <c r="S114" s="598"/>
      <c r="T114" s="598"/>
      <c r="U114" s="598"/>
      <c r="V114" s="598">
        <v>0</v>
      </c>
      <c r="W114" s="598">
        <v>0</v>
      </c>
      <c r="X114" s="598">
        <v>0</v>
      </c>
      <c r="Y114" s="598">
        <v>0</v>
      </c>
      <c r="Z114" s="598">
        <v>0</v>
      </c>
      <c r="AA114" s="598"/>
      <c r="AB114" s="598"/>
      <c r="AC114" s="598"/>
      <c r="AD114" s="598"/>
      <c r="AE114" s="598"/>
      <c r="AF114" s="598"/>
      <c r="AG114" s="598">
        <v>0</v>
      </c>
      <c r="AH114" s="598"/>
      <c r="AI114" s="598"/>
      <c r="AJ114" s="598"/>
      <c r="AK114" s="598">
        <v>0</v>
      </c>
      <c r="AL114" s="598">
        <v>0</v>
      </c>
      <c r="AM114" s="598">
        <v>0</v>
      </c>
      <c r="AN114" s="598"/>
      <c r="AO114" s="598"/>
      <c r="AP114" s="598"/>
      <c r="AQ114" s="598"/>
      <c r="AR114" s="598">
        <v>0</v>
      </c>
      <c r="AS114" s="598">
        <v>0</v>
      </c>
      <c r="AT114" s="598"/>
      <c r="AU114" s="598">
        <v>0</v>
      </c>
      <c r="AV114" s="598">
        <v>0</v>
      </c>
      <c r="AW114" s="598">
        <v>0</v>
      </c>
      <c r="AX114" s="598">
        <v>0</v>
      </c>
      <c r="AY114" s="598">
        <v>0</v>
      </c>
      <c r="AZ114" s="598"/>
      <c r="BA114" s="598"/>
      <c r="BB114" s="598">
        <v>0</v>
      </c>
      <c r="BC114" s="598">
        <v>0</v>
      </c>
      <c r="BD114" s="598">
        <v>0</v>
      </c>
      <c r="BE114" s="598"/>
      <c r="BF114" s="598">
        <v>0</v>
      </c>
      <c r="BG114" s="598">
        <v>0</v>
      </c>
      <c r="BH114" s="598"/>
      <c r="BI114" s="598">
        <v>0</v>
      </c>
      <c r="BJ114" s="598">
        <v>0</v>
      </c>
      <c r="BK114" s="598"/>
      <c r="BL114" s="598"/>
      <c r="BM114" s="598">
        <v>0</v>
      </c>
      <c r="BN114" s="598">
        <v>0</v>
      </c>
      <c r="BO114" s="598">
        <v>0</v>
      </c>
      <c r="BP114" s="598"/>
      <c r="BQ114" s="598"/>
      <c r="BR114" s="598">
        <v>0</v>
      </c>
      <c r="BS114" s="598">
        <v>0</v>
      </c>
      <c r="BT114" s="598">
        <v>0</v>
      </c>
      <c r="BU114" s="598"/>
      <c r="BV114" s="598"/>
      <c r="BW114" s="598"/>
      <c r="BX114" s="598"/>
      <c r="BY114" s="598"/>
      <c r="BZ114" s="598"/>
      <c r="CA114" s="598"/>
      <c r="CB114" s="598">
        <v>0</v>
      </c>
      <c r="CC114" s="598"/>
      <c r="CD114" s="598">
        <v>0</v>
      </c>
      <c r="CE114" s="598">
        <v>0</v>
      </c>
      <c r="CF114" s="598"/>
      <c r="CG114" s="598"/>
      <c r="CH114" s="598">
        <v>0</v>
      </c>
      <c r="CI114" s="598"/>
      <c r="CJ114" s="598">
        <v>0</v>
      </c>
      <c r="CK114" s="598"/>
      <c r="CL114" s="598">
        <v>0</v>
      </c>
      <c r="CM114" s="598">
        <v>0</v>
      </c>
      <c r="CN114" s="598">
        <v>0</v>
      </c>
      <c r="CO114" s="598">
        <v>0</v>
      </c>
      <c r="CP114" s="598"/>
      <c r="CQ114" s="598"/>
      <c r="CR114" s="598">
        <v>0</v>
      </c>
      <c r="CS114" s="598">
        <v>0</v>
      </c>
      <c r="CT114" s="598"/>
      <c r="CU114" s="598">
        <v>0</v>
      </c>
      <c r="CV114" s="598">
        <v>0</v>
      </c>
      <c r="CW114" s="598">
        <v>0</v>
      </c>
      <c r="CX114" s="598"/>
      <c r="CY114" s="598"/>
      <c r="CZ114" s="598"/>
      <c r="DA114" s="598">
        <v>0</v>
      </c>
      <c r="DB114" s="598">
        <v>0</v>
      </c>
      <c r="DC114" s="598">
        <v>0</v>
      </c>
      <c r="DD114" s="598"/>
      <c r="DE114" s="598"/>
      <c r="DF114" s="598"/>
      <c r="DG114" s="598">
        <v>0</v>
      </c>
      <c r="DH114" s="598">
        <v>0</v>
      </c>
      <c r="DI114" s="598">
        <v>0</v>
      </c>
      <c r="DJ114" s="598"/>
      <c r="DK114" s="598"/>
      <c r="DL114" s="598"/>
      <c r="DM114" s="598"/>
      <c r="DN114" s="598"/>
      <c r="DO114" s="598"/>
      <c r="DP114" s="598"/>
      <c r="DQ114" s="598"/>
      <c r="DR114" s="598"/>
      <c r="DS114" s="598"/>
      <c r="DT114" s="598"/>
      <c r="DU114" s="598"/>
      <c r="DV114" s="598"/>
      <c r="DW114" s="598"/>
      <c r="DX114" s="598"/>
      <c r="DY114" s="598"/>
      <c r="DZ114" s="598"/>
      <c r="EA114" s="598"/>
      <c r="EB114" s="598"/>
      <c r="EC114" s="598"/>
      <c r="ED114" s="598"/>
      <c r="EE114" s="598"/>
      <c r="EF114" s="598"/>
      <c r="EG114" s="598"/>
      <c r="EH114" s="598"/>
      <c r="EI114" s="598"/>
      <c r="EJ114" s="598"/>
      <c r="EK114" s="598"/>
      <c r="EL114" s="598"/>
      <c r="EM114" s="598"/>
      <c r="EN114" s="598"/>
      <c r="EO114" s="598"/>
      <c r="EP114" s="598"/>
      <c r="EQ114" s="598"/>
      <c r="ER114" s="598"/>
    </row>
    <row r="115" spans="1:148" ht="15" hidden="1" customHeight="1" outlineLevel="1">
      <c r="A115" s="598" t="s">
        <v>727</v>
      </c>
      <c r="B115" s="598">
        <v>0</v>
      </c>
      <c r="C115" s="598">
        <v>0</v>
      </c>
      <c r="D115" s="598">
        <v>0</v>
      </c>
      <c r="E115" s="598">
        <v>0</v>
      </c>
      <c r="F115" s="598">
        <v>0</v>
      </c>
      <c r="G115" s="598"/>
      <c r="H115" s="598">
        <v>0</v>
      </c>
      <c r="I115" s="598"/>
      <c r="J115" s="598"/>
      <c r="K115" s="598"/>
      <c r="L115" s="598"/>
      <c r="M115" s="598">
        <v>0</v>
      </c>
      <c r="N115" s="598">
        <v>0</v>
      </c>
      <c r="O115" s="598">
        <v>0</v>
      </c>
      <c r="P115" s="598">
        <v>0</v>
      </c>
      <c r="Q115" s="598">
        <v>0</v>
      </c>
      <c r="R115" s="598"/>
      <c r="S115" s="598"/>
      <c r="T115" s="598"/>
      <c r="U115" s="598"/>
      <c r="V115" s="598">
        <v>0</v>
      </c>
      <c r="W115" s="598">
        <v>0</v>
      </c>
      <c r="X115" s="598">
        <v>0</v>
      </c>
      <c r="Y115" s="598">
        <v>0</v>
      </c>
      <c r="Z115" s="598">
        <v>0</v>
      </c>
      <c r="AA115" s="598"/>
      <c r="AB115" s="598"/>
      <c r="AC115" s="598"/>
      <c r="AD115" s="598"/>
      <c r="AE115" s="598"/>
      <c r="AF115" s="598"/>
      <c r="AG115" s="598">
        <v>0</v>
      </c>
      <c r="AH115" s="598"/>
      <c r="AI115" s="598"/>
      <c r="AJ115" s="598"/>
      <c r="AK115" s="598">
        <v>0</v>
      </c>
      <c r="AL115" s="598">
        <v>0</v>
      </c>
      <c r="AM115" s="598">
        <v>0</v>
      </c>
      <c r="AN115" s="598"/>
      <c r="AO115" s="598"/>
      <c r="AP115" s="598"/>
      <c r="AQ115" s="598"/>
      <c r="AR115" s="598">
        <v>0</v>
      </c>
      <c r="AS115" s="598">
        <v>0</v>
      </c>
      <c r="AT115" s="598"/>
      <c r="AU115" s="598">
        <v>0</v>
      </c>
      <c r="AV115" s="598">
        <v>0</v>
      </c>
      <c r="AW115" s="598">
        <v>0</v>
      </c>
      <c r="AX115" s="598">
        <v>0</v>
      </c>
      <c r="AY115" s="598">
        <v>0</v>
      </c>
      <c r="AZ115" s="598"/>
      <c r="BA115" s="598"/>
      <c r="BB115" s="598">
        <v>0</v>
      </c>
      <c r="BC115" s="598">
        <v>0</v>
      </c>
      <c r="BD115" s="598">
        <v>0</v>
      </c>
      <c r="BE115" s="598"/>
      <c r="BF115" s="598">
        <v>0</v>
      </c>
      <c r="BG115" s="598">
        <v>0</v>
      </c>
      <c r="BH115" s="598"/>
      <c r="BI115" s="598">
        <v>0</v>
      </c>
      <c r="BJ115" s="598">
        <v>0</v>
      </c>
      <c r="BK115" s="598"/>
      <c r="BL115" s="598"/>
      <c r="BM115" s="598">
        <v>0</v>
      </c>
      <c r="BN115" s="598">
        <v>0</v>
      </c>
      <c r="BO115" s="598">
        <v>0</v>
      </c>
      <c r="BP115" s="598"/>
      <c r="BQ115" s="598"/>
      <c r="BR115" s="598">
        <v>0</v>
      </c>
      <c r="BS115" s="598">
        <v>0</v>
      </c>
      <c r="BT115" s="598">
        <v>0</v>
      </c>
      <c r="BU115" s="598"/>
      <c r="BV115" s="598"/>
      <c r="BW115" s="598"/>
      <c r="BX115" s="598"/>
      <c r="BY115" s="598"/>
      <c r="BZ115" s="598"/>
      <c r="CA115" s="598"/>
      <c r="CB115" s="598">
        <v>0</v>
      </c>
      <c r="CC115" s="598"/>
      <c r="CD115" s="598">
        <v>0</v>
      </c>
      <c r="CE115" s="598">
        <v>0</v>
      </c>
      <c r="CF115" s="598"/>
      <c r="CG115" s="598"/>
      <c r="CH115" s="598">
        <v>0</v>
      </c>
      <c r="CI115" s="598"/>
      <c r="CJ115" s="598">
        <v>0</v>
      </c>
      <c r="CK115" s="598"/>
      <c r="CL115" s="598">
        <v>0</v>
      </c>
      <c r="CM115" s="598">
        <v>0</v>
      </c>
      <c r="CN115" s="598">
        <v>0</v>
      </c>
      <c r="CO115" s="598">
        <v>0</v>
      </c>
      <c r="CP115" s="598"/>
      <c r="CQ115" s="598"/>
      <c r="CR115" s="598">
        <v>0</v>
      </c>
      <c r="CS115" s="598">
        <v>0</v>
      </c>
      <c r="CT115" s="598"/>
      <c r="CU115" s="598">
        <v>0</v>
      </c>
      <c r="CV115" s="598">
        <v>0</v>
      </c>
      <c r="CW115" s="598">
        <v>0</v>
      </c>
      <c r="CX115" s="598"/>
      <c r="CY115" s="598"/>
      <c r="CZ115" s="598"/>
      <c r="DA115" s="598">
        <v>0</v>
      </c>
      <c r="DB115" s="598">
        <v>0</v>
      </c>
      <c r="DC115" s="598">
        <v>0</v>
      </c>
      <c r="DD115" s="598"/>
      <c r="DE115" s="598"/>
      <c r="DF115" s="598"/>
      <c r="DG115" s="598">
        <v>0</v>
      </c>
      <c r="DH115" s="598">
        <v>0</v>
      </c>
      <c r="DI115" s="598" t="s">
        <v>732</v>
      </c>
      <c r="DJ115" s="598"/>
      <c r="DK115" s="598"/>
      <c r="DL115" s="598"/>
      <c r="DM115" s="598"/>
      <c r="DN115" s="598"/>
      <c r="DO115" s="598"/>
      <c r="DP115" s="598"/>
      <c r="DQ115" s="598"/>
      <c r="DR115" s="598"/>
      <c r="DS115" s="598"/>
      <c r="DT115" s="598"/>
      <c r="DU115" s="598"/>
      <c r="DV115" s="598"/>
      <c r="DW115" s="598"/>
      <c r="DX115" s="598"/>
      <c r="DY115" s="598"/>
      <c r="DZ115" s="598"/>
      <c r="EA115" s="598"/>
      <c r="EB115" s="598"/>
      <c r="EC115" s="598"/>
      <c r="ED115" s="598"/>
      <c r="EE115" s="598"/>
      <c r="EF115" s="598"/>
      <c r="EG115" s="598"/>
      <c r="EH115" s="598"/>
      <c r="EI115" s="598"/>
      <c r="EJ115" s="598"/>
      <c r="EK115" s="598"/>
      <c r="EL115" s="598"/>
      <c r="EM115" s="598"/>
      <c r="EN115" s="598"/>
      <c r="EO115" s="598"/>
      <c r="EP115" s="598"/>
      <c r="EQ115" s="598"/>
      <c r="ER115" s="598"/>
    </row>
    <row r="116" spans="1:148" ht="9" hidden="1" customHeight="1" outlineLevel="1">
      <c r="A116" s="598" t="s">
        <v>728</v>
      </c>
      <c r="B116" s="598">
        <v>0</v>
      </c>
      <c r="C116" s="598">
        <v>0</v>
      </c>
      <c r="D116" s="598">
        <v>0</v>
      </c>
      <c r="E116" s="598">
        <v>0</v>
      </c>
      <c r="F116" s="598">
        <v>0</v>
      </c>
      <c r="G116" s="598"/>
      <c r="H116" s="598">
        <v>0</v>
      </c>
      <c r="I116" s="598"/>
      <c r="J116" s="598"/>
      <c r="K116" s="598"/>
      <c r="L116" s="598"/>
      <c r="M116" s="598">
        <v>0</v>
      </c>
      <c r="N116" s="598">
        <v>0</v>
      </c>
      <c r="O116" s="598">
        <v>0</v>
      </c>
      <c r="P116" s="598">
        <v>0</v>
      </c>
      <c r="Q116" s="598">
        <v>0</v>
      </c>
      <c r="R116" s="598"/>
      <c r="S116" s="598"/>
      <c r="T116" s="598"/>
      <c r="U116" s="598"/>
      <c r="V116" s="598">
        <v>0</v>
      </c>
      <c r="W116" s="598">
        <v>0</v>
      </c>
      <c r="X116" s="598">
        <v>0</v>
      </c>
      <c r="Y116" s="598">
        <v>0</v>
      </c>
      <c r="Z116" s="598">
        <v>0</v>
      </c>
      <c r="AA116" s="598"/>
      <c r="AB116" s="598"/>
      <c r="AC116" s="598"/>
      <c r="AD116" s="598"/>
      <c r="AE116" s="598"/>
      <c r="AF116" s="598"/>
      <c r="AG116" s="598">
        <v>0</v>
      </c>
      <c r="AH116" s="598"/>
      <c r="AI116" s="598"/>
      <c r="AJ116" s="598"/>
      <c r="AK116" s="598">
        <v>0</v>
      </c>
      <c r="AL116" s="598">
        <v>0</v>
      </c>
      <c r="AM116" s="598">
        <v>0</v>
      </c>
      <c r="AN116" s="598"/>
      <c r="AO116" s="598"/>
      <c r="AP116" s="598"/>
      <c r="AQ116" s="598"/>
      <c r="AR116" s="598">
        <v>0</v>
      </c>
      <c r="AS116" s="598">
        <v>0</v>
      </c>
      <c r="AT116" s="598"/>
      <c r="AU116" s="598">
        <v>0</v>
      </c>
      <c r="AV116" s="598">
        <v>0</v>
      </c>
      <c r="AW116" s="598">
        <v>0</v>
      </c>
      <c r="AX116" s="598">
        <v>0</v>
      </c>
      <c r="AY116" s="598">
        <v>0</v>
      </c>
      <c r="AZ116" s="598"/>
      <c r="BA116" s="598"/>
      <c r="BB116" s="598">
        <v>0</v>
      </c>
      <c r="BC116" s="598">
        <v>0</v>
      </c>
      <c r="BD116" s="598">
        <v>0</v>
      </c>
      <c r="BE116" s="598"/>
      <c r="BF116" s="598">
        <v>0</v>
      </c>
      <c r="BG116" s="598">
        <v>0</v>
      </c>
      <c r="BH116" s="598"/>
      <c r="BI116" s="598">
        <v>0</v>
      </c>
      <c r="BJ116" s="598">
        <v>0</v>
      </c>
      <c r="BK116" s="598"/>
      <c r="BL116" s="598"/>
      <c r="BM116" s="598">
        <v>0</v>
      </c>
      <c r="BN116" s="598">
        <v>0</v>
      </c>
      <c r="BO116" s="598">
        <v>0</v>
      </c>
      <c r="BP116" s="598"/>
      <c r="BQ116" s="598"/>
      <c r="BR116" s="598">
        <v>0</v>
      </c>
      <c r="BS116" s="598">
        <v>0</v>
      </c>
      <c r="BT116" s="598">
        <v>0</v>
      </c>
      <c r="BU116" s="598"/>
      <c r="BV116" s="598"/>
      <c r="BW116" s="598"/>
      <c r="BX116" s="598"/>
      <c r="BY116" s="598"/>
      <c r="BZ116" s="598"/>
      <c r="CA116" s="598"/>
      <c r="CB116" s="598">
        <v>0</v>
      </c>
      <c r="CC116" s="598"/>
      <c r="CD116" s="598">
        <v>0</v>
      </c>
      <c r="CE116" s="598">
        <v>0</v>
      </c>
      <c r="CF116" s="598"/>
      <c r="CG116" s="598"/>
      <c r="CH116" s="598">
        <v>0</v>
      </c>
      <c r="CI116" s="598"/>
      <c r="CJ116" s="598">
        <v>0</v>
      </c>
      <c r="CK116" s="598"/>
      <c r="CL116" s="598">
        <v>0</v>
      </c>
      <c r="CM116" s="598">
        <v>0</v>
      </c>
      <c r="CN116" s="598">
        <v>0</v>
      </c>
      <c r="CO116" s="598">
        <v>0</v>
      </c>
      <c r="CP116" s="598"/>
      <c r="CQ116" s="598"/>
      <c r="CR116" s="598">
        <v>0</v>
      </c>
      <c r="CS116" s="598">
        <v>0</v>
      </c>
      <c r="CT116" s="598"/>
      <c r="CU116" s="598">
        <v>0</v>
      </c>
      <c r="CV116" s="598">
        <v>0</v>
      </c>
      <c r="CW116" s="598">
        <v>0</v>
      </c>
      <c r="CX116" s="598"/>
      <c r="CY116" s="598"/>
      <c r="CZ116" s="598"/>
      <c r="DA116" s="598">
        <v>0</v>
      </c>
      <c r="DB116" s="598">
        <v>0</v>
      </c>
      <c r="DC116" s="598">
        <v>0</v>
      </c>
      <c r="DD116" s="598"/>
      <c r="DE116" s="598"/>
      <c r="DF116" s="598"/>
      <c r="DG116" s="598">
        <v>0</v>
      </c>
      <c r="DH116" s="598">
        <v>0</v>
      </c>
      <c r="DI116" s="598" t="s">
        <v>733</v>
      </c>
      <c r="DJ116" s="598"/>
      <c r="DK116" s="598"/>
      <c r="DL116" s="598"/>
      <c r="DM116" s="598"/>
      <c r="DN116" s="598"/>
      <c r="DO116" s="598"/>
      <c r="DP116" s="598"/>
      <c r="DQ116" s="598"/>
      <c r="DR116" s="598"/>
      <c r="DS116" s="598"/>
      <c r="DT116" s="598"/>
      <c r="DU116" s="598"/>
      <c r="DV116" s="598"/>
      <c r="DW116" s="598"/>
      <c r="DX116" s="598"/>
      <c r="DY116" s="598"/>
      <c r="DZ116" s="598"/>
      <c r="EA116" s="598"/>
      <c r="EB116" s="598"/>
      <c r="EC116" s="598"/>
      <c r="ED116" s="598"/>
      <c r="EE116" s="598"/>
      <c r="EF116" s="598"/>
      <c r="EG116" s="598"/>
      <c r="EH116" s="598"/>
      <c r="EI116" s="598"/>
      <c r="EJ116" s="598"/>
      <c r="EK116" s="598"/>
      <c r="EL116" s="598"/>
      <c r="EM116" s="598"/>
      <c r="EN116" s="598"/>
      <c r="EO116" s="598"/>
      <c r="EP116" s="598"/>
      <c r="EQ116" s="598"/>
      <c r="ER116" s="598"/>
    </row>
    <row r="117" spans="1:148" ht="15" hidden="1" customHeight="1" outlineLevel="1">
      <c r="A117" s="598"/>
      <c r="B117" s="598"/>
      <c r="C117" s="598"/>
      <c r="D117" s="598"/>
      <c r="E117" s="598"/>
      <c r="F117" s="598"/>
      <c r="G117" s="598"/>
      <c r="H117" s="598"/>
      <c r="I117" s="598"/>
      <c r="J117" s="598"/>
      <c r="K117" s="598"/>
      <c r="L117" s="598"/>
      <c r="M117" s="598"/>
      <c r="N117" s="598"/>
      <c r="O117" s="598"/>
      <c r="P117" s="598"/>
      <c r="Q117" s="598"/>
      <c r="R117" s="598"/>
      <c r="S117" s="598"/>
      <c r="T117" s="598"/>
      <c r="U117" s="598"/>
      <c r="V117" s="598"/>
      <c r="W117" s="598"/>
      <c r="X117" s="598"/>
      <c r="Y117" s="598"/>
      <c r="Z117" s="598"/>
      <c r="AA117" s="598"/>
      <c r="AB117" s="598"/>
      <c r="AC117" s="598"/>
      <c r="AD117" s="598"/>
      <c r="AE117" s="598"/>
      <c r="AF117" s="598"/>
      <c r="AG117" s="598"/>
      <c r="AH117" s="598"/>
      <c r="AI117" s="598"/>
      <c r="AJ117" s="598"/>
      <c r="AK117" s="598"/>
      <c r="AL117" s="598"/>
      <c r="AM117" s="598"/>
      <c r="AN117" s="598"/>
      <c r="AO117" s="598"/>
      <c r="AP117" s="598"/>
      <c r="AQ117" s="598"/>
      <c r="AR117" s="598"/>
      <c r="AS117" s="598"/>
      <c r="AT117" s="598"/>
      <c r="AU117" s="598"/>
      <c r="AV117" s="598"/>
      <c r="AW117" s="598"/>
      <c r="AX117" s="598"/>
      <c r="AY117" s="598"/>
      <c r="AZ117" s="598"/>
      <c r="BA117" s="598"/>
      <c r="BB117" s="598"/>
      <c r="BC117" s="598"/>
      <c r="BD117" s="598"/>
      <c r="BE117" s="598"/>
      <c r="BF117" s="598"/>
      <c r="BG117" s="598"/>
      <c r="BH117" s="598"/>
      <c r="BI117" s="598"/>
      <c r="BJ117" s="598"/>
      <c r="BK117" s="598"/>
      <c r="BL117" s="598"/>
      <c r="BM117" s="598"/>
      <c r="BN117" s="598"/>
      <c r="BO117" s="598"/>
      <c r="BP117" s="598"/>
      <c r="BQ117" s="598"/>
      <c r="BR117" s="598"/>
      <c r="BS117" s="598"/>
      <c r="BT117" s="598"/>
      <c r="BU117" s="598"/>
      <c r="BV117" s="598"/>
      <c r="BW117" s="598"/>
      <c r="BX117" s="598"/>
      <c r="BY117" s="598"/>
      <c r="BZ117" s="598"/>
      <c r="CA117" s="598"/>
      <c r="CB117" s="598"/>
      <c r="CC117" s="598"/>
      <c r="CD117" s="598"/>
      <c r="CE117" s="598"/>
      <c r="CF117" s="598"/>
      <c r="CG117" s="598"/>
      <c r="CH117" s="598"/>
      <c r="CI117" s="598"/>
      <c r="CJ117" s="598"/>
      <c r="CK117" s="598"/>
      <c r="CL117" s="598"/>
      <c r="CM117" s="598"/>
      <c r="CN117" s="598"/>
      <c r="CO117" s="598"/>
      <c r="CP117" s="598"/>
      <c r="CQ117" s="598"/>
      <c r="CR117" s="598"/>
      <c r="CS117" s="598"/>
      <c r="CT117" s="598"/>
      <c r="CU117" s="598"/>
      <c r="CV117" s="598"/>
      <c r="CW117" s="598"/>
      <c r="CX117" s="598"/>
      <c r="CY117" s="598"/>
      <c r="CZ117" s="598"/>
      <c r="DA117" s="598"/>
      <c r="DB117" s="598"/>
      <c r="DC117" s="598"/>
      <c r="DD117" s="598"/>
      <c r="DE117" s="598"/>
      <c r="DF117" s="598"/>
      <c r="DG117" s="598"/>
      <c r="DH117" s="598"/>
      <c r="DI117" s="598"/>
      <c r="DJ117" s="598"/>
      <c r="DK117" s="598"/>
      <c r="DL117" s="598"/>
      <c r="DM117" s="598"/>
      <c r="DN117" s="598"/>
      <c r="DO117" s="598"/>
      <c r="DP117" s="598"/>
      <c r="DQ117" s="598"/>
      <c r="DR117" s="598"/>
      <c r="DS117" s="598"/>
      <c r="DT117" s="598"/>
      <c r="DU117" s="598"/>
      <c r="DV117" s="598"/>
      <c r="DW117" s="598"/>
      <c r="DX117" s="598"/>
      <c r="DY117" s="598"/>
      <c r="DZ117" s="598"/>
      <c r="EA117" s="598"/>
      <c r="EB117" s="598"/>
      <c r="EC117" s="598"/>
      <c r="ED117" s="598"/>
      <c r="EE117" s="598"/>
      <c r="EF117" s="598"/>
      <c r="EG117" s="598"/>
      <c r="EH117" s="598"/>
      <c r="EI117" s="598"/>
      <c r="EJ117" s="598"/>
      <c r="EK117" s="598"/>
      <c r="EL117" s="598"/>
      <c r="EM117" s="598"/>
      <c r="EN117" s="598"/>
      <c r="EO117" s="598"/>
      <c r="EP117" s="598"/>
      <c r="EQ117" s="598"/>
      <c r="ER117" s="598"/>
    </row>
    <row r="118" spans="1:148" collapsed="1">
      <c r="A118" s="598" t="s">
        <v>736</v>
      </c>
      <c r="B118" s="598">
        <v>290.72812499999998</v>
      </c>
      <c r="C118" s="598">
        <v>1.0466666666666666</v>
      </c>
      <c r="D118" s="598">
        <v>283.78800000000001</v>
      </c>
      <c r="E118" s="598">
        <v>54.780666666666669</v>
      </c>
      <c r="F118" s="598">
        <v>438</v>
      </c>
      <c r="G118" s="598">
        <v>0</v>
      </c>
      <c r="H118" s="598">
        <v>28</v>
      </c>
      <c r="I118" s="598">
        <v>0</v>
      </c>
      <c r="J118" s="598">
        <v>0</v>
      </c>
      <c r="K118" s="598">
        <v>0</v>
      </c>
      <c r="L118" s="598">
        <v>0</v>
      </c>
      <c r="M118" s="598">
        <v>7.8933333333333335</v>
      </c>
      <c r="N118" s="598">
        <v>53.28</v>
      </c>
      <c r="O118" s="598">
        <v>26.999999999999996</v>
      </c>
      <c r="P118" s="598">
        <v>66.106666666666669</v>
      </c>
      <c r="Q118" s="598">
        <v>798.99999999999989</v>
      </c>
      <c r="R118" s="598">
        <v>0</v>
      </c>
      <c r="S118" s="598">
        <v>0</v>
      </c>
      <c r="T118" s="598">
        <v>0</v>
      </c>
      <c r="U118" s="598">
        <v>0</v>
      </c>
      <c r="V118" s="598">
        <v>190.22222222222223</v>
      </c>
      <c r="W118" s="598">
        <v>0</v>
      </c>
      <c r="X118" s="598">
        <v>475.00000000000006</v>
      </c>
      <c r="Y118" s="598">
        <v>14</v>
      </c>
      <c r="Z118" s="598">
        <v>257</v>
      </c>
      <c r="AA118" s="598">
        <v>0</v>
      </c>
      <c r="AB118" s="598">
        <v>0</v>
      </c>
      <c r="AC118" s="598">
        <v>0</v>
      </c>
      <c r="AD118" s="598">
        <v>0</v>
      </c>
      <c r="AE118" s="598"/>
      <c r="AF118" s="598"/>
      <c r="AG118" s="598">
        <v>78</v>
      </c>
      <c r="AH118" s="598">
        <v>0</v>
      </c>
      <c r="AI118" s="598"/>
      <c r="AJ118" s="598">
        <v>0</v>
      </c>
      <c r="AK118" s="598">
        <v>31.999999999999996</v>
      </c>
      <c r="AL118" s="598">
        <v>15.000000000000002</v>
      </c>
      <c r="AM118" s="598">
        <v>120</v>
      </c>
      <c r="AN118" s="598">
        <v>0</v>
      </c>
      <c r="AO118" s="598">
        <v>0</v>
      </c>
      <c r="AP118" s="598">
        <v>0</v>
      </c>
      <c r="AQ118" s="598">
        <v>0</v>
      </c>
      <c r="AR118" s="598">
        <v>0</v>
      </c>
      <c r="AS118" s="598">
        <v>808</v>
      </c>
      <c r="AT118" s="598">
        <v>0</v>
      </c>
      <c r="AU118" s="598">
        <v>691</v>
      </c>
      <c r="AV118" s="598">
        <v>818.00000000000011</v>
      </c>
      <c r="AW118" s="598">
        <v>0</v>
      </c>
      <c r="AX118" s="598">
        <v>208</v>
      </c>
      <c r="AY118" s="598">
        <v>19</v>
      </c>
      <c r="AZ118" s="598">
        <v>0</v>
      </c>
      <c r="BA118" s="598">
        <v>0</v>
      </c>
      <c r="BB118" s="598">
        <v>26</v>
      </c>
      <c r="BC118" s="598">
        <v>11.999999999999998</v>
      </c>
      <c r="BD118" s="598">
        <v>416</v>
      </c>
      <c r="BE118" s="598">
        <v>0</v>
      </c>
      <c r="BF118" s="598">
        <v>1273</v>
      </c>
      <c r="BG118" s="598">
        <v>20</v>
      </c>
      <c r="BH118" s="598">
        <v>0</v>
      </c>
      <c r="BI118" s="598">
        <v>3</v>
      </c>
      <c r="BJ118" s="598">
        <v>215</v>
      </c>
      <c r="BK118" s="598">
        <v>0</v>
      </c>
      <c r="BL118" s="598">
        <v>0</v>
      </c>
      <c r="BM118" s="598">
        <v>22</v>
      </c>
      <c r="BN118" s="598">
        <v>243.99999999999997</v>
      </c>
      <c r="BO118" s="598">
        <v>111.99999999999999</v>
      </c>
      <c r="BP118" s="598">
        <v>0</v>
      </c>
      <c r="BQ118" s="598">
        <v>0</v>
      </c>
      <c r="BR118" s="598">
        <v>431.99999999999994</v>
      </c>
      <c r="BS118" s="598">
        <v>860</v>
      </c>
      <c r="BT118" s="598">
        <v>2745</v>
      </c>
      <c r="BU118" s="598">
        <v>0</v>
      </c>
      <c r="BV118" s="598">
        <v>0</v>
      </c>
      <c r="BW118" s="598"/>
      <c r="BX118" s="598">
        <v>0</v>
      </c>
      <c r="BY118" s="598">
        <v>0</v>
      </c>
      <c r="BZ118" s="598">
        <v>0</v>
      </c>
      <c r="CA118" s="598">
        <v>0</v>
      </c>
      <c r="CB118" s="598">
        <v>15</v>
      </c>
      <c r="CC118" s="598">
        <v>0</v>
      </c>
      <c r="CD118" s="598">
        <v>44</v>
      </c>
      <c r="CE118" s="598">
        <v>179.00000000000003</v>
      </c>
      <c r="CF118" s="598">
        <v>0</v>
      </c>
      <c r="CG118" s="598">
        <v>0</v>
      </c>
      <c r="CH118" s="598">
        <v>523.99999999999989</v>
      </c>
      <c r="CI118" s="598">
        <v>0</v>
      </c>
      <c r="CJ118" s="598">
        <v>647.99999999999989</v>
      </c>
      <c r="CK118" s="598">
        <v>0</v>
      </c>
      <c r="CL118" s="598">
        <v>152</v>
      </c>
      <c r="CM118" s="598">
        <v>790</v>
      </c>
      <c r="CN118" s="598">
        <v>4909</v>
      </c>
      <c r="CO118" s="598">
        <v>930</v>
      </c>
      <c r="CP118" s="598">
        <v>0</v>
      </c>
      <c r="CQ118" s="598">
        <v>0</v>
      </c>
      <c r="CR118" s="598">
        <v>0</v>
      </c>
      <c r="CS118" s="598">
        <v>48</v>
      </c>
      <c r="CT118" s="598">
        <v>0</v>
      </c>
      <c r="CU118" s="598">
        <v>142</v>
      </c>
      <c r="CV118" s="598">
        <v>557</v>
      </c>
      <c r="CW118" s="598">
        <v>369</v>
      </c>
      <c r="CX118" s="598">
        <v>0</v>
      </c>
      <c r="CY118" s="598">
        <v>0</v>
      </c>
      <c r="CZ118" s="598">
        <v>0</v>
      </c>
      <c r="DA118" s="598">
        <v>115</v>
      </c>
      <c r="DB118" s="598">
        <v>0</v>
      </c>
      <c r="DC118" s="598">
        <v>0</v>
      </c>
      <c r="DD118" s="598"/>
      <c r="DE118" s="598"/>
      <c r="DF118" s="598"/>
      <c r="DG118" s="598">
        <v>0</v>
      </c>
      <c r="DH118" s="598">
        <v>21576.845680555554</v>
      </c>
      <c r="DI118" s="598" t="s">
        <v>736</v>
      </c>
      <c r="DJ118" s="598"/>
      <c r="DK118" s="598"/>
      <c r="DL118" s="598"/>
      <c r="DM118" s="598"/>
      <c r="DN118" s="598"/>
      <c r="DO118" s="598"/>
      <c r="DP118" s="598"/>
      <c r="DQ118" s="598"/>
      <c r="DR118" s="598"/>
      <c r="DS118" s="598"/>
      <c r="DT118" s="598"/>
      <c r="DU118" s="598"/>
      <c r="DV118" s="598"/>
      <c r="DW118" s="598"/>
      <c r="DX118" s="598"/>
      <c r="DY118" s="598"/>
      <c r="DZ118" s="598"/>
      <c r="EA118" s="598"/>
      <c r="EB118" s="598"/>
      <c r="EC118" s="598"/>
      <c r="ED118" s="598"/>
      <c r="EE118" s="598"/>
      <c r="EF118" s="598"/>
      <c r="EG118" s="598"/>
      <c r="EH118" s="598"/>
      <c r="EI118" s="598"/>
      <c r="EJ118" s="598"/>
      <c r="EK118" s="598"/>
      <c r="EL118" s="598"/>
      <c r="EM118" s="598"/>
      <c r="EN118" s="598"/>
      <c r="EO118" s="598"/>
      <c r="EP118" s="598"/>
      <c r="EQ118" s="598"/>
      <c r="ER118" s="598"/>
    </row>
    <row r="119" spans="1:148">
      <c r="A119" s="598"/>
      <c r="B119" s="598"/>
      <c r="C119" s="598"/>
      <c r="D119" s="598"/>
      <c r="E119" s="598"/>
      <c r="F119" s="598"/>
      <c r="G119" s="598"/>
      <c r="H119" s="598"/>
      <c r="I119" s="598"/>
      <c r="J119" s="598"/>
      <c r="K119" s="598"/>
      <c r="L119" s="598"/>
      <c r="M119" s="598"/>
      <c r="N119" s="598"/>
      <c r="O119" s="598"/>
      <c r="P119" s="598"/>
      <c r="Q119" s="598"/>
      <c r="R119" s="598"/>
      <c r="S119" s="598"/>
      <c r="T119" s="598"/>
      <c r="U119" s="598"/>
      <c r="V119" s="598"/>
      <c r="W119" s="598"/>
      <c r="X119" s="598"/>
      <c r="Y119" s="598"/>
      <c r="Z119" s="598"/>
      <c r="AA119" s="598"/>
      <c r="AB119" s="598"/>
      <c r="AC119" s="598"/>
      <c r="AD119" s="598"/>
      <c r="AE119" s="598"/>
      <c r="AF119" s="598"/>
      <c r="AG119" s="598"/>
      <c r="AH119" s="598"/>
      <c r="AI119" s="598"/>
      <c r="AJ119" s="598"/>
      <c r="AK119" s="598"/>
      <c r="AL119" s="598"/>
      <c r="AM119" s="598"/>
      <c r="AN119" s="598"/>
      <c r="AO119" s="598"/>
      <c r="AP119" s="598"/>
      <c r="AQ119" s="598"/>
      <c r="AR119" s="598"/>
      <c r="AS119" s="598"/>
      <c r="AT119" s="598"/>
      <c r="AU119" s="598"/>
      <c r="AV119" s="598"/>
      <c r="AW119" s="598"/>
      <c r="AX119" s="598"/>
      <c r="AY119" s="598"/>
      <c r="AZ119" s="598"/>
      <c r="BA119" s="598"/>
      <c r="BB119" s="598"/>
      <c r="BC119" s="598"/>
      <c r="BD119" s="598"/>
      <c r="BE119" s="598"/>
      <c r="BF119" s="598"/>
      <c r="BG119" s="598"/>
      <c r="BH119" s="598"/>
      <c r="BI119" s="598"/>
      <c r="BJ119" s="598"/>
      <c r="BK119" s="598"/>
      <c r="BL119" s="598"/>
      <c r="BM119" s="598"/>
      <c r="BN119" s="598"/>
      <c r="BO119" s="598"/>
      <c r="BP119" s="598"/>
      <c r="BQ119" s="598"/>
      <c r="BR119" s="598"/>
      <c r="BS119" s="598"/>
      <c r="BT119" s="598"/>
      <c r="BU119" s="598"/>
      <c r="BV119" s="598"/>
      <c r="BW119" s="598"/>
      <c r="BX119" s="598"/>
      <c r="BY119" s="598"/>
      <c r="BZ119" s="598"/>
      <c r="CA119" s="598"/>
      <c r="CB119" s="598"/>
      <c r="CC119" s="598"/>
      <c r="CD119" s="598"/>
      <c r="CE119" s="598"/>
      <c r="CF119" s="598"/>
      <c r="CG119" s="598"/>
      <c r="CH119" s="598"/>
      <c r="CI119" s="598"/>
      <c r="CJ119" s="598"/>
      <c r="CK119" s="598"/>
      <c r="CL119" s="598"/>
      <c r="CM119" s="598"/>
      <c r="CN119" s="598"/>
      <c r="CO119" s="598"/>
      <c r="CP119" s="598"/>
      <c r="CQ119" s="598"/>
      <c r="CR119" s="598"/>
      <c r="CS119" s="598"/>
      <c r="CT119" s="598"/>
      <c r="CU119" s="598"/>
      <c r="CV119" s="598"/>
      <c r="CW119" s="598"/>
      <c r="CX119" s="598"/>
      <c r="CY119" s="598"/>
      <c r="CZ119" s="598"/>
      <c r="DA119" s="598"/>
      <c r="DB119" s="598"/>
      <c r="DC119" s="598"/>
      <c r="DD119" s="598"/>
      <c r="DE119" s="598"/>
      <c r="DF119" s="598"/>
      <c r="DG119" s="598"/>
      <c r="DH119" s="598"/>
      <c r="DI119" s="598"/>
      <c r="DJ119" s="598"/>
      <c r="DK119" s="598"/>
      <c r="DL119" s="598"/>
      <c r="DM119" s="598"/>
      <c r="DN119" s="598"/>
      <c r="DO119" s="598"/>
      <c r="DP119" s="598"/>
      <c r="DQ119" s="598"/>
      <c r="DR119" s="598"/>
      <c r="DS119" s="598"/>
      <c r="DT119" s="598"/>
      <c r="DU119" s="598"/>
      <c r="DV119" s="598"/>
      <c r="DW119" s="598"/>
      <c r="DX119" s="598"/>
      <c r="DY119" s="598"/>
      <c r="DZ119" s="598"/>
      <c r="EA119" s="598"/>
      <c r="EB119" s="598"/>
      <c r="EC119" s="598"/>
      <c r="ED119" s="598"/>
      <c r="EE119" s="598"/>
      <c r="EF119" s="598"/>
      <c r="EG119" s="598"/>
      <c r="EH119" s="598"/>
      <c r="EI119" s="598"/>
      <c r="EJ119" s="598"/>
      <c r="EK119" s="598"/>
      <c r="EL119" s="598"/>
      <c r="EM119" s="598"/>
      <c r="EN119" s="598"/>
      <c r="EO119" s="598"/>
      <c r="EP119" s="598"/>
      <c r="EQ119" s="598"/>
      <c r="ER119" s="598"/>
    </row>
    <row r="120" spans="1:148">
      <c r="A120" s="598" t="s">
        <v>77</v>
      </c>
      <c r="B120" s="598">
        <v>931.98657142857144</v>
      </c>
      <c r="C120" s="598">
        <v>91.602952380952388</v>
      </c>
      <c r="D120" s="598">
        <v>680.22095238095244</v>
      </c>
      <c r="E120" s="598">
        <v>105.96638095238094</v>
      </c>
      <c r="F120" s="598">
        <v>747.47047619047623</v>
      </c>
      <c r="G120" s="598">
        <v>52.285714285714285</v>
      </c>
      <c r="H120" s="598">
        <v>858.54452380952387</v>
      </c>
      <c r="I120" s="598">
        <v>588.05333333333351</v>
      </c>
      <c r="J120" s="598">
        <v>121.54133333333336</v>
      </c>
      <c r="K120" s="598">
        <v>124.65857142857142</v>
      </c>
      <c r="L120" s="598">
        <v>1251.7369523809525</v>
      </c>
      <c r="M120" s="598">
        <v>125.41238095238094</v>
      </c>
      <c r="N120" s="598">
        <v>433.37571428571425</v>
      </c>
      <c r="O120" s="598">
        <v>655.99238095238093</v>
      </c>
      <c r="P120" s="598">
        <v>257.46714285714285</v>
      </c>
      <c r="Q120" s="598">
        <v>1229.6533333333334</v>
      </c>
      <c r="R120" s="598">
        <v>0</v>
      </c>
      <c r="S120" s="598">
        <v>3386.9200000000005</v>
      </c>
      <c r="T120" s="598">
        <v>106.02857142857142</v>
      </c>
      <c r="U120" s="598">
        <v>809.01714285714286</v>
      </c>
      <c r="V120" s="598">
        <v>136.69714285714286</v>
      </c>
      <c r="W120" s="598">
        <v>0</v>
      </c>
      <c r="X120" s="598">
        <v>461.97142857142853</v>
      </c>
      <c r="Y120" s="598">
        <v>0</v>
      </c>
      <c r="Z120" s="598">
        <v>1944.7923809523809</v>
      </c>
      <c r="AA120" s="598">
        <v>322.49142857142857</v>
      </c>
      <c r="AB120" s="598">
        <v>0</v>
      </c>
      <c r="AC120" s="598">
        <v>316.74285714285713</v>
      </c>
      <c r="AD120" s="598">
        <v>672.42666666666673</v>
      </c>
      <c r="AE120" s="598">
        <v>0</v>
      </c>
      <c r="AF120" s="598">
        <v>0</v>
      </c>
      <c r="AG120" s="598">
        <v>574.16761904761904</v>
      </c>
      <c r="AH120" s="598">
        <v>2144.8761904761905</v>
      </c>
      <c r="AI120" s="598">
        <v>0</v>
      </c>
      <c r="AJ120" s="598">
        <v>121.85714285714286</v>
      </c>
      <c r="AK120" s="598">
        <v>36.868571428571428</v>
      </c>
      <c r="AL120" s="598">
        <v>576.53333333333342</v>
      </c>
      <c r="AM120" s="598">
        <v>262.56285714285713</v>
      </c>
      <c r="AN120" s="598">
        <v>28.50844285714286</v>
      </c>
      <c r="AO120" s="598">
        <v>18.439</v>
      </c>
      <c r="AP120" s="598">
        <v>11.568</v>
      </c>
      <c r="AQ120" s="598">
        <v>0</v>
      </c>
      <c r="AR120" s="598">
        <v>0</v>
      </c>
      <c r="AS120" s="598">
        <v>0</v>
      </c>
      <c r="AT120" s="598">
        <v>0</v>
      </c>
      <c r="AU120" s="598">
        <v>0</v>
      </c>
      <c r="AV120" s="598">
        <v>0</v>
      </c>
      <c r="AW120" s="598">
        <v>0</v>
      </c>
      <c r="AX120" s="598">
        <v>0</v>
      </c>
      <c r="AY120" s="598">
        <v>0</v>
      </c>
      <c r="AZ120" s="598">
        <v>0</v>
      </c>
      <c r="BA120" s="598">
        <v>0</v>
      </c>
      <c r="BB120" s="598">
        <v>0</v>
      </c>
      <c r="BC120" s="598">
        <v>0</v>
      </c>
      <c r="BD120" s="598">
        <v>0</v>
      </c>
      <c r="BE120" s="598">
        <v>0</v>
      </c>
      <c r="BF120" s="598">
        <v>0</v>
      </c>
      <c r="BG120" s="598">
        <v>0</v>
      </c>
      <c r="BH120" s="598">
        <v>0</v>
      </c>
      <c r="BI120" s="598">
        <v>0</v>
      </c>
      <c r="BJ120" s="598">
        <v>0</v>
      </c>
      <c r="BK120" s="598">
        <v>2604.6428571428569</v>
      </c>
      <c r="BL120" s="598">
        <v>246.57142857142856</v>
      </c>
      <c r="BM120" s="598">
        <v>240.85714285714289</v>
      </c>
      <c r="BN120" s="598">
        <v>1851.8914285714286</v>
      </c>
      <c r="BO120" s="598">
        <v>1.98</v>
      </c>
      <c r="BP120" s="598">
        <v>0</v>
      </c>
      <c r="BQ120" s="598">
        <v>0</v>
      </c>
      <c r="BR120" s="598">
        <v>131.6</v>
      </c>
      <c r="BS120" s="598">
        <v>13169</v>
      </c>
      <c r="BT120" s="598">
        <v>9089.028571428571</v>
      </c>
      <c r="BU120" s="598">
        <v>0</v>
      </c>
      <c r="BV120" s="598">
        <v>2730.2400000000002</v>
      </c>
      <c r="BW120" s="598">
        <v>0</v>
      </c>
      <c r="BX120" s="598">
        <v>156.85714285714286</v>
      </c>
      <c r="BY120" s="598">
        <v>0</v>
      </c>
      <c r="BZ120" s="598">
        <v>0</v>
      </c>
      <c r="CA120" s="598">
        <v>0</v>
      </c>
      <c r="CB120" s="598">
        <v>70.071428571428569</v>
      </c>
      <c r="CC120" s="598">
        <v>116.0952380952381</v>
      </c>
      <c r="CD120" s="598">
        <v>164.14285714285714</v>
      </c>
      <c r="CE120" s="598">
        <v>315.25714285714287</v>
      </c>
      <c r="CF120" s="598">
        <v>1137.5999999999999</v>
      </c>
      <c r="CG120" s="598">
        <v>0</v>
      </c>
      <c r="CH120" s="598">
        <v>1090.2342857142858</v>
      </c>
      <c r="CI120" s="598">
        <v>0</v>
      </c>
      <c r="CJ120" s="598">
        <v>645.53142857142871</v>
      </c>
      <c r="CK120" s="598">
        <v>0</v>
      </c>
      <c r="CL120" s="598">
        <v>291.95999999999998</v>
      </c>
      <c r="CM120" s="598">
        <v>1769.0714285714284</v>
      </c>
      <c r="CN120" s="598">
        <v>3757.8571428571431</v>
      </c>
      <c r="CO120" s="598">
        <v>2233.2857142857142</v>
      </c>
      <c r="CP120" s="598">
        <v>0</v>
      </c>
      <c r="CQ120" s="598">
        <v>1520.5714285714284</v>
      </c>
      <c r="CR120" s="598">
        <v>31.5</v>
      </c>
      <c r="CS120" s="598">
        <v>331.28571428571428</v>
      </c>
      <c r="CT120" s="598">
        <v>0</v>
      </c>
      <c r="CU120" s="598">
        <v>299.28857142857146</v>
      </c>
      <c r="CV120" s="598">
        <v>548.47619047619048</v>
      </c>
      <c r="CW120" s="598">
        <v>453.14285714285717</v>
      </c>
      <c r="CX120" s="598">
        <v>96.761904761904759</v>
      </c>
      <c r="CY120" s="598">
        <v>114</v>
      </c>
      <c r="CZ120" s="598">
        <v>159.23809523809524</v>
      </c>
      <c r="DA120" s="598">
        <v>250.28571428571428</v>
      </c>
      <c r="DB120" s="598">
        <v>0</v>
      </c>
      <c r="DC120" s="598">
        <v>0</v>
      </c>
      <c r="DD120" s="598">
        <v>0</v>
      </c>
      <c r="DE120" s="598">
        <v>0</v>
      </c>
      <c r="DF120" s="598">
        <v>0</v>
      </c>
      <c r="DG120" s="598">
        <v>0</v>
      </c>
      <c r="DH120" s="598">
        <v>65806.763204761897</v>
      </c>
      <c r="DI120" s="598" t="s">
        <v>77</v>
      </c>
      <c r="DJ120" s="598"/>
      <c r="DK120" s="598"/>
      <c r="DL120" s="598"/>
      <c r="DM120" s="598"/>
      <c r="DN120" s="598"/>
      <c r="DO120" s="598"/>
      <c r="DP120" s="598"/>
      <c r="DQ120" s="598"/>
      <c r="DR120" s="598"/>
      <c r="DS120" s="598"/>
      <c r="DT120" s="598"/>
      <c r="DU120" s="598"/>
      <c r="DV120" s="598"/>
      <c r="DW120" s="598"/>
      <c r="DX120" s="598"/>
      <c r="DY120" s="598"/>
      <c r="DZ120" s="598"/>
      <c r="EA120" s="598"/>
      <c r="EB120" s="598"/>
      <c r="EC120" s="598"/>
      <c r="ED120" s="598"/>
      <c r="EE120" s="598"/>
      <c r="EF120" s="598"/>
      <c r="EG120" s="598"/>
      <c r="EH120" s="598"/>
      <c r="EI120" s="598"/>
      <c r="EJ120" s="598"/>
      <c r="EK120" s="598"/>
      <c r="EL120" s="598"/>
      <c r="EM120" s="598"/>
      <c r="EN120" s="598"/>
      <c r="EO120" s="598"/>
      <c r="EP120" s="598"/>
      <c r="EQ120" s="598"/>
      <c r="ER120" s="598"/>
    </row>
    <row r="121" spans="1:148">
      <c r="A121" s="598"/>
      <c r="B121" s="598"/>
      <c r="C121" s="598"/>
      <c r="D121" s="598"/>
      <c r="E121" s="598"/>
      <c r="F121" s="598"/>
      <c r="G121" s="598"/>
      <c r="H121" s="598"/>
      <c r="I121" s="598"/>
      <c r="J121" s="598"/>
      <c r="K121" s="598"/>
      <c r="L121" s="598"/>
      <c r="M121" s="598"/>
      <c r="N121" s="598"/>
      <c r="O121" s="598"/>
      <c r="P121" s="598"/>
      <c r="Q121" s="598"/>
      <c r="R121" s="598"/>
      <c r="S121" s="598"/>
      <c r="T121" s="598"/>
      <c r="U121" s="598"/>
      <c r="V121" s="598"/>
      <c r="W121" s="598"/>
      <c r="X121" s="598"/>
      <c r="Y121" s="598"/>
      <c r="Z121" s="598"/>
      <c r="AA121" s="598"/>
      <c r="AB121" s="598"/>
      <c r="AC121" s="598"/>
      <c r="AD121" s="598"/>
      <c r="AE121" s="598"/>
      <c r="AF121" s="598"/>
      <c r="AG121" s="598"/>
      <c r="AH121" s="598"/>
      <c r="AI121" s="598"/>
      <c r="AJ121" s="598"/>
      <c r="AK121" s="598"/>
      <c r="AL121" s="598"/>
      <c r="AM121" s="598"/>
      <c r="AN121" s="598"/>
      <c r="AO121" s="598"/>
      <c r="AP121" s="598"/>
      <c r="AQ121" s="598"/>
      <c r="AR121" s="598"/>
      <c r="AS121" s="598"/>
      <c r="AT121" s="598"/>
      <c r="AU121" s="598"/>
      <c r="AV121" s="598"/>
      <c r="AW121" s="598"/>
      <c r="AX121" s="598"/>
      <c r="AY121" s="598"/>
      <c r="AZ121" s="598"/>
      <c r="BA121" s="598"/>
      <c r="BB121" s="598"/>
      <c r="BC121" s="598"/>
      <c r="BD121" s="598"/>
      <c r="BE121" s="598"/>
      <c r="BF121" s="598"/>
      <c r="BG121" s="598"/>
      <c r="BH121" s="598"/>
      <c r="BI121" s="598"/>
      <c r="BJ121" s="598"/>
      <c r="BK121" s="598"/>
      <c r="BL121" s="598"/>
      <c r="BM121" s="598"/>
      <c r="BN121" s="598"/>
      <c r="BO121" s="598"/>
      <c r="BP121" s="598"/>
      <c r="BQ121" s="598"/>
      <c r="BR121" s="598"/>
      <c r="BS121" s="598"/>
      <c r="BT121" s="598"/>
      <c r="BU121" s="598"/>
      <c r="BV121" s="598"/>
      <c r="BW121" s="598"/>
      <c r="BX121" s="598"/>
      <c r="BY121" s="598"/>
      <c r="BZ121" s="598"/>
      <c r="CA121" s="598"/>
      <c r="CB121" s="598"/>
      <c r="CC121" s="598"/>
      <c r="CD121" s="598"/>
      <c r="CE121" s="598"/>
      <c r="CF121" s="598"/>
      <c r="CG121" s="598"/>
      <c r="CH121" s="598"/>
      <c r="CI121" s="598"/>
      <c r="CJ121" s="598"/>
      <c r="CK121" s="598"/>
      <c r="CL121" s="598"/>
      <c r="CM121" s="598"/>
      <c r="CN121" s="598"/>
      <c r="CO121" s="598"/>
      <c r="CP121" s="598"/>
      <c r="CQ121" s="598"/>
      <c r="CR121" s="598"/>
      <c r="CS121" s="598"/>
      <c r="CT121" s="598"/>
      <c r="CU121" s="598"/>
      <c r="CV121" s="598"/>
      <c r="CW121" s="598"/>
      <c r="CX121" s="598"/>
      <c r="CY121" s="598"/>
      <c r="CZ121" s="598"/>
      <c r="DA121" s="598"/>
      <c r="DB121" s="598"/>
      <c r="DC121" s="598"/>
      <c r="DD121" s="598"/>
      <c r="DE121" s="598"/>
      <c r="DF121" s="598"/>
      <c r="DG121" s="598"/>
      <c r="DH121" s="598"/>
      <c r="DI121" s="598"/>
      <c r="DJ121" s="598"/>
      <c r="DK121" s="598"/>
      <c r="DL121" s="598"/>
      <c r="DM121" s="598"/>
      <c r="DN121" s="598"/>
      <c r="DO121" s="598"/>
      <c r="DP121" s="598"/>
      <c r="DQ121" s="598"/>
      <c r="DR121" s="598"/>
      <c r="DS121" s="598"/>
      <c r="DT121" s="598"/>
      <c r="DU121" s="598"/>
      <c r="DV121" s="598"/>
      <c r="DW121" s="598"/>
      <c r="DX121" s="598"/>
      <c r="DY121" s="598"/>
      <c r="DZ121" s="598"/>
      <c r="EA121" s="598"/>
      <c r="EB121" s="598"/>
      <c r="EC121" s="598"/>
      <c r="ED121" s="598"/>
      <c r="EE121" s="598"/>
      <c r="EF121" s="598"/>
      <c r="EG121" s="598"/>
      <c r="EH121" s="598"/>
      <c r="EI121" s="598"/>
      <c r="EJ121" s="598"/>
      <c r="EK121" s="598"/>
      <c r="EL121" s="598"/>
      <c r="EM121" s="598"/>
      <c r="EN121" s="598"/>
      <c r="EO121" s="598"/>
      <c r="EP121" s="598"/>
      <c r="EQ121" s="598"/>
      <c r="ER121" s="598"/>
    </row>
    <row r="122" spans="1:148">
      <c r="A122" s="598" t="s">
        <v>737</v>
      </c>
      <c r="B122" s="598"/>
      <c r="C122" s="598"/>
      <c r="D122" s="598"/>
      <c r="E122" s="598"/>
      <c r="F122" s="598"/>
      <c r="G122" s="598"/>
      <c r="H122" s="598"/>
      <c r="I122" s="598"/>
      <c r="J122" s="598"/>
      <c r="K122" s="598"/>
      <c r="L122" s="598"/>
      <c r="M122" s="598"/>
      <c r="N122" s="598"/>
      <c r="O122" s="598"/>
      <c r="P122" s="598"/>
      <c r="Q122" s="598"/>
      <c r="R122" s="598"/>
      <c r="S122" s="598"/>
      <c r="T122" s="598"/>
      <c r="U122" s="598"/>
      <c r="V122" s="598"/>
      <c r="W122" s="598"/>
      <c r="X122" s="598"/>
      <c r="Y122" s="598"/>
      <c r="Z122" s="598"/>
      <c r="AA122" s="598"/>
      <c r="AB122" s="598"/>
      <c r="AC122" s="598"/>
      <c r="AD122" s="598"/>
      <c r="AE122" s="598"/>
      <c r="AF122" s="598"/>
      <c r="AG122" s="598"/>
      <c r="AH122" s="598"/>
      <c r="AI122" s="598"/>
      <c r="AJ122" s="598"/>
      <c r="AK122" s="598"/>
      <c r="AL122" s="598"/>
      <c r="AM122" s="598"/>
      <c r="AN122" s="598"/>
      <c r="AO122" s="598"/>
      <c r="AP122" s="598"/>
      <c r="AQ122" s="598"/>
      <c r="AR122" s="598"/>
      <c r="AS122" s="598"/>
      <c r="AT122" s="598"/>
      <c r="AU122" s="598"/>
      <c r="AV122" s="598"/>
      <c r="AW122" s="598"/>
      <c r="AX122" s="598"/>
      <c r="AY122" s="598"/>
      <c r="AZ122" s="598"/>
      <c r="BA122" s="598"/>
      <c r="BB122" s="598"/>
      <c r="BC122" s="598"/>
      <c r="BD122" s="598"/>
      <c r="BE122" s="598"/>
      <c r="BF122" s="598"/>
      <c r="BG122" s="598"/>
      <c r="BH122" s="598"/>
      <c r="BI122" s="598"/>
      <c r="BJ122" s="598"/>
      <c r="BK122" s="598"/>
      <c r="BL122" s="598"/>
      <c r="BM122" s="598"/>
      <c r="BN122" s="598"/>
      <c r="BO122" s="598"/>
      <c r="BP122" s="598"/>
      <c r="BQ122" s="598"/>
      <c r="BR122" s="598"/>
      <c r="BS122" s="598"/>
      <c r="BT122" s="598"/>
      <c r="BU122" s="598"/>
      <c r="BV122" s="598"/>
      <c r="BW122" s="598"/>
      <c r="BX122" s="598"/>
      <c r="BY122" s="598"/>
      <c r="BZ122" s="598"/>
      <c r="CA122" s="598"/>
      <c r="CB122" s="598"/>
      <c r="CC122" s="598"/>
      <c r="CD122" s="598"/>
      <c r="CE122" s="598"/>
      <c r="CF122" s="598"/>
      <c r="CG122" s="598"/>
      <c r="CH122" s="598"/>
      <c r="CI122" s="598"/>
      <c r="CJ122" s="598"/>
      <c r="CK122" s="598"/>
      <c r="CL122" s="598"/>
      <c r="CM122" s="598"/>
      <c r="CN122" s="598"/>
      <c r="CO122" s="598"/>
      <c r="CP122" s="598"/>
      <c r="CQ122" s="598"/>
      <c r="CR122" s="598"/>
      <c r="CS122" s="598"/>
      <c r="CT122" s="598"/>
      <c r="CU122" s="598"/>
      <c r="CV122" s="598"/>
      <c r="CW122" s="598"/>
      <c r="CX122" s="598"/>
      <c r="CY122" s="598"/>
      <c r="CZ122" s="598"/>
      <c r="DA122" s="598"/>
      <c r="DB122" s="598"/>
      <c r="DC122" s="598"/>
      <c r="DD122" s="598"/>
      <c r="DE122" s="598"/>
      <c r="DF122" s="598"/>
      <c r="DG122" s="598"/>
      <c r="DH122" s="598"/>
      <c r="DI122" s="598" t="s">
        <v>737</v>
      </c>
      <c r="DJ122" s="598"/>
      <c r="DK122" s="598"/>
      <c r="DL122" s="598"/>
      <c r="DM122" s="598"/>
      <c r="DN122" s="598"/>
      <c r="DO122" s="598"/>
      <c r="DP122" s="598"/>
      <c r="DQ122" s="598"/>
      <c r="DR122" s="598"/>
      <c r="DS122" s="598"/>
      <c r="DT122" s="598"/>
      <c r="DU122" s="598"/>
      <c r="DV122" s="598"/>
      <c r="DW122" s="598"/>
      <c r="DX122" s="598"/>
      <c r="DY122" s="598"/>
      <c r="DZ122" s="598"/>
      <c r="EA122" s="598"/>
      <c r="EB122" s="598"/>
      <c r="EC122" s="598"/>
      <c r="ED122" s="598"/>
      <c r="EE122" s="598"/>
      <c r="EF122" s="598"/>
      <c r="EG122" s="598"/>
      <c r="EH122" s="598"/>
      <c r="EI122" s="598"/>
      <c r="EJ122" s="598"/>
      <c r="EK122" s="598"/>
      <c r="EL122" s="598"/>
      <c r="EM122" s="598"/>
      <c r="EN122" s="598"/>
      <c r="EO122" s="598"/>
      <c r="EP122" s="598"/>
      <c r="EQ122" s="598"/>
      <c r="ER122" s="598"/>
    </row>
    <row r="123" spans="1:148">
      <c r="A123" s="598" t="s">
        <v>893</v>
      </c>
      <c r="B123" s="598">
        <v>132</v>
      </c>
      <c r="C123" s="598">
        <v>3</v>
      </c>
      <c r="D123" s="598">
        <v>6</v>
      </c>
      <c r="E123" s="598">
        <v>36</v>
      </c>
      <c r="F123" s="598">
        <v>725.2</v>
      </c>
      <c r="G123" s="598">
        <v>0</v>
      </c>
      <c r="H123" s="598">
        <v>12</v>
      </c>
      <c r="I123" s="598">
        <v>161.28</v>
      </c>
      <c r="J123" s="598">
        <v>0</v>
      </c>
      <c r="K123" s="598">
        <v>67.2</v>
      </c>
      <c r="L123" s="598">
        <v>0</v>
      </c>
      <c r="M123" s="598">
        <v>20.72</v>
      </c>
      <c r="N123" s="598">
        <v>65.12</v>
      </c>
      <c r="O123" s="598">
        <v>65.12</v>
      </c>
      <c r="P123" s="598">
        <v>139.12</v>
      </c>
      <c r="Q123" s="598">
        <v>1514.24</v>
      </c>
      <c r="R123" s="598">
        <v>204</v>
      </c>
      <c r="S123" s="598">
        <v>6892.48</v>
      </c>
      <c r="T123" s="598">
        <v>14.4</v>
      </c>
      <c r="U123" s="598">
        <v>181.68</v>
      </c>
      <c r="V123" s="598">
        <v>50.4</v>
      </c>
      <c r="W123" s="598">
        <v>0</v>
      </c>
      <c r="X123" s="598">
        <v>335.22</v>
      </c>
      <c r="Y123" s="598">
        <v>22.2</v>
      </c>
      <c r="Z123" s="598">
        <v>268.64</v>
      </c>
      <c r="AA123" s="598">
        <v>46.08</v>
      </c>
      <c r="AB123" s="598">
        <v>1.68</v>
      </c>
      <c r="AC123" s="598">
        <v>864</v>
      </c>
      <c r="AD123" s="598">
        <v>179.2</v>
      </c>
      <c r="AE123" s="598">
        <v>27.72</v>
      </c>
      <c r="AF123" s="598">
        <v>355.2</v>
      </c>
      <c r="AG123" s="598">
        <v>117.76</v>
      </c>
      <c r="AH123" s="598">
        <v>442.8</v>
      </c>
      <c r="AI123" s="598">
        <v>64.8</v>
      </c>
      <c r="AJ123" s="598">
        <v>402</v>
      </c>
      <c r="AK123" s="598">
        <v>8.4</v>
      </c>
      <c r="AL123" s="598">
        <v>138</v>
      </c>
      <c r="AM123" s="598">
        <v>16.64</v>
      </c>
      <c r="AN123" s="598">
        <v>4</v>
      </c>
      <c r="AO123" s="598">
        <v>1.9</v>
      </c>
      <c r="AP123" s="598">
        <v>0</v>
      </c>
      <c r="AQ123" s="598">
        <v>0</v>
      </c>
      <c r="AR123" s="598">
        <v>0</v>
      </c>
      <c r="AS123" s="598">
        <v>792.375</v>
      </c>
      <c r="AT123" s="598">
        <v>24.375</v>
      </c>
      <c r="AU123" s="598">
        <v>603</v>
      </c>
      <c r="AV123" s="598">
        <v>260.8</v>
      </c>
      <c r="AW123" s="598">
        <v>0</v>
      </c>
      <c r="AX123" s="598">
        <v>234</v>
      </c>
      <c r="AY123" s="598">
        <v>28.5</v>
      </c>
      <c r="AZ123" s="598">
        <v>0</v>
      </c>
      <c r="BA123" s="598">
        <v>445</v>
      </c>
      <c r="BB123" s="598">
        <v>15</v>
      </c>
      <c r="BC123" s="598">
        <v>13.4</v>
      </c>
      <c r="BD123" s="598">
        <v>370.375</v>
      </c>
      <c r="BE123" s="598">
        <v>6.375</v>
      </c>
      <c r="BF123" s="598">
        <v>892.8</v>
      </c>
      <c r="BG123" s="598">
        <v>25.5</v>
      </c>
      <c r="BH123" s="598">
        <v>0</v>
      </c>
      <c r="BI123" s="598">
        <v>0</v>
      </c>
      <c r="BJ123" s="598">
        <v>321</v>
      </c>
      <c r="BK123" s="598">
        <v>266.25</v>
      </c>
      <c r="BL123" s="598">
        <v>111</v>
      </c>
      <c r="BM123" s="598">
        <v>0</v>
      </c>
      <c r="BN123" s="598">
        <v>111.78</v>
      </c>
      <c r="BO123" s="598">
        <v>70.14</v>
      </c>
      <c r="BP123" s="598">
        <v>152.1</v>
      </c>
      <c r="BQ123" s="598">
        <v>0</v>
      </c>
      <c r="BR123" s="598">
        <v>351.12</v>
      </c>
      <c r="BS123" s="598">
        <v>216</v>
      </c>
      <c r="BT123" s="598">
        <v>667.2</v>
      </c>
      <c r="BU123" s="598">
        <v>96</v>
      </c>
      <c r="BV123" s="598">
        <v>1252.8</v>
      </c>
      <c r="BW123" s="598">
        <v>244.5</v>
      </c>
      <c r="BX123" s="598">
        <v>0</v>
      </c>
      <c r="BY123" s="598">
        <v>27.6</v>
      </c>
      <c r="BZ123" s="598">
        <v>12</v>
      </c>
      <c r="CA123" s="598">
        <v>29</v>
      </c>
      <c r="CB123" s="598">
        <v>0</v>
      </c>
      <c r="CC123" s="598">
        <v>177</v>
      </c>
      <c r="CD123" s="598">
        <v>69</v>
      </c>
      <c r="CE123" s="598">
        <v>62.4</v>
      </c>
      <c r="CF123" s="598">
        <v>1026</v>
      </c>
      <c r="CG123" s="598">
        <v>48</v>
      </c>
      <c r="CH123" s="598">
        <v>131.76</v>
      </c>
      <c r="CI123" s="598">
        <v>32.4</v>
      </c>
      <c r="CJ123" s="598">
        <v>199.8</v>
      </c>
      <c r="CK123" s="598">
        <v>0</v>
      </c>
      <c r="CL123" s="598">
        <v>19.440000000000001</v>
      </c>
      <c r="CM123" s="598">
        <v>145.5</v>
      </c>
      <c r="CN123" s="598">
        <v>4299</v>
      </c>
      <c r="CO123" s="598">
        <v>321</v>
      </c>
      <c r="CP123" s="598">
        <v>207</v>
      </c>
      <c r="CQ123" s="598">
        <v>577.5</v>
      </c>
      <c r="CR123" s="598">
        <v>0</v>
      </c>
      <c r="CS123" s="598">
        <v>93</v>
      </c>
      <c r="CT123" s="598">
        <v>13.2</v>
      </c>
      <c r="CU123" s="598">
        <v>55.08</v>
      </c>
      <c r="CV123" s="598">
        <v>93</v>
      </c>
      <c r="CW123" s="598">
        <v>276</v>
      </c>
      <c r="CX123" s="598">
        <v>0</v>
      </c>
      <c r="CY123" s="598">
        <v>18</v>
      </c>
      <c r="CZ123" s="598">
        <v>39</v>
      </c>
      <c r="DA123" s="598">
        <v>392</v>
      </c>
      <c r="DB123" s="598"/>
      <c r="DC123" s="598"/>
      <c r="DD123" s="598"/>
      <c r="DE123" s="598"/>
      <c r="DF123" s="598"/>
      <c r="DG123" s="598" t="s">
        <v>40</v>
      </c>
      <c r="DH123" s="598">
        <v>29521.269999999993</v>
      </c>
      <c r="DI123" s="598"/>
      <c r="DJ123" s="598"/>
      <c r="DK123" s="598"/>
      <c r="DL123" s="598"/>
      <c r="DM123" s="598"/>
      <c r="DN123" s="598"/>
      <c r="DO123" s="598"/>
      <c r="DP123" s="598"/>
      <c r="DQ123" s="598"/>
      <c r="DR123" s="598"/>
      <c r="DS123" s="598"/>
      <c r="DT123" s="598"/>
      <c r="DU123" s="598"/>
      <c r="DV123" s="598"/>
      <c r="DW123" s="598"/>
      <c r="DX123" s="598"/>
      <c r="DY123" s="598"/>
      <c r="DZ123" s="598"/>
      <c r="EA123" s="598"/>
      <c r="EB123" s="598"/>
      <c r="EC123" s="598"/>
      <c r="ED123" s="598"/>
      <c r="EE123" s="598"/>
      <c r="EF123" s="598"/>
      <c r="EG123" s="598"/>
      <c r="EH123" s="598"/>
      <c r="EI123" s="598"/>
      <c r="EJ123" s="598"/>
      <c r="EK123" s="598"/>
      <c r="EL123" s="598"/>
      <c r="EM123" s="598"/>
      <c r="EN123" s="598"/>
      <c r="EO123" s="598"/>
      <c r="EP123" s="598"/>
      <c r="EQ123" s="598"/>
      <c r="ER123" s="598"/>
    </row>
    <row r="124" spans="1:148">
      <c r="A124" s="598" t="s">
        <v>906</v>
      </c>
      <c r="B124" s="598">
        <v>118.8</v>
      </c>
      <c r="C124" s="598">
        <v>384</v>
      </c>
      <c r="D124" s="598">
        <v>801</v>
      </c>
      <c r="E124" s="598">
        <v>111</v>
      </c>
      <c r="F124" s="598">
        <v>1213.5999999999999</v>
      </c>
      <c r="G124" s="598">
        <v>36</v>
      </c>
      <c r="H124" s="598">
        <v>66</v>
      </c>
      <c r="I124" s="598">
        <v>271.04000000000002</v>
      </c>
      <c r="J124" s="598">
        <v>2.3199999999999998</v>
      </c>
      <c r="K124" s="598">
        <v>0</v>
      </c>
      <c r="L124" s="598">
        <v>0</v>
      </c>
      <c r="M124" s="598">
        <v>118.4</v>
      </c>
      <c r="N124" s="598">
        <v>171.68</v>
      </c>
      <c r="O124" s="598">
        <v>88.8</v>
      </c>
      <c r="P124" s="598">
        <v>174.64</v>
      </c>
      <c r="Q124" s="598">
        <v>132.16</v>
      </c>
      <c r="R124" s="598">
        <v>0</v>
      </c>
      <c r="S124" s="598">
        <v>3937.92</v>
      </c>
      <c r="T124" s="598">
        <v>585</v>
      </c>
      <c r="U124" s="598">
        <v>495.6</v>
      </c>
      <c r="V124" s="598">
        <v>208.8</v>
      </c>
      <c r="W124" s="598">
        <v>0</v>
      </c>
      <c r="X124" s="598">
        <v>936.84</v>
      </c>
      <c r="Y124" s="598">
        <v>48.84</v>
      </c>
      <c r="Z124" s="598">
        <v>1983.52</v>
      </c>
      <c r="AA124" s="598">
        <v>226.8</v>
      </c>
      <c r="AB124" s="598">
        <v>9.6</v>
      </c>
      <c r="AC124" s="598">
        <v>0</v>
      </c>
      <c r="AD124" s="598">
        <v>221.76</v>
      </c>
      <c r="AE124" s="598">
        <v>2.2400000000000002</v>
      </c>
      <c r="AF124" s="598">
        <v>883.2</v>
      </c>
      <c r="AG124" s="598">
        <v>106.72</v>
      </c>
      <c r="AH124" s="598">
        <v>1418.4</v>
      </c>
      <c r="AI124" s="598">
        <v>0</v>
      </c>
      <c r="AJ124" s="598">
        <v>318</v>
      </c>
      <c r="AK124" s="598">
        <v>28.8</v>
      </c>
      <c r="AL124" s="598">
        <v>496.8</v>
      </c>
      <c r="AM124" s="598">
        <v>262.08</v>
      </c>
      <c r="AN124" s="598">
        <v>25.1</v>
      </c>
      <c r="AO124" s="598">
        <v>15.2</v>
      </c>
      <c r="AP124" s="598">
        <v>0</v>
      </c>
      <c r="AQ124" s="598">
        <v>0</v>
      </c>
      <c r="AR124" s="598">
        <v>0</v>
      </c>
      <c r="AS124" s="598">
        <v>442</v>
      </c>
      <c r="AT124" s="598">
        <v>64</v>
      </c>
      <c r="AU124" s="598">
        <v>287</v>
      </c>
      <c r="AV124" s="598">
        <v>584</v>
      </c>
      <c r="AW124" s="598">
        <v>75.599999999999994</v>
      </c>
      <c r="AX124" s="598">
        <v>118.5</v>
      </c>
      <c r="AY124" s="598">
        <v>76.5</v>
      </c>
      <c r="AZ124" s="598">
        <v>0</v>
      </c>
      <c r="BA124" s="598">
        <v>0</v>
      </c>
      <c r="BB124" s="598">
        <v>47</v>
      </c>
      <c r="BC124" s="598">
        <v>49.6</v>
      </c>
      <c r="BD124" s="598">
        <v>483</v>
      </c>
      <c r="BE124" s="598">
        <v>1</v>
      </c>
      <c r="BF124" s="598">
        <v>1575.2</v>
      </c>
      <c r="BG124" s="598">
        <v>49.5</v>
      </c>
      <c r="BH124" s="598">
        <v>0</v>
      </c>
      <c r="BI124" s="598">
        <v>120</v>
      </c>
      <c r="BJ124" s="598">
        <v>160.5</v>
      </c>
      <c r="BK124" s="598">
        <v>693</v>
      </c>
      <c r="BL124" s="598">
        <v>87</v>
      </c>
      <c r="BM124" s="598">
        <v>0</v>
      </c>
      <c r="BN124" s="598">
        <v>232.2</v>
      </c>
      <c r="BO124" s="598">
        <v>318.36</v>
      </c>
      <c r="BP124" s="598">
        <v>464.4</v>
      </c>
      <c r="BQ124" s="598">
        <v>0</v>
      </c>
      <c r="BR124" s="598">
        <v>0</v>
      </c>
      <c r="BS124" s="598">
        <v>13245</v>
      </c>
      <c r="BT124" s="598">
        <v>3110.4</v>
      </c>
      <c r="BU124" s="598">
        <v>0</v>
      </c>
      <c r="BV124" s="598">
        <v>0</v>
      </c>
      <c r="BW124" s="598">
        <v>198</v>
      </c>
      <c r="BX124" s="598">
        <v>0</v>
      </c>
      <c r="BY124" s="598">
        <v>24</v>
      </c>
      <c r="BZ124" s="598">
        <v>16.8</v>
      </c>
      <c r="CA124" s="598">
        <v>18</v>
      </c>
      <c r="CB124" s="598">
        <v>12</v>
      </c>
      <c r="CC124" s="598">
        <v>51</v>
      </c>
      <c r="CD124" s="598">
        <v>84</v>
      </c>
      <c r="CE124" s="598">
        <v>150</v>
      </c>
      <c r="CF124" s="598">
        <v>0</v>
      </c>
      <c r="CG124" s="598">
        <v>0</v>
      </c>
      <c r="CH124" s="598">
        <v>854.28</v>
      </c>
      <c r="CI124" s="598">
        <v>0</v>
      </c>
      <c r="CJ124" s="598">
        <v>332.64</v>
      </c>
      <c r="CK124" s="598">
        <v>0</v>
      </c>
      <c r="CL124" s="598">
        <v>81</v>
      </c>
      <c r="CM124" s="598">
        <v>235.5</v>
      </c>
      <c r="CN124" s="598">
        <v>3090</v>
      </c>
      <c r="CO124" s="598">
        <v>1608</v>
      </c>
      <c r="CP124" s="598">
        <v>262.5</v>
      </c>
      <c r="CQ124" s="598">
        <v>0</v>
      </c>
      <c r="CR124" s="598">
        <v>10.5</v>
      </c>
      <c r="CS124" s="598">
        <v>150</v>
      </c>
      <c r="CT124" s="598">
        <v>20.399999999999999</v>
      </c>
      <c r="CU124" s="598">
        <v>226.8</v>
      </c>
      <c r="CV124" s="598">
        <v>411</v>
      </c>
      <c r="CW124" s="598">
        <v>258</v>
      </c>
      <c r="CX124" s="598">
        <v>144</v>
      </c>
      <c r="CY124" s="598">
        <v>96</v>
      </c>
      <c r="CZ124" s="598">
        <v>120</v>
      </c>
      <c r="DA124" s="598">
        <v>192</v>
      </c>
      <c r="DB124" s="598"/>
      <c r="DC124" s="598"/>
      <c r="DD124" s="598"/>
      <c r="DE124" s="598"/>
      <c r="DF124" s="598"/>
      <c r="DG124" s="598" t="s">
        <v>40</v>
      </c>
      <c r="DH124" s="598">
        <v>46830.840000000011</v>
      </c>
      <c r="DI124" s="598"/>
      <c r="DJ124" s="598"/>
      <c r="DK124" s="598"/>
      <c r="DL124" s="598"/>
      <c r="DM124" s="598"/>
      <c r="DN124" s="598"/>
      <c r="DO124" s="598"/>
      <c r="DP124" s="598"/>
      <c r="DQ124" s="598"/>
      <c r="DR124" s="598"/>
      <c r="DS124" s="598"/>
      <c r="DT124" s="598"/>
      <c r="DU124" s="598"/>
      <c r="DV124" s="598"/>
      <c r="DW124" s="598"/>
      <c r="DX124" s="598"/>
      <c r="DY124" s="598"/>
      <c r="DZ124" s="598"/>
      <c r="EA124" s="598"/>
      <c r="EB124" s="598"/>
      <c r="EC124" s="598"/>
      <c r="ED124" s="598"/>
      <c r="EE124" s="598"/>
      <c r="EF124" s="598"/>
      <c r="EG124" s="598"/>
      <c r="EH124" s="598"/>
      <c r="EI124" s="598"/>
      <c r="EJ124" s="598"/>
      <c r="EK124" s="598"/>
      <c r="EL124" s="598"/>
      <c r="EM124" s="598"/>
      <c r="EN124" s="598"/>
      <c r="EO124" s="598"/>
      <c r="EP124" s="598"/>
      <c r="EQ124" s="598"/>
      <c r="ER124" s="598"/>
    </row>
    <row r="125" spans="1:148">
      <c r="A125" s="598" t="s">
        <v>40</v>
      </c>
      <c r="B125" s="598" t="s">
        <v>40</v>
      </c>
      <c r="C125" s="598" t="s">
        <v>40</v>
      </c>
      <c r="D125" s="598" t="s">
        <v>40</v>
      </c>
      <c r="E125" s="598" t="s">
        <v>40</v>
      </c>
      <c r="F125" s="598" t="s">
        <v>40</v>
      </c>
      <c r="G125" s="598" t="s">
        <v>40</v>
      </c>
      <c r="H125" s="598" t="s">
        <v>40</v>
      </c>
      <c r="I125" s="598" t="s">
        <v>40</v>
      </c>
      <c r="J125" s="598" t="s">
        <v>40</v>
      </c>
      <c r="K125" s="598" t="s">
        <v>40</v>
      </c>
      <c r="L125" s="598" t="s">
        <v>40</v>
      </c>
      <c r="M125" s="598" t="s">
        <v>40</v>
      </c>
      <c r="N125" s="598" t="s">
        <v>40</v>
      </c>
      <c r="O125" s="598" t="s">
        <v>40</v>
      </c>
      <c r="P125" s="598" t="s">
        <v>40</v>
      </c>
      <c r="Q125" s="598" t="s">
        <v>40</v>
      </c>
      <c r="R125" s="598" t="s">
        <v>40</v>
      </c>
      <c r="S125" s="598" t="s">
        <v>40</v>
      </c>
      <c r="T125" s="598" t="s">
        <v>40</v>
      </c>
      <c r="U125" s="598" t="s">
        <v>40</v>
      </c>
      <c r="V125" s="598" t="s">
        <v>40</v>
      </c>
      <c r="W125" s="598" t="s">
        <v>40</v>
      </c>
      <c r="X125" s="598" t="s">
        <v>40</v>
      </c>
      <c r="Y125" s="598" t="s">
        <v>40</v>
      </c>
      <c r="Z125" s="598" t="s">
        <v>40</v>
      </c>
      <c r="AA125" s="598" t="s">
        <v>40</v>
      </c>
      <c r="AB125" s="598" t="s">
        <v>40</v>
      </c>
      <c r="AC125" s="598" t="s">
        <v>40</v>
      </c>
      <c r="AD125" s="598" t="s">
        <v>40</v>
      </c>
      <c r="AE125" s="598" t="s">
        <v>40</v>
      </c>
      <c r="AF125" s="598" t="s">
        <v>40</v>
      </c>
      <c r="AG125" s="598" t="s">
        <v>40</v>
      </c>
      <c r="AH125" s="598" t="s">
        <v>40</v>
      </c>
      <c r="AI125" s="598" t="s">
        <v>40</v>
      </c>
      <c r="AJ125" s="598" t="s">
        <v>40</v>
      </c>
      <c r="AK125" s="598" t="s">
        <v>40</v>
      </c>
      <c r="AL125" s="598" t="s">
        <v>40</v>
      </c>
      <c r="AM125" s="598" t="s">
        <v>40</v>
      </c>
      <c r="AN125" s="598" t="s">
        <v>40</v>
      </c>
      <c r="AO125" s="598" t="s">
        <v>40</v>
      </c>
      <c r="AP125" s="598" t="s">
        <v>40</v>
      </c>
      <c r="AQ125" s="598" t="s">
        <v>40</v>
      </c>
      <c r="AR125" s="598" t="s">
        <v>40</v>
      </c>
      <c r="AS125" s="598" t="s">
        <v>40</v>
      </c>
      <c r="AT125" s="598" t="s">
        <v>40</v>
      </c>
      <c r="AU125" s="598" t="s">
        <v>40</v>
      </c>
      <c r="AV125" s="598" t="s">
        <v>40</v>
      </c>
      <c r="AW125" s="598" t="s">
        <v>40</v>
      </c>
      <c r="AX125" s="598" t="s">
        <v>40</v>
      </c>
      <c r="AY125" s="598" t="s">
        <v>40</v>
      </c>
      <c r="AZ125" s="598" t="s">
        <v>40</v>
      </c>
      <c r="BA125" s="598" t="s">
        <v>40</v>
      </c>
      <c r="BB125" s="598" t="s">
        <v>40</v>
      </c>
      <c r="BC125" s="598" t="s">
        <v>40</v>
      </c>
      <c r="BD125" s="598" t="s">
        <v>40</v>
      </c>
      <c r="BE125" s="598" t="s">
        <v>40</v>
      </c>
      <c r="BF125" s="598" t="s">
        <v>40</v>
      </c>
      <c r="BG125" s="598" t="s">
        <v>40</v>
      </c>
      <c r="BH125" s="598" t="s">
        <v>40</v>
      </c>
      <c r="BI125" s="598" t="s">
        <v>40</v>
      </c>
      <c r="BJ125" s="598" t="s">
        <v>40</v>
      </c>
      <c r="BK125" s="598" t="s">
        <v>40</v>
      </c>
      <c r="BL125" s="598" t="s">
        <v>40</v>
      </c>
      <c r="BM125" s="598" t="s">
        <v>40</v>
      </c>
      <c r="BN125" s="598" t="s">
        <v>40</v>
      </c>
      <c r="BO125" s="598" t="s">
        <v>40</v>
      </c>
      <c r="BP125" s="598" t="s">
        <v>40</v>
      </c>
      <c r="BQ125" s="598" t="s">
        <v>40</v>
      </c>
      <c r="BR125" s="598" t="s">
        <v>40</v>
      </c>
      <c r="BS125" s="598" t="s">
        <v>40</v>
      </c>
      <c r="BT125" s="598" t="s">
        <v>40</v>
      </c>
      <c r="BU125" s="598" t="s">
        <v>40</v>
      </c>
      <c r="BV125" s="598" t="s">
        <v>40</v>
      </c>
      <c r="BW125" s="598" t="s">
        <v>40</v>
      </c>
      <c r="BX125" s="598" t="s">
        <v>40</v>
      </c>
      <c r="BY125" s="598" t="s">
        <v>40</v>
      </c>
      <c r="BZ125" s="598" t="s">
        <v>40</v>
      </c>
      <c r="CA125" s="598" t="s">
        <v>40</v>
      </c>
      <c r="CB125" s="598" t="s">
        <v>40</v>
      </c>
      <c r="CC125" s="598" t="s">
        <v>40</v>
      </c>
      <c r="CD125" s="598" t="s">
        <v>40</v>
      </c>
      <c r="CE125" s="598" t="s">
        <v>40</v>
      </c>
      <c r="CF125" s="598" t="s">
        <v>40</v>
      </c>
      <c r="CG125" s="598" t="s">
        <v>40</v>
      </c>
      <c r="CH125" s="598" t="s">
        <v>40</v>
      </c>
      <c r="CI125" s="598" t="s">
        <v>40</v>
      </c>
      <c r="CJ125" s="598" t="s">
        <v>40</v>
      </c>
      <c r="CK125" s="598" t="s">
        <v>40</v>
      </c>
      <c r="CL125" s="598" t="s">
        <v>40</v>
      </c>
      <c r="CM125" s="598" t="s">
        <v>40</v>
      </c>
      <c r="CN125" s="598" t="s">
        <v>40</v>
      </c>
      <c r="CO125" s="598" t="s">
        <v>40</v>
      </c>
      <c r="CP125" s="598" t="s">
        <v>40</v>
      </c>
      <c r="CQ125" s="598" t="s">
        <v>40</v>
      </c>
      <c r="CR125" s="598" t="s">
        <v>40</v>
      </c>
      <c r="CS125" s="598" t="s">
        <v>40</v>
      </c>
      <c r="CT125" s="598" t="s">
        <v>40</v>
      </c>
      <c r="CU125" s="598" t="s">
        <v>40</v>
      </c>
      <c r="CV125" s="598" t="s">
        <v>40</v>
      </c>
      <c r="CW125" s="598" t="s">
        <v>40</v>
      </c>
      <c r="CX125" s="598" t="s">
        <v>40</v>
      </c>
      <c r="CY125" s="598" t="s">
        <v>40</v>
      </c>
      <c r="CZ125" s="598" t="s">
        <v>40</v>
      </c>
      <c r="DA125" s="598" t="s">
        <v>40</v>
      </c>
      <c r="DB125" s="598"/>
      <c r="DC125" s="598" t="s">
        <v>40</v>
      </c>
      <c r="DD125" s="598"/>
      <c r="DE125" s="598"/>
      <c r="DF125" s="598"/>
      <c r="DG125" s="598"/>
      <c r="DH125" s="598">
        <v>0</v>
      </c>
      <c r="DI125" s="598"/>
      <c r="DJ125" s="598"/>
      <c r="DK125" s="598"/>
      <c r="DL125" s="598"/>
      <c r="DM125" s="598"/>
      <c r="DN125" s="598"/>
      <c r="DO125" s="598"/>
      <c r="DP125" s="598"/>
      <c r="DQ125" s="598"/>
      <c r="DR125" s="598"/>
      <c r="DS125" s="598"/>
      <c r="DT125" s="598"/>
      <c r="DU125" s="598"/>
      <c r="DV125" s="598"/>
      <c r="DW125" s="598"/>
      <c r="DX125" s="598"/>
      <c r="DY125" s="598"/>
      <c r="DZ125" s="598"/>
      <c r="EA125" s="598"/>
      <c r="EB125" s="598"/>
      <c r="EC125" s="598"/>
      <c r="ED125" s="598"/>
      <c r="EE125" s="598"/>
      <c r="EF125" s="598"/>
      <c r="EG125" s="598"/>
      <c r="EH125" s="598"/>
      <c r="EI125" s="598"/>
      <c r="EJ125" s="598"/>
      <c r="EK125" s="598"/>
      <c r="EL125" s="598"/>
      <c r="EM125" s="598"/>
      <c r="EN125" s="598"/>
      <c r="EO125" s="598"/>
      <c r="EP125" s="598"/>
      <c r="EQ125" s="598"/>
      <c r="ER125" s="598"/>
    </row>
    <row r="126" spans="1:148">
      <c r="A126" s="598"/>
      <c r="B126" s="598"/>
      <c r="C126" s="598"/>
      <c r="D126" s="598"/>
      <c r="E126" s="598"/>
      <c r="F126" s="598"/>
      <c r="G126" s="598"/>
      <c r="H126" s="598"/>
      <c r="I126" s="598"/>
      <c r="J126" s="598"/>
      <c r="K126" s="598"/>
      <c r="L126" s="598"/>
      <c r="M126" s="598"/>
      <c r="N126" s="598"/>
      <c r="O126" s="598"/>
      <c r="P126" s="598"/>
      <c r="Q126" s="598"/>
      <c r="R126" s="598"/>
      <c r="S126" s="598"/>
      <c r="T126" s="598"/>
      <c r="U126" s="598"/>
      <c r="V126" s="598"/>
      <c r="W126" s="598"/>
      <c r="X126" s="598"/>
      <c r="Y126" s="598"/>
      <c r="Z126" s="598"/>
      <c r="AA126" s="598"/>
      <c r="AB126" s="598"/>
      <c r="AC126" s="598"/>
      <c r="AD126" s="598"/>
      <c r="AE126" s="598"/>
      <c r="AF126" s="598"/>
      <c r="AG126" s="598"/>
      <c r="AH126" s="598"/>
      <c r="AI126" s="598"/>
      <c r="AJ126" s="598"/>
      <c r="AK126" s="598"/>
      <c r="AL126" s="598"/>
      <c r="AM126" s="598"/>
      <c r="AN126" s="598"/>
      <c r="AO126" s="598"/>
      <c r="AP126" s="598"/>
      <c r="AQ126" s="598"/>
      <c r="AR126" s="598"/>
      <c r="AS126" s="598"/>
      <c r="AT126" s="598"/>
      <c r="AU126" s="598"/>
      <c r="AV126" s="598"/>
      <c r="AW126" s="598"/>
      <c r="AX126" s="598"/>
      <c r="AY126" s="598"/>
      <c r="AZ126" s="598"/>
      <c r="BA126" s="598"/>
      <c r="BB126" s="598"/>
      <c r="BC126" s="598"/>
      <c r="BD126" s="598"/>
      <c r="BE126" s="598"/>
      <c r="BF126" s="598"/>
      <c r="BG126" s="598"/>
      <c r="BH126" s="598"/>
      <c r="BI126" s="598"/>
      <c r="BJ126" s="598"/>
      <c r="BK126" s="598"/>
      <c r="BL126" s="598"/>
      <c r="BM126" s="598"/>
      <c r="BN126" s="598"/>
      <c r="BO126" s="598"/>
      <c r="BP126" s="598"/>
      <c r="BQ126" s="598"/>
      <c r="BR126" s="598"/>
      <c r="BS126" s="598"/>
      <c r="BT126" s="598"/>
      <c r="BU126" s="598"/>
      <c r="BV126" s="598"/>
      <c r="BW126" s="598"/>
      <c r="BX126" s="598"/>
      <c r="BY126" s="598"/>
      <c r="BZ126" s="598"/>
      <c r="CA126" s="598"/>
      <c r="CB126" s="598"/>
      <c r="CC126" s="598"/>
      <c r="CD126" s="598"/>
      <c r="CE126" s="598"/>
      <c r="CF126" s="598"/>
      <c r="CG126" s="598"/>
      <c r="CH126" s="598"/>
      <c r="CI126" s="598"/>
      <c r="CJ126" s="598"/>
      <c r="CK126" s="598"/>
      <c r="CL126" s="598"/>
      <c r="CM126" s="598"/>
      <c r="CN126" s="598"/>
      <c r="CO126" s="598"/>
      <c r="CP126" s="598"/>
      <c r="CQ126" s="598"/>
      <c r="CR126" s="598"/>
      <c r="CS126" s="598"/>
      <c r="CT126" s="598"/>
      <c r="CU126" s="598"/>
      <c r="CV126" s="598"/>
      <c r="CW126" s="598"/>
      <c r="CX126" s="598"/>
      <c r="CY126" s="598"/>
      <c r="CZ126" s="598"/>
      <c r="DA126" s="598"/>
      <c r="DB126" s="598"/>
      <c r="DC126" s="598"/>
      <c r="DD126" s="598"/>
      <c r="DE126" s="598"/>
      <c r="DF126" s="598"/>
      <c r="DG126" s="598"/>
      <c r="DH126" s="598">
        <v>0</v>
      </c>
      <c r="DI126" s="598" t="s">
        <v>40</v>
      </c>
      <c r="DJ126" s="598"/>
      <c r="DK126" s="598"/>
      <c r="DL126" s="598"/>
      <c r="DM126" s="598"/>
      <c r="DN126" s="598"/>
      <c r="DO126" s="598"/>
      <c r="DP126" s="598"/>
      <c r="DQ126" s="598"/>
      <c r="DR126" s="598"/>
      <c r="DS126" s="598"/>
      <c r="DT126" s="598"/>
      <c r="DU126" s="598"/>
      <c r="DV126" s="598"/>
      <c r="DW126" s="598"/>
      <c r="DX126" s="598"/>
      <c r="DY126" s="598"/>
      <c r="DZ126" s="598"/>
      <c r="EA126" s="598"/>
      <c r="EB126" s="598"/>
      <c r="EC126" s="598"/>
      <c r="ED126" s="598"/>
      <c r="EE126" s="598"/>
      <c r="EF126" s="598"/>
      <c r="EG126" s="598"/>
      <c r="EH126" s="598"/>
      <c r="EI126" s="598"/>
      <c r="EJ126" s="598"/>
      <c r="EK126" s="598"/>
      <c r="EL126" s="598"/>
      <c r="EM126" s="598"/>
      <c r="EN126" s="598"/>
      <c r="EO126" s="598"/>
      <c r="EP126" s="598"/>
      <c r="EQ126" s="598"/>
      <c r="ER126" s="598"/>
    </row>
    <row r="127" spans="1:148">
      <c r="A127" s="598"/>
      <c r="B127" s="598"/>
      <c r="C127" s="598"/>
      <c r="D127" s="598"/>
      <c r="E127" s="598"/>
      <c r="F127" s="598"/>
      <c r="G127" s="598"/>
      <c r="H127" s="598"/>
      <c r="I127" s="598"/>
      <c r="J127" s="598"/>
      <c r="K127" s="598"/>
      <c r="L127" s="598"/>
      <c r="M127" s="598"/>
      <c r="N127" s="598"/>
      <c r="O127" s="598"/>
      <c r="P127" s="598"/>
      <c r="Q127" s="598"/>
      <c r="R127" s="598"/>
      <c r="S127" s="598"/>
      <c r="T127" s="598"/>
      <c r="U127" s="598"/>
      <c r="V127" s="598"/>
      <c r="W127" s="598"/>
      <c r="X127" s="598"/>
      <c r="Y127" s="598"/>
      <c r="Z127" s="598"/>
      <c r="AA127" s="598"/>
      <c r="AB127" s="598"/>
      <c r="AC127" s="598"/>
      <c r="AD127" s="598"/>
      <c r="AE127" s="598"/>
      <c r="AF127" s="598"/>
      <c r="AG127" s="598"/>
      <c r="AH127" s="598"/>
      <c r="AI127" s="598"/>
      <c r="AJ127" s="598"/>
      <c r="AK127" s="598"/>
      <c r="AL127" s="598"/>
      <c r="AM127" s="598"/>
      <c r="AN127" s="598"/>
      <c r="AO127" s="598"/>
      <c r="AP127" s="598"/>
      <c r="AQ127" s="598"/>
      <c r="AR127" s="598"/>
      <c r="AS127" s="598"/>
      <c r="AT127" s="598"/>
      <c r="AU127" s="598"/>
      <c r="AV127" s="598"/>
      <c r="AW127" s="598"/>
      <c r="AX127" s="598"/>
      <c r="AY127" s="598"/>
      <c r="AZ127" s="598"/>
      <c r="BA127" s="598"/>
      <c r="BB127" s="598"/>
      <c r="BC127" s="598"/>
      <c r="BD127" s="598"/>
      <c r="BE127" s="598"/>
      <c r="BF127" s="598"/>
      <c r="BG127" s="598"/>
      <c r="BH127" s="598"/>
      <c r="BI127" s="598"/>
      <c r="BJ127" s="598"/>
      <c r="BK127" s="598"/>
      <c r="BL127" s="598"/>
      <c r="BM127" s="598"/>
      <c r="BN127" s="598"/>
      <c r="BO127" s="598"/>
      <c r="BP127" s="598"/>
      <c r="BQ127" s="598"/>
      <c r="BR127" s="598"/>
      <c r="BS127" s="598"/>
      <c r="BT127" s="598"/>
      <c r="BU127" s="598"/>
      <c r="BV127" s="598"/>
      <c r="BW127" s="598"/>
      <c r="BX127" s="598"/>
      <c r="BY127" s="598"/>
      <c r="BZ127" s="598"/>
      <c r="CA127" s="598"/>
      <c r="CB127" s="598"/>
      <c r="CC127" s="598"/>
      <c r="CD127" s="598"/>
      <c r="CE127" s="598"/>
      <c r="CF127" s="598"/>
      <c r="CG127" s="598"/>
      <c r="CH127" s="598"/>
      <c r="CI127" s="598"/>
      <c r="CJ127" s="598"/>
      <c r="CK127" s="598"/>
      <c r="CL127" s="598"/>
      <c r="CM127" s="598"/>
      <c r="CN127" s="598"/>
      <c r="CO127" s="598"/>
      <c r="CP127" s="598"/>
      <c r="CQ127" s="598"/>
      <c r="CR127" s="598"/>
      <c r="CS127" s="598"/>
      <c r="CT127" s="598"/>
      <c r="CU127" s="598"/>
      <c r="CV127" s="598"/>
      <c r="CW127" s="598"/>
      <c r="CX127" s="598"/>
      <c r="CY127" s="598"/>
      <c r="CZ127" s="598"/>
      <c r="DA127" s="598"/>
      <c r="DB127" s="598"/>
      <c r="DC127" s="598"/>
      <c r="DD127" s="598"/>
      <c r="DE127" s="598"/>
      <c r="DF127" s="598"/>
      <c r="DG127" s="598"/>
      <c r="DH127" s="598">
        <v>0</v>
      </c>
      <c r="DI127" s="598" t="s">
        <v>40</v>
      </c>
      <c r="DJ127" s="598"/>
      <c r="DK127" s="598"/>
      <c r="DL127" s="598"/>
      <c r="DM127" s="598"/>
      <c r="DN127" s="598"/>
      <c r="DO127" s="598"/>
      <c r="DP127" s="598"/>
      <c r="DQ127" s="598"/>
      <c r="DR127" s="598"/>
      <c r="DS127" s="598"/>
      <c r="DT127" s="598"/>
      <c r="DU127" s="598"/>
      <c r="DV127" s="598"/>
      <c r="DW127" s="598"/>
      <c r="DX127" s="598"/>
      <c r="DY127" s="598"/>
      <c r="DZ127" s="598"/>
      <c r="EA127" s="598"/>
      <c r="EB127" s="598"/>
      <c r="EC127" s="598"/>
      <c r="ED127" s="598"/>
      <c r="EE127" s="598"/>
      <c r="EF127" s="598"/>
      <c r="EG127" s="598"/>
      <c r="EH127" s="598"/>
      <c r="EI127" s="598"/>
      <c r="EJ127" s="598"/>
      <c r="EK127" s="598"/>
      <c r="EL127" s="598"/>
      <c r="EM127" s="598"/>
      <c r="EN127" s="598"/>
      <c r="EO127" s="598"/>
      <c r="EP127" s="598"/>
      <c r="EQ127" s="598"/>
      <c r="ER127" s="598"/>
    </row>
    <row r="128" spans="1:148">
      <c r="A128" s="598" t="s">
        <v>40</v>
      </c>
      <c r="B128" s="598" t="s">
        <v>40</v>
      </c>
      <c r="C128" s="598" t="s">
        <v>40</v>
      </c>
      <c r="D128" s="598" t="s">
        <v>40</v>
      </c>
      <c r="E128" s="598" t="s">
        <v>40</v>
      </c>
      <c r="F128" s="598" t="s">
        <v>40</v>
      </c>
      <c r="G128" s="598" t="s">
        <v>40</v>
      </c>
      <c r="H128" s="598" t="s">
        <v>40</v>
      </c>
      <c r="I128" s="598" t="s">
        <v>40</v>
      </c>
      <c r="J128" s="598" t="s">
        <v>40</v>
      </c>
      <c r="K128" s="598" t="s">
        <v>40</v>
      </c>
      <c r="L128" s="598" t="s">
        <v>40</v>
      </c>
      <c r="M128" s="598" t="s">
        <v>40</v>
      </c>
      <c r="N128" s="598" t="s">
        <v>40</v>
      </c>
      <c r="O128" s="598" t="s">
        <v>40</v>
      </c>
      <c r="P128" s="598" t="s">
        <v>40</v>
      </c>
      <c r="Q128" s="598" t="s">
        <v>40</v>
      </c>
      <c r="R128" s="598" t="s">
        <v>40</v>
      </c>
      <c r="S128" s="598" t="s">
        <v>40</v>
      </c>
      <c r="T128" s="598" t="s">
        <v>40</v>
      </c>
      <c r="U128" s="598" t="s">
        <v>40</v>
      </c>
      <c r="V128" s="598" t="s">
        <v>40</v>
      </c>
      <c r="W128" s="598" t="s">
        <v>40</v>
      </c>
      <c r="X128" s="598" t="s">
        <v>40</v>
      </c>
      <c r="Y128" s="598" t="s">
        <v>40</v>
      </c>
      <c r="Z128" s="598" t="s">
        <v>40</v>
      </c>
      <c r="AA128" s="598" t="s">
        <v>40</v>
      </c>
      <c r="AB128" s="598" t="s">
        <v>40</v>
      </c>
      <c r="AC128" s="598" t="s">
        <v>40</v>
      </c>
      <c r="AD128" s="598" t="s">
        <v>40</v>
      </c>
      <c r="AE128" s="598" t="s">
        <v>40</v>
      </c>
      <c r="AF128" s="598" t="s">
        <v>40</v>
      </c>
      <c r="AG128" s="598" t="s">
        <v>40</v>
      </c>
      <c r="AH128" s="598" t="s">
        <v>40</v>
      </c>
      <c r="AI128" s="598" t="s">
        <v>40</v>
      </c>
      <c r="AJ128" s="598" t="s">
        <v>40</v>
      </c>
      <c r="AK128" s="598" t="s">
        <v>40</v>
      </c>
      <c r="AL128" s="598" t="s">
        <v>40</v>
      </c>
      <c r="AM128" s="598" t="s">
        <v>40</v>
      </c>
      <c r="AN128" s="598" t="s">
        <v>40</v>
      </c>
      <c r="AO128" s="598" t="s">
        <v>40</v>
      </c>
      <c r="AP128" s="598" t="s">
        <v>40</v>
      </c>
      <c r="AQ128" s="598" t="s">
        <v>40</v>
      </c>
      <c r="AR128" s="598" t="s">
        <v>40</v>
      </c>
      <c r="AS128" s="598" t="s">
        <v>40</v>
      </c>
      <c r="AT128" s="598" t="s">
        <v>40</v>
      </c>
      <c r="AU128" s="598" t="s">
        <v>40</v>
      </c>
      <c r="AV128" s="598" t="s">
        <v>40</v>
      </c>
      <c r="AW128" s="598" t="s">
        <v>40</v>
      </c>
      <c r="AX128" s="598" t="s">
        <v>40</v>
      </c>
      <c r="AY128" s="598" t="s">
        <v>40</v>
      </c>
      <c r="AZ128" s="598" t="s">
        <v>40</v>
      </c>
      <c r="BA128" s="598" t="s">
        <v>40</v>
      </c>
      <c r="BB128" s="598" t="s">
        <v>40</v>
      </c>
      <c r="BC128" s="598" t="s">
        <v>40</v>
      </c>
      <c r="BD128" s="598" t="s">
        <v>40</v>
      </c>
      <c r="BE128" s="598" t="s">
        <v>40</v>
      </c>
      <c r="BF128" s="598" t="s">
        <v>40</v>
      </c>
      <c r="BG128" s="598" t="s">
        <v>40</v>
      </c>
      <c r="BH128" s="598" t="s">
        <v>40</v>
      </c>
      <c r="BI128" s="598" t="s">
        <v>40</v>
      </c>
      <c r="BJ128" s="598" t="s">
        <v>40</v>
      </c>
      <c r="BK128" s="598" t="s">
        <v>40</v>
      </c>
      <c r="BL128" s="598" t="s">
        <v>40</v>
      </c>
      <c r="BM128" s="598" t="s">
        <v>40</v>
      </c>
      <c r="BN128" s="598" t="s">
        <v>40</v>
      </c>
      <c r="BO128" s="598" t="s">
        <v>40</v>
      </c>
      <c r="BP128" s="598" t="s">
        <v>40</v>
      </c>
      <c r="BQ128" s="598" t="s">
        <v>40</v>
      </c>
      <c r="BR128" s="598" t="s">
        <v>40</v>
      </c>
      <c r="BS128" s="598" t="s">
        <v>40</v>
      </c>
      <c r="BT128" s="598" t="s">
        <v>40</v>
      </c>
      <c r="BU128" s="598" t="s">
        <v>40</v>
      </c>
      <c r="BV128" s="598" t="s">
        <v>40</v>
      </c>
      <c r="BW128" s="598" t="s">
        <v>40</v>
      </c>
      <c r="BX128" s="598" t="s">
        <v>40</v>
      </c>
      <c r="BY128" s="598" t="s">
        <v>40</v>
      </c>
      <c r="BZ128" s="598" t="s">
        <v>40</v>
      </c>
      <c r="CA128" s="598" t="s">
        <v>40</v>
      </c>
      <c r="CB128" s="598" t="s">
        <v>40</v>
      </c>
      <c r="CC128" s="598" t="s">
        <v>40</v>
      </c>
      <c r="CD128" s="598" t="s">
        <v>40</v>
      </c>
      <c r="CE128" s="598" t="s">
        <v>40</v>
      </c>
      <c r="CF128" s="598" t="s">
        <v>40</v>
      </c>
      <c r="CG128" s="598" t="s">
        <v>40</v>
      </c>
      <c r="CH128" s="598" t="s">
        <v>40</v>
      </c>
      <c r="CI128" s="598" t="s">
        <v>40</v>
      </c>
      <c r="CJ128" s="598" t="s">
        <v>40</v>
      </c>
      <c r="CK128" s="598" t="s">
        <v>40</v>
      </c>
      <c r="CL128" s="598" t="s">
        <v>40</v>
      </c>
      <c r="CM128" s="598" t="s">
        <v>40</v>
      </c>
      <c r="CN128" s="598" t="s">
        <v>40</v>
      </c>
      <c r="CO128" s="598" t="s">
        <v>40</v>
      </c>
      <c r="CP128" s="598" t="s">
        <v>40</v>
      </c>
      <c r="CQ128" s="598" t="s">
        <v>40</v>
      </c>
      <c r="CR128" s="598" t="s">
        <v>40</v>
      </c>
      <c r="CS128" s="598" t="s">
        <v>40</v>
      </c>
      <c r="CT128" s="598" t="s">
        <v>40</v>
      </c>
      <c r="CU128" s="598" t="s">
        <v>40</v>
      </c>
      <c r="CV128" s="598" t="s">
        <v>40</v>
      </c>
      <c r="CW128" s="598" t="s">
        <v>40</v>
      </c>
      <c r="CX128" s="598" t="s">
        <v>40</v>
      </c>
      <c r="CY128" s="598" t="s">
        <v>40</v>
      </c>
      <c r="CZ128" s="598" t="s">
        <v>40</v>
      </c>
      <c r="DA128" s="598" t="s">
        <v>40</v>
      </c>
      <c r="DB128" s="598" t="s">
        <v>288</v>
      </c>
      <c r="DC128" s="598" t="s">
        <v>40</v>
      </c>
      <c r="DD128" s="598"/>
      <c r="DE128" s="598"/>
      <c r="DF128" s="598"/>
      <c r="DG128" s="598"/>
      <c r="DH128" s="598">
        <v>0</v>
      </c>
      <c r="DI128" s="598" t="s">
        <v>40</v>
      </c>
      <c r="DJ128" s="598"/>
      <c r="DK128" s="598"/>
      <c r="DL128" s="598"/>
      <c r="DM128" s="598"/>
      <c r="DN128" s="598"/>
      <c r="DO128" s="598"/>
      <c r="DP128" s="598"/>
      <c r="DQ128" s="598"/>
      <c r="DR128" s="598"/>
      <c r="DS128" s="598"/>
      <c r="DT128" s="598"/>
      <c r="DU128" s="598"/>
      <c r="DV128" s="598"/>
      <c r="DW128" s="598"/>
      <c r="DX128" s="598"/>
      <c r="DY128" s="598"/>
      <c r="DZ128" s="598"/>
      <c r="EA128" s="598"/>
      <c r="EB128" s="598"/>
      <c r="EC128" s="598"/>
      <c r="ED128" s="598"/>
      <c r="EE128" s="598"/>
      <c r="EF128" s="598"/>
      <c r="EG128" s="598"/>
      <c r="EH128" s="598"/>
      <c r="EI128" s="598"/>
      <c r="EJ128" s="598"/>
      <c r="EK128" s="598"/>
      <c r="EL128" s="598"/>
      <c r="EM128" s="598"/>
      <c r="EN128" s="598"/>
      <c r="EO128" s="598"/>
      <c r="EP128" s="598"/>
      <c r="EQ128" s="598"/>
      <c r="ER128" s="598"/>
    </row>
    <row r="129" spans="1:148">
      <c r="A129" s="598" t="s">
        <v>40</v>
      </c>
      <c r="B129" s="598" t="s">
        <v>40</v>
      </c>
      <c r="C129" s="598" t="s">
        <v>40</v>
      </c>
      <c r="D129" s="598" t="s">
        <v>40</v>
      </c>
      <c r="E129" s="598" t="s">
        <v>40</v>
      </c>
      <c r="F129" s="598" t="s">
        <v>40</v>
      </c>
      <c r="G129" s="598" t="s">
        <v>40</v>
      </c>
      <c r="H129" s="598" t="s">
        <v>40</v>
      </c>
      <c r="I129" s="598" t="s">
        <v>40</v>
      </c>
      <c r="J129" s="598" t="s">
        <v>40</v>
      </c>
      <c r="K129" s="598" t="s">
        <v>40</v>
      </c>
      <c r="L129" s="598" t="s">
        <v>40</v>
      </c>
      <c r="M129" s="598" t="s">
        <v>40</v>
      </c>
      <c r="N129" s="598" t="s">
        <v>40</v>
      </c>
      <c r="O129" s="598" t="s">
        <v>40</v>
      </c>
      <c r="P129" s="598" t="s">
        <v>40</v>
      </c>
      <c r="Q129" s="598" t="s">
        <v>40</v>
      </c>
      <c r="R129" s="598"/>
      <c r="S129" s="598" t="s">
        <v>40</v>
      </c>
      <c r="T129" s="598" t="s">
        <v>40</v>
      </c>
      <c r="U129" s="598" t="s">
        <v>40</v>
      </c>
      <c r="V129" s="598" t="s">
        <v>40</v>
      </c>
      <c r="W129" s="598" t="s">
        <v>40</v>
      </c>
      <c r="X129" s="598" t="s">
        <v>40</v>
      </c>
      <c r="Y129" s="598" t="s">
        <v>40</v>
      </c>
      <c r="Z129" s="598" t="s">
        <v>40</v>
      </c>
      <c r="AA129" s="598" t="s">
        <v>40</v>
      </c>
      <c r="AB129" s="598"/>
      <c r="AC129" s="598" t="s">
        <v>40</v>
      </c>
      <c r="AD129" s="598" t="s">
        <v>40</v>
      </c>
      <c r="AE129" s="598" t="s">
        <v>40</v>
      </c>
      <c r="AF129" s="598" t="s">
        <v>40</v>
      </c>
      <c r="AG129" s="598" t="s">
        <v>40</v>
      </c>
      <c r="AH129" s="598" t="s">
        <v>40</v>
      </c>
      <c r="AI129" s="598" t="s">
        <v>40</v>
      </c>
      <c r="AJ129" s="598" t="s">
        <v>40</v>
      </c>
      <c r="AK129" s="598" t="s">
        <v>40</v>
      </c>
      <c r="AL129" s="598" t="s">
        <v>40</v>
      </c>
      <c r="AM129" s="598" t="s">
        <v>40</v>
      </c>
      <c r="AN129" s="598" t="s">
        <v>40</v>
      </c>
      <c r="AO129" s="598" t="s">
        <v>40</v>
      </c>
      <c r="AP129" s="598" t="s">
        <v>40</v>
      </c>
      <c r="AQ129" s="598" t="s">
        <v>40</v>
      </c>
      <c r="AR129" s="598">
        <v>0</v>
      </c>
      <c r="AS129" s="598" t="s">
        <v>40</v>
      </c>
      <c r="AT129" s="598" t="s">
        <v>40</v>
      </c>
      <c r="AU129" s="598" t="s">
        <v>40</v>
      </c>
      <c r="AV129" s="598" t="s">
        <v>40</v>
      </c>
      <c r="AW129" s="598" t="s">
        <v>40</v>
      </c>
      <c r="AX129" s="598" t="s">
        <v>40</v>
      </c>
      <c r="AY129" s="598" t="s">
        <v>40</v>
      </c>
      <c r="AZ129" s="598"/>
      <c r="BA129" s="598" t="s">
        <v>40</v>
      </c>
      <c r="BB129" s="598" t="s">
        <v>40</v>
      </c>
      <c r="BC129" s="598" t="s">
        <v>40</v>
      </c>
      <c r="BD129" s="598" t="s">
        <v>40</v>
      </c>
      <c r="BE129" s="598" t="s">
        <v>40</v>
      </c>
      <c r="BF129" s="598" t="s">
        <v>40</v>
      </c>
      <c r="BG129" s="598" t="s">
        <v>40</v>
      </c>
      <c r="BH129" s="598"/>
      <c r="BI129" s="598" t="s">
        <v>40</v>
      </c>
      <c r="BJ129" s="598" t="s">
        <v>40</v>
      </c>
      <c r="BK129" s="598" t="s">
        <v>40</v>
      </c>
      <c r="BL129" s="598" t="s">
        <v>40</v>
      </c>
      <c r="BM129" s="598" t="s">
        <v>40</v>
      </c>
      <c r="BN129" s="598" t="s">
        <v>40</v>
      </c>
      <c r="BO129" s="598" t="s">
        <v>40</v>
      </c>
      <c r="BP129" s="598" t="s">
        <v>40</v>
      </c>
      <c r="BQ129" s="598" t="s">
        <v>40</v>
      </c>
      <c r="BR129" s="598" t="s">
        <v>40</v>
      </c>
      <c r="BS129" s="598" t="s">
        <v>40</v>
      </c>
      <c r="BT129" s="598" t="s">
        <v>40</v>
      </c>
      <c r="BU129" s="598" t="s">
        <v>40</v>
      </c>
      <c r="BV129" s="598" t="s">
        <v>40</v>
      </c>
      <c r="BW129" s="598" t="s">
        <v>40</v>
      </c>
      <c r="BX129" s="598" t="s">
        <v>40</v>
      </c>
      <c r="BY129" s="598"/>
      <c r="BZ129" s="598"/>
      <c r="CA129" s="598"/>
      <c r="CB129" s="598" t="s">
        <v>40</v>
      </c>
      <c r="CC129" s="598" t="s">
        <v>40</v>
      </c>
      <c r="CD129" s="598" t="s">
        <v>40</v>
      </c>
      <c r="CE129" s="598" t="s">
        <v>40</v>
      </c>
      <c r="CF129" s="598" t="s">
        <v>40</v>
      </c>
      <c r="CG129" s="598" t="s">
        <v>40</v>
      </c>
      <c r="CH129" s="598" t="s">
        <v>40</v>
      </c>
      <c r="CI129" s="598" t="s">
        <v>40</v>
      </c>
      <c r="CJ129" s="598" t="s">
        <v>40</v>
      </c>
      <c r="CK129" s="598" t="s">
        <v>40</v>
      </c>
      <c r="CL129" s="598" t="s">
        <v>40</v>
      </c>
      <c r="CM129" s="598" t="s">
        <v>40</v>
      </c>
      <c r="CN129" s="598" t="s">
        <v>40</v>
      </c>
      <c r="CO129" s="598" t="s">
        <v>40</v>
      </c>
      <c r="CP129" s="598" t="s">
        <v>40</v>
      </c>
      <c r="CQ129" s="598" t="s">
        <v>40</v>
      </c>
      <c r="CR129" s="598" t="s">
        <v>40</v>
      </c>
      <c r="CS129" s="598" t="s">
        <v>40</v>
      </c>
      <c r="CT129" s="598"/>
      <c r="CU129" s="598" t="s">
        <v>40</v>
      </c>
      <c r="CV129" s="598" t="s">
        <v>40</v>
      </c>
      <c r="CW129" s="598" t="s">
        <v>40</v>
      </c>
      <c r="CX129" s="598" t="s">
        <v>40</v>
      </c>
      <c r="CY129" s="598" t="s">
        <v>40</v>
      </c>
      <c r="CZ129" s="598" t="s">
        <v>40</v>
      </c>
      <c r="DA129" s="598" t="s">
        <v>40</v>
      </c>
      <c r="DB129" s="598"/>
      <c r="DC129" s="598"/>
      <c r="DD129" s="598"/>
      <c r="DE129" s="598"/>
      <c r="DF129" s="598"/>
      <c r="DG129" s="598"/>
      <c r="DH129" s="598">
        <v>0</v>
      </c>
      <c r="DI129" s="598" t="s">
        <v>40</v>
      </c>
      <c r="DJ129" s="598"/>
      <c r="DK129" s="598"/>
      <c r="DL129" s="598"/>
      <c r="DM129" s="598"/>
      <c r="DN129" s="598"/>
      <c r="DO129" s="598"/>
      <c r="DP129" s="598"/>
      <c r="DQ129" s="598"/>
      <c r="DR129" s="598"/>
      <c r="DS129" s="598"/>
      <c r="DT129" s="598"/>
      <c r="DU129" s="598"/>
      <c r="DV129" s="598"/>
      <c r="DW129" s="598"/>
      <c r="DX129" s="598"/>
      <c r="DY129" s="598"/>
      <c r="DZ129" s="598"/>
      <c r="EA129" s="598"/>
      <c r="EB129" s="598"/>
      <c r="EC129" s="598"/>
      <c r="ED129" s="598"/>
      <c r="EE129" s="598"/>
      <c r="EF129" s="598"/>
      <c r="EG129" s="598"/>
      <c r="EH129" s="598"/>
      <c r="EI129" s="598"/>
      <c r="EJ129" s="598"/>
      <c r="EK129" s="598"/>
      <c r="EL129" s="598"/>
      <c r="EM129" s="598"/>
      <c r="EN129" s="598"/>
      <c r="EO129" s="598"/>
      <c r="EP129" s="598"/>
      <c r="EQ129" s="598"/>
      <c r="ER129" s="598"/>
    </row>
    <row r="130" spans="1:148">
      <c r="A130" s="598" t="s">
        <v>738</v>
      </c>
      <c r="B130" s="598">
        <v>250.8</v>
      </c>
      <c r="C130" s="598">
        <v>387</v>
      </c>
      <c r="D130" s="598">
        <v>807</v>
      </c>
      <c r="E130" s="598">
        <v>147</v>
      </c>
      <c r="F130" s="598">
        <v>1938.8</v>
      </c>
      <c r="G130" s="598">
        <v>36</v>
      </c>
      <c r="H130" s="598">
        <v>78</v>
      </c>
      <c r="I130" s="598">
        <v>432.32000000000005</v>
      </c>
      <c r="J130" s="598">
        <v>2.3199999999999998</v>
      </c>
      <c r="K130" s="598">
        <v>67.2</v>
      </c>
      <c r="L130" s="598">
        <v>0</v>
      </c>
      <c r="M130" s="598">
        <v>139.12</v>
      </c>
      <c r="N130" s="598">
        <v>236.8</v>
      </c>
      <c r="O130" s="598">
        <v>153.92000000000002</v>
      </c>
      <c r="P130" s="598">
        <v>313.76</v>
      </c>
      <c r="Q130" s="598">
        <v>1646.4</v>
      </c>
      <c r="R130" s="598">
        <v>204</v>
      </c>
      <c r="S130" s="598">
        <v>10830.4</v>
      </c>
      <c r="T130" s="598">
        <v>599.4</v>
      </c>
      <c r="U130" s="598">
        <v>677.28</v>
      </c>
      <c r="V130" s="598">
        <v>259.2</v>
      </c>
      <c r="W130" s="598">
        <v>0</v>
      </c>
      <c r="X130" s="598">
        <v>1272.06</v>
      </c>
      <c r="Y130" s="598">
        <v>71.040000000000006</v>
      </c>
      <c r="Z130" s="598">
        <v>2252.16</v>
      </c>
      <c r="AA130" s="598">
        <v>272.88</v>
      </c>
      <c r="AB130" s="598">
        <v>11.28</v>
      </c>
      <c r="AC130" s="598">
        <v>864</v>
      </c>
      <c r="AD130" s="598">
        <v>400.96</v>
      </c>
      <c r="AE130" s="598">
        <v>29.96</v>
      </c>
      <c r="AF130" s="598">
        <v>1238.4000000000001</v>
      </c>
      <c r="AG130" s="598">
        <v>224.48000000000002</v>
      </c>
      <c r="AH130" s="598">
        <v>1861.2</v>
      </c>
      <c r="AI130" s="598">
        <v>64.8</v>
      </c>
      <c r="AJ130" s="598">
        <v>720</v>
      </c>
      <c r="AK130" s="598">
        <v>37.200000000000003</v>
      </c>
      <c r="AL130" s="598">
        <v>634.79999999999995</v>
      </c>
      <c r="AM130" s="598">
        <v>278.71999999999997</v>
      </c>
      <c r="AN130" s="598">
        <v>29.1</v>
      </c>
      <c r="AO130" s="598">
        <v>17.099999999999998</v>
      </c>
      <c r="AP130" s="598">
        <v>0</v>
      </c>
      <c r="AQ130" s="598">
        <v>0</v>
      </c>
      <c r="AR130" s="598">
        <v>0</v>
      </c>
      <c r="AS130" s="598">
        <v>1234.375</v>
      </c>
      <c r="AT130" s="598">
        <v>88.375</v>
      </c>
      <c r="AU130" s="598">
        <v>890</v>
      </c>
      <c r="AV130" s="598">
        <v>844.8</v>
      </c>
      <c r="AW130" s="598">
        <v>75.599999999999994</v>
      </c>
      <c r="AX130" s="598">
        <v>352.5</v>
      </c>
      <c r="AY130" s="598">
        <v>105</v>
      </c>
      <c r="AZ130" s="598">
        <v>0</v>
      </c>
      <c r="BA130" s="598">
        <v>445</v>
      </c>
      <c r="BB130" s="598">
        <v>62</v>
      </c>
      <c r="BC130" s="598">
        <v>63</v>
      </c>
      <c r="BD130" s="598">
        <v>853.375</v>
      </c>
      <c r="BE130" s="598">
        <v>7.375</v>
      </c>
      <c r="BF130" s="598">
        <v>2468</v>
      </c>
      <c r="BG130" s="598">
        <v>75</v>
      </c>
      <c r="BH130" s="598">
        <v>0</v>
      </c>
      <c r="BI130" s="598">
        <v>120</v>
      </c>
      <c r="BJ130" s="598">
        <v>481.5</v>
      </c>
      <c r="BK130" s="598">
        <v>959.25</v>
      </c>
      <c r="BL130" s="598">
        <v>198</v>
      </c>
      <c r="BM130" s="598">
        <v>0</v>
      </c>
      <c r="BN130" s="598">
        <v>343.98</v>
      </c>
      <c r="BO130" s="598">
        <v>388.5</v>
      </c>
      <c r="BP130" s="598">
        <v>616.5</v>
      </c>
      <c r="BQ130" s="598">
        <v>0</v>
      </c>
      <c r="BR130" s="598">
        <v>351.12</v>
      </c>
      <c r="BS130" s="598">
        <v>13461</v>
      </c>
      <c r="BT130" s="598">
        <v>3777.6000000000004</v>
      </c>
      <c r="BU130" s="598">
        <v>96</v>
      </c>
      <c r="BV130" s="598">
        <v>1252.8</v>
      </c>
      <c r="BW130" s="598">
        <v>442.5</v>
      </c>
      <c r="BX130" s="598">
        <v>0</v>
      </c>
      <c r="BY130" s="598">
        <v>51.6</v>
      </c>
      <c r="BZ130" s="598">
        <v>28.8</v>
      </c>
      <c r="CA130" s="598">
        <v>47</v>
      </c>
      <c r="CB130" s="598">
        <v>12</v>
      </c>
      <c r="CC130" s="598">
        <v>228</v>
      </c>
      <c r="CD130" s="598">
        <v>153</v>
      </c>
      <c r="CE130" s="598">
        <v>212.4</v>
      </c>
      <c r="CF130" s="598">
        <v>1026</v>
      </c>
      <c r="CG130" s="598">
        <v>48</v>
      </c>
      <c r="CH130" s="598">
        <v>986.04</v>
      </c>
      <c r="CI130" s="598">
        <v>32.4</v>
      </c>
      <c r="CJ130" s="598">
        <v>532.44000000000005</v>
      </c>
      <c r="CK130" s="598">
        <v>0</v>
      </c>
      <c r="CL130" s="598">
        <v>100.44</v>
      </c>
      <c r="CM130" s="598">
        <v>381</v>
      </c>
      <c r="CN130" s="598">
        <v>7389</v>
      </c>
      <c r="CO130" s="598">
        <v>1929</v>
      </c>
      <c r="CP130" s="598">
        <v>469.5</v>
      </c>
      <c r="CQ130" s="598">
        <v>577.5</v>
      </c>
      <c r="CR130" s="598">
        <v>10.5</v>
      </c>
      <c r="CS130" s="598">
        <v>243</v>
      </c>
      <c r="CT130" s="598">
        <v>33.599999999999994</v>
      </c>
      <c r="CU130" s="598">
        <v>281.88</v>
      </c>
      <c r="CV130" s="598">
        <v>504</v>
      </c>
      <c r="CW130" s="598">
        <v>534</v>
      </c>
      <c r="CX130" s="598">
        <v>144</v>
      </c>
      <c r="CY130" s="598">
        <v>114</v>
      </c>
      <c r="CZ130" s="598">
        <v>159</v>
      </c>
      <c r="DA130" s="598">
        <v>584</v>
      </c>
      <c r="DB130" s="598">
        <v>0</v>
      </c>
      <c r="DC130" s="598">
        <v>0</v>
      </c>
      <c r="DD130" s="598"/>
      <c r="DE130" s="598"/>
      <c r="DF130" s="598"/>
      <c r="DG130" s="598">
        <v>0</v>
      </c>
      <c r="DH130" s="598">
        <v>76352.110000000015</v>
      </c>
      <c r="DI130" s="598" t="s">
        <v>738</v>
      </c>
      <c r="DJ130" s="598"/>
      <c r="DK130" s="598"/>
      <c r="DL130" s="598"/>
      <c r="DM130" s="598"/>
      <c r="DN130" s="598"/>
      <c r="DO130" s="598"/>
      <c r="DP130" s="598"/>
      <c r="DQ130" s="598"/>
      <c r="DR130" s="598"/>
      <c r="DS130" s="598"/>
      <c r="DT130" s="598"/>
      <c r="DU130" s="598"/>
      <c r="DV130" s="598"/>
      <c r="DW130" s="598"/>
      <c r="DX130" s="598"/>
      <c r="DY130" s="598"/>
      <c r="DZ130" s="598"/>
      <c r="EA130" s="598"/>
      <c r="EB130" s="598"/>
      <c r="EC130" s="598"/>
      <c r="ED130" s="598"/>
      <c r="EE130" s="598"/>
      <c r="EF130" s="598"/>
      <c r="EG130" s="598"/>
      <c r="EH130" s="598"/>
      <c r="EI130" s="598"/>
      <c r="EJ130" s="598"/>
      <c r="EK130" s="598"/>
      <c r="EL130" s="598"/>
      <c r="EM130" s="598"/>
      <c r="EN130" s="598"/>
      <c r="EO130" s="598"/>
      <c r="EP130" s="598"/>
      <c r="EQ130" s="598"/>
      <c r="ER130" s="598"/>
    </row>
    <row r="131" spans="1:148">
      <c r="A131" s="598" t="s">
        <v>739</v>
      </c>
      <c r="B131" s="598">
        <v>78.375</v>
      </c>
      <c r="C131" s="598">
        <v>129</v>
      </c>
      <c r="D131" s="598">
        <v>269</v>
      </c>
      <c r="E131" s="598">
        <v>49</v>
      </c>
      <c r="F131" s="598">
        <v>655</v>
      </c>
      <c r="G131" s="598">
        <v>6</v>
      </c>
      <c r="H131" s="598">
        <v>26</v>
      </c>
      <c r="I131" s="598">
        <v>193</v>
      </c>
      <c r="J131" s="598">
        <v>1</v>
      </c>
      <c r="K131" s="598">
        <v>28.965517241379313</v>
      </c>
      <c r="L131" s="598">
        <v>0</v>
      </c>
      <c r="M131" s="598">
        <v>46.373333333333335</v>
      </c>
      <c r="N131" s="598">
        <v>78.933333333333337</v>
      </c>
      <c r="O131" s="598">
        <v>52.000000000000007</v>
      </c>
      <c r="P131" s="598">
        <v>104.58666666666666</v>
      </c>
      <c r="Q131" s="598">
        <v>735</v>
      </c>
      <c r="R131" s="598">
        <v>85.355648535564853</v>
      </c>
      <c r="S131" s="598">
        <v>4834.9999999999991</v>
      </c>
      <c r="T131" s="598">
        <v>333</v>
      </c>
      <c r="U131" s="598">
        <v>564.4</v>
      </c>
      <c r="V131" s="598">
        <v>191.99999999999997</v>
      </c>
      <c r="W131" s="598">
        <v>0</v>
      </c>
      <c r="X131" s="598">
        <v>573</v>
      </c>
      <c r="Y131" s="598">
        <v>32.000000000000007</v>
      </c>
      <c r="Z131" s="598">
        <v>611.99999999999989</v>
      </c>
      <c r="AA131" s="598">
        <v>227.4</v>
      </c>
      <c r="AB131" s="598">
        <v>8.3555555555555543</v>
      </c>
      <c r="AC131" s="598">
        <v>720</v>
      </c>
      <c r="AD131" s="598">
        <v>178.99999999999997</v>
      </c>
      <c r="AE131" s="598">
        <v>13.374999999999998</v>
      </c>
      <c r="AF131" s="598">
        <v>129.00000000000003</v>
      </c>
      <c r="AG131" s="598">
        <v>61</v>
      </c>
      <c r="AH131" s="598">
        <v>1034</v>
      </c>
      <c r="AI131" s="598">
        <v>36</v>
      </c>
      <c r="AJ131" s="598">
        <v>120</v>
      </c>
      <c r="AK131" s="598">
        <v>27.555555555555557</v>
      </c>
      <c r="AL131" s="598">
        <v>69</v>
      </c>
      <c r="AM131" s="598">
        <v>133.99999999999997</v>
      </c>
      <c r="AN131" s="598">
        <v>15.000000000000002</v>
      </c>
      <c r="AO131" s="598">
        <v>8.8144329896907205</v>
      </c>
      <c r="AP131" s="598">
        <v>0</v>
      </c>
      <c r="AQ131" s="598">
        <v>0</v>
      </c>
      <c r="AR131" s="598">
        <v>0</v>
      </c>
      <c r="AS131" s="598">
        <v>1234.375</v>
      </c>
      <c r="AT131" s="598">
        <v>88.375</v>
      </c>
      <c r="AU131" s="598">
        <v>890</v>
      </c>
      <c r="AV131" s="598">
        <v>1055.9999999999998</v>
      </c>
      <c r="AW131" s="598">
        <v>63</v>
      </c>
      <c r="AX131" s="598">
        <v>235</v>
      </c>
      <c r="AY131" s="598">
        <v>70</v>
      </c>
      <c r="AZ131" s="598">
        <v>0</v>
      </c>
      <c r="BA131" s="598">
        <v>445</v>
      </c>
      <c r="BB131" s="598">
        <v>62</v>
      </c>
      <c r="BC131" s="598">
        <v>39.375</v>
      </c>
      <c r="BD131" s="598">
        <v>853.375</v>
      </c>
      <c r="BE131" s="598">
        <v>7.375</v>
      </c>
      <c r="BF131" s="598">
        <v>3085</v>
      </c>
      <c r="BG131" s="598">
        <v>50</v>
      </c>
      <c r="BH131" s="598">
        <v>0</v>
      </c>
      <c r="BI131" s="598">
        <v>100</v>
      </c>
      <c r="BJ131" s="598">
        <v>321</v>
      </c>
      <c r="BK131" s="598">
        <v>639.5</v>
      </c>
      <c r="BL131" s="598">
        <v>66</v>
      </c>
      <c r="BM131" s="598">
        <v>0</v>
      </c>
      <c r="BN131" s="598">
        <v>318.5</v>
      </c>
      <c r="BO131" s="598">
        <v>462.49999999999994</v>
      </c>
      <c r="BP131" s="598">
        <v>342.5</v>
      </c>
      <c r="BQ131" s="598">
        <v>0</v>
      </c>
      <c r="BR131" s="598">
        <v>417.99999999999994</v>
      </c>
      <c r="BS131" s="598">
        <v>4487</v>
      </c>
      <c r="BT131" s="598">
        <v>3148.0000000000005</v>
      </c>
      <c r="BU131" s="598">
        <v>80</v>
      </c>
      <c r="BV131" s="598">
        <v>1159.9999999999998</v>
      </c>
      <c r="BW131" s="598">
        <v>295</v>
      </c>
      <c r="BX131" s="598">
        <v>0</v>
      </c>
      <c r="BY131" s="598">
        <v>36.338028169014088</v>
      </c>
      <c r="BZ131" s="598">
        <v>20.281690140845072</v>
      </c>
      <c r="CA131" s="598">
        <v>33.098591549295776</v>
      </c>
      <c r="CB131" s="598">
        <v>8</v>
      </c>
      <c r="CC131" s="598">
        <v>76</v>
      </c>
      <c r="CD131" s="598">
        <v>51</v>
      </c>
      <c r="CE131" s="598">
        <v>177</v>
      </c>
      <c r="CF131" s="598">
        <v>949.99999999999989</v>
      </c>
      <c r="CG131" s="598">
        <v>40</v>
      </c>
      <c r="CH131" s="598">
        <v>912.99999999999989</v>
      </c>
      <c r="CI131" s="598">
        <v>29.999999999999996</v>
      </c>
      <c r="CJ131" s="598">
        <v>493</v>
      </c>
      <c r="CK131" s="598">
        <v>0</v>
      </c>
      <c r="CL131" s="598">
        <v>92.999999999999986</v>
      </c>
      <c r="CM131" s="598">
        <v>254</v>
      </c>
      <c r="CN131" s="598">
        <v>4926</v>
      </c>
      <c r="CO131" s="598">
        <v>643</v>
      </c>
      <c r="CP131" s="598">
        <v>313</v>
      </c>
      <c r="CQ131" s="598">
        <v>385</v>
      </c>
      <c r="CR131" s="598">
        <v>7</v>
      </c>
      <c r="CS131" s="598">
        <v>81</v>
      </c>
      <c r="CT131" s="598">
        <v>23.661971830985912</v>
      </c>
      <c r="CU131" s="598">
        <v>261</v>
      </c>
      <c r="CV131" s="598">
        <v>168</v>
      </c>
      <c r="CW131" s="598">
        <v>89</v>
      </c>
      <c r="CX131" s="598">
        <v>24</v>
      </c>
      <c r="CY131" s="598">
        <v>38</v>
      </c>
      <c r="CZ131" s="598">
        <v>53</v>
      </c>
      <c r="DA131" s="598">
        <v>97.333333333333329</v>
      </c>
      <c r="DB131" s="598">
        <v>0</v>
      </c>
      <c r="DC131" s="598">
        <v>0</v>
      </c>
      <c r="DD131" s="598"/>
      <c r="DE131" s="598"/>
      <c r="DF131" s="598"/>
      <c r="DG131" s="598">
        <v>0</v>
      </c>
      <c r="DH131" s="598">
        <v>42762.078658234561</v>
      </c>
      <c r="DI131" s="598" t="s">
        <v>739</v>
      </c>
      <c r="DJ131" s="598"/>
      <c r="DK131" s="598"/>
      <c r="DL131" s="598"/>
      <c r="DM131" s="598"/>
      <c r="DN131" s="598"/>
      <c r="DO131" s="598"/>
      <c r="DP131" s="598"/>
      <c r="DQ131" s="598"/>
      <c r="DR131" s="598"/>
      <c r="DS131" s="598"/>
      <c r="DT131" s="598"/>
      <c r="DU131" s="598"/>
      <c r="DV131" s="598"/>
      <c r="DW131" s="598"/>
      <c r="DX131" s="598"/>
      <c r="DY131" s="598"/>
      <c r="DZ131" s="598"/>
      <c r="EA131" s="598"/>
      <c r="EB131" s="598"/>
      <c r="EC131" s="598"/>
      <c r="ED131" s="598"/>
      <c r="EE131" s="598"/>
      <c r="EF131" s="598"/>
      <c r="EG131" s="598"/>
      <c r="EH131" s="598"/>
      <c r="EI131" s="598"/>
      <c r="EJ131" s="598"/>
      <c r="EK131" s="598"/>
      <c r="EL131" s="598"/>
      <c r="EM131" s="598"/>
      <c r="EN131" s="598"/>
      <c r="EO131" s="598"/>
      <c r="EP131" s="598"/>
      <c r="EQ131" s="598"/>
      <c r="ER131" s="598"/>
    </row>
    <row r="132" spans="1:148" ht="8.25" customHeight="1">
      <c r="A132" s="598"/>
      <c r="B132" s="598"/>
      <c r="C132" s="598"/>
      <c r="D132" s="598"/>
      <c r="E132" s="598"/>
      <c r="F132" s="598"/>
      <c r="G132" s="598"/>
      <c r="H132" s="598"/>
      <c r="I132" s="598"/>
      <c r="J132" s="598"/>
      <c r="K132" s="598"/>
      <c r="L132" s="598"/>
      <c r="M132" s="598"/>
      <c r="N132" s="598"/>
      <c r="O132" s="598"/>
      <c r="P132" s="598"/>
      <c r="Q132" s="598"/>
      <c r="R132" s="598"/>
      <c r="S132" s="598"/>
      <c r="T132" s="598"/>
      <c r="U132" s="598"/>
      <c r="V132" s="598"/>
      <c r="W132" s="598"/>
      <c r="X132" s="598"/>
      <c r="Y132" s="598"/>
      <c r="Z132" s="598"/>
      <c r="AA132" s="598"/>
      <c r="AB132" s="598"/>
      <c r="AC132" s="598"/>
      <c r="AD132" s="598"/>
      <c r="AE132" s="598"/>
      <c r="AF132" s="598"/>
      <c r="AG132" s="598"/>
      <c r="AH132" s="598"/>
      <c r="AI132" s="598"/>
      <c r="AJ132" s="598"/>
      <c r="AK132" s="598"/>
      <c r="AL132" s="598"/>
      <c r="AM132" s="598"/>
      <c r="AN132" s="598"/>
      <c r="AO132" s="598"/>
      <c r="AP132" s="598"/>
      <c r="AQ132" s="598"/>
      <c r="AR132" s="598"/>
      <c r="AS132" s="598"/>
      <c r="AT132" s="598"/>
      <c r="AU132" s="598"/>
      <c r="AV132" s="598"/>
      <c r="AW132" s="598"/>
      <c r="AX132" s="598"/>
      <c r="AY132" s="598"/>
      <c r="AZ132" s="598"/>
      <c r="BA132" s="598"/>
      <c r="BB132" s="598"/>
      <c r="BC132" s="598"/>
      <c r="BD132" s="598"/>
      <c r="BE132" s="598"/>
      <c r="BF132" s="598"/>
      <c r="BG132" s="598"/>
      <c r="BH132" s="598"/>
      <c r="BI132" s="598"/>
      <c r="BJ132" s="598"/>
      <c r="BK132" s="598"/>
      <c r="BL132" s="598"/>
      <c r="BM132" s="598"/>
      <c r="BN132" s="598"/>
      <c r="BO132" s="598"/>
      <c r="BP132" s="598"/>
      <c r="BQ132" s="598"/>
      <c r="BR132" s="598"/>
      <c r="BS132" s="598"/>
      <c r="BT132" s="598"/>
      <c r="BU132" s="598"/>
      <c r="BV132" s="598"/>
      <c r="BW132" s="598"/>
      <c r="BX132" s="598"/>
      <c r="BY132" s="598"/>
      <c r="BZ132" s="598"/>
      <c r="CA132" s="598"/>
      <c r="CB132" s="598"/>
      <c r="CC132" s="598"/>
      <c r="CD132" s="598"/>
      <c r="CE132" s="598"/>
      <c r="CF132" s="598"/>
      <c r="CG132" s="598"/>
      <c r="CH132" s="598"/>
      <c r="CI132" s="598"/>
      <c r="CJ132" s="598"/>
      <c r="CK132" s="598"/>
      <c r="CL132" s="598"/>
      <c r="CM132" s="598"/>
      <c r="CN132" s="598"/>
      <c r="CO132" s="598"/>
      <c r="CP132" s="598"/>
      <c r="CQ132" s="598"/>
      <c r="CR132" s="598"/>
      <c r="CS132" s="598"/>
      <c r="CT132" s="598"/>
      <c r="CU132" s="598"/>
      <c r="CV132" s="598"/>
      <c r="CW132" s="598"/>
      <c r="CX132" s="598"/>
      <c r="CY132" s="598"/>
      <c r="CZ132" s="598"/>
      <c r="DA132" s="598"/>
      <c r="DB132" s="598"/>
      <c r="DC132" s="598"/>
      <c r="DD132" s="598"/>
      <c r="DE132" s="598"/>
      <c r="DF132" s="598"/>
      <c r="DG132" s="598"/>
      <c r="DH132" s="598">
        <v>0</v>
      </c>
      <c r="DI132" s="598"/>
      <c r="DJ132" s="598"/>
      <c r="DK132" s="598"/>
      <c r="DL132" s="598"/>
      <c r="DM132" s="598"/>
      <c r="DN132" s="598"/>
      <c r="DO132" s="598"/>
      <c r="DP132" s="598"/>
      <c r="DQ132" s="598"/>
      <c r="DR132" s="598"/>
      <c r="DS132" s="598"/>
      <c r="DT132" s="598"/>
      <c r="DU132" s="598"/>
      <c r="DV132" s="598"/>
      <c r="DW132" s="598"/>
      <c r="DX132" s="598"/>
      <c r="DY132" s="598"/>
      <c r="DZ132" s="598"/>
      <c r="EA132" s="598"/>
      <c r="EB132" s="598"/>
      <c r="EC132" s="598"/>
      <c r="ED132" s="598"/>
      <c r="EE132" s="598"/>
      <c r="EF132" s="598"/>
      <c r="EG132" s="598"/>
      <c r="EH132" s="598"/>
      <c r="EI132" s="598"/>
      <c r="EJ132" s="598"/>
      <c r="EK132" s="598"/>
      <c r="EL132" s="598"/>
      <c r="EM132" s="598"/>
      <c r="EN132" s="598"/>
      <c r="EO132" s="598"/>
      <c r="EP132" s="598"/>
      <c r="EQ132" s="598"/>
      <c r="ER132" s="598"/>
    </row>
    <row r="133" spans="1:148" ht="24.75" customHeight="1">
      <c r="A133" s="598" t="s">
        <v>125</v>
      </c>
      <c r="B133" s="598">
        <v>679.53</v>
      </c>
      <c r="C133" s="598">
        <v>-383.86</v>
      </c>
      <c r="D133" s="598">
        <v>44.364000000000033</v>
      </c>
      <c r="E133" s="598">
        <v>17.342000000000013</v>
      </c>
      <c r="F133" s="598">
        <v>-642.31999999999994</v>
      </c>
      <c r="G133" s="598">
        <v>0</v>
      </c>
      <c r="H133" s="598">
        <v>6</v>
      </c>
      <c r="I133" s="598">
        <v>477.11999999999989</v>
      </c>
      <c r="J133" s="598">
        <v>6.7720000000000002</v>
      </c>
      <c r="K133" s="598">
        <v>5.2239999999999895</v>
      </c>
      <c r="L133" s="598">
        <v>0</v>
      </c>
      <c r="M133" s="598">
        <v>-115.44</v>
      </c>
      <c r="N133" s="598">
        <v>-76.960000000000008</v>
      </c>
      <c r="O133" s="598">
        <v>-74.000000000000028</v>
      </c>
      <c r="P133" s="598">
        <v>-115.44</v>
      </c>
      <c r="Q133" s="598">
        <v>143.3599999999999</v>
      </c>
      <c r="R133" s="598">
        <v>26.72</v>
      </c>
      <c r="S133" s="598">
        <v>-1440.3199999999997</v>
      </c>
      <c r="T133" s="598">
        <v>-574.19999999999993</v>
      </c>
      <c r="U133" s="598">
        <v>-524.88</v>
      </c>
      <c r="V133" s="598">
        <v>-2.3999999999999773</v>
      </c>
      <c r="W133" s="598">
        <v>0</v>
      </c>
      <c r="X133" s="598">
        <v>-217.55999999999995</v>
      </c>
      <c r="Y133" s="598">
        <v>-39.960000000000008</v>
      </c>
      <c r="Z133" s="598">
        <v>-1306.3999999999999</v>
      </c>
      <c r="AA133" s="598">
        <v>-270.48</v>
      </c>
      <c r="AB133" s="598">
        <v>13.92</v>
      </c>
      <c r="AC133" s="598">
        <v>-30</v>
      </c>
      <c r="AD133" s="598">
        <v>179.2</v>
      </c>
      <c r="AE133" s="598">
        <v>-29.96</v>
      </c>
      <c r="AF133" s="598">
        <v>-700.80000000000007</v>
      </c>
      <c r="AG133" s="598">
        <v>62.56</v>
      </c>
      <c r="AH133" s="598">
        <v>583.20000000000005</v>
      </c>
      <c r="AI133" s="598">
        <v>0</v>
      </c>
      <c r="AJ133" s="598">
        <v>-318</v>
      </c>
      <c r="AK133" s="598">
        <v>5.9999999999999929</v>
      </c>
      <c r="AL133" s="598">
        <v>-496.79999999999995</v>
      </c>
      <c r="AM133" s="598">
        <v>-29.119999999999976</v>
      </c>
      <c r="AN133" s="598">
        <v>-24.6</v>
      </c>
      <c r="AO133" s="598">
        <v>-12.599999999999998</v>
      </c>
      <c r="AP133" s="598">
        <v>0</v>
      </c>
      <c r="AQ133" s="598">
        <v>0</v>
      </c>
      <c r="AR133" s="598">
        <v>0</v>
      </c>
      <c r="AS133" s="598">
        <v>-426.375</v>
      </c>
      <c r="AT133" s="598">
        <v>-20.375</v>
      </c>
      <c r="AU133" s="598">
        <v>-199</v>
      </c>
      <c r="AV133" s="598">
        <v>-190.39999999999986</v>
      </c>
      <c r="AW133" s="598">
        <v>-75.599999999999994</v>
      </c>
      <c r="AX133" s="598">
        <v>-40.5</v>
      </c>
      <c r="AY133" s="598">
        <v>-76.5</v>
      </c>
      <c r="AZ133" s="598">
        <v>0</v>
      </c>
      <c r="BA133" s="598">
        <v>3</v>
      </c>
      <c r="BB133" s="598">
        <v>-36</v>
      </c>
      <c r="BC133" s="598">
        <v>-43.8</v>
      </c>
      <c r="BD133" s="598">
        <v>-437.375</v>
      </c>
      <c r="BE133" s="598">
        <v>17.625</v>
      </c>
      <c r="BF133" s="598">
        <v>-1449.6</v>
      </c>
      <c r="BG133" s="598">
        <v>-45</v>
      </c>
      <c r="BH133" s="598">
        <v>0</v>
      </c>
      <c r="BI133" s="598">
        <v>-116.4</v>
      </c>
      <c r="BJ133" s="598">
        <v>-159</v>
      </c>
      <c r="BK133" s="598">
        <v>-611.25</v>
      </c>
      <c r="BL133" s="598">
        <v>-69</v>
      </c>
      <c r="BM133" s="598">
        <v>66</v>
      </c>
      <c r="BN133" s="598">
        <v>-80.460000000000036</v>
      </c>
      <c r="BO133" s="598">
        <v>-294.42</v>
      </c>
      <c r="BP133" s="598">
        <v>-616.5</v>
      </c>
      <c r="BQ133" s="598">
        <v>0</v>
      </c>
      <c r="BR133" s="598">
        <v>11.759999999999991</v>
      </c>
      <c r="BS133" s="598">
        <v>-10881</v>
      </c>
      <c r="BT133" s="598">
        <v>-483.60000000000036</v>
      </c>
      <c r="BU133" s="598">
        <v>3.6000000000000085</v>
      </c>
      <c r="BV133" s="598">
        <v>8.6399999999998727</v>
      </c>
      <c r="BW133" s="598">
        <v>-156</v>
      </c>
      <c r="BX133" s="598">
        <v>48</v>
      </c>
      <c r="BY133" s="598">
        <v>70.800000000000011</v>
      </c>
      <c r="BZ133" s="598">
        <v>40.799999999999997</v>
      </c>
      <c r="CA133" s="598">
        <v>53.8</v>
      </c>
      <c r="CB133" s="598">
        <v>10.5</v>
      </c>
      <c r="CC133" s="598">
        <v>48</v>
      </c>
      <c r="CD133" s="598">
        <v>-21</v>
      </c>
      <c r="CE133" s="598">
        <v>2.4000000000000057</v>
      </c>
      <c r="CF133" s="598">
        <v>184.67999999999984</v>
      </c>
      <c r="CG133" s="598">
        <v>-3.6000000000000014</v>
      </c>
      <c r="CH133" s="598">
        <v>-420.12</v>
      </c>
      <c r="CI133" s="598">
        <v>19.440000000000005</v>
      </c>
      <c r="CJ133" s="598">
        <v>167.39999999999986</v>
      </c>
      <c r="CK133" s="598">
        <v>113.4</v>
      </c>
      <c r="CL133" s="598">
        <v>63.72</v>
      </c>
      <c r="CM133" s="598">
        <v>804</v>
      </c>
      <c r="CN133" s="598">
        <v>-25.5</v>
      </c>
      <c r="CO133" s="598">
        <v>861</v>
      </c>
      <c r="CP133" s="598">
        <v>487.5</v>
      </c>
      <c r="CQ133" s="598">
        <v>0</v>
      </c>
      <c r="CR133" s="598">
        <v>-10.5</v>
      </c>
      <c r="CS133" s="598">
        <v>-99</v>
      </c>
      <c r="CT133" s="598">
        <v>4.8000000000000043</v>
      </c>
      <c r="CU133" s="598">
        <v>-128.51999999999998</v>
      </c>
      <c r="CV133" s="598">
        <v>1167</v>
      </c>
      <c r="CW133" s="598">
        <v>1680</v>
      </c>
      <c r="CX133" s="598">
        <v>606</v>
      </c>
      <c r="CY133" s="598">
        <v>39</v>
      </c>
      <c r="CZ133" s="598">
        <v>123</v>
      </c>
      <c r="DA133" s="598">
        <v>106</v>
      </c>
      <c r="DB133" s="598">
        <v>0</v>
      </c>
      <c r="DC133" s="598">
        <v>0</v>
      </c>
      <c r="DD133" s="598">
        <v>0</v>
      </c>
      <c r="DE133" s="598"/>
      <c r="DF133" s="598">
        <v>0</v>
      </c>
      <c r="DG133" s="598">
        <v>0</v>
      </c>
      <c r="DH133" s="598">
        <v>-15579.318000000003</v>
      </c>
      <c r="DI133" s="598" t="s">
        <v>125</v>
      </c>
      <c r="DJ133" s="598"/>
      <c r="DK133" s="598"/>
      <c r="DL133" s="598"/>
      <c r="DM133" s="598"/>
      <c r="DN133" s="598"/>
      <c r="DO133" s="598"/>
      <c r="DP133" s="598"/>
      <c r="DQ133" s="598"/>
      <c r="DR133" s="598"/>
      <c r="DS133" s="598"/>
      <c r="DT133" s="598"/>
      <c r="DU133" s="598"/>
      <c r="DV133" s="598"/>
      <c r="DW133" s="598"/>
      <c r="DX133" s="598"/>
      <c r="DY133" s="598"/>
      <c r="DZ133" s="598"/>
      <c r="EA133" s="598"/>
      <c r="EB133" s="598"/>
      <c r="EC133" s="598"/>
      <c r="ED133" s="598"/>
      <c r="EE133" s="598"/>
      <c r="EF133" s="598"/>
      <c r="EG133" s="598"/>
      <c r="EH133" s="598"/>
      <c r="EI133" s="598"/>
      <c r="EJ133" s="598"/>
      <c r="EK133" s="598"/>
      <c r="EL133" s="598"/>
      <c r="EM133" s="598"/>
      <c r="EN133" s="598"/>
      <c r="EO133" s="598"/>
      <c r="EP133" s="598"/>
      <c r="EQ133" s="598"/>
      <c r="ER133" s="598"/>
    </row>
    <row r="134" spans="1:148">
      <c r="A134" s="598"/>
      <c r="B134" s="598"/>
      <c r="C134" s="598"/>
      <c r="D134" s="598"/>
      <c r="E134" s="598"/>
      <c r="F134" s="598"/>
      <c r="G134" s="598"/>
      <c r="H134" s="598"/>
      <c r="I134" s="598"/>
      <c r="J134" s="598"/>
      <c r="K134" s="598"/>
      <c r="L134" s="598"/>
      <c r="M134" s="598"/>
      <c r="N134" s="598"/>
      <c r="O134" s="598"/>
      <c r="P134" s="598"/>
      <c r="Q134" s="598"/>
      <c r="R134" s="598"/>
      <c r="S134" s="598"/>
      <c r="T134" s="598"/>
      <c r="U134" s="598"/>
      <c r="V134" s="598"/>
      <c r="W134" s="598"/>
      <c r="X134" s="598"/>
      <c r="Y134" s="598"/>
      <c r="Z134" s="598"/>
      <c r="AA134" s="598"/>
      <c r="AB134" s="598"/>
      <c r="AC134" s="598"/>
      <c r="AD134" s="598"/>
      <c r="AE134" s="598"/>
      <c r="AF134" s="598"/>
      <c r="AG134" s="598"/>
      <c r="AH134" s="598"/>
      <c r="AI134" s="598"/>
      <c r="AJ134" s="598"/>
      <c r="AK134" s="598"/>
      <c r="AL134" s="598"/>
      <c r="AM134" s="598"/>
      <c r="AN134" s="598"/>
      <c r="AO134" s="598"/>
      <c r="AP134" s="598"/>
      <c r="AQ134" s="598"/>
      <c r="AR134" s="598"/>
      <c r="AS134" s="598"/>
      <c r="AT134" s="598"/>
      <c r="AU134" s="598"/>
      <c r="AV134" s="598"/>
      <c r="AW134" s="598"/>
      <c r="AX134" s="598"/>
      <c r="AY134" s="598"/>
      <c r="AZ134" s="598"/>
      <c r="BA134" s="598"/>
      <c r="BB134" s="598"/>
      <c r="BC134" s="598"/>
      <c r="BD134" s="598"/>
      <c r="BE134" s="598"/>
      <c r="BF134" s="598"/>
      <c r="BG134" s="598"/>
      <c r="BH134" s="598"/>
      <c r="BI134" s="598"/>
      <c r="BJ134" s="598"/>
      <c r="BK134" s="598"/>
      <c r="BL134" s="598"/>
      <c r="BM134" s="598"/>
      <c r="BN134" s="598"/>
      <c r="BO134" s="598"/>
      <c r="BP134" s="598"/>
      <c r="BQ134" s="598"/>
      <c r="BR134" s="598"/>
      <c r="BS134" s="598"/>
      <c r="BT134" s="598"/>
      <c r="BU134" s="598"/>
      <c r="BV134" s="598"/>
      <c r="BW134" s="598"/>
      <c r="BX134" s="598"/>
      <c r="BY134" s="598"/>
      <c r="BZ134" s="598"/>
      <c r="CA134" s="598"/>
      <c r="CB134" s="598"/>
      <c r="CC134" s="598"/>
      <c r="CD134" s="598"/>
      <c r="CE134" s="598"/>
      <c r="CF134" s="598"/>
      <c r="CG134" s="598"/>
      <c r="CH134" s="598"/>
      <c r="CI134" s="598"/>
      <c r="CJ134" s="598"/>
      <c r="CK134" s="598"/>
      <c r="CL134" s="598"/>
      <c r="CM134" s="598"/>
      <c r="CN134" s="598"/>
      <c r="CO134" s="598"/>
      <c r="CP134" s="598"/>
      <c r="CQ134" s="598"/>
      <c r="CR134" s="598"/>
      <c r="CS134" s="598"/>
      <c r="CT134" s="598"/>
      <c r="CU134" s="598"/>
      <c r="CV134" s="598"/>
      <c r="CW134" s="598"/>
      <c r="CX134" s="598"/>
      <c r="CY134" s="598"/>
      <c r="CZ134" s="598"/>
      <c r="DA134" s="598"/>
      <c r="DB134" s="598"/>
      <c r="DC134" s="598"/>
      <c r="DD134" s="598"/>
      <c r="DE134" s="598"/>
      <c r="DF134" s="598"/>
      <c r="DG134" s="598"/>
      <c r="DH134" s="598"/>
      <c r="DI134" s="598"/>
      <c r="DJ134" s="598"/>
      <c r="DK134" s="598"/>
      <c r="DL134" s="598"/>
      <c r="DM134" s="598"/>
      <c r="DN134" s="598"/>
      <c r="DO134" s="598"/>
      <c r="DP134" s="598"/>
      <c r="DQ134" s="598"/>
      <c r="DR134" s="598"/>
      <c r="DS134" s="598"/>
      <c r="DT134" s="598"/>
      <c r="DU134" s="598"/>
      <c r="DV134" s="598"/>
      <c r="DW134" s="598"/>
      <c r="DX134" s="598"/>
      <c r="DY134" s="598"/>
      <c r="DZ134" s="598"/>
      <c r="EA134" s="598"/>
      <c r="EB134" s="598"/>
      <c r="EC134" s="598"/>
      <c r="ED134" s="598"/>
      <c r="EE134" s="598"/>
      <c r="EF134" s="598"/>
      <c r="EG134" s="598"/>
      <c r="EH134" s="598"/>
      <c r="EI134" s="598"/>
      <c r="EJ134" s="598"/>
      <c r="EK134" s="598"/>
      <c r="EL134" s="598"/>
      <c r="EM134" s="598"/>
      <c r="EN134" s="598"/>
      <c r="EO134" s="598"/>
      <c r="EP134" s="598"/>
      <c r="EQ134" s="598"/>
      <c r="ER134" s="598"/>
    </row>
    <row r="135" spans="1:148">
      <c r="A135" s="598" t="s">
        <v>740</v>
      </c>
      <c r="B135" s="598" t="s">
        <v>741</v>
      </c>
      <c r="C135" s="598"/>
      <c r="D135" s="598"/>
      <c r="E135" s="598"/>
      <c r="F135" s="598"/>
      <c r="G135" s="598"/>
      <c r="H135" s="598"/>
      <c r="I135" s="598"/>
      <c r="J135" s="598"/>
      <c r="K135" s="598"/>
      <c r="L135" s="598"/>
      <c r="M135" s="598" t="s">
        <v>742</v>
      </c>
      <c r="N135" s="598"/>
      <c r="O135" s="598"/>
      <c r="P135" s="598"/>
      <c r="Q135" s="598" t="s">
        <v>743</v>
      </c>
      <c r="R135" s="598"/>
      <c r="S135" s="598"/>
      <c r="T135" s="598"/>
      <c r="U135" s="598"/>
      <c r="V135" s="598"/>
      <c r="W135" s="598"/>
      <c r="X135" s="598"/>
      <c r="Y135" s="598"/>
      <c r="Z135" s="598"/>
      <c r="AA135" s="598"/>
      <c r="AB135" s="598"/>
      <c r="AC135" s="598"/>
      <c r="AD135" s="598"/>
      <c r="AE135" s="598"/>
      <c r="AF135" s="598"/>
      <c r="AG135" s="598"/>
      <c r="AH135" s="598"/>
      <c r="AI135" s="598"/>
      <c r="AJ135" s="598"/>
      <c r="AK135" s="598"/>
      <c r="AL135" s="598"/>
      <c r="AM135" s="598"/>
      <c r="AN135" s="598"/>
      <c r="AO135" s="598"/>
      <c r="AP135" s="598"/>
      <c r="AQ135" s="598"/>
      <c r="AR135" s="598"/>
      <c r="AS135" s="598" t="s">
        <v>744</v>
      </c>
      <c r="AT135" s="598"/>
      <c r="AU135" s="598"/>
      <c r="AV135" s="598"/>
      <c r="AW135" s="598"/>
      <c r="AX135" s="598"/>
      <c r="AY135" s="598"/>
      <c r="AZ135" s="598"/>
      <c r="BA135" s="598"/>
      <c r="BB135" s="598"/>
      <c r="BC135" s="598"/>
      <c r="BD135" s="598"/>
      <c r="BE135" s="598"/>
      <c r="BF135" s="598"/>
      <c r="BG135" s="598"/>
      <c r="BH135" s="598"/>
      <c r="BI135" s="598"/>
      <c r="BJ135" s="598"/>
      <c r="BK135" s="598" t="s">
        <v>745</v>
      </c>
      <c r="BL135" s="598"/>
      <c r="BM135" s="598"/>
      <c r="BN135" s="598"/>
      <c r="BO135" s="598"/>
      <c r="BP135" s="598"/>
      <c r="BQ135" s="598"/>
      <c r="BR135" s="598"/>
      <c r="BS135" s="598"/>
      <c r="BT135" s="598"/>
      <c r="BU135" s="598"/>
      <c r="BV135" s="598"/>
      <c r="BW135" s="598"/>
      <c r="BX135" s="598"/>
      <c r="BY135" s="598"/>
      <c r="BZ135" s="598"/>
      <c r="CA135" s="598"/>
      <c r="CB135" s="598"/>
      <c r="CC135" s="598"/>
      <c r="CD135" s="598" t="s">
        <v>746</v>
      </c>
      <c r="CE135" s="598"/>
      <c r="CF135" s="598"/>
      <c r="CG135" s="598"/>
      <c r="CH135" s="598"/>
      <c r="CI135" s="598"/>
      <c r="CJ135" s="598"/>
      <c r="CK135" s="598"/>
      <c r="CL135" s="598"/>
      <c r="CM135" s="598" t="s">
        <v>3</v>
      </c>
      <c r="CN135" s="598"/>
      <c r="CO135" s="598"/>
      <c r="CP135" s="598"/>
      <c r="CQ135" s="598"/>
      <c r="CR135" s="598"/>
      <c r="CS135" s="598"/>
      <c r="CT135" s="598"/>
      <c r="CU135" s="598"/>
      <c r="CV135" s="598" t="s">
        <v>747</v>
      </c>
      <c r="CW135" s="598"/>
      <c r="CX135" s="598"/>
      <c r="CY135" s="598"/>
      <c r="CZ135" s="598"/>
      <c r="DA135" s="598"/>
      <c r="DB135" s="598"/>
      <c r="DC135" s="598"/>
      <c r="DD135" s="598"/>
      <c r="DE135" s="598"/>
      <c r="DF135" s="598"/>
      <c r="DG135" s="598"/>
      <c r="DH135" s="598"/>
      <c r="DI135" s="598" t="s">
        <v>740</v>
      </c>
      <c r="DJ135" s="598"/>
      <c r="DK135" s="598"/>
      <c r="DL135" s="598"/>
      <c r="DM135" s="598"/>
      <c r="DN135" s="598"/>
      <c r="DO135" s="598"/>
      <c r="DP135" s="598"/>
      <c r="DQ135" s="598"/>
      <c r="DR135" s="598"/>
      <c r="DS135" s="598"/>
      <c r="DT135" s="598"/>
      <c r="DU135" s="598"/>
      <c r="DV135" s="598"/>
      <c r="DW135" s="598"/>
      <c r="DX135" s="598"/>
      <c r="DY135" s="598"/>
      <c r="DZ135" s="598"/>
      <c r="EA135" s="598"/>
      <c r="EB135" s="598"/>
      <c r="EC135" s="598"/>
      <c r="ED135" s="598"/>
      <c r="EE135" s="598"/>
      <c r="EF135" s="598"/>
      <c r="EG135" s="598"/>
      <c r="EH135" s="598"/>
      <c r="EI135" s="598"/>
      <c r="EJ135" s="598"/>
      <c r="EK135" s="598"/>
      <c r="EL135" s="598"/>
      <c r="EM135" s="598"/>
      <c r="EN135" s="598"/>
      <c r="EO135" s="598"/>
      <c r="EP135" s="598"/>
      <c r="EQ135" s="598"/>
      <c r="ER135" s="598"/>
    </row>
    <row r="136" spans="1:148">
      <c r="A136" s="598" t="s">
        <v>748</v>
      </c>
      <c r="B136" s="598">
        <v>4356.6119999999992</v>
      </c>
      <c r="C136" s="598"/>
      <c r="D136" s="598"/>
      <c r="E136" s="598"/>
      <c r="F136" s="598"/>
      <c r="G136" s="598"/>
      <c r="H136" s="598"/>
      <c r="I136" s="598"/>
      <c r="J136" s="598"/>
      <c r="K136" s="598"/>
      <c r="L136" s="598"/>
      <c r="M136" s="598">
        <v>461.76</v>
      </c>
      <c r="N136" s="598"/>
      <c r="O136" s="598"/>
      <c r="P136" s="598"/>
      <c r="Q136" s="598">
        <v>19493.7</v>
      </c>
      <c r="R136" s="598"/>
      <c r="S136" s="598"/>
      <c r="T136" s="598"/>
      <c r="U136" s="598"/>
      <c r="V136" s="598"/>
      <c r="W136" s="598"/>
      <c r="X136" s="598"/>
      <c r="Y136" s="598"/>
      <c r="Z136" s="598"/>
      <c r="AA136" s="598"/>
      <c r="AB136" s="598"/>
      <c r="AC136" s="598"/>
      <c r="AD136" s="598"/>
      <c r="AE136" s="598"/>
      <c r="AF136" s="598"/>
      <c r="AG136" s="598"/>
      <c r="AH136" s="598"/>
      <c r="AI136" s="598"/>
      <c r="AJ136" s="598"/>
      <c r="AK136" s="598"/>
      <c r="AL136" s="598"/>
      <c r="AM136" s="598"/>
      <c r="AN136" s="598"/>
      <c r="AO136" s="598"/>
      <c r="AP136" s="598"/>
      <c r="AQ136" s="598"/>
      <c r="AR136" s="598"/>
      <c r="AS136" s="598">
        <v>4870.6000000000004</v>
      </c>
      <c r="AT136" s="598"/>
      <c r="AU136" s="598"/>
      <c r="AV136" s="598"/>
      <c r="AW136" s="598"/>
      <c r="AX136" s="598"/>
      <c r="AY136" s="598"/>
      <c r="AZ136" s="598"/>
      <c r="BA136" s="598"/>
      <c r="BB136" s="598"/>
      <c r="BC136" s="598"/>
      <c r="BD136" s="598"/>
      <c r="BE136" s="598"/>
      <c r="BF136" s="598"/>
      <c r="BG136" s="598"/>
      <c r="BH136" s="598"/>
      <c r="BI136" s="598"/>
      <c r="BJ136" s="598"/>
      <c r="BK136" s="598">
        <v>9424.32</v>
      </c>
      <c r="BL136" s="598"/>
      <c r="BM136" s="598"/>
      <c r="BN136" s="598"/>
      <c r="BO136" s="598"/>
      <c r="BP136" s="598"/>
      <c r="BQ136" s="598"/>
      <c r="BR136" s="598"/>
      <c r="BS136" s="598"/>
      <c r="BT136" s="598"/>
      <c r="BU136" s="598"/>
      <c r="BV136" s="598"/>
      <c r="BW136" s="598"/>
      <c r="BX136" s="598"/>
      <c r="BY136" s="598"/>
      <c r="BZ136" s="598"/>
      <c r="CA136" s="598"/>
      <c r="CB136" s="598"/>
      <c r="CC136" s="598"/>
      <c r="CD136" s="598">
        <v>3197.0399999999995</v>
      </c>
      <c r="CE136" s="598"/>
      <c r="CF136" s="598"/>
      <c r="CG136" s="598"/>
      <c r="CH136" s="598"/>
      <c r="CI136" s="598"/>
      <c r="CJ136" s="598"/>
      <c r="CK136" s="598"/>
      <c r="CL136" s="598"/>
      <c r="CM136" s="598">
        <v>13208.76</v>
      </c>
      <c r="CN136" s="598"/>
      <c r="CO136" s="598"/>
      <c r="CP136" s="598"/>
      <c r="CQ136" s="598"/>
      <c r="CR136" s="598"/>
      <c r="CS136" s="598"/>
      <c r="CT136" s="598"/>
      <c r="CU136" s="598"/>
      <c r="CV136" s="598">
        <v>5760</v>
      </c>
      <c r="CW136" s="598"/>
      <c r="CX136" s="598"/>
      <c r="CY136" s="598"/>
      <c r="CZ136" s="598"/>
      <c r="DA136" s="598"/>
      <c r="DB136" s="598"/>
      <c r="DC136" s="598"/>
      <c r="DD136" s="598"/>
      <c r="DE136" s="598"/>
      <c r="DF136" s="598"/>
      <c r="DG136" s="598"/>
      <c r="DH136" s="598">
        <v>55902.192000000003</v>
      </c>
      <c r="DI136" s="598" t="s">
        <v>748</v>
      </c>
      <c r="DJ136" s="598"/>
      <c r="DK136" s="598"/>
      <c r="DL136" s="598"/>
      <c r="DM136" s="598"/>
      <c r="DN136" s="598"/>
      <c r="DO136" s="598"/>
      <c r="DP136" s="598"/>
      <c r="DQ136" s="598"/>
      <c r="DR136" s="598"/>
      <c r="DS136" s="598"/>
      <c r="DT136" s="598"/>
      <c r="DU136" s="598"/>
      <c r="DV136" s="598"/>
      <c r="DW136" s="598"/>
      <c r="DX136" s="598"/>
      <c r="DY136" s="598"/>
      <c r="DZ136" s="598"/>
      <c r="EA136" s="598"/>
      <c r="EB136" s="598"/>
      <c r="EC136" s="598"/>
      <c r="ED136" s="598"/>
      <c r="EE136" s="598"/>
      <c r="EF136" s="598"/>
      <c r="EG136" s="598"/>
      <c r="EH136" s="598"/>
      <c r="EI136" s="598"/>
      <c r="EJ136" s="598"/>
      <c r="EK136" s="598"/>
      <c r="EL136" s="598"/>
      <c r="EM136" s="598"/>
      <c r="EN136" s="598"/>
      <c r="EO136" s="598"/>
      <c r="EP136" s="598"/>
      <c r="EQ136" s="598"/>
      <c r="ER136" s="598"/>
    </row>
    <row r="137" spans="1:148">
      <c r="A137" s="598" t="s">
        <v>749</v>
      </c>
      <c r="B137" s="598">
        <v>4146.4400000000005</v>
      </c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>
        <v>843.6</v>
      </c>
      <c r="N137" s="598"/>
      <c r="O137" s="598"/>
      <c r="P137" s="598"/>
      <c r="Q137" s="598">
        <v>24496.82</v>
      </c>
      <c r="R137" s="598"/>
      <c r="S137" s="598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8"/>
      <c r="AL137" s="598"/>
      <c r="AM137" s="598"/>
      <c r="AN137" s="598"/>
      <c r="AO137" s="598"/>
      <c r="AP137" s="598"/>
      <c r="AQ137" s="598"/>
      <c r="AR137" s="598"/>
      <c r="AS137" s="598">
        <v>8165.9</v>
      </c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8"/>
      <c r="BD137" s="598"/>
      <c r="BE137" s="598"/>
      <c r="BF137" s="598"/>
      <c r="BG137" s="598"/>
      <c r="BH137" s="598"/>
      <c r="BI137" s="598"/>
      <c r="BJ137" s="598"/>
      <c r="BK137" s="598">
        <v>22254.649999999998</v>
      </c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8"/>
      <c r="BV137" s="598"/>
      <c r="BW137" s="598"/>
      <c r="BX137" s="598"/>
      <c r="BY137" s="598"/>
      <c r="BZ137" s="598"/>
      <c r="CA137" s="598"/>
      <c r="CB137" s="598"/>
      <c r="CC137" s="598"/>
      <c r="CD137" s="598">
        <v>3090.7200000000003</v>
      </c>
      <c r="CE137" s="598"/>
      <c r="CF137" s="598"/>
      <c r="CG137" s="598"/>
      <c r="CH137" s="598"/>
      <c r="CI137" s="598"/>
      <c r="CJ137" s="598"/>
      <c r="CK137" s="598"/>
      <c r="CL137" s="598"/>
      <c r="CM137" s="598">
        <v>11314.98</v>
      </c>
      <c r="CN137" s="598"/>
      <c r="CO137" s="598"/>
      <c r="CP137" s="598"/>
      <c r="CQ137" s="598"/>
      <c r="CR137" s="598"/>
      <c r="CS137" s="598"/>
      <c r="CT137" s="598"/>
      <c r="CU137" s="598"/>
      <c r="CV137" s="598">
        <v>2039</v>
      </c>
      <c r="CW137" s="598"/>
      <c r="CX137" s="598"/>
      <c r="CY137" s="598"/>
      <c r="CZ137" s="598"/>
      <c r="DA137" s="598"/>
      <c r="DB137" s="598"/>
      <c r="DC137" s="598"/>
      <c r="DD137" s="598"/>
      <c r="DE137" s="598"/>
      <c r="DF137" s="598"/>
      <c r="DG137" s="598"/>
      <c r="DH137" s="598">
        <v>68186.210000000006</v>
      </c>
      <c r="DI137" s="598" t="s">
        <v>749</v>
      </c>
      <c r="DJ137" s="598"/>
      <c r="DK137" s="598"/>
      <c r="DL137" s="598"/>
      <c r="DM137" s="598"/>
      <c r="DN137" s="598"/>
      <c r="DO137" s="598"/>
      <c r="DP137" s="598"/>
      <c r="DQ137" s="598"/>
      <c r="DR137" s="598"/>
      <c r="DS137" s="598"/>
      <c r="DT137" s="598"/>
      <c r="DU137" s="598"/>
      <c r="DV137" s="598"/>
      <c r="DW137" s="598"/>
      <c r="DX137" s="598"/>
      <c r="DY137" s="598"/>
      <c r="DZ137" s="598"/>
      <c r="EA137" s="598"/>
      <c r="EB137" s="598"/>
      <c r="EC137" s="598"/>
      <c r="ED137" s="598"/>
      <c r="EE137" s="598"/>
      <c r="EF137" s="598"/>
      <c r="EG137" s="598"/>
      <c r="EH137" s="598"/>
      <c r="EI137" s="598"/>
      <c r="EJ137" s="598"/>
      <c r="EK137" s="598"/>
      <c r="EL137" s="598"/>
      <c r="EM137" s="598"/>
      <c r="EN137" s="598"/>
      <c r="EO137" s="598"/>
      <c r="EP137" s="598"/>
      <c r="EQ137" s="598"/>
      <c r="ER137" s="598"/>
    </row>
    <row r="138" spans="1:148">
      <c r="A138" s="598" t="s">
        <v>40</v>
      </c>
      <c r="B138" s="598"/>
      <c r="C138" s="598"/>
      <c r="D138" s="598"/>
      <c r="E138" s="598"/>
      <c r="F138" s="598"/>
      <c r="G138" s="598"/>
      <c r="H138" s="598"/>
      <c r="I138" s="598"/>
      <c r="J138" s="598"/>
      <c r="K138" s="598"/>
      <c r="L138" s="598"/>
      <c r="M138" s="598"/>
      <c r="N138" s="598"/>
      <c r="O138" s="598"/>
      <c r="P138" s="598"/>
      <c r="Q138" s="598"/>
      <c r="R138" s="598"/>
      <c r="S138" s="598"/>
      <c r="T138" s="598"/>
      <c r="U138" s="598"/>
      <c r="V138" s="598"/>
      <c r="W138" s="598"/>
      <c r="X138" s="598"/>
      <c r="Y138" s="598"/>
      <c r="Z138" s="598"/>
      <c r="AA138" s="598"/>
      <c r="AB138" s="598"/>
      <c r="AC138" s="598"/>
      <c r="AD138" s="598"/>
      <c r="AE138" s="598"/>
      <c r="AF138" s="598"/>
      <c r="AG138" s="598"/>
      <c r="AH138" s="598"/>
      <c r="AI138" s="598"/>
      <c r="AJ138" s="598"/>
      <c r="AK138" s="598"/>
      <c r="AL138" s="598"/>
      <c r="AM138" s="598"/>
      <c r="AN138" s="598"/>
      <c r="AO138" s="598"/>
      <c r="AP138" s="598"/>
      <c r="AQ138" s="598"/>
      <c r="AR138" s="598"/>
      <c r="AS138" s="598"/>
      <c r="AT138" s="598"/>
      <c r="AU138" s="598"/>
      <c r="AV138" s="598"/>
      <c r="AW138" s="598"/>
      <c r="AX138" s="598"/>
      <c r="AY138" s="598"/>
      <c r="AZ138" s="598"/>
      <c r="BA138" s="598"/>
      <c r="BB138" s="598"/>
      <c r="BC138" s="598"/>
      <c r="BD138" s="598"/>
      <c r="BE138" s="598"/>
      <c r="BF138" s="598"/>
      <c r="BG138" s="598"/>
      <c r="BH138" s="598"/>
      <c r="BI138" s="598"/>
      <c r="BJ138" s="598"/>
      <c r="BK138" s="598"/>
      <c r="BL138" s="598"/>
      <c r="BM138" s="598"/>
      <c r="BN138" s="598"/>
      <c r="BO138" s="598"/>
      <c r="BP138" s="598"/>
      <c r="BQ138" s="598"/>
      <c r="BR138" s="598"/>
      <c r="BS138" s="598"/>
      <c r="BT138" s="598"/>
      <c r="BU138" s="598"/>
      <c r="BV138" s="598"/>
      <c r="BW138" s="598"/>
      <c r="BX138" s="598"/>
      <c r="BY138" s="598"/>
      <c r="BZ138" s="598"/>
      <c r="CA138" s="598"/>
      <c r="CB138" s="598"/>
      <c r="CC138" s="598"/>
      <c r="CD138" s="598"/>
      <c r="CE138" s="598"/>
      <c r="CF138" s="598"/>
      <c r="CG138" s="598"/>
      <c r="CH138" s="598"/>
      <c r="CI138" s="598"/>
      <c r="CJ138" s="598"/>
      <c r="CK138" s="598"/>
      <c r="CL138" s="598"/>
      <c r="CM138" s="598"/>
      <c r="CN138" s="598"/>
      <c r="CO138" s="598"/>
      <c r="CP138" s="598"/>
      <c r="CQ138" s="598"/>
      <c r="CR138" s="598"/>
      <c r="CS138" s="598"/>
      <c r="CT138" s="598"/>
      <c r="CU138" s="598"/>
      <c r="CV138" s="598"/>
      <c r="CW138" s="598"/>
      <c r="CX138" s="598"/>
      <c r="CY138" s="598"/>
      <c r="CZ138" s="598"/>
      <c r="DA138" s="598"/>
      <c r="DB138" s="598"/>
      <c r="DC138" s="598"/>
      <c r="DD138" s="598"/>
      <c r="DE138" s="598"/>
      <c r="DF138" s="598"/>
      <c r="DG138" s="598"/>
      <c r="DH138" s="598"/>
      <c r="DI138" s="598" t="s">
        <v>40</v>
      </c>
      <c r="DJ138" s="598"/>
      <c r="DK138" s="598"/>
      <c r="DL138" s="598"/>
      <c r="DM138" s="598"/>
      <c r="DN138" s="598"/>
      <c r="DO138" s="598"/>
      <c r="DP138" s="598"/>
      <c r="DQ138" s="598"/>
      <c r="DR138" s="598"/>
      <c r="DS138" s="598"/>
      <c r="DT138" s="598"/>
      <c r="DU138" s="598"/>
      <c r="DV138" s="598"/>
      <c r="DW138" s="598"/>
      <c r="DX138" s="598"/>
      <c r="DY138" s="598"/>
      <c r="DZ138" s="598"/>
      <c r="EA138" s="598"/>
      <c r="EB138" s="598"/>
      <c r="EC138" s="598"/>
      <c r="ED138" s="598"/>
      <c r="EE138" s="598"/>
      <c r="EF138" s="598"/>
      <c r="EG138" s="598"/>
      <c r="EH138" s="598"/>
      <c r="EI138" s="598"/>
      <c r="EJ138" s="598"/>
      <c r="EK138" s="598"/>
      <c r="EL138" s="598"/>
      <c r="EM138" s="598"/>
      <c r="EN138" s="598"/>
      <c r="EO138" s="598"/>
      <c r="EP138" s="598"/>
      <c r="EQ138" s="598"/>
      <c r="ER138" s="598"/>
    </row>
    <row r="139" spans="1:148">
      <c r="A139" s="598" t="s">
        <v>750</v>
      </c>
      <c r="B139" s="598"/>
      <c r="C139" s="598"/>
      <c r="D139" s="598"/>
      <c r="E139" s="598"/>
      <c r="F139" s="598"/>
      <c r="G139" s="598"/>
      <c r="H139" s="598"/>
      <c r="I139" s="598"/>
      <c r="J139" s="598"/>
      <c r="K139" s="598"/>
      <c r="L139" s="598"/>
      <c r="M139" s="598"/>
      <c r="N139" s="598"/>
      <c r="O139" s="598"/>
      <c r="P139" s="598"/>
      <c r="Q139" s="598"/>
      <c r="R139" s="598"/>
      <c r="S139" s="598"/>
      <c r="T139" s="598"/>
      <c r="U139" s="598"/>
      <c r="V139" s="598">
        <v>256.8</v>
      </c>
      <c r="W139" s="598">
        <v>0</v>
      </c>
      <c r="X139" s="598"/>
      <c r="Y139" s="598"/>
      <c r="Z139" s="598"/>
      <c r="AA139" s="598"/>
      <c r="AB139" s="598"/>
      <c r="AC139" s="598"/>
      <c r="AD139" s="598"/>
      <c r="AE139" s="598"/>
      <c r="AF139" s="598"/>
      <c r="AG139" s="598"/>
      <c r="AH139" s="598"/>
      <c r="AI139" s="598"/>
      <c r="AJ139" s="598"/>
      <c r="AK139" s="598"/>
      <c r="AL139" s="598"/>
      <c r="AM139" s="598">
        <v>249.6</v>
      </c>
      <c r="AN139" s="598"/>
      <c r="AO139" s="598"/>
      <c r="AP139" s="598"/>
      <c r="AQ139" s="598"/>
      <c r="AR139" s="598"/>
      <c r="AS139" s="598"/>
      <c r="AT139" s="598"/>
      <c r="AU139" s="598"/>
      <c r="AV139" s="598"/>
      <c r="AW139" s="598"/>
      <c r="AX139" s="598"/>
      <c r="AY139" s="598"/>
      <c r="AZ139" s="598"/>
      <c r="BA139" s="598"/>
      <c r="BB139" s="598"/>
      <c r="BC139" s="598"/>
      <c r="BD139" s="598"/>
      <c r="BE139" s="598"/>
      <c r="BF139" s="598"/>
      <c r="BG139" s="598"/>
      <c r="BH139" s="598"/>
      <c r="BI139" s="598"/>
      <c r="BJ139" s="598"/>
      <c r="BK139" s="598"/>
      <c r="BL139" s="598"/>
      <c r="BM139" s="598"/>
      <c r="BN139" s="598"/>
      <c r="BO139" s="598"/>
      <c r="BP139" s="598"/>
      <c r="BQ139" s="598"/>
      <c r="BR139" s="598"/>
      <c r="BS139" s="598"/>
      <c r="BT139" s="598"/>
      <c r="BU139" s="598"/>
      <c r="BV139" s="598"/>
      <c r="BW139" s="598"/>
      <c r="BX139" s="598"/>
      <c r="BY139" s="598"/>
      <c r="BZ139" s="598"/>
      <c r="CA139" s="598"/>
      <c r="CB139" s="598"/>
      <c r="CC139" s="598"/>
      <c r="CD139" s="598"/>
      <c r="CE139" s="598"/>
      <c r="CF139" s="598"/>
      <c r="CG139" s="598"/>
      <c r="CH139" s="598"/>
      <c r="CI139" s="598"/>
      <c r="CJ139" s="598"/>
      <c r="CK139" s="598"/>
      <c r="CL139" s="598"/>
      <c r="CM139" s="598">
        <v>13017</v>
      </c>
      <c r="CN139" s="598"/>
      <c r="CO139" s="598"/>
      <c r="CP139" s="598"/>
      <c r="CQ139" s="598"/>
      <c r="CR139" s="598"/>
      <c r="CS139" s="598"/>
      <c r="CT139" s="598"/>
      <c r="CU139" s="598"/>
      <c r="CV139" s="598">
        <v>3885</v>
      </c>
      <c r="CW139" s="598"/>
      <c r="CX139" s="598"/>
      <c r="CY139" s="598"/>
      <c r="CZ139" s="598"/>
      <c r="DA139" s="598"/>
      <c r="DB139" s="598">
        <v>0</v>
      </c>
      <c r="DC139" s="598"/>
      <c r="DD139" s="598"/>
      <c r="DE139" s="598"/>
      <c r="DF139" s="598"/>
      <c r="DG139" s="598"/>
      <c r="DH139" s="598">
        <v>17408.400000000001</v>
      </c>
      <c r="DI139" s="598" t="s">
        <v>750</v>
      </c>
      <c r="DJ139" s="598"/>
      <c r="DK139" s="598"/>
      <c r="DL139" s="598"/>
      <c r="DM139" s="598"/>
      <c r="DN139" s="598"/>
      <c r="DO139" s="598"/>
      <c r="DP139" s="598"/>
      <c r="DQ139" s="598"/>
      <c r="DR139" s="598"/>
      <c r="DS139" s="598"/>
      <c r="DT139" s="598"/>
      <c r="DU139" s="598"/>
      <c r="DV139" s="598"/>
      <c r="DW139" s="598"/>
      <c r="DX139" s="598"/>
      <c r="DY139" s="598"/>
      <c r="DZ139" s="598"/>
      <c r="EA139" s="598"/>
      <c r="EB139" s="598"/>
      <c r="EC139" s="598"/>
      <c r="ED139" s="598"/>
      <c r="EE139" s="598"/>
      <c r="EF139" s="598"/>
      <c r="EG139" s="598"/>
      <c r="EH139" s="598"/>
      <c r="EI139" s="598"/>
      <c r="EJ139" s="598"/>
      <c r="EK139" s="598"/>
      <c r="EL139" s="598"/>
      <c r="EM139" s="598"/>
      <c r="EN139" s="598"/>
      <c r="EO139" s="598"/>
      <c r="EP139" s="598"/>
      <c r="EQ139" s="598"/>
      <c r="ER139" s="598"/>
    </row>
    <row r="140" spans="1:148">
      <c r="A140" s="598"/>
      <c r="B140" s="598"/>
      <c r="C140" s="598"/>
      <c r="D140" s="598"/>
      <c r="E140" s="598"/>
      <c r="F140" s="598"/>
      <c r="G140" s="598"/>
      <c r="H140" s="598"/>
      <c r="I140" s="598"/>
      <c r="J140" s="598"/>
      <c r="K140" s="598"/>
      <c r="L140" s="598"/>
      <c r="M140" s="598"/>
      <c r="N140" s="598"/>
      <c r="O140" s="598"/>
      <c r="P140" s="598"/>
      <c r="Q140" s="598"/>
      <c r="R140" s="598"/>
      <c r="S140" s="598"/>
      <c r="T140" s="598"/>
      <c r="U140" s="598"/>
      <c r="V140" s="598"/>
      <c r="W140" s="598"/>
      <c r="X140" s="598"/>
      <c r="Y140" s="598"/>
      <c r="Z140" s="598"/>
      <c r="AA140" s="598"/>
      <c r="AB140" s="598"/>
      <c r="AC140" s="598"/>
      <c r="AD140" s="598"/>
      <c r="AE140" s="598"/>
      <c r="AF140" s="598"/>
      <c r="AG140" s="598"/>
      <c r="AH140" s="598"/>
      <c r="AI140" s="598"/>
      <c r="AJ140" s="598"/>
      <c r="AK140" s="598"/>
      <c r="AL140" s="598"/>
      <c r="AM140" s="598"/>
      <c r="AN140" s="598"/>
      <c r="AO140" s="598"/>
      <c r="AP140" s="598"/>
      <c r="AQ140" s="598"/>
      <c r="AR140" s="598"/>
      <c r="AS140" s="598"/>
      <c r="AT140" s="598"/>
      <c r="AU140" s="598"/>
      <c r="AV140" s="598"/>
      <c r="AW140" s="598"/>
      <c r="AX140" s="598"/>
      <c r="AY140" s="598"/>
      <c r="AZ140" s="598"/>
      <c r="BA140" s="598"/>
      <c r="BB140" s="598"/>
      <c r="BC140" s="598"/>
      <c r="BD140" s="598"/>
      <c r="BE140" s="598"/>
      <c r="BF140" s="598"/>
      <c r="BG140" s="598"/>
      <c r="BH140" s="598"/>
      <c r="BI140" s="598"/>
      <c r="BJ140" s="598"/>
      <c r="BK140" s="598"/>
      <c r="BL140" s="598"/>
      <c r="BM140" s="598"/>
      <c r="BN140" s="598"/>
      <c r="BO140" s="598"/>
      <c r="BP140" s="598"/>
      <c r="BQ140" s="598"/>
      <c r="BR140" s="598"/>
      <c r="BS140" s="598"/>
      <c r="BT140" s="598"/>
      <c r="BU140" s="598"/>
      <c r="BV140" s="598"/>
      <c r="BW140" s="598"/>
      <c r="BX140" s="598"/>
      <c r="BY140" s="598"/>
      <c r="BZ140" s="598"/>
      <c r="CA140" s="598"/>
      <c r="CB140" s="598"/>
      <c r="CC140" s="598"/>
      <c r="CD140" s="598"/>
      <c r="CE140" s="598"/>
      <c r="CF140" s="598"/>
      <c r="CG140" s="598"/>
      <c r="CH140" s="598"/>
      <c r="CI140" s="598"/>
      <c r="CJ140" s="598"/>
      <c r="CK140" s="598"/>
      <c r="CL140" s="598"/>
      <c r="CM140" s="598"/>
      <c r="CN140" s="598"/>
      <c r="CO140" s="598"/>
      <c r="CP140" s="598"/>
      <c r="CQ140" s="598"/>
      <c r="CR140" s="598"/>
      <c r="CS140" s="598"/>
      <c r="CT140" s="598"/>
      <c r="CU140" s="598"/>
      <c r="CV140" s="598"/>
      <c r="CW140" s="598"/>
      <c r="CX140" s="598"/>
      <c r="CY140" s="598"/>
      <c r="CZ140" s="598"/>
      <c r="DA140" s="598"/>
      <c r="DB140" s="598"/>
      <c r="DC140" s="598"/>
      <c r="DD140" s="598"/>
      <c r="DE140" s="598"/>
      <c r="DF140" s="598"/>
      <c r="DG140" s="598"/>
      <c r="DH140" s="598"/>
      <c r="DI140" s="598"/>
      <c r="DJ140" s="598"/>
      <c r="DK140" s="598"/>
      <c r="DL140" s="598"/>
      <c r="DM140" s="598"/>
      <c r="DN140" s="598"/>
      <c r="DO140" s="598"/>
      <c r="DP140" s="598"/>
      <c r="DQ140" s="598"/>
      <c r="DR140" s="598"/>
      <c r="DS140" s="598"/>
      <c r="DT140" s="598"/>
      <c r="DU140" s="598"/>
      <c r="DV140" s="598"/>
      <c r="DW140" s="598"/>
      <c r="DX140" s="598"/>
      <c r="DY140" s="598"/>
      <c r="DZ140" s="598"/>
      <c r="EA140" s="598"/>
      <c r="EB140" s="598"/>
      <c r="EC140" s="598"/>
      <c r="ED140" s="598"/>
      <c r="EE140" s="598"/>
      <c r="EF140" s="598"/>
      <c r="EG140" s="598"/>
      <c r="EH140" s="598"/>
      <c r="EI140" s="598"/>
      <c r="EJ140" s="598"/>
      <c r="EK140" s="598"/>
      <c r="EL140" s="598"/>
      <c r="EM140" s="598"/>
      <c r="EN140" s="598"/>
      <c r="EO140" s="598"/>
      <c r="EP140" s="598"/>
      <c r="EQ140" s="598"/>
      <c r="ER140" s="598"/>
    </row>
    <row r="141" spans="1:148">
      <c r="A141" s="598" t="s">
        <v>751</v>
      </c>
      <c r="B141" s="598"/>
      <c r="C141" s="598"/>
      <c r="D141" s="598"/>
      <c r="E141" s="598"/>
      <c r="F141" s="598"/>
      <c r="G141" s="598"/>
      <c r="H141" s="598"/>
      <c r="I141" s="598"/>
      <c r="J141" s="598"/>
      <c r="K141" s="598"/>
      <c r="L141" s="598"/>
      <c r="M141" s="598"/>
      <c r="N141" s="598"/>
      <c r="O141" s="598"/>
      <c r="P141" s="598"/>
      <c r="Q141" s="598"/>
      <c r="R141" s="598"/>
      <c r="S141" s="598"/>
      <c r="T141" s="598"/>
      <c r="U141" s="598"/>
      <c r="V141" s="598">
        <v>136.69714285714286</v>
      </c>
      <c r="W141" s="598">
        <v>0</v>
      </c>
      <c r="X141" s="598"/>
      <c r="Y141" s="598"/>
      <c r="Z141" s="598"/>
      <c r="AA141" s="598"/>
      <c r="AB141" s="598"/>
      <c r="AC141" s="598"/>
      <c r="AD141" s="598"/>
      <c r="AE141" s="598"/>
      <c r="AF141" s="598"/>
      <c r="AG141" s="598"/>
      <c r="AH141" s="598"/>
      <c r="AI141" s="598"/>
      <c r="AJ141" s="598"/>
      <c r="AK141" s="598"/>
      <c r="AL141" s="598"/>
      <c r="AM141" s="598">
        <v>262.56285714285713</v>
      </c>
      <c r="AN141" s="598"/>
      <c r="AO141" s="598"/>
      <c r="AP141" s="598"/>
      <c r="AQ141" s="598"/>
      <c r="AR141" s="598"/>
      <c r="AS141" s="598"/>
      <c r="AT141" s="598"/>
      <c r="AU141" s="598"/>
      <c r="AV141" s="598"/>
      <c r="AW141" s="598"/>
      <c r="AX141" s="598"/>
      <c r="AY141" s="598"/>
      <c r="AZ141" s="598"/>
      <c r="BA141" s="598"/>
      <c r="BB141" s="598"/>
      <c r="BC141" s="598"/>
      <c r="BD141" s="598"/>
      <c r="BE141" s="598"/>
      <c r="BF141" s="598"/>
      <c r="BG141" s="598"/>
      <c r="BH141" s="598"/>
      <c r="BI141" s="598"/>
      <c r="BJ141" s="598"/>
      <c r="BK141" s="598"/>
      <c r="BL141" s="598"/>
      <c r="BM141" s="598"/>
      <c r="BN141" s="598"/>
      <c r="BO141" s="598"/>
      <c r="BP141" s="598"/>
      <c r="BQ141" s="598"/>
      <c r="BR141" s="598"/>
      <c r="BS141" s="598"/>
      <c r="BT141" s="598"/>
      <c r="BU141" s="598"/>
      <c r="BV141" s="598"/>
      <c r="BW141" s="598"/>
      <c r="BX141" s="598"/>
      <c r="BY141" s="598"/>
      <c r="BZ141" s="598"/>
      <c r="CA141" s="598"/>
      <c r="CB141" s="598"/>
      <c r="CC141" s="598"/>
      <c r="CD141" s="598"/>
      <c r="CE141" s="598"/>
      <c r="CF141" s="598"/>
      <c r="CG141" s="598"/>
      <c r="CH141" s="598"/>
      <c r="CI141" s="598"/>
      <c r="CJ141" s="598"/>
      <c r="CK141" s="598"/>
      <c r="CL141" s="598"/>
      <c r="CM141" s="598">
        <v>9643.5714285714275</v>
      </c>
      <c r="CN141" s="598"/>
      <c r="CO141" s="598"/>
      <c r="CP141" s="598"/>
      <c r="CQ141" s="598"/>
      <c r="CR141" s="598"/>
      <c r="CS141" s="598"/>
      <c r="CT141" s="598"/>
      <c r="CU141" s="598"/>
      <c r="CV141" s="598">
        <v>1001.6190476190477</v>
      </c>
      <c r="CW141" s="598"/>
      <c r="CX141" s="598"/>
      <c r="CY141" s="598"/>
      <c r="CZ141" s="598"/>
      <c r="DA141" s="598"/>
      <c r="DB141" s="598">
        <v>0</v>
      </c>
      <c r="DC141" s="598"/>
      <c r="DD141" s="598"/>
      <c r="DE141" s="598"/>
      <c r="DF141" s="598"/>
      <c r="DG141" s="598"/>
      <c r="DH141" s="598">
        <v>11044.450476190475</v>
      </c>
      <c r="DI141" s="598" t="s">
        <v>751</v>
      </c>
      <c r="DJ141" s="598"/>
      <c r="DK141" s="598"/>
      <c r="DL141" s="598"/>
      <c r="DM141" s="598"/>
      <c r="DN141" s="598"/>
      <c r="DO141" s="598"/>
      <c r="DP141" s="598"/>
      <c r="DQ141" s="598"/>
      <c r="DR141" s="598"/>
      <c r="DS141" s="598"/>
      <c r="DT141" s="598"/>
      <c r="DU141" s="598"/>
      <c r="DV141" s="598"/>
      <c r="DW141" s="598"/>
      <c r="DX141" s="598"/>
      <c r="DY141" s="598"/>
      <c r="DZ141" s="598"/>
      <c r="EA141" s="598"/>
      <c r="EB141" s="598"/>
      <c r="EC141" s="598"/>
      <c r="ED141" s="598"/>
      <c r="EE141" s="598"/>
      <c r="EF141" s="598"/>
      <c r="EG141" s="598"/>
      <c r="EH141" s="598"/>
      <c r="EI141" s="598"/>
      <c r="EJ141" s="598"/>
      <c r="EK141" s="598"/>
      <c r="EL141" s="598"/>
      <c r="EM141" s="598"/>
      <c r="EN141" s="598"/>
      <c r="EO141" s="598"/>
      <c r="EP141" s="598"/>
      <c r="EQ141" s="598"/>
      <c r="ER141" s="598"/>
    </row>
    <row r="142" spans="1:148">
      <c r="A142" s="598"/>
      <c r="B142" s="598"/>
      <c r="C142" s="598"/>
      <c r="D142" s="598"/>
      <c r="E142" s="598"/>
      <c r="F142" s="598"/>
      <c r="G142" s="598"/>
      <c r="H142" s="598"/>
      <c r="I142" s="598"/>
      <c r="J142" s="598"/>
      <c r="K142" s="598"/>
      <c r="L142" s="598"/>
      <c r="M142" s="598"/>
      <c r="N142" s="598"/>
      <c r="O142" s="598"/>
      <c r="P142" s="598"/>
      <c r="Q142" s="598"/>
      <c r="R142" s="598"/>
      <c r="S142" s="598"/>
      <c r="T142" s="598"/>
      <c r="U142" s="598"/>
      <c r="V142" s="598"/>
      <c r="W142" s="598"/>
      <c r="X142" s="598"/>
      <c r="Y142" s="598"/>
      <c r="Z142" s="598"/>
      <c r="AA142" s="598"/>
      <c r="AB142" s="598"/>
      <c r="AC142" s="598"/>
      <c r="AD142" s="598"/>
      <c r="AE142" s="598"/>
      <c r="AF142" s="598"/>
      <c r="AG142" s="598"/>
      <c r="AH142" s="598"/>
      <c r="AI142" s="598"/>
      <c r="AJ142" s="598"/>
      <c r="AK142" s="598"/>
      <c r="AL142" s="598"/>
      <c r="AM142" s="598"/>
      <c r="AN142" s="598"/>
      <c r="AO142" s="598"/>
      <c r="AP142" s="598"/>
      <c r="AQ142" s="598"/>
      <c r="AR142" s="598"/>
      <c r="AS142" s="598"/>
      <c r="AT142" s="598"/>
      <c r="AU142" s="598"/>
      <c r="AV142" s="598"/>
      <c r="AW142" s="598"/>
      <c r="AX142" s="598"/>
      <c r="AY142" s="598"/>
      <c r="AZ142" s="598"/>
      <c r="BA142" s="598"/>
      <c r="BB142" s="598"/>
      <c r="BC142" s="598"/>
      <c r="BD142" s="598"/>
      <c r="BE142" s="598"/>
      <c r="BF142" s="598"/>
      <c r="BG142" s="598"/>
      <c r="BH142" s="598"/>
      <c r="BI142" s="598"/>
      <c r="BJ142" s="598"/>
      <c r="BK142" s="598"/>
      <c r="BL142" s="598"/>
      <c r="BM142" s="598"/>
      <c r="BN142" s="598"/>
      <c r="BO142" s="598"/>
      <c r="BP142" s="598"/>
      <c r="BQ142" s="598"/>
      <c r="BR142" s="598"/>
      <c r="BS142" s="598"/>
      <c r="BT142" s="598"/>
      <c r="BU142" s="598"/>
      <c r="BV142" s="598"/>
      <c r="BW142" s="598"/>
      <c r="BX142" s="598"/>
      <c r="BY142" s="598"/>
      <c r="BZ142" s="598"/>
      <c r="CA142" s="598"/>
      <c r="CB142" s="598"/>
      <c r="CC142" s="598"/>
      <c r="CD142" s="598"/>
      <c r="CE142" s="598"/>
      <c r="CF142" s="598"/>
      <c r="CG142" s="598"/>
      <c r="CH142" s="598"/>
      <c r="CI142" s="598"/>
      <c r="CJ142" s="598"/>
      <c r="CK142" s="598"/>
      <c r="CL142" s="598"/>
      <c r="CM142" s="598"/>
      <c r="CN142" s="598"/>
      <c r="CO142" s="598"/>
      <c r="CP142" s="598"/>
      <c r="CQ142" s="598"/>
      <c r="CR142" s="598"/>
      <c r="CS142" s="598"/>
      <c r="CT142" s="598"/>
      <c r="CU142" s="598"/>
      <c r="CV142" s="598"/>
      <c r="CW142" s="598"/>
      <c r="CX142" s="598"/>
      <c r="CY142" s="598"/>
      <c r="CZ142" s="598"/>
      <c r="DA142" s="598"/>
      <c r="DB142" s="598"/>
      <c r="DC142" s="598"/>
      <c r="DD142" s="598"/>
      <c r="DE142" s="598"/>
      <c r="DF142" s="598"/>
      <c r="DG142" s="598"/>
      <c r="DH142" s="598"/>
      <c r="DI142" s="598"/>
      <c r="DJ142" s="598"/>
      <c r="DK142" s="598"/>
      <c r="DL142" s="598"/>
      <c r="DM142" s="598"/>
      <c r="DN142" s="598"/>
      <c r="DO142" s="598"/>
      <c r="DP142" s="598"/>
      <c r="DQ142" s="598"/>
      <c r="DR142" s="598"/>
      <c r="DS142" s="598"/>
      <c r="DT142" s="598"/>
      <c r="DU142" s="598"/>
      <c r="DV142" s="598"/>
      <c r="DW142" s="598"/>
      <c r="DX142" s="598"/>
      <c r="DY142" s="598"/>
      <c r="DZ142" s="598"/>
      <c r="EA142" s="598"/>
      <c r="EB142" s="598"/>
      <c r="EC142" s="598"/>
      <c r="ED142" s="598"/>
      <c r="EE142" s="598"/>
      <c r="EF142" s="598"/>
      <c r="EG142" s="598"/>
      <c r="EH142" s="598"/>
      <c r="EI142" s="598"/>
      <c r="EJ142" s="598"/>
      <c r="EK142" s="598"/>
      <c r="EL142" s="598"/>
      <c r="EM142" s="598"/>
      <c r="EN142" s="598"/>
      <c r="EO142" s="598"/>
      <c r="EP142" s="598"/>
      <c r="EQ142" s="598"/>
      <c r="ER142" s="598"/>
    </row>
    <row r="143" spans="1:148">
      <c r="A143" s="598" t="s">
        <v>752</v>
      </c>
      <c r="B143" s="598"/>
      <c r="C143" s="598"/>
      <c r="D143" s="598"/>
      <c r="E143" s="598"/>
      <c r="F143" s="598"/>
      <c r="G143" s="598"/>
      <c r="H143" s="598"/>
      <c r="I143" s="598"/>
      <c r="J143" s="598"/>
      <c r="K143" s="598"/>
      <c r="L143" s="598"/>
      <c r="M143" s="598"/>
      <c r="N143" s="598"/>
      <c r="O143" s="598"/>
      <c r="P143" s="598"/>
      <c r="Q143" s="598"/>
      <c r="R143" s="598"/>
      <c r="S143" s="598"/>
      <c r="T143" s="598"/>
      <c r="U143" s="598"/>
      <c r="V143" s="598">
        <v>120.10285714285715</v>
      </c>
      <c r="W143" s="598">
        <v>0</v>
      </c>
      <c r="X143" s="598"/>
      <c r="Y143" s="598"/>
      <c r="Z143" s="598"/>
      <c r="AA143" s="598"/>
      <c r="AB143" s="598"/>
      <c r="AC143" s="598"/>
      <c r="AD143" s="598"/>
      <c r="AE143" s="598"/>
      <c r="AF143" s="598"/>
      <c r="AG143" s="598"/>
      <c r="AH143" s="598"/>
      <c r="AI143" s="598"/>
      <c r="AJ143" s="598"/>
      <c r="AK143" s="598"/>
      <c r="AL143" s="598"/>
      <c r="AM143" s="598">
        <v>-12.962857142857132</v>
      </c>
      <c r="AN143" s="598"/>
      <c r="AO143" s="598"/>
      <c r="AP143" s="598"/>
      <c r="AQ143" s="598"/>
      <c r="AR143" s="598"/>
      <c r="AS143" s="598"/>
      <c r="AT143" s="598"/>
      <c r="AU143" s="598"/>
      <c r="AV143" s="598"/>
      <c r="AW143" s="598"/>
      <c r="AX143" s="598"/>
      <c r="AY143" s="598"/>
      <c r="AZ143" s="598"/>
      <c r="BA143" s="598"/>
      <c r="BB143" s="598"/>
      <c r="BC143" s="598"/>
      <c r="BD143" s="598"/>
      <c r="BE143" s="598"/>
      <c r="BF143" s="598"/>
      <c r="BG143" s="598"/>
      <c r="BH143" s="598"/>
      <c r="BI143" s="598"/>
      <c r="BJ143" s="598"/>
      <c r="BK143" s="598"/>
      <c r="BL143" s="598"/>
      <c r="BM143" s="598"/>
      <c r="BN143" s="598"/>
      <c r="BO143" s="598"/>
      <c r="BP143" s="598"/>
      <c r="BQ143" s="598"/>
      <c r="BR143" s="598"/>
      <c r="BS143" s="598"/>
      <c r="BT143" s="598"/>
      <c r="BU143" s="598"/>
      <c r="BV143" s="598"/>
      <c r="BW143" s="598"/>
      <c r="BX143" s="598"/>
      <c r="BY143" s="598"/>
      <c r="BZ143" s="598"/>
      <c r="CA143" s="598"/>
      <c r="CB143" s="598"/>
      <c r="CC143" s="598"/>
      <c r="CD143" s="598"/>
      <c r="CE143" s="598"/>
      <c r="CF143" s="598"/>
      <c r="CG143" s="598"/>
      <c r="CH143" s="598"/>
      <c r="CI143" s="598"/>
      <c r="CJ143" s="598"/>
      <c r="CK143" s="598"/>
      <c r="CL143" s="598"/>
      <c r="CM143" s="598">
        <v>3373.4285714285725</v>
      </c>
      <c r="CN143" s="598"/>
      <c r="CO143" s="598"/>
      <c r="CP143" s="598"/>
      <c r="CQ143" s="598"/>
      <c r="CR143" s="598"/>
      <c r="CS143" s="598"/>
      <c r="CT143" s="598"/>
      <c r="CU143" s="598"/>
      <c r="CV143" s="598">
        <v>2883.3809523809523</v>
      </c>
      <c r="CW143" s="598"/>
      <c r="CX143" s="598"/>
      <c r="CY143" s="598"/>
      <c r="CZ143" s="598"/>
      <c r="DA143" s="598"/>
      <c r="DB143" s="598">
        <v>0</v>
      </c>
      <c r="DC143" s="598"/>
      <c r="DD143" s="598"/>
      <c r="DE143" s="598"/>
      <c r="DF143" s="598"/>
      <c r="DG143" s="598"/>
      <c r="DH143" s="598"/>
      <c r="DI143" s="598" t="s">
        <v>752</v>
      </c>
      <c r="DJ143" s="598"/>
      <c r="DK143" s="598"/>
      <c r="DL143" s="598"/>
      <c r="DM143" s="598"/>
      <c r="DN143" s="598"/>
      <c r="DO143" s="598"/>
      <c r="DP143" s="598"/>
      <c r="DQ143" s="598"/>
      <c r="DR143" s="598"/>
      <c r="DS143" s="598"/>
      <c r="DT143" s="598"/>
      <c r="DU143" s="598"/>
      <c r="DV143" s="598"/>
      <c r="DW143" s="598"/>
      <c r="DX143" s="598"/>
      <c r="DY143" s="598"/>
      <c r="DZ143" s="598"/>
      <c r="EA143" s="598"/>
      <c r="EB143" s="598"/>
      <c r="EC143" s="598"/>
      <c r="ED143" s="598"/>
      <c r="EE143" s="598"/>
      <c r="EF143" s="598"/>
      <c r="EG143" s="598"/>
      <c r="EH143" s="598"/>
      <c r="EI143" s="598"/>
      <c r="EJ143" s="598"/>
      <c r="EK143" s="598"/>
      <c r="EL143" s="598"/>
      <c r="EM143" s="598"/>
      <c r="EN143" s="598"/>
      <c r="EO143" s="598"/>
      <c r="EP143" s="598"/>
      <c r="EQ143" s="598"/>
      <c r="ER143" s="598"/>
    </row>
    <row r="144" spans="1:148" ht="19.5" customHeight="1">
      <c r="A144" s="598"/>
      <c r="B144" s="598"/>
      <c r="C144" s="598"/>
      <c r="D144" s="598"/>
      <c r="E144" s="598"/>
      <c r="F144" s="598"/>
      <c r="G144" s="598"/>
      <c r="H144" s="598" t="e">
        <v>#REF!</v>
      </c>
      <c r="I144" s="598"/>
      <c r="J144" s="598"/>
      <c r="K144" s="598"/>
      <c r="L144" s="598"/>
      <c r="M144" s="598"/>
      <c r="N144" s="598"/>
      <c r="O144" s="598"/>
      <c r="P144" s="598"/>
      <c r="Q144" s="598"/>
      <c r="R144" s="598"/>
      <c r="S144" s="598"/>
      <c r="T144" s="598"/>
      <c r="U144" s="598"/>
      <c r="V144" s="598"/>
      <c r="W144" s="598"/>
      <c r="X144" s="598" t="e">
        <v>#REF!</v>
      </c>
      <c r="Y144" s="598"/>
      <c r="Z144" s="598" t="e">
        <v>#REF!</v>
      </c>
      <c r="AA144" s="598"/>
      <c r="AB144" s="598"/>
      <c r="AC144" s="598"/>
      <c r="AD144" s="598"/>
      <c r="AE144" s="598"/>
      <c r="AF144" s="598"/>
      <c r="AG144" s="598" t="e">
        <v>#REF!</v>
      </c>
      <c r="AH144" s="598"/>
      <c r="AI144" s="598"/>
      <c r="AJ144" s="598"/>
      <c r="AK144" s="598"/>
      <c r="AL144" s="598" t="e">
        <v>#REF!</v>
      </c>
      <c r="AM144" s="598" t="e">
        <v>#REF!</v>
      </c>
      <c r="AN144" s="598"/>
      <c r="AO144" s="598"/>
      <c r="AP144" s="598"/>
      <c r="AQ144" s="598"/>
      <c r="AR144" s="598"/>
      <c r="AS144" s="598" t="e">
        <v>#REF!</v>
      </c>
      <c r="AT144" s="598"/>
      <c r="AU144" s="598" t="e">
        <v>#REF!</v>
      </c>
      <c r="AV144" s="598" t="e">
        <v>#REF!</v>
      </c>
      <c r="AW144" s="598"/>
      <c r="AX144" s="598"/>
      <c r="AY144" s="598"/>
      <c r="AZ144" s="598"/>
      <c r="BA144" s="598"/>
      <c r="BB144" s="598"/>
      <c r="BC144" s="598" t="e">
        <v>#REF!</v>
      </c>
      <c r="BD144" s="598" t="e">
        <v>#REF!</v>
      </c>
      <c r="BE144" s="598"/>
      <c r="BF144" s="598" t="e">
        <v>#REF!</v>
      </c>
      <c r="BG144" s="598"/>
      <c r="BH144" s="598"/>
      <c r="BI144" s="598"/>
      <c r="BJ144" s="598"/>
      <c r="BK144" s="598"/>
      <c r="BL144" s="598"/>
      <c r="BM144" s="598"/>
      <c r="BN144" s="598"/>
      <c r="BO144" s="598"/>
      <c r="BP144" s="598"/>
      <c r="BQ144" s="598"/>
      <c r="BR144" s="598"/>
      <c r="BS144" s="598"/>
      <c r="BT144" s="598"/>
      <c r="BU144" s="598"/>
      <c r="BV144" s="598"/>
      <c r="BW144" s="598"/>
      <c r="BX144" s="598"/>
      <c r="BY144" s="598"/>
      <c r="BZ144" s="598"/>
      <c r="CA144" s="598"/>
      <c r="CB144" s="598"/>
      <c r="CC144" s="598"/>
      <c r="CD144" s="598"/>
      <c r="CE144" s="598"/>
      <c r="CF144" s="598"/>
      <c r="CG144" s="598"/>
      <c r="CH144" s="598"/>
      <c r="CI144" s="598"/>
      <c r="CJ144" s="598"/>
      <c r="CK144" s="598"/>
      <c r="CL144" s="598"/>
      <c r="CM144" s="598" t="e">
        <v>#REF!</v>
      </c>
      <c r="CN144" s="598"/>
      <c r="CO144" s="598"/>
      <c r="CP144" s="598"/>
      <c r="CQ144" s="598"/>
      <c r="CR144" s="598"/>
      <c r="CS144" s="598"/>
      <c r="CT144" s="598"/>
      <c r="CU144" s="598"/>
      <c r="CV144" s="598" t="e">
        <v>#REF!</v>
      </c>
      <c r="CW144" s="598"/>
      <c r="CX144" s="598"/>
      <c r="CY144" s="598"/>
      <c r="CZ144" s="598"/>
      <c r="DA144" s="598"/>
      <c r="DB144" s="598"/>
      <c r="DC144" s="598"/>
      <c r="DD144" s="598"/>
      <c r="DE144" s="598"/>
      <c r="DF144" s="598"/>
      <c r="DG144" s="598"/>
      <c r="DH144" s="598" t="e">
        <v>#REF!</v>
      </c>
      <c r="DI144" s="598"/>
      <c r="DJ144" s="598"/>
      <c r="DK144" s="598"/>
      <c r="DL144" s="598"/>
      <c r="DM144" s="598"/>
      <c r="DN144" s="598"/>
      <c r="DO144" s="598"/>
      <c r="DP144" s="598"/>
      <c r="DQ144" s="598"/>
      <c r="DR144" s="598"/>
      <c r="DS144" s="598"/>
      <c r="DT144" s="598"/>
      <c r="DU144" s="598"/>
      <c r="DV144" s="598"/>
      <c r="DW144" s="598"/>
      <c r="DX144" s="598"/>
      <c r="DY144" s="598"/>
      <c r="DZ144" s="598"/>
      <c r="EA144" s="598"/>
      <c r="EB144" s="598"/>
      <c r="EC144" s="598"/>
      <c r="ED144" s="598"/>
      <c r="EE144" s="598"/>
      <c r="EF144" s="598"/>
      <c r="EG144" s="598"/>
      <c r="EH144" s="598"/>
      <c r="EI144" s="598"/>
      <c r="EJ144" s="598"/>
      <c r="EK144" s="598"/>
      <c r="EL144" s="598"/>
      <c r="EM144" s="598"/>
      <c r="EN144" s="598"/>
      <c r="EO144" s="598"/>
      <c r="EP144" s="598"/>
      <c r="EQ144" s="598"/>
      <c r="ER144" s="598"/>
    </row>
    <row r="145" spans="1:148" ht="19.5" customHeight="1">
      <c r="A145" s="598"/>
      <c r="B145" s="598"/>
      <c r="C145" s="598"/>
      <c r="D145" s="598"/>
      <c r="E145" s="598"/>
      <c r="F145" s="598"/>
      <c r="G145" s="598"/>
      <c r="H145" s="598">
        <v>156</v>
      </c>
      <c r="I145" s="598"/>
      <c r="J145" s="598"/>
      <c r="K145" s="598"/>
      <c r="L145" s="598"/>
      <c r="M145" s="598"/>
      <c r="N145" s="598"/>
      <c r="O145" s="598"/>
      <c r="P145" s="598"/>
      <c r="Q145" s="598"/>
      <c r="R145" s="598"/>
      <c r="S145" s="598"/>
      <c r="T145" s="598"/>
      <c r="U145" s="598"/>
      <c r="V145" s="598"/>
      <c r="W145" s="598"/>
      <c r="X145" s="598">
        <v>2544.12</v>
      </c>
      <c r="Y145" s="598"/>
      <c r="Z145" s="598">
        <v>4504.32</v>
      </c>
      <c r="AA145" s="598"/>
      <c r="AB145" s="598"/>
      <c r="AC145" s="598"/>
      <c r="AD145" s="598"/>
      <c r="AE145" s="598"/>
      <c r="AF145" s="598"/>
      <c r="AG145" s="598">
        <v>448.96000000000004</v>
      </c>
      <c r="AH145" s="598"/>
      <c r="AI145" s="598"/>
      <c r="AJ145" s="598"/>
      <c r="AK145" s="598"/>
      <c r="AL145" s="598">
        <v>1269.5999999999999</v>
      </c>
      <c r="AM145" s="598">
        <v>557.43999999999994</v>
      </c>
      <c r="AN145" s="598"/>
      <c r="AO145" s="598"/>
      <c r="AP145" s="598"/>
      <c r="AQ145" s="598"/>
      <c r="AR145" s="598"/>
      <c r="AS145" s="598">
        <v>2468.75</v>
      </c>
      <c r="AT145" s="598"/>
      <c r="AU145" s="598">
        <v>1780</v>
      </c>
      <c r="AV145" s="598">
        <v>1689.6</v>
      </c>
      <c r="AW145" s="598"/>
      <c r="AX145" s="598"/>
      <c r="AY145" s="598"/>
      <c r="AZ145" s="598"/>
      <c r="BA145" s="598"/>
      <c r="BB145" s="598"/>
      <c r="BC145" s="598">
        <v>126</v>
      </c>
      <c r="BD145" s="598">
        <v>1706.75</v>
      </c>
      <c r="BE145" s="598"/>
      <c r="BF145" s="598">
        <v>4936</v>
      </c>
      <c r="BG145" s="598"/>
      <c r="BH145" s="598"/>
      <c r="BI145" s="598"/>
      <c r="BJ145" s="598"/>
      <c r="BK145" s="598"/>
      <c r="BL145" s="598"/>
      <c r="BM145" s="598"/>
      <c r="BN145" s="598"/>
      <c r="BO145" s="598"/>
      <c r="BP145" s="598"/>
      <c r="BQ145" s="598"/>
      <c r="BR145" s="598"/>
      <c r="BS145" s="598"/>
      <c r="BT145" s="598"/>
      <c r="BU145" s="598"/>
      <c r="BV145" s="598"/>
      <c r="BW145" s="598"/>
      <c r="BX145" s="598"/>
      <c r="BY145" s="598"/>
      <c r="BZ145" s="598"/>
      <c r="CA145" s="598"/>
      <c r="CB145" s="598"/>
      <c r="CC145" s="598"/>
      <c r="CD145" s="598"/>
      <c r="CE145" s="598"/>
      <c r="CF145" s="598"/>
      <c r="CG145" s="598"/>
      <c r="CH145" s="598"/>
      <c r="CI145" s="598"/>
      <c r="CJ145" s="598"/>
      <c r="CK145" s="598"/>
      <c r="CL145" s="598"/>
      <c r="CM145" s="598">
        <v>762</v>
      </c>
      <c r="CN145" s="598"/>
      <c r="CO145" s="598"/>
      <c r="CP145" s="598"/>
      <c r="CQ145" s="598"/>
      <c r="CR145" s="598"/>
      <c r="CS145" s="598"/>
      <c r="CT145" s="598"/>
      <c r="CU145" s="598"/>
      <c r="CV145" s="598">
        <v>1008</v>
      </c>
      <c r="CW145" s="598"/>
      <c r="CX145" s="598"/>
      <c r="CY145" s="598"/>
      <c r="CZ145" s="598"/>
      <c r="DA145" s="598"/>
      <c r="DB145" s="598">
        <v>0</v>
      </c>
      <c r="DC145" s="598"/>
      <c r="DD145" s="598"/>
      <c r="DE145" s="598"/>
      <c r="DF145" s="598"/>
      <c r="DG145" s="598"/>
      <c r="DH145" s="598">
        <v>23957.54</v>
      </c>
      <c r="DI145" s="598"/>
      <c r="DJ145" s="598"/>
      <c r="DK145" s="598"/>
      <c r="DL145" s="598"/>
      <c r="DM145" s="598"/>
      <c r="DN145" s="598"/>
      <c r="DO145" s="598"/>
      <c r="DP145" s="598"/>
      <c r="DQ145" s="598"/>
      <c r="DR145" s="598"/>
      <c r="DS145" s="598"/>
      <c r="DT145" s="598"/>
      <c r="DU145" s="598"/>
      <c r="DV145" s="598"/>
      <c r="DW145" s="598"/>
      <c r="DX145" s="598"/>
      <c r="DY145" s="598"/>
      <c r="DZ145" s="598"/>
      <c r="EA145" s="598"/>
      <c r="EB145" s="598"/>
      <c r="EC145" s="598"/>
      <c r="ED145" s="598"/>
      <c r="EE145" s="598"/>
      <c r="EF145" s="598"/>
      <c r="EG145" s="598"/>
      <c r="EH145" s="598"/>
      <c r="EI145" s="598"/>
      <c r="EJ145" s="598"/>
      <c r="EK145" s="598"/>
      <c r="EL145" s="598"/>
      <c r="EM145" s="598"/>
      <c r="EN145" s="598"/>
      <c r="EO145" s="598"/>
      <c r="EP145" s="598"/>
      <c r="EQ145" s="598"/>
      <c r="ER145" s="598"/>
    </row>
    <row r="146" spans="1:148" ht="19.5" customHeight="1">
      <c r="A146" s="598" t="s">
        <v>753</v>
      </c>
      <c r="B146" s="598">
        <v>7933.2849999999999</v>
      </c>
      <c r="C146" s="598">
        <v>130</v>
      </c>
      <c r="D146" s="598">
        <v>4917.1580000000004</v>
      </c>
      <c r="E146" s="598">
        <v>314.005</v>
      </c>
      <c r="F146" s="598">
        <v>4725.17</v>
      </c>
      <c r="G146" s="598">
        <v>200.4</v>
      </c>
      <c r="H146" s="598">
        <v>920.5</v>
      </c>
      <c r="I146" s="598">
        <v>2904.24</v>
      </c>
      <c r="J146" s="598">
        <v>1436</v>
      </c>
      <c r="K146" s="598">
        <v>157.03</v>
      </c>
      <c r="L146" s="598">
        <v>0</v>
      </c>
      <c r="M146" s="598">
        <v>515.24203174603167</v>
      </c>
      <c r="N146" s="598">
        <v>3255.5634047619055</v>
      </c>
      <c r="O146" s="598">
        <v>497.84439682539659</v>
      </c>
      <c r="P146" s="598">
        <v>1160.7498412698415</v>
      </c>
      <c r="Q146" s="598">
        <v>7183.68</v>
      </c>
      <c r="R146" s="598">
        <v>0</v>
      </c>
      <c r="S146" s="598">
        <v>30143.02</v>
      </c>
      <c r="T146" s="598">
        <v>1035.3500000000001</v>
      </c>
      <c r="U146" s="598">
        <v>2166.35</v>
      </c>
      <c r="V146" s="598">
        <v>1845.08</v>
      </c>
      <c r="W146" s="598">
        <v>758.88</v>
      </c>
      <c r="X146" s="598">
        <v>3237.3850000000002</v>
      </c>
      <c r="Y146" s="598">
        <v>154.76571428571424</v>
      </c>
      <c r="Z146" s="598">
        <v>6871.9511746031794</v>
      </c>
      <c r="AA146" s="598">
        <v>914.34404761904739</v>
      </c>
      <c r="AB146" s="598">
        <v>20</v>
      </c>
      <c r="AC146" s="598">
        <v>1800.96</v>
      </c>
      <c r="AD146" s="598">
        <v>1918.3166666666664</v>
      </c>
      <c r="AE146" s="598">
        <v>26.8</v>
      </c>
      <c r="AF146" s="598">
        <v>4510.9333333333334</v>
      </c>
      <c r="AG146" s="598">
        <v>1867.3600000000001</v>
      </c>
      <c r="AH146" s="598">
        <v>11294.85</v>
      </c>
      <c r="AI146" s="598">
        <v>180</v>
      </c>
      <c r="AJ146" s="598">
        <v>2942</v>
      </c>
      <c r="AK146" s="598">
        <v>217.91142857142859</v>
      </c>
      <c r="AL146" s="598">
        <v>1646.7870000000009</v>
      </c>
      <c r="AM146" s="598">
        <v>607.31999999999994</v>
      </c>
      <c r="AN146" s="598">
        <v>72.849999999999994</v>
      </c>
      <c r="AO146" s="598">
        <v>24.06</v>
      </c>
      <c r="AP146" s="598">
        <v>0</v>
      </c>
      <c r="AQ146" s="598">
        <v>0</v>
      </c>
      <c r="AR146" s="598">
        <v>1700</v>
      </c>
      <c r="AS146" s="598">
        <v>8303.25</v>
      </c>
      <c r="AT146" s="598">
        <v>586.69234126984134</v>
      </c>
      <c r="AU146" s="598">
        <v>1168.5</v>
      </c>
      <c r="AV146" s="598">
        <v>2326.9228571428566</v>
      </c>
      <c r="AW146" s="598">
        <v>663</v>
      </c>
      <c r="AX146" s="598">
        <v>1636.6875</v>
      </c>
      <c r="AY146" s="598">
        <v>211.73600000000002</v>
      </c>
      <c r="AZ146" s="598">
        <v>0</v>
      </c>
      <c r="BA146" s="598">
        <v>990.5</v>
      </c>
      <c r="BB146" s="598">
        <v>203.96333333333334</v>
      </c>
      <c r="BC146" s="598">
        <v>45.240000000000009</v>
      </c>
      <c r="BD146" s="598">
        <v>6933.75</v>
      </c>
      <c r="BE146" s="598">
        <v>21.5</v>
      </c>
      <c r="BF146" s="598">
        <v>6387.2000000000007</v>
      </c>
      <c r="BG146" s="598">
        <v>154.19999999999999</v>
      </c>
      <c r="BH146" s="598">
        <v>0</v>
      </c>
      <c r="BI146" s="598">
        <v>804.3</v>
      </c>
      <c r="BJ146" s="598">
        <v>1119.8385714285714</v>
      </c>
      <c r="BK146" s="598">
        <v>2881.5</v>
      </c>
      <c r="BL146" s="598">
        <v>318</v>
      </c>
      <c r="BM146" s="598">
        <v>334</v>
      </c>
      <c r="BN146" s="598">
        <v>2090.4975714285711</v>
      </c>
      <c r="BO146" s="598">
        <v>375.21</v>
      </c>
      <c r="BP146" s="598">
        <v>156.6</v>
      </c>
      <c r="BQ146" s="598">
        <v>0</v>
      </c>
      <c r="BR146" s="598">
        <v>822.6</v>
      </c>
      <c r="BS146" s="598">
        <v>14387</v>
      </c>
      <c r="BT146" s="598">
        <v>14290.75</v>
      </c>
      <c r="BU146" s="598">
        <v>250</v>
      </c>
      <c r="BV146" s="598">
        <v>3499.5240000000003</v>
      </c>
      <c r="BW146" s="598">
        <v>1143</v>
      </c>
      <c r="BX146" s="598">
        <v>250</v>
      </c>
      <c r="BY146" s="598">
        <v>20</v>
      </c>
      <c r="BZ146" s="598">
        <v>25</v>
      </c>
      <c r="CA146" s="598">
        <v>30</v>
      </c>
      <c r="CB146" s="598">
        <v>80</v>
      </c>
      <c r="CC146" s="598">
        <v>709</v>
      </c>
      <c r="CD146" s="598">
        <v>537.44642857142856</v>
      </c>
      <c r="CE146" s="598">
        <v>605.6</v>
      </c>
      <c r="CF146" s="598">
        <v>2381.5079999999998</v>
      </c>
      <c r="CG146" s="598">
        <v>90</v>
      </c>
      <c r="CH146" s="598">
        <v>1904.15</v>
      </c>
      <c r="CI146" s="598">
        <v>70</v>
      </c>
      <c r="CJ146" s="598">
        <v>3650.7375714285718</v>
      </c>
      <c r="CK146" s="598">
        <v>322.36</v>
      </c>
      <c r="CL146" s="598">
        <v>675.93557142857139</v>
      </c>
      <c r="CM146" s="598">
        <v>3194.75</v>
      </c>
      <c r="CN146" s="598">
        <v>3610.25</v>
      </c>
      <c r="CO146" s="598">
        <v>5024.388095238095</v>
      </c>
      <c r="CP146" s="598">
        <v>1392</v>
      </c>
      <c r="CQ146" s="598">
        <v>1564.95</v>
      </c>
      <c r="CR146" s="598">
        <v>27.5</v>
      </c>
      <c r="CS146" s="598">
        <v>1110.1785714285716</v>
      </c>
      <c r="CT146" s="598">
        <v>20</v>
      </c>
      <c r="CU146" s="598">
        <v>671.5</v>
      </c>
      <c r="CV146" s="598">
        <v>1363</v>
      </c>
      <c r="CW146" s="598">
        <v>1538</v>
      </c>
      <c r="CX146" s="598">
        <v>544</v>
      </c>
      <c r="CY146" s="598">
        <v>202.5</v>
      </c>
      <c r="CZ146" s="598">
        <v>437.89404761904763</v>
      </c>
      <c r="DA146" s="598">
        <v>915.7</v>
      </c>
      <c r="DB146" s="598">
        <v>0</v>
      </c>
      <c r="DC146" s="598">
        <v>0</v>
      </c>
      <c r="DD146" s="598">
        <v>0</v>
      </c>
      <c r="DE146" s="598"/>
      <c r="DF146" s="598">
        <v>0</v>
      </c>
      <c r="DG146" s="598">
        <v>0</v>
      </c>
      <c r="DH146" s="598">
        <v>217282.45250000007</v>
      </c>
      <c r="DI146" s="598" t="s">
        <v>753</v>
      </c>
      <c r="DJ146" s="598"/>
      <c r="DK146" s="598"/>
      <c r="DL146" s="598"/>
      <c r="DM146" s="598"/>
      <c r="DN146" s="598"/>
      <c r="DO146" s="598"/>
      <c r="DP146" s="598"/>
      <c r="DQ146" s="598"/>
      <c r="DR146" s="598"/>
      <c r="DS146" s="598"/>
      <c r="DT146" s="598"/>
      <c r="DU146" s="598"/>
      <c r="DV146" s="598"/>
      <c r="DW146" s="598"/>
      <c r="DX146" s="598"/>
      <c r="DY146" s="598"/>
      <c r="DZ146" s="598"/>
      <c r="EA146" s="598"/>
      <c r="EB146" s="598"/>
      <c r="EC146" s="598"/>
      <c r="ED146" s="598"/>
      <c r="EE146" s="598"/>
      <c r="EF146" s="598"/>
      <c r="EG146" s="598"/>
      <c r="EH146" s="598"/>
      <c r="EI146" s="598"/>
      <c r="EJ146" s="598"/>
      <c r="EK146" s="598"/>
      <c r="EL146" s="598"/>
      <c r="EM146" s="598"/>
      <c r="EN146" s="598"/>
      <c r="EO146" s="598"/>
      <c r="EP146" s="598"/>
      <c r="EQ146" s="598"/>
      <c r="ER146" s="598"/>
    </row>
    <row r="147" spans="1:148" ht="6.75" customHeight="1">
      <c r="A147" s="598" t="s">
        <v>754</v>
      </c>
      <c r="B147" s="598"/>
      <c r="C147" s="598"/>
      <c r="D147" s="598"/>
      <c r="E147" s="598"/>
      <c r="F147" s="598"/>
      <c r="G147" s="598"/>
      <c r="H147" s="598"/>
      <c r="I147" s="598"/>
      <c r="J147" s="598"/>
      <c r="K147" s="598"/>
      <c r="L147" s="598"/>
      <c r="M147" s="598"/>
      <c r="N147" s="598"/>
      <c r="O147" s="598"/>
      <c r="P147" s="598"/>
      <c r="Q147" s="598"/>
      <c r="R147" s="598"/>
      <c r="S147" s="598"/>
      <c r="T147" s="598"/>
      <c r="U147" s="598"/>
      <c r="V147" s="598"/>
      <c r="W147" s="598"/>
      <c r="X147" s="598"/>
      <c r="Y147" s="598"/>
      <c r="Z147" s="598"/>
      <c r="AA147" s="598"/>
      <c r="AB147" s="598"/>
      <c r="AC147" s="598"/>
      <c r="AD147" s="598"/>
      <c r="AE147" s="598"/>
      <c r="AF147" s="598"/>
      <c r="AG147" s="598"/>
      <c r="AH147" s="598"/>
      <c r="AI147" s="598"/>
      <c r="AJ147" s="598"/>
      <c r="AK147" s="598"/>
      <c r="AL147" s="598"/>
      <c r="AM147" s="598"/>
      <c r="AN147" s="598"/>
      <c r="AO147" s="598"/>
      <c r="AP147" s="598"/>
      <c r="AQ147" s="598"/>
      <c r="AR147" s="598"/>
      <c r="AS147" s="598"/>
      <c r="AT147" s="598"/>
      <c r="AU147" s="598"/>
      <c r="AV147" s="598"/>
      <c r="AW147" s="598"/>
      <c r="AX147" s="598"/>
      <c r="AY147" s="598"/>
      <c r="AZ147" s="598"/>
      <c r="BA147" s="598"/>
      <c r="BB147" s="598"/>
      <c r="BC147" s="598"/>
      <c r="BD147" s="598"/>
      <c r="BE147" s="598"/>
      <c r="BF147" s="598"/>
      <c r="BG147" s="598"/>
      <c r="BH147" s="598"/>
      <c r="BI147" s="598"/>
      <c r="BJ147" s="598"/>
      <c r="BK147" s="598"/>
      <c r="BL147" s="598"/>
      <c r="BM147" s="598"/>
      <c r="BN147" s="598"/>
      <c r="BO147" s="598"/>
      <c r="BP147" s="598"/>
      <c r="BQ147" s="598"/>
      <c r="BR147" s="598"/>
      <c r="BS147" s="598"/>
      <c r="BT147" s="598"/>
      <c r="BU147" s="598"/>
      <c r="BV147" s="598"/>
      <c r="BW147" s="598"/>
      <c r="BX147" s="598"/>
      <c r="BY147" s="598"/>
      <c r="BZ147" s="598"/>
      <c r="CA147" s="598"/>
      <c r="CB147" s="598"/>
      <c r="CC147" s="598"/>
      <c r="CD147" s="598"/>
      <c r="CE147" s="598"/>
      <c r="CF147" s="598"/>
      <c r="CG147" s="598"/>
      <c r="CH147" s="598"/>
      <c r="CI147" s="598"/>
      <c r="CJ147" s="598"/>
      <c r="CK147" s="598"/>
      <c r="CL147" s="598"/>
      <c r="CM147" s="598"/>
      <c r="CN147" s="598"/>
      <c r="CO147" s="598"/>
      <c r="CP147" s="598"/>
      <c r="CQ147" s="598"/>
      <c r="CR147" s="598"/>
      <c r="CS147" s="598"/>
      <c r="CT147" s="598"/>
      <c r="CU147" s="598"/>
      <c r="CV147" s="598"/>
      <c r="CW147" s="598"/>
      <c r="CX147" s="598"/>
      <c r="CY147" s="598"/>
      <c r="CZ147" s="598"/>
      <c r="DA147" s="598"/>
      <c r="DB147" s="598"/>
      <c r="DC147" s="598"/>
      <c r="DD147" s="598"/>
      <c r="DE147" s="598"/>
      <c r="DF147" s="598"/>
      <c r="DG147" s="598"/>
      <c r="DH147" s="598">
        <v>0</v>
      </c>
      <c r="DI147" s="598" t="s">
        <v>754</v>
      </c>
      <c r="DJ147" s="598"/>
      <c r="DK147" s="598"/>
      <c r="DL147" s="598"/>
      <c r="DM147" s="598"/>
      <c r="DN147" s="598"/>
      <c r="DO147" s="598"/>
      <c r="DP147" s="598"/>
      <c r="DQ147" s="598"/>
      <c r="DR147" s="598"/>
      <c r="DS147" s="598"/>
      <c r="DT147" s="598"/>
      <c r="DU147" s="598"/>
      <c r="DV147" s="598"/>
      <c r="DW147" s="598"/>
      <c r="DX147" s="598"/>
      <c r="DY147" s="598"/>
      <c r="DZ147" s="598"/>
      <c r="EA147" s="598"/>
      <c r="EB147" s="598"/>
      <c r="EC147" s="598"/>
      <c r="ED147" s="598"/>
      <c r="EE147" s="598"/>
      <c r="EF147" s="598"/>
      <c r="EG147" s="598"/>
      <c r="EH147" s="598"/>
      <c r="EI147" s="598"/>
      <c r="EJ147" s="598"/>
      <c r="EK147" s="598"/>
      <c r="EL147" s="598"/>
      <c r="EM147" s="598"/>
      <c r="EN147" s="598"/>
      <c r="EO147" s="598"/>
      <c r="EP147" s="598"/>
      <c r="EQ147" s="598"/>
      <c r="ER147" s="598"/>
    </row>
    <row r="148" spans="1:148">
      <c r="A148" s="598" t="s">
        <v>755</v>
      </c>
      <c r="B148" s="598">
        <v>5474.7</v>
      </c>
      <c r="C148" s="598">
        <v>0</v>
      </c>
      <c r="D148" s="598">
        <v>1620</v>
      </c>
      <c r="E148" s="598">
        <v>0</v>
      </c>
      <c r="F148" s="598">
        <v>1240.24</v>
      </c>
      <c r="G148" s="598">
        <v>0</v>
      </c>
      <c r="H148" s="598">
        <v>0</v>
      </c>
      <c r="I148" s="598">
        <v>159.04</v>
      </c>
      <c r="J148" s="598">
        <v>0</v>
      </c>
      <c r="K148" s="598">
        <v>0</v>
      </c>
      <c r="L148" s="598">
        <v>0</v>
      </c>
      <c r="M148" s="598">
        <v>0</v>
      </c>
      <c r="N148" s="598">
        <v>26.64</v>
      </c>
      <c r="O148" s="598">
        <v>20.72</v>
      </c>
      <c r="P148" s="598">
        <v>14.8</v>
      </c>
      <c r="Q148" s="598">
        <v>0</v>
      </c>
      <c r="R148" s="598"/>
      <c r="S148" s="598">
        <v>2873.92</v>
      </c>
      <c r="T148" s="598">
        <v>18</v>
      </c>
      <c r="U148" s="598">
        <v>121.2</v>
      </c>
      <c r="V148" s="598">
        <v>15.6</v>
      </c>
      <c r="W148" s="598">
        <v>10.8</v>
      </c>
      <c r="X148" s="598">
        <v>77.7</v>
      </c>
      <c r="Y148" s="598">
        <v>0</v>
      </c>
      <c r="Z148" s="598">
        <v>415.84</v>
      </c>
      <c r="AA148" s="598">
        <v>91.32</v>
      </c>
      <c r="AB148" s="598"/>
      <c r="AC148" s="598">
        <v>48</v>
      </c>
      <c r="AD148" s="598">
        <v>170.52</v>
      </c>
      <c r="AE148" s="598">
        <v>6.72</v>
      </c>
      <c r="AF148" s="598">
        <v>0</v>
      </c>
      <c r="AG148" s="598">
        <v>184</v>
      </c>
      <c r="AH148" s="598">
        <v>325.8</v>
      </c>
      <c r="AI148" s="598">
        <v>0</v>
      </c>
      <c r="AJ148" s="598">
        <v>6</v>
      </c>
      <c r="AK148" s="598">
        <v>7.2</v>
      </c>
      <c r="AL148" s="598">
        <v>0</v>
      </c>
      <c r="AM148" s="598">
        <v>49.92</v>
      </c>
      <c r="AN148" s="598">
        <v>2.85</v>
      </c>
      <c r="AO148" s="598">
        <v>0</v>
      </c>
      <c r="AP148" s="598">
        <v>0</v>
      </c>
      <c r="AQ148" s="598">
        <v>0</v>
      </c>
      <c r="AR148" s="598">
        <v>0</v>
      </c>
      <c r="AS148" s="598">
        <v>161.25</v>
      </c>
      <c r="AT148" s="598">
        <v>62</v>
      </c>
      <c r="AU148" s="598">
        <v>0</v>
      </c>
      <c r="AV148" s="598">
        <v>12</v>
      </c>
      <c r="AW148" s="598">
        <v>0</v>
      </c>
      <c r="AX148" s="598">
        <v>43.5</v>
      </c>
      <c r="AY148" s="598">
        <v>0</v>
      </c>
      <c r="AZ148" s="598"/>
      <c r="BA148" s="598">
        <v>18</v>
      </c>
      <c r="BB148" s="598">
        <v>1</v>
      </c>
      <c r="BC148" s="598">
        <v>1.6</v>
      </c>
      <c r="BD148" s="598">
        <v>219</v>
      </c>
      <c r="BE148" s="598">
        <v>3</v>
      </c>
      <c r="BF148" s="598">
        <v>74.400000000000006</v>
      </c>
      <c r="BG148" s="598">
        <v>0</v>
      </c>
      <c r="BH148" s="598"/>
      <c r="BI148" s="598">
        <v>0</v>
      </c>
      <c r="BJ148" s="598">
        <v>24</v>
      </c>
      <c r="BK148" s="598">
        <v>49.75</v>
      </c>
      <c r="BL148" s="598">
        <v>9</v>
      </c>
      <c r="BM148" s="598">
        <v>0</v>
      </c>
      <c r="BN148" s="598">
        <v>108.18</v>
      </c>
      <c r="BO148" s="598">
        <v>1.68</v>
      </c>
      <c r="BP148" s="598">
        <v>1.8</v>
      </c>
      <c r="BQ148" s="598">
        <v>0</v>
      </c>
      <c r="BR148" s="598">
        <v>16.8</v>
      </c>
      <c r="BS148" s="598">
        <v>1035</v>
      </c>
      <c r="BT148" s="598">
        <v>1299.5999999999999</v>
      </c>
      <c r="BU148" s="598">
        <v>0</v>
      </c>
      <c r="BV148" s="598">
        <v>75.599999999999994</v>
      </c>
      <c r="BW148" s="598">
        <v>43.5</v>
      </c>
      <c r="BX148" s="598">
        <v>0</v>
      </c>
      <c r="BY148" s="598"/>
      <c r="BZ148" s="598"/>
      <c r="CA148" s="598"/>
      <c r="CB148" s="598">
        <v>0</v>
      </c>
      <c r="CC148" s="598">
        <v>51</v>
      </c>
      <c r="CD148" s="598">
        <v>15</v>
      </c>
      <c r="CE148" s="598">
        <v>1.2</v>
      </c>
      <c r="CF148" s="598">
        <v>43.2</v>
      </c>
      <c r="CG148" s="598">
        <v>0</v>
      </c>
      <c r="CH148" s="598">
        <v>164.16</v>
      </c>
      <c r="CI148" s="598">
        <v>0</v>
      </c>
      <c r="CJ148" s="598">
        <v>31.32</v>
      </c>
      <c r="CK148" s="598">
        <v>5.4</v>
      </c>
      <c r="CL148" s="598">
        <v>5.58</v>
      </c>
      <c r="CM148" s="598">
        <v>18.25</v>
      </c>
      <c r="CN148" s="598">
        <v>30</v>
      </c>
      <c r="CO148" s="598">
        <v>114</v>
      </c>
      <c r="CP148" s="598">
        <v>22.5</v>
      </c>
      <c r="CQ148" s="598">
        <v>22.5</v>
      </c>
      <c r="CR148" s="598">
        <v>0</v>
      </c>
      <c r="CS148" s="598">
        <v>48</v>
      </c>
      <c r="CT148" s="598"/>
      <c r="CU148" s="598">
        <v>42.12</v>
      </c>
      <c r="CV148" s="598">
        <v>36</v>
      </c>
      <c r="CW148" s="598">
        <v>12</v>
      </c>
      <c r="CX148" s="598">
        <v>6</v>
      </c>
      <c r="CY148" s="598">
        <v>6.5</v>
      </c>
      <c r="CZ148" s="598">
        <v>3</v>
      </c>
      <c r="DA148" s="598">
        <v>12</v>
      </c>
      <c r="DB148" s="598"/>
      <c r="DC148" s="598"/>
      <c r="DD148" s="598"/>
      <c r="DE148" s="598"/>
      <c r="DF148" s="598"/>
      <c r="DG148" s="598"/>
      <c r="DH148" s="598">
        <v>16931.920000000006</v>
      </c>
      <c r="DI148" s="598" t="s">
        <v>755</v>
      </c>
      <c r="DJ148" s="598"/>
      <c r="DK148" s="598"/>
      <c r="DL148" s="598"/>
      <c r="DM148" s="598"/>
      <c r="DN148" s="598"/>
      <c r="DO148" s="598"/>
      <c r="DP148" s="598"/>
      <c r="DQ148" s="598"/>
      <c r="DR148" s="598"/>
      <c r="DS148" s="598"/>
      <c r="DT148" s="598"/>
      <c r="DU148" s="598"/>
      <c r="DV148" s="598"/>
      <c r="DW148" s="598"/>
      <c r="DX148" s="598"/>
      <c r="DY148" s="598"/>
      <c r="DZ148" s="598"/>
      <c r="EA148" s="598"/>
      <c r="EB148" s="598"/>
      <c r="EC148" s="598"/>
      <c r="ED148" s="598"/>
      <c r="EE148" s="598"/>
      <c r="EF148" s="598"/>
      <c r="EG148" s="598"/>
      <c r="EH148" s="598"/>
      <c r="EI148" s="598"/>
      <c r="EJ148" s="598"/>
      <c r="EK148" s="598"/>
      <c r="EL148" s="598"/>
      <c r="EM148" s="598"/>
      <c r="EN148" s="598"/>
      <c r="EO148" s="598"/>
      <c r="EP148" s="598"/>
      <c r="EQ148" s="598"/>
      <c r="ER148" s="598"/>
    </row>
    <row r="149" spans="1:148">
      <c r="A149" s="598" t="s">
        <v>756</v>
      </c>
      <c r="B149" s="598">
        <v>82.5</v>
      </c>
      <c r="C149" s="598">
        <v>30</v>
      </c>
      <c r="D149" s="598">
        <v>60</v>
      </c>
      <c r="E149" s="598">
        <v>33</v>
      </c>
      <c r="F149" s="598">
        <v>1133.68</v>
      </c>
      <c r="G149" s="598">
        <v>60</v>
      </c>
      <c r="H149" s="598">
        <v>253</v>
      </c>
      <c r="I149" s="598">
        <v>571.20000000000005</v>
      </c>
      <c r="J149" s="598">
        <v>36</v>
      </c>
      <c r="K149" s="598">
        <v>0</v>
      </c>
      <c r="L149" s="598">
        <v>0</v>
      </c>
      <c r="M149" s="598">
        <v>56.24</v>
      </c>
      <c r="N149" s="598">
        <v>245.68</v>
      </c>
      <c r="O149" s="598">
        <v>59.2</v>
      </c>
      <c r="P149" s="598">
        <v>183.52</v>
      </c>
      <c r="Q149" s="598">
        <v>183.68</v>
      </c>
      <c r="R149" s="598"/>
      <c r="S149" s="598">
        <v>5270.72</v>
      </c>
      <c r="T149" s="598">
        <v>68.400000000000006</v>
      </c>
      <c r="U149" s="598">
        <v>434.4</v>
      </c>
      <c r="V149" s="598">
        <v>690.48</v>
      </c>
      <c r="W149" s="598">
        <v>169.2</v>
      </c>
      <c r="X149" s="598">
        <v>517.26</v>
      </c>
      <c r="Y149" s="598">
        <v>31.08</v>
      </c>
      <c r="Z149" s="598">
        <v>1527.2</v>
      </c>
      <c r="AA149" s="598">
        <v>147.6</v>
      </c>
      <c r="AB149" s="598"/>
      <c r="AC149" s="598">
        <v>483.6</v>
      </c>
      <c r="AD149" s="598">
        <v>226.24</v>
      </c>
      <c r="AE149" s="598">
        <v>10.08</v>
      </c>
      <c r="AF149" s="598">
        <v>789.6</v>
      </c>
      <c r="AG149" s="598">
        <v>283.36</v>
      </c>
      <c r="AH149" s="598">
        <v>617.4</v>
      </c>
      <c r="AI149" s="598">
        <v>0</v>
      </c>
      <c r="AJ149" s="598">
        <v>936</v>
      </c>
      <c r="AK149" s="598">
        <v>6.48</v>
      </c>
      <c r="AL149" s="598">
        <v>211.6</v>
      </c>
      <c r="AM149" s="598">
        <v>62.4</v>
      </c>
      <c r="AN149" s="598">
        <v>0</v>
      </c>
      <c r="AO149" s="598">
        <v>3.8</v>
      </c>
      <c r="AP149" s="598">
        <v>0</v>
      </c>
      <c r="AQ149" s="598">
        <v>0</v>
      </c>
      <c r="AR149" s="598">
        <v>0</v>
      </c>
      <c r="AS149" s="598">
        <v>309.5</v>
      </c>
      <c r="AT149" s="598">
        <v>72.5</v>
      </c>
      <c r="AU149" s="598">
        <v>156</v>
      </c>
      <c r="AV149" s="598">
        <v>456</v>
      </c>
      <c r="AW149" s="598">
        <v>222</v>
      </c>
      <c r="AX149" s="598">
        <v>643.5</v>
      </c>
      <c r="AY149" s="598">
        <v>24</v>
      </c>
      <c r="AZ149" s="598"/>
      <c r="BA149" s="598">
        <v>320</v>
      </c>
      <c r="BB149" s="598">
        <v>35</v>
      </c>
      <c r="BC149" s="598">
        <v>5.6</v>
      </c>
      <c r="BD149" s="598">
        <v>844.5</v>
      </c>
      <c r="BE149" s="598">
        <v>8.5</v>
      </c>
      <c r="BF149" s="598">
        <v>1368</v>
      </c>
      <c r="BG149" s="598">
        <v>13.5</v>
      </c>
      <c r="BH149" s="598"/>
      <c r="BI149" s="598">
        <v>240</v>
      </c>
      <c r="BJ149" s="598">
        <v>168</v>
      </c>
      <c r="BK149" s="598">
        <v>361</v>
      </c>
      <c r="BL149" s="598">
        <v>90</v>
      </c>
      <c r="BM149" s="598">
        <v>84</v>
      </c>
      <c r="BN149" s="598">
        <v>268.92</v>
      </c>
      <c r="BO149" s="598">
        <v>7.28</v>
      </c>
      <c r="BP149" s="598">
        <v>4.8</v>
      </c>
      <c r="BQ149" s="598">
        <v>0</v>
      </c>
      <c r="BR149" s="598">
        <v>205.8</v>
      </c>
      <c r="BS149" s="598">
        <v>3177</v>
      </c>
      <c r="BT149" s="598">
        <v>2138.4</v>
      </c>
      <c r="BU149" s="598">
        <v>0</v>
      </c>
      <c r="BV149" s="598">
        <v>939.6</v>
      </c>
      <c r="BW149" s="598">
        <v>313.5</v>
      </c>
      <c r="BX149" s="598">
        <v>0</v>
      </c>
      <c r="BY149" s="598"/>
      <c r="BZ149" s="598"/>
      <c r="CA149" s="598"/>
      <c r="CB149" s="598">
        <v>30</v>
      </c>
      <c r="CC149" s="598">
        <v>48</v>
      </c>
      <c r="CD149" s="598">
        <v>36</v>
      </c>
      <c r="CE149" s="598">
        <v>92</v>
      </c>
      <c r="CF149" s="598">
        <v>712.8</v>
      </c>
      <c r="CG149" s="598">
        <v>0</v>
      </c>
      <c r="CH149" s="598">
        <v>273.24</v>
      </c>
      <c r="CI149" s="598">
        <v>0</v>
      </c>
      <c r="CJ149" s="598">
        <v>127.44</v>
      </c>
      <c r="CK149" s="598">
        <v>66.959999999999994</v>
      </c>
      <c r="CL149" s="598">
        <v>100.44</v>
      </c>
      <c r="CM149" s="598">
        <v>493.5</v>
      </c>
      <c r="CN149" s="598">
        <v>523.5</v>
      </c>
      <c r="CO149" s="598">
        <v>612</v>
      </c>
      <c r="CP149" s="598">
        <v>348</v>
      </c>
      <c r="CQ149" s="598">
        <v>367.5</v>
      </c>
      <c r="CR149" s="598">
        <v>7.5</v>
      </c>
      <c r="CS149" s="598">
        <v>27</v>
      </c>
      <c r="CT149" s="598"/>
      <c r="CU149" s="598">
        <v>92.88</v>
      </c>
      <c r="CV149" s="598">
        <v>327</v>
      </c>
      <c r="CW149" s="598">
        <v>226</v>
      </c>
      <c r="CX149" s="598">
        <v>204</v>
      </c>
      <c r="CY149" s="598">
        <v>31</v>
      </c>
      <c r="CZ149" s="598">
        <v>51</v>
      </c>
      <c r="DA149" s="598">
        <v>84</v>
      </c>
      <c r="DB149" s="598"/>
      <c r="DC149" s="598"/>
      <c r="DD149" s="598"/>
      <c r="DE149" s="598"/>
      <c r="DF149" s="598"/>
      <c r="DG149" s="598"/>
      <c r="DH149" s="598">
        <v>32833.259999999995</v>
      </c>
      <c r="DI149" s="598" t="s">
        <v>756</v>
      </c>
      <c r="DJ149" s="598"/>
      <c r="DK149" s="598"/>
      <c r="DL149" s="598"/>
      <c r="DM149" s="598"/>
      <c r="DN149" s="598"/>
      <c r="DO149" s="598"/>
      <c r="DP149" s="598"/>
      <c r="DQ149" s="598"/>
      <c r="DR149" s="598"/>
      <c r="DS149" s="598"/>
      <c r="DT149" s="598"/>
      <c r="DU149" s="598"/>
      <c r="DV149" s="598"/>
      <c r="DW149" s="598"/>
      <c r="DX149" s="598"/>
      <c r="DY149" s="598"/>
      <c r="DZ149" s="598"/>
      <c r="EA149" s="598"/>
      <c r="EB149" s="598"/>
      <c r="EC149" s="598"/>
      <c r="ED149" s="598"/>
      <c r="EE149" s="598"/>
      <c r="EF149" s="598"/>
      <c r="EG149" s="598"/>
      <c r="EH149" s="598"/>
      <c r="EI149" s="598"/>
      <c r="EJ149" s="598"/>
      <c r="EK149" s="598"/>
      <c r="EL149" s="598"/>
      <c r="EM149" s="598"/>
      <c r="EN149" s="598"/>
      <c r="EO149" s="598"/>
      <c r="EP149" s="598"/>
      <c r="EQ149" s="598"/>
      <c r="ER149" s="598"/>
    </row>
    <row r="150" spans="1:148">
      <c r="A150" s="598"/>
      <c r="B150" s="598"/>
      <c r="C150" s="598"/>
      <c r="D150" s="598"/>
      <c r="E150" s="598"/>
      <c r="F150" s="598"/>
      <c r="G150" s="598"/>
      <c r="H150" s="598"/>
      <c r="I150" s="598"/>
      <c r="J150" s="598"/>
      <c r="K150" s="598"/>
      <c r="L150" s="598"/>
      <c r="M150" s="598"/>
      <c r="N150" s="598"/>
      <c r="O150" s="598"/>
      <c r="P150" s="598"/>
      <c r="Q150" s="598"/>
      <c r="R150" s="598"/>
      <c r="S150" s="598"/>
      <c r="T150" s="598"/>
      <c r="U150" s="598"/>
      <c r="V150" s="598"/>
      <c r="W150" s="598"/>
      <c r="X150" s="598"/>
      <c r="Y150" s="598"/>
      <c r="Z150" s="598"/>
      <c r="AA150" s="598"/>
      <c r="AB150" s="598"/>
      <c r="AC150" s="598"/>
      <c r="AD150" s="598"/>
      <c r="AE150" s="598"/>
      <c r="AF150" s="598"/>
      <c r="AG150" s="598"/>
      <c r="AH150" s="598"/>
      <c r="AI150" s="598"/>
      <c r="AJ150" s="598"/>
      <c r="AK150" s="598"/>
      <c r="AL150" s="598"/>
      <c r="AM150" s="598"/>
      <c r="AN150" s="598"/>
      <c r="AO150" s="598"/>
      <c r="AP150" s="598"/>
      <c r="AQ150" s="598"/>
      <c r="AR150" s="598"/>
      <c r="AS150" s="598"/>
      <c r="AT150" s="598"/>
      <c r="AU150" s="598"/>
      <c r="AV150" s="598"/>
      <c r="AW150" s="598"/>
      <c r="AX150" s="598"/>
      <c r="AY150" s="598"/>
      <c r="AZ150" s="598"/>
      <c r="BA150" s="598"/>
      <c r="BB150" s="598"/>
      <c r="BC150" s="598"/>
      <c r="BD150" s="598"/>
      <c r="BE150" s="598"/>
      <c r="BF150" s="598"/>
      <c r="BG150" s="598"/>
      <c r="BH150" s="598"/>
      <c r="BI150" s="598"/>
      <c r="BJ150" s="598"/>
      <c r="BK150" s="598"/>
      <c r="BL150" s="598"/>
      <c r="BM150" s="598"/>
      <c r="BN150" s="598"/>
      <c r="BO150" s="598"/>
      <c r="BP150" s="598"/>
      <c r="BQ150" s="598"/>
      <c r="BR150" s="598"/>
      <c r="BS150" s="598"/>
      <c r="BT150" s="598"/>
      <c r="BU150" s="598"/>
      <c r="BV150" s="598"/>
      <c r="BW150" s="598"/>
      <c r="BX150" s="598"/>
      <c r="BY150" s="598"/>
      <c r="BZ150" s="598"/>
      <c r="CA150" s="598"/>
      <c r="CB150" s="598"/>
      <c r="CC150" s="598"/>
      <c r="CD150" s="598"/>
      <c r="CE150" s="598"/>
      <c r="CF150" s="598"/>
      <c r="CG150" s="598"/>
      <c r="CH150" s="598"/>
      <c r="CI150" s="598"/>
      <c r="CJ150" s="598"/>
      <c r="CK150" s="598"/>
      <c r="CL150" s="598"/>
      <c r="CM150" s="598"/>
      <c r="CN150" s="598"/>
      <c r="CO150" s="598"/>
      <c r="CP150" s="598"/>
      <c r="CQ150" s="598"/>
      <c r="CR150" s="598"/>
      <c r="CS150" s="598"/>
      <c r="CT150" s="598"/>
      <c r="CU150" s="598"/>
      <c r="CV150" s="598"/>
      <c r="CW150" s="598"/>
      <c r="CX150" s="598"/>
      <c r="CY150" s="598"/>
      <c r="CZ150" s="598"/>
      <c r="DA150" s="598"/>
      <c r="DB150" s="598"/>
      <c r="DC150" s="598"/>
      <c r="DD150" s="598"/>
      <c r="DE150" s="598"/>
      <c r="DF150" s="598"/>
      <c r="DG150" s="598"/>
      <c r="DH150" s="598">
        <v>0</v>
      </c>
      <c r="DI150" s="598"/>
      <c r="DJ150" s="598"/>
      <c r="DK150" s="598"/>
      <c r="DL150" s="598"/>
      <c r="DM150" s="598"/>
      <c r="DN150" s="598"/>
      <c r="DO150" s="598"/>
      <c r="DP150" s="598"/>
      <c r="DQ150" s="598"/>
      <c r="DR150" s="598"/>
      <c r="DS150" s="598"/>
      <c r="DT150" s="598"/>
      <c r="DU150" s="598"/>
      <c r="DV150" s="598"/>
      <c r="DW150" s="598"/>
      <c r="DX150" s="598"/>
      <c r="DY150" s="598"/>
      <c r="DZ150" s="598"/>
      <c r="EA150" s="598"/>
      <c r="EB150" s="598"/>
      <c r="EC150" s="598"/>
      <c r="ED150" s="598"/>
      <c r="EE150" s="598"/>
      <c r="EF150" s="598"/>
      <c r="EG150" s="598"/>
      <c r="EH150" s="598"/>
      <c r="EI150" s="598"/>
      <c r="EJ150" s="598"/>
      <c r="EK150" s="598"/>
      <c r="EL150" s="598"/>
      <c r="EM150" s="598"/>
      <c r="EN150" s="598"/>
      <c r="EO150" s="598"/>
      <c r="EP150" s="598"/>
      <c r="EQ150" s="598"/>
      <c r="ER150" s="598"/>
    </row>
    <row r="151" spans="1:148">
      <c r="A151" s="598"/>
      <c r="B151" s="598"/>
      <c r="C151" s="598"/>
      <c r="D151" s="598"/>
      <c r="E151" s="598"/>
      <c r="F151" s="598"/>
      <c r="G151" s="598"/>
      <c r="H151" s="598"/>
      <c r="I151" s="598"/>
      <c r="J151" s="598"/>
      <c r="K151" s="598"/>
      <c r="L151" s="598"/>
      <c r="M151" s="598"/>
      <c r="N151" s="598"/>
      <c r="O151" s="598"/>
      <c r="P151" s="598"/>
      <c r="Q151" s="598"/>
      <c r="R151" s="598"/>
      <c r="S151" s="598"/>
      <c r="T151" s="598"/>
      <c r="U151" s="598"/>
      <c r="V151" s="598"/>
      <c r="W151" s="598"/>
      <c r="X151" s="598"/>
      <c r="Y151" s="598"/>
      <c r="Z151" s="598"/>
      <c r="AA151" s="598"/>
      <c r="AB151" s="598"/>
      <c r="AC151" s="598"/>
      <c r="AD151" s="598"/>
      <c r="AE151" s="598"/>
      <c r="AF151" s="598"/>
      <c r="AG151" s="598"/>
      <c r="AH151" s="598"/>
      <c r="AI151" s="598"/>
      <c r="AJ151" s="598"/>
      <c r="AK151" s="598"/>
      <c r="AL151" s="598"/>
      <c r="AM151" s="598"/>
      <c r="AN151" s="598"/>
      <c r="AO151" s="598"/>
      <c r="AP151" s="598"/>
      <c r="AQ151" s="598"/>
      <c r="AR151" s="598"/>
      <c r="AS151" s="598"/>
      <c r="AT151" s="598"/>
      <c r="AU151" s="598"/>
      <c r="AV151" s="598"/>
      <c r="AW151" s="598"/>
      <c r="AX151" s="598"/>
      <c r="AY151" s="598"/>
      <c r="AZ151" s="598"/>
      <c r="BA151" s="598"/>
      <c r="BB151" s="598"/>
      <c r="BC151" s="598"/>
      <c r="BD151" s="598"/>
      <c r="BE151" s="598"/>
      <c r="BF151" s="598"/>
      <c r="BG151" s="598"/>
      <c r="BH151" s="598"/>
      <c r="BI151" s="598"/>
      <c r="BJ151" s="598"/>
      <c r="BK151" s="598"/>
      <c r="BL151" s="598"/>
      <c r="BM151" s="598"/>
      <c r="BN151" s="598"/>
      <c r="BO151" s="598"/>
      <c r="BP151" s="598"/>
      <c r="BQ151" s="598"/>
      <c r="BR151" s="598"/>
      <c r="BS151" s="598"/>
      <c r="BT151" s="598"/>
      <c r="BU151" s="598"/>
      <c r="BV151" s="598"/>
      <c r="BW151" s="598"/>
      <c r="BX151" s="598"/>
      <c r="BY151" s="598"/>
      <c r="BZ151" s="598"/>
      <c r="CA151" s="598"/>
      <c r="CB151" s="598"/>
      <c r="CC151" s="598"/>
      <c r="CD151" s="598"/>
      <c r="CE151" s="598"/>
      <c r="CF151" s="598"/>
      <c r="CG151" s="598"/>
      <c r="CH151" s="598"/>
      <c r="CI151" s="598"/>
      <c r="CJ151" s="598"/>
      <c r="CK151" s="598"/>
      <c r="CL151" s="598"/>
      <c r="CM151" s="598"/>
      <c r="CN151" s="598"/>
      <c r="CO151" s="598"/>
      <c r="CP151" s="598"/>
      <c r="CQ151" s="598"/>
      <c r="CR151" s="598"/>
      <c r="CS151" s="598"/>
      <c r="CT151" s="598"/>
      <c r="CU151" s="598"/>
      <c r="CV151" s="598"/>
      <c r="CW151" s="598"/>
      <c r="CX151" s="598"/>
      <c r="CY151" s="598"/>
      <c r="CZ151" s="598"/>
      <c r="DA151" s="598"/>
      <c r="DB151" s="598"/>
      <c r="DC151" s="598"/>
      <c r="DD151" s="598"/>
      <c r="DE151" s="598"/>
      <c r="DF151" s="598"/>
      <c r="DG151" s="598"/>
      <c r="DH151" s="598">
        <v>0</v>
      </c>
      <c r="DI151" s="598"/>
      <c r="DJ151" s="598"/>
      <c r="DK151" s="598"/>
      <c r="DL151" s="598"/>
      <c r="DM151" s="598"/>
      <c r="DN151" s="598"/>
      <c r="DO151" s="598"/>
      <c r="DP151" s="598"/>
      <c r="DQ151" s="598"/>
      <c r="DR151" s="598"/>
      <c r="DS151" s="598"/>
      <c r="DT151" s="598"/>
      <c r="DU151" s="598"/>
      <c r="DV151" s="598"/>
      <c r="DW151" s="598"/>
      <c r="DX151" s="598"/>
      <c r="DY151" s="598"/>
      <c r="DZ151" s="598"/>
      <c r="EA151" s="598"/>
      <c r="EB151" s="598"/>
      <c r="EC151" s="598"/>
      <c r="ED151" s="598"/>
      <c r="EE151" s="598"/>
      <c r="EF151" s="598"/>
      <c r="EG151" s="598"/>
      <c r="EH151" s="598"/>
      <c r="EI151" s="598"/>
      <c r="EJ151" s="598"/>
      <c r="EK151" s="598"/>
      <c r="EL151" s="598"/>
      <c r="EM151" s="598"/>
      <c r="EN151" s="598"/>
      <c r="EO151" s="598"/>
      <c r="EP151" s="598"/>
      <c r="EQ151" s="598"/>
      <c r="ER151" s="598"/>
    </row>
    <row r="152" spans="1:148">
      <c r="A152" s="598" t="s">
        <v>757</v>
      </c>
      <c r="B152" s="598">
        <v>2376.085</v>
      </c>
      <c r="C152" s="598">
        <v>100</v>
      </c>
      <c r="D152" s="598">
        <v>3237.1580000000004</v>
      </c>
      <c r="E152" s="598">
        <v>281.005</v>
      </c>
      <c r="F152" s="598">
        <v>2351.25</v>
      </c>
      <c r="G152" s="598">
        <v>140.4</v>
      </c>
      <c r="H152" s="598">
        <v>667.5</v>
      </c>
      <c r="I152" s="598">
        <v>2174</v>
      </c>
      <c r="J152" s="598">
        <v>1400</v>
      </c>
      <c r="K152" s="598">
        <v>157.03</v>
      </c>
      <c r="L152" s="598">
        <v>0</v>
      </c>
      <c r="M152" s="598">
        <v>459.00203174603172</v>
      </c>
      <c r="N152" s="598">
        <v>2983.2434047619054</v>
      </c>
      <c r="O152" s="598">
        <v>417.92439682539657</v>
      </c>
      <c r="P152" s="598">
        <v>962.42984126984152</v>
      </c>
      <c r="Q152" s="598">
        <v>7000</v>
      </c>
      <c r="R152" s="598">
        <v>0</v>
      </c>
      <c r="S152" s="598">
        <v>21998.38</v>
      </c>
      <c r="T152" s="598">
        <v>948.95</v>
      </c>
      <c r="U152" s="598">
        <v>1610.75</v>
      </c>
      <c r="V152" s="598">
        <v>1139</v>
      </c>
      <c r="W152" s="598">
        <v>578.88</v>
      </c>
      <c r="X152" s="598">
        <v>2642.4250000000002</v>
      </c>
      <c r="Y152" s="598">
        <v>123.68571428571424</v>
      </c>
      <c r="Z152" s="598">
        <v>4928.9111746031795</v>
      </c>
      <c r="AA152" s="598">
        <v>675.42404761904743</v>
      </c>
      <c r="AB152" s="598">
        <v>20</v>
      </c>
      <c r="AC152" s="598">
        <v>1269.3599999999999</v>
      </c>
      <c r="AD152" s="598">
        <v>1521.5566666666664</v>
      </c>
      <c r="AE152" s="598">
        <v>10</v>
      </c>
      <c r="AF152" s="598">
        <v>3721.3333333333335</v>
      </c>
      <c r="AG152" s="598">
        <v>1400</v>
      </c>
      <c r="AH152" s="598">
        <v>10351.65</v>
      </c>
      <c r="AI152" s="598">
        <v>180</v>
      </c>
      <c r="AJ152" s="598">
        <v>2000</v>
      </c>
      <c r="AK152" s="598">
        <v>204.23142857142858</v>
      </c>
      <c r="AL152" s="598">
        <v>1435.187000000001</v>
      </c>
      <c r="AM152" s="598">
        <v>495</v>
      </c>
      <c r="AN152" s="598">
        <v>70</v>
      </c>
      <c r="AO152" s="598">
        <v>20.259999999999998</v>
      </c>
      <c r="AP152" s="598">
        <v>0</v>
      </c>
      <c r="AQ152" s="598">
        <v>0</v>
      </c>
      <c r="AR152" s="598">
        <v>1700</v>
      </c>
      <c r="AS152" s="598">
        <v>7832.5</v>
      </c>
      <c r="AT152" s="598">
        <v>452.19234126984134</v>
      </c>
      <c r="AU152" s="598">
        <v>1012.5</v>
      </c>
      <c r="AV152" s="598">
        <v>1858.9228571428566</v>
      </c>
      <c r="AW152" s="598">
        <v>441</v>
      </c>
      <c r="AX152" s="598">
        <v>949.6875</v>
      </c>
      <c r="AY152" s="598">
        <v>187.73600000000002</v>
      </c>
      <c r="AZ152" s="598">
        <v>0</v>
      </c>
      <c r="BA152" s="598">
        <v>652.5</v>
      </c>
      <c r="BB152" s="598">
        <v>167.96333333333334</v>
      </c>
      <c r="BC152" s="598">
        <v>38.040000000000006</v>
      </c>
      <c r="BD152" s="598">
        <v>5870.25</v>
      </c>
      <c r="BE152" s="598">
        <v>10</v>
      </c>
      <c r="BF152" s="598">
        <v>4944.8</v>
      </c>
      <c r="BG152" s="598">
        <v>140.69999999999999</v>
      </c>
      <c r="BH152" s="598">
        <v>0</v>
      </c>
      <c r="BI152" s="598">
        <v>564.29999999999995</v>
      </c>
      <c r="BJ152" s="598">
        <v>927.83857142857141</v>
      </c>
      <c r="BK152" s="598">
        <v>2470.75</v>
      </c>
      <c r="BL152" s="598">
        <v>219</v>
      </c>
      <c r="BM152" s="598">
        <v>250</v>
      </c>
      <c r="BN152" s="598">
        <v>1713.3975714285709</v>
      </c>
      <c r="BO152" s="598">
        <v>366.25</v>
      </c>
      <c r="BP152" s="598">
        <v>150</v>
      </c>
      <c r="BQ152" s="598">
        <v>0</v>
      </c>
      <c r="BR152" s="598">
        <v>600</v>
      </c>
      <c r="BS152" s="598">
        <v>10175</v>
      </c>
      <c r="BT152" s="598">
        <v>10852.75</v>
      </c>
      <c r="BU152" s="598">
        <v>250</v>
      </c>
      <c r="BV152" s="598">
        <v>2484.3240000000005</v>
      </c>
      <c r="BW152" s="598">
        <v>786</v>
      </c>
      <c r="BX152" s="598">
        <v>250</v>
      </c>
      <c r="BY152" s="598">
        <v>20</v>
      </c>
      <c r="BZ152" s="598">
        <v>25</v>
      </c>
      <c r="CA152" s="598">
        <v>30</v>
      </c>
      <c r="CB152" s="598">
        <v>50</v>
      </c>
      <c r="CC152" s="598">
        <v>610</v>
      </c>
      <c r="CD152" s="598">
        <v>486.44642857142856</v>
      </c>
      <c r="CE152" s="598">
        <v>512.4</v>
      </c>
      <c r="CF152" s="598">
        <v>1625.5079999999998</v>
      </c>
      <c r="CG152" s="598">
        <v>90</v>
      </c>
      <c r="CH152" s="598">
        <v>1466.75</v>
      </c>
      <c r="CI152" s="598">
        <v>70</v>
      </c>
      <c r="CJ152" s="598">
        <v>3491.9775714285715</v>
      </c>
      <c r="CK152" s="598">
        <v>250</v>
      </c>
      <c r="CL152" s="598">
        <v>569.91557142857141</v>
      </c>
      <c r="CM152" s="598">
        <v>2683</v>
      </c>
      <c r="CN152" s="598">
        <v>3056.75</v>
      </c>
      <c r="CO152" s="598">
        <v>4298.388095238095</v>
      </c>
      <c r="CP152" s="598">
        <v>1021.5</v>
      </c>
      <c r="CQ152" s="598">
        <v>1174.95</v>
      </c>
      <c r="CR152" s="598">
        <v>20</v>
      </c>
      <c r="CS152" s="598">
        <v>1035.1785714285716</v>
      </c>
      <c r="CT152" s="598">
        <v>20</v>
      </c>
      <c r="CU152" s="598">
        <v>536.5</v>
      </c>
      <c r="CV152" s="598">
        <v>1000</v>
      </c>
      <c r="CW152" s="598">
        <v>1300</v>
      </c>
      <c r="CX152" s="598">
        <v>334</v>
      </c>
      <c r="CY152" s="598">
        <v>165</v>
      </c>
      <c r="CZ152" s="598">
        <v>383.89404761904763</v>
      </c>
      <c r="DA152" s="598">
        <v>819.7</v>
      </c>
      <c r="DB152" s="598"/>
      <c r="DC152" s="598"/>
      <c r="DD152" s="598"/>
      <c r="DE152" s="598"/>
      <c r="DF152" s="598"/>
      <c r="DG152" s="598"/>
      <c r="DH152" s="598">
        <v>167517.27250000002</v>
      </c>
      <c r="DI152" s="598" t="s">
        <v>757</v>
      </c>
      <c r="DJ152" s="598"/>
      <c r="DK152" s="598"/>
      <c r="DL152" s="598"/>
      <c r="DM152" s="598"/>
      <c r="DN152" s="598"/>
      <c r="DO152" s="598"/>
      <c r="DP152" s="598"/>
      <c r="DQ152" s="598"/>
      <c r="DR152" s="598"/>
      <c r="DS152" s="598"/>
      <c r="DT152" s="598"/>
      <c r="DU152" s="598"/>
      <c r="DV152" s="598"/>
      <c r="DW152" s="598"/>
      <c r="DX152" s="598"/>
      <c r="DY152" s="598"/>
      <c r="DZ152" s="598"/>
      <c r="EA152" s="598"/>
      <c r="EB152" s="598"/>
      <c r="EC152" s="598"/>
      <c r="ED152" s="598"/>
      <c r="EE152" s="598"/>
      <c r="EF152" s="598"/>
      <c r="EG152" s="598"/>
      <c r="EH152" s="598"/>
      <c r="EI152" s="598"/>
      <c r="EJ152" s="598"/>
      <c r="EK152" s="598"/>
      <c r="EL152" s="598"/>
      <c r="EM152" s="598"/>
      <c r="EN152" s="598"/>
      <c r="EO152" s="598"/>
      <c r="EP152" s="598"/>
      <c r="EQ152" s="598"/>
      <c r="ER152" s="598"/>
    </row>
    <row r="153" spans="1:148">
      <c r="A153" s="598" t="s">
        <v>233</v>
      </c>
      <c r="B153" s="598">
        <v>2376.085</v>
      </c>
      <c r="C153" s="598">
        <v>158.57500000000002</v>
      </c>
      <c r="D153" s="598">
        <v>3237.1580000000004</v>
      </c>
      <c r="E153" s="598">
        <v>281.005</v>
      </c>
      <c r="F153" s="598">
        <v>3076.25</v>
      </c>
      <c r="G153" s="598">
        <v>140.4</v>
      </c>
      <c r="H153" s="598">
        <v>713.75</v>
      </c>
      <c r="I153" s="598">
        <v>2588</v>
      </c>
      <c r="J153" s="598">
        <v>1400</v>
      </c>
      <c r="K153" s="598">
        <v>157.03</v>
      </c>
      <c r="L153" s="598">
        <v>0</v>
      </c>
      <c r="M153" s="598">
        <v>459.00203174603172</v>
      </c>
      <c r="N153" s="598">
        <v>955.60590476190521</v>
      </c>
      <c r="O153" s="598">
        <v>417.92439682539657</v>
      </c>
      <c r="P153" s="598">
        <v>912.42984126984152</v>
      </c>
      <c r="Q153" s="598">
        <v>1428.1599999999999</v>
      </c>
      <c r="R153" s="598">
        <v>0</v>
      </c>
      <c r="S153" s="598">
        <v>33030.339999999997</v>
      </c>
      <c r="T153" s="598">
        <v>868.25</v>
      </c>
      <c r="U153" s="598">
        <v>1334.49</v>
      </c>
      <c r="V153" s="598">
        <v>1026.75</v>
      </c>
      <c r="W153" s="598">
        <v>578.88</v>
      </c>
      <c r="X153" s="598">
        <v>2826.3249999999998</v>
      </c>
      <c r="Y153" s="598">
        <v>123.68571428571424</v>
      </c>
      <c r="Z153" s="598">
        <v>4949.9111746031795</v>
      </c>
      <c r="AA153" s="598">
        <v>692.92404761904743</v>
      </c>
      <c r="AB153" s="598">
        <v>20</v>
      </c>
      <c r="AC153" s="598">
        <v>1269.3599999999999</v>
      </c>
      <c r="AD153" s="598">
        <v>1572.8066666666664</v>
      </c>
      <c r="AE153" s="598">
        <v>10</v>
      </c>
      <c r="AF153" s="598">
        <v>3721.3333333333335</v>
      </c>
      <c r="AG153" s="598">
        <v>1300</v>
      </c>
      <c r="AH153" s="598">
        <v>5763.5</v>
      </c>
      <c r="AI153" s="598">
        <v>180</v>
      </c>
      <c r="AJ153" s="598">
        <v>2000</v>
      </c>
      <c r="AK153" s="598">
        <v>139.48142857142858</v>
      </c>
      <c r="AL153" s="598">
        <v>1435.187000000001</v>
      </c>
      <c r="AM153" s="598">
        <v>435</v>
      </c>
      <c r="AN153" s="598">
        <v>70</v>
      </c>
      <c r="AO153" s="598">
        <v>20.259999999999998</v>
      </c>
      <c r="AP153" s="598">
        <v>0</v>
      </c>
      <c r="AQ153" s="598">
        <v>0</v>
      </c>
      <c r="AR153" s="598">
        <v>1700</v>
      </c>
      <c r="AS153" s="598">
        <v>2753.75</v>
      </c>
      <c r="AT153" s="598">
        <v>539.19234126984134</v>
      </c>
      <c r="AU153" s="598">
        <v>1012.5</v>
      </c>
      <c r="AV153" s="598">
        <v>1811.3728571428567</v>
      </c>
      <c r="AW153" s="598">
        <v>441</v>
      </c>
      <c r="AX153" s="598">
        <v>949.6875</v>
      </c>
      <c r="AY153" s="598">
        <v>187.73600000000002</v>
      </c>
      <c r="AZ153" s="598">
        <v>0</v>
      </c>
      <c r="BA153" s="598">
        <v>652.5</v>
      </c>
      <c r="BB153" s="598">
        <v>167.96333333333334</v>
      </c>
      <c r="BC153" s="598">
        <v>38.040000000000006</v>
      </c>
      <c r="BD153" s="598">
        <v>4911.25</v>
      </c>
      <c r="BE153" s="598">
        <v>10</v>
      </c>
      <c r="BF153" s="598">
        <v>4874.5</v>
      </c>
      <c r="BG153" s="598">
        <v>140.69999999999999</v>
      </c>
      <c r="BH153" s="598">
        <v>0</v>
      </c>
      <c r="BI153" s="598">
        <v>564.29999999999995</v>
      </c>
      <c r="BJ153" s="598">
        <v>927.83857142857141</v>
      </c>
      <c r="BK153" s="598">
        <v>2221.75</v>
      </c>
      <c r="BL153" s="598">
        <v>189</v>
      </c>
      <c r="BM153" s="598">
        <v>250</v>
      </c>
      <c r="BN153" s="598">
        <v>1663.3775714285709</v>
      </c>
      <c r="BO153" s="598">
        <v>495</v>
      </c>
      <c r="BP153" s="598">
        <v>150</v>
      </c>
      <c r="BQ153" s="598">
        <v>0</v>
      </c>
      <c r="BR153" s="598">
        <v>600</v>
      </c>
      <c r="BS153" s="598">
        <v>14050</v>
      </c>
      <c r="BT153" s="598">
        <v>10464.049999999999</v>
      </c>
      <c r="BU153" s="598">
        <v>250</v>
      </c>
      <c r="BV153" s="598">
        <v>2484.3240000000005</v>
      </c>
      <c r="BW153" s="598">
        <v>786</v>
      </c>
      <c r="BX153" s="598">
        <v>250</v>
      </c>
      <c r="BY153" s="598">
        <v>87.5</v>
      </c>
      <c r="BZ153" s="598">
        <v>351.25</v>
      </c>
      <c r="CA153" s="598">
        <v>260</v>
      </c>
      <c r="CB153" s="598">
        <v>50</v>
      </c>
      <c r="CC153" s="598">
        <v>610</v>
      </c>
      <c r="CD153" s="598">
        <v>486.44642857142856</v>
      </c>
      <c r="CE153" s="598">
        <v>555.25</v>
      </c>
      <c r="CF153" s="598">
        <v>1625.5079999999998</v>
      </c>
      <c r="CG153" s="598">
        <v>90</v>
      </c>
      <c r="CH153" s="598">
        <v>1312.5</v>
      </c>
      <c r="CI153" s="598">
        <v>70</v>
      </c>
      <c r="CJ153" s="598">
        <v>1785.0275714285717</v>
      </c>
      <c r="CK153" s="598">
        <v>250</v>
      </c>
      <c r="CL153" s="598">
        <v>528.83557142857137</v>
      </c>
      <c r="CM153" s="598">
        <v>2037.5</v>
      </c>
      <c r="CN153" s="598">
        <v>3954.5625</v>
      </c>
      <c r="CO153" s="598">
        <v>4197.888095238095</v>
      </c>
      <c r="CP153" s="598">
        <v>1021.5</v>
      </c>
      <c r="CQ153" s="598">
        <v>1174.95</v>
      </c>
      <c r="CR153" s="598">
        <v>20</v>
      </c>
      <c r="CS153" s="598">
        <v>600</v>
      </c>
      <c r="CT153" s="598">
        <v>20</v>
      </c>
      <c r="CU153" s="598">
        <v>503.74</v>
      </c>
      <c r="CV153" s="598">
        <v>1000</v>
      </c>
      <c r="CW153" s="598">
        <v>1300</v>
      </c>
      <c r="CX153" s="598">
        <v>334</v>
      </c>
      <c r="CY153" s="598">
        <v>371.25</v>
      </c>
      <c r="CZ153" s="598">
        <v>383.89404761904763</v>
      </c>
      <c r="DA153" s="598">
        <v>819.7</v>
      </c>
      <c r="DB153" s="598"/>
      <c r="DC153" s="598"/>
      <c r="DD153" s="598"/>
      <c r="DE153" s="598"/>
      <c r="DF153" s="598"/>
      <c r="DG153" s="598"/>
      <c r="DH153" s="598">
        <v>163006.99392857138</v>
      </c>
      <c r="DI153" s="598" t="s">
        <v>233</v>
      </c>
      <c r="DJ153" s="598"/>
      <c r="DK153" s="598"/>
      <c r="DL153" s="598"/>
      <c r="DM153" s="598"/>
      <c r="DN153" s="598"/>
      <c r="DO153" s="598"/>
      <c r="DP153" s="598"/>
      <c r="DQ153" s="598"/>
      <c r="DR153" s="598"/>
      <c r="DS153" s="598"/>
      <c r="DT153" s="598"/>
      <c r="DU153" s="598"/>
      <c r="DV153" s="598"/>
      <c r="DW153" s="598"/>
      <c r="DX153" s="598"/>
      <c r="DY153" s="598"/>
      <c r="DZ153" s="598"/>
      <c r="EA153" s="598"/>
      <c r="EB153" s="598"/>
      <c r="EC153" s="598"/>
      <c r="ED153" s="598"/>
      <c r="EE153" s="598"/>
      <c r="EF153" s="598"/>
      <c r="EG153" s="598"/>
      <c r="EH153" s="598"/>
      <c r="EI153" s="598"/>
      <c r="EJ153" s="598"/>
      <c r="EK153" s="598"/>
      <c r="EL153" s="598"/>
      <c r="EM153" s="598"/>
      <c r="EN153" s="598"/>
      <c r="EO153" s="598"/>
      <c r="EP153" s="598"/>
      <c r="EQ153" s="598"/>
      <c r="ER153" s="598"/>
    </row>
    <row r="154" spans="1:148">
      <c r="A154" s="598" t="s">
        <v>234</v>
      </c>
      <c r="B154" s="598">
        <v>2376.085</v>
      </c>
      <c r="C154" s="598">
        <v>158.57500000000002</v>
      </c>
      <c r="D154" s="598">
        <v>4350</v>
      </c>
      <c r="E154" s="598">
        <v>281.005</v>
      </c>
      <c r="F154" s="598">
        <v>2676.25</v>
      </c>
      <c r="G154" s="598">
        <v>140.4</v>
      </c>
      <c r="H154" s="598">
        <v>713.75</v>
      </c>
      <c r="I154" s="598">
        <v>2588</v>
      </c>
      <c r="J154" s="598">
        <v>1400</v>
      </c>
      <c r="K154" s="598">
        <v>157.03</v>
      </c>
      <c r="L154" s="598">
        <v>0</v>
      </c>
      <c r="M154" s="598">
        <v>459.00203174603172</v>
      </c>
      <c r="N154" s="598">
        <v>955.60590476190521</v>
      </c>
      <c r="O154" s="598">
        <v>417.92439682539657</v>
      </c>
      <c r="P154" s="598">
        <v>912.42984126984152</v>
      </c>
      <c r="Q154" s="598">
        <v>6000</v>
      </c>
      <c r="R154" s="598">
        <v>0</v>
      </c>
      <c r="S154" s="598">
        <v>20530.34</v>
      </c>
      <c r="T154" s="598">
        <v>718.25</v>
      </c>
      <c r="U154" s="598">
        <v>1334.49</v>
      </c>
      <c r="V154" s="598">
        <v>1026.75</v>
      </c>
      <c r="W154" s="598">
        <v>578.88</v>
      </c>
      <c r="X154" s="598">
        <v>2826.3249999999998</v>
      </c>
      <c r="Y154" s="598">
        <v>123.68571428571424</v>
      </c>
      <c r="Z154" s="598">
        <v>4649.9111746031795</v>
      </c>
      <c r="AA154" s="598">
        <v>692.92404761904743</v>
      </c>
      <c r="AB154" s="598">
        <v>20</v>
      </c>
      <c r="AC154" s="598">
        <v>1269.3599999999999</v>
      </c>
      <c r="AD154" s="598">
        <v>1572.8066666666664</v>
      </c>
      <c r="AE154" s="598">
        <v>10</v>
      </c>
      <c r="AF154" s="598">
        <v>3721.3333333333335</v>
      </c>
      <c r="AG154" s="598">
        <v>1300</v>
      </c>
      <c r="AH154" s="598">
        <v>12713.5</v>
      </c>
      <c r="AI154" s="598">
        <v>180</v>
      </c>
      <c r="AJ154" s="598">
        <v>2000</v>
      </c>
      <c r="AK154" s="598">
        <v>139.48142857142858</v>
      </c>
      <c r="AL154" s="598">
        <v>1435.187000000001</v>
      </c>
      <c r="AM154" s="598">
        <v>445</v>
      </c>
      <c r="AN154" s="598">
        <v>70</v>
      </c>
      <c r="AO154" s="598">
        <v>20.259999999999998</v>
      </c>
      <c r="AP154" s="598">
        <v>0</v>
      </c>
      <c r="AQ154" s="598">
        <v>0</v>
      </c>
      <c r="AR154" s="598">
        <v>1700</v>
      </c>
      <c r="AS154" s="598">
        <v>2753.75</v>
      </c>
      <c r="AT154" s="598">
        <v>539.19234126984134</v>
      </c>
      <c r="AU154" s="598">
        <v>1012.5</v>
      </c>
      <c r="AV154" s="598">
        <v>3761.3728571428564</v>
      </c>
      <c r="AW154" s="598">
        <v>441</v>
      </c>
      <c r="AX154" s="598">
        <v>949.6875</v>
      </c>
      <c r="AY154" s="598">
        <v>187.73600000000002</v>
      </c>
      <c r="AZ154" s="598">
        <v>0</v>
      </c>
      <c r="BA154" s="598">
        <v>652.5</v>
      </c>
      <c r="BB154" s="598">
        <v>167.96333333333334</v>
      </c>
      <c r="BC154" s="598">
        <v>38.040000000000006</v>
      </c>
      <c r="BD154" s="598">
        <v>3786.25</v>
      </c>
      <c r="BE154" s="598">
        <v>10</v>
      </c>
      <c r="BF154" s="598">
        <v>6674.5</v>
      </c>
      <c r="BG154" s="598">
        <v>140.69999999999999</v>
      </c>
      <c r="BH154" s="598">
        <v>0</v>
      </c>
      <c r="BI154" s="598">
        <v>564.29999999999995</v>
      </c>
      <c r="BJ154" s="598">
        <v>927.83857142857141</v>
      </c>
      <c r="BK154" s="598">
        <v>1721.75</v>
      </c>
      <c r="BL154" s="598">
        <v>189</v>
      </c>
      <c r="BM154" s="598">
        <v>250</v>
      </c>
      <c r="BN154" s="598">
        <v>1663.3775714285709</v>
      </c>
      <c r="BO154" s="598">
        <v>255</v>
      </c>
      <c r="BP154" s="598">
        <v>10</v>
      </c>
      <c r="BQ154" s="598">
        <v>0</v>
      </c>
      <c r="BR154" s="598">
        <v>600</v>
      </c>
      <c r="BS154" s="598">
        <v>14050</v>
      </c>
      <c r="BT154" s="598">
        <v>14714.05</v>
      </c>
      <c r="BU154" s="598">
        <v>250</v>
      </c>
      <c r="BV154" s="598">
        <v>2484.3240000000005</v>
      </c>
      <c r="BW154" s="598">
        <v>786</v>
      </c>
      <c r="BX154" s="598">
        <v>250</v>
      </c>
      <c r="BY154" s="598">
        <v>87.5</v>
      </c>
      <c r="BZ154" s="598">
        <v>351.25</v>
      </c>
      <c r="CA154" s="598">
        <v>260</v>
      </c>
      <c r="CB154" s="598">
        <v>50</v>
      </c>
      <c r="CC154" s="598">
        <v>520.07857142857142</v>
      </c>
      <c r="CD154" s="598">
        <v>486.44642857142856</v>
      </c>
      <c r="CE154" s="598">
        <v>555.25</v>
      </c>
      <c r="CF154" s="598">
        <v>1625.5079999999998</v>
      </c>
      <c r="CG154" s="598">
        <v>90</v>
      </c>
      <c r="CH154" s="598">
        <v>1072.5</v>
      </c>
      <c r="CI154" s="598">
        <v>70</v>
      </c>
      <c r="CJ154" s="598">
        <v>1285.0275714285717</v>
      </c>
      <c r="CK154" s="598">
        <v>250</v>
      </c>
      <c r="CL154" s="598">
        <v>528.83557142857137</v>
      </c>
      <c r="CM154" s="598">
        <v>2037.5</v>
      </c>
      <c r="CN154" s="598">
        <v>3954.5625</v>
      </c>
      <c r="CO154" s="598">
        <v>4942.5</v>
      </c>
      <c r="CP154" s="598">
        <v>1021.5</v>
      </c>
      <c r="CQ154" s="598">
        <v>1174.95</v>
      </c>
      <c r="CR154" s="598">
        <v>20</v>
      </c>
      <c r="CS154" s="598">
        <v>500</v>
      </c>
      <c r="CT154" s="598">
        <v>20</v>
      </c>
      <c r="CU154" s="598">
        <v>363.74</v>
      </c>
      <c r="CV154" s="598">
        <v>1000</v>
      </c>
      <c r="CW154" s="598">
        <v>1300</v>
      </c>
      <c r="CX154" s="598">
        <v>334</v>
      </c>
      <c r="CY154" s="598">
        <v>371.25</v>
      </c>
      <c r="CZ154" s="598">
        <v>383.89404761904763</v>
      </c>
      <c r="DA154" s="598">
        <v>819.7</v>
      </c>
      <c r="DB154" s="598"/>
      <c r="DC154" s="598"/>
      <c r="DD154" s="598"/>
      <c r="DE154" s="598"/>
      <c r="DF154" s="598"/>
      <c r="DG154" s="598"/>
      <c r="DH154" s="598">
        <v>167971.36640476185</v>
      </c>
      <c r="DI154" s="598" t="s">
        <v>234</v>
      </c>
      <c r="DJ154" s="598"/>
      <c r="DK154" s="598"/>
      <c r="DL154" s="598"/>
      <c r="DM154" s="598"/>
      <c r="DN154" s="598"/>
      <c r="DO154" s="598"/>
      <c r="DP154" s="598"/>
      <c r="DQ154" s="598"/>
      <c r="DR154" s="598"/>
      <c r="DS154" s="598"/>
      <c r="DT154" s="598"/>
      <c r="DU154" s="598"/>
      <c r="DV154" s="598"/>
      <c r="DW154" s="598"/>
      <c r="DX154" s="598"/>
      <c r="DY154" s="598"/>
      <c r="DZ154" s="598"/>
      <c r="EA154" s="598"/>
      <c r="EB154" s="598"/>
      <c r="EC154" s="598"/>
      <c r="ED154" s="598"/>
      <c r="EE154" s="598"/>
      <c r="EF154" s="598"/>
      <c r="EG154" s="598"/>
      <c r="EH154" s="598"/>
      <c r="EI154" s="598"/>
      <c r="EJ154" s="598"/>
      <c r="EK154" s="598"/>
      <c r="EL154" s="598"/>
      <c r="EM154" s="598"/>
      <c r="EN154" s="598"/>
      <c r="EO154" s="598"/>
      <c r="EP154" s="598"/>
      <c r="EQ154" s="598"/>
      <c r="ER154" s="598"/>
    </row>
    <row r="155" spans="1:148">
      <c r="A155" s="598" t="s">
        <v>235</v>
      </c>
      <c r="B155" s="598">
        <v>2376.085</v>
      </c>
      <c r="C155" s="598">
        <v>158.57500000000002</v>
      </c>
      <c r="D155" s="598">
        <v>4350</v>
      </c>
      <c r="E155" s="598">
        <v>781.005</v>
      </c>
      <c r="F155" s="598">
        <v>2676.25</v>
      </c>
      <c r="G155" s="598">
        <v>140.4</v>
      </c>
      <c r="H155" s="598">
        <v>713.75</v>
      </c>
      <c r="I155" s="598">
        <v>2588</v>
      </c>
      <c r="J155" s="598">
        <v>1400</v>
      </c>
      <c r="K155" s="598">
        <v>157.03</v>
      </c>
      <c r="L155" s="598">
        <v>0</v>
      </c>
      <c r="M155" s="598">
        <v>459.00203174603172</v>
      </c>
      <c r="N155" s="598">
        <v>955.60590476190521</v>
      </c>
      <c r="O155" s="598">
        <v>417.92439682539657</v>
      </c>
      <c r="P155" s="598">
        <v>912.42984126984152</v>
      </c>
      <c r="Q155" s="598">
        <v>1428.16</v>
      </c>
      <c r="R155" s="598">
        <v>0</v>
      </c>
      <c r="S155" s="598">
        <v>27190.34</v>
      </c>
      <c r="T155" s="598">
        <v>718.25</v>
      </c>
      <c r="U155" s="598">
        <v>1934.49</v>
      </c>
      <c r="V155" s="598">
        <v>926.75</v>
      </c>
      <c r="W155" s="598">
        <v>578.88</v>
      </c>
      <c r="X155" s="598">
        <v>3326.3249999999998</v>
      </c>
      <c r="Y155" s="598">
        <v>123.68571428571424</v>
      </c>
      <c r="Z155" s="598">
        <v>4649.9111746031795</v>
      </c>
      <c r="AA155" s="598">
        <v>692.92404761904743</v>
      </c>
      <c r="AB155" s="598">
        <v>20</v>
      </c>
      <c r="AC155" s="598">
        <v>1269.3599999999999</v>
      </c>
      <c r="AD155" s="598">
        <v>4072.8066666666664</v>
      </c>
      <c r="AE155" s="598">
        <v>10</v>
      </c>
      <c r="AF155" s="598">
        <v>3721.3333333333335</v>
      </c>
      <c r="AG155" s="598">
        <v>1200</v>
      </c>
      <c r="AH155" s="598">
        <v>9513.5</v>
      </c>
      <c r="AI155" s="598">
        <v>180</v>
      </c>
      <c r="AJ155" s="598">
        <v>2000</v>
      </c>
      <c r="AK155" s="598">
        <v>139.48142857142858</v>
      </c>
      <c r="AL155" s="598">
        <v>1435.187000000001</v>
      </c>
      <c r="AM155" s="598">
        <v>445</v>
      </c>
      <c r="AN155" s="598">
        <v>70</v>
      </c>
      <c r="AO155" s="598">
        <v>20.259999999999998</v>
      </c>
      <c r="AP155" s="598">
        <v>0</v>
      </c>
      <c r="AQ155" s="598">
        <v>0</v>
      </c>
      <c r="AR155" s="598">
        <v>1700</v>
      </c>
      <c r="AS155" s="598">
        <v>2753.75</v>
      </c>
      <c r="AT155" s="598">
        <v>539.19234126984134</v>
      </c>
      <c r="AU155" s="598">
        <v>1012.5</v>
      </c>
      <c r="AV155" s="598">
        <v>3011.3728571428564</v>
      </c>
      <c r="AW155" s="598">
        <v>441</v>
      </c>
      <c r="AX155" s="598">
        <v>949.6875</v>
      </c>
      <c r="AY155" s="598">
        <v>187.73600000000002</v>
      </c>
      <c r="AZ155" s="598">
        <v>0</v>
      </c>
      <c r="BA155" s="598">
        <v>652.5</v>
      </c>
      <c r="BB155" s="598">
        <v>167.96333333333334</v>
      </c>
      <c r="BC155" s="598">
        <v>38.040000000000006</v>
      </c>
      <c r="BD155" s="598">
        <v>3586.25</v>
      </c>
      <c r="BE155" s="598">
        <v>10</v>
      </c>
      <c r="BF155" s="598">
        <v>5074.5</v>
      </c>
      <c r="BG155" s="598">
        <v>140.69999999999999</v>
      </c>
      <c r="BH155" s="598">
        <v>0</v>
      </c>
      <c r="BI155" s="598">
        <v>564.29999999999995</v>
      </c>
      <c r="BJ155" s="598">
        <v>927.83857142857141</v>
      </c>
      <c r="BK155" s="598">
        <v>1721.75</v>
      </c>
      <c r="BL155" s="598">
        <v>189</v>
      </c>
      <c r="BM155" s="598">
        <v>250</v>
      </c>
      <c r="BN155" s="598">
        <v>1663.3775714285709</v>
      </c>
      <c r="BO155" s="598">
        <v>7605</v>
      </c>
      <c r="BP155" s="598">
        <v>10</v>
      </c>
      <c r="BQ155" s="598">
        <v>0</v>
      </c>
      <c r="BR155" s="598">
        <v>600</v>
      </c>
      <c r="BS155" s="598">
        <v>14050</v>
      </c>
      <c r="BT155" s="598">
        <v>25214.05</v>
      </c>
      <c r="BU155" s="598">
        <v>250</v>
      </c>
      <c r="BV155" s="598">
        <v>2484.3240000000005</v>
      </c>
      <c r="BW155" s="598">
        <v>786</v>
      </c>
      <c r="BX155" s="598">
        <v>250</v>
      </c>
      <c r="BY155" s="598">
        <v>87.5</v>
      </c>
      <c r="BZ155" s="598">
        <v>351.25</v>
      </c>
      <c r="CA155" s="598">
        <v>260</v>
      </c>
      <c r="CB155" s="598">
        <v>50</v>
      </c>
      <c r="CC155" s="598">
        <v>520.07857142857142</v>
      </c>
      <c r="CD155" s="598">
        <v>536.44642857142856</v>
      </c>
      <c r="CE155" s="598">
        <v>555.25</v>
      </c>
      <c r="CF155" s="598">
        <v>1625.5079999999998</v>
      </c>
      <c r="CG155" s="598">
        <v>90</v>
      </c>
      <c r="CH155" s="598">
        <v>1072.5</v>
      </c>
      <c r="CI155" s="598">
        <v>70</v>
      </c>
      <c r="CJ155" s="598">
        <v>1285.0275714285717</v>
      </c>
      <c r="CK155" s="598">
        <v>250</v>
      </c>
      <c r="CL155" s="598">
        <v>528.83557142857137</v>
      </c>
      <c r="CM155" s="598">
        <v>2037.5</v>
      </c>
      <c r="CN155" s="598">
        <v>2954.5625</v>
      </c>
      <c r="CO155" s="598">
        <v>3842.5</v>
      </c>
      <c r="CP155" s="598">
        <v>1021.5</v>
      </c>
      <c r="CQ155" s="598">
        <v>1174.95</v>
      </c>
      <c r="CR155" s="598">
        <v>20</v>
      </c>
      <c r="CS155" s="598">
        <v>500</v>
      </c>
      <c r="CT155" s="598">
        <v>20</v>
      </c>
      <c r="CU155" s="598">
        <v>363.74</v>
      </c>
      <c r="CV155" s="598">
        <v>1200</v>
      </c>
      <c r="CW155" s="598">
        <v>1300</v>
      </c>
      <c r="CX155" s="598">
        <v>334</v>
      </c>
      <c r="CY155" s="598">
        <v>371.25</v>
      </c>
      <c r="CZ155" s="598">
        <v>383.89404761904763</v>
      </c>
      <c r="DA155" s="598">
        <v>819.7</v>
      </c>
      <c r="DB155" s="598"/>
      <c r="DC155" s="598"/>
      <c r="DD155" s="598"/>
      <c r="DE155" s="598"/>
      <c r="DF155" s="598"/>
      <c r="DG155" s="598"/>
      <c r="DH155" s="598">
        <v>184209.52640476185</v>
      </c>
      <c r="DI155" s="598" t="s">
        <v>235</v>
      </c>
      <c r="DJ155" s="598"/>
      <c r="DK155" s="598"/>
      <c r="DL155" s="598"/>
      <c r="DM155" s="598"/>
      <c r="DN155" s="598"/>
      <c r="DO155" s="598"/>
      <c r="DP155" s="598"/>
      <c r="DQ155" s="598"/>
      <c r="DR155" s="598"/>
      <c r="DS155" s="598"/>
      <c r="DT155" s="598"/>
      <c r="DU155" s="598"/>
      <c r="DV155" s="598"/>
      <c r="DW155" s="598"/>
      <c r="DX155" s="598"/>
      <c r="DY155" s="598"/>
      <c r="DZ155" s="598"/>
      <c r="EA155" s="598"/>
      <c r="EB155" s="598"/>
      <c r="EC155" s="598"/>
      <c r="ED155" s="598"/>
      <c r="EE155" s="598"/>
      <c r="EF155" s="598"/>
      <c r="EG155" s="598"/>
      <c r="EH155" s="598"/>
      <c r="EI155" s="598"/>
      <c r="EJ155" s="598"/>
      <c r="EK155" s="598"/>
      <c r="EL155" s="598"/>
      <c r="EM155" s="598"/>
      <c r="EN155" s="598"/>
      <c r="EO155" s="598"/>
      <c r="EP155" s="598"/>
      <c r="EQ155" s="598"/>
      <c r="ER155" s="598"/>
    </row>
    <row r="156" spans="1:148">
      <c r="A156" s="598" t="s">
        <v>758</v>
      </c>
      <c r="B156" s="598">
        <v>2376.085</v>
      </c>
      <c r="C156" s="598">
        <v>158.57500000000002</v>
      </c>
      <c r="D156" s="598">
        <v>3237.1580000000004</v>
      </c>
      <c r="E156" s="598">
        <v>881.005</v>
      </c>
      <c r="F156" s="598">
        <v>2676.25</v>
      </c>
      <c r="G156" s="598">
        <v>140.4</v>
      </c>
      <c r="H156" s="598">
        <v>713.75</v>
      </c>
      <c r="I156" s="598">
        <v>2288</v>
      </c>
      <c r="J156" s="598">
        <v>1400</v>
      </c>
      <c r="K156" s="598">
        <v>157.03</v>
      </c>
      <c r="L156" s="598">
        <v>0</v>
      </c>
      <c r="M156" s="598">
        <v>459.00203174603172</v>
      </c>
      <c r="N156" s="598">
        <v>955.60590476190521</v>
      </c>
      <c r="O156" s="598">
        <v>417.92439682539657</v>
      </c>
      <c r="P156" s="598">
        <v>912.42984126984152</v>
      </c>
      <c r="Q156" s="598">
        <v>1428.16</v>
      </c>
      <c r="R156" s="598">
        <v>0</v>
      </c>
      <c r="S156" s="598">
        <v>15930.34</v>
      </c>
      <c r="T156" s="598">
        <v>718.25</v>
      </c>
      <c r="U156" s="598">
        <v>1984.49</v>
      </c>
      <c r="V156" s="598">
        <v>926.75</v>
      </c>
      <c r="W156" s="598">
        <v>578.88</v>
      </c>
      <c r="X156" s="598">
        <v>3326.3249999999998</v>
      </c>
      <c r="Y156" s="598">
        <v>123.68571428571424</v>
      </c>
      <c r="Z156" s="598">
        <v>4649.9111746031795</v>
      </c>
      <c r="AA156" s="598">
        <v>692.92404761904743</v>
      </c>
      <c r="AB156" s="598">
        <v>20</v>
      </c>
      <c r="AC156" s="598">
        <v>1269.3599999999999</v>
      </c>
      <c r="AD156" s="598">
        <v>1872.8066666666664</v>
      </c>
      <c r="AE156" s="598">
        <v>10</v>
      </c>
      <c r="AF156" s="598">
        <v>3721.3333333333335</v>
      </c>
      <c r="AG156" s="598">
        <v>1200</v>
      </c>
      <c r="AH156" s="598">
        <v>5763.5</v>
      </c>
      <c r="AI156" s="598">
        <v>180</v>
      </c>
      <c r="AJ156" s="598">
        <v>2000</v>
      </c>
      <c r="AK156" s="598">
        <v>139.48142857142858</v>
      </c>
      <c r="AL156" s="598">
        <v>1435.187000000001</v>
      </c>
      <c r="AM156" s="598">
        <v>295</v>
      </c>
      <c r="AN156" s="598">
        <v>70</v>
      </c>
      <c r="AO156" s="598">
        <v>20.259999999999998</v>
      </c>
      <c r="AP156" s="598">
        <v>0</v>
      </c>
      <c r="AQ156" s="598">
        <v>0</v>
      </c>
      <c r="AR156" s="598">
        <v>1700</v>
      </c>
      <c r="AS156" s="598">
        <v>6653.75</v>
      </c>
      <c r="AT156" s="598">
        <v>539.19234126984134</v>
      </c>
      <c r="AU156" s="598">
        <v>1012.5</v>
      </c>
      <c r="AV156" s="598">
        <v>2761.3728571428564</v>
      </c>
      <c r="AW156" s="598">
        <v>441</v>
      </c>
      <c r="AX156" s="598">
        <v>949.6875</v>
      </c>
      <c r="AY156" s="598">
        <v>187.73600000000002</v>
      </c>
      <c r="AZ156" s="598">
        <v>0</v>
      </c>
      <c r="BA156" s="598">
        <v>652.5</v>
      </c>
      <c r="BB156" s="598">
        <v>167.96333333333334</v>
      </c>
      <c r="BC156" s="598">
        <v>38.040000000000006</v>
      </c>
      <c r="BD156" s="598">
        <v>8586.25</v>
      </c>
      <c r="BE156" s="598">
        <v>10</v>
      </c>
      <c r="BF156" s="598">
        <v>5074.5</v>
      </c>
      <c r="BG156" s="598">
        <v>140.69999999999999</v>
      </c>
      <c r="BH156" s="598">
        <v>0</v>
      </c>
      <c r="BI156" s="598">
        <v>564.29999999999995</v>
      </c>
      <c r="BJ156" s="598">
        <v>927.83857142857141</v>
      </c>
      <c r="BK156" s="598">
        <v>1721.75</v>
      </c>
      <c r="BL156" s="598">
        <v>189</v>
      </c>
      <c r="BM156" s="598">
        <v>250</v>
      </c>
      <c r="BN156" s="598">
        <v>1663.3775714285709</v>
      </c>
      <c r="BO156" s="598">
        <v>7605</v>
      </c>
      <c r="BP156" s="598">
        <v>10</v>
      </c>
      <c r="BQ156" s="598">
        <v>0</v>
      </c>
      <c r="BR156" s="598">
        <v>600</v>
      </c>
      <c r="BS156" s="598">
        <v>14050</v>
      </c>
      <c r="BT156" s="598">
        <v>18964.05</v>
      </c>
      <c r="BU156" s="598">
        <v>250</v>
      </c>
      <c r="BV156" s="598">
        <v>2484.3240000000005</v>
      </c>
      <c r="BW156" s="598">
        <v>786</v>
      </c>
      <c r="BX156" s="598">
        <v>250</v>
      </c>
      <c r="BY156" s="598">
        <v>87.5</v>
      </c>
      <c r="BZ156" s="598">
        <v>351.25</v>
      </c>
      <c r="CA156" s="598">
        <v>260</v>
      </c>
      <c r="CB156" s="598">
        <v>50</v>
      </c>
      <c r="CC156" s="598">
        <v>520.07857142857142</v>
      </c>
      <c r="CD156" s="598">
        <v>586.44642857142856</v>
      </c>
      <c r="CE156" s="598">
        <v>555.25</v>
      </c>
      <c r="CF156" s="598">
        <v>1625.5079999999998</v>
      </c>
      <c r="CG156" s="598">
        <v>90</v>
      </c>
      <c r="CH156" s="598">
        <v>722.5</v>
      </c>
      <c r="CI156" s="598">
        <v>70</v>
      </c>
      <c r="CJ156" s="598">
        <v>1085.0275714285717</v>
      </c>
      <c r="CK156" s="598">
        <v>250</v>
      </c>
      <c r="CL156" s="598">
        <v>528.83557142857137</v>
      </c>
      <c r="CM156" s="598">
        <v>2037.5</v>
      </c>
      <c r="CN156" s="598">
        <v>2829.5625</v>
      </c>
      <c r="CO156" s="598">
        <v>3092.5</v>
      </c>
      <c r="CP156" s="598">
        <v>1021.5</v>
      </c>
      <c r="CQ156" s="598">
        <v>1174.95</v>
      </c>
      <c r="CR156" s="598">
        <v>20</v>
      </c>
      <c r="CS156" s="598">
        <v>200</v>
      </c>
      <c r="CT156" s="598">
        <v>20</v>
      </c>
      <c r="CU156" s="598">
        <v>363.74</v>
      </c>
      <c r="CV156" s="598">
        <v>1300</v>
      </c>
      <c r="CW156" s="598">
        <v>1300</v>
      </c>
      <c r="CX156" s="598">
        <v>334</v>
      </c>
      <c r="CY156" s="598">
        <v>371.25</v>
      </c>
      <c r="CZ156" s="598">
        <v>383.89404761904763</v>
      </c>
      <c r="DA156" s="598">
        <v>819.7</v>
      </c>
      <c r="DB156" s="598"/>
      <c r="DC156" s="598"/>
      <c r="DD156" s="598"/>
      <c r="DE156" s="598"/>
      <c r="DF156" s="598"/>
      <c r="DG156" s="598"/>
      <c r="DH156" s="598">
        <v>166411.68440476188</v>
      </c>
      <c r="DI156" s="598" t="s">
        <v>758</v>
      </c>
      <c r="DJ156" s="598"/>
      <c r="DK156" s="598"/>
      <c r="DL156" s="598"/>
      <c r="DM156" s="598"/>
      <c r="DN156" s="598"/>
      <c r="DO156" s="598"/>
      <c r="DP156" s="598"/>
      <c r="DQ156" s="598"/>
      <c r="DR156" s="598"/>
      <c r="DS156" s="598"/>
      <c r="DT156" s="598"/>
      <c r="DU156" s="598"/>
      <c r="DV156" s="598"/>
      <c r="DW156" s="598"/>
      <c r="DX156" s="598"/>
      <c r="DY156" s="598"/>
      <c r="DZ156" s="598"/>
      <c r="EA156" s="598"/>
      <c r="EB156" s="598"/>
      <c r="EC156" s="598"/>
      <c r="ED156" s="598"/>
      <c r="EE156" s="598"/>
      <c r="EF156" s="598"/>
      <c r="EG156" s="598"/>
      <c r="EH156" s="598"/>
      <c r="EI156" s="598"/>
      <c r="EJ156" s="598"/>
      <c r="EK156" s="598"/>
      <c r="EL156" s="598"/>
      <c r="EM156" s="598"/>
      <c r="EN156" s="598"/>
      <c r="EO156" s="598"/>
      <c r="EP156" s="598"/>
      <c r="EQ156" s="598"/>
      <c r="ER156" s="598"/>
    </row>
    <row r="157" spans="1:148">
      <c r="A157" s="598" t="s">
        <v>759</v>
      </c>
      <c r="B157" s="598">
        <v>2376.085</v>
      </c>
      <c r="C157" s="598">
        <v>158.57500000000002</v>
      </c>
      <c r="D157" s="598">
        <v>3237.1580000000004</v>
      </c>
      <c r="E157" s="598">
        <v>581.005</v>
      </c>
      <c r="F157" s="598">
        <v>2200</v>
      </c>
      <c r="G157" s="598">
        <v>140.4</v>
      </c>
      <c r="H157" s="598">
        <v>650</v>
      </c>
      <c r="I157" s="598">
        <v>1200</v>
      </c>
      <c r="J157" s="598">
        <v>1400</v>
      </c>
      <c r="K157" s="598">
        <v>157.03</v>
      </c>
      <c r="L157" s="598">
        <v>0</v>
      </c>
      <c r="M157" s="598">
        <v>459.00203174603172</v>
      </c>
      <c r="N157" s="598">
        <v>950.88590476190518</v>
      </c>
      <c r="O157" s="598">
        <v>417.92439682539657</v>
      </c>
      <c r="P157" s="598">
        <v>817.42984126984152</v>
      </c>
      <c r="Q157" s="598">
        <v>6000</v>
      </c>
      <c r="R157" s="598">
        <v>0</v>
      </c>
      <c r="S157" s="598">
        <v>14500</v>
      </c>
      <c r="T157" s="598">
        <v>500</v>
      </c>
      <c r="U157" s="598">
        <v>1350</v>
      </c>
      <c r="V157" s="598">
        <v>900</v>
      </c>
      <c r="W157" s="598">
        <v>578.88</v>
      </c>
      <c r="X157" s="598">
        <v>2500</v>
      </c>
      <c r="Y157" s="598">
        <v>123.68571428571424</v>
      </c>
      <c r="Z157" s="598">
        <v>5000</v>
      </c>
      <c r="AA157" s="598">
        <v>607.92404761904743</v>
      </c>
      <c r="AB157" s="598">
        <v>20</v>
      </c>
      <c r="AC157" s="598">
        <v>1269.3599999999999</v>
      </c>
      <c r="AD157" s="598">
        <v>1736.5566666666664</v>
      </c>
      <c r="AE157" s="598">
        <v>10</v>
      </c>
      <c r="AF157" s="598">
        <v>3721.3333333333335</v>
      </c>
      <c r="AG157" s="598">
        <v>1200</v>
      </c>
      <c r="AH157" s="598">
        <v>5800</v>
      </c>
      <c r="AI157" s="598">
        <v>180</v>
      </c>
      <c r="AJ157" s="598">
        <v>2000</v>
      </c>
      <c r="AK157" s="598">
        <v>129.23142857142858</v>
      </c>
      <c r="AL157" s="598">
        <v>1435.187000000001</v>
      </c>
      <c r="AM157" s="598">
        <v>250</v>
      </c>
      <c r="AN157" s="598">
        <v>70</v>
      </c>
      <c r="AO157" s="598">
        <v>20.259999999999998</v>
      </c>
      <c r="AP157" s="598">
        <v>0</v>
      </c>
      <c r="AQ157" s="598">
        <v>0</v>
      </c>
      <c r="AR157" s="598">
        <v>1700</v>
      </c>
      <c r="AS157" s="598">
        <v>2700</v>
      </c>
      <c r="AT157" s="598">
        <v>442.94234126984134</v>
      </c>
      <c r="AU157" s="598">
        <v>900</v>
      </c>
      <c r="AV157" s="598">
        <v>1832.1228571428567</v>
      </c>
      <c r="AW157" s="598">
        <v>441</v>
      </c>
      <c r="AX157" s="598">
        <v>949.6875</v>
      </c>
      <c r="AY157" s="598">
        <v>187.73600000000002</v>
      </c>
      <c r="AZ157" s="598">
        <v>0</v>
      </c>
      <c r="BA157" s="598">
        <v>652.5</v>
      </c>
      <c r="BB157" s="598">
        <v>167.96333333333334</v>
      </c>
      <c r="BC157" s="598">
        <v>38.040000000000006</v>
      </c>
      <c r="BD157" s="598">
        <v>6000</v>
      </c>
      <c r="BE157" s="598">
        <v>10</v>
      </c>
      <c r="BF157" s="598">
        <v>4800</v>
      </c>
      <c r="BG157" s="598">
        <v>140.69999999999999</v>
      </c>
      <c r="BH157" s="598">
        <v>0</v>
      </c>
      <c r="BI157" s="598">
        <v>564.29999999999995</v>
      </c>
      <c r="BJ157" s="598">
        <v>927.83857142857141</v>
      </c>
      <c r="BK157" s="598">
        <v>1500</v>
      </c>
      <c r="BL157" s="598">
        <v>189</v>
      </c>
      <c r="BM157" s="598">
        <v>250</v>
      </c>
      <c r="BN157" s="598">
        <v>1439.837571428571</v>
      </c>
      <c r="BO157" s="598">
        <v>7600</v>
      </c>
      <c r="BP157" s="598">
        <v>10</v>
      </c>
      <c r="BQ157" s="598">
        <v>0</v>
      </c>
      <c r="BR157" s="598">
        <v>600</v>
      </c>
      <c r="BS157" s="598">
        <v>10000</v>
      </c>
      <c r="BT157" s="598">
        <v>10000</v>
      </c>
      <c r="BU157" s="598">
        <v>250</v>
      </c>
      <c r="BV157" s="598">
        <v>2484.3240000000005</v>
      </c>
      <c r="BW157" s="598">
        <v>786</v>
      </c>
      <c r="BX157" s="598">
        <v>250</v>
      </c>
      <c r="BY157" s="598">
        <v>20</v>
      </c>
      <c r="BZ157" s="598">
        <v>25</v>
      </c>
      <c r="CA157" s="598">
        <v>30</v>
      </c>
      <c r="CB157" s="598">
        <v>50</v>
      </c>
      <c r="CC157" s="598">
        <v>520.07857142857142</v>
      </c>
      <c r="CD157" s="598">
        <v>536.44642857142856</v>
      </c>
      <c r="CE157" s="598">
        <v>400</v>
      </c>
      <c r="CF157" s="598">
        <v>1625.5079999999998</v>
      </c>
      <c r="CG157" s="598">
        <v>90</v>
      </c>
      <c r="CH157" s="598">
        <v>900</v>
      </c>
      <c r="CI157" s="598">
        <v>70</v>
      </c>
      <c r="CJ157" s="598">
        <v>761.77757142857172</v>
      </c>
      <c r="CK157" s="598">
        <v>250</v>
      </c>
      <c r="CL157" s="598">
        <v>478.83557142857137</v>
      </c>
      <c r="CM157" s="598">
        <v>900</v>
      </c>
      <c r="CN157" s="598">
        <v>6250</v>
      </c>
      <c r="CO157" s="598">
        <v>3400</v>
      </c>
      <c r="CP157" s="598">
        <v>1021.5</v>
      </c>
      <c r="CQ157" s="598">
        <v>1174.95</v>
      </c>
      <c r="CR157" s="598">
        <v>20</v>
      </c>
      <c r="CS157" s="598">
        <v>200</v>
      </c>
      <c r="CT157" s="598">
        <v>20</v>
      </c>
      <c r="CU157" s="598">
        <v>350</v>
      </c>
      <c r="CV157" s="598">
        <v>1300</v>
      </c>
      <c r="CW157" s="598">
        <v>1300</v>
      </c>
      <c r="CX157" s="598">
        <v>334</v>
      </c>
      <c r="CY157" s="598">
        <v>200</v>
      </c>
      <c r="CZ157" s="598">
        <v>368.89404761904763</v>
      </c>
      <c r="DA157" s="598">
        <v>819.7</v>
      </c>
      <c r="DB157" s="598"/>
      <c r="DC157" s="598"/>
      <c r="DD157" s="598"/>
      <c r="DE157" s="598"/>
      <c r="DF157" s="598"/>
      <c r="DG157" s="598"/>
      <c r="DH157" s="598">
        <v>145878.59573015873</v>
      </c>
      <c r="DI157" s="598" t="s">
        <v>759</v>
      </c>
      <c r="DJ157" s="598"/>
      <c r="DK157" s="598"/>
      <c r="DL157" s="598"/>
      <c r="DM157" s="598"/>
      <c r="DN157" s="598"/>
      <c r="DO157" s="598"/>
      <c r="DP157" s="598"/>
      <c r="DQ157" s="598"/>
      <c r="DR157" s="598"/>
      <c r="DS157" s="598"/>
      <c r="DT157" s="598"/>
      <c r="DU157" s="598"/>
      <c r="DV157" s="598"/>
      <c r="DW157" s="598"/>
      <c r="DX157" s="598"/>
      <c r="DY157" s="598"/>
      <c r="DZ157" s="598"/>
      <c r="EA157" s="598"/>
      <c r="EB157" s="598"/>
      <c r="EC157" s="598"/>
      <c r="ED157" s="598"/>
      <c r="EE157" s="598"/>
      <c r="EF157" s="598"/>
      <c r="EG157" s="598"/>
      <c r="EH157" s="598"/>
      <c r="EI157" s="598"/>
      <c r="EJ157" s="598"/>
      <c r="EK157" s="598"/>
      <c r="EL157" s="598"/>
      <c r="EM157" s="598"/>
      <c r="EN157" s="598"/>
      <c r="EO157" s="598"/>
      <c r="EP157" s="598"/>
      <c r="EQ157" s="598"/>
      <c r="ER157" s="598"/>
    </row>
    <row r="158" spans="1:148">
      <c r="A158" s="598" t="s">
        <v>760</v>
      </c>
      <c r="B158" s="598">
        <v>2376.085</v>
      </c>
      <c r="C158" s="598">
        <v>158.57500000000002</v>
      </c>
      <c r="D158" s="598">
        <v>3237.1580000000004</v>
      </c>
      <c r="E158" s="598">
        <v>481.005</v>
      </c>
      <c r="F158" s="598">
        <v>2200</v>
      </c>
      <c r="G158" s="598">
        <v>140.4</v>
      </c>
      <c r="H158" s="598">
        <v>650</v>
      </c>
      <c r="I158" s="598">
        <v>1200</v>
      </c>
      <c r="J158" s="598">
        <v>1400</v>
      </c>
      <c r="K158" s="598">
        <v>157.03</v>
      </c>
      <c r="L158" s="598">
        <v>0</v>
      </c>
      <c r="M158" s="598">
        <v>459.00203174603172</v>
      </c>
      <c r="N158" s="598">
        <v>950.88590476190518</v>
      </c>
      <c r="O158" s="598">
        <v>417.92439682539657</v>
      </c>
      <c r="P158" s="598">
        <v>817.42984126984152</v>
      </c>
      <c r="Q158" s="598">
        <v>1428.16</v>
      </c>
      <c r="R158" s="598">
        <v>0</v>
      </c>
      <c r="S158" s="598">
        <v>11000</v>
      </c>
      <c r="T158" s="598">
        <v>500</v>
      </c>
      <c r="U158" s="598">
        <v>1250</v>
      </c>
      <c r="V158" s="598">
        <v>900</v>
      </c>
      <c r="W158" s="598">
        <v>578.88</v>
      </c>
      <c r="X158" s="598">
        <v>2400</v>
      </c>
      <c r="Y158" s="598">
        <v>123.68571428571424</v>
      </c>
      <c r="Z158" s="598">
        <v>4621.4111746031795</v>
      </c>
      <c r="AA158" s="598">
        <v>607.92404761904743</v>
      </c>
      <c r="AB158" s="598">
        <v>20</v>
      </c>
      <c r="AC158" s="598">
        <v>1269.3599999999999</v>
      </c>
      <c r="AD158" s="598">
        <v>1736.5566666666664</v>
      </c>
      <c r="AE158" s="598">
        <v>10</v>
      </c>
      <c r="AF158" s="598">
        <v>3721.3333333333335</v>
      </c>
      <c r="AG158" s="598">
        <v>1200</v>
      </c>
      <c r="AH158" s="598">
        <v>3800</v>
      </c>
      <c r="AI158" s="598">
        <v>180</v>
      </c>
      <c r="AJ158" s="598">
        <v>2000</v>
      </c>
      <c r="AK158" s="598">
        <v>129.23142857142858</v>
      </c>
      <c r="AL158" s="598">
        <v>1435.187000000001</v>
      </c>
      <c r="AM158" s="598">
        <v>250</v>
      </c>
      <c r="AN158" s="598">
        <v>70</v>
      </c>
      <c r="AO158" s="598">
        <v>20.259999999999998</v>
      </c>
      <c r="AP158" s="598">
        <v>0</v>
      </c>
      <c r="AQ158" s="598">
        <v>0</v>
      </c>
      <c r="AR158" s="598">
        <v>1700</v>
      </c>
      <c r="AS158" s="598">
        <v>2500</v>
      </c>
      <c r="AT158" s="598">
        <v>409.25</v>
      </c>
      <c r="AU158" s="598">
        <v>900</v>
      </c>
      <c r="AV158" s="598">
        <v>1632.1228571428567</v>
      </c>
      <c r="AW158" s="598">
        <v>441</v>
      </c>
      <c r="AX158" s="598">
        <v>949.6875</v>
      </c>
      <c r="AY158" s="598">
        <v>187.73600000000002</v>
      </c>
      <c r="AZ158" s="598">
        <v>0</v>
      </c>
      <c r="BA158" s="598">
        <v>652.5</v>
      </c>
      <c r="BB158" s="598">
        <v>167.96333333333334</v>
      </c>
      <c r="BC158" s="598">
        <v>38.040000000000006</v>
      </c>
      <c r="BD158" s="598">
        <v>3000</v>
      </c>
      <c r="BE158" s="598">
        <v>10</v>
      </c>
      <c r="BF158" s="598">
        <v>4600</v>
      </c>
      <c r="BG158" s="598">
        <v>140.69999999999999</v>
      </c>
      <c r="BH158" s="598">
        <v>0</v>
      </c>
      <c r="BI158" s="598">
        <v>564.29999999999995</v>
      </c>
      <c r="BJ158" s="598">
        <v>927.83857142857141</v>
      </c>
      <c r="BK158" s="598">
        <v>1500</v>
      </c>
      <c r="BL158" s="598">
        <v>189</v>
      </c>
      <c r="BM158" s="598">
        <v>250</v>
      </c>
      <c r="BN158" s="598">
        <v>1439.837571428571</v>
      </c>
      <c r="BO158" s="598">
        <v>7600</v>
      </c>
      <c r="BP158" s="598">
        <v>10</v>
      </c>
      <c r="BQ158" s="598">
        <v>0</v>
      </c>
      <c r="BR158" s="598">
        <v>600</v>
      </c>
      <c r="BS158" s="598">
        <v>10000</v>
      </c>
      <c r="BT158" s="598">
        <v>20000</v>
      </c>
      <c r="BU158" s="598">
        <v>250</v>
      </c>
      <c r="BV158" s="598">
        <v>2484.3240000000005</v>
      </c>
      <c r="BW158" s="598">
        <v>786</v>
      </c>
      <c r="BX158" s="598">
        <v>250</v>
      </c>
      <c r="BY158" s="598">
        <v>20</v>
      </c>
      <c r="BZ158" s="598">
        <v>25</v>
      </c>
      <c r="CA158" s="598">
        <v>30</v>
      </c>
      <c r="CB158" s="598">
        <v>50</v>
      </c>
      <c r="CC158" s="598">
        <v>520.07857142857142</v>
      </c>
      <c r="CD158" s="598">
        <v>50</v>
      </c>
      <c r="CE158" s="598">
        <v>500</v>
      </c>
      <c r="CF158" s="598">
        <v>1625.5079999999998</v>
      </c>
      <c r="CG158" s="598">
        <v>90</v>
      </c>
      <c r="CH158" s="598">
        <v>1200</v>
      </c>
      <c r="CI158" s="598">
        <v>70</v>
      </c>
      <c r="CJ158" s="598">
        <v>761.77757142857172</v>
      </c>
      <c r="CK158" s="598">
        <v>250</v>
      </c>
      <c r="CL158" s="598">
        <v>478.83557142857137</v>
      </c>
      <c r="CM158" s="598">
        <v>1200</v>
      </c>
      <c r="CN158" s="598">
        <v>6250</v>
      </c>
      <c r="CO158" s="598">
        <v>3400</v>
      </c>
      <c r="CP158" s="598">
        <v>1021.5</v>
      </c>
      <c r="CQ158" s="598">
        <v>1174.95</v>
      </c>
      <c r="CR158" s="598">
        <v>20</v>
      </c>
      <c r="CS158" s="598">
        <v>300</v>
      </c>
      <c r="CT158" s="598">
        <v>20</v>
      </c>
      <c r="CU158" s="598">
        <v>350</v>
      </c>
      <c r="CV158" s="598">
        <v>1100</v>
      </c>
      <c r="CW158" s="598">
        <v>1300</v>
      </c>
      <c r="CX158" s="598">
        <v>334</v>
      </c>
      <c r="CY158" s="598">
        <v>200</v>
      </c>
      <c r="CZ158" s="598">
        <v>368.89404761904763</v>
      </c>
      <c r="DA158" s="598">
        <v>819.7</v>
      </c>
      <c r="DB158" s="598"/>
      <c r="DC158" s="598"/>
      <c r="DD158" s="598"/>
      <c r="DE158" s="598"/>
      <c r="DF158" s="598"/>
      <c r="DG158" s="598"/>
      <c r="DH158" s="598">
        <v>141608.02813492066</v>
      </c>
      <c r="DI158" s="598" t="s">
        <v>760</v>
      </c>
      <c r="DJ158" s="598"/>
      <c r="DK158" s="598"/>
      <c r="DL158" s="598"/>
      <c r="DM158" s="598"/>
      <c r="DN158" s="598"/>
      <c r="DO158" s="598"/>
      <c r="DP158" s="598"/>
      <c r="DQ158" s="598"/>
      <c r="DR158" s="598"/>
      <c r="DS158" s="598"/>
      <c r="DT158" s="598"/>
      <c r="DU158" s="598"/>
      <c r="DV158" s="598"/>
      <c r="DW158" s="598"/>
      <c r="DX158" s="598"/>
      <c r="DY158" s="598"/>
      <c r="DZ158" s="598"/>
      <c r="EA158" s="598"/>
      <c r="EB158" s="598"/>
      <c r="EC158" s="598"/>
      <c r="ED158" s="598"/>
      <c r="EE158" s="598"/>
      <c r="EF158" s="598"/>
      <c r="EG158" s="598"/>
      <c r="EH158" s="598"/>
      <c r="EI158" s="598"/>
      <c r="EJ158" s="598"/>
      <c r="EK158" s="598"/>
      <c r="EL158" s="598"/>
      <c r="EM158" s="598"/>
      <c r="EN158" s="598"/>
      <c r="EO158" s="598"/>
      <c r="EP158" s="598"/>
      <c r="EQ158" s="598"/>
      <c r="ER158" s="598"/>
    </row>
    <row r="159" spans="1:148" ht="30" customHeight="1">
      <c r="A159" s="598" t="s">
        <v>761</v>
      </c>
      <c r="B159" s="598">
        <v>2376.085</v>
      </c>
      <c r="C159" s="598">
        <v>158.57500000000002</v>
      </c>
      <c r="D159" s="598">
        <v>3237.1580000000004</v>
      </c>
      <c r="E159" s="598">
        <v>281.005</v>
      </c>
      <c r="F159" s="598">
        <v>2200</v>
      </c>
      <c r="G159" s="598">
        <v>140.4</v>
      </c>
      <c r="H159" s="598">
        <v>650</v>
      </c>
      <c r="I159" s="598">
        <v>1200</v>
      </c>
      <c r="J159" s="598">
        <v>1400</v>
      </c>
      <c r="K159" s="598">
        <v>157.03</v>
      </c>
      <c r="L159" s="598">
        <v>0</v>
      </c>
      <c r="M159" s="598">
        <v>459.00203174603172</v>
      </c>
      <c r="N159" s="598">
        <v>950.88590476190518</v>
      </c>
      <c r="O159" s="598">
        <v>417.92439682539657</v>
      </c>
      <c r="P159" s="598">
        <v>817.42984126984152</v>
      </c>
      <c r="Q159" s="598">
        <v>1428.16</v>
      </c>
      <c r="R159" s="598">
        <v>0</v>
      </c>
      <c r="S159" s="598">
        <v>17000</v>
      </c>
      <c r="T159" s="598">
        <v>500</v>
      </c>
      <c r="U159" s="598">
        <v>1200</v>
      </c>
      <c r="V159" s="598">
        <v>900</v>
      </c>
      <c r="W159" s="598">
        <v>578.88</v>
      </c>
      <c r="X159" s="598">
        <v>2200</v>
      </c>
      <c r="Y159" s="598">
        <v>123.68571428571424</v>
      </c>
      <c r="Z159" s="598">
        <v>4621.4111746031795</v>
      </c>
      <c r="AA159" s="598">
        <v>607.92404761904743</v>
      </c>
      <c r="AB159" s="598">
        <v>20</v>
      </c>
      <c r="AC159" s="598">
        <v>1269.3599999999999</v>
      </c>
      <c r="AD159" s="598">
        <v>1736.5566666666664</v>
      </c>
      <c r="AE159" s="598">
        <v>10</v>
      </c>
      <c r="AF159" s="598">
        <v>3721.3333333333335</v>
      </c>
      <c r="AG159" s="598">
        <v>1200</v>
      </c>
      <c r="AH159" s="598">
        <v>3800</v>
      </c>
      <c r="AI159" s="598">
        <v>180</v>
      </c>
      <c r="AJ159" s="598">
        <v>2000</v>
      </c>
      <c r="AK159" s="598">
        <v>129.23142857142858</v>
      </c>
      <c r="AL159" s="598">
        <v>1435.187000000001</v>
      </c>
      <c r="AM159" s="598">
        <v>250</v>
      </c>
      <c r="AN159" s="598">
        <v>70</v>
      </c>
      <c r="AO159" s="598">
        <v>20.259999999999998</v>
      </c>
      <c r="AP159" s="598">
        <v>0</v>
      </c>
      <c r="AQ159" s="598">
        <v>0</v>
      </c>
      <c r="AR159" s="598">
        <v>1700</v>
      </c>
      <c r="AS159" s="598">
        <v>2500</v>
      </c>
      <c r="AT159" s="598">
        <v>409.25</v>
      </c>
      <c r="AU159" s="598">
        <v>900</v>
      </c>
      <c r="AV159" s="598">
        <v>1532.1228571428567</v>
      </c>
      <c r="AW159" s="598">
        <v>441</v>
      </c>
      <c r="AX159" s="598">
        <v>949.6875</v>
      </c>
      <c r="AY159" s="598">
        <v>187.73600000000002</v>
      </c>
      <c r="AZ159" s="598">
        <v>0</v>
      </c>
      <c r="BA159" s="598">
        <v>652.5</v>
      </c>
      <c r="BB159" s="598">
        <v>167.96333333333334</v>
      </c>
      <c r="BC159" s="598">
        <v>38.040000000000006</v>
      </c>
      <c r="BD159" s="598">
        <v>5500</v>
      </c>
      <c r="BE159" s="598">
        <v>10</v>
      </c>
      <c r="BF159" s="598">
        <v>5000</v>
      </c>
      <c r="BG159" s="598">
        <v>140.69999999999999</v>
      </c>
      <c r="BH159" s="598">
        <v>0</v>
      </c>
      <c r="BI159" s="598">
        <v>564.29999999999995</v>
      </c>
      <c r="BJ159" s="598">
        <v>927.83857142857141</v>
      </c>
      <c r="BK159" s="598">
        <v>1500</v>
      </c>
      <c r="BL159" s="598">
        <v>189</v>
      </c>
      <c r="BM159" s="598">
        <v>250</v>
      </c>
      <c r="BN159" s="598">
        <v>1439.837571428571</v>
      </c>
      <c r="BO159" s="598">
        <v>7600</v>
      </c>
      <c r="BP159" s="598">
        <v>10</v>
      </c>
      <c r="BQ159" s="598">
        <v>0</v>
      </c>
      <c r="BR159" s="598">
        <v>600</v>
      </c>
      <c r="BS159" s="598">
        <v>10000</v>
      </c>
      <c r="BT159" s="598">
        <v>20000</v>
      </c>
      <c r="BU159" s="598">
        <v>250</v>
      </c>
      <c r="BV159" s="598">
        <v>2484.3240000000005</v>
      </c>
      <c r="BW159" s="598">
        <v>786</v>
      </c>
      <c r="BX159" s="598">
        <v>250</v>
      </c>
      <c r="BY159" s="598">
        <v>20</v>
      </c>
      <c r="BZ159" s="598">
        <v>25</v>
      </c>
      <c r="CA159" s="598">
        <v>30</v>
      </c>
      <c r="CB159" s="598">
        <v>50</v>
      </c>
      <c r="CC159" s="598">
        <v>520.07857142857142</v>
      </c>
      <c r="CD159" s="598">
        <v>486.44642857142856</v>
      </c>
      <c r="CE159" s="598">
        <v>500</v>
      </c>
      <c r="CF159" s="598">
        <v>1625.5079999999998</v>
      </c>
      <c r="CG159" s="598">
        <v>90</v>
      </c>
      <c r="CH159" s="598">
        <v>1200</v>
      </c>
      <c r="CI159" s="598">
        <v>70</v>
      </c>
      <c r="CJ159" s="598">
        <v>761.77757142857172</v>
      </c>
      <c r="CK159" s="598">
        <v>250</v>
      </c>
      <c r="CL159" s="598">
        <v>478.83557142857137</v>
      </c>
      <c r="CM159" s="598">
        <v>1200</v>
      </c>
      <c r="CN159" s="598">
        <v>2700</v>
      </c>
      <c r="CO159" s="598">
        <v>3400</v>
      </c>
      <c r="CP159" s="598">
        <v>1021.5</v>
      </c>
      <c r="CQ159" s="598">
        <v>1174.95</v>
      </c>
      <c r="CR159" s="598">
        <v>20</v>
      </c>
      <c r="CS159" s="598">
        <v>300</v>
      </c>
      <c r="CT159" s="598">
        <v>20</v>
      </c>
      <c r="CU159" s="598">
        <v>350</v>
      </c>
      <c r="CV159" s="598">
        <v>1000</v>
      </c>
      <c r="CW159" s="598">
        <v>1300</v>
      </c>
      <c r="CX159" s="598">
        <v>334</v>
      </c>
      <c r="CY159" s="598">
        <v>200</v>
      </c>
      <c r="CZ159" s="598">
        <v>368.89404761904763</v>
      </c>
      <c r="DA159" s="598">
        <v>819.7</v>
      </c>
      <c r="DB159" s="598"/>
      <c r="DC159" s="598"/>
      <c r="DD159" s="598"/>
      <c r="DE159" s="598"/>
      <c r="DF159" s="598"/>
      <c r="DG159" s="598"/>
      <c r="DH159" s="598">
        <v>146744.47456349208</v>
      </c>
      <c r="DI159" s="598" t="s">
        <v>761</v>
      </c>
      <c r="DJ159" s="598"/>
      <c r="DK159" s="598"/>
      <c r="DL159" s="598"/>
      <c r="DM159" s="598"/>
      <c r="DN159" s="598"/>
      <c r="DO159" s="598"/>
      <c r="DP159" s="598"/>
      <c r="DQ159" s="598"/>
      <c r="DR159" s="598"/>
      <c r="DS159" s="598"/>
      <c r="DT159" s="598"/>
      <c r="DU159" s="598"/>
      <c r="DV159" s="598"/>
      <c r="DW159" s="598"/>
      <c r="DX159" s="598"/>
      <c r="DY159" s="598"/>
      <c r="DZ159" s="598"/>
      <c r="EA159" s="598"/>
      <c r="EB159" s="598"/>
      <c r="EC159" s="598"/>
      <c r="ED159" s="598"/>
      <c r="EE159" s="598"/>
      <c r="EF159" s="598"/>
      <c r="EG159" s="598"/>
      <c r="EH159" s="598"/>
      <c r="EI159" s="598"/>
      <c r="EJ159" s="598"/>
      <c r="EK159" s="598"/>
      <c r="EL159" s="598"/>
      <c r="EM159" s="598"/>
      <c r="EN159" s="598"/>
      <c r="EO159" s="598"/>
      <c r="EP159" s="598"/>
      <c r="EQ159" s="598"/>
      <c r="ER159" s="598"/>
    </row>
    <row r="160" spans="1:148" ht="30" customHeight="1">
      <c r="A160" s="598"/>
      <c r="B160" s="598"/>
      <c r="C160" s="598"/>
      <c r="D160" s="598"/>
      <c r="E160" s="598"/>
      <c r="F160" s="598"/>
      <c r="G160" s="598"/>
      <c r="H160" s="598"/>
      <c r="I160" s="598"/>
      <c r="J160" s="598"/>
      <c r="K160" s="598"/>
      <c r="L160" s="598"/>
      <c r="M160" s="598"/>
      <c r="N160" s="598"/>
      <c r="O160" s="598"/>
      <c r="P160" s="598"/>
      <c r="Q160" s="598"/>
      <c r="R160" s="598"/>
      <c r="S160" s="598"/>
      <c r="T160" s="598"/>
      <c r="U160" s="598"/>
      <c r="V160" s="598"/>
      <c r="W160" s="598"/>
      <c r="X160" s="598"/>
      <c r="Y160" s="598"/>
      <c r="Z160" s="598"/>
      <c r="AA160" s="598"/>
      <c r="AB160" s="598"/>
      <c r="AC160" s="598"/>
      <c r="AD160" s="598"/>
      <c r="AE160" s="598"/>
      <c r="AF160" s="598"/>
      <c r="AG160" s="598"/>
      <c r="AH160" s="598"/>
      <c r="AI160" s="598"/>
      <c r="AJ160" s="598"/>
      <c r="AK160" s="598"/>
      <c r="AL160" s="598"/>
      <c r="AM160" s="598"/>
      <c r="AN160" s="598"/>
      <c r="AO160" s="598"/>
      <c r="AP160" s="598"/>
      <c r="AQ160" s="598"/>
      <c r="AR160" s="598"/>
      <c r="AS160" s="598"/>
      <c r="AT160" s="598"/>
      <c r="AU160" s="598"/>
      <c r="AV160" s="598"/>
      <c r="AW160" s="598"/>
      <c r="AX160" s="598"/>
      <c r="AY160" s="598"/>
      <c r="AZ160" s="598"/>
      <c r="BA160" s="598"/>
      <c r="BB160" s="598"/>
      <c r="BC160" s="598"/>
      <c r="BD160" s="598"/>
      <c r="BE160" s="598"/>
      <c r="BF160" s="598"/>
      <c r="BG160" s="598"/>
      <c r="BH160" s="598"/>
      <c r="BI160" s="598"/>
      <c r="BJ160" s="598"/>
      <c r="BK160" s="598"/>
      <c r="BL160" s="598"/>
      <c r="BM160" s="598"/>
      <c r="BN160" s="598"/>
      <c r="BO160" s="598"/>
      <c r="BP160" s="598"/>
      <c r="BQ160" s="598"/>
      <c r="BR160" s="598"/>
      <c r="BS160" s="598"/>
      <c r="BT160" s="598"/>
      <c r="BU160" s="598"/>
      <c r="BV160" s="598"/>
      <c r="BW160" s="598"/>
      <c r="BX160" s="598"/>
      <c r="BY160" s="598"/>
      <c r="BZ160" s="598"/>
      <c r="CA160" s="598"/>
      <c r="CB160" s="598"/>
      <c r="CC160" s="598"/>
      <c r="CD160" s="598"/>
      <c r="CE160" s="598"/>
      <c r="CF160" s="598"/>
      <c r="CG160" s="598"/>
      <c r="CH160" s="598"/>
      <c r="CI160" s="598"/>
      <c r="CJ160" s="598"/>
      <c r="CK160" s="598"/>
      <c r="CL160" s="598"/>
      <c r="CM160" s="598"/>
      <c r="CN160" s="598"/>
      <c r="CO160" s="598"/>
      <c r="CP160" s="598"/>
      <c r="CQ160" s="598"/>
      <c r="CR160" s="598"/>
      <c r="CS160" s="598"/>
      <c r="CT160" s="598"/>
      <c r="CU160" s="598"/>
      <c r="CV160" s="598"/>
      <c r="CW160" s="598"/>
      <c r="CX160" s="598"/>
      <c r="CY160" s="598"/>
      <c r="CZ160" s="598"/>
      <c r="DA160" s="598"/>
      <c r="DB160" s="598"/>
      <c r="DC160" s="598"/>
      <c r="DD160" s="598"/>
      <c r="DE160" s="598"/>
      <c r="DF160" s="598"/>
      <c r="DG160" s="598"/>
      <c r="DH160" s="598"/>
      <c r="DI160" s="598"/>
      <c r="DJ160" s="598"/>
      <c r="DK160" s="598"/>
      <c r="DL160" s="598"/>
      <c r="DM160" s="598"/>
      <c r="DN160" s="598"/>
      <c r="DO160" s="598"/>
      <c r="DP160" s="598"/>
      <c r="DQ160" s="598"/>
      <c r="DR160" s="598"/>
      <c r="DS160" s="598"/>
      <c r="DT160" s="598"/>
      <c r="DU160" s="598"/>
      <c r="DV160" s="598"/>
      <c r="DW160" s="598"/>
      <c r="DX160" s="598"/>
      <c r="DY160" s="598"/>
      <c r="DZ160" s="598"/>
      <c r="EA160" s="598"/>
      <c r="EB160" s="598"/>
      <c r="EC160" s="598"/>
      <c r="ED160" s="598"/>
      <c r="EE160" s="598"/>
      <c r="EF160" s="598"/>
      <c r="EG160" s="598"/>
      <c r="EH160" s="598"/>
      <c r="EI160" s="598"/>
      <c r="EJ160" s="598"/>
      <c r="EK160" s="598"/>
      <c r="EL160" s="598"/>
      <c r="EM160" s="598"/>
      <c r="EN160" s="598"/>
      <c r="EO160" s="598"/>
      <c r="EP160" s="598"/>
      <c r="EQ160" s="598"/>
      <c r="ER160" s="598"/>
    </row>
    <row r="161" spans="1:148" ht="30" customHeight="1">
      <c r="A161" s="598" t="s">
        <v>762</v>
      </c>
      <c r="B161" s="598">
        <v>7934.9415714285715</v>
      </c>
      <c r="C161" s="598">
        <v>218.4629523809524</v>
      </c>
      <c r="D161" s="598">
        <v>4746.0149523809523</v>
      </c>
      <c r="E161" s="598">
        <v>255.62938095238096</v>
      </c>
      <c r="F161" s="598">
        <v>4176.1604761904764</v>
      </c>
      <c r="G161" s="598">
        <v>216.68571428571428</v>
      </c>
      <c r="H161" s="598">
        <v>1695.044523809524</v>
      </c>
      <c r="I161" s="598">
        <v>2582.853333333333</v>
      </c>
      <c r="J161" s="598">
        <v>1548.4493333333332</v>
      </c>
      <c r="K161" s="598">
        <v>209.26457142857146</v>
      </c>
      <c r="L161" s="598">
        <v>1251.7369523809525</v>
      </c>
      <c r="M161" s="598">
        <v>616.97441269841272</v>
      </c>
      <c r="N161" s="598">
        <v>3529.0991190476198</v>
      </c>
      <c r="O161" s="598">
        <v>1073.9167777777775</v>
      </c>
      <c r="P161" s="598">
        <v>1219.8969841269843</v>
      </c>
      <c r="Q161" s="598">
        <v>6623.5733333333337</v>
      </c>
      <c r="R161" s="598">
        <v>0</v>
      </c>
      <c r="S161" s="598">
        <v>24139.86</v>
      </c>
      <c r="T161" s="598">
        <v>1116.1785714285716</v>
      </c>
      <c r="U161" s="598">
        <v>2822.9671428571428</v>
      </c>
      <c r="V161" s="598">
        <v>1724.9771428571428</v>
      </c>
      <c r="W161" s="598">
        <v>758.88000000000011</v>
      </c>
      <c r="X161" s="598">
        <v>2644.8564285714288</v>
      </c>
      <c r="Y161" s="598">
        <v>123.68571428571424</v>
      </c>
      <c r="Z161" s="598">
        <v>7870.9835555555601</v>
      </c>
      <c r="AA161" s="598">
        <v>1234.4354761904758</v>
      </c>
      <c r="AB161" s="598">
        <v>0</v>
      </c>
      <c r="AC161" s="598">
        <v>1283.7028571428573</v>
      </c>
      <c r="AD161" s="598">
        <v>2010.583333333333</v>
      </c>
      <c r="AE161" s="598">
        <v>26.8</v>
      </c>
      <c r="AF161" s="598">
        <v>3973.3333333333335</v>
      </c>
      <c r="AG161" s="598">
        <v>2154.4876190476193</v>
      </c>
      <c r="AH161" s="598">
        <v>10995.326190476191</v>
      </c>
      <c r="AI161" s="598">
        <v>115.2</v>
      </c>
      <c r="AJ161" s="598">
        <v>2661.8571428571427</v>
      </c>
      <c r="AK161" s="598">
        <v>211.58000000000004</v>
      </c>
      <c r="AL161" s="598">
        <v>2085.3203333333349</v>
      </c>
      <c r="AM161" s="598">
        <v>620.28285714285698</v>
      </c>
      <c r="AN161" s="598">
        <v>96.858442857142862</v>
      </c>
      <c r="AO161" s="598">
        <v>37.998999999999995</v>
      </c>
      <c r="AP161" s="598">
        <v>11.568</v>
      </c>
      <c r="AQ161" s="598">
        <v>0</v>
      </c>
      <c r="AR161" s="598">
        <v>1700</v>
      </c>
      <c r="AS161" s="598">
        <v>7495.25</v>
      </c>
      <c r="AT161" s="598">
        <v>518.69234126984134</v>
      </c>
      <c r="AU161" s="598">
        <v>477.5</v>
      </c>
      <c r="AV161" s="598">
        <v>1672.5228571428565</v>
      </c>
      <c r="AW161" s="598">
        <v>663</v>
      </c>
      <c r="AX161" s="598">
        <v>1324.6875</v>
      </c>
      <c r="AY161" s="598">
        <v>183.23600000000002</v>
      </c>
      <c r="AZ161" s="598">
        <v>0</v>
      </c>
      <c r="BA161" s="598">
        <v>542.5</v>
      </c>
      <c r="BB161" s="598">
        <v>177.96333333333334</v>
      </c>
      <c r="BC161" s="598">
        <v>26.04000000000001</v>
      </c>
      <c r="BD161" s="598">
        <v>6517.75</v>
      </c>
      <c r="BE161" s="598">
        <v>0</v>
      </c>
      <c r="BF161" s="598">
        <v>5368.8000000000011</v>
      </c>
      <c r="BG161" s="598">
        <v>124.19999999999999</v>
      </c>
      <c r="BH161" s="598">
        <v>0</v>
      </c>
      <c r="BI161" s="598">
        <v>800.69999999999993</v>
      </c>
      <c r="BJ161" s="598">
        <v>797.33857142857141</v>
      </c>
      <c r="BK161" s="598">
        <v>5138.1428571428569</v>
      </c>
      <c r="BL161" s="598">
        <v>435.57142857142856</v>
      </c>
      <c r="BM161" s="598">
        <v>508.85714285714289</v>
      </c>
      <c r="BN161" s="598">
        <v>3678.8689999999997</v>
      </c>
      <c r="BO161" s="598">
        <v>283.11</v>
      </c>
      <c r="BP161" s="598">
        <v>156.59999999999997</v>
      </c>
      <c r="BQ161" s="598">
        <v>0</v>
      </c>
      <c r="BR161" s="598">
        <v>591.32000000000005</v>
      </c>
      <c r="BS161" s="598">
        <v>24976</v>
      </c>
      <c r="BT161" s="598">
        <v>20085.778571428571</v>
      </c>
      <c r="BU161" s="598">
        <v>150.39999999999998</v>
      </c>
      <c r="BV161" s="598">
        <v>4968.3240000000014</v>
      </c>
      <c r="BW161" s="598">
        <v>856.5</v>
      </c>
      <c r="BX161" s="598">
        <v>358.85714285714289</v>
      </c>
      <c r="BY161" s="598">
        <v>0</v>
      </c>
      <c r="BZ161" s="598">
        <v>0</v>
      </c>
      <c r="CA161" s="598">
        <v>0</v>
      </c>
      <c r="CB161" s="598">
        <v>127.57142857142856</v>
      </c>
      <c r="CC161" s="598">
        <v>549.09523809523807</v>
      </c>
      <c r="CD161" s="598">
        <v>569.58928571428567</v>
      </c>
      <c r="CE161" s="598">
        <v>706.05714285714294</v>
      </c>
      <c r="CF161" s="598">
        <v>2308.4279999999999</v>
      </c>
      <c r="CG161" s="598">
        <v>45.6</v>
      </c>
      <c r="CH161" s="598">
        <v>2428.4642857142858</v>
      </c>
      <c r="CI161" s="598">
        <v>18.159999999999997</v>
      </c>
      <c r="CJ161" s="598">
        <v>3596.4290000000001</v>
      </c>
      <c r="CK161" s="598">
        <v>208.96</v>
      </c>
      <c r="CL161" s="598">
        <v>803.73557142857135</v>
      </c>
      <c r="CM161" s="598">
        <v>3778.8214285714284</v>
      </c>
      <c r="CN161" s="598">
        <v>4.607142857143117</v>
      </c>
      <c r="CO161" s="598">
        <v>4467.6738095238088</v>
      </c>
      <c r="CP161" s="598">
        <v>435</v>
      </c>
      <c r="CQ161" s="598">
        <v>2508.0214285714283</v>
      </c>
      <c r="CR161" s="598">
        <v>59</v>
      </c>
      <c r="CS161" s="598">
        <v>1297.4642857142858</v>
      </c>
      <c r="CT161" s="598">
        <v>0</v>
      </c>
      <c r="CU161" s="598">
        <v>817.42857142857144</v>
      </c>
      <c r="CV161" s="598">
        <v>240.47619047619037</v>
      </c>
      <c r="CW161" s="598">
        <v>0</v>
      </c>
      <c r="CX161" s="598">
        <v>0</v>
      </c>
      <c r="CY161" s="598">
        <v>163.5</v>
      </c>
      <c r="CZ161" s="598">
        <v>315.13214285714287</v>
      </c>
      <c r="DA161" s="598">
        <v>475.98571428571427</v>
      </c>
      <c r="DB161" s="598">
        <v>0</v>
      </c>
      <c r="DC161" s="598">
        <v>0</v>
      </c>
      <c r="DD161" s="598">
        <v>0</v>
      </c>
      <c r="DE161" s="598"/>
      <c r="DF161" s="598">
        <v>0</v>
      </c>
      <c r="DG161" s="598">
        <v>0</v>
      </c>
      <c r="DH161" s="598">
        <v>223124.13894285716</v>
      </c>
      <c r="DI161" s="598" t="s">
        <v>762</v>
      </c>
      <c r="DJ161" s="598"/>
      <c r="DK161" s="598"/>
      <c r="DL161" s="598"/>
      <c r="DM161" s="598"/>
      <c r="DN161" s="598"/>
      <c r="DO161" s="598"/>
      <c r="DP161" s="598"/>
      <c r="DQ161" s="598"/>
      <c r="DR161" s="598"/>
      <c r="DS161" s="598"/>
      <c r="DT161" s="598"/>
      <c r="DU161" s="598"/>
      <c r="DV161" s="598"/>
      <c r="DW161" s="598"/>
      <c r="DX161" s="598"/>
      <c r="DY161" s="598"/>
      <c r="DZ161" s="598"/>
      <c r="EA161" s="598"/>
      <c r="EB161" s="598"/>
      <c r="EC161" s="598"/>
      <c r="ED161" s="598"/>
      <c r="EE161" s="598"/>
      <c r="EF161" s="598"/>
      <c r="EG161" s="598"/>
      <c r="EH161" s="598"/>
      <c r="EI161" s="598"/>
      <c r="EJ161" s="598"/>
      <c r="EK161" s="598"/>
      <c r="EL161" s="598"/>
      <c r="EM161" s="598"/>
      <c r="EN161" s="598"/>
      <c r="EO161" s="598"/>
      <c r="EP161" s="598"/>
      <c r="EQ161" s="598"/>
      <c r="ER161" s="598"/>
    </row>
    <row r="162" spans="1:148" ht="6.75" customHeight="1">
      <c r="A162" s="598" t="s">
        <v>754</v>
      </c>
      <c r="B162" s="598">
        <v>1.6565714285715103</v>
      </c>
      <c r="C162" s="598">
        <v>88.462952380952387</v>
      </c>
      <c r="D162" s="598">
        <v>0</v>
      </c>
      <c r="E162" s="598">
        <v>0</v>
      </c>
      <c r="F162" s="598">
        <v>0</v>
      </c>
      <c r="G162" s="598">
        <v>16.285714285714285</v>
      </c>
      <c r="H162" s="598">
        <v>774.54452380952387</v>
      </c>
      <c r="I162" s="598">
        <v>0</v>
      </c>
      <c r="J162" s="598">
        <v>112.44933333333336</v>
      </c>
      <c r="K162" s="598">
        <v>52.234571428571428</v>
      </c>
      <c r="L162" s="598">
        <v>1251.7369523809525</v>
      </c>
      <c r="M162" s="598">
        <v>101.73238095238094</v>
      </c>
      <c r="N162" s="598">
        <v>273.53571428571422</v>
      </c>
      <c r="O162" s="598">
        <v>576.07238095238097</v>
      </c>
      <c r="P162" s="598">
        <v>59.147142857142853</v>
      </c>
      <c r="Q162" s="598">
        <v>0</v>
      </c>
      <c r="R162" s="598">
        <v>0</v>
      </c>
      <c r="S162" s="598">
        <v>0</v>
      </c>
      <c r="T162" s="598">
        <v>80.828571428571422</v>
      </c>
      <c r="U162" s="598">
        <v>656.61714285714288</v>
      </c>
      <c r="V162" s="598">
        <v>0</v>
      </c>
      <c r="W162" s="598">
        <v>0</v>
      </c>
      <c r="X162" s="598">
        <v>0</v>
      </c>
      <c r="Y162" s="598">
        <v>0</v>
      </c>
      <c r="Z162" s="598">
        <v>999.03238095238089</v>
      </c>
      <c r="AA162" s="598">
        <v>320.09142857142859</v>
      </c>
      <c r="AB162" s="598">
        <v>0</v>
      </c>
      <c r="AC162" s="598">
        <v>0</v>
      </c>
      <c r="AD162" s="598">
        <v>92.266666666666765</v>
      </c>
      <c r="AE162" s="598">
        <v>0</v>
      </c>
      <c r="AF162" s="598">
        <v>0</v>
      </c>
      <c r="AG162" s="598">
        <v>287.12761904761902</v>
      </c>
      <c r="AH162" s="598">
        <v>0</v>
      </c>
      <c r="AI162" s="598">
        <v>0</v>
      </c>
      <c r="AJ162" s="598">
        <v>0</v>
      </c>
      <c r="AK162" s="598">
        <v>0</v>
      </c>
      <c r="AL162" s="598">
        <v>438.53333333333342</v>
      </c>
      <c r="AM162" s="598">
        <v>12.962857142857132</v>
      </c>
      <c r="AN162" s="598">
        <v>24.00844285714286</v>
      </c>
      <c r="AO162" s="598">
        <v>13.939</v>
      </c>
      <c r="AP162" s="598">
        <v>11.568</v>
      </c>
      <c r="AQ162" s="598">
        <v>0</v>
      </c>
      <c r="AR162" s="598">
        <v>0</v>
      </c>
      <c r="AS162" s="598">
        <v>0</v>
      </c>
      <c r="AT162" s="598">
        <v>0</v>
      </c>
      <c r="AU162" s="598">
        <v>0</v>
      </c>
      <c r="AV162" s="598">
        <v>0</v>
      </c>
      <c r="AW162" s="598">
        <v>0</v>
      </c>
      <c r="AX162" s="598">
        <v>0</v>
      </c>
      <c r="AY162" s="598">
        <v>0</v>
      </c>
      <c r="AZ162" s="598">
        <v>0</v>
      </c>
      <c r="BA162" s="598">
        <v>0</v>
      </c>
      <c r="BB162" s="598">
        <v>0</v>
      </c>
      <c r="BC162" s="598">
        <v>0</v>
      </c>
      <c r="BD162" s="598">
        <v>0</v>
      </c>
      <c r="BE162" s="598">
        <v>0</v>
      </c>
      <c r="BF162" s="598">
        <v>0</v>
      </c>
      <c r="BG162" s="598">
        <v>0</v>
      </c>
      <c r="BH162" s="598">
        <v>0</v>
      </c>
      <c r="BI162" s="598">
        <v>0</v>
      </c>
      <c r="BJ162" s="598">
        <v>0</v>
      </c>
      <c r="BK162" s="598">
        <v>2256.6428571428569</v>
      </c>
      <c r="BL162" s="598">
        <v>117.57142857142856</v>
      </c>
      <c r="BM162" s="598">
        <v>174.85714285714289</v>
      </c>
      <c r="BN162" s="598">
        <v>1588.3714285714286</v>
      </c>
      <c r="BO162" s="598">
        <v>0</v>
      </c>
      <c r="BP162" s="598">
        <v>0</v>
      </c>
      <c r="BQ162" s="598">
        <v>0</v>
      </c>
      <c r="BR162" s="598">
        <v>0</v>
      </c>
      <c r="BS162" s="598">
        <v>10589</v>
      </c>
      <c r="BT162" s="598">
        <v>5795.028571428571</v>
      </c>
      <c r="BU162" s="598">
        <v>0</v>
      </c>
      <c r="BV162" s="598">
        <v>1468.8000000000004</v>
      </c>
      <c r="BW162" s="598">
        <v>0</v>
      </c>
      <c r="BX162" s="598">
        <v>108.85714285714286</v>
      </c>
      <c r="BY162" s="598">
        <v>0</v>
      </c>
      <c r="BZ162" s="598">
        <v>0</v>
      </c>
      <c r="CA162" s="598">
        <v>0</v>
      </c>
      <c r="CB162" s="598">
        <v>47.571428571428569</v>
      </c>
      <c r="CC162" s="598">
        <v>0</v>
      </c>
      <c r="CD162" s="598">
        <v>32.142857142857139</v>
      </c>
      <c r="CE162" s="598">
        <v>100.45714285714286</v>
      </c>
      <c r="CF162" s="598">
        <v>0</v>
      </c>
      <c r="CG162" s="598">
        <v>0</v>
      </c>
      <c r="CH162" s="598">
        <v>524.3142857142858</v>
      </c>
      <c r="CI162" s="598">
        <v>0</v>
      </c>
      <c r="CJ162" s="598">
        <v>0</v>
      </c>
      <c r="CK162" s="598">
        <v>0</v>
      </c>
      <c r="CL162" s="598">
        <v>127.79999999999998</v>
      </c>
      <c r="CM162" s="598">
        <v>584.07142857142844</v>
      </c>
      <c r="CN162" s="598">
        <v>0</v>
      </c>
      <c r="CO162" s="598">
        <v>0</v>
      </c>
      <c r="CP162" s="598">
        <v>0</v>
      </c>
      <c r="CQ162" s="598">
        <v>943.07142857142844</v>
      </c>
      <c r="CR162" s="598">
        <v>31.5</v>
      </c>
      <c r="CS162" s="598">
        <v>187.28571428571428</v>
      </c>
      <c r="CT162" s="598">
        <v>0</v>
      </c>
      <c r="CU162" s="598">
        <v>145.92857142857144</v>
      </c>
      <c r="CV162" s="598">
        <v>0</v>
      </c>
      <c r="CW162" s="598">
        <v>0</v>
      </c>
      <c r="CX162" s="598">
        <v>0</v>
      </c>
      <c r="CY162" s="598">
        <v>0</v>
      </c>
      <c r="CZ162" s="598">
        <v>0</v>
      </c>
      <c r="DA162" s="598">
        <v>0</v>
      </c>
      <c r="DB162" s="598">
        <v>0</v>
      </c>
      <c r="DC162" s="598">
        <v>0</v>
      </c>
      <c r="DD162" s="598">
        <v>0</v>
      </c>
      <c r="DE162" s="598"/>
      <c r="DF162" s="598">
        <v>0</v>
      </c>
      <c r="DG162" s="598">
        <v>0</v>
      </c>
      <c r="DH162" s="598">
        <v>31068.105109523807</v>
      </c>
      <c r="DI162" s="598" t="s">
        <v>754</v>
      </c>
      <c r="DJ162" s="598"/>
      <c r="DK162" s="598"/>
      <c r="DL162" s="598"/>
      <c r="DM162" s="598"/>
      <c r="DN162" s="598"/>
      <c r="DO162" s="598"/>
      <c r="DP162" s="598"/>
      <c r="DQ162" s="598"/>
      <c r="DR162" s="598"/>
      <c r="DS162" s="598"/>
      <c r="DT162" s="598"/>
      <c r="DU162" s="598"/>
      <c r="DV162" s="598"/>
      <c r="DW162" s="598"/>
      <c r="DX162" s="598"/>
      <c r="DY162" s="598"/>
      <c r="DZ162" s="598"/>
      <c r="EA162" s="598"/>
      <c r="EB162" s="598"/>
      <c r="EC162" s="598"/>
      <c r="ED162" s="598"/>
      <c r="EE162" s="598"/>
      <c r="EF162" s="598"/>
      <c r="EG162" s="598"/>
      <c r="EH162" s="598"/>
      <c r="EI162" s="598"/>
      <c r="EJ162" s="598"/>
      <c r="EK162" s="598"/>
      <c r="EL162" s="598"/>
      <c r="EM162" s="598"/>
      <c r="EN162" s="598"/>
      <c r="EO162" s="598"/>
      <c r="EP162" s="598"/>
      <c r="EQ162" s="598"/>
      <c r="ER162" s="598"/>
    </row>
    <row r="163" spans="1:148" ht="41.25" customHeight="1">
      <c r="A163" s="598" t="s">
        <v>755</v>
      </c>
      <c r="B163" s="598">
        <v>5474.7</v>
      </c>
      <c r="C163" s="598">
        <v>0</v>
      </c>
      <c r="D163" s="598">
        <v>1448.8569523809524</v>
      </c>
      <c r="E163" s="598">
        <v>0</v>
      </c>
      <c r="F163" s="598">
        <v>691.23047619047611</v>
      </c>
      <c r="G163" s="598">
        <v>0</v>
      </c>
      <c r="H163" s="598">
        <v>0</v>
      </c>
      <c r="I163" s="598">
        <v>0</v>
      </c>
      <c r="J163" s="598">
        <v>0</v>
      </c>
      <c r="K163" s="598">
        <v>0</v>
      </c>
      <c r="L163" s="598">
        <v>0</v>
      </c>
      <c r="M163" s="598">
        <v>0</v>
      </c>
      <c r="N163" s="598">
        <v>26.639999999999986</v>
      </c>
      <c r="O163" s="598">
        <v>20.720000000000027</v>
      </c>
      <c r="P163" s="598">
        <v>14.800000000000011</v>
      </c>
      <c r="Q163" s="598">
        <v>0</v>
      </c>
      <c r="R163" s="598">
        <v>0</v>
      </c>
      <c r="S163" s="598">
        <v>0</v>
      </c>
      <c r="T163" s="598">
        <v>18</v>
      </c>
      <c r="U163" s="598">
        <v>121.20000000000005</v>
      </c>
      <c r="V163" s="598">
        <v>0</v>
      </c>
      <c r="W163" s="598">
        <v>10.8</v>
      </c>
      <c r="X163" s="598">
        <v>0</v>
      </c>
      <c r="Y163" s="598">
        <v>0</v>
      </c>
      <c r="Z163" s="598">
        <v>415.84000000000015</v>
      </c>
      <c r="AA163" s="598">
        <v>91.32</v>
      </c>
      <c r="AB163" s="598">
        <v>0</v>
      </c>
      <c r="AC163" s="598">
        <v>0</v>
      </c>
      <c r="AD163" s="598">
        <v>170.51999999999998</v>
      </c>
      <c r="AE163" s="598">
        <v>6.72</v>
      </c>
      <c r="AF163" s="598">
        <v>0</v>
      </c>
      <c r="AG163" s="598">
        <v>184</v>
      </c>
      <c r="AH163" s="598">
        <v>26.27619047619055</v>
      </c>
      <c r="AI163" s="598">
        <v>0</v>
      </c>
      <c r="AJ163" s="598">
        <v>0</v>
      </c>
      <c r="AK163" s="598">
        <v>0.86857142857143543</v>
      </c>
      <c r="AL163" s="598">
        <v>0</v>
      </c>
      <c r="AM163" s="598">
        <v>49.920000000000016</v>
      </c>
      <c r="AN163" s="598">
        <v>2.8500000000000014</v>
      </c>
      <c r="AO163" s="598">
        <v>0</v>
      </c>
      <c r="AP163" s="598">
        <v>0</v>
      </c>
      <c r="AQ163" s="598">
        <v>0</v>
      </c>
      <c r="AR163" s="598">
        <v>0</v>
      </c>
      <c r="AS163" s="598">
        <v>0</v>
      </c>
      <c r="AT163" s="598">
        <v>0</v>
      </c>
      <c r="AU163" s="598">
        <v>0</v>
      </c>
      <c r="AV163" s="598">
        <v>0</v>
      </c>
      <c r="AW163" s="598">
        <v>0</v>
      </c>
      <c r="AX163" s="598">
        <v>0</v>
      </c>
      <c r="AY163" s="598">
        <v>0</v>
      </c>
      <c r="AZ163" s="598">
        <v>0</v>
      </c>
      <c r="BA163" s="598">
        <v>0</v>
      </c>
      <c r="BB163" s="598">
        <v>0</v>
      </c>
      <c r="BC163" s="598">
        <v>0</v>
      </c>
      <c r="BD163" s="598">
        <v>0</v>
      </c>
      <c r="BE163" s="598">
        <v>0</v>
      </c>
      <c r="BF163" s="598">
        <v>0</v>
      </c>
      <c r="BG163" s="598">
        <v>0</v>
      </c>
      <c r="BH163" s="598">
        <v>0</v>
      </c>
      <c r="BI163" s="598">
        <v>0</v>
      </c>
      <c r="BJ163" s="598">
        <v>0</v>
      </c>
      <c r="BK163" s="598">
        <v>49.75</v>
      </c>
      <c r="BL163" s="598">
        <v>9</v>
      </c>
      <c r="BM163" s="598">
        <v>0</v>
      </c>
      <c r="BN163" s="598">
        <v>108.18000000000006</v>
      </c>
      <c r="BO163" s="598">
        <v>0</v>
      </c>
      <c r="BP163" s="598">
        <v>1.8</v>
      </c>
      <c r="BQ163" s="598">
        <v>0</v>
      </c>
      <c r="BR163" s="598">
        <v>0</v>
      </c>
      <c r="BS163" s="598">
        <v>1035</v>
      </c>
      <c r="BT163" s="598">
        <v>1299.6000000000004</v>
      </c>
      <c r="BU163" s="598">
        <v>0</v>
      </c>
      <c r="BV163" s="598">
        <v>75.599999999999909</v>
      </c>
      <c r="BW163" s="598">
        <v>0</v>
      </c>
      <c r="BX163" s="598">
        <v>0</v>
      </c>
      <c r="BY163" s="598">
        <v>0</v>
      </c>
      <c r="BZ163" s="598">
        <v>0</v>
      </c>
      <c r="CA163" s="598">
        <v>0</v>
      </c>
      <c r="CB163" s="598">
        <v>0</v>
      </c>
      <c r="CC163" s="598">
        <v>0</v>
      </c>
      <c r="CD163" s="598">
        <v>15</v>
      </c>
      <c r="CE163" s="598">
        <v>1.1999999999999886</v>
      </c>
      <c r="CF163" s="598">
        <v>0</v>
      </c>
      <c r="CG163" s="598">
        <v>0</v>
      </c>
      <c r="CH163" s="598">
        <v>164.16000000000008</v>
      </c>
      <c r="CI163" s="598">
        <v>0</v>
      </c>
      <c r="CJ163" s="598">
        <v>0</v>
      </c>
      <c r="CK163" s="598">
        <v>0</v>
      </c>
      <c r="CL163" s="598">
        <v>5.5799999999999841</v>
      </c>
      <c r="CM163" s="598">
        <v>18.25</v>
      </c>
      <c r="CN163" s="598">
        <v>0</v>
      </c>
      <c r="CO163" s="598">
        <v>0</v>
      </c>
      <c r="CP163" s="598">
        <v>0</v>
      </c>
      <c r="CQ163" s="598">
        <v>22.5</v>
      </c>
      <c r="CR163" s="598">
        <v>0</v>
      </c>
      <c r="CS163" s="598">
        <v>48</v>
      </c>
      <c r="CT163" s="598">
        <v>0</v>
      </c>
      <c r="CU163" s="598">
        <v>42.120000000000005</v>
      </c>
      <c r="CV163" s="598">
        <v>0</v>
      </c>
      <c r="CW163" s="598">
        <v>0</v>
      </c>
      <c r="CX163" s="598">
        <v>0</v>
      </c>
      <c r="CY163" s="598">
        <v>0</v>
      </c>
      <c r="CZ163" s="598">
        <v>0</v>
      </c>
      <c r="DA163" s="598">
        <v>0</v>
      </c>
      <c r="DB163" s="598">
        <v>0</v>
      </c>
      <c r="DC163" s="598">
        <v>0</v>
      </c>
      <c r="DD163" s="598">
        <v>0</v>
      </c>
      <c r="DE163" s="598"/>
      <c r="DF163" s="598">
        <v>0</v>
      </c>
      <c r="DG163" s="598">
        <v>0</v>
      </c>
      <c r="DH163" s="598">
        <v>11671.002190476191</v>
      </c>
      <c r="DI163" s="598" t="s">
        <v>755</v>
      </c>
      <c r="DJ163" s="598"/>
      <c r="DK163" s="598"/>
      <c r="DL163" s="598"/>
      <c r="DM163" s="598"/>
      <c r="DN163" s="598"/>
      <c r="DO163" s="598"/>
      <c r="DP163" s="598"/>
      <c r="DQ163" s="598"/>
      <c r="DR163" s="598"/>
      <c r="DS163" s="598"/>
      <c r="DT163" s="598"/>
      <c r="DU163" s="598"/>
      <c r="DV163" s="598"/>
      <c r="DW163" s="598"/>
      <c r="DX163" s="598"/>
      <c r="DY163" s="598"/>
      <c r="DZ163" s="598"/>
      <c r="EA163" s="598"/>
      <c r="EB163" s="598"/>
      <c r="EC163" s="598"/>
      <c r="ED163" s="598"/>
      <c r="EE163" s="598"/>
      <c r="EF163" s="598"/>
      <c r="EG163" s="598"/>
      <c r="EH163" s="598"/>
      <c r="EI163" s="598"/>
      <c r="EJ163" s="598"/>
      <c r="EK163" s="598"/>
      <c r="EL163" s="598"/>
      <c r="EM163" s="598"/>
      <c r="EN163" s="598"/>
      <c r="EO163" s="598"/>
      <c r="EP163" s="598"/>
      <c r="EQ163" s="598"/>
      <c r="ER163" s="598"/>
    </row>
    <row r="164" spans="1:148">
      <c r="A164" s="598" t="s">
        <v>756</v>
      </c>
      <c r="B164" s="598">
        <v>82.5</v>
      </c>
      <c r="C164" s="598">
        <v>30</v>
      </c>
      <c r="D164" s="598">
        <v>60</v>
      </c>
      <c r="E164" s="598">
        <v>0</v>
      </c>
      <c r="F164" s="598">
        <v>1133.6800000000003</v>
      </c>
      <c r="G164" s="598">
        <v>59.999999999999993</v>
      </c>
      <c r="H164" s="598">
        <v>253.00000000000011</v>
      </c>
      <c r="I164" s="598">
        <v>408.85333333333358</v>
      </c>
      <c r="J164" s="598">
        <v>35.999999999999972</v>
      </c>
      <c r="K164" s="598">
        <v>0</v>
      </c>
      <c r="L164" s="598">
        <v>0</v>
      </c>
      <c r="M164" s="598">
        <v>56.240000000000009</v>
      </c>
      <c r="N164" s="598">
        <v>245.68000000000006</v>
      </c>
      <c r="O164" s="598">
        <v>59.199999999999932</v>
      </c>
      <c r="P164" s="598">
        <v>183.51999999999998</v>
      </c>
      <c r="Q164" s="598">
        <v>0</v>
      </c>
      <c r="R164" s="598">
        <v>0</v>
      </c>
      <c r="S164" s="598">
        <v>2141.4800000000014</v>
      </c>
      <c r="T164" s="598">
        <v>68.400000000000034</v>
      </c>
      <c r="U164" s="598">
        <v>434.39999999999986</v>
      </c>
      <c r="V164" s="598">
        <v>585.97714285714301</v>
      </c>
      <c r="W164" s="598">
        <v>169.2</v>
      </c>
      <c r="X164" s="598">
        <v>2.4314285714285688</v>
      </c>
      <c r="Y164" s="598">
        <v>0</v>
      </c>
      <c r="Z164" s="598">
        <v>1527.1999999999996</v>
      </c>
      <c r="AA164" s="598">
        <v>147.60000000000002</v>
      </c>
      <c r="AB164" s="598">
        <v>0</v>
      </c>
      <c r="AC164" s="598">
        <v>14.342857142857156</v>
      </c>
      <c r="AD164" s="598">
        <v>226.24</v>
      </c>
      <c r="AE164" s="598">
        <v>10.080000000000002</v>
      </c>
      <c r="AF164" s="598">
        <v>252</v>
      </c>
      <c r="AG164" s="598">
        <v>283.36000000000007</v>
      </c>
      <c r="AH164" s="598">
        <v>617.39999999999964</v>
      </c>
      <c r="AI164" s="598">
        <v>0</v>
      </c>
      <c r="AJ164" s="598">
        <v>661.85714285714289</v>
      </c>
      <c r="AK164" s="598">
        <v>6.4799999999999969</v>
      </c>
      <c r="AL164" s="598">
        <v>211.60000000000002</v>
      </c>
      <c r="AM164" s="598">
        <v>62.399999999999977</v>
      </c>
      <c r="AN164" s="598">
        <v>0</v>
      </c>
      <c r="AO164" s="598">
        <v>3.8000000000000007</v>
      </c>
      <c r="AP164" s="598">
        <v>0</v>
      </c>
      <c r="AQ164" s="598">
        <v>0</v>
      </c>
      <c r="AR164" s="598">
        <v>0</v>
      </c>
      <c r="AS164" s="598">
        <v>0</v>
      </c>
      <c r="AT164" s="598">
        <v>66.5</v>
      </c>
      <c r="AU164" s="598">
        <v>0</v>
      </c>
      <c r="AV164" s="598">
        <v>0</v>
      </c>
      <c r="AW164" s="598">
        <v>222</v>
      </c>
      <c r="AX164" s="598">
        <v>375</v>
      </c>
      <c r="AY164" s="598">
        <v>0</v>
      </c>
      <c r="AZ164" s="598">
        <v>0</v>
      </c>
      <c r="BA164" s="598">
        <v>0</v>
      </c>
      <c r="BB164" s="598">
        <v>10</v>
      </c>
      <c r="BC164" s="598">
        <v>0</v>
      </c>
      <c r="BD164" s="598">
        <v>647.5</v>
      </c>
      <c r="BE164" s="598">
        <v>0</v>
      </c>
      <c r="BF164" s="598">
        <v>424.00000000000011</v>
      </c>
      <c r="BG164" s="598">
        <v>0</v>
      </c>
      <c r="BH164" s="598">
        <v>0</v>
      </c>
      <c r="BI164" s="598">
        <v>236.4</v>
      </c>
      <c r="BJ164" s="598">
        <v>0</v>
      </c>
      <c r="BK164" s="598">
        <v>361</v>
      </c>
      <c r="BL164" s="598">
        <v>90</v>
      </c>
      <c r="BM164" s="598">
        <v>84</v>
      </c>
      <c r="BN164" s="598">
        <v>268.91999999999985</v>
      </c>
      <c r="BO164" s="598">
        <v>0</v>
      </c>
      <c r="BP164" s="598">
        <v>4.8</v>
      </c>
      <c r="BQ164" s="598">
        <v>0</v>
      </c>
      <c r="BR164" s="598">
        <v>0</v>
      </c>
      <c r="BS164" s="598">
        <v>3177</v>
      </c>
      <c r="BT164" s="598">
        <v>2138.3999999999996</v>
      </c>
      <c r="BU164" s="598">
        <v>0</v>
      </c>
      <c r="BV164" s="598">
        <v>939.60000000000059</v>
      </c>
      <c r="BW164" s="598">
        <v>70.5</v>
      </c>
      <c r="BX164" s="598">
        <v>0</v>
      </c>
      <c r="BY164" s="598">
        <v>0</v>
      </c>
      <c r="BZ164" s="598">
        <v>0</v>
      </c>
      <c r="CA164" s="598">
        <v>0</v>
      </c>
      <c r="CB164" s="598">
        <v>30</v>
      </c>
      <c r="CC164" s="598">
        <v>0</v>
      </c>
      <c r="CD164" s="598">
        <v>36</v>
      </c>
      <c r="CE164" s="598">
        <v>92</v>
      </c>
      <c r="CF164" s="598">
        <v>682.92000000000007</v>
      </c>
      <c r="CG164" s="598">
        <v>0</v>
      </c>
      <c r="CH164" s="598">
        <v>273.24</v>
      </c>
      <c r="CI164" s="598">
        <v>0</v>
      </c>
      <c r="CJ164" s="598">
        <v>104.45142857142878</v>
      </c>
      <c r="CK164" s="598">
        <v>0</v>
      </c>
      <c r="CL164" s="598">
        <v>100.44</v>
      </c>
      <c r="CM164" s="598">
        <v>493.5</v>
      </c>
      <c r="CN164" s="598">
        <v>0</v>
      </c>
      <c r="CO164" s="598">
        <v>169.28571428571422</v>
      </c>
      <c r="CP164" s="598">
        <v>0</v>
      </c>
      <c r="CQ164" s="598">
        <v>367.5</v>
      </c>
      <c r="CR164" s="598">
        <v>7.5</v>
      </c>
      <c r="CS164" s="598">
        <v>27</v>
      </c>
      <c r="CT164" s="598">
        <v>0</v>
      </c>
      <c r="CU164" s="598">
        <v>92.88</v>
      </c>
      <c r="CV164" s="598">
        <v>0</v>
      </c>
      <c r="CW164" s="598">
        <v>0</v>
      </c>
      <c r="CX164" s="598">
        <v>0</v>
      </c>
      <c r="CY164" s="598">
        <v>0</v>
      </c>
      <c r="CZ164" s="598">
        <v>0</v>
      </c>
      <c r="DA164" s="598">
        <v>0</v>
      </c>
      <c r="DB164" s="598">
        <v>0</v>
      </c>
      <c r="DC164" s="598">
        <v>0</v>
      </c>
      <c r="DD164" s="598">
        <v>0</v>
      </c>
      <c r="DE164" s="598"/>
      <c r="DF164" s="598">
        <v>0</v>
      </c>
      <c r="DG164" s="598">
        <v>0</v>
      </c>
      <c r="DH164" s="598">
        <v>21627.259047619049</v>
      </c>
      <c r="DI164" s="598" t="s">
        <v>756</v>
      </c>
      <c r="DJ164" s="598"/>
      <c r="DK164" s="598"/>
      <c r="DL164" s="598"/>
      <c r="DM164" s="598"/>
      <c r="DN164" s="598"/>
      <c r="DO164" s="598"/>
      <c r="DP164" s="598"/>
      <c r="DQ164" s="598"/>
      <c r="DR164" s="598"/>
      <c r="DS164" s="598"/>
      <c r="DT164" s="598"/>
      <c r="DU164" s="598"/>
      <c r="DV164" s="598"/>
      <c r="DW164" s="598"/>
      <c r="DX164" s="598"/>
      <c r="DY164" s="598"/>
      <c r="DZ164" s="598"/>
      <c r="EA164" s="598"/>
      <c r="EB164" s="598"/>
      <c r="EC164" s="598"/>
      <c r="ED164" s="598"/>
      <c r="EE164" s="598"/>
      <c r="EF164" s="598"/>
      <c r="EG164" s="598"/>
      <c r="EH164" s="598"/>
      <c r="EI164" s="598"/>
      <c r="EJ164" s="598"/>
      <c r="EK164" s="598"/>
      <c r="EL164" s="598"/>
      <c r="EM164" s="598"/>
      <c r="EN164" s="598"/>
      <c r="EO164" s="598"/>
      <c r="EP164" s="598"/>
      <c r="EQ164" s="598"/>
      <c r="ER164" s="598"/>
    </row>
    <row r="165" spans="1:148">
      <c r="A165" s="598"/>
      <c r="B165" s="598">
        <v>0</v>
      </c>
      <c r="C165" s="598">
        <v>0</v>
      </c>
      <c r="D165" s="598">
        <v>0</v>
      </c>
      <c r="E165" s="598">
        <v>0</v>
      </c>
      <c r="F165" s="598">
        <v>0</v>
      </c>
      <c r="G165" s="598">
        <v>0</v>
      </c>
      <c r="H165" s="598">
        <v>0</v>
      </c>
      <c r="I165" s="598">
        <v>0</v>
      </c>
      <c r="J165" s="598">
        <v>0</v>
      </c>
      <c r="K165" s="598">
        <v>0</v>
      </c>
      <c r="L165" s="598">
        <v>0</v>
      </c>
      <c r="M165" s="598">
        <v>0</v>
      </c>
      <c r="N165" s="598">
        <v>0</v>
      </c>
      <c r="O165" s="598">
        <v>0</v>
      </c>
      <c r="P165" s="598">
        <v>0</v>
      </c>
      <c r="Q165" s="598">
        <v>0</v>
      </c>
      <c r="R165" s="598">
        <v>0</v>
      </c>
      <c r="S165" s="598">
        <v>0</v>
      </c>
      <c r="T165" s="598">
        <v>0</v>
      </c>
      <c r="U165" s="598">
        <v>0</v>
      </c>
      <c r="V165" s="598">
        <v>0</v>
      </c>
      <c r="W165" s="598">
        <v>0</v>
      </c>
      <c r="X165" s="598">
        <v>0</v>
      </c>
      <c r="Y165" s="598">
        <v>0</v>
      </c>
      <c r="Z165" s="598">
        <v>0</v>
      </c>
      <c r="AA165" s="598">
        <v>0</v>
      </c>
      <c r="AB165" s="598">
        <v>0</v>
      </c>
      <c r="AC165" s="598">
        <v>0</v>
      </c>
      <c r="AD165" s="598">
        <v>0</v>
      </c>
      <c r="AE165" s="598">
        <v>0</v>
      </c>
      <c r="AF165" s="598"/>
      <c r="AG165" s="598">
        <v>0</v>
      </c>
      <c r="AH165" s="598">
        <v>0</v>
      </c>
      <c r="AI165" s="598">
        <v>0</v>
      </c>
      <c r="AJ165" s="598">
        <v>0</v>
      </c>
      <c r="AK165" s="598">
        <v>0</v>
      </c>
      <c r="AL165" s="598">
        <v>0</v>
      </c>
      <c r="AM165" s="598">
        <v>0</v>
      </c>
      <c r="AN165" s="598">
        <v>0</v>
      </c>
      <c r="AO165" s="598">
        <v>0</v>
      </c>
      <c r="AP165" s="598">
        <v>0</v>
      </c>
      <c r="AQ165" s="598">
        <v>0</v>
      </c>
      <c r="AR165" s="598">
        <v>0</v>
      </c>
      <c r="AS165" s="598">
        <v>0</v>
      </c>
      <c r="AT165" s="598">
        <v>0</v>
      </c>
      <c r="AU165" s="598">
        <v>0</v>
      </c>
      <c r="AV165" s="598">
        <v>0</v>
      </c>
      <c r="AW165" s="598">
        <v>0</v>
      </c>
      <c r="AX165" s="598">
        <v>0</v>
      </c>
      <c r="AY165" s="598">
        <v>0</v>
      </c>
      <c r="AZ165" s="598">
        <v>0</v>
      </c>
      <c r="BA165" s="598">
        <v>0</v>
      </c>
      <c r="BB165" s="598">
        <v>0</v>
      </c>
      <c r="BC165" s="598">
        <v>0</v>
      </c>
      <c r="BD165" s="598">
        <v>0</v>
      </c>
      <c r="BE165" s="598">
        <v>0</v>
      </c>
      <c r="BF165" s="598">
        <v>0</v>
      </c>
      <c r="BG165" s="598">
        <v>0</v>
      </c>
      <c r="BH165" s="598">
        <v>0</v>
      </c>
      <c r="BI165" s="598">
        <v>0</v>
      </c>
      <c r="BJ165" s="598">
        <v>0</v>
      </c>
      <c r="BK165" s="598">
        <v>0</v>
      </c>
      <c r="BL165" s="598">
        <v>0</v>
      </c>
      <c r="BM165" s="598">
        <v>0</v>
      </c>
      <c r="BN165" s="598">
        <v>0</v>
      </c>
      <c r="BO165" s="598">
        <v>0</v>
      </c>
      <c r="BP165" s="598">
        <v>0</v>
      </c>
      <c r="BQ165" s="598">
        <v>0</v>
      </c>
      <c r="BR165" s="598">
        <v>0</v>
      </c>
      <c r="BS165" s="598">
        <v>0</v>
      </c>
      <c r="BT165" s="598">
        <v>0</v>
      </c>
      <c r="BU165" s="598">
        <v>0</v>
      </c>
      <c r="BV165" s="598">
        <v>0</v>
      </c>
      <c r="BW165" s="598">
        <v>0</v>
      </c>
      <c r="BX165" s="598">
        <v>0</v>
      </c>
      <c r="BY165" s="598">
        <v>0</v>
      </c>
      <c r="BZ165" s="598">
        <v>0</v>
      </c>
      <c r="CA165" s="598">
        <v>0</v>
      </c>
      <c r="CB165" s="598">
        <v>0</v>
      </c>
      <c r="CC165" s="598">
        <v>0</v>
      </c>
      <c r="CD165" s="598">
        <v>0</v>
      </c>
      <c r="CE165" s="598">
        <v>0</v>
      </c>
      <c r="CF165" s="598">
        <v>0</v>
      </c>
      <c r="CG165" s="598">
        <v>0</v>
      </c>
      <c r="CH165" s="598">
        <v>0</v>
      </c>
      <c r="CI165" s="598">
        <v>0</v>
      </c>
      <c r="CJ165" s="598">
        <v>0</v>
      </c>
      <c r="CK165" s="598">
        <v>0</v>
      </c>
      <c r="CL165" s="598">
        <v>0</v>
      </c>
      <c r="CM165" s="598">
        <v>0</v>
      </c>
      <c r="CN165" s="598">
        <v>0</v>
      </c>
      <c r="CO165" s="598">
        <v>0</v>
      </c>
      <c r="CP165" s="598"/>
      <c r="CQ165" s="598">
        <v>0</v>
      </c>
      <c r="CR165" s="598">
        <v>0</v>
      </c>
      <c r="CS165" s="598">
        <v>0</v>
      </c>
      <c r="CT165" s="598">
        <v>0</v>
      </c>
      <c r="CU165" s="598">
        <v>0</v>
      </c>
      <c r="CV165" s="598">
        <v>0</v>
      </c>
      <c r="CW165" s="598">
        <v>0</v>
      </c>
      <c r="CX165" s="598">
        <v>0</v>
      </c>
      <c r="CY165" s="598">
        <v>0</v>
      </c>
      <c r="CZ165" s="598">
        <v>0</v>
      </c>
      <c r="DA165" s="598">
        <v>0</v>
      </c>
      <c r="DB165" s="598">
        <v>0</v>
      </c>
      <c r="DC165" s="598">
        <v>0</v>
      </c>
      <c r="DD165" s="598">
        <v>0</v>
      </c>
      <c r="DE165" s="598"/>
      <c r="DF165" s="598">
        <v>0</v>
      </c>
      <c r="DG165" s="598">
        <v>0</v>
      </c>
      <c r="DH165" s="598">
        <v>0</v>
      </c>
      <c r="DI165" s="598"/>
      <c r="DJ165" s="598"/>
      <c r="DK165" s="598"/>
      <c r="DL165" s="598"/>
      <c r="DM165" s="598"/>
      <c r="DN165" s="598"/>
      <c r="DO165" s="598"/>
      <c r="DP165" s="598"/>
      <c r="DQ165" s="598"/>
      <c r="DR165" s="598"/>
      <c r="DS165" s="598"/>
      <c r="DT165" s="598"/>
      <c r="DU165" s="598"/>
      <c r="DV165" s="598"/>
      <c r="DW165" s="598"/>
      <c r="DX165" s="598"/>
      <c r="DY165" s="598"/>
      <c r="DZ165" s="598"/>
      <c r="EA165" s="598"/>
      <c r="EB165" s="598"/>
      <c r="EC165" s="598"/>
      <c r="ED165" s="598"/>
      <c r="EE165" s="598"/>
      <c r="EF165" s="598"/>
      <c r="EG165" s="598"/>
      <c r="EH165" s="598"/>
      <c r="EI165" s="598"/>
      <c r="EJ165" s="598"/>
      <c r="EK165" s="598"/>
      <c r="EL165" s="598"/>
      <c r="EM165" s="598"/>
      <c r="EN165" s="598"/>
      <c r="EO165" s="598"/>
      <c r="EP165" s="598"/>
      <c r="EQ165" s="598"/>
      <c r="ER165" s="598"/>
    </row>
    <row r="166" spans="1:148">
      <c r="A166" s="598"/>
      <c r="B166" s="598">
        <v>0</v>
      </c>
      <c r="C166" s="598">
        <v>0</v>
      </c>
      <c r="D166" s="598">
        <v>0</v>
      </c>
      <c r="E166" s="598">
        <v>0</v>
      </c>
      <c r="F166" s="598">
        <v>0</v>
      </c>
      <c r="G166" s="598">
        <v>0</v>
      </c>
      <c r="H166" s="598">
        <v>0</v>
      </c>
      <c r="I166" s="598">
        <v>0</v>
      </c>
      <c r="J166" s="598">
        <v>0</v>
      </c>
      <c r="K166" s="598">
        <v>0</v>
      </c>
      <c r="L166" s="598">
        <v>0</v>
      </c>
      <c r="M166" s="598">
        <v>0</v>
      </c>
      <c r="N166" s="598">
        <v>0</v>
      </c>
      <c r="O166" s="598">
        <v>0</v>
      </c>
      <c r="P166" s="598">
        <v>0</v>
      </c>
      <c r="Q166" s="598">
        <v>0</v>
      </c>
      <c r="R166" s="598">
        <v>0</v>
      </c>
      <c r="S166" s="598">
        <v>0</v>
      </c>
      <c r="T166" s="598">
        <v>0</v>
      </c>
      <c r="U166" s="598">
        <v>0</v>
      </c>
      <c r="V166" s="598">
        <v>0</v>
      </c>
      <c r="W166" s="598">
        <v>0</v>
      </c>
      <c r="X166" s="598">
        <v>0</v>
      </c>
      <c r="Y166" s="598">
        <v>0</v>
      </c>
      <c r="Z166" s="598">
        <v>0</v>
      </c>
      <c r="AA166" s="598">
        <v>0</v>
      </c>
      <c r="AB166" s="598">
        <v>0</v>
      </c>
      <c r="AC166" s="598">
        <v>0</v>
      </c>
      <c r="AD166" s="598">
        <v>0</v>
      </c>
      <c r="AE166" s="598">
        <v>0</v>
      </c>
      <c r="AF166" s="598"/>
      <c r="AG166" s="598">
        <v>0</v>
      </c>
      <c r="AH166" s="598">
        <v>0</v>
      </c>
      <c r="AI166" s="598">
        <v>0</v>
      </c>
      <c r="AJ166" s="598">
        <v>0</v>
      </c>
      <c r="AK166" s="598">
        <v>0</v>
      </c>
      <c r="AL166" s="598">
        <v>0</v>
      </c>
      <c r="AM166" s="598">
        <v>0</v>
      </c>
      <c r="AN166" s="598">
        <v>0</v>
      </c>
      <c r="AO166" s="598">
        <v>0</v>
      </c>
      <c r="AP166" s="598">
        <v>0</v>
      </c>
      <c r="AQ166" s="598">
        <v>0</v>
      </c>
      <c r="AR166" s="598">
        <v>0</v>
      </c>
      <c r="AS166" s="598">
        <v>0</v>
      </c>
      <c r="AT166" s="598">
        <v>0</v>
      </c>
      <c r="AU166" s="598">
        <v>0</v>
      </c>
      <c r="AV166" s="598">
        <v>0</v>
      </c>
      <c r="AW166" s="598">
        <v>0</v>
      </c>
      <c r="AX166" s="598">
        <v>0</v>
      </c>
      <c r="AY166" s="598">
        <v>0</v>
      </c>
      <c r="AZ166" s="598">
        <v>0</v>
      </c>
      <c r="BA166" s="598">
        <v>0</v>
      </c>
      <c r="BB166" s="598">
        <v>0</v>
      </c>
      <c r="BC166" s="598">
        <v>0</v>
      </c>
      <c r="BD166" s="598">
        <v>0</v>
      </c>
      <c r="BE166" s="598">
        <v>0</v>
      </c>
      <c r="BF166" s="598">
        <v>0</v>
      </c>
      <c r="BG166" s="598">
        <v>0</v>
      </c>
      <c r="BH166" s="598">
        <v>0</v>
      </c>
      <c r="BI166" s="598">
        <v>0</v>
      </c>
      <c r="BJ166" s="598">
        <v>0</v>
      </c>
      <c r="BK166" s="598">
        <v>0</v>
      </c>
      <c r="BL166" s="598">
        <v>0</v>
      </c>
      <c r="BM166" s="598">
        <v>0</v>
      </c>
      <c r="BN166" s="598">
        <v>0</v>
      </c>
      <c r="BO166" s="598">
        <v>0</v>
      </c>
      <c r="BP166" s="598">
        <v>0</v>
      </c>
      <c r="BQ166" s="598">
        <v>0</v>
      </c>
      <c r="BR166" s="598">
        <v>0</v>
      </c>
      <c r="BS166" s="598">
        <v>0</v>
      </c>
      <c r="BT166" s="598">
        <v>0</v>
      </c>
      <c r="BU166" s="598">
        <v>0</v>
      </c>
      <c r="BV166" s="598">
        <v>0</v>
      </c>
      <c r="BW166" s="598">
        <v>0</v>
      </c>
      <c r="BX166" s="598">
        <v>0</v>
      </c>
      <c r="BY166" s="598">
        <v>0</v>
      </c>
      <c r="BZ166" s="598">
        <v>0</v>
      </c>
      <c r="CA166" s="598">
        <v>0</v>
      </c>
      <c r="CB166" s="598">
        <v>0</v>
      </c>
      <c r="CC166" s="598">
        <v>0</v>
      </c>
      <c r="CD166" s="598">
        <v>0</v>
      </c>
      <c r="CE166" s="598">
        <v>0</v>
      </c>
      <c r="CF166" s="598">
        <v>0</v>
      </c>
      <c r="CG166" s="598">
        <v>0</v>
      </c>
      <c r="CH166" s="598">
        <v>0</v>
      </c>
      <c r="CI166" s="598">
        <v>0</v>
      </c>
      <c r="CJ166" s="598">
        <v>0</v>
      </c>
      <c r="CK166" s="598">
        <v>0</v>
      </c>
      <c r="CL166" s="598">
        <v>0</v>
      </c>
      <c r="CM166" s="598">
        <v>0</v>
      </c>
      <c r="CN166" s="598">
        <v>0</v>
      </c>
      <c r="CO166" s="598">
        <v>0</v>
      </c>
      <c r="CP166" s="598"/>
      <c r="CQ166" s="598">
        <v>0</v>
      </c>
      <c r="CR166" s="598">
        <v>0</v>
      </c>
      <c r="CS166" s="598">
        <v>0</v>
      </c>
      <c r="CT166" s="598">
        <v>0</v>
      </c>
      <c r="CU166" s="598">
        <v>0</v>
      </c>
      <c r="CV166" s="598">
        <v>0</v>
      </c>
      <c r="CW166" s="598">
        <v>0</v>
      </c>
      <c r="CX166" s="598">
        <v>0</v>
      </c>
      <c r="CY166" s="598">
        <v>0</v>
      </c>
      <c r="CZ166" s="598">
        <v>0</v>
      </c>
      <c r="DA166" s="598">
        <v>0</v>
      </c>
      <c r="DB166" s="598">
        <v>0</v>
      </c>
      <c r="DC166" s="598">
        <v>0</v>
      </c>
      <c r="DD166" s="598">
        <v>0</v>
      </c>
      <c r="DE166" s="598"/>
      <c r="DF166" s="598">
        <v>0</v>
      </c>
      <c r="DG166" s="598">
        <v>0</v>
      </c>
      <c r="DH166" s="598">
        <v>0</v>
      </c>
      <c r="DI166" s="598"/>
      <c r="DJ166" s="598"/>
      <c r="DK166" s="598"/>
      <c r="DL166" s="598"/>
      <c r="DM166" s="598"/>
      <c r="DN166" s="598"/>
      <c r="DO166" s="598"/>
      <c r="DP166" s="598"/>
      <c r="DQ166" s="598"/>
      <c r="DR166" s="598"/>
      <c r="DS166" s="598"/>
      <c r="DT166" s="598"/>
      <c r="DU166" s="598"/>
      <c r="DV166" s="598"/>
      <c r="DW166" s="598"/>
      <c r="DX166" s="598"/>
      <c r="DY166" s="598"/>
      <c r="DZ166" s="598"/>
      <c r="EA166" s="598"/>
      <c r="EB166" s="598"/>
      <c r="EC166" s="598"/>
      <c r="ED166" s="598"/>
      <c r="EE166" s="598"/>
      <c r="EF166" s="598"/>
      <c r="EG166" s="598"/>
      <c r="EH166" s="598"/>
      <c r="EI166" s="598"/>
      <c r="EJ166" s="598"/>
      <c r="EK166" s="598"/>
      <c r="EL166" s="598"/>
      <c r="EM166" s="598"/>
      <c r="EN166" s="598"/>
      <c r="EO166" s="598"/>
      <c r="EP166" s="598"/>
      <c r="EQ166" s="598"/>
      <c r="ER166" s="598"/>
    </row>
    <row r="167" spans="1:148">
      <c r="A167" s="598" t="s">
        <v>763</v>
      </c>
      <c r="B167" s="598">
        <v>2376.085</v>
      </c>
      <c r="C167" s="598">
        <v>100</v>
      </c>
      <c r="D167" s="598">
        <v>3237.1579999999999</v>
      </c>
      <c r="E167" s="598">
        <v>255.62938095238096</v>
      </c>
      <c r="F167" s="598">
        <v>2351.25</v>
      </c>
      <c r="G167" s="598">
        <v>140.4</v>
      </c>
      <c r="H167" s="598">
        <v>667.5</v>
      </c>
      <c r="I167" s="598">
        <v>2173.9999999999995</v>
      </c>
      <c r="J167" s="598">
        <v>1400</v>
      </c>
      <c r="K167" s="598">
        <v>157.03000000000003</v>
      </c>
      <c r="L167" s="598">
        <v>0</v>
      </c>
      <c r="M167" s="598">
        <v>459.00203174603178</v>
      </c>
      <c r="N167" s="598">
        <v>2983.2434047619054</v>
      </c>
      <c r="O167" s="598">
        <v>417.92439682539657</v>
      </c>
      <c r="P167" s="598">
        <v>962.42984126984152</v>
      </c>
      <c r="Q167" s="598">
        <v>6623.5733333333337</v>
      </c>
      <c r="R167" s="598">
        <v>0</v>
      </c>
      <c r="S167" s="598">
        <v>21998.379999999997</v>
      </c>
      <c r="T167" s="598">
        <v>948.95</v>
      </c>
      <c r="U167" s="598">
        <v>1610.75</v>
      </c>
      <c r="V167" s="598">
        <v>1138.9999999999998</v>
      </c>
      <c r="W167" s="598">
        <v>578.88000000000011</v>
      </c>
      <c r="X167" s="598">
        <v>2642.4250000000002</v>
      </c>
      <c r="Y167" s="598">
        <v>123.68571428571424</v>
      </c>
      <c r="Z167" s="598">
        <v>4928.9111746031795</v>
      </c>
      <c r="AA167" s="598">
        <v>675.4240476190472</v>
      </c>
      <c r="AB167" s="598">
        <v>0</v>
      </c>
      <c r="AC167" s="598">
        <v>1269.3600000000001</v>
      </c>
      <c r="AD167" s="598">
        <v>1521.5566666666662</v>
      </c>
      <c r="AE167" s="598">
        <v>10</v>
      </c>
      <c r="AF167" s="598">
        <v>3721.3333333333335</v>
      </c>
      <c r="AG167" s="598">
        <v>1400.0000000000002</v>
      </c>
      <c r="AH167" s="598">
        <v>10351.650000000001</v>
      </c>
      <c r="AI167" s="598">
        <v>115.2</v>
      </c>
      <c r="AJ167" s="598">
        <v>1999.9999999999998</v>
      </c>
      <c r="AK167" s="598">
        <v>204.23142857142861</v>
      </c>
      <c r="AL167" s="598">
        <v>1435.1870000000013</v>
      </c>
      <c r="AM167" s="598">
        <v>494.99999999999989</v>
      </c>
      <c r="AN167" s="598">
        <v>70</v>
      </c>
      <c r="AO167" s="598">
        <v>20.259999999999994</v>
      </c>
      <c r="AP167" s="598">
        <v>0</v>
      </c>
      <c r="AQ167" s="598">
        <v>0</v>
      </c>
      <c r="AR167" s="598">
        <v>1700</v>
      </c>
      <c r="AS167" s="598">
        <v>7495.25</v>
      </c>
      <c r="AT167" s="598">
        <v>452.19234126984134</v>
      </c>
      <c r="AU167" s="598">
        <v>477.5</v>
      </c>
      <c r="AV167" s="598">
        <v>1672.5228571428565</v>
      </c>
      <c r="AW167" s="598">
        <v>441</v>
      </c>
      <c r="AX167" s="598">
        <v>949.6875</v>
      </c>
      <c r="AY167" s="598">
        <v>183.23600000000002</v>
      </c>
      <c r="AZ167" s="598">
        <v>0</v>
      </c>
      <c r="BA167" s="598">
        <v>542.5</v>
      </c>
      <c r="BB167" s="598">
        <v>167.96333333333334</v>
      </c>
      <c r="BC167" s="598">
        <v>26.04000000000001</v>
      </c>
      <c r="BD167" s="598">
        <v>5870.25</v>
      </c>
      <c r="BE167" s="598">
        <v>0</v>
      </c>
      <c r="BF167" s="598">
        <v>4944.8000000000011</v>
      </c>
      <c r="BG167" s="598">
        <v>124.19999999999999</v>
      </c>
      <c r="BH167" s="598">
        <v>0</v>
      </c>
      <c r="BI167" s="598">
        <v>564.29999999999995</v>
      </c>
      <c r="BJ167" s="598">
        <v>797.33857142857141</v>
      </c>
      <c r="BK167" s="598">
        <v>2470.75</v>
      </c>
      <c r="BL167" s="598">
        <v>219</v>
      </c>
      <c r="BM167" s="598">
        <v>250</v>
      </c>
      <c r="BN167" s="598">
        <v>1713.3975714285712</v>
      </c>
      <c r="BO167" s="598">
        <v>283.11</v>
      </c>
      <c r="BP167" s="598">
        <v>149.99999999999997</v>
      </c>
      <c r="BQ167" s="598">
        <v>0</v>
      </c>
      <c r="BR167" s="598">
        <v>591.32000000000005</v>
      </c>
      <c r="BS167" s="598">
        <v>10175</v>
      </c>
      <c r="BT167" s="598">
        <v>10852.75</v>
      </c>
      <c r="BU167" s="598">
        <v>150.39999999999998</v>
      </c>
      <c r="BV167" s="598">
        <v>2484.3240000000005</v>
      </c>
      <c r="BW167" s="598">
        <v>786</v>
      </c>
      <c r="BX167" s="598">
        <v>250.00000000000003</v>
      </c>
      <c r="BY167" s="598">
        <v>0</v>
      </c>
      <c r="BZ167" s="598">
        <v>0</v>
      </c>
      <c r="CA167" s="598">
        <v>0</v>
      </c>
      <c r="CB167" s="598">
        <v>49.999999999999986</v>
      </c>
      <c r="CC167" s="598">
        <v>549.09523809523807</v>
      </c>
      <c r="CD167" s="598">
        <v>486.44642857142856</v>
      </c>
      <c r="CE167" s="598">
        <v>512.40000000000009</v>
      </c>
      <c r="CF167" s="598">
        <v>1625.5079999999998</v>
      </c>
      <c r="CG167" s="598">
        <v>45.6</v>
      </c>
      <c r="CH167" s="598">
        <v>1466.75</v>
      </c>
      <c r="CI167" s="598">
        <v>18.159999999999997</v>
      </c>
      <c r="CJ167" s="598">
        <v>3491.9775714285715</v>
      </c>
      <c r="CK167" s="598">
        <v>208.96</v>
      </c>
      <c r="CL167" s="598">
        <v>569.91557142857141</v>
      </c>
      <c r="CM167" s="598">
        <v>2683</v>
      </c>
      <c r="CN167" s="598">
        <v>4.607142857143117</v>
      </c>
      <c r="CO167" s="598">
        <v>4298.388095238095</v>
      </c>
      <c r="CP167" s="598">
        <v>435</v>
      </c>
      <c r="CQ167" s="598">
        <v>1174.9499999999998</v>
      </c>
      <c r="CR167" s="598">
        <v>20</v>
      </c>
      <c r="CS167" s="598">
        <v>1035.1785714285716</v>
      </c>
      <c r="CT167" s="598">
        <v>0</v>
      </c>
      <c r="CU167" s="598">
        <v>536.5</v>
      </c>
      <c r="CV167" s="598">
        <v>240.47619047619037</v>
      </c>
      <c r="CW167" s="598">
        <v>0</v>
      </c>
      <c r="CX167" s="598">
        <v>0</v>
      </c>
      <c r="CY167" s="598">
        <v>163.5</v>
      </c>
      <c r="CZ167" s="598">
        <v>315.13214285714287</v>
      </c>
      <c r="DA167" s="598">
        <v>475.98571428571427</v>
      </c>
      <c r="DB167" s="598">
        <v>0</v>
      </c>
      <c r="DC167" s="598">
        <v>0</v>
      </c>
      <c r="DD167" s="598">
        <v>0</v>
      </c>
      <c r="DE167" s="598"/>
      <c r="DF167" s="598">
        <v>0</v>
      </c>
      <c r="DG167" s="598">
        <v>0</v>
      </c>
      <c r="DH167" s="598">
        <v>158757.77259523812</v>
      </c>
      <c r="DI167" s="598" t="s">
        <v>763</v>
      </c>
      <c r="DJ167" s="598"/>
      <c r="DK167" s="598"/>
      <c r="DL167" s="598"/>
      <c r="DM167" s="598"/>
      <c r="DN167" s="598"/>
      <c r="DO167" s="598"/>
      <c r="DP167" s="598"/>
      <c r="DQ167" s="598"/>
      <c r="DR167" s="598"/>
      <c r="DS167" s="598"/>
      <c r="DT167" s="598"/>
      <c r="DU167" s="598"/>
      <c r="DV167" s="598"/>
      <c r="DW167" s="598"/>
      <c r="DX167" s="598"/>
      <c r="DY167" s="598"/>
      <c r="DZ167" s="598"/>
      <c r="EA167" s="598"/>
      <c r="EB167" s="598"/>
      <c r="EC167" s="598"/>
      <c r="ED167" s="598"/>
      <c r="EE167" s="598"/>
      <c r="EF167" s="598"/>
      <c r="EG167" s="598"/>
      <c r="EH167" s="598"/>
      <c r="EI167" s="598"/>
      <c r="EJ167" s="598"/>
      <c r="EK167" s="598"/>
      <c r="EL167" s="598"/>
      <c r="EM167" s="598"/>
      <c r="EN167" s="598"/>
      <c r="EO167" s="598"/>
      <c r="EP167" s="598"/>
      <c r="EQ167" s="598"/>
      <c r="ER167" s="598"/>
    </row>
    <row r="168" spans="1:148">
      <c r="A168" s="598" t="s">
        <v>764</v>
      </c>
      <c r="B168" s="598">
        <v>2376.0849999999991</v>
      </c>
      <c r="C168" s="598">
        <v>158.57500000000005</v>
      </c>
      <c r="D168" s="598">
        <v>3237.1580000000008</v>
      </c>
      <c r="E168" s="598">
        <v>281.005</v>
      </c>
      <c r="F168" s="598">
        <v>3076.25</v>
      </c>
      <c r="G168" s="598">
        <v>140.4</v>
      </c>
      <c r="H168" s="598">
        <v>713.75</v>
      </c>
      <c r="I168" s="598">
        <v>2588.0000000000005</v>
      </c>
      <c r="J168" s="598">
        <v>1400</v>
      </c>
      <c r="K168" s="598">
        <v>157.02999999999997</v>
      </c>
      <c r="L168" s="598">
        <v>0</v>
      </c>
      <c r="M168" s="598">
        <v>459.00203174603155</v>
      </c>
      <c r="N168" s="598">
        <v>955.60590476190373</v>
      </c>
      <c r="O168" s="598">
        <v>417.92439682539657</v>
      </c>
      <c r="P168" s="598">
        <v>912.42984126984152</v>
      </c>
      <c r="Q168" s="598">
        <v>1428.1599999999999</v>
      </c>
      <c r="R168" s="598">
        <v>0</v>
      </c>
      <c r="S168" s="598">
        <v>33030.339999999997</v>
      </c>
      <c r="T168" s="598">
        <v>868.25</v>
      </c>
      <c r="U168" s="598">
        <v>1334.4900000000007</v>
      </c>
      <c r="V168" s="598">
        <v>1026.7499999999998</v>
      </c>
      <c r="W168" s="598">
        <v>578.87999999999988</v>
      </c>
      <c r="X168" s="598">
        <v>2826.3249999999998</v>
      </c>
      <c r="Y168" s="598">
        <v>123.68571428571427</v>
      </c>
      <c r="Z168" s="598">
        <v>4949.9111746031813</v>
      </c>
      <c r="AA168" s="598">
        <v>692.92404761904743</v>
      </c>
      <c r="AB168" s="598">
        <v>14.8</v>
      </c>
      <c r="AC168" s="598">
        <v>1269.3599999999997</v>
      </c>
      <c r="AD168" s="598">
        <v>1572.8066666666666</v>
      </c>
      <c r="AE168" s="598">
        <v>9.9999999999999964</v>
      </c>
      <c r="AF168" s="598">
        <v>3721.3333333333326</v>
      </c>
      <c r="AG168" s="598">
        <v>1299.9999999999998</v>
      </c>
      <c r="AH168" s="598">
        <v>5763.4999999999982</v>
      </c>
      <c r="AI168" s="598">
        <v>180</v>
      </c>
      <c r="AJ168" s="598">
        <v>2000.0000000000002</v>
      </c>
      <c r="AK168" s="598">
        <v>139.48142857142855</v>
      </c>
      <c r="AL168" s="598">
        <v>1435.1870000000008</v>
      </c>
      <c r="AM168" s="598">
        <v>435.00000000000023</v>
      </c>
      <c r="AN168" s="598">
        <v>70</v>
      </c>
      <c r="AO168" s="598">
        <v>20.260000000000002</v>
      </c>
      <c r="AP168" s="598">
        <v>0</v>
      </c>
      <c r="AQ168" s="598">
        <v>0</v>
      </c>
      <c r="AR168" s="598">
        <v>1700</v>
      </c>
      <c r="AS168" s="598">
        <v>2753.75</v>
      </c>
      <c r="AT168" s="598">
        <v>539.19234126984134</v>
      </c>
      <c r="AU168" s="598">
        <v>1012.5</v>
      </c>
      <c r="AV168" s="598">
        <v>1811.3728571428564</v>
      </c>
      <c r="AW168" s="598">
        <v>441</v>
      </c>
      <c r="AX168" s="598">
        <v>949.6875</v>
      </c>
      <c r="AY168" s="598">
        <v>187.73600000000002</v>
      </c>
      <c r="AZ168" s="598">
        <v>0</v>
      </c>
      <c r="BA168" s="598">
        <v>652.5</v>
      </c>
      <c r="BB168" s="598">
        <v>167.96333333333334</v>
      </c>
      <c r="BC168" s="598">
        <v>38.040000000000006</v>
      </c>
      <c r="BD168" s="598">
        <v>4911.25</v>
      </c>
      <c r="BE168" s="598">
        <v>6.5</v>
      </c>
      <c r="BF168" s="598">
        <v>4874.5</v>
      </c>
      <c r="BG168" s="598">
        <v>140.69999999999999</v>
      </c>
      <c r="BH168" s="598">
        <v>0</v>
      </c>
      <c r="BI168" s="598">
        <v>564.29999999999995</v>
      </c>
      <c r="BJ168" s="598">
        <v>927.83857142857141</v>
      </c>
      <c r="BK168" s="598">
        <v>2221.75</v>
      </c>
      <c r="BL168" s="598">
        <v>189</v>
      </c>
      <c r="BM168" s="598">
        <v>250</v>
      </c>
      <c r="BN168" s="598">
        <v>1663.3775714285698</v>
      </c>
      <c r="BO168" s="598">
        <v>495</v>
      </c>
      <c r="BP168" s="598">
        <v>150.00000000000003</v>
      </c>
      <c r="BQ168" s="598">
        <v>0</v>
      </c>
      <c r="BR168" s="598">
        <v>599.99999999999966</v>
      </c>
      <c r="BS168" s="598">
        <v>14050</v>
      </c>
      <c r="BT168" s="598">
        <v>10464.050000000003</v>
      </c>
      <c r="BU168" s="598">
        <v>250</v>
      </c>
      <c r="BV168" s="598">
        <v>2484.3240000000005</v>
      </c>
      <c r="BW168" s="598">
        <v>786</v>
      </c>
      <c r="BX168" s="598">
        <v>249.99999999999997</v>
      </c>
      <c r="BY168" s="598">
        <v>0</v>
      </c>
      <c r="BZ168" s="598">
        <v>306.64999999999998</v>
      </c>
      <c r="CA168" s="598">
        <v>189.2</v>
      </c>
      <c r="CB168" s="598">
        <v>50.000000000000014</v>
      </c>
      <c r="CC168" s="598">
        <v>610</v>
      </c>
      <c r="CD168" s="598">
        <v>486.44642857142856</v>
      </c>
      <c r="CE168" s="598">
        <v>555.24999999999977</v>
      </c>
      <c r="CF168" s="598">
        <v>1625.5080000000003</v>
      </c>
      <c r="CG168" s="598">
        <v>90</v>
      </c>
      <c r="CH168" s="598">
        <v>1312.5000000000009</v>
      </c>
      <c r="CI168" s="598">
        <v>70</v>
      </c>
      <c r="CJ168" s="598">
        <v>1785.0275714285717</v>
      </c>
      <c r="CK168" s="598">
        <v>250.00000000000003</v>
      </c>
      <c r="CL168" s="598">
        <v>528.83557142857148</v>
      </c>
      <c r="CM168" s="598">
        <v>2037.5</v>
      </c>
      <c r="CN168" s="598">
        <v>3954.5625</v>
      </c>
      <c r="CO168" s="598">
        <v>4197.888095238095</v>
      </c>
      <c r="CP168" s="598">
        <v>1021.5</v>
      </c>
      <c r="CQ168" s="598">
        <v>1174.9500000000007</v>
      </c>
      <c r="CR168" s="598">
        <v>20</v>
      </c>
      <c r="CS168" s="598">
        <v>600</v>
      </c>
      <c r="CT168" s="598">
        <v>1.6000000000000014</v>
      </c>
      <c r="CU168" s="598">
        <v>503.73999999999978</v>
      </c>
      <c r="CV168" s="598">
        <v>1000</v>
      </c>
      <c r="CW168" s="598">
        <v>1077.1428571428573</v>
      </c>
      <c r="CX168" s="598">
        <v>224.76190476190482</v>
      </c>
      <c r="CY168" s="598">
        <v>371.25</v>
      </c>
      <c r="CZ168" s="598">
        <v>383.89404761904768</v>
      </c>
      <c r="DA168" s="598">
        <v>819.7</v>
      </c>
      <c r="DB168" s="598">
        <v>0</v>
      </c>
      <c r="DC168" s="598">
        <v>0</v>
      </c>
      <c r="DD168" s="598">
        <v>0</v>
      </c>
      <c r="DE168" s="598"/>
      <c r="DF168" s="598">
        <v>0</v>
      </c>
      <c r="DG168" s="598">
        <v>0</v>
      </c>
      <c r="DH168" s="598">
        <v>162444.89869047617</v>
      </c>
      <c r="DI168" s="598" t="s">
        <v>764</v>
      </c>
      <c r="DJ168" s="598"/>
      <c r="DK168" s="598"/>
      <c r="DL168" s="598"/>
      <c r="DM168" s="598"/>
      <c r="DN168" s="598"/>
      <c r="DO168" s="598"/>
      <c r="DP168" s="598"/>
      <c r="DQ168" s="598"/>
      <c r="DR168" s="598"/>
      <c r="DS168" s="598"/>
      <c r="DT168" s="598"/>
      <c r="DU168" s="598"/>
      <c r="DV168" s="598"/>
      <c r="DW168" s="598"/>
      <c r="DX168" s="598"/>
      <c r="DY168" s="598"/>
      <c r="DZ168" s="598"/>
      <c r="EA168" s="598"/>
      <c r="EB168" s="598"/>
      <c r="EC168" s="598"/>
      <c r="ED168" s="598"/>
      <c r="EE168" s="598"/>
      <c r="EF168" s="598"/>
      <c r="EG168" s="598"/>
      <c r="EH168" s="598"/>
      <c r="EI168" s="598"/>
      <c r="EJ168" s="598"/>
      <c r="EK168" s="598"/>
      <c r="EL168" s="598"/>
      <c r="EM168" s="598"/>
      <c r="EN168" s="598"/>
      <c r="EO168" s="598"/>
      <c r="EP168" s="598"/>
      <c r="EQ168" s="598"/>
      <c r="ER168" s="598"/>
    </row>
    <row r="169" spans="1:148">
      <c r="A169" s="598" t="s">
        <v>765</v>
      </c>
      <c r="B169" s="598">
        <v>2376.0849999999991</v>
      </c>
      <c r="C169" s="598">
        <v>158.57500000000005</v>
      </c>
      <c r="D169" s="598">
        <v>4349.9999999999982</v>
      </c>
      <c r="E169" s="598">
        <v>281.005</v>
      </c>
      <c r="F169" s="598">
        <v>2676.25</v>
      </c>
      <c r="G169" s="598">
        <v>140.40000000000006</v>
      </c>
      <c r="H169" s="598">
        <v>713.75</v>
      </c>
      <c r="I169" s="598">
        <v>2587.9999999999995</v>
      </c>
      <c r="J169" s="598">
        <v>1400.0000000000009</v>
      </c>
      <c r="K169" s="598">
        <v>157.03000000000009</v>
      </c>
      <c r="L169" s="598">
        <v>0</v>
      </c>
      <c r="M169" s="598">
        <v>459.00203174603166</v>
      </c>
      <c r="N169" s="598">
        <v>955.60590476190555</v>
      </c>
      <c r="O169" s="598">
        <v>417.92439682539634</v>
      </c>
      <c r="P169" s="598">
        <v>912.42984126984175</v>
      </c>
      <c r="Q169" s="598">
        <v>6000</v>
      </c>
      <c r="R169" s="598">
        <v>0</v>
      </c>
      <c r="S169" s="598">
        <v>20530.340000000004</v>
      </c>
      <c r="T169" s="598">
        <v>718.25000000000023</v>
      </c>
      <c r="U169" s="598">
        <v>1334.4899999999998</v>
      </c>
      <c r="V169" s="598">
        <v>1026.7500000000002</v>
      </c>
      <c r="W169" s="598">
        <v>578.87999999999988</v>
      </c>
      <c r="X169" s="598">
        <v>2826.3250000000007</v>
      </c>
      <c r="Y169" s="598">
        <v>123.68571428571424</v>
      </c>
      <c r="Z169" s="598">
        <v>4649.9111746031849</v>
      </c>
      <c r="AA169" s="598">
        <v>692.92404761904766</v>
      </c>
      <c r="AB169" s="598">
        <v>19.999999999999996</v>
      </c>
      <c r="AC169" s="598">
        <v>1269.3599999999997</v>
      </c>
      <c r="AD169" s="598">
        <v>1572.8066666666671</v>
      </c>
      <c r="AE169" s="598">
        <v>10</v>
      </c>
      <c r="AF169" s="598">
        <v>3721.3333333333335</v>
      </c>
      <c r="AG169" s="598">
        <v>1300.0000000000002</v>
      </c>
      <c r="AH169" s="598">
        <v>12713.500000000002</v>
      </c>
      <c r="AI169" s="598">
        <v>180</v>
      </c>
      <c r="AJ169" s="598">
        <v>1999.9999999999998</v>
      </c>
      <c r="AK169" s="598">
        <v>139.48142857142849</v>
      </c>
      <c r="AL169" s="598">
        <v>1435.1870000000004</v>
      </c>
      <c r="AM169" s="598">
        <v>444.99999999999989</v>
      </c>
      <c r="AN169" s="598">
        <v>70</v>
      </c>
      <c r="AO169" s="598">
        <v>20.259999999999994</v>
      </c>
      <c r="AP169" s="598">
        <v>0</v>
      </c>
      <c r="AQ169" s="598">
        <v>0</v>
      </c>
      <c r="AR169" s="598">
        <v>1700</v>
      </c>
      <c r="AS169" s="598">
        <v>2753.75</v>
      </c>
      <c r="AT169" s="598">
        <v>539.19234126984134</v>
      </c>
      <c r="AU169" s="598">
        <v>1012.5</v>
      </c>
      <c r="AV169" s="598">
        <v>3761.3728571428564</v>
      </c>
      <c r="AW169" s="598">
        <v>441</v>
      </c>
      <c r="AX169" s="598">
        <v>949.6875</v>
      </c>
      <c r="AY169" s="598">
        <v>187.73600000000008</v>
      </c>
      <c r="AZ169" s="598">
        <v>0</v>
      </c>
      <c r="BA169" s="598">
        <v>652.5</v>
      </c>
      <c r="BB169" s="598">
        <v>167.96333333333328</v>
      </c>
      <c r="BC169" s="598">
        <v>38.040000000000006</v>
      </c>
      <c r="BD169" s="598">
        <v>3786.25</v>
      </c>
      <c r="BE169" s="598">
        <v>10</v>
      </c>
      <c r="BF169" s="598">
        <v>6674.4999999999982</v>
      </c>
      <c r="BG169" s="598">
        <v>140.69999999999999</v>
      </c>
      <c r="BH169" s="598">
        <v>0</v>
      </c>
      <c r="BI169" s="598">
        <v>564.29999999999995</v>
      </c>
      <c r="BJ169" s="598">
        <v>927.83857142857141</v>
      </c>
      <c r="BK169" s="598">
        <v>1721.75</v>
      </c>
      <c r="BL169" s="598">
        <v>189</v>
      </c>
      <c r="BM169" s="598">
        <v>250</v>
      </c>
      <c r="BN169" s="598">
        <v>1663.3775714285712</v>
      </c>
      <c r="BO169" s="598">
        <v>255.00000000000011</v>
      </c>
      <c r="BP169" s="598">
        <v>10</v>
      </c>
      <c r="BQ169" s="598">
        <v>0</v>
      </c>
      <c r="BR169" s="598">
        <v>599.99999999999989</v>
      </c>
      <c r="BS169" s="598">
        <v>14050</v>
      </c>
      <c r="BT169" s="598">
        <v>14714.049999999996</v>
      </c>
      <c r="BU169" s="598">
        <v>250</v>
      </c>
      <c r="BV169" s="598">
        <v>2484.3239999999987</v>
      </c>
      <c r="BW169" s="598">
        <v>786</v>
      </c>
      <c r="BX169" s="598">
        <v>250.00000000000003</v>
      </c>
      <c r="BY169" s="598">
        <v>72.599999999999994</v>
      </c>
      <c r="BZ169" s="598">
        <v>351.25</v>
      </c>
      <c r="CA169" s="598">
        <v>260</v>
      </c>
      <c r="CB169" s="598">
        <v>50</v>
      </c>
      <c r="CC169" s="598">
        <v>520.07857142857142</v>
      </c>
      <c r="CD169" s="598">
        <v>486.44642857142867</v>
      </c>
      <c r="CE169" s="598">
        <v>555.25</v>
      </c>
      <c r="CF169" s="598">
        <v>1625.5079999999994</v>
      </c>
      <c r="CG169" s="598">
        <v>90</v>
      </c>
      <c r="CH169" s="598">
        <v>1072.4999999999991</v>
      </c>
      <c r="CI169" s="598">
        <v>70</v>
      </c>
      <c r="CJ169" s="598">
        <v>1285.0275714285717</v>
      </c>
      <c r="CK169" s="598">
        <v>249.99999999999997</v>
      </c>
      <c r="CL169" s="598">
        <v>528.83557142857126</v>
      </c>
      <c r="CM169" s="598">
        <v>2037.4999999999991</v>
      </c>
      <c r="CN169" s="598">
        <v>3954.5625</v>
      </c>
      <c r="CO169" s="598">
        <v>4942.5</v>
      </c>
      <c r="CP169" s="598">
        <v>1956</v>
      </c>
      <c r="CQ169" s="598">
        <v>1174.9499999999998</v>
      </c>
      <c r="CR169" s="598">
        <v>20</v>
      </c>
      <c r="CS169" s="598">
        <v>500</v>
      </c>
      <c r="CT169" s="598">
        <v>20</v>
      </c>
      <c r="CU169" s="598">
        <v>363.74000000000024</v>
      </c>
      <c r="CV169" s="598">
        <v>1000</v>
      </c>
      <c r="CW169" s="598">
        <v>1299.9999999999995</v>
      </c>
      <c r="CX169" s="598">
        <v>334</v>
      </c>
      <c r="CY169" s="598">
        <v>371.25</v>
      </c>
      <c r="CZ169" s="598">
        <v>383.89404761904757</v>
      </c>
      <c r="DA169" s="598">
        <v>819.70000000000027</v>
      </c>
      <c r="DB169" s="598">
        <v>0</v>
      </c>
      <c r="DC169" s="598">
        <v>0</v>
      </c>
      <c r="DD169" s="598">
        <v>0</v>
      </c>
      <c r="DE169" s="598"/>
      <c r="DF169" s="598">
        <v>0</v>
      </c>
      <c r="DG169" s="598">
        <v>0</v>
      </c>
      <c r="DH169" s="598">
        <v>168890.96640476189</v>
      </c>
      <c r="DI169" s="598" t="s">
        <v>765</v>
      </c>
      <c r="DJ169" s="598"/>
      <c r="DK169" s="598"/>
      <c r="DL169" s="598"/>
      <c r="DM169" s="598"/>
      <c r="DN169" s="598"/>
      <c r="DO169" s="598"/>
      <c r="DP169" s="598"/>
      <c r="DQ169" s="598"/>
      <c r="DR169" s="598"/>
      <c r="DS169" s="598"/>
      <c r="DT169" s="598"/>
      <c r="DU169" s="598"/>
      <c r="DV169" s="598"/>
      <c r="DW169" s="598"/>
      <c r="DX169" s="598"/>
      <c r="DY169" s="598"/>
      <c r="DZ169" s="598"/>
      <c r="EA169" s="598"/>
      <c r="EB169" s="598"/>
      <c r="EC169" s="598"/>
      <c r="ED169" s="598"/>
      <c r="EE169" s="598"/>
      <c r="EF169" s="598"/>
      <c r="EG169" s="598"/>
      <c r="EH169" s="598"/>
      <c r="EI169" s="598"/>
      <c r="EJ169" s="598"/>
      <c r="EK169" s="598"/>
      <c r="EL169" s="598"/>
      <c r="EM169" s="598"/>
      <c r="EN169" s="598"/>
      <c r="EO169" s="598"/>
      <c r="EP169" s="598"/>
      <c r="EQ169" s="598"/>
      <c r="ER169" s="598"/>
    </row>
    <row r="170" spans="1:148" ht="19.5" customHeight="1">
      <c r="A170" s="598" t="s">
        <v>766</v>
      </c>
      <c r="B170" s="598">
        <v>2376.0849999999982</v>
      </c>
      <c r="C170" s="598">
        <v>158.57500000000005</v>
      </c>
      <c r="D170" s="598">
        <v>4349.9999999999964</v>
      </c>
      <c r="E170" s="598">
        <v>781.00499999999977</v>
      </c>
      <c r="F170" s="598">
        <v>2676.25</v>
      </c>
      <c r="G170" s="598">
        <v>140.4</v>
      </c>
      <c r="H170" s="598">
        <v>713.75</v>
      </c>
      <c r="I170" s="598">
        <v>2587.9999999999986</v>
      </c>
      <c r="J170" s="598">
        <v>1400</v>
      </c>
      <c r="K170" s="598">
        <v>157.03000000000003</v>
      </c>
      <c r="L170" s="598">
        <v>0</v>
      </c>
      <c r="M170" s="598">
        <v>459.00203174603178</v>
      </c>
      <c r="N170" s="598">
        <v>955.60590476190555</v>
      </c>
      <c r="O170" s="598">
        <v>417.92439682539634</v>
      </c>
      <c r="P170" s="598">
        <v>912.42984126984197</v>
      </c>
      <c r="Q170" s="598">
        <v>1428.159999999998</v>
      </c>
      <c r="R170" s="598">
        <v>0</v>
      </c>
      <c r="S170" s="598">
        <v>27190.339999999989</v>
      </c>
      <c r="T170" s="598">
        <v>718.24999999999977</v>
      </c>
      <c r="U170" s="598">
        <v>1934.4899999999998</v>
      </c>
      <c r="V170" s="598">
        <v>926.75</v>
      </c>
      <c r="W170" s="598">
        <v>578.88000000000011</v>
      </c>
      <c r="X170" s="598">
        <v>3326.3250000000016</v>
      </c>
      <c r="Y170" s="598">
        <v>123.68571428571421</v>
      </c>
      <c r="Z170" s="598">
        <v>4649.9111746031758</v>
      </c>
      <c r="AA170" s="598">
        <v>692.92404761904743</v>
      </c>
      <c r="AB170" s="598">
        <v>20.000000000000004</v>
      </c>
      <c r="AC170" s="598">
        <v>1269.3599999999992</v>
      </c>
      <c r="AD170" s="598">
        <v>4072.8066666666655</v>
      </c>
      <c r="AE170" s="598">
        <v>10.000000000000004</v>
      </c>
      <c r="AF170" s="598">
        <v>3721.3333333333344</v>
      </c>
      <c r="AG170" s="598">
        <v>1200.0000000000007</v>
      </c>
      <c r="AH170" s="598">
        <v>9513.4999999999909</v>
      </c>
      <c r="AI170" s="598">
        <v>180</v>
      </c>
      <c r="AJ170" s="598">
        <v>2000.0000000000002</v>
      </c>
      <c r="AK170" s="598">
        <v>139.48142857142867</v>
      </c>
      <c r="AL170" s="598">
        <v>1435.1870000000004</v>
      </c>
      <c r="AM170" s="598">
        <v>444.99999999999989</v>
      </c>
      <c r="AN170" s="598">
        <v>70</v>
      </c>
      <c r="AO170" s="598">
        <v>20.259999999999987</v>
      </c>
      <c r="AP170" s="598">
        <v>0</v>
      </c>
      <c r="AQ170" s="598">
        <v>0</v>
      </c>
      <c r="AR170" s="598">
        <v>1700</v>
      </c>
      <c r="AS170" s="598">
        <v>2753.75</v>
      </c>
      <c r="AT170" s="598">
        <v>539.19234126984134</v>
      </c>
      <c r="AU170" s="598">
        <v>1012.5</v>
      </c>
      <c r="AV170" s="598">
        <v>3011.3728571428564</v>
      </c>
      <c r="AW170" s="598">
        <v>441</v>
      </c>
      <c r="AX170" s="598">
        <v>949.6875</v>
      </c>
      <c r="AY170" s="598">
        <v>187.73600000000002</v>
      </c>
      <c r="AZ170" s="598">
        <v>0</v>
      </c>
      <c r="BA170" s="598">
        <v>652.5</v>
      </c>
      <c r="BB170" s="598">
        <v>167.96333333333334</v>
      </c>
      <c r="BC170" s="598">
        <v>38.040000000000006</v>
      </c>
      <c r="BD170" s="598">
        <v>3586.25</v>
      </c>
      <c r="BE170" s="598">
        <v>10</v>
      </c>
      <c r="BF170" s="598">
        <v>5074.5000000000018</v>
      </c>
      <c r="BG170" s="598">
        <v>140.69999999999999</v>
      </c>
      <c r="BH170" s="598">
        <v>0</v>
      </c>
      <c r="BI170" s="598">
        <v>564.29999999999995</v>
      </c>
      <c r="BJ170" s="598">
        <v>927.83857142857141</v>
      </c>
      <c r="BK170" s="598">
        <v>1721.75</v>
      </c>
      <c r="BL170" s="598">
        <v>188.99999999999989</v>
      </c>
      <c r="BM170" s="598">
        <v>250</v>
      </c>
      <c r="BN170" s="598">
        <v>1663.3775714285707</v>
      </c>
      <c r="BO170" s="598">
        <v>7604.9999999999982</v>
      </c>
      <c r="BP170" s="598">
        <v>10</v>
      </c>
      <c r="BQ170" s="598">
        <v>0</v>
      </c>
      <c r="BR170" s="598">
        <v>600.00000000000011</v>
      </c>
      <c r="BS170" s="598">
        <v>14050</v>
      </c>
      <c r="BT170" s="598">
        <v>25214.049999999996</v>
      </c>
      <c r="BU170" s="598">
        <v>250</v>
      </c>
      <c r="BV170" s="598">
        <v>2484.3240000000005</v>
      </c>
      <c r="BW170" s="598">
        <v>786</v>
      </c>
      <c r="BX170" s="598">
        <v>249.99999999999997</v>
      </c>
      <c r="BY170" s="598">
        <v>87.5</v>
      </c>
      <c r="BZ170" s="598">
        <v>351.25</v>
      </c>
      <c r="CA170" s="598">
        <v>260</v>
      </c>
      <c r="CB170" s="598">
        <v>49.999999999999986</v>
      </c>
      <c r="CC170" s="598">
        <v>520.07857142857142</v>
      </c>
      <c r="CD170" s="598">
        <v>536.44642857142856</v>
      </c>
      <c r="CE170" s="598">
        <v>555.24999999999977</v>
      </c>
      <c r="CF170" s="598">
        <v>1625.5079999999998</v>
      </c>
      <c r="CG170" s="598">
        <v>90</v>
      </c>
      <c r="CH170" s="598">
        <v>1072.5</v>
      </c>
      <c r="CI170" s="598">
        <v>70</v>
      </c>
      <c r="CJ170" s="598">
        <v>1285.0275714285726</v>
      </c>
      <c r="CK170" s="598">
        <v>250.00000000000014</v>
      </c>
      <c r="CL170" s="598">
        <v>528.83557142857126</v>
      </c>
      <c r="CM170" s="598">
        <v>2037.5000000000009</v>
      </c>
      <c r="CN170" s="598">
        <v>2954.5625000000018</v>
      </c>
      <c r="CO170" s="598">
        <v>3842.5</v>
      </c>
      <c r="CP170" s="598">
        <v>880.5</v>
      </c>
      <c r="CQ170" s="598">
        <v>1174.9499999999998</v>
      </c>
      <c r="CR170" s="598">
        <v>20</v>
      </c>
      <c r="CS170" s="598">
        <v>500</v>
      </c>
      <c r="CT170" s="598">
        <v>20</v>
      </c>
      <c r="CU170" s="598">
        <v>363.73999999999978</v>
      </c>
      <c r="CV170" s="598">
        <v>1200.0000000000005</v>
      </c>
      <c r="CW170" s="598">
        <v>1300</v>
      </c>
      <c r="CX170" s="598">
        <v>334</v>
      </c>
      <c r="CY170" s="598">
        <v>371.25</v>
      </c>
      <c r="CZ170" s="598">
        <v>383.89404761904768</v>
      </c>
      <c r="DA170" s="598">
        <v>819.7</v>
      </c>
      <c r="DB170" s="598">
        <v>0</v>
      </c>
      <c r="DC170" s="598">
        <v>0</v>
      </c>
      <c r="DD170" s="598">
        <v>0</v>
      </c>
      <c r="DE170" s="598"/>
      <c r="DF170" s="598">
        <v>0</v>
      </c>
      <c r="DG170" s="598">
        <v>0</v>
      </c>
      <c r="DH170" s="598">
        <v>184068.52640476183</v>
      </c>
      <c r="DI170" s="598" t="s">
        <v>766</v>
      </c>
      <c r="DJ170" s="598"/>
      <c r="DK170" s="598"/>
      <c r="DL170" s="598"/>
      <c r="DM170" s="598"/>
      <c r="DN170" s="598"/>
      <c r="DO170" s="598"/>
      <c r="DP170" s="598"/>
      <c r="DQ170" s="598"/>
      <c r="DR170" s="598"/>
      <c r="DS170" s="598"/>
      <c r="DT170" s="598"/>
      <c r="DU170" s="598"/>
      <c r="DV170" s="598"/>
      <c r="DW170" s="598"/>
      <c r="DX170" s="598"/>
      <c r="DY170" s="598"/>
      <c r="DZ170" s="598"/>
      <c r="EA170" s="598"/>
      <c r="EB170" s="598"/>
      <c r="EC170" s="598"/>
      <c r="ED170" s="598"/>
      <c r="EE170" s="598"/>
      <c r="EF170" s="598"/>
      <c r="EG170" s="598"/>
      <c r="EH170" s="598"/>
      <c r="EI170" s="598"/>
      <c r="EJ170" s="598"/>
      <c r="EK170" s="598"/>
      <c r="EL170" s="598"/>
      <c r="EM170" s="598"/>
      <c r="EN170" s="598"/>
      <c r="EO170" s="598"/>
      <c r="EP170" s="598"/>
      <c r="EQ170" s="598"/>
      <c r="ER170" s="598"/>
    </row>
    <row r="171" spans="1:148" ht="19.5" customHeight="1">
      <c r="A171" s="598" t="s">
        <v>767</v>
      </c>
      <c r="B171" s="598">
        <v>2376.085</v>
      </c>
      <c r="C171" s="598">
        <v>158.57500000000005</v>
      </c>
      <c r="D171" s="598">
        <v>3237.1580000000031</v>
      </c>
      <c r="E171" s="598">
        <v>881.005</v>
      </c>
      <c r="F171" s="598">
        <v>2676.2500000000018</v>
      </c>
      <c r="G171" s="598">
        <v>140.39999999999995</v>
      </c>
      <c r="H171" s="598">
        <v>713.74999999999955</v>
      </c>
      <c r="I171" s="598">
        <v>2287.9999999999995</v>
      </c>
      <c r="J171" s="598">
        <v>1400</v>
      </c>
      <c r="K171" s="598">
        <v>157.03000000000003</v>
      </c>
      <c r="L171" s="598">
        <v>0</v>
      </c>
      <c r="M171" s="598">
        <v>459.002031746032</v>
      </c>
      <c r="N171" s="598">
        <v>955.60590476190555</v>
      </c>
      <c r="O171" s="598">
        <v>417.92439682539725</v>
      </c>
      <c r="P171" s="598">
        <v>912.42984126984061</v>
      </c>
      <c r="Q171" s="598">
        <v>1428.1600000000017</v>
      </c>
      <c r="R171" s="598">
        <v>0</v>
      </c>
      <c r="S171" s="598">
        <v>15930.339999999997</v>
      </c>
      <c r="T171" s="598">
        <v>718.25</v>
      </c>
      <c r="U171" s="598">
        <v>1984.4899999999989</v>
      </c>
      <c r="V171" s="598">
        <v>926.74999999999977</v>
      </c>
      <c r="W171" s="598">
        <v>578.88000000000011</v>
      </c>
      <c r="X171" s="598">
        <v>3326.3249999999998</v>
      </c>
      <c r="Y171" s="598">
        <v>123.68571428571413</v>
      </c>
      <c r="Z171" s="598">
        <v>4649.9111746031758</v>
      </c>
      <c r="AA171" s="598">
        <v>692.92404761904766</v>
      </c>
      <c r="AB171" s="598">
        <v>19.999999999999996</v>
      </c>
      <c r="AC171" s="598">
        <v>1269.3600000000001</v>
      </c>
      <c r="AD171" s="598">
        <v>1872.8066666666664</v>
      </c>
      <c r="AE171" s="598">
        <v>10</v>
      </c>
      <c r="AF171" s="598">
        <v>3721.3333333333335</v>
      </c>
      <c r="AG171" s="598">
        <v>1200.0000000000002</v>
      </c>
      <c r="AH171" s="598">
        <v>5763.5</v>
      </c>
      <c r="AI171" s="598">
        <v>180</v>
      </c>
      <c r="AJ171" s="598">
        <v>1999.9999999999998</v>
      </c>
      <c r="AK171" s="598">
        <v>139.48142857142849</v>
      </c>
      <c r="AL171" s="598">
        <v>1435.1870000000017</v>
      </c>
      <c r="AM171" s="598">
        <v>294.99999999999955</v>
      </c>
      <c r="AN171" s="598">
        <v>70</v>
      </c>
      <c r="AO171" s="598">
        <v>20.259999999999994</v>
      </c>
      <c r="AP171" s="598">
        <v>0</v>
      </c>
      <c r="AQ171" s="598">
        <v>0</v>
      </c>
      <c r="AR171" s="598">
        <v>1700</v>
      </c>
      <c r="AS171" s="598">
        <v>6653.75</v>
      </c>
      <c r="AT171" s="598">
        <v>539.19234126984134</v>
      </c>
      <c r="AU171" s="598">
        <v>1012.5</v>
      </c>
      <c r="AV171" s="598">
        <v>2761.3728571428564</v>
      </c>
      <c r="AW171" s="598">
        <v>441</v>
      </c>
      <c r="AX171" s="598">
        <v>949.6875</v>
      </c>
      <c r="AY171" s="598">
        <v>187.73599999999996</v>
      </c>
      <c r="AZ171" s="598">
        <v>0</v>
      </c>
      <c r="BA171" s="598">
        <v>652.5</v>
      </c>
      <c r="BB171" s="598">
        <v>167.9633333333334</v>
      </c>
      <c r="BC171" s="598">
        <v>38.040000000000006</v>
      </c>
      <c r="BD171" s="598">
        <v>8586.25</v>
      </c>
      <c r="BE171" s="598">
        <v>10</v>
      </c>
      <c r="BF171" s="598">
        <v>5074.5</v>
      </c>
      <c r="BG171" s="598">
        <v>140.69999999999999</v>
      </c>
      <c r="BH171" s="598">
        <v>0</v>
      </c>
      <c r="BI171" s="598">
        <v>564.29999999999995</v>
      </c>
      <c r="BJ171" s="598">
        <v>927.83857142857141</v>
      </c>
      <c r="BK171" s="598">
        <v>1721.75</v>
      </c>
      <c r="BL171" s="598">
        <v>189.00000000000011</v>
      </c>
      <c r="BM171" s="598">
        <v>250</v>
      </c>
      <c r="BN171" s="598">
        <v>1663.3775714285716</v>
      </c>
      <c r="BO171" s="598">
        <v>7605</v>
      </c>
      <c r="BP171" s="598">
        <v>10</v>
      </c>
      <c r="BQ171" s="598">
        <v>0</v>
      </c>
      <c r="BR171" s="598">
        <v>599.99999999999989</v>
      </c>
      <c r="BS171" s="598">
        <v>14050</v>
      </c>
      <c r="BT171" s="598">
        <v>18964.050000000003</v>
      </c>
      <c r="BU171" s="598">
        <v>250.00000000000011</v>
      </c>
      <c r="BV171" s="598">
        <v>2484.3240000000005</v>
      </c>
      <c r="BW171" s="598">
        <v>786</v>
      </c>
      <c r="BX171" s="598">
        <v>250.00000000000003</v>
      </c>
      <c r="BY171" s="598">
        <v>87.5</v>
      </c>
      <c r="BZ171" s="598">
        <v>351.25</v>
      </c>
      <c r="CA171" s="598">
        <v>260</v>
      </c>
      <c r="CB171" s="598">
        <v>50.000000000000014</v>
      </c>
      <c r="CC171" s="598">
        <v>520.07857142857165</v>
      </c>
      <c r="CD171" s="598">
        <v>586.44642857142856</v>
      </c>
      <c r="CE171" s="598">
        <v>555.25</v>
      </c>
      <c r="CF171" s="598">
        <v>1625.5080000000003</v>
      </c>
      <c r="CG171" s="598">
        <v>90</v>
      </c>
      <c r="CH171" s="598">
        <v>722.5</v>
      </c>
      <c r="CI171" s="598">
        <v>70</v>
      </c>
      <c r="CJ171" s="598">
        <v>1085.0275714285708</v>
      </c>
      <c r="CK171" s="598">
        <v>249.99999999999986</v>
      </c>
      <c r="CL171" s="598">
        <v>528.83557142857103</v>
      </c>
      <c r="CM171" s="598">
        <v>2037.5</v>
      </c>
      <c r="CN171" s="598">
        <v>2829.5625</v>
      </c>
      <c r="CO171" s="598">
        <v>3092.5</v>
      </c>
      <c r="CP171" s="598">
        <v>1077</v>
      </c>
      <c r="CQ171" s="598">
        <v>1174.9499999999998</v>
      </c>
      <c r="CR171" s="598">
        <v>20</v>
      </c>
      <c r="CS171" s="598">
        <v>200</v>
      </c>
      <c r="CT171" s="598">
        <v>20</v>
      </c>
      <c r="CU171" s="598">
        <v>363.73999999999978</v>
      </c>
      <c r="CV171" s="598">
        <v>1299.9999999999995</v>
      </c>
      <c r="CW171" s="598">
        <v>1300</v>
      </c>
      <c r="CX171" s="598">
        <v>334</v>
      </c>
      <c r="CY171" s="598">
        <v>371.25</v>
      </c>
      <c r="CZ171" s="598">
        <v>383.89404761904768</v>
      </c>
      <c r="DA171" s="598">
        <v>819.7</v>
      </c>
      <c r="DB171" s="598">
        <v>0</v>
      </c>
      <c r="DC171" s="598">
        <v>0</v>
      </c>
      <c r="DD171" s="598">
        <v>0</v>
      </c>
      <c r="DE171" s="598"/>
      <c r="DF171" s="598">
        <v>0</v>
      </c>
      <c r="DG171" s="598">
        <v>0</v>
      </c>
      <c r="DH171" s="598">
        <v>166467.18440476188</v>
      </c>
      <c r="DI171" s="598" t="s">
        <v>767</v>
      </c>
      <c r="DJ171" s="598"/>
      <c r="DK171" s="598"/>
      <c r="DL171" s="598"/>
      <c r="DM171" s="598"/>
      <c r="DN171" s="598"/>
      <c r="DO171" s="598"/>
      <c r="DP171" s="598"/>
      <c r="DQ171" s="598"/>
      <c r="DR171" s="598"/>
      <c r="DS171" s="598"/>
      <c r="DT171" s="598"/>
      <c r="DU171" s="598"/>
      <c r="DV171" s="598"/>
      <c r="DW171" s="598"/>
      <c r="DX171" s="598"/>
      <c r="DY171" s="598"/>
      <c r="DZ171" s="598"/>
      <c r="EA171" s="598"/>
      <c r="EB171" s="598"/>
      <c r="EC171" s="598"/>
      <c r="ED171" s="598"/>
      <c r="EE171" s="598"/>
      <c r="EF171" s="598"/>
      <c r="EG171" s="598"/>
      <c r="EH171" s="598"/>
      <c r="EI171" s="598"/>
      <c r="EJ171" s="598"/>
      <c r="EK171" s="598"/>
      <c r="EL171" s="598"/>
      <c r="EM171" s="598"/>
      <c r="EN171" s="598"/>
      <c r="EO171" s="598"/>
      <c r="EP171" s="598"/>
      <c r="EQ171" s="598"/>
      <c r="ER171" s="598"/>
    </row>
    <row r="172" spans="1:148" ht="19.5" customHeight="1">
      <c r="A172" s="598" t="s">
        <v>768</v>
      </c>
      <c r="B172" s="598">
        <v>2376.085</v>
      </c>
      <c r="C172" s="598">
        <v>158.57500000000002</v>
      </c>
      <c r="D172" s="598">
        <v>3237.1580000000013</v>
      </c>
      <c r="E172" s="598">
        <v>581.005</v>
      </c>
      <c r="F172" s="598">
        <v>2200.0000000000005</v>
      </c>
      <c r="G172" s="598">
        <v>140.4</v>
      </c>
      <c r="H172" s="598">
        <v>649.99999999999989</v>
      </c>
      <c r="I172" s="598">
        <v>1200.0000000000002</v>
      </c>
      <c r="J172" s="598">
        <v>1400</v>
      </c>
      <c r="K172" s="598">
        <v>157.02999999999997</v>
      </c>
      <c r="L172" s="598">
        <v>0</v>
      </c>
      <c r="M172" s="598">
        <v>459.00203174603166</v>
      </c>
      <c r="N172" s="598">
        <v>950.88590476190507</v>
      </c>
      <c r="O172" s="598">
        <v>417.92439682539657</v>
      </c>
      <c r="P172" s="598">
        <v>817.42984126984152</v>
      </c>
      <c r="Q172" s="598">
        <v>6000</v>
      </c>
      <c r="R172" s="598">
        <v>0</v>
      </c>
      <c r="S172" s="598">
        <v>14499.999999999998</v>
      </c>
      <c r="T172" s="598">
        <v>499.99999999999994</v>
      </c>
      <c r="U172" s="598">
        <v>1350</v>
      </c>
      <c r="V172" s="598">
        <v>900</v>
      </c>
      <c r="W172" s="598">
        <v>578.87999999999988</v>
      </c>
      <c r="X172" s="598">
        <v>2500</v>
      </c>
      <c r="Y172" s="598">
        <v>123.68571428571424</v>
      </c>
      <c r="Z172" s="598">
        <v>5000</v>
      </c>
      <c r="AA172" s="598">
        <v>607.92404761904754</v>
      </c>
      <c r="AB172" s="598">
        <v>14.8</v>
      </c>
      <c r="AC172" s="598">
        <v>1269.3599999999997</v>
      </c>
      <c r="AD172" s="598">
        <v>1736.5566666666666</v>
      </c>
      <c r="AE172" s="598">
        <v>10</v>
      </c>
      <c r="AF172" s="598">
        <v>3721.3333333333335</v>
      </c>
      <c r="AG172" s="598">
        <v>1200</v>
      </c>
      <c r="AH172" s="598">
        <v>5800</v>
      </c>
      <c r="AI172" s="598">
        <v>180</v>
      </c>
      <c r="AJ172" s="598">
        <v>2000.0000000000002</v>
      </c>
      <c r="AK172" s="598">
        <v>129.23142857142858</v>
      </c>
      <c r="AL172" s="598">
        <v>1435.1870000000004</v>
      </c>
      <c r="AM172" s="598">
        <v>250.00000000000006</v>
      </c>
      <c r="AN172" s="598">
        <v>70</v>
      </c>
      <c r="AO172" s="598">
        <v>20.260000000000002</v>
      </c>
      <c r="AP172" s="598">
        <v>0</v>
      </c>
      <c r="AQ172" s="598">
        <v>0</v>
      </c>
      <c r="AR172" s="598">
        <v>1700</v>
      </c>
      <c r="AS172" s="598">
        <v>2700</v>
      </c>
      <c r="AT172" s="598">
        <v>442.94234126984134</v>
      </c>
      <c r="AU172" s="598">
        <v>900</v>
      </c>
      <c r="AV172" s="598">
        <v>1832.1228571428567</v>
      </c>
      <c r="AW172" s="598">
        <v>441</v>
      </c>
      <c r="AX172" s="598">
        <v>949.6875</v>
      </c>
      <c r="AY172" s="598">
        <v>187.73600000000002</v>
      </c>
      <c r="AZ172" s="598">
        <v>0</v>
      </c>
      <c r="BA172" s="598">
        <v>652.5</v>
      </c>
      <c r="BB172" s="598">
        <v>167.96333333333334</v>
      </c>
      <c r="BC172" s="598">
        <v>38.040000000000006</v>
      </c>
      <c r="BD172" s="598">
        <v>6000</v>
      </c>
      <c r="BE172" s="598">
        <v>6.5</v>
      </c>
      <c r="BF172" s="598">
        <v>4800</v>
      </c>
      <c r="BG172" s="598">
        <v>140.69999999999999</v>
      </c>
      <c r="BH172" s="598">
        <v>0</v>
      </c>
      <c r="BI172" s="598">
        <v>564.29999999999995</v>
      </c>
      <c r="BJ172" s="598">
        <v>927.83857142857141</v>
      </c>
      <c r="BK172" s="598">
        <v>1500</v>
      </c>
      <c r="BL172" s="598">
        <v>189</v>
      </c>
      <c r="BM172" s="598">
        <v>250</v>
      </c>
      <c r="BN172" s="598">
        <v>1439.837571428571</v>
      </c>
      <c r="BO172" s="598">
        <v>7600</v>
      </c>
      <c r="BP172" s="598">
        <v>10.000000000000028</v>
      </c>
      <c r="BQ172" s="598">
        <v>0</v>
      </c>
      <c r="BR172" s="598">
        <v>600</v>
      </c>
      <c r="BS172" s="598">
        <v>10000</v>
      </c>
      <c r="BT172" s="598">
        <v>10000</v>
      </c>
      <c r="BU172" s="598">
        <v>250</v>
      </c>
      <c r="BV172" s="598">
        <v>2484.3240000000001</v>
      </c>
      <c r="BW172" s="598">
        <v>786</v>
      </c>
      <c r="BX172" s="598">
        <v>249.99999999999997</v>
      </c>
      <c r="BY172" s="598">
        <v>0</v>
      </c>
      <c r="BZ172" s="598">
        <v>0</v>
      </c>
      <c r="CA172" s="598">
        <v>0</v>
      </c>
      <c r="CB172" s="598">
        <v>50.000000000000014</v>
      </c>
      <c r="CC172" s="598">
        <v>520.07857142857142</v>
      </c>
      <c r="CD172" s="598">
        <v>536.44642857142856</v>
      </c>
      <c r="CE172" s="598">
        <v>400</v>
      </c>
      <c r="CF172" s="598">
        <v>1625.5079999999998</v>
      </c>
      <c r="CG172" s="598">
        <v>90</v>
      </c>
      <c r="CH172" s="598">
        <v>900</v>
      </c>
      <c r="CI172" s="598">
        <v>70</v>
      </c>
      <c r="CJ172" s="598">
        <v>761.77757142857195</v>
      </c>
      <c r="CK172" s="598">
        <v>250</v>
      </c>
      <c r="CL172" s="598">
        <v>478.83557142857143</v>
      </c>
      <c r="CM172" s="598">
        <v>900</v>
      </c>
      <c r="CN172" s="598">
        <v>6250</v>
      </c>
      <c r="CO172" s="598">
        <v>3400.0000000000005</v>
      </c>
      <c r="CP172" s="598" t="e">
        <v>#VALUE!</v>
      </c>
      <c r="CQ172" s="598">
        <v>1174.9500000000003</v>
      </c>
      <c r="CR172" s="598">
        <v>20</v>
      </c>
      <c r="CS172" s="598">
        <v>200.00000000000006</v>
      </c>
      <c r="CT172" s="598">
        <v>1.6000000000000014</v>
      </c>
      <c r="CU172" s="598">
        <v>350</v>
      </c>
      <c r="CV172" s="598">
        <v>1300</v>
      </c>
      <c r="CW172" s="598">
        <v>1077.1428571428571</v>
      </c>
      <c r="CX172" s="598">
        <v>224.76190476190476</v>
      </c>
      <c r="CY172" s="598">
        <v>200</v>
      </c>
      <c r="CZ172" s="598">
        <v>368.89404761904763</v>
      </c>
      <c r="DA172" s="598">
        <v>819.7</v>
      </c>
      <c r="DB172" s="598">
        <v>0</v>
      </c>
      <c r="DC172" s="598">
        <v>0</v>
      </c>
      <c r="DD172" s="598">
        <v>0</v>
      </c>
      <c r="DE172" s="598"/>
      <c r="DF172" s="598">
        <v>0</v>
      </c>
      <c r="DG172" s="598">
        <v>0</v>
      </c>
      <c r="DH172" s="598" t="e">
        <v>#VALUE!</v>
      </c>
      <c r="DI172" s="598" t="s">
        <v>768</v>
      </c>
      <c r="DJ172" s="598"/>
      <c r="DK172" s="598"/>
      <c r="DL172" s="598"/>
      <c r="DM172" s="598"/>
      <c r="DN172" s="598"/>
      <c r="DO172" s="598"/>
      <c r="DP172" s="598"/>
      <c r="DQ172" s="598"/>
      <c r="DR172" s="598"/>
      <c r="DS172" s="598"/>
      <c r="DT172" s="598"/>
      <c r="DU172" s="598"/>
      <c r="DV172" s="598"/>
      <c r="DW172" s="598"/>
      <c r="DX172" s="598"/>
      <c r="DY172" s="598"/>
      <c r="DZ172" s="598"/>
      <c r="EA172" s="598"/>
      <c r="EB172" s="598"/>
      <c r="EC172" s="598"/>
      <c r="ED172" s="598"/>
      <c r="EE172" s="598"/>
      <c r="EF172" s="598"/>
      <c r="EG172" s="598"/>
      <c r="EH172" s="598"/>
      <c r="EI172" s="598"/>
      <c r="EJ172" s="598"/>
      <c r="EK172" s="598"/>
      <c r="EL172" s="598"/>
      <c r="EM172" s="598"/>
      <c r="EN172" s="598"/>
      <c r="EO172" s="598"/>
      <c r="EP172" s="598"/>
      <c r="EQ172" s="598"/>
      <c r="ER172" s="598"/>
    </row>
    <row r="173" spans="1:148" ht="19.5" customHeight="1">
      <c r="A173" s="598" t="s">
        <v>769</v>
      </c>
      <c r="B173" s="598">
        <v>2376.0849999999991</v>
      </c>
      <c r="C173" s="598">
        <v>158.57499999999999</v>
      </c>
      <c r="D173" s="598">
        <v>3237.1580000000004</v>
      </c>
      <c r="E173" s="598">
        <v>481.005</v>
      </c>
      <c r="F173" s="598">
        <v>2200.0000000000005</v>
      </c>
      <c r="G173" s="598">
        <v>140.4</v>
      </c>
      <c r="H173" s="598">
        <v>649.99999999999989</v>
      </c>
      <c r="I173" s="598">
        <v>1200.0000000000002</v>
      </c>
      <c r="J173" s="598">
        <v>1399.9999999999998</v>
      </c>
      <c r="K173" s="598">
        <v>157.02999999999997</v>
      </c>
      <c r="L173" s="598">
        <v>0</v>
      </c>
      <c r="M173" s="598">
        <v>459.00203174603172</v>
      </c>
      <c r="N173" s="598">
        <v>950.88590476190495</v>
      </c>
      <c r="O173" s="598">
        <v>417.92439682539657</v>
      </c>
      <c r="P173" s="598">
        <v>817.42984126984129</v>
      </c>
      <c r="Q173" s="598">
        <v>1428.1599999999999</v>
      </c>
      <c r="R173" s="598">
        <v>0</v>
      </c>
      <c r="S173" s="598">
        <v>10999.999999999998</v>
      </c>
      <c r="T173" s="598">
        <v>499.99999999999994</v>
      </c>
      <c r="U173" s="598">
        <v>1249.9999999999995</v>
      </c>
      <c r="V173" s="598">
        <v>900</v>
      </c>
      <c r="W173" s="598">
        <v>578.88</v>
      </c>
      <c r="X173" s="598">
        <v>2399.9999999999995</v>
      </c>
      <c r="Y173" s="598">
        <v>123.68571428571423</v>
      </c>
      <c r="Z173" s="598">
        <v>4621.4111746031795</v>
      </c>
      <c r="AA173" s="598">
        <v>607.92404761904731</v>
      </c>
      <c r="AB173" s="598">
        <v>20</v>
      </c>
      <c r="AC173" s="598">
        <v>1269.3600000000001</v>
      </c>
      <c r="AD173" s="598">
        <v>1736.5566666666668</v>
      </c>
      <c r="AE173" s="598">
        <v>10.000000000000004</v>
      </c>
      <c r="AF173" s="598">
        <v>3721.3333333333339</v>
      </c>
      <c r="AG173" s="598">
        <v>1200</v>
      </c>
      <c r="AH173" s="598">
        <v>3800</v>
      </c>
      <c r="AI173" s="598">
        <v>180</v>
      </c>
      <c r="AJ173" s="598">
        <v>1999.9999999999998</v>
      </c>
      <c r="AK173" s="598">
        <v>129.23142857142858</v>
      </c>
      <c r="AL173" s="598">
        <v>1435.1870000000013</v>
      </c>
      <c r="AM173" s="598">
        <v>249.99999999999994</v>
      </c>
      <c r="AN173" s="598">
        <v>70</v>
      </c>
      <c r="AO173" s="598">
        <v>20.259999999999998</v>
      </c>
      <c r="AP173" s="598">
        <v>0</v>
      </c>
      <c r="AQ173" s="598">
        <v>0</v>
      </c>
      <c r="AR173" s="598">
        <v>1700</v>
      </c>
      <c r="AS173" s="598">
        <v>2500</v>
      </c>
      <c r="AT173" s="598">
        <v>409.25</v>
      </c>
      <c r="AU173" s="598">
        <v>900</v>
      </c>
      <c r="AV173" s="598">
        <v>1632.1228571428569</v>
      </c>
      <c r="AW173" s="598">
        <v>441</v>
      </c>
      <c r="AX173" s="598">
        <v>949.6875</v>
      </c>
      <c r="AY173" s="598">
        <v>187.73600000000002</v>
      </c>
      <c r="AZ173" s="598">
        <v>0</v>
      </c>
      <c r="BA173" s="598">
        <v>652.5</v>
      </c>
      <c r="BB173" s="598">
        <v>167.96333333333334</v>
      </c>
      <c r="BC173" s="598">
        <v>38.040000000000006</v>
      </c>
      <c r="BD173" s="598">
        <v>3000</v>
      </c>
      <c r="BE173" s="598">
        <v>10</v>
      </c>
      <c r="BF173" s="598">
        <v>4600</v>
      </c>
      <c r="BG173" s="598">
        <v>140.69999999999999</v>
      </c>
      <c r="BH173" s="598">
        <v>0</v>
      </c>
      <c r="BI173" s="598">
        <v>564.29999999999995</v>
      </c>
      <c r="BJ173" s="598">
        <v>927.83857142857141</v>
      </c>
      <c r="BK173" s="598">
        <v>1500</v>
      </c>
      <c r="BL173" s="598">
        <v>189</v>
      </c>
      <c r="BM173" s="598">
        <v>250</v>
      </c>
      <c r="BN173" s="598">
        <v>1439.8375714285712</v>
      </c>
      <c r="BO173" s="598">
        <v>7600</v>
      </c>
      <c r="BP173" s="598">
        <v>10</v>
      </c>
      <c r="BQ173" s="598">
        <v>0</v>
      </c>
      <c r="BR173" s="598">
        <v>600</v>
      </c>
      <c r="BS173" s="598">
        <v>10000</v>
      </c>
      <c r="BT173" s="598">
        <v>20000</v>
      </c>
      <c r="BU173" s="598">
        <v>250</v>
      </c>
      <c r="BV173" s="598">
        <v>2484.3240000000001</v>
      </c>
      <c r="BW173" s="598">
        <v>786</v>
      </c>
      <c r="BX173" s="598">
        <v>249.99999999999997</v>
      </c>
      <c r="BY173" s="598">
        <v>0</v>
      </c>
      <c r="BZ173" s="598">
        <v>5.4000000000000057</v>
      </c>
      <c r="CA173" s="598">
        <v>0</v>
      </c>
      <c r="CB173" s="598">
        <v>50.000000000000014</v>
      </c>
      <c r="CC173" s="598">
        <v>520.07857142857142</v>
      </c>
      <c r="CD173" s="598">
        <v>50.000000000000028</v>
      </c>
      <c r="CE173" s="598">
        <v>500</v>
      </c>
      <c r="CF173" s="598">
        <v>1625.5079999999994</v>
      </c>
      <c r="CG173" s="598">
        <v>90</v>
      </c>
      <c r="CH173" s="598">
        <v>1200</v>
      </c>
      <c r="CI173" s="598">
        <v>70</v>
      </c>
      <c r="CJ173" s="598">
        <v>761.77757142857195</v>
      </c>
      <c r="CK173" s="598">
        <v>250</v>
      </c>
      <c r="CL173" s="598">
        <v>478.83557142857143</v>
      </c>
      <c r="CM173" s="598">
        <v>1200</v>
      </c>
      <c r="CN173" s="598">
        <v>6250</v>
      </c>
      <c r="CO173" s="598">
        <v>3400.0000000000005</v>
      </c>
      <c r="CP173" s="598" t="e">
        <v>#VALUE!</v>
      </c>
      <c r="CQ173" s="598">
        <v>1174.9499999999994</v>
      </c>
      <c r="CR173" s="598">
        <v>20</v>
      </c>
      <c r="CS173" s="598">
        <v>300.00000000000006</v>
      </c>
      <c r="CT173" s="598">
        <v>20</v>
      </c>
      <c r="CU173" s="598">
        <v>350</v>
      </c>
      <c r="CV173" s="598">
        <v>1100</v>
      </c>
      <c r="CW173" s="598">
        <v>1300.0000000000002</v>
      </c>
      <c r="CX173" s="598">
        <v>333.99999999999994</v>
      </c>
      <c r="CY173" s="598">
        <v>200</v>
      </c>
      <c r="CZ173" s="598">
        <v>368.89404761904751</v>
      </c>
      <c r="DA173" s="598">
        <v>819.7</v>
      </c>
      <c r="DB173" s="598">
        <v>0</v>
      </c>
      <c r="DC173" s="598">
        <v>0</v>
      </c>
      <c r="DD173" s="598">
        <v>0</v>
      </c>
      <c r="DE173" s="598"/>
      <c r="DF173" s="598">
        <v>0</v>
      </c>
      <c r="DG173" s="598">
        <v>0</v>
      </c>
      <c r="DH173" s="598" t="e">
        <v>#VALUE!</v>
      </c>
      <c r="DI173" s="598" t="s">
        <v>769</v>
      </c>
      <c r="DJ173" s="598"/>
      <c r="DK173" s="598"/>
      <c r="DL173" s="598"/>
      <c r="DM173" s="598"/>
      <c r="DN173" s="598"/>
      <c r="DO173" s="598"/>
      <c r="DP173" s="598"/>
      <c r="DQ173" s="598"/>
      <c r="DR173" s="598"/>
      <c r="DS173" s="598"/>
      <c r="DT173" s="598"/>
      <c r="DU173" s="598"/>
      <c r="DV173" s="598"/>
      <c r="DW173" s="598"/>
      <c r="DX173" s="598"/>
      <c r="DY173" s="598"/>
      <c r="DZ173" s="598"/>
      <c r="EA173" s="598"/>
      <c r="EB173" s="598"/>
      <c r="EC173" s="598"/>
      <c r="ED173" s="598"/>
      <c r="EE173" s="598"/>
      <c r="EF173" s="598"/>
      <c r="EG173" s="598"/>
      <c r="EH173" s="598"/>
      <c r="EI173" s="598"/>
      <c r="EJ173" s="598"/>
      <c r="EK173" s="598"/>
      <c r="EL173" s="598"/>
      <c r="EM173" s="598"/>
      <c r="EN173" s="598"/>
      <c r="EO173" s="598"/>
      <c r="EP173" s="598"/>
      <c r="EQ173" s="598"/>
      <c r="ER173" s="598"/>
    </row>
    <row r="174" spans="1:148" ht="39" customHeight="1">
      <c r="A174" s="598" t="s">
        <v>770</v>
      </c>
      <c r="B174" s="598">
        <v>2376.085</v>
      </c>
      <c r="C174" s="598">
        <v>158.57500000000007</v>
      </c>
      <c r="D174" s="598">
        <v>3237.1579999999994</v>
      </c>
      <c r="E174" s="598">
        <v>281.00499999999988</v>
      </c>
      <c r="F174" s="598">
        <v>2200.0000000000005</v>
      </c>
      <c r="G174" s="598">
        <v>140.4</v>
      </c>
      <c r="H174" s="598">
        <v>649.99999999999989</v>
      </c>
      <c r="I174" s="598">
        <v>1200.0000000000002</v>
      </c>
      <c r="J174" s="598">
        <v>1400.0000000000007</v>
      </c>
      <c r="K174" s="598">
        <v>157.02999999999997</v>
      </c>
      <c r="L174" s="598">
        <v>0</v>
      </c>
      <c r="M174" s="598">
        <v>459.00203174603172</v>
      </c>
      <c r="N174" s="598">
        <v>950.88590476190495</v>
      </c>
      <c r="O174" s="598">
        <v>417.92439682539657</v>
      </c>
      <c r="P174" s="598">
        <v>817.42984126984197</v>
      </c>
      <c r="Q174" s="598">
        <v>1428.16</v>
      </c>
      <c r="R174" s="598">
        <v>0</v>
      </c>
      <c r="S174" s="598">
        <v>17000</v>
      </c>
      <c r="T174" s="598">
        <v>500.00000000000017</v>
      </c>
      <c r="U174" s="598">
        <v>1200.0000000000005</v>
      </c>
      <c r="V174" s="598">
        <v>900</v>
      </c>
      <c r="W174" s="598">
        <v>578.87999999999977</v>
      </c>
      <c r="X174" s="598">
        <v>2200.0000000000014</v>
      </c>
      <c r="Y174" s="598">
        <v>123.68571428571427</v>
      </c>
      <c r="Z174" s="598">
        <v>4621.4111746031767</v>
      </c>
      <c r="AA174" s="598">
        <v>607.92404761904754</v>
      </c>
      <c r="AB174" s="598">
        <v>20</v>
      </c>
      <c r="AC174" s="598">
        <v>1269.3599999999992</v>
      </c>
      <c r="AD174" s="598">
        <v>1736.5566666666668</v>
      </c>
      <c r="AE174" s="598">
        <v>9.9999999999999964</v>
      </c>
      <c r="AF174" s="598">
        <v>3721.3333333333335</v>
      </c>
      <c r="AG174" s="598">
        <v>1199.9999999999995</v>
      </c>
      <c r="AH174" s="598">
        <v>3800</v>
      </c>
      <c r="AI174" s="598">
        <v>180</v>
      </c>
      <c r="AJ174" s="598">
        <v>2000.0000000000007</v>
      </c>
      <c r="AK174" s="598">
        <v>129.23142857142852</v>
      </c>
      <c r="AL174" s="598">
        <v>1435.1870000000013</v>
      </c>
      <c r="AM174" s="598">
        <v>250.00000000000017</v>
      </c>
      <c r="AN174" s="598">
        <v>70</v>
      </c>
      <c r="AO174" s="598">
        <v>20.260000000000005</v>
      </c>
      <c r="AP174" s="598">
        <v>0</v>
      </c>
      <c r="AQ174" s="598">
        <v>0</v>
      </c>
      <c r="AR174" s="598">
        <v>1700</v>
      </c>
      <c r="AS174" s="598">
        <v>2500</v>
      </c>
      <c r="AT174" s="598">
        <v>409.25</v>
      </c>
      <c r="AU174" s="598">
        <v>900</v>
      </c>
      <c r="AV174" s="598">
        <v>1532.1228571428562</v>
      </c>
      <c r="AW174" s="598">
        <v>441</v>
      </c>
      <c r="AX174" s="598">
        <v>949.6875</v>
      </c>
      <c r="AY174" s="598">
        <v>187.73599999999996</v>
      </c>
      <c r="AZ174" s="598">
        <v>0</v>
      </c>
      <c r="BA174" s="598">
        <v>652.5</v>
      </c>
      <c r="BB174" s="598">
        <v>167.9633333333334</v>
      </c>
      <c r="BC174" s="598">
        <v>38.040000000000006</v>
      </c>
      <c r="BD174" s="598">
        <v>5500</v>
      </c>
      <c r="BE174" s="598">
        <v>10</v>
      </c>
      <c r="BF174" s="598">
        <v>5000</v>
      </c>
      <c r="BG174" s="598">
        <v>140.69999999999999</v>
      </c>
      <c r="BH174" s="598">
        <v>0</v>
      </c>
      <c r="BI174" s="598">
        <v>564.29999999999995</v>
      </c>
      <c r="BJ174" s="598">
        <v>927.83857142857141</v>
      </c>
      <c r="BK174" s="598">
        <v>1500</v>
      </c>
      <c r="BL174" s="598">
        <v>189</v>
      </c>
      <c r="BM174" s="598">
        <v>250</v>
      </c>
      <c r="BN174" s="598">
        <v>1439.8375714285703</v>
      </c>
      <c r="BO174" s="598">
        <v>7600</v>
      </c>
      <c r="BP174" s="598">
        <v>10</v>
      </c>
      <c r="BQ174" s="598">
        <v>0</v>
      </c>
      <c r="BR174" s="598">
        <v>600.00000000000011</v>
      </c>
      <c r="BS174" s="598">
        <v>10000</v>
      </c>
      <c r="BT174" s="598">
        <v>20000</v>
      </c>
      <c r="BU174" s="598">
        <v>250</v>
      </c>
      <c r="BV174" s="598">
        <v>2484.3240000000001</v>
      </c>
      <c r="BW174" s="598">
        <v>786</v>
      </c>
      <c r="BX174" s="598">
        <v>249.99999999999997</v>
      </c>
      <c r="BY174" s="598">
        <v>0</v>
      </c>
      <c r="BZ174" s="598">
        <v>25</v>
      </c>
      <c r="CA174" s="598">
        <v>19.200000000000003</v>
      </c>
      <c r="CB174" s="598">
        <v>50.000000000000014</v>
      </c>
      <c r="CC174" s="598">
        <v>520.07857142857142</v>
      </c>
      <c r="CD174" s="598">
        <v>486.44642857142856</v>
      </c>
      <c r="CE174" s="598">
        <v>500.00000000000011</v>
      </c>
      <c r="CF174" s="598">
        <v>1625.5080000000003</v>
      </c>
      <c r="CG174" s="598">
        <v>90</v>
      </c>
      <c r="CH174" s="598">
        <v>1199.9999999999995</v>
      </c>
      <c r="CI174" s="598">
        <v>70</v>
      </c>
      <c r="CJ174" s="598">
        <v>761.77757142857195</v>
      </c>
      <c r="CK174" s="598">
        <v>250</v>
      </c>
      <c r="CL174" s="598">
        <v>478.83557142857131</v>
      </c>
      <c r="CM174" s="598">
        <v>1200</v>
      </c>
      <c r="CN174" s="598">
        <v>2699.9999999999982</v>
      </c>
      <c r="CO174" s="598">
        <v>3400.0000000000005</v>
      </c>
      <c r="CP174" s="598" t="e">
        <v>#VALUE!</v>
      </c>
      <c r="CQ174" s="598">
        <v>1174.9500000000003</v>
      </c>
      <c r="CR174" s="598">
        <v>20</v>
      </c>
      <c r="CS174" s="598">
        <v>300.00000000000006</v>
      </c>
      <c r="CT174" s="598">
        <v>20</v>
      </c>
      <c r="CU174" s="598">
        <v>350</v>
      </c>
      <c r="CV174" s="598">
        <v>999.99999999999966</v>
      </c>
      <c r="CW174" s="598">
        <v>1300.0000000000002</v>
      </c>
      <c r="CX174" s="598">
        <v>333.99999999999994</v>
      </c>
      <c r="CY174" s="598">
        <v>200</v>
      </c>
      <c r="CZ174" s="598">
        <v>368.89404761904774</v>
      </c>
      <c r="DA174" s="598">
        <v>819.70000000000027</v>
      </c>
      <c r="DB174" s="598">
        <v>0</v>
      </c>
      <c r="DC174" s="598">
        <v>0</v>
      </c>
      <c r="DD174" s="598">
        <v>0</v>
      </c>
      <c r="DE174" s="598"/>
      <c r="DF174" s="598">
        <v>0</v>
      </c>
      <c r="DG174" s="598">
        <v>0</v>
      </c>
      <c r="DH174" s="598" t="e">
        <v>#VALUE!</v>
      </c>
      <c r="DI174" s="598" t="s">
        <v>770</v>
      </c>
      <c r="DJ174" s="598"/>
      <c r="DK174" s="598"/>
      <c r="DL174" s="598"/>
      <c r="DM174" s="598"/>
      <c r="DN174" s="598"/>
      <c r="DO174" s="598"/>
      <c r="DP174" s="598"/>
      <c r="DQ174" s="598"/>
      <c r="DR174" s="598"/>
      <c r="DS174" s="598"/>
      <c r="DT174" s="598"/>
      <c r="DU174" s="598"/>
      <c r="DV174" s="598"/>
      <c r="DW174" s="598"/>
      <c r="DX174" s="598"/>
      <c r="DY174" s="598"/>
      <c r="DZ174" s="598"/>
      <c r="EA174" s="598"/>
      <c r="EB174" s="598"/>
      <c r="EC174" s="598"/>
      <c r="ED174" s="598"/>
      <c r="EE174" s="598"/>
      <c r="EF174" s="598"/>
      <c r="EG174" s="598"/>
      <c r="EH174" s="598"/>
      <c r="EI174" s="598"/>
      <c r="EJ174" s="598"/>
      <c r="EK174" s="598"/>
      <c r="EL174" s="598"/>
      <c r="EM174" s="598"/>
      <c r="EN174" s="598"/>
      <c r="EO174" s="598"/>
      <c r="EP174" s="598"/>
      <c r="EQ174" s="598"/>
      <c r="ER174" s="598"/>
    </row>
    <row r="175" spans="1:148" ht="44.25" customHeight="1">
      <c r="A175" s="598"/>
      <c r="B175" s="598"/>
      <c r="C175" s="598"/>
      <c r="D175" s="598"/>
      <c r="E175" s="598"/>
      <c r="F175" s="598"/>
      <c r="G175" s="598"/>
      <c r="H175" s="598"/>
      <c r="I175" s="598"/>
      <c r="J175" s="598"/>
      <c r="K175" s="598"/>
      <c r="L175" s="598"/>
      <c r="M175" s="598"/>
      <c r="N175" s="598"/>
      <c r="O175" s="598"/>
      <c r="P175" s="598"/>
      <c r="Q175" s="598"/>
      <c r="R175" s="598"/>
      <c r="S175" s="598"/>
      <c r="T175" s="598"/>
      <c r="U175" s="598"/>
      <c r="V175" s="598"/>
      <c r="W175" s="598"/>
      <c r="X175" s="598"/>
      <c r="Y175" s="598"/>
      <c r="Z175" s="598"/>
      <c r="AA175" s="598"/>
      <c r="AB175" s="598"/>
      <c r="AC175" s="598"/>
      <c r="AD175" s="598"/>
      <c r="AE175" s="598"/>
      <c r="AF175" s="598"/>
      <c r="AG175" s="598"/>
      <c r="AH175" s="598"/>
      <c r="AI175" s="598"/>
      <c r="AJ175" s="598"/>
      <c r="AK175" s="598"/>
      <c r="AL175" s="598"/>
      <c r="AM175" s="598"/>
      <c r="AN175" s="598"/>
      <c r="AO175" s="598"/>
      <c r="AP175" s="598"/>
      <c r="AQ175" s="598"/>
      <c r="AR175" s="598"/>
      <c r="AS175" s="598"/>
      <c r="AT175" s="598"/>
      <c r="AU175" s="598"/>
      <c r="AV175" s="598"/>
      <c r="AW175" s="598"/>
      <c r="AX175" s="598"/>
      <c r="AY175" s="598"/>
      <c r="AZ175" s="598"/>
      <c r="BA175" s="598"/>
      <c r="BB175" s="598"/>
      <c r="BC175" s="598"/>
      <c r="BD175" s="598"/>
      <c r="BE175" s="598"/>
      <c r="BF175" s="598"/>
      <c r="BG175" s="598"/>
      <c r="BH175" s="598"/>
      <c r="BI175" s="598"/>
      <c r="BJ175" s="598"/>
      <c r="BK175" s="598"/>
      <c r="BL175" s="598"/>
      <c r="BM175" s="598"/>
      <c r="BN175" s="598"/>
      <c r="BO175" s="598"/>
      <c r="BP175" s="598"/>
      <c r="BQ175" s="598"/>
      <c r="BR175" s="598"/>
      <c r="BS175" s="598"/>
      <c r="BT175" s="598"/>
      <c r="BU175" s="598"/>
      <c r="BV175" s="598"/>
      <c r="BW175" s="598"/>
      <c r="BX175" s="598"/>
      <c r="BY175" s="598"/>
      <c r="BZ175" s="598"/>
      <c r="CA175" s="598"/>
      <c r="CB175" s="598"/>
      <c r="CC175" s="598"/>
      <c r="CD175" s="598"/>
      <c r="CE175" s="598"/>
      <c r="CF175" s="598"/>
      <c r="CG175" s="598"/>
      <c r="CH175" s="598"/>
      <c r="CI175" s="598"/>
      <c r="CJ175" s="598"/>
      <c r="CK175" s="598"/>
      <c r="CL175" s="598"/>
      <c r="CM175" s="598"/>
      <c r="CN175" s="598"/>
      <c r="CO175" s="598"/>
      <c r="CP175" s="598"/>
      <c r="CQ175" s="598"/>
      <c r="CR175" s="598"/>
      <c r="CS175" s="598"/>
      <c r="CT175" s="598"/>
      <c r="CU175" s="598"/>
      <c r="CV175" s="598"/>
      <c r="CW175" s="598"/>
      <c r="CX175" s="598"/>
      <c r="CY175" s="598"/>
      <c r="CZ175" s="598"/>
      <c r="DA175" s="598"/>
      <c r="DB175" s="598"/>
      <c r="DC175" s="598"/>
      <c r="DD175" s="598"/>
      <c r="DE175" s="598"/>
      <c r="DF175" s="598"/>
      <c r="DG175" s="598"/>
      <c r="DH175" s="598"/>
      <c r="DI175" s="598"/>
      <c r="DJ175" s="598"/>
      <c r="DK175" s="598"/>
      <c r="DL175" s="598"/>
      <c r="DM175" s="598"/>
      <c r="DN175" s="598"/>
      <c r="DO175" s="598"/>
      <c r="DP175" s="598"/>
      <c r="DQ175" s="598"/>
      <c r="DR175" s="598"/>
      <c r="DS175" s="598"/>
      <c r="DT175" s="598"/>
      <c r="DU175" s="598"/>
      <c r="DV175" s="598"/>
      <c r="DW175" s="598"/>
      <c r="DX175" s="598"/>
      <c r="DY175" s="598"/>
      <c r="DZ175" s="598"/>
      <c r="EA175" s="598"/>
      <c r="EB175" s="598"/>
      <c r="EC175" s="598"/>
      <c r="ED175" s="598"/>
      <c r="EE175" s="598"/>
      <c r="EF175" s="598"/>
      <c r="EG175" s="598"/>
      <c r="EH175" s="598"/>
      <c r="EI175" s="598"/>
      <c r="EJ175" s="598"/>
      <c r="EK175" s="598"/>
      <c r="EL175" s="598"/>
      <c r="EM175" s="598"/>
      <c r="EN175" s="598"/>
      <c r="EO175" s="598"/>
      <c r="EP175" s="598"/>
      <c r="EQ175" s="598"/>
      <c r="ER175" s="598"/>
    </row>
    <row r="176" spans="1:148" ht="44.25" customHeight="1">
      <c r="A176" s="598" t="s">
        <v>771</v>
      </c>
      <c r="B176" s="598">
        <v>0</v>
      </c>
      <c r="C176" s="598">
        <v>0</v>
      </c>
      <c r="D176" s="598">
        <v>0</v>
      </c>
      <c r="E176" s="598">
        <v>0</v>
      </c>
      <c r="F176" s="598">
        <v>0</v>
      </c>
      <c r="G176" s="598">
        <v>0</v>
      </c>
      <c r="H176" s="598">
        <v>0</v>
      </c>
      <c r="I176" s="598">
        <v>0</v>
      </c>
      <c r="J176" s="598">
        <v>0</v>
      </c>
      <c r="K176" s="598">
        <v>0</v>
      </c>
      <c r="L176" s="598">
        <v>0</v>
      </c>
      <c r="M176" s="598">
        <v>0</v>
      </c>
      <c r="N176" s="598">
        <v>0</v>
      </c>
      <c r="O176" s="598">
        <v>0</v>
      </c>
      <c r="P176" s="598">
        <v>0</v>
      </c>
      <c r="Q176" s="598">
        <v>0</v>
      </c>
      <c r="R176" s="598">
        <v>0</v>
      </c>
      <c r="S176" s="598">
        <v>0</v>
      </c>
      <c r="T176" s="598">
        <v>0</v>
      </c>
      <c r="U176" s="598">
        <v>0</v>
      </c>
      <c r="V176" s="598">
        <v>0</v>
      </c>
      <c r="W176" s="598">
        <v>0</v>
      </c>
      <c r="X176" s="598">
        <v>0</v>
      </c>
      <c r="Y176" s="598">
        <v>0</v>
      </c>
      <c r="Z176" s="598">
        <v>0</v>
      </c>
      <c r="AA176" s="598">
        <v>0</v>
      </c>
      <c r="AB176" s="598">
        <v>0</v>
      </c>
      <c r="AC176" s="598">
        <v>0</v>
      </c>
      <c r="AD176" s="598">
        <v>0</v>
      </c>
      <c r="AE176" s="598">
        <v>0</v>
      </c>
      <c r="AF176" s="598">
        <v>0</v>
      </c>
      <c r="AG176" s="598">
        <v>0</v>
      </c>
      <c r="AH176" s="598">
        <v>0</v>
      </c>
      <c r="AI176" s="598">
        <v>0</v>
      </c>
      <c r="AJ176" s="598">
        <v>0</v>
      </c>
      <c r="AK176" s="598">
        <v>0</v>
      </c>
      <c r="AL176" s="598">
        <v>0</v>
      </c>
      <c r="AM176" s="598">
        <v>0</v>
      </c>
      <c r="AN176" s="598">
        <v>0</v>
      </c>
      <c r="AO176" s="598">
        <v>0</v>
      </c>
      <c r="AP176" s="598">
        <v>0</v>
      </c>
      <c r="AQ176" s="598">
        <v>0</v>
      </c>
      <c r="AR176" s="598">
        <v>0</v>
      </c>
      <c r="AS176" s="598">
        <v>0</v>
      </c>
      <c r="AT176" s="598">
        <v>0</v>
      </c>
      <c r="AU176" s="598">
        <v>0</v>
      </c>
      <c r="AV176" s="598">
        <v>0</v>
      </c>
      <c r="AW176" s="598">
        <v>0</v>
      </c>
      <c r="AX176" s="598">
        <v>0</v>
      </c>
      <c r="AY176" s="598">
        <v>0</v>
      </c>
      <c r="AZ176" s="598">
        <v>0</v>
      </c>
      <c r="BA176" s="598">
        <v>0</v>
      </c>
      <c r="BB176" s="598">
        <v>0</v>
      </c>
      <c r="BC176" s="598">
        <v>0</v>
      </c>
      <c r="BD176" s="598">
        <v>0</v>
      </c>
      <c r="BE176" s="598">
        <v>0</v>
      </c>
      <c r="BF176" s="598">
        <v>0</v>
      </c>
      <c r="BG176" s="598">
        <v>0</v>
      </c>
      <c r="BH176" s="598">
        <v>0</v>
      </c>
      <c r="BI176" s="598">
        <v>0</v>
      </c>
      <c r="BJ176" s="598">
        <v>0</v>
      </c>
      <c r="BK176" s="598">
        <v>0</v>
      </c>
      <c r="BL176" s="598">
        <v>0</v>
      </c>
      <c r="BM176" s="598">
        <v>0</v>
      </c>
      <c r="BN176" s="598">
        <v>0</v>
      </c>
      <c r="BO176" s="598">
        <v>0</v>
      </c>
      <c r="BP176" s="598">
        <v>0</v>
      </c>
      <c r="BQ176" s="598">
        <v>0</v>
      </c>
      <c r="BR176" s="598">
        <v>0</v>
      </c>
      <c r="BS176" s="598">
        <v>0</v>
      </c>
      <c r="BT176" s="598">
        <v>0</v>
      </c>
      <c r="BU176" s="598">
        <v>0</v>
      </c>
      <c r="BV176" s="598">
        <v>0</v>
      </c>
      <c r="BW176" s="598">
        <v>0</v>
      </c>
      <c r="BX176" s="598">
        <v>0</v>
      </c>
      <c r="BY176" s="598">
        <v>0</v>
      </c>
      <c r="BZ176" s="598">
        <v>0</v>
      </c>
      <c r="CA176" s="598">
        <v>0</v>
      </c>
      <c r="CB176" s="598">
        <v>0</v>
      </c>
      <c r="CC176" s="598">
        <v>0</v>
      </c>
      <c r="CD176" s="598">
        <v>0</v>
      </c>
      <c r="CE176" s="598">
        <v>0</v>
      </c>
      <c r="CF176" s="598">
        <v>0</v>
      </c>
      <c r="CG176" s="598">
        <v>0</v>
      </c>
      <c r="CH176" s="598">
        <v>0</v>
      </c>
      <c r="CI176" s="598">
        <v>0</v>
      </c>
      <c r="CJ176" s="598">
        <v>0</v>
      </c>
      <c r="CK176" s="598">
        <v>0</v>
      </c>
      <c r="CL176" s="598">
        <v>0</v>
      </c>
      <c r="CM176" s="598">
        <v>0</v>
      </c>
      <c r="CN176" s="598">
        <v>0</v>
      </c>
      <c r="CO176" s="598">
        <v>0</v>
      </c>
      <c r="CP176" s="598">
        <v>0</v>
      </c>
      <c r="CQ176" s="598">
        <v>0</v>
      </c>
      <c r="CR176" s="598">
        <v>0</v>
      </c>
      <c r="CS176" s="598">
        <v>0</v>
      </c>
      <c r="CT176" s="598">
        <v>0</v>
      </c>
      <c r="CU176" s="598">
        <v>0</v>
      </c>
      <c r="CV176" s="598">
        <v>0</v>
      </c>
      <c r="CW176" s="598">
        <v>0</v>
      </c>
      <c r="CX176" s="598">
        <v>0</v>
      </c>
      <c r="CY176" s="598">
        <v>0</v>
      </c>
      <c r="CZ176" s="598">
        <v>0</v>
      </c>
      <c r="DA176" s="598">
        <v>0</v>
      </c>
      <c r="DB176" s="598">
        <v>0</v>
      </c>
      <c r="DC176" s="598">
        <v>0</v>
      </c>
      <c r="DD176" s="598">
        <v>0</v>
      </c>
      <c r="DE176" s="598">
        <v>0</v>
      </c>
      <c r="DF176" s="598">
        <v>0</v>
      </c>
      <c r="DG176" s="598">
        <v>0</v>
      </c>
      <c r="DH176" s="598">
        <v>0</v>
      </c>
      <c r="DI176" s="598" t="s">
        <v>771</v>
      </c>
      <c r="DJ176" s="598"/>
      <c r="DK176" s="598"/>
      <c r="DL176" s="598"/>
      <c r="DM176" s="598"/>
      <c r="DN176" s="598"/>
      <c r="DO176" s="598"/>
      <c r="DP176" s="598"/>
      <c r="DQ176" s="598"/>
      <c r="DR176" s="598"/>
      <c r="DS176" s="598"/>
      <c r="DT176" s="598"/>
      <c r="DU176" s="598"/>
      <c r="DV176" s="598"/>
      <c r="DW176" s="598"/>
      <c r="DX176" s="598"/>
      <c r="DY176" s="598"/>
      <c r="DZ176" s="598"/>
      <c r="EA176" s="598"/>
      <c r="EB176" s="598"/>
      <c r="EC176" s="598"/>
      <c r="ED176" s="598"/>
      <c r="EE176" s="598"/>
      <c r="EF176" s="598"/>
      <c r="EG176" s="598"/>
      <c r="EH176" s="598"/>
      <c r="EI176" s="598"/>
      <c r="EJ176" s="598"/>
      <c r="EK176" s="598"/>
      <c r="EL176" s="598"/>
      <c r="EM176" s="598"/>
      <c r="EN176" s="598"/>
      <c r="EO176" s="598"/>
      <c r="EP176" s="598"/>
      <c r="EQ176" s="598"/>
      <c r="ER176" s="598"/>
    </row>
    <row r="177" spans="1:148">
      <c r="A177" s="598">
        <v>43938</v>
      </c>
      <c r="B177" s="598"/>
      <c r="C177" s="598"/>
      <c r="D177" s="598"/>
      <c r="E177" s="598"/>
      <c r="F177" s="598"/>
      <c r="G177" s="598"/>
      <c r="H177" s="598"/>
      <c r="I177" s="598"/>
      <c r="J177" s="598"/>
      <c r="K177" s="598"/>
      <c r="L177" s="598"/>
      <c r="M177" s="598"/>
      <c r="N177" s="598"/>
      <c r="O177" s="598"/>
      <c r="P177" s="598"/>
      <c r="Q177" s="598"/>
      <c r="R177" s="598"/>
      <c r="S177" s="598"/>
      <c r="T177" s="598"/>
      <c r="U177" s="598"/>
      <c r="V177" s="598"/>
      <c r="W177" s="598"/>
      <c r="X177" s="598"/>
      <c r="Y177" s="598"/>
      <c r="Z177" s="598"/>
      <c r="AA177" s="598"/>
      <c r="AB177" s="598"/>
      <c r="AC177" s="598"/>
      <c r="AD177" s="598"/>
      <c r="AE177" s="598"/>
      <c r="AF177" s="598"/>
      <c r="AG177" s="598"/>
      <c r="AH177" s="598"/>
      <c r="AI177" s="598"/>
      <c r="AJ177" s="598"/>
      <c r="AK177" s="598"/>
      <c r="AL177" s="598"/>
      <c r="AM177" s="598"/>
      <c r="AN177" s="598"/>
      <c r="AO177" s="598"/>
      <c r="AP177" s="598"/>
      <c r="AQ177" s="598"/>
      <c r="AR177" s="598"/>
      <c r="AS177" s="598"/>
      <c r="AT177" s="598"/>
      <c r="AU177" s="598"/>
      <c r="AV177" s="598"/>
      <c r="AW177" s="598"/>
      <c r="AX177" s="598"/>
      <c r="AY177" s="598"/>
      <c r="AZ177" s="598"/>
      <c r="BA177" s="598"/>
      <c r="BB177" s="598"/>
      <c r="BC177" s="598"/>
      <c r="BD177" s="598"/>
      <c r="BE177" s="598"/>
      <c r="BF177" s="598"/>
      <c r="BG177" s="598"/>
      <c r="BH177" s="598"/>
      <c r="BI177" s="598"/>
      <c r="BJ177" s="598"/>
      <c r="BK177" s="598"/>
      <c r="BL177" s="598"/>
      <c r="BM177" s="598"/>
      <c r="BN177" s="598"/>
      <c r="BO177" s="598"/>
      <c r="BP177" s="598"/>
      <c r="BQ177" s="598"/>
      <c r="BR177" s="598"/>
      <c r="BS177" s="598"/>
      <c r="BT177" s="598"/>
      <c r="BU177" s="598"/>
      <c r="BV177" s="598"/>
      <c r="BW177" s="598"/>
      <c r="BX177" s="598"/>
      <c r="BY177" s="598"/>
      <c r="BZ177" s="598"/>
      <c r="CA177" s="598"/>
      <c r="CB177" s="598"/>
      <c r="CC177" s="598"/>
      <c r="CD177" s="598"/>
      <c r="CE177" s="598"/>
      <c r="CF177" s="598"/>
      <c r="CG177" s="598"/>
      <c r="CH177" s="598"/>
      <c r="CI177" s="598"/>
      <c r="CJ177" s="598"/>
      <c r="CK177" s="598"/>
      <c r="CL177" s="598"/>
      <c r="CM177" s="598"/>
      <c r="CN177" s="598"/>
      <c r="CO177" s="598"/>
      <c r="CP177" s="598"/>
      <c r="CQ177" s="598"/>
      <c r="CR177" s="598"/>
      <c r="CS177" s="598"/>
      <c r="CT177" s="598"/>
      <c r="CU177" s="598"/>
      <c r="CV177" s="598"/>
      <c r="CW177" s="598"/>
      <c r="CX177" s="598"/>
      <c r="CY177" s="598"/>
      <c r="CZ177" s="598"/>
      <c r="DA177" s="598"/>
      <c r="DB177" s="598"/>
      <c r="DC177" s="598"/>
      <c r="DD177" s="598"/>
      <c r="DE177" s="598"/>
      <c r="DF177" s="598"/>
      <c r="DG177" s="598"/>
      <c r="DH177" s="598">
        <v>0</v>
      </c>
      <c r="DI177" s="598">
        <v>43938</v>
      </c>
      <c r="DJ177" s="598"/>
      <c r="DK177" s="598"/>
      <c r="DL177" s="598"/>
      <c r="DM177" s="598"/>
      <c r="DN177" s="598"/>
      <c r="DO177" s="598"/>
      <c r="DP177" s="598"/>
      <c r="DQ177" s="598"/>
      <c r="DR177" s="598"/>
      <c r="DS177" s="598"/>
      <c r="DT177" s="598"/>
      <c r="DU177" s="598"/>
      <c r="DV177" s="598"/>
      <c r="DW177" s="598"/>
      <c r="DX177" s="598"/>
      <c r="DY177" s="598"/>
      <c r="DZ177" s="598"/>
      <c r="EA177" s="598"/>
      <c r="EB177" s="598"/>
      <c r="EC177" s="598"/>
      <c r="ED177" s="598"/>
      <c r="EE177" s="598"/>
      <c r="EF177" s="598"/>
      <c r="EG177" s="598"/>
      <c r="EH177" s="598"/>
      <c r="EI177" s="598"/>
      <c r="EJ177" s="598"/>
      <c r="EK177" s="598"/>
      <c r="EL177" s="598"/>
      <c r="EM177" s="598"/>
      <c r="EN177" s="598"/>
      <c r="EO177" s="598"/>
      <c r="EP177" s="598"/>
      <c r="EQ177" s="598"/>
      <c r="ER177" s="598"/>
    </row>
    <row r="178" spans="1:148" ht="15" customHeight="1" outlineLevel="1">
      <c r="A178" s="598">
        <v>43939</v>
      </c>
      <c r="B178" s="598"/>
      <c r="C178" s="598"/>
      <c r="D178" s="598"/>
      <c r="E178" s="598"/>
      <c r="F178" s="598"/>
      <c r="G178" s="598"/>
      <c r="H178" s="598"/>
      <c r="I178" s="598"/>
      <c r="J178" s="598"/>
      <c r="K178" s="598"/>
      <c r="L178" s="598"/>
      <c r="M178" s="598"/>
      <c r="N178" s="598"/>
      <c r="O178" s="598"/>
      <c r="P178" s="598"/>
      <c r="Q178" s="598"/>
      <c r="R178" s="598"/>
      <c r="S178" s="598"/>
      <c r="T178" s="598"/>
      <c r="U178" s="598"/>
      <c r="V178" s="598"/>
      <c r="W178" s="598"/>
      <c r="X178" s="598"/>
      <c r="Y178" s="598"/>
      <c r="Z178" s="598"/>
      <c r="AA178" s="598"/>
      <c r="AB178" s="598"/>
      <c r="AC178" s="598"/>
      <c r="AD178" s="598"/>
      <c r="AE178" s="598"/>
      <c r="AF178" s="598"/>
      <c r="AG178" s="598"/>
      <c r="AH178" s="598"/>
      <c r="AI178" s="598"/>
      <c r="AJ178" s="598"/>
      <c r="AK178" s="598"/>
      <c r="AL178" s="598"/>
      <c r="AM178" s="598"/>
      <c r="AN178" s="598"/>
      <c r="AO178" s="598"/>
      <c r="AP178" s="598"/>
      <c r="AQ178" s="598"/>
      <c r="AR178" s="598"/>
      <c r="AS178" s="598"/>
      <c r="AT178" s="598"/>
      <c r="AU178" s="598"/>
      <c r="AV178" s="598"/>
      <c r="AW178" s="598"/>
      <c r="AX178" s="598"/>
      <c r="AY178" s="598"/>
      <c r="AZ178" s="598"/>
      <c r="BA178" s="598"/>
      <c r="BB178" s="598"/>
      <c r="BC178" s="598"/>
      <c r="BD178" s="598"/>
      <c r="BE178" s="598"/>
      <c r="BF178" s="598"/>
      <c r="BG178" s="598"/>
      <c r="BH178" s="598"/>
      <c r="BI178" s="598"/>
      <c r="BJ178" s="598"/>
      <c r="BK178" s="598"/>
      <c r="BL178" s="598"/>
      <c r="BM178" s="598"/>
      <c r="BN178" s="598"/>
      <c r="BO178" s="598"/>
      <c r="BP178" s="598"/>
      <c r="BQ178" s="598"/>
      <c r="BR178" s="598"/>
      <c r="BS178" s="598"/>
      <c r="BT178" s="598"/>
      <c r="BU178" s="598"/>
      <c r="BV178" s="598"/>
      <c r="BW178" s="598"/>
      <c r="BX178" s="598"/>
      <c r="BY178" s="598"/>
      <c r="BZ178" s="598"/>
      <c r="CA178" s="598"/>
      <c r="CB178" s="598"/>
      <c r="CC178" s="598"/>
      <c r="CD178" s="598"/>
      <c r="CE178" s="598"/>
      <c r="CF178" s="598"/>
      <c r="CG178" s="598"/>
      <c r="CH178" s="598"/>
      <c r="CI178" s="598"/>
      <c r="CJ178" s="598"/>
      <c r="CK178" s="598"/>
      <c r="CL178" s="598"/>
      <c r="CM178" s="598"/>
      <c r="CN178" s="598"/>
      <c r="CO178" s="598"/>
      <c r="CP178" s="598"/>
      <c r="CQ178" s="598"/>
      <c r="CR178" s="598"/>
      <c r="CS178" s="598"/>
      <c r="CT178" s="598"/>
      <c r="CU178" s="598"/>
      <c r="CV178" s="598"/>
      <c r="CW178" s="598"/>
      <c r="CX178" s="598"/>
      <c r="CY178" s="598"/>
      <c r="CZ178" s="598"/>
      <c r="DA178" s="598"/>
      <c r="DB178" s="598"/>
      <c r="DC178" s="598"/>
      <c r="DD178" s="598"/>
      <c r="DE178" s="598"/>
      <c r="DF178" s="598"/>
      <c r="DG178" s="598"/>
      <c r="DH178" s="598">
        <v>0</v>
      </c>
      <c r="DI178" s="598">
        <v>43939</v>
      </c>
      <c r="DJ178" s="598"/>
      <c r="DK178" s="598"/>
      <c r="DL178" s="598"/>
      <c r="DM178" s="598"/>
      <c r="DN178" s="598"/>
      <c r="DO178" s="598"/>
      <c r="DP178" s="598"/>
      <c r="DQ178" s="598"/>
      <c r="DR178" s="598"/>
      <c r="DS178" s="598"/>
      <c r="DT178" s="598"/>
      <c r="DU178" s="598"/>
      <c r="DV178" s="598"/>
      <c r="DW178" s="598"/>
      <c r="DX178" s="598"/>
      <c r="DY178" s="598"/>
      <c r="DZ178" s="598"/>
      <c r="EA178" s="598"/>
      <c r="EB178" s="598"/>
      <c r="EC178" s="598"/>
      <c r="ED178" s="598"/>
      <c r="EE178" s="598"/>
      <c r="EF178" s="598"/>
      <c r="EG178" s="598"/>
      <c r="EH178" s="598"/>
      <c r="EI178" s="598"/>
      <c r="EJ178" s="598"/>
      <c r="EK178" s="598"/>
      <c r="EL178" s="598"/>
      <c r="EM178" s="598"/>
      <c r="EN178" s="598"/>
      <c r="EO178" s="598"/>
      <c r="EP178" s="598"/>
      <c r="EQ178" s="598"/>
      <c r="ER178" s="598"/>
    </row>
    <row r="179" spans="1:148" ht="14.25" customHeight="1" outlineLevel="1">
      <c r="A179" s="598">
        <v>43940</v>
      </c>
      <c r="B179" s="598"/>
      <c r="C179" s="598"/>
      <c r="D179" s="598"/>
      <c r="E179" s="598"/>
      <c r="F179" s="598"/>
      <c r="G179" s="598"/>
      <c r="H179" s="598"/>
      <c r="I179" s="598"/>
      <c r="J179" s="598"/>
      <c r="K179" s="598"/>
      <c r="L179" s="598"/>
      <c r="M179" s="598"/>
      <c r="N179" s="598"/>
      <c r="O179" s="598"/>
      <c r="P179" s="598"/>
      <c r="Q179" s="598"/>
      <c r="R179" s="598"/>
      <c r="S179" s="598"/>
      <c r="T179" s="598"/>
      <c r="U179" s="598"/>
      <c r="V179" s="598"/>
      <c r="W179" s="598"/>
      <c r="X179" s="598"/>
      <c r="Y179" s="598"/>
      <c r="Z179" s="598"/>
      <c r="AA179" s="598"/>
      <c r="AB179" s="598"/>
      <c r="AC179" s="598"/>
      <c r="AD179" s="598"/>
      <c r="AE179" s="598"/>
      <c r="AF179" s="598"/>
      <c r="AG179" s="598"/>
      <c r="AH179" s="598"/>
      <c r="AI179" s="598"/>
      <c r="AJ179" s="598"/>
      <c r="AK179" s="598"/>
      <c r="AL179" s="598"/>
      <c r="AM179" s="598"/>
      <c r="AN179" s="598"/>
      <c r="AO179" s="598"/>
      <c r="AP179" s="598"/>
      <c r="AQ179" s="598"/>
      <c r="AR179" s="598"/>
      <c r="AS179" s="598"/>
      <c r="AT179" s="598"/>
      <c r="AU179" s="598"/>
      <c r="AV179" s="598"/>
      <c r="AW179" s="598"/>
      <c r="AX179" s="598"/>
      <c r="AY179" s="598"/>
      <c r="AZ179" s="598"/>
      <c r="BA179" s="598"/>
      <c r="BB179" s="598"/>
      <c r="BC179" s="598"/>
      <c r="BD179" s="598"/>
      <c r="BE179" s="598"/>
      <c r="BF179" s="598"/>
      <c r="BG179" s="598"/>
      <c r="BH179" s="598"/>
      <c r="BI179" s="598"/>
      <c r="BJ179" s="598"/>
      <c r="BK179" s="598"/>
      <c r="BL179" s="598"/>
      <c r="BM179" s="598"/>
      <c r="BN179" s="598"/>
      <c r="BO179" s="598"/>
      <c r="BP179" s="598"/>
      <c r="BQ179" s="598"/>
      <c r="BR179" s="598"/>
      <c r="BS179" s="598"/>
      <c r="BT179" s="598"/>
      <c r="BU179" s="598"/>
      <c r="BV179" s="598"/>
      <c r="BW179" s="598"/>
      <c r="BX179" s="598"/>
      <c r="BY179" s="598"/>
      <c r="BZ179" s="598"/>
      <c r="CA179" s="598"/>
      <c r="CB179" s="598"/>
      <c r="CC179" s="598"/>
      <c r="CD179" s="598"/>
      <c r="CE179" s="598"/>
      <c r="CF179" s="598"/>
      <c r="CG179" s="598"/>
      <c r="CH179" s="598"/>
      <c r="CI179" s="598"/>
      <c r="CJ179" s="598"/>
      <c r="CK179" s="598"/>
      <c r="CL179" s="598"/>
      <c r="CM179" s="598"/>
      <c r="CN179" s="598"/>
      <c r="CO179" s="598"/>
      <c r="CP179" s="598"/>
      <c r="CQ179" s="598"/>
      <c r="CR179" s="598"/>
      <c r="CS179" s="598"/>
      <c r="CT179" s="598"/>
      <c r="CU179" s="598"/>
      <c r="CV179" s="598"/>
      <c r="CW179" s="598"/>
      <c r="CX179" s="598"/>
      <c r="CY179" s="598"/>
      <c r="CZ179" s="598"/>
      <c r="DA179" s="598"/>
      <c r="DB179" s="598"/>
      <c r="DC179" s="598"/>
      <c r="DD179" s="598"/>
      <c r="DE179" s="598"/>
      <c r="DF179" s="598"/>
      <c r="DG179" s="598"/>
      <c r="DH179" s="598">
        <v>0</v>
      </c>
      <c r="DI179" s="598">
        <v>43940</v>
      </c>
      <c r="DJ179" s="598"/>
      <c r="DK179" s="598"/>
      <c r="DL179" s="598"/>
      <c r="DM179" s="598"/>
      <c r="DN179" s="598"/>
      <c r="DO179" s="598"/>
      <c r="DP179" s="598"/>
      <c r="DQ179" s="598"/>
      <c r="DR179" s="598"/>
      <c r="DS179" s="598"/>
      <c r="DT179" s="598"/>
      <c r="DU179" s="598"/>
      <c r="DV179" s="598"/>
      <c r="DW179" s="598"/>
      <c r="DX179" s="598"/>
      <c r="DY179" s="598"/>
      <c r="DZ179" s="598"/>
      <c r="EA179" s="598"/>
      <c r="EB179" s="598"/>
      <c r="EC179" s="598"/>
      <c r="ED179" s="598"/>
      <c r="EE179" s="598"/>
      <c r="EF179" s="598"/>
      <c r="EG179" s="598"/>
      <c r="EH179" s="598"/>
      <c r="EI179" s="598"/>
      <c r="EJ179" s="598"/>
      <c r="EK179" s="598"/>
      <c r="EL179" s="598"/>
      <c r="EM179" s="598"/>
      <c r="EN179" s="598"/>
      <c r="EO179" s="598"/>
      <c r="EP179" s="598"/>
      <c r="EQ179" s="598"/>
      <c r="ER179" s="598"/>
    </row>
    <row r="180" spans="1:148">
      <c r="A180" s="598"/>
      <c r="B180" s="598"/>
      <c r="C180" s="598"/>
      <c r="D180" s="598"/>
      <c r="E180" s="598"/>
      <c r="F180" s="598"/>
      <c r="G180" s="598"/>
      <c r="H180" s="598"/>
      <c r="I180" s="598"/>
      <c r="J180" s="598"/>
      <c r="K180" s="598"/>
      <c r="L180" s="598"/>
      <c r="M180" s="598"/>
      <c r="N180" s="598"/>
      <c r="O180" s="598"/>
      <c r="P180" s="598"/>
      <c r="Q180" s="598"/>
      <c r="R180" s="598"/>
      <c r="S180" s="598"/>
      <c r="T180" s="598"/>
      <c r="U180" s="598"/>
      <c r="V180" s="598"/>
      <c r="W180" s="598"/>
      <c r="X180" s="598"/>
      <c r="Y180" s="598"/>
      <c r="Z180" s="598"/>
      <c r="AA180" s="598"/>
      <c r="AB180" s="598"/>
      <c r="AC180" s="598"/>
      <c r="AD180" s="598"/>
      <c r="AE180" s="598"/>
      <c r="AF180" s="598"/>
      <c r="AG180" s="598"/>
      <c r="AH180" s="598"/>
      <c r="AI180" s="598"/>
      <c r="AJ180" s="598"/>
      <c r="AK180" s="598"/>
      <c r="AL180" s="598"/>
      <c r="AM180" s="598"/>
      <c r="AN180" s="598"/>
      <c r="AO180" s="598"/>
      <c r="AP180" s="598"/>
      <c r="AQ180" s="598"/>
      <c r="AR180" s="598"/>
      <c r="AS180" s="598"/>
      <c r="AT180" s="598"/>
      <c r="AU180" s="598"/>
      <c r="AV180" s="598"/>
      <c r="AW180" s="598"/>
      <c r="AX180" s="598"/>
      <c r="AY180" s="598"/>
      <c r="AZ180" s="598"/>
      <c r="BA180" s="598"/>
      <c r="BB180" s="598"/>
      <c r="BC180" s="598"/>
      <c r="BD180" s="598"/>
      <c r="BE180" s="598"/>
      <c r="BF180" s="598"/>
      <c r="BG180" s="598"/>
      <c r="BH180" s="598"/>
      <c r="BI180" s="598"/>
      <c r="BJ180" s="598"/>
      <c r="BK180" s="598"/>
      <c r="BL180" s="598"/>
      <c r="BM180" s="598"/>
      <c r="BN180" s="598"/>
      <c r="BO180" s="598"/>
      <c r="BP180" s="598"/>
      <c r="BQ180" s="598"/>
      <c r="BR180" s="598"/>
      <c r="BS180" s="598"/>
      <c r="BT180" s="598"/>
      <c r="BU180" s="598"/>
      <c r="BV180" s="598"/>
      <c r="BW180" s="598"/>
      <c r="BX180" s="598"/>
      <c r="BY180" s="598"/>
      <c r="BZ180" s="598"/>
      <c r="CA180" s="598"/>
      <c r="CB180" s="598"/>
      <c r="CC180" s="598"/>
      <c r="CD180" s="598"/>
      <c r="CE180" s="598"/>
      <c r="CF180" s="598"/>
      <c r="CG180" s="598"/>
      <c r="CH180" s="598"/>
      <c r="CI180" s="598"/>
      <c r="CJ180" s="598"/>
      <c r="CK180" s="598"/>
      <c r="CL180" s="598"/>
      <c r="CM180" s="598"/>
      <c r="CN180" s="598"/>
      <c r="CO180" s="598"/>
      <c r="CP180" s="598"/>
      <c r="CQ180" s="598"/>
      <c r="CR180" s="598"/>
      <c r="CS180" s="598"/>
      <c r="CT180" s="598"/>
      <c r="CU180" s="598"/>
      <c r="CV180" s="598"/>
      <c r="CW180" s="598"/>
      <c r="CX180" s="598"/>
      <c r="CY180" s="598"/>
      <c r="CZ180" s="598"/>
      <c r="DA180" s="598"/>
      <c r="DB180" s="598"/>
      <c r="DC180" s="598"/>
      <c r="DD180" s="598"/>
      <c r="DE180" s="598"/>
      <c r="DF180" s="598"/>
      <c r="DG180" s="598"/>
      <c r="DH180" s="598">
        <v>0</v>
      </c>
      <c r="DI180" s="598">
        <v>0</v>
      </c>
      <c r="DJ180" s="598"/>
      <c r="DK180" s="598"/>
      <c r="DL180" s="598"/>
      <c r="DM180" s="598"/>
      <c r="DN180" s="598"/>
      <c r="DO180" s="598"/>
      <c r="DP180" s="598"/>
      <c r="DQ180" s="598"/>
      <c r="DR180" s="598"/>
      <c r="DS180" s="598"/>
      <c r="DT180" s="598"/>
      <c r="DU180" s="598"/>
      <c r="DV180" s="598"/>
      <c r="DW180" s="598"/>
      <c r="DX180" s="598"/>
      <c r="DY180" s="598"/>
      <c r="DZ180" s="598"/>
      <c r="EA180" s="598"/>
      <c r="EB180" s="598"/>
      <c r="EC180" s="598"/>
      <c r="ED180" s="598"/>
      <c r="EE180" s="598"/>
      <c r="EF180" s="598"/>
      <c r="EG180" s="598"/>
      <c r="EH180" s="598"/>
      <c r="EI180" s="598"/>
      <c r="EJ180" s="598"/>
      <c r="EK180" s="598"/>
      <c r="EL180" s="598"/>
      <c r="EM180" s="598"/>
      <c r="EN180" s="598"/>
      <c r="EO180" s="598"/>
      <c r="EP180" s="598"/>
      <c r="EQ180" s="598"/>
      <c r="ER180" s="598"/>
    </row>
    <row r="181" spans="1:148">
      <c r="A181" s="598"/>
      <c r="B181" s="598"/>
      <c r="C181" s="598"/>
      <c r="D181" s="598"/>
      <c r="E181" s="598"/>
      <c r="F181" s="598"/>
      <c r="G181" s="598"/>
      <c r="H181" s="598"/>
      <c r="I181" s="598"/>
      <c r="J181" s="598"/>
      <c r="K181" s="598"/>
      <c r="L181" s="598"/>
      <c r="M181" s="598"/>
      <c r="N181" s="598"/>
      <c r="O181" s="598"/>
      <c r="P181" s="598"/>
      <c r="Q181" s="598"/>
      <c r="R181" s="598"/>
      <c r="S181" s="598"/>
      <c r="T181" s="598"/>
      <c r="U181" s="598"/>
      <c r="V181" s="598"/>
      <c r="W181" s="598"/>
      <c r="X181" s="598"/>
      <c r="Y181" s="598"/>
      <c r="Z181" s="598"/>
      <c r="AA181" s="598"/>
      <c r="AB181" s="598"/>
      <c r="AC181" s="598"/>
      <c r="AD181" s="598"/>
      <c r="AE181" s="598"/>
      <c r="AF181" s="598"/>
      <c r="AG181" s="598"/>
      <c r="AH181" s="598"/>
      <c r="AI181" s="598"/>
      <c r="AJ181" s="598"/>
      <c r="AK181" s="598"/>
      <c r="AL181" s="598"/>
      <c r="AM181" s="598"/>
      <c r="AN181" s="598"/>
      <c r="AO181" s="598"/>
      <c r="AP181" s="598"/>
      <c r="AQ181" s="598"/>
      <c r="AR181" s="598"/>
      <c r="AS181" s="598"/>
      <c r="AT181" s="598"/>
      <c r="AU181" s="598"/>
      <c r="AV181" s="598"/>
      <c r="AW181" s="598"/>
      <c r="AX181" s="598"/>
      <c r="AY181" s="598"/>
      <c r="AZ181" s="598"/>
      <c r="BA181" s="598"/>
      <c r="BB181" s="598"/>
      <c r="BC181" s="598"/>
      <c r="BD181" s="598"/>
      <c r="BE181" s="598"/>
      <c r="BF181" s="598"/>
      <c r="BG181" s="598"/>
      <c r="BH181" s="598"/>
      <c r="BI181" s="598"/>
      <c r="BJ181" s="598"/>
      <c r="BK181" s="598"/>
      <c r="BL181" s="598"/>
      <c r="BM181" s="598"/>
      <c r="BN181" s="598"/>
      <c r="BO181" s="598"/>
      <c r="BP181" s="598"/>
      <c r="BQ181" s="598"/>
      <c r="BR181" s="598"/>
      <c r="BS181" s="598"/>
      <c r="BT181" s="598"/>
      <c r="BU181" s="598"/>
      <c r="BV181" s="598"/>
      <c r="BW181" s="598"/>
      <c r="BX181" s="598"/>
      <c r="BY181" s="598"/>
      <c r="BZ181" s="598"/>
      <c r="CA181" s="598"/>
      <c r="CB181" s="598"/>
      <c r="CC181" s="598"/>
      <c r="CD181" s="598"/>
      <c r="CE181" s="598"/>
      <c r="CF181" s="598"/>
      <c r="CG181" s="598"/>
      <c r="CH181" s="598"/>
      <c r="CI181" s="598"/>
      <c r="CJ181" s="598"/>
      <c r="CK181" s="598"/>
      <c r="CL181" s="598"/>
      <c r="CM181" s="598"/>
      <c r="CN181" s="598"/>
      <c r="CO181" s="598"/>
      <c r="CP181" s="598"/>
      <c r="CQ181" s="598"/>
      <c r="CR181" s="598"/>
      <c r="CS181" s="598"/>
      <c r="CT181" s="598"/>
      <c r="CU181" s="598"/>
      <c r="CV181" s="598"/>
      <c r="CW181" s="598"/>
      <c r="CX181" s="598"/>
      <c r="CY181" s="598"/>
      <c r="CZ181" s="598"/>
      <c r="DA181" s="598"/>
      <c r="DB181" s="598"/>
      <c r="DC181" s="598"/>
      <c r="DD181" s="598"/>
      <c r="DE181" s="598"/>
      <c r="DF181" s="598"/>
      <c r="DG181" s="598"/>
      <c r="DH181" s="598">
        <v>0</v>
      </c>
      <c r="DI181" s="598">
        <v>0</v>
      </c>
      <c r="DJ181" s="598"/>
      <c r="DK181" s="598"/>
      <c r="DL181" s="598"/>
      <c r="DM181" s="598"/>
      <c r="DN181" s="598"/>
      <c r="DO181" s="598"/>
      <c r="DP181" s="598"/>
      <c r="DQ181" s="598"/>
      <c r="DR181" s="598"/>
      <c r="DS181" s="598"/>
      <c r="DT181" s="598"/>
      <c r="DU181" s="598"/>
      <c r="DV181" s="598"/>
      <c r="DW181" s="598"/>
      <c r="DX181" s="598"/>
      <c r="DY181" s="598"/>
      <c r="DZ181" s="598"/>
      <c r="EA181" s="598"/>
      <c r="EB181" s="598"/>
      <c r="EC181" s="598"/>
      <c r="ED181" s="598"/>
      <c r="EE181" s="598"/>
      <c r="EF181" s="598"/>
      <c r="EG181" s="598"/>
      <c r="EH181" s="598"/>
      <c r="EI181" s="598"/>
      <c r="EJ181" s="598"/>
      <c r="EK181" s="598"/>
      <c r="EL181" s="598"/>
      <c r="EM181" s="598"/>
      <c r="EN181" s="598"/>
      <c r="EO181" s="598"/>
      <c r="EP181" s="598"/>
      <c r="EQ181" s="598"/>
      <c r="ER181" s="598"/>
    </row>
    <row r="182" spans="1:148">
      <c r="A182" s="598" t="s">
        <v>763</v>
      </c>
      <c r="B182" s="598"/>
      <c r="C182" s="598"/>
      <c r="D182" s="598"/>
      <c r="E182" s="598"/>
      <c r="F182" s="598"/>
      <c r="G182" s="598"/>
      <c r="H182" s="598"/>
      <c r="I182" s="598"/>
      <c r="J182" s="598"/>
      <c r="K182" s="598"/>
      <c r="L182" s="598"/>
      <c r="M182" s="598"/>
      <c r="N182" s="598"/>
      <c r="O182" s="598"/>
      <c r="P182" s="598"/>
      <c r="Q182" s="598"/>
      <c r="R182" s="598"/>
      <c r="S182" s="598"/>
      <c r="T182" s="598"/>
      <c r="U182" s="598"/>
      <c r="V182" s="598"/>
      <c r="W182" s="598"/>
      <c r="X182" s="598"/>
      <c r="Y182" s="598"/>
      <c r="Z182" s="598"/>
      <c r="AA182" s="598"/>
      <c r="AB182" s="598"/>
      <c r="AC182" s="598"/>
      <c r="AD182" s="598"/>
      <c r="AE182" s="598"/>
      <c r="AF182" s="598"/>
      <c r="AG182" s="598"/>
      <c r="AH182" s="598"/>
      <c r="AI182" s="598"/>
      <c r="AJ182" s="598"/>
      <c r="AK182" s="598"/>
      <c r="AL182" s="598"/>
      <c r="AM182" s="598"/>
      <c r="AN182" s="598"/>
      <c r="AO182" s="598"/>
      <c r="AP182" s="598"/>
      <c r="AQ182" s="598"/>
      <c r="AR182" s="598"/>
      <c r="AS182" s="598"/>
      <c r="AT182" s="598"/>
      <c r="AU182" s="598"/>
      <c r="AV182" s="598"/>
      <c r="AW182" s="598"/>
      <c r="AX182" s="598"/>
      <c r="AY182" s="598"/>
      <c r="AZ182" s="598"/>
      <c r="BA182" s="598"/>
      <c r="BB182" s="598"/>
      <c r="BC182" s="598"/>
      <c r="BD182" s="598"/>
      <c r="BE182" s="598"/>
      <c r="BF182" s="598"/>
      <c r="BG182" s="598"/>
      <c r="BH182" s="598"/>
      <c r="BI182" s="598"/>
      <c r="BJ182" s="598"/>
      <c r="BK182" s="598"/>
      <c r="BL182" s="598"/>
      <c r="BM182" s="598"/>
      <c r="BN182" s="598"/>
      <c r="BO182" s="598"/>
      <c r="BP182" s="598"/>
      <c r="BQ182" s="598"/>
      <c r="BR182" s="598"/>
      <c r="BS182" s="598"/>
      <c r="BT182" s="598"/>
      <c r="BU182" s="598"/>
      <c r="BV182" s="598"/>
      <c r="BW182" s="598"/>
      <c r="BX182" s="598"/>
      <c r="BY182" s="598"/>
      <c r="BZ182" s="598"/>
      <c r="CA182" s="598"/>
      <c r="CB182" s="598"/>
      <c r="CC182" s="598"/>
      <c r="CD182" s="598"/>
      <c r="CE182" s="598"/>
      <c r="CF182" s="598"/>
      <c r="CG182" s="598"/>
      <c r="CH182" s="598"/>
      <c r="CI182" s="598"/>
      <c r="CJ182" s="598"/>
      <c r="CK182" s="598"/>
      <c r="CL182" s="598"/>
      <c r="CM182" s="598"/>
      <c r="CN182" s="598"/>
      <c r="CO182" s="598"/>
      <c r="CP182" s="598"/>
      <c r="CQ182" s="598"/>
      <c r="CR182" s="598"/>
      <c r="CS182" s="598"/>
      <c r="CT182" s="598"/>
      <c r="CU182" s="598"/>
      <c r="CV182" s="598"/>
      <c r="CW182" s="598"/>
      <c r="CX182" s="598"/>
      <c r="CY182" s="598"/>
      <c r="CZ182" s="598"/>
      <c r="DA182" s="598"/>
      <c r="DB182" s="598"/>
      <c r="DC182" s="598"/>
      <c r="DD182" s="598"/>
      <c r="DE182" s="598"/>
      <c r="DF182" s="598"/>
      <c r="DG182" s="598"/>
      <c r="DH182" s="598">
        <v>0</v>
      </c>
      <c r="DI182" s="598" t="s">
        <v>763</v>
      </c>
      <c r="DJ182" s="598"/>
      <c r="DK182" s="598"/>
      <c r="DL182" s="598"/>
      <c r="DM182" s="598"/>
      <c r="DN182" s="598"/>
      <c r="DO182" s="598"/>
      <c r="DP182" s="598"/>
      <c r="DQ182" s="598"/>
      <c r="DR182" s="598"/>
      <c r="DS182" s="598"/>
      <c r="DT182" s="598"/>
      <c r="DU182" s="598"/>
      <c r="DV182" s="598"/>
      <c r="DW182" s="598"/>
      <c r="DX182" s="598"/>
      <c r="DY182" s="598"/>
      <c r="DZ182" s="598"/>
      <c r="EA182" s="598"/>
      <c r="EB182" s="598"/>
      <c r="EC182" s="598"/>
      <c r="ED182" s="598"/>
      <c r="EE182" s="598"/>
      <c r="EF182" s="598"/>
      <c r="EG182" s="598"/>
      <c r="EH182" s="598"/>
      <c r="EI182" s="598"/>
      <c r="EJ182" s="598"/>
      <c r="EK182" s="598"/>
      <c r="EL182" s="598"/>
      <c r="EM182" s="598"/>
      <c r="EN182" s="598"/>
      <c r="EO182" s="598"/>
      <c r="EP182" s="598"/>
      <c r="EQ182" s="598"/>
      <c r="ER182" s="598"/>
    </row>
    <row r="183" spans="1:148">
      <c r="A183" s="598" t="s">
        <v>764</v>
      </c>
      <c r="B183" s="598"/>
      <c r="C183" s="598"/>
      <c r="D183" s="598"/>
      <c r="E183" s="598"/>
      <c r="F183" s="598"/>
      <c r="G183" s="598"/>
      <c r="H183" s="598"/>
      <c r="I183" s="598"/>
      <c r="J183" s="598"/>
      <c r="K183" s="598"/>
      <c r="L183" s="598"/>
      <c r="M183" s="598"/>
      <c r="N183" s="598"/>
      <c r="O183" s="598"/>
      <c r="P183" s="598"/>
      <c r="Q183" s="598"/>
      <c r="R183" s="598"/>
      <c r="S183" s="598"/>
      <c r="T183" s="598"/>
      <c r="U183" s="598"/>
      <c r="V183" s="598"/>
      <c r="W183" s="598"/>
      <c r="X183" s="598"/>
      <c r="Y183" s="598"/>
      <c r="Z183" s="598"/>
      <c r="AA183" s="598"/>
      <c r="AB183" s="598"/>
      <c r="AC183" s="598"/>
      <c r="AD183" s="598"/>
      <c r="AE183" s="598"/>
      <c r="AF183" s="598"/>
      <c r="AG183" s="598"/>
      <c r="AH183" s="598"/>
      <c r="AI183" s="598"/>
      <c r="AJ183" s="598"/>
      <c r="AK183" s="598"/>
      <c r="AL183" s="598"/>
      <c r="AM183" s="598"/>
      <c r="AN183" s="598"/>
      <c r="AO183" s="598"/>
      <c r="AP183" s="598"/>
      <c r="AQ183" s="598"/>
      <c r="AR183" s="598"/>
      <c r="AS183" s="598"/>
      <c r="AT183" s="598"/>
      <c r="AU183" s="598"/>
      <c r="AV183" s="598"/>
      <c r="AW183" s="598"/>
      <c r="AX183" s="598"/>
      <c r="AY183" s="598"/>
      <c r="AZ183" s="598"/>
      <c r="BA183" s="598"/>
      <c r="BB183" s="598"/>
      <c r="BC183" s="598"/>
      <c r="BD183" s="598"/>
      <c r="BE183" s="598"/>
      <c r="BF183" s="598"/>
      <c r="BG183" s="598"/>
      <c r="BH183" s="598"/>
      <c r="BI183" s="598"/>
      <c r="BJ183" s="598"/>
      <c r="BK183" s="598"/>
      <c r="BL183" s="598"/>
      <c r="BM183" s="598"/>
      <c r="BN183" s="598"/>
      <c r="BO183" s="598"/>
      <c r="BP183" s="598"/>
      <c r="BQ183" s="598"/>
      <c r="BR183" s="598"/>
      <c r="BS183" s="598"/>
      <c r="BT183" s="598"/>
      <c r="BU183" s="598"/>
      <c r="BV183" s="598"/>
      <c r="BW183" s="598"/>
      <c r="BX183" s="598"/>
      <c r="BY183" s="598"/>
      <c r="BZ183" s="598"/>
      <c r="CA183" s="598"/>
      <c r="CB183" s="598"/>
      <c r="CC183" s="598"/>
      <c r="CD183" s="598"/>
      <c r="CE183" s="598"/>
      <c r="CF183" s="598"/>
      <c r="CG183" s="598"/>
      <c r="CH183" s="598"/>
      <c r="CI183" s="598"/>
      <c r="CJ183" s="598"/>
      <c r="CK183" s="598"/>
      <c r="CL183" s="598"/>
      <c r="CM183" s="598"/>
      <c r="CN183" s="598"/>
      <c r="CO183" s="598"/>
      <c r="CP183" s="598"/>
      <c r="CQ183" s="598"/>
      <c r="CR183" s="598"/>
      <c r="CS183" s="598"/>
      <c r="CT183" s="598"/>
      <c r="CU183" s="598"/>
      <c r="CV183" s="598"/>
      <c r="CW183" s="598"/>
      <c r="CX183" s="598"/>
      <c r="CY183" s="598"/>
      <c r="CZ183" s="598"/>
      <c r="DA183" s="598"/>
      <c r="DB183" s="598"/>
      <c r="DC183" s="598"/>
      <c r="DD183" s="598"/>
      <c r="DE183" s="598"/>
      <c r="DF183" s="598"/>
      <c r="DG183" s="598"/>
      <c r="DH183" s="598">
        <v>0</v>
      </c>
      <c r="DI183" s="598" t="s">
        <v>764</v>
      </c>
      <c r="DJ183" s="598"/>
      <c r="DK183" s="598"/>
      <c r="DL183" s="598"/>
      <c r="DM183" s="598"/>
      <c r="DN183" s="598"/>
      <c r="DO183" s="598"/>
      <c r="DP183" s="598"/>
      <c r="DQ183" s="598"/>
      <c r="DR183" s="598"/>
      <c r="DS183" s="598"/>
      <c r="DT183" s="598"/>
      <c r="DU183" s="598"/>
      <c r="DV183" s="598"/>
      <c r="DW183" s="598"/>
      <c r="DX183" s="598"/>
      <c r="DY183" s="598"/>
      <c r="DZ183" s="598"/>
      <c r="EA183" s="598"/>
      <c r="EB183" s="598"/>
      <c r="EC183" s="598"/>
      <c r="ED183" s="598"/>
      <c r="EE183" s="598"/>
      <c r="EF183" s="598"/>
      <c r="EG183" s="598"/>
      <c r="EH183" s="598"/>
      <c r="EI183" s="598"/>
      <c r="EJ183" s="598"/>
      <c r="EK183" s="598"/>
      <c r="EL183" s="598"/>
      <c r="EM183" s="598"/>
      <c r="EN183" s="598"/>
      <c r="EO183" s="598"/>
      <c r="EP183" s="598"/>
      <c r="EQ183" s="598"/>
      <c r="ER183" s="598"/>
    </row>
    <row r="184" spans="1:148">
      <c r="A184" s="598" t="s">
        <v>765</v>
      </c>
      <c r="B184" s="598"/>
      <c r="C184" s="598"/>
      <c r="D184" s="598"/>
      <c r="E184" s="598"/>
      <c r="F184" s="598"/>
      <c r="G184" s="598"/>
      <c r="H184" s="598"/>
      <c r="I184" s="598"/>
      <c r="J184" s="598"/>
      <c r="K184" s="598"/>
      <c r="L184" s="598"/>
      <c r="M184" s="598"/>
      <c r="N184" s="598"/>
      <c r="O184" s="598"/>
      <c r="P184" s="598"/>
      <c r="Q184" s="598"/>
      <c r="R184" s="598"/>
      <c r="S184" s="598"/>
      <c r="T184" s="598"/>
      <c r="U184" s="598"/>
      <c r="V184" s="598"/>
      <c r="W184" s="598"/>
      <c r="X184" s="598"/>
      <c r="Y184" s="598"/>
      <c r="Z184" s="598"/>
      <c r="AA184" s="598"/>
      <c r="AB184" s="598"/>
      <c r="AC184" s="598"/>
      <c r="AD184" s="598"/>
      <c r="AE184" s="598"/>
      <c r="AF184" s="598"/>
      <c r="AG184" s="598"/>
      <c r="AH184" s="598"/>
      <c r="AI184" s="598"/>
      <c r="AJ184" s="598"/>
      <c r="AK184" s="598"/>
      <c r="AL184" s="598"/>
      <c r="AM184" s="598"/>
      <c r="AN184" s="598"/>
      <c r="AO184" s="598"/>
      <c r="AP184" s="598"/>
      <c r="AQ184" s="598"/>
      <c r="AR184" s="598"/>
      <c r="AS184" s="598"/>
      <c r="AT184" s="598"/>
      <c r="AU184" s="598"/>
      <c r="AV184" s="598"/>
      <c r="AW184" s="598"/>
      <c r="AX184" s="598"/>
      <c r="AY184" s="598"/>
      <c r="AZ184" s="598"/>
      <c r="BA184" s="598"/>
      <c r="BB184" s="598"/>
      <c r="BC184" s="598"/>
      <c r="BD184" s="598"/>
      <c r="BE184" s="598"/>
      <c r="BF184" s="598"/>
      <c r="BG184" s="598"/>
      <c r="BH184" s="598"/>
      <c r="BI184" s="598"/>
      <c r="BJ184" s="598"/>
      <c r="BK184" s="598"/>
      <c r="BL184" s="598"/>
      <c r="BM184" s="598"/>
      <c r="BN184" s="598"/>
      <c r="BO184" s="598"/>
      <c r="BP184" s="598"/>
      <c r="BQ184" s="598"/>
      <c r="BR184" s="598"/>
      <c r="BS184" s="598"/>
      <c r="BT184" s="598"/>
      <c r="BU184" s="598"/>
      <c r="BV184" s="598"/>
      <c r="BW184" s="598"/>
      <c r="BX184" s="598"/>
      <c r="BY184" s="598"/>
      <c r="BZ184" s="598"/>
      <c r="CA184" s="598"/>
      <c r="CB184" s="598"/>
      <c r="CC184" s="598"/>
      <c r="CD184" s="598"/>
      <c r="CE184" s="598"/>
      <c r="CF184" s="598"/>
      <c r="CG184" s="598"/>
      <c r="CH184" s="598"/>
      <c r="CI184" s="598"/>
      <c r="CJ184" s="598"/>
      <c r="CK184" s="598"/>
      <c r="CL184" s="598"/>
      <c r="CM184" s="598"/>
      <c r="CN184" s="598"/>
      <c r="CO184" s="598"/>
      <c r="CP184" s="598"/>
      <c r="CQ184" s="598"/>
      <c r="CR184" s="598"/>
      <c r="CS184" s="598"/>
      <c r="CT184" s="598"/>
      <c r="CU184" s="598"/>
      <c r="CV184" s="598"/>
      <c r="CW184" s="598"/>
      <c r="CX184" s="598"/>
      <c r="CY184" s="598"/>
      <c r="CZ184" s="598"/>
      <c r="DA184" s="598"/>
      <c r="DB184" s="598"/>
      <c r="DC184" s="598"/>
      <c r="DD184" s="598"/>
      <c r="DE184" s="598"/>
      <c r="DF184" s="598"/>
      <c r="DG184" s="598"/>
      <c r="DH184" s="598">
        <v>0</v>
      </c>
      <c r="DI184" s="598" t="s">
        <v>765</v>
      </c>
      <c r="DJ184" s="598"/>
      <c r="DK184" s="598"/>
      <c r="DL184" s="598"/>
      <c r="DM184" s="598"/>
      <c r="DN184" s="598"/>
      <c r="DO184" s="598"/>
      <c r="DP184" s="598"/>
      <c r="DQ184" s="598"/>
      <c r="DR184" s="598"/>
      <c r="DS184" s="598"/>
      <c r="DT184" s="598"/>
      <c r="DU184" s="598"/>
      <c r="DV184" s="598"/>
      <c r="DW184" s="598"/>
      <c r="DX184" s="598"/>
      <c r="DY184" s="598"/>
      <c r="DZ184" s="598"/>
      <c r="EA184" s="598"/>
      <c r="EB184" s="598"/>
      <c r="EC184" s="598"/>
      <c r="ED184" s="598"/>
      <c r="EE184" s="598"/>
      <c r="EF184" s="598"/>
      <c r="EG184" s="598"/>
      <c r="EH184" s="598"/>
      <c r="EI184" s="598"/>
      <c r="EJ184" s="598"/>
      <c r="EK184" s="598"/>
      <c r="EL184" s="598"/>
      <c r="EM184" s="598"/>
      <c r="EN184" s="598"/>
      <c r="EO184" s="598"/>
      <c r="EP184" s="598"/>
      <c r="EQ184" s="598"/>
      <c r="ER184" s="598"/>
    </row>
    <row r="185" spans="1:148" ht="11.25" customHeight="1">
      <c r="A185" s="598" t="s">
        <v>766</v>
      </c>
      <c r="B185" s="598"/>
      <c r="C185" s="598"/>
      <c r="D185" s="598"/>
      <c r="E185" s="598"/>
      <c r="F185" s="598"/>
      <c r="G185" s="598"/>
      <c r="H185" s="598"/>
      <c r="I185" s="598"/>
      <c r="J185" s="598"/>
      <c r="K185" s="598"/>
      <c r="L185" s="598"/>
      <c r="M185" s="598"/>
      <c r="N185" s="598"/>
      <c r="O185" s="598"/>
      <c r="P185" s="598"/>
      <c r="Q185" s="598"/>
      <c r="R185" s="598"/>
      <c r="S185" s="598"/>
      <c r="T185" s="598"/>
      <c r="U185" s="598"/>
      <c r="V185" s="598"/>
      <c r="W185" s="598"/>
      <c r="X185" s="598"/>
      <c r="Y185" s="598"/>
      <c r="Z185" s="598"/>
      <c r="AA185" s="598"/>
      <c r="AB185" s="598"/>
      <c r="AC185" s="598"/>
      <c r="AD185" s="598"/>
      <c r="AE185" s="598"/>
      <c r="AF185" s="598"/>
      <c r="AG185" s="598"/>
      <c r="AH185" s="598"/>
      <c r="AI185" s="598"/>
      <c r="AJ185" s="598"/>
      <c r="AK185" s="598"/>
      <c r="AL185" s="598"/>
      <c r="AM185" s="598"/>
      <c r="AN185" s="598"/>
      <c r="AO185" s="598"/>
      <c r="AP185" s="598"/>
      <c r="AQ185" s="598"/>
      <c r="AR185" s="598"/>
      <c r="AS185" s="598"/>
      <c r="AT185" s="598"/>
      <c r="AU185" s="598"/>
      <c r="AV185" s="598"/>
      <c r="AW185" s="598"/>
      <c r="AX185" s="598"/>
      <c r="AY185" s="598"/>
      <c r="AZ185" s="598"/>
      <c r="BA185" s="598"/>
      <c r="BB185" s="598"/>
      <c r="BC185" s="598"/>
      <c r="BD185" s="598"/>
      <c r="BE185" s="598"/>
      <c r="BF185" s="598"/>
      <c r="BG185" s="598"/>
      <c r="BH185" s="598"/>
      <c r="BI185" s="598"/>
      <c r="BJ185" s="598"/>
      <c r="BK185" s="598"/>
      <c r="BL185" s="598"/>
      <c r="BM185" s="598"/>
      <c r="BN185" s="598"/>
      <c r="BO185" s="598"/>
      <c r="BP185" s="598"/>
      <c r="BQ185" s="598"/>
      <c r="BR185" s="598"/>
      <c r="BS185" s="598"/>
      <c r="BT185" s="598"/>
      <c r="BU185" s="598"/>
      <c r="BV185" s="598"/>
      <c r="BW185" s="598"/>
      <c r="BX185" s="598"/>
      <c r="BY185" s="598"/>
      <c r="BZ185" s="598"/>
      <c r="CA185" s="598"/>
      <c r="CB185" s="598"/>
      <c r="CC185" s="598"/>
      <c r="CD185" s="598"/>
      <c r="CE185" s="598"/>
      <c r="CF185" s="598"/>
      <c r="CG185" s="598"/>
      <c r="CH185" s="598"/>
      <c r="CI185" s="598"/>
      <c r="CJ185" s="598"/>
      <c r="CK185" s="598"/>
      <c r="CL185" s="598"/>
      <c r="CM185" s="598"/>
      <c r="CN185" s="598"/>
      <c r="CO185" s="598"/>
      <c r="CP185" s="598"/>
      <c r="CQ185" s="598"/>
      <c r="CR185" s="598"/>
      <c r="CS185" s="598"/>
      <c r="CT185" s="598"/>
      <c r="CU185" s="598"/>
      <c r="CV185" s="598"/>
      <c r="CW185" s="598"/>
      <c r="CX185" s="598"/>
      <c r="CY185" s="598"/>
      <c r="CZ185" s="598"/>
      <c r="DA185" s="598"/>
      <c r="DB185" s="598"/>
      <c r="DC185" s="598"/>
      <c r="DD185" s="598"/>
      <c r="DE185" s="598"/>
      <c r="DF185" s="598"/>
      <c r="DG185" s="598"/>
      <c r="DH185" s="598">
        <v>0</v>
      </c>
      <c r="DI185" s="598" t="s">
        <v>766</v>
      </c>
      <c r="DJ185" s="598"/>
      <c r="DK185" s="598"/>
      <c r="DL185" s="598"/>
      <c r="DM185" s="598"/>
      <c r="DN185" s="598"/>
      <c r="DO185" s="598"/>
      <c r="DP185" s="598"/>
      <c r="DQ185" s="598"/>
      <c r="DR185" s="598"/>
      <c r="DS185" s="598"/>
      <c r="DT185" s="598"/>
      <c r="DU185" s="598"/>
      <c r="DV185" s="598"/>
      <c r="DW185" s="598"/>
      <c r="DX185" s="598"/>
      <c r="DY185" s="598"/>
      <c r="DZ185" s="598"/>
      <c r="EA185" s="598"/>
      <c r="EB185" s="598"/>
      <c r="EC185" s="598"/>
      <c r="ED185" s="598"/>
      <c r="EE185" s="598"/>
      <c r="EF185" s="598"/>
      <c r="EG185" s="598"/>
      <c r="EH185" s="598"/>
      <c r="EI185" s="598"/>
      <c r="EJ185" s="598"/>
      <c r="EK185" s="598"/>
      <c r="EL185" s="598"/>
      <c r="EM185" s="598"/>
      <c r="EN185" s="598"/>
      <c r="EO185" s="598"/>
      <c r="EP185" s="598"/>
      <c r="EQ185" s="598"/>
      <c r="ER185" s="598"/>
    </row>
    <row r="186" spans="1:148">
      <c r="A186" s="598" t="s">
        <v>767</v>
      </c>
      <c r="B186" s="598"/>
      <c r="C186" s="598"/>
      <c r="D186" s="598"/>
      <c r="E186" s="598"/>
      <c r="F186" s="598"/>
      <c r="G186" s="598"/>
      <c r="H186" s="598"/>
      <c r="I186" s="598"/>
      <c r="J186" s="598"/>
      <c r="K186" s="598"/>
      <c r="L186" s="598"/>
      <c r="M186" s="598"/>
      <c r="N186" s="598"/>
      <c r="O186" s="598"/>
      <c r="P186" s="598"/>
      <c r="Q186" s="598"/>
      <c r="R186" s="598"/>
      <c r="S186" s="598"/>
      <c r="T186" s="598"/>
      <c r="U186" s="598"/>
      <c r="V186" s="598"/>
      <c r="W186" s="598"/>
      <c r="X186" s="598"/>
      <c r="Y186" s="598"/>
      <c r="Z186" s="598"/>
      <c r="AA186" s="598"/>
      <c r="AB186" s="598"/>
      <c r="AC186" s="598"/>
      <c r="AD186" s="598"/>
      <c r="AE186" s="598"/>
      <c r="AF186" s="598"/>
      <c r="AG186" s="598"/>
      <c r="AH186" s="598"/>
      <c r="AI186" s="598"/>
      <c r="AJ186" s="598"/>
      <c r="AK186" s="598"/>
      <c r="AL186" s="598"/>
      <c r="AM186" s="598"/>
      <c r="AN186" s="598"/>
      <c r="AO186" s="598"/>
      <c r="AP186" s="598"/>
      <c r="AQ186" s="598"/>
      <c r="AR186" s="598"/>
      <c r="AS186" s="598"/>
      <c r="AT186" s="598"/>
      <c r="AU186" s="598"/>
      <c r="AV186" s="598"/>
      <c r="AW186" s="598"/>
      <c r="AX186" s="598"/>
      <c r="AY186" s="598"/>
      <c r="AZ186" s="598"/>
      <c r="BA186" s="598"/>
      <c r="BB186" s="598"/>
      <c r="BC186" s="598"/>
      <c r="BD186" s="598"/>
      <c r="BE186" s="598"/>
      <c r="BF186" s="598"/>
      <c r="BG186" s="598"/>
      <c r="BH186" s="598"/>
      <c r="BI186" s="598"/>
      <c r="BJ186" s="598"/>
      <c r="BK186" s="598"/>
      <c r="BL186" s="598"/>
      <c r="BM186" s="598"/>
      <c r="BN186" s="598"/>
      <c r="BO186" s="598"/>
      <c r="BP186" s="598"/>
      <c r="BQ186" s="598"/>
      <c r="BR186" s="598"/>
      <c r="BS186" s="598"/>
      <c r="BT186" s="598"/>
      <c r="BU186" s="598"/>
      <c r="BV186" s="598"/>
      <c r="BW186" s="598"/>
      <c r="BX186" s="598"/>
      <c r="BY186" s="598"/>
      <c r="BZ186" s="598"/>
      <c r="CA186" s="598"/>
      <c r="CB186" s="598"/>
      <c r="CC186" s="598"/>
      <c r="CD186" s="598"/>
      <c r="CE186" s="598"/>
      <c r="CF186" s="598"/>
      <c r="CG186" s="598"/>
      <c r="CH186" s="598"/>
      <c r="CI186" s="598"/>
      <c r="CJ186" s="598"/>
      <c r="CK186" s="598"/>
      <c r="CL186" s="598"/>
      <c r="CM186" s="598"/>
      <c r="CN186" s="598"/>
      <c r="CO186" s="598"/>
      <c r="CP186" s="598"/>
      <c r="CQ186" s="598"/>
      <c r="CR186" s="598"/>
      <c r="CS186" s="598"/>
      <c r="CT186" s="598"/>
      <c r="CU186" s="598"/>
      <c r="CV186" s="598"/>
      <c r="CW186" s="598"/>
      <c r="CX186" s="598"/>
      <c r="CY186" s="598"/>
      <c r="CZ186" s="598"/>
      <c r="DA186" s="598"/>
      <c r="DB186" s="598"/>
      <c r="DC186" s="598"/>
      <c r="DD186" s="598"/>
      <c r="DE186" s="598"/>
      <c r="DF186" s="598"/>
      <c r="DG186" s="598"/>
      <c r="DH186" s="598">
        <v>0</v>
      </c>
      <c r="DI186" s="598" t="s">
        <v>767</v>
      </c>
      <c r="DJ186" s="598"/>
      <c r="DK186" s="598"/>
      <c r="DL186" s="598"/>
      <c r="DM186" s="598"/>
      <c r="DN186" s="598"/>
      <c r="DO186" s="598"/>
      <c r="DP186" s="598"/>
      <c r="DQ186" s="598"/>
      <c r="DR186" s="598"/>
      <c r="DS186" s="598"/>
      <c r="DT186" s="598"/>
      <c r="DU186" s="598"/>
      <c r="DV186" s="598"/>
      <c r="DW186" s="598"/>
      <c r="DX186" s="598"/>
      <c r="DY186" s="598"/>
      <c r="DZ186" s="598"/>
      <c r="EA186" s="598"/>
      <c r="EB186" s="598"/>
      <c r="EC186" s="598"/>
      <c r="ED186" s="598"/>
      <c r="EE186" s="598"/>
      <c r="EF186" s="598"/>
      <c r="EG186" s="598"/>
      <c r="EH186" s="598"/>
      <c r="EI186" s="598"/>
      <c r="EJ186" s="598"/>
      <c r="EK186" s="598"/>
      <c r="EL186" s="598"/>
      <c r="EM186" s="598"/>
      <c r="EN186" s="598"/>
      <c r="EO186" s="598"/>
      <c r="EP186" s="598"/>
      <c r="EQ186" s="598"/>
      <c r="ER186" s="598"/>
    </row>
    <row r="187" spans="1:148">
      <c r="A187" s="598" t="s">
        <v>768</v>
      </c>
      <c r="B187" s="598"/>
      <c r="C187" s="598"/>
      <c r="D187" s="598"/>
      <c r="E187" s="598"/>
      <c r="F187" s="598"/>
      <c r="G187" s="598"/>
      <c r="H187" s="598"/>
      <c r="I187" s="598"/>
      <c r="J187" s="598"/>
      <c r="K187" s="598"/>
      <c r="L187" s="598"/>
      <c r="M187" s="598"/>
      <c r="N187" s="598"/>
      <c r="O187" s="598"/>
      <c r="P187" s="598"/>
      <c r="Q187" s="598"/>
      <c r="R187" s="598"/>
      <c r="S187" s="598"/>
      <c r="T187" s="598"/>
      <c r="U187" s="598"/>
      <c r="V187" s="598"/>
      <c r="W187" s="598"/>
      <c r="X187" s="598"/>
      <c r="Y187" s="598"/>
      <c r="Z187" s="598"/>
      <c r="AA187" s="598"/>
      <c r="AB187" s="598"/>
      <c r="AC187" s="598"/>
      <c r="AD187" s="598"/>
      <c r="AE187" s="598"/>
      <c r="AF187" s="598"/>
      <c r="AG187" s="598"/>
      <c r="AH187" s="598"/>
      <c r="AI187" s="598"/>
      <c r="AJ187" s="598"/>
      <c r="AK187" s="598"/>
      <c r="AL187" s="598"/>
      <c r="AM187" s="598"/>
      <c r="AN187" s="598"/>
      <c r="AO187" s="598"/>
      <c r="AP187" s="598"/>
      <c r="AQ187" s="598"/>
      <c r="AR187" s="598"/>
      <c r="AS187" s="598"/>
      <c r="AT187" s="598"/>
      <c r="AU187" s="598"/>
      <c r="AV187" s="598"/>
      <c r="AW187" s="598"/>
      <c r="AX187" s="598"/>
      <c r="AY187" s="598"/>
      <c r="AZ187" s="598"/>
      <c r="BA187" s="598"/>
      <c r="BB187" s="598"/>
      <c r="BC187" s="598"/>
      <c r="BD187" s="598"/>
      <c r="BE187" s="598"/>
      <c r="BF187" s="598"/>
      <c r="BG187" s="598"/>
      <c r="BH187" s="598"/>
      <c r="BI187" s="598"/>
      <c r="BJ187" s="598"/>
      <c r="BK187" s="598"/>
      <c r="BL187" s="598"/>
      <c r="BM187" s="598"/>
      <c r="BN187" s="598"/>
      <c r="BO187" s="598"/>
      <c r="BP187" s="598"/>
      <c r="BQ187" s="598"/>
      <c r="BR187" s="598"/>
      <c r="BS187" s="598"/>
      <c r="BT187" s="598"/>
      <c r="BU187" s="598"/>
      <c r="BV187" s="598"/>
      <c r="BW187" s="598"/>
      <c r="BX187" s="598"/>
      <c r="BY187" s="598"/>
      <c r="BZ187" s="598"/>
      <c r="CA187" s="598"/>
      <c r="CB187" s="598"/>
      <c r="CC187" s="598"/>
      <c r="CD187" s="598"/>
      <c r="CE187" s="598"/>
      <c r="CF187" s="598"/>
      <c r="CG187" s="598"/>
      <c r="CH187" s="598"/>
      <c r="CI187" s="598"/>
      <c r="CJ187" s="598"/>
      <c r="CK187" s="598"/>
      <c r="CL187" s="598"/>
      <c r="CM187" s="598"/>
      <c r="CN187" s="598"/>
      <c r="CO187" s="598"/>
      <c r="CP187" s="598"/>
      <c r="CQ187" s="598"/>
      <c r="CR187" s="598"/>
      <c r="CS187" s="598"/>
      <c r="CT187" s="598"/>
      <c r="CU187" s="598"/>
      <c r="CV187" s="598"/>
      <c r="CW187" s="598"/>
      <c r="CX187" s="598"/>
      <c r="CY187" s="598"/>
      <c r="CZ187" s="598"/>
      <c r="DA187" s="598"/>
      <c r="DB187" s="598"/>
      <c r="DC187" s="598"/>
      <c r="DD187" s="598"/>
      <c r="DE187" s="598"/>
      <c r="DF187" s="598"/>
      <c r="DG187" s="598"/>
      <c r="DH187" s="598">
        <v>0</v>
      </c>
      <c r="DI187" s="598" t="s">
        <v>768</v>
      </c>
      <c r="DJ187" s="598"/>
      <c r="DK187" s="598"/>
      <c r="DL187" s="598"/>
      <c r="DM187" s="598"/>
      <c r="DN187" s="598"/>
      <c r="DO187" s="598"/>
      <c r="DP187" s="598"/>
      <c r="DQ187" s="598"/>
      <c r="DR187" s="598"/>
      <c r="DS187" s="598"/>
      <c r="DT187" s="598"/>
      <c r="DU187" s="598"/>
      <c r="DV187" s="598"/>
      <c r="DW187" s="598"/>
      <c r="DX187" s="598"/>
      <c r="DY187" s="598"/>
      <c r="DZ187" s="598"/>
      <c r="EA187" s="598"/>
      <c r="EB187" s="598"/>
      <c r="EC187" s="598"/>
      <c r="ED187" s="598"/>
      <c r="EE187" s="598"/>
      <c r="EF187" s="598"/>
      <c r="EG187" s="598"/>
      <c r="EH187" s="598"/>
      <c r="EI187" s="598"/>
      <c r="EJ187" s="598"/>
      <c r="EK187" s="598"/>
      <c r="EL187" s="598"/>
      <c r="EM187" s="598"/>
      <c r="EN187" s="598"/>
      <c r="EO187" s="598"/>
      <c r="EP187" s="598"/>
      <c r="EQ187" s="598"/>
      <c r="ER187" s="598"/>
    </row>
    <row r="188" spans="1:148">
      <c r="A188" s="598" t="s">
        <v>769</v>
      </c>
      <c r="B188" s="598"/>
      <c r="C188" s="598"/>
      <c r="D188" s="598"/>
      <c r="E188" s="598"/>
      <c r="F188" s="598"/>
      <c r="G188" s="598"/>
      <c r="H188" s="598"/>
      <c r="I188" s="598"/>
      <c r="J188" s="598"/>
      <c r="K188" s="598"/>
      <c r="L188" s="598"/>
      <c r="M188" s="598"/>
      <c r="N188" s="598"/>
      <c r="O188" s="598"/>
      <c r="P188" s="598"/>
      <c r="Q188" s="598"/>
      <c r="R188" s="598"/>
      <c r="S188" s="598"/>
      <c r="T188" s="598"/>
      <c r="U188" s="598"/>
      <c r="V188" s="598"/>
      <c r="W188" s="598"/>
      <c r="X188" s="598"/>
      <c r="Y188" s="598"/>
      <c r="Z188" s="598"/>
      <c r="AA188" s="598"/>
      <c r="AB188" s="598"/>
      <c r="AC188" s="598"/>
      <c r="AD188" s="598"/>
      <c r="AE188" s="598"/>
      <c r="AF188" s="598"/>
      <c r="AG188" s="598"/>
      <c r="AH188" s="598"/>
      <c r="AI188" s="598"/>
      <c r="AJ188" s="598"/>
      <c r="AK188" s="598"/>
      <c r="AL188" s="598"/>
      <c r="AM188" s="598"/>
      <c r="AN188" s="598"/>
      <c r="AO188" s="598"/>
      <c r="AP188" s="598"/>
      <c r="AQ188" s="598"/>
      <c r="AR188" s="598"/>
      <c r="AS188" s="598"/>
      <c r="AT188" s="598"/>
      <c r="AU188" s="598"/>
      <c r="AV188" s="598"/>
      <c r="AW188" s="598"/>
      <c r="AX188" s="598"/>
      <c r="AY188" s="598"/>
      <c r="AZ188" s="598"/>
      <c r="BA188" s="598"/>
      <c r="BB188" s="598"/>
      <c r="BC188" s="598"/>
      <c r="BD188" s="598"/>
      <c r="BE188" s="598"/>
      <c r="BF188" s="598"/>
      <c r="BG188" s="598"/>
      <c r="BH188" s="598"/>
      <c r="BI188" s="598"/>
      <c r="BJ188" s="598"/>
      <c r="BK188" s="598"/>
      <c r="BL188" s="598"/>
      <c r="BM188" s="598"/>
      <c r="BN188" s="598"/>
      <c r="BO188" s="598"/>
      <c r="BP188" s="598"/>
      <c r="BQ188" s="598"/>
      <c r="BR188" s="598"/>
      <c r="BS188" s="598"/>
      <c r="BT188" s="598"/>
      <c r="BU188" s="598"/>
      <c r="BV188" s="598"/>
      <c r="BW188" s="598"/>
      <c r="BX188" s="598"/>
      <c r="BY188" s="598"/>
      <c r="BZ188" s="598"/>
      <c r="CA188" s="598"/>
      <c r="CB188" s="598"/>
      <c r="CC188" s="598"/>
      <c r="CD188" s="598"/>
      <c r="CE188" s="598"/>
      <c r="CF188" s="598"/>
      <c r="CG188" s="598"/>
      <c r="CH188" s="598"/>
      <c r="CI188" s="598"/>
      <c r="CJ188" s="598"/>
      <c r="CK188" s="598"/>
      <c r="CL188" s="598"/>
      <c r="CM188" s="598"/>
      <c r="CN188" s="598"/>
      <c r="CO188" s="598"/>
      <c r="CP188" s="598"/>
      <c r="CQ188" s="598"/>
      <c r="CR188" s="598"/>
      <c r="CS188" s="598"/>
      <c r="CT188" s="598"/>
      <c r="CU188" s="598"/>
      <c r="CV188" s="598"/>
      <c r="CW188" s="598"/>
      <c r="CX188" s="598"/>
      <c r="CY188" s="598"/>
      <c r="CZ188" s="598"/>
      <c r="DA188" s="598"/>
      <c r="DB188" s="598"/>
      <c r="DC188" s="598"/>
      <c r="DD188" s="598"/>
      <c r="DE188" s="598"/>
      <c r="DF188" s="598"/>
      <c r="DG188" s="598"/>
      <c r="DH188" s="598">
        <v>0</v>
      </c>
      <c r="DI188" s="598" t="s">
        <v>769</v>
      </c>
      <c r="DJ188" s="598"/>
      <c r="DK188" s="598"/>
      <c r="DL188" s="598"/>
      <c r="DM188" s="598"/>
      <c r="DN188" s="598"/>
      <c r="DO188" s="598"/>
      <c r="DP188" s="598"/>
      <c r="DQ188" s="598"/>
      <c r="DR188" s="598"/>
      <c r="DS188" s="598"/>
      <c r="DT188" s="598"/>
      <c r="DU188" s="598"/>
      <c r="DV188" s="598"/>
      <c r="DW188" s="598"/>
      <c r="DX188" s="598"/>
      <c r="DY188" s="598"/>
      <c r="DZ188" s="598"/>
      <c r="EA188" s="598"/>
      <c r="EB188" s="598"/>
      <c r="EC188" s="598"/>
      <c r="ED188" s="598"/>
      <c r="EE188" s="598"/>
      <c r="EF188" s="598"/>
      <c r="EG188" s="598"/>
      <c r="EH188" s="598"/>
      <c r="EI188" s="598"/>
      <c r="EJ188" s="598"/>
      <c r="EK188" s="598"/>
      <c r="EL188" s="598"/>
      <c r="EM188" s="598"/>
      <c r="EN188" s="598"/>
      <c r="EO188" s="598"/>
      <c r="EP188" s="598"/>
      <c r="EQ188" s="598"/>
      <c r="ER188" s="598"/>
    </row>
    <row r="189" spans="1:148">
      <c r="A189" s="598" t="s">
        <v>770</v>
      </c>
      <c r="B189" s="598"/>
      <c r="C189" s="598"/>
      <c r="D189" s="598"/>
      <c r="E189" s="598"/>
      <c r="F189" s="598"/>
      <c r="G189" s="598"/>
      <c r="H189" s="598"/>
      <c r="I189" s="598"/>
      <c r="J189" s="598"/>
      <c r="K189" s="598"/>
      <c r="L189" s="598"/>
      <c r="M189" s="598"/>
      <c r="N189" s="598"/>
      <c r="O189" s="598"/>
      <c r="P189" s="598"/>
      <c r="Q189" s="598"/>
      <c r="R189" s="598"/>
      <c r="S189" s="598"/>
      <c r="T189" s="598"/>
      <c r="U189" s="598"/>
      <c r="V189" s="598"/>
      <c r="W189" s="598"/>
      <c r="X189" s="598"/>
      <c r="Y189" s="598"/>
      <c r="Z189" s="598"/>
      <c r="AA189" s="598"/>
      <c r="AB189" s="598"/>
      <c r="AC189" s="598"/>
      <c r="AD189" s="598"/>
      <c r="AE189" s="598"/>
      <c r="AF189" s="598"/>
      <c r="AG189" s="598"/>
      <c r="AH189" s="598"/>
      <c r="AI189" s="598"/>
      <c r="AJ189" s="598"/>
      <c r="AK189" s="598"/>
      <c r="AL189" s="598"/>
      <c r="AM189" s="598"/>
      <c r="AN189" s="598"/>
      <c r="AO189" s="598"/>
      <c r="AP189" s="598"/>
      <c r="AQ189" s="598"/>
      <c r="AR189" s="598"/>
      <c r="AS189" s="598"/>
      <c r="AT189" s="598"/>
      <c r="AU189" s="598"/>
      <c r="AV189" s="598"/>
      <c r="AW189" s="598"/>
      <c r="AX189" s="598"/>
      <c r="AY189" s="598"/>
      <c r="AZ189" s="598"/>
      <c r="BA189" s="598"/>
      <c r="BB189" s="598"/>
      <c r="BC189" s="598"/>
      <c r="BD189" s="598"/>
      <c r="BE189" s="598"/>
      <c r="BF189" s="598"/>
      <c r="BG189" s="598"/>
      <c r="BH189" s="598"/>
      <c r="BI189" s="598"/>
      <c r="BJ189" s="598"/>
      <c r="BK189" s="598"/>
      <c r="BL189" s="598"/>
      <c r="BM189" s="598"/>
      <c r="BN189" s="598"/>
      <c r="BO189" s="598"/>
      <c r="BP189" s="598"/>
      <c r="BQ189" s="598"/>
      <c r="BR189" s="598"/>
      <c r="BS189" s="598"/>
      <c r="BT189" s="598"/>
      <c r="BU189" s="598"/>
      <c r="BV189" s="598"/>
      <c r="BW189" s="598"/>
      <c r="BX189" s="598"/>
      <c r="BY189" s="598"/>
      <c r="BZ189" s="598"/>
      <c r="CA189" s="598"/>
      <c r="CB189" s="598"/>
      <c r="CC189" s="598"/>
      <c r="CD189" s="598"/>
      <c r="CE189" s="598"/>
      <c r="CF189" s="598"/>
      <c r="CG189" s="598"/>
      <c r="CH189" s="598"/>
      <c r="CI189" s="598"/>
      <c r="CJ189" s="598"/>
      <c r="CK189" s="598"/>
      <c r="CL189" s="598"/>
      <c r="CM189" s="598"/>
      <c r="CN189" s="598"/>
      <c r="CO189" s="598"/>
      <c r="CP189" s="598"/>
      <c r="CQ189" s="598"/>
      <c r="CR189" s="598"/>
      <c r="CS189" s="598"/>
      <c r="CT189" s="598"/>
      <c r="CU189" s="598"/>
      <c r="CV189" s="598"/>
      <c r="CW189" s="598"/>
      <c r="CX189" s="598"/>
      <c r="CY189" s="598"/>
      <c r="CZ189" s="598"/>
      <c r="DA189" s="598"/>
      <c r="DB189" s="598"/>
      <c r="DC189" s="598"/>
      <c r="DD189" s="598"/>
      <c r="DE189" s="598"/>
      <c r="DF189" s="598"/>
      <c r="DG189" s="598"/>
      <c r="DH189" s="598">
        <v>0</v>
      </c>
      <c r="DI189" s="598" t="s">
        <v>770</v>
      </c>
      <c r="DJ189" s="598"/>
      <c r="DK189" s="598"/>
      <c r="DL189" s="598"/>
      <c r="DM189" s="598"/>
      <c r="DN189" s="598"/>
      <c r="DO189" s="598"/>
      <c r="DP189" s="598"/>
      <c r="DQ189" s="598"/>
      <c r="DR189" s="598"/>
      <c r="DS189" s="598"/>
      <c r="DT189" s="598"/>
      <c r="DU189" s="598"/>
      <c r="DV189" s="598"/>
      <c r="DW189" s="598"/>
      <c r="DX189" s="598"/>
      <c r="DY189" s="598"/>
      <c r="DZ189" s="598"/>
      <c r="EA189" s="598"/>
      <c r="EB189" s="598"/>
      <c r="EC189" s="598"/>
      <c r="ED189" s="598"/>
      <c r="EE189" s="598"/>
      <c r="EF189" s="598"/>
      <c r="EG189" s="598"/>
      <c r="EH189" s="598"/>
      <c r="EI189" s="598"/>
      <c r="EJ189" s="598"/>
      <c r="EK189" s="598"/>
      <c r="EL189" s="598"/>
      <c r="EM189" s="598"/>
      <c r="EN189" s="598"/>
      <c r="EO189" s="598"/>
      <c r="EP189" s="598"/>
      <c r="EQ189" s="598"/>
      <c r="ER189" s="598"/>
    </row>
    <row r="190" spans="1:148">
      <c r="A190" s="598"/>
      <c r="B190" s="598"/>
      <c r="C190" s="598"/>
      <c r="D190" s="598"/>
      <c r="E190" s="598"/>
      <c r="F190" s="598"/>
      <c r="G190" s="598"/>
      <c r="H190" s="598"/>
      <c r="I190" s="598"/>
      <c r="J190" s="598"/>
      <c r="K190" s="598"/>
      <c r="L190" s="598"/>
      <c r="M190" s="598"/>
      <c r="N190" s="598"/>
      <c r="O190" s="598"/>
      <c r="P190" s="598"/>
      <c r="Q190" s="598"/>
      <c r="R190" s="598"/>
      <c r="S190" s="598"/>
      <c r="T190" s="598"/>
      <c r="U190" s="598"/>
      <c r="V190" s="598"/>
      <c r="W190" s="598"/>
      <c r="X190" s="598"/>
      <c r="Y190" s="598"/>
      <c r="Z190" s="598"/>
      <c r="AA190" s="598"/>
      <c r="AB190" s="598"/>
      <c r="AC190" s="598"/>
      <c r="AD190" s="598"/>
      <c r="AE190" s="598"/>
      <c r="AF190" s="598"/>
      <c r="AG190" s="598"/>
      <c r="AH190" s="598"/>
      <c r="AI190" s="598"/>
      <c r="AJ190" s="598"/>
      <c r="AK190" s="598"/>
      <c r="AL190" s="598"/>
      <c r="AM190" s="598"/>
      <c r="AN190" s="598"/>
      <c r="AO190" s="598"/>
      <c r="AP190" s="598"/>
      <c r="AQ190" s="598"/>
      <c r="AR190" s="598"/>
      <c r="AS190" s="598"/>
      <c r="AT190" s="598"/>
      <c r="AU190" s="598"/>
      <c r="AV190" s="598"/>
      <c r="AW190" s="598"/>
      <c r="AX190" s="598"/>
      <c r="AY190" s="598"/>
      <c r="AZ190" s="598"/>
      <c r="BA190" s="598"/>
      <c r="BB190" s="598"/>
      <c r="BC190" s="598"/>
      <c r="BD190" s="598"/>
      <c r="BE190" s="598"/>
      <c r="BF190" s="598"/>
      <c r="BG190" s="598"/>
      <c r="BH190" s="598"/>
      <c r="BI190" s="598"/>
      <c r="BJ190" s="598"/>
      <c r="BK190" s="598"/>
      <c r="BL190" s="598"/>
      <c r="BM190" s="598"/>
      <c r="BN190" s="598"/>
      <c r="BO190" s="598"/>
      <c r="BP190" s="598"/>
      <c r="BQ190" s="598"/>
      <c r="BR190" s="598"/>
      <c r="BS190" s="598"/>
      <c r="BT190" s="598"/>
      <c r="BU190" s="598"/>
      <c r="BV190" s="598"/>
      <c r="BW190" s="598"/>
      <c r="BX190" s="598"/>
      <c r="BY190" s="598"/>
      <c r="BZ190" s="598"/>
      <c r="CA190" s="598"/>
      <c r="CB190" s="598"/>
      <c r="CC190" s="598"/>
      <c r="CD190" s="598"/>
      <c r="CE190" s="598"/>
      <c r="CF190" s="598"/>
      <c r="CG190" s="598"/>
      <c r="CH190" s="598"/>
      <c r="CI190" s="598"/>
      <c r="CJ190" s="598"/>
      <c r="CK190" s="598"/>
      <c r="CL190" s="598"/>
      <c r="CM190" s="598"/>
      <c r="CN190" s="598"/>
      <c r="CO190" s="598"/>
      <c r="CP190" s="598"/>
      <c r="CQ190" s="598"/>
      <c r="CR190" s="598"/>
      <c r="CS190" s="598"/>
      <c r="CT190" s="598"/>
      <c r="CU190" s="598"/>
      <c r="CV190" s="598"/>
      <c r="CW190" s="598"/>
      <c r="CX190" s="598"/>
      <c r="CY190" s="598"/>
      <c r="CZ190" s="598"/>
      <c r="DA190" s="598"/>
      <c r="DB190" s="598"/>
      <c r="DC190" s="598"/>
      <c r="DD190" s="598"/>
      <c r="DE190" s="598"/>
      <c r="DF190" s="598"/>
      <c r="DG190" s="598"/>
      <c r="DH190" s="598"/>
      <c r="DI190" s="598"/>
      <c r="DJ190" s="598"/>
      <c r="DK190" s="598"/>
      <c r="DL190" s="598"/>
      <c r="DM190" s="598"/>
      <c r="DN190" s="598"/>
      <c r="DO190" s="598"/>
      <c r="DP190" s="598"/>
      <c r="DQ190" s="598"/>
      <c r="DR190" s="598"/>
      <c r="DS190" s="598"/>
      <c r="DT190" s="598"/>
      <c r="DU190" s="598"/>
      <c r="DV190" s="598"/>
      <c r="DW190" s="598"/>
      <c r="DX190" s="598"/>
      <c r="DY190" s="598"/>
      <c r="DZ190" s="598"/>
      <c r="EA190" s="598"/>
      <c r="EB190" s="598"/>
      <c r="EC190" s="598"/>
      <c r="ED190" s="598"/>
      <c r="EE190" s="598"/>
      <c r="EF190" s="598"/>
      <c r="EG190" s="598"/>
      <c r="EH190" s="598"/>
      <c r="EI190" s="598"/>
      <c r="EJ190" s="598"/>
      <c r="EK190" s="598"/>
      <c r="EL190" s="598"/>
      <c r="EM190" s="598"/>
      <c r="EN190" s="598"/>
      <c r="EO190" s="598"/>
      <c r="EP190" s="598"/>
      <c r="EQ190" s="598"/>
      <c r="ER190" s="598"/>
    </row>
    <row r="191" spans="1:148">
      <c r="A191" s="598" t="s">
        <v>772</v>
      </c>
      <c r="B191" s="598">
        <v>-7934.9415714285715</v>
      </c>
      <c r="C191" s="598">
        <v>-218.4629523809524</v>
      </c>
      <c r="D191" s="598">
        <v>-4746.0149523809523</v>
      </c>
      <c r="E191" s="598">
        <v>-255.62938095238096</v>
      </c>
      <c r="F191" s="598">
        <v>-4176.1604761904764</v>
      </c>
      <c r="G191" s="598">
        <v>-216.68571428571428</v>
      </c>
      <c r="H191" s="598">
        <v>-1695.044523809524</v>
      </c>
      <c r="I191" s="598">
        <v>-2582.853333333333</v>
      </c>
      <c r="J191" s="598">
        <v>-1548.4493333333332</v>
      </c>
      <c r="K191" s="598">
        <v>-209.26457142857146</v>
      </c>
      <c r="L191" s="598">
        <v>-1251.7369523809525</v>
      </c>
      <c r="M191" s="598">
        <v>-616.97441269841272</v>
      </c>
      <c r="N191" s="598">
        <v>-3529.0991190476198</v>
      </c>
      <c r="O191" s="598">
        <v>-1073.9167777777775</v>
      </c>
      <c r="P191" s="598">
        <v>-1219.8969841269843</v>
      </c>
      <c r="Q191" s="598">
        <v>-6623.5733333333337</v>
      </c>
      <c r="R191" s="598">
        <v>0</v>
      </c>
      <c r="S191" s="598">
        <v>-24139.86</v>
      </c>
      <c r="T191" s="598">
        <v>-1116.1785714285716</v>
      </c>
      <c r="U191" s="598">
        <v>-2822.9671428571428</v>
      </c>
      <c r="V191" s="598">
        <v>-1724.9771428571428</v>
      </c>
      <c r="W191" s="598">
        <v>-758.88000000000011</v>
      </c>
      <c r="X191" s="598">
        <v>-2644.8564285714288</v>
      </c>
      <c r="Y191" s="598">
        <v>-123.68571428571424</v>
      </c>
      <c r="Z191" s="598">
        <v>-7870.9835555555601</v>
      </c>
      <c r="AA191" s="598">
        <v>-1234.4354761904758</v>
      </c>
      <c r="AB191" s="598">
        <v>0</v>
      </c>
      <c r="AC191" s="598">
        <v>-1283.7028571428573</v>
      </c>
      <c r="AD191" s="598">
        <v>-2010.583333333333</v>
      </c>
      <c r="AE191" s="598">
        <v>-26.8</v>
      </c>
      <c r="AF191" s="598">
        <v>-3973.3333333333335</v>
      </c>
      <c r="AG191" s="598">
        <v>-2154.4876190476193</v>
      </c>
      <c r="AH191" s="598">
        <v>-10995.326190476191</v>
      </c>
      <c r="AI191" s="598">
        <v>-115.2</v>
      </c>
      <c r="AJ191" s="598">
        <v>-2661.8571428571427</v>
      </c>
      <c r="AK191" s="598">
        <v>-211.58000000000004</v>
      </c>
      <c r="AL191" s="598">
        <v>-2085.3203333333349</v>
      </c>
      <c r="AM191" s="598">
        <v>-620.28285714285698</v>
      </c>
      <c r="AN191" s="598">
        <v>-96.858442857142862</v>
      </c>
      <c r="AO191" s="598">
        <v>-37.998999999999995</v>
      </c>
      <c r="AP191" s="598">
        <v>-11.568</v>
      </c>
      <c r="AQ191" s="598">
        <v>0</v>
      </c>
      <c r="AR191" s="598">
        <v>-1700</v>
      </c>
      <c r="AS191" s="598">
        <v>-7495.25</v>
      </c>
      <c r="AT191" s="598">
        <v>-518.69234126984134</v>
      </c>
      <c r="AU191" s="598">
        <v>-477.5</v>
      </c>
      <c r="AV191" s="598">
        <v>-1672.5228571428565</v>
      </c>
      <c r="AW191" s="598">
        <v>-663</v>
      </c>
      <c r="AX191" s="598">
        <v>-1324.6875</v>
      </c>
      <c r="AY191" s="598">
        <v>-183.23600000000002</v>
      </c>
      <c r="AZ191" s="598">
        <v>0</v>
      </c>
      <c r="BA191" s="598">
        <v>-542.5</v>
      </c>
      <c r="BB191" s="598">
        <v>-177.96333333333334</v>
      </c>
      <c r="BC191" s="598">
        <v>-26.04000000000001</v>
      </c>
      <c r="BD191" s="598">
        <v>-6517.75</v>
      </c>
      <c r="BE191" s="598">
        <v>0</v>
      </c>
      <c r="BF191" s="598">
        <v>-5368.8000000000011</v>
      </c>
      <c r="BG191" s="598">
        <v>-124.19999999999999</v>
      </c>
      <c r="BH191" s="598">
        <v>0</v>
      </c>
      <c r="BI191" s="598">
        <v>-800.69999999999993</v>
      </c>
      <c r="BJ191" s="598">
        <v>-797.33857142857141</v>
      </c>
      <c r="BK191" s="598">
        <v>-5138.1428571428569</v>
      </c>
      <c r="BL191" s="598">
        <v>-435.57142857142856</v>
      </c>
      <c r="BM191" s="598">
        <v>-508.85714285714289</v>
      </c>
      <c r="BN191" s="598">
        <v>-3678.8689999999997</v>
      </c>
      <c r="BO191" s="598">
        <v>-283.11</v>
      </c>
      <c r="BP191" s="598">
        <v>-156.59999999999997</v>
      </c>
      <c r="BQ191" s="598">
        <v>0</v>
      </c>
      <c r="BR191" s="598">
        <v>-591.32000000000005</v>
      </c>
      <c r="BS191" s="598">
        <v>-24976</v>
      </c>
      <c r="BT191" s="598">
        <v>-20085.778571428571</v>
      </c>
      <c r="BU191" s="598">
        <v>-150.39999999999998</v>
      </c>
      <c r="BV191" s="598">
        <v>-4968.3240000000014</v>
      </c>
      <c r="BW191" s="598">
        <v>-856.5</v>
      </c>
      <c r="BX191" s="598">
        <v>-358.85714285714289</v>
      </c>
      <c r="BY191" s="598">
        <v>0</v>
      </c>
      <c r="BZ191" s="598">
        <v>0</v>
      </c>
      <c r="CA191" s="598">
        <v>0</v>
      </c>
      <c r="CB191" s="598">
        <v>-127.57142857142856</v>
      </c>
      <c r="CC191" s="598">
        <v>-549.09523809523807</v>
      </c>
      <c r="CD191" s="598">
        <v>-569.58928571428567</v>
      </c>
      <c r="CE191" s="598">
        <v>-706.05714285714294</v>
      </c>
      <c r="CF191" s="598">
        <v>-2308.4279999999999</v>
      </c>
      <c r="CG191" s="598">
        <v>-45.6</v>
      </c>
      <c r="CH191" s="598">
        <v>-2428.4642857142858</v>
      </c>
      <c r="CI191" s="598">
        <v>-18.159999999999997</v>
      </c>
      <c r="CJ191" s="598">
        <v>-3596.4290000000001</v>
      </c>
      <c r="CK191" s="598">
        <v>-208.96</v>
      </c>
      <c r="CL191" s="598">
        <v>-803.73557142857135</v>
      </c>
      <c r="CM191" s="598">
        <v>-3778.8214285714284</v>
      </c>
      <c r="CN191" s="598">
        <v>-4.607142857143117</v>
      </c>
      <c r="CO191" s="598">
        <v>-4467.6738095238088</v>
      </c>
      <c r="CP191" s="598">
        <v>-435</v>
      </c>
      <c r="CQ191" s="598">
        <v>-2508.0214285714283</v>
      </c>
      <c r="CR191" s="598">
        <v>-59</v>
      </c>
      <c r="CS191" s="598">
        <v>-1297.4642857142858</v>
      </c>
      <c r="CT191" s="598">
        <v>0</v>
      </c>
      <c r="CU191" s="598">
        <v>-817.42857142857144</v>
      </c>
      <c r="CV191" s="598">
        <v>-240.47619047619037</v>
      </c>
      <c r="CW191" s="598">
        <v>0</v>
      </c>
      <c r="CX191" s="598">
        <v>0</v>
      </c>
      <c r="CY191" s="598">
        <v>-163.5</v>
      </c>
      <c r="CZ191" s="598">
        <v>-315.13214285714287</v>
      </c>
      <c r="DA191" s="598">
        <v>-475.98571428571427</v>
      </c>
      <c r="DB191" s="598">
        <v>0</v>
      </c>
      <c r="DC191" s="598">
        <v>0</v>
      </c>
      <c r="DD191" s="598">
        <v>0</v>
      </c>
      <c r="DE191" s="598">
        <v>0</v>
      </c>
      <c r="DF191" s="598">
        <v>0</v>
      </c>
      <c r="DG191" s="598">
        <v>0</v>
      </c>
      <c r="DH191" s="598">
        <v>-223124.13894285716</v>
      </c>
      <c r="DI191" s="598" t="s">
        <v>772</v>
      </c>
      <c r="DJ191" s="598"/>
      <c r="DK191" s="598"/>
      <c r="DL191" s="598"/>
      <c r="DM191" s="598"/>
      <c r="DN191" s="598"/>
      <c r="DO191" s="598"/>
      <c r="DP191" s="598"/>
      <c r="DQ191" s="598"/>
      <c r="DR191" s="598"/>
      <c r="DS191" s="598"/>
      <c r="DT191" s="598"/>
      <c r="DU191" s="598"/>
      <c r="DV191" s="598"/>
      <c r="DW191" s="598"/>
      <c r="DX191" s="598"/>
      <c r="DY191" s="598"/>
      <c r="DZ191" s="598"/>
      <c r="EA191" s="598"/>
      <c r="EB191" s="598"/>
      <c r="EC191" s="598"/>
      <c r="ED191" s="598"/>
      <c r="EE191" s="598"/>
      <c r="EF191" s="598"/>
      <c r="EG191" s="598"/>
      <c r="EH191" s="598"/>
      <c r="EI191" s="598"/>
      <c r="EJ191" s="598"/>
      <c r="EK191" s="598"/>
      <c r="EL191" s="598"/>
      <c r="EM191" s="598"/>
      <c r="EN191" s="598"/>
      <c r="EO191" s="598"/>
      <c r="EP191" s="598"/>
      <c r="EQ191" s="598"/>
      <c r="ER191" s="598"/>
    </row>
    <row r="192" spans="1:148" ht="18.75" customHeight="1">
      <c r="A192" s="598" t="s">
        <v>754</v>
      </c>
      <c r="B192" s="598">
        <v>-1.6565714285715103</v>
      </c>
      <c r="C192" s="598">
        <v>-88.462952380952387</v>
      </c>
      <c r="D192" s="598">
        <v>0</v>
      </c>
      <c r="E192" s="598">
        <v>0</v>
      </c>
      <c r="F192" s="598">
        <v>0</v>
      </c>
      <c r="G192" s="598">
        <v>-16.285714285714285</v>
      </c>
      <c r="H192" s="598">
        <v>-774.54452380952387</v>
      </c>
      <c r="I192" s="598">
        <v>0</v>
      </c>
      <c r="J192" s="598">
        <v>-112.44933333333336</v>
      </c>
      <c r="K192" s="598">
        <v>-52.234571428571428</v>
      </c>
      <c r="L192" s="598">
        <v>-1251.7369523809525</v>
      </c>
      <c r="M192" s="598">
        <v>-101.73238095238094</v>
      </c>
      <c r="N192" s="598">
        <v>-273.53571428571422</v>
      </c>
      <c r="O192" s="598">
        <v>-576.07238095238097</v>
      </c>
      <c r="P192" s="598">
        <v>-59.147142857142853</v>
      </c>
      <c r="Q192" s="598">
        <v>0</v>
      </c>
      <c r="R192" s="598">
        <v>0</v>
      </c>
      <c r="S192" s="598">
        <v>0</v>
      </c>
      <c r="T192" s="598">
        <v>-80.828571428571422</v>
      </c>
      <c r="U192" s="598">
        <v>-656.61714285714288</v>
      </c>
      <c r="V192" s="598">
        <v>0</v>
      </c>
      <c r="W192" s="598">
        <v>0</v>
      </c>
      <c r="X192" s="598">
        <v>0</v>
      </c>
      <c r="Y192" s="598">
        <v>0</v>
      </c>
      <c r="Z192" s="598">
        <v>-999.03238095238089</v>
      </c>
      <c r="AA192" s="598">
        <v>-320.09142857142859</v>
      </c>
      <c r="AB192" s="598">
        <v>0</v>
      </c>
      <c r="AC192" s="598">
        <v>0</v>
      </c>
      <c r="AD192" s="598">
        <v>-92.266666666666765</v>
      </c>
      <c r="AE192" s="598">
        <v>0</v>
      </c>
      <c r="AF192" s="598">
        <v>0</v>
      </c>
      <c r="AG192" s="598">
        <v>-287.12761904761902</v>
      </c>
      <c r="AH192" s="598">
        <v>0</v>
      </c>
      <c r="AI192" s="598">
        <v>0</v>
      </c>
      <c r="AJ192" s="598">
        <v>0</v>
      </c>
      <c r="AK192" s="598">
        <v>0</v>
      </c>
      <c r="AL192" s="598">
        <v>-438.53333333333342</v>
      </c>
      <c r="AM192" s="598">
        <v>-12.962857142857132</v>
      </c>
      <c r="AN192" s="598">
        <v>-24.00844285714286</v>
      </c>
      <c r="AO192" s="598">
        <v>-13.939</v>
      </c>
      <c r="AP192" s="598">
        <v>-11.568</v>
      </c>
      <c r="AQ192" s="598">
        <v>0</v>
      </c>
      <c r="AR192" s="598">
        <v>0</v>
      </c>
      <c r="AS192" s="598">
        <v>0</v>
      </c>
      <c r="AT192" s="598">
        <v>0</v>
      </c>
      <c r="AU192" s="598">
        <v>0</v>
      </c>
      <c r="AV192" s="598">
        <v>0</v>
      </c>
      <c r="AW192" s="598">
        <v>0</v>
      </c>
      <c r="AX192" s="598">
        <v>0</v>
      </c>
      <c r="AY192" s="598">
        <v>0</v>
      </c>
      <c r="AZ192" s="598">
        <v>0</v>
      </c>
      <c r="BA192" s="598">
        <v>0</v>
      </c>
      <c r="BB192" s="598">
        <v>0</v>
      </c>
      <c r="BC192" s="598">
        <v>0</v>
      </c>
      <c r="BD192" s="598">
        <v>0</v>
      </c>
      <c r="BE192" s="598">
        <v>0</v>
      </c>
      <c r="BF192" s="598">
        <v>0</v>
      </c>
      <c r="BG192" s="598">
        <v>0</v>
      </c>
      <c r="BH192" s="598">
        <v>0</v>
      </c>
      <c r="BI192" s="598">
        <v>0</v>
      </c>
      <c r="BJ192" s="598">
        <v>0</v>
      </c>
      <c r="BK192" s="598">
        <v>-2256.6428571428569</v>
      </c>
      <c r="BL192" s="598">
        <v>-117.57142857142856</v>
      </c>
      <c r="BM192" s="598">
        <v>-174.85714285714289</v>
      </c>
      <c r="BN192" s="598">
        <v>-1588.3714285714286</v>
      </c>
      <c r="BO192" s="598">
        <v>0</v>
      </c>
      <c r="BP192" s="598">
        <v>0</v>
      </c>
      <c r="BQ192" s="598">
        <v>0</v>
      </c>
      <c r="BR192" s="598">
        <v>0</v>
      </c>
      <c r="BS192" s="598">
        <v>-10589</v>
      </c>
      <c r="BT192" s="598">
        <v>-5795.028571428571</v>
      </c>
      <c r="BU192" s="598">
        <v>0</v>
      </c>
      <c r="BV192" s="598">
        <v>-1468.8000000000004</v>
      </c>
      <c r="BW192" s="598">
        <v>0</v>
      </c>
      <c r="BX192" s="598">
        <v>-108.85714285714286</v>
      </c>
      <c r="BY192" s="598">
        <v>0</v>
      </c>
      <c r="BZ192" s="598">
        <v>0</v>
      </c>
      <c r="CA192" s="598">
        <v>0</v>
      </c>
      <c r="CB192" s="598">
        <v>-47.571428571428569</v>
      </c>
      <c r="CC192" s="598">
        <v>0</v>
      </c>
      <c r="CD192" s="598">
        <v>-32.142857142857139</v>
      </c>
      <c r="CE192" s="598">
        <v>-100.45714285714286</v>
      </c>
      <c r="CF192" s="598">
        <v>0</v>
      </c>
      <c r="CG192" s="598">
        <v>0</v>
      </c>
      <c r="CH192" s="598">
        <v>-524.3142857142858</v>
      </c>
      <c r="CI192" s="598">
        <v>0</v>
      </c>
      <c r="CJ192" s="598">
        <v>0</v>
      </c>
      <c r="CK192" s="598">
        <v>0</v>
      </c>
      <c r="CL192" s="598">
        <v>-127.79999999999998</v>
      </c>
      <c r="CM192" s="598">
        <v>-584.07142857142844</v>
      </c>
      <c r="CN192" s="598">
        <v>0</v>
      </c>
      <c r="CO192" s="598">
        <v>0</v>
      </c>
      <c r="CP192" s="598">
        <v>0</v>
      </c>
      <c r="CQ192" s="598">
        <v>-943.07142857142844</v>
      </c>
      <c r="CR192" s="598">
        <v>-31.5</v>
      </c>
      <c r="CS192" s="598">
        <v>-187.28571428571428</v>
      </c>
      <c r="CT192" s="598">
        <v>0</v>
      </c>
      <c r="CU192" s="598">
        <v>-145.92857142857144</v>
      </c>
      <c r="CV192" s="598">
        <v>0</v>
      </c>
      <c r="CW192" s="598">
        <v>0</v>
      </c>
      <c r="CX192" s="598">
        <v>0</v>
      </c>
      <c r="CY192" s="598">
        <v>0</v>
      </c>
      <c r="CZ192" s="598">
        <v>0</v>
      </c>
      <c r="DA192" s="598">
        <v>0</v>
      </c>
      <c r="DB192" s="598">
        <v>0</v>
      </c>
      <c r="DC192" s="598">
        <v>0</v>
      </c>
      <c r="DD192" s="598">
        <v>0</v>
      </c>
      <c r="DE192" s="598"/>
      <c r="DF192" s="598">
        <v>0</v>
      </c>
      <c r="DG192" s="598">
        <v>0</v>
      </c>
      <c r="DH192" s="598">
        <v>-31068.105109523807</v>
      </c>
      <c r="DI192" s="598" t="s">
        <v>754</v>
      </c>
      <c r="DJ192" s="598"/>
      <c r="DK192" s="598"/>
      <c r="DL192" s="598"/>
      <c r="DM192" s="598"/>
      <c r="DN192" s="598"/>
      <c r="DO192" s="598"/>
      <c r="DP192" s="598"/>
      <c r="DQ192" s="598"/>
      <c r="DR192" s="598"/>
      <c r="DS192" s="598"/>
      <c r="DT192" s="598"/>
      <c r="DU192" s="598"/>
      <c r="DV192" s="598"/>
      <c r="DW192" s="598"/>
      <c r="DX192" s="598"/>
      <c r="DY192" s="598"/>
      <c r="DZ192" s="598"/>
      <c r="EA192" s="598"/>
      <c r="EB192" s="598"/>
      <c r="EC192" s="598"/>
      <c r="ED192" s="598"/>
      <c r="EE192" s="598"/>
      <c r="EF192" s="598"/>
      <c r="EG192" s="598"/>
      <c r="EH192" s="598"/>
      <c r="EI192" s="598"/>
      <c r="EJ192" s="598"/>
      <c r="EK192" s="598"/>
      <c r="EL192" s="598"/>
      <c r="EM192" s="598"/>
      <c r="EN192" s="598"/>
      <c r="EO192" s="598"/>
      <c r="EP192" s="598"/>
      <c r="EQ192" s="598"/>
      <c r="ER192" s="598"/>
    </row>
    <row r="193" spans="1:148" ht="15.75" customHeight="1" outlineLevel="1">
      <c r="A193" s="598" t="s">
        <v>755</v>
      </c>
      <c r="B193" s="598">
        <v>-5474.7</v>
      </c>
      <c r="C193" s="598">
        <v>0</v>
      </c>
      <c r="D193" s="598">
        <v>-1448.8569523809524</v>
      </c>
      <c r="E193" s="598">
        <v>0</v>
      </c>
      <c r="F193" s="598">
        <v>-691.23047619047611</v>
      </c>
      <c r="G193" s="598">
        <v>0</v>
      </c>
      <c r="H193" s="598">
        <v>0</v>
      </c>
      <c r="I193" s="598">
        <v>0</v>
      </c>
      <c r="J193" s="598">
        <v>0</v>
      </c>
      <c r="K193" s="598">
        <v>0</v>
      </c>
      <c r="L193" s="598">
        <v>0</v>
      </c>
      <c r="M193" s="598">
        <v>0</v>
      </c>
      <c r="N193" s="598">
        <v>-26.639999999999986</v>
      </c>
      <c r="O193" s="598">
        <v>-20.720000000000027</v>
      </c>
      <c r="P193" s="598">
        <v>-14.800000000000011</v>
      </c>
      <c r="Q193" s="598">
        <v>0</v>
      </c>
      <c r="R193" s="598">
        <v>0</v>
      </c>
      <c r="S193" s="598">
        <v>0</v>
      </c>
      <c r="T193" s="598">
        <v>-18</v>
      </c>
      <c r="U193" s="598">
        <v>-121.20000000000005</v>
      </c>
      <c r="V193" s="598">
        <v>0</v>
      </c>
      <c r="W193" s="598">
        <v>-10.8</v>
      </c>
      <c r="X193" s="598">
        <v>0</v>
      </c>
      <c r="Y193" s="598">
        <v>0</v>
      </c>
      <c r="Z193" s="598">
        <v>-415.84000000000015</v>
      </c>
      <c r="AA193" s="598">
        <v>-91.32</v>
      </c>
      <c r="AB193" s="598">
        <v>0</v>
      </c>
      <c r="AC193" s="598">
        <v>0</v>
      </c>
      <c r="AD193" s="598">
        <v>-170.51999999999998</v>
      </c>
      <c r="AE193" s="598">
        <v>-6.72</v>
      </c>
      <c r="AF193" s="598">
        <v>0</v>
      </c>
      <c r="AG193" s="598">
        <v>-184</v>
      </c>
      <c r="AH193" s="598">
        <v>-26.27619047619055</v>
      </c>
      <c r="AI193" s="598">
        <v>0</v>
      </c>
      <c r="AJ193" s="598">
        <v>0</v>
      </c>
      <c r="AK193" s="598">
        <v>-0.86857142857143543</v>
      </c>
      <c r="AL193" s="598">
        <v>0</v>
      </c>
      <c r="AM193" s="598">
        <v>-49.920000000000016</v>
      </c>
      <c r="AN193" s="598">
        <v>-2.8500000000000014</v>
      </c>
      <c r="AO193" s="598">
        <v>0</v>
      </c>
      <c r="AP193" s="598">
        <v>0</v>
      </c>
      <c r="AQ193" s="598">
        <v>0</v>
      </c>
      <c r="AR193" s="598">
        <v>0</v>
      </c>
      <c r="AS193" s="598">
        <v>0</v>
      </c>
      <c r="AT193" s="598">
        <v>0</v>
      </c>
      <c r="AU193" s="598">
        <v>0</v>
      </c>
      <c r="AV193" s="598">
        <v>0</v>
      </c>
      <c r="AW193" s="598">
        <v>0</v>
      </c>
      <c r="AX193" s="598">
        <v>0</v>
      </c>
      <c r="AY193" s="598">
        <v>0</v>
      </c>
      <c r="AZ193" s="598">
        <v>0</v>
      </c>
      <c r="BA193" s="598">
        <v>0</v>
      </c>
      <c r="BB193" s="598">
        <v>0</v>
      </c>
      <c r="BC193" s="598">
        <v>0</v>
      </c>
      <c r="BD193" s="598">
        <v>0</v>
      </c>
      <c r="BE193" s="598">
        <v>0</v>
      </c>
      <c r="BF193" s="598">
        <v>0</v>
      </c>
      <c r="BG193" s="598">
        <v>0</v>
      </c>
      <c r="BH193" s="598">
        <v>0</v>
      </c>
      <c r="BI193" s="598">
        <v>0</v>
      </c>
      <c r="BJ193" s="598">
        <v>0</v>
      </c>
      <c r="BK193" s="598">
        <v>-49.75</v>
      </c>
      <c r="BL193" s="598">
        <v>-9</v>
      </c>
      <c r="BM193" s="598">
        <v>0</v>
      </c>
      <c r="BN193" s="598">
        <v>-108.18000000000006</v>
      </c>
      <c r="BO193" s="598">
        <v>0</v>
      </c>
      <c r="BP193" s="598">
        <v>-1.8</v>
      </c>
      <c r="BQ193" s="598">
        <v>0</v>
      </c>
      <c r="BR193" s="598">
        <v>0</v>
      </c>
      <c r="BS193" s="598">
        <v>-1035</v>
      </c>
      <c r="BT193" s="598">
        <v>-1299.6000000000004</v>
      </c>
      <c r="BU193" s="598">
        <v>0</v>
      </c>
      <c r="BV193" s="598">
        <v>-75.599999999999909</v>
      </c>
      <c r="BW193" s="598">
        <v>0</v>
      </c>
      <c r="BX193" s="598">
        <v>0</v>
      </c>
      <c r="BY193" s="598">
        <v>0</v>
      </c>
      <c r="BZ193" s="598">
        <v>0</v>
      </c>
      <c r="CA193" s="598">
        <v>0</v>
      </c>
      <c r="CB193" s="598">
        <v>0</v>
      </c>
      <c r="CC193" s="598">
        <v>0</v>
      </c>
      <c r="CD193" s="598">
        <v>-15</v>
      </c>
      <c r="CE193" s="598">
        <v>-1.1999999999999886</v>
      </c>
      <c r="CF193" s="598">
        <v>0</v>
      </c>
      <c r="CG193" s="598">
        <v>0</v>
      </c>
      <c r="CH193" s="598">
        <v>-164.16000000000008</v>
      </c>
      <c r="CI193" s="598">
        <v>0</v>
      </c>
      <c r="CJ193" s="598">
        <v>0</v>
      </c>
      <c r="CK193" s="598">
        <v>0</v>
      </c>
      <c r="CL193" s="598">
        <v>-5.5799999999999841</v>
      </c>
      <c r="CM193" s="598">
        <v>-18.25</v>
      </c>
      <c r="CN193" s="598">
        <v>0</v>
      </c>
      <c r="CO193" s="598">
        <v>0</v>
      </c>
      <c r="CP193" s="598">
        <v>0</v>
      </c>
      <c r="CQ193" s="598">
        <v>-22.5</v>
      </c>
      <c r="CR193" s="598">
        <v>0</v>
      </c>
      <c r="CS193" s="598">
        <v>-48</v>
      </c>
      <c r="CT193" s="598">
        <v>0</v>
      </c>
      <c r="CU193" s="598">
        <v>-42.120000000000005</v>
      </c>
      <c r="CV193" s="598">
        <v>0</v>
      </c>
      <c r="CW193" s="598">
        <v>0</v>
      </c>
      <c r="CX193" s="598">
        <v>0</v>
      </c>
      <c r="CY193" s="598">
        <v>0</v>
      </c>
      <c r="CZ193" s="598">
        <v>0</v>
      </c>
      <c r="DA193" s="598">
        <v>0</v>
      </c>
      <c r="DB193" s="598">
        <v>0</v>
      </c>
      <c r="DC193" s="598">
        <v>0</v>
      </c>
      <c r="DD193" s="598">
        <v>0</v>
      </c>
      <c r="DE193" s="598"/>
      <c r="DF193" s="598">
        <v>0</v>
      </c>
      <c r="DG193" s="598">
        <v>0</v>
      </c>
      <c r="DH193" s="598">
        <v>-11671.002190476191</v>
      </c>
      <c r="DI193" s="598" t="s">
        <v>755</v>
      </c>
      <c r="DJ193" s="598"/>
      <c r="DK193" s="598"/>
      <c r="DL193" s="598"/>
      <c r="DM193" s="598"/>
      <c r="DN193" s="598"/>
      <c r="DO193" s="598"/>
      <c r="DP193" s="598"/>
      <c r="DQ193" s="598"/>
      <c r="DR193" s="598"/>
      <c r="DS193" s="598"/>
      <c r="DT193" s="598"/>
      <c r="DU193" s="598"/>
      <c r="DV193" s="598"/>
      <c r="DW193" s="598"/>
      <c r="DX193" s="598"/>
      <c r="DY193" s="598"/>
      <c r="DZ193" s="598"/>
      <c r="EA193" s="598"/>
      <c r="EB193" s="598"/>
      <c r="EC193" s="598"/>
      <c r="ED193" s="598"/>
      <c r="EE193" s="598"/>
      <c r="EF193" s="598"/>
      <c r="EG193" s="598"/>
      <c r="EH193" s="598"/>
      <c r="EI193" s="598"/>
      <c r="EJ193" s="598"/>
      <c r="EK193" s="598"/>
      <c r="EL193" s="598"/>
      <c r="EM193" s="598"/>
      <c r="EN193" s="598"/>
      <c r="EO193" s="598"/>
      <c r="EP193" s="598"/>
      <c r="EQ193" s="598"/>
      <c r="ER193" s="598"/>
    </row>
    <row r="194" spans="1:148" ht="37.5" customHeight="1" outlineLevel="1">
      <c r="A194" s="598" t="s">
        <v>756</v>
      </c>
      <c r="B194" s="598">
        <v>-82.5</v>
      </c>
      <c r="C194" s="598">
        <v>-30</v>
      </c>
      <c r="D194" s="598">
        <v>-60</v>
      </c>
      <c r="E194" s="598">
        <v>0</v>
      </c>
      <c r="F194" s="598">
        <v>-1133.6800000000003</v>
      </c>
      <c r="G194" s="598">
        <v>-59.999999999999993</v>
      </c>
      <c r="H194" s="598">
        <v>-253.00000000000011</v>
      </c>
      <c r="I194" s="598">
        <v>-408.85333333333358</v>
      </c>
      <c r="J194" s="598">
        <v>-35.999999999999972</v>
      </c>
      <c r="K194" s="598">
        <v>0</v>
      </c>
      <c r="L194" s="598">
        <v>0</v>
      </c>
      <c r="M194" s="598">
        <v>-56.240000000000009</v>
      </c>
      <c r="N194" s="598">
        <v>-245.68000000000006</v>
      </c>
      <c r="O194" s="598">
        <v>-59.199999999999932</v>
      </c>
      <c r="P194" s="598">
        <v>-183.51999999999998</v>
      </c>
      <c r="Q194" s="598">
        <v>0</v>
      </c>
      <c r="R194" s="598">
        <v>0</v>
      </c>
      <c r="S194" s="598">
        <v>-2141.4800000000014</v>
      </c>
      <c r="T194" s="598">
        <v>-68.400000000000034</v>
      </c>
      <c r="U194" s="598">
        <v>-434.39999999999986</v>
      </c>
      <c r="V194" s="598">
        <v>-585.97714285714301</v>
      </c>
      <c r="W194" s="598">
        <v>-169.2</v>
      </c>
      <c r="X194" s="598">
        <v>-2.4314285714285688</v>
      </c>
      <c r="Y194" s="598">
        <v>0</v>
      </c>
      <c r="Z194" s="598">
        <v>-1527.1999999999996</v>
      </c>
      <c r="AA194" s="598">
        <v>-147.60000000000002</v>
      </c>
      <c r="AB194" s="598">
        <v>0</v>
      </c>
      <c r="AC194" s="598">
        <v>-14.342857142857156</v>
      </c>
      <c r="AD194" s="598">
        <v>-226.24</v>
      </c>
      <c r="AE194" s="598">
        <v>-10.080000000000002</v>
      </c>
      <c r="AF194" s="598">
        <v>-252</v>
      </c>
      <c r="AG194" s="598">
        <v>-283.36000000000007</v>
      </c>
      <c r="AH194" s="598">
        <v>-617.39999999999964</v>
      </c>
      <c r="AI194" s="598">
        <v>0</v>
      </c>
      <c r="AJ194" s="598">
        <v>-661.85714285714289</v>
      </c>
      <c r="AK194" s="598">
        <v>-6.4799999999999969</v>
      </c>
      <c r="AL194" s="598">
        <v>-211.60000000000002</v>
      </c>
      <c r="AM194" s="598">
        <v>-62.399999999999977</v>
      </c>
      <c r="AN194" s="598">
        <v>0</v>
      </c>
      <c r="AO194" s="598">
        <v>-3.8000000000000007</v>
      </c>
      <c r="AP194" s="598">
        <v>0</v>
      </c>
      <c r="AQ194" s="598">
        <v>0</v>
      </c>
      <c r="AR194" s="598">
        <v>0</v>
      </c>
      <c r="AS194" s="598">
        <v>0</v>
      </c>
      <c r="AT194" s="598">
        <v>-66.5</v>
      </c>
      <c r="AU194" s="598">
        <v>0</v>
      </c>
      <c r="AV194" s="598">
        <v>0</v>
      </c>
      <c r="AW194" s="598">
        <v>-222</v>
      </c>
      <c r="AX194" s="598">
        <v>-375</v>
      </c>
      <c r="AY194" s="598">
        <v>0</v>
      </c>
      <c r="AZ194" s="598">
        <v>0</v>
      </c>
      <c r="BA194" s="598">
        <v>0</v>
      </c>
      <c r="BB194" s="598">
        <v>-10</v>
      </c>
      <c r="BC194" s="598">
        <v>0</v>
      </c>
      <c r="BD194" s="598">
        <v>-647.5</v>
      </c>
      <c r="BE194" s="598">
        <v>0</v>
      </c>
      <c r="BF194" s="598">
        <v>-424.00000000000011</v>
      </c>
      <c r="BG194" s="598">
        <v>0</v>
      </c>
      <c r="BH194" s="598">
        <v>0</v>
      </c>
      <c r="BI194" s="598">
        <v>-236.4</v>
      </c>
      <c r="BJ194" s="598">
        <v>0</v>
      </c>
      <c r="BK194" s="598">
        <v>-361</v>
      </c>
      <c r="BL194" s="598">
        <v>-90</v>
      </c>
      <c r="BM194" s="598">
        <v>-84</v>
      </c>
      <c r="BN194" s="598">
        <v>-268.91999999999985</v>
      </c>
      <c r="BO194" s="598">
        <v>0</v>
      </c>
      <c r="BP194" s="598">
        <v>-4.8</v>
      </c>
      <c r="BQ194" s="598">
        <v>0</v>
      </c>
      <c r="BR194" s="598">
        <v>0</v>
      </c>
      <c r="BS194" s="598">
        <v>-3177</v>
      </c>
      <c r="BT194" s="598">
        <v>-2138.3999999999996</v>
      </c>
      <c r="BU194" s="598">
        <v>0</v>
      </c>
      <c r="BV194" s="598">
        <v>-939.60000000000059</v>
      </c>
      <c r="BW194" s="598">
        <v>-70.5</v>
      </c>
      <c r="BX194" s="598">
        <v>0</v>
      </c>
      <c r="BY194" s="598">
        <v>0</v>
      </c>
      <c r="BZ194" s="598">
        <v>0</v>
      </c>
      <c r="CA194" s="598">
        <v>0</v>
      </c>
      <c r="CB194" s="598">
        <v>-30</v>
      </c>
      <c r="CC194" s="598">
        <v>0</v>
      </c>
      <c r="CD194" s="598">
        <v>-36</v>
      </c>
      <c r="CE194" s="598">
        <v>-92</v>
      </c>
      <c r="CF194" s="598">
        <v>-682.92000000000007</v>
      </c>
      <c r="CG194" s="598">
        <v>0</v>
      </c>
      <c r="CH194" s="598">
        <v>-273.24</v>
      </c>
      <c r="CI194" s="598">
        <v>0</v>
      </c>
      <c r="CJ194" s="598">
        <v>-104.45142857142878</v>
      </c>
      <c r="CK194" s="598">
        <v>0</v>
      </c>
      <c r="CL194" s="598">
        <v>-100.44</v>
      </c>
      <c r="CM194" s="598">
        <v>-493.5</v>
      </c>
      <c r="CN194" s="598">
        <v>0</v>
      </c>
      <c r="CO194" s="598">
        <v>-169.28571428571422</v>
      </c>
      <c r="CP194" s="598">
        <v>0</v>
      </c>
      <c r="CQ194" s="598">
        <v>-367.5</v>
      </c>
      <c r="CR194" s="598">
        <v>-7.5</v>
      </c>
      <c r="CS194" s="598">
        <v>-27</v>
      </c>
      <c r="CT194" s="598">
        <v>0</v>
      </c>
      <c r="CU194" s="598">
        <v>-92.88</v>
      </c>
      <c r="CV194" s="598">
        <v>0</v>
      </c>
      <c r="CW194" s="598">
        <v>0</v>
      </c>
      <c r="CX194" s="598">
        <v>0</v>
      </c>
      <c r="CY194" s="598">
        <v>0</v>
      </c>
      <c r="CZ194" s="598">
        <v>0</v>
      </c>
      <c r="DA194" s="598">
        <v>0</v>
      </c>
      <c r="DB194" s="598">
        <v>0</v>
      </c>
      <c r="DC194" s="598">
        <v>0</v>
      </c>
      <c r="DD194" s="598">
        <v>0</v>
      </c>
      <c r="DE194" s="598"/>
      <c r="DF194" s="598">
        <v>0</v>
      </c>
      <c r="DG194" s="598">
        <v>0</v>
      </c>
      <c r="DH194" s="598">
        <v>-21627.259047619049</v>
      </c>
      <c r="DI194" s="598" t="s">
        <v>756</v>
      </c>
      <c r="DJ194" s="598"/>
      <c r="DK194" s="598"/>
      <c r="DL194" s="598"/>
      <c r="DM194" s="598"/>
      <c r="DN194" s="598"/>
      <c r="DO194" s="598"/>
      <c r="DP194" s="598"/>
      <c r="DQ194" s="598"/>
      <c r="DR194" s="598"/>
      <c r="DS194" s="598"/>
      <c r="DT194" s="598"/>
      <c r="DU194" s="598"/>
      <c r="DV194" s="598"/>
      <c r="DW194" s="598"/>
      <c r="DX194" s="598"/>
      <c r="DY194" s="598"/>
      <c r="DZ194" s="598"/>
      <c r="EA194" s="598"/>
      <c r="EB194" s="598"/>
      <c r="EC194" s="598"/>
      <c r="ED194" s="598"/>
      <c r="EE194" s="598"/>
      <c r="EF194" s="598"/>
      <c r="EG194" s="598"/>
      <c r="EH194" s="598"/>
      <c r="EI194" s="598"/>
      <c r="EJ194" s="598"/>
      <c r="EK194" s="598"/>
      <c r="EL194" s="598"/>
      <c r="EM194" s="598"/>
      <c r="EN194" s="598"/>
      <c r="EO194" s="598"/>
      <c r="EP194" s="598"/>
      <c r="EQ194" s="598"/>
      <c r="ER194" s="598"/>
    </row>
    <row r="195" spans="1:148" ht="40.9" customHeight="1" outlineLevel="1">
      <c r="A195" s="598"/>
      <c r="B195" s="598">
        <v>0</v>
      </c>
      <c r="C195" s="598">
        <v>0</v>
      </c>
      <c r="D195" s="598">
        <v>0</v>
      </c>
      <c r="E195" s="598">
        <v>0</v>
      </c>
      <c r="F195" s="598">
        <v>0</v>
      </c>
      <c r="G195" s="598">
        <v>0</v>
      </c>
      <c r="H195" s="598">
        <v>0</v>
      </c>
      <c r="I195" s="598">
        <v>0</v>
      </c>
      <c r="J195" s="598">
        <v>0</v>
      </c>
      <c r="K195" s="598">
        <v>0</v>
      </c>
      <c r="L195" s="598">
        <v>0</v>
      </c>
      <c r="M195" s="598">
        <v>0</v>
      </c>
      <c r="N195" s="598">
        <v>0</v>
      </c>
      <c r="O195" s="598">
        <v>0</v>
      </c>
      <c r="P195" s="598">
        <v>0</v>
      </c>
      <c r="Q195" s="598">
        <v>0</v>
      </c>
      <c r="R195" s="598">
        <v>0</v>
      </c>
      <c r="S195" s="598">
        <v>0</v>
      </c>
      <c r="T195" s="598">
        <v>0</v>
      </c>
      <c r="U195" s="598">
        <v>0</v>
      </c>
      <c r="V195" s="598">
        <v>0</v>
      </c>
      <c r="W195" s="598">
        <v>0</v>
      </c>
      <c r="X195" s="598">
        <v>0</v>
      </c>
      <c r="Y195" s="598">
        <v>0</v>
      </c>
      <c r="Z195" s="598">
        <v>0</v>
      </c>
      <c r="AA195" s="598">
        <v>0</v>
      </c>
      <c r="AB195" s="598">
        <v>0</v>
      </c>
      <c r="AC195" s="598">
        <v>0</v>
      </c>
      <c r="AD195" s="598">
        <v>0</v>
      </c>
      <c r="AE195" s="598">
        <v>0</v>
      </c>
      <c r="AF195" s="598">
        <v>0</v>
      </c>
      <c r="AG195" s="598">
        <v>0</v>
      </c>
      <c r="AH195" s="598">
        <v>0</v>
      </c>
      <c r="AI195" s="598">
        <v>0</v>
      </c>
      <c r="AJ195" s="598">
        <v>0</v>
      </c>
      <c r="AK195" s="598">
        <v>0</v>
      </c>
      <c r="AL195" s="598">
        <v>0</v>
      </c>
      <c r="AM195" s="598">
        <v>0</v>
      </c>
      <c r="AN195" s="598">
        <v>0</v>
      </c>
      <c r="AO195" s="598">
        <v>0</v>
      </c>
      <c r="AP195" s="598">
        <v>0</v>
      </c>
      <c r="AQ195" s="598">
        <v>0</v>
      </c>
      <c r="AR195" s="598">
        <v>0</v>
      </c>
      <c r="AS195" s="598">
        <v>0</v>
      </c>
      <c r="AT195" s="598">
        <v>0</v>
      </c>
      <c r="AU195" s="598">
        <v>0</v>
      </c>
      <c r="AV195" s="598">
        <v>0</v>
      </c>
      <c r="AW195" s="598">
        <v>0</v>
      </c>
      <c r="AX195" s="598">
        <v>0</v>
      </c>
      <c r="AY195" s="598">
        <v>0</v>
      </c>
      <c r="AZ195" s="598">
        <v>0</v>
      </c>
      <c r="BA195" s="598">
        <v>0</v>
      </c>
      <c r="BB195" s="598">
        <v>0</v>
      </c>
      <c r="BC195" s="598">
        <v>0</v>
      </c>
      <c r="BD195" s="598">
        <v>0</v>
      </c>
      <c r="BE195" s="598">
        <v>0</v>
      </c>
      <c r="BF195" s="598">
        <v>0</v>
      </c>
      <c r="BG195" s="598">
        <v>0</v>
      </c>
      <c r="BH195" s="598">
        <v>0</v>
      </c>
      <c r="BI195" s="598">
        <v>0</v>
      </c>
      <c r="BJ195" s="598">
        <v>0</v>
      </c>
      <c r="BK195" s="598">
        <v>0</v>
      </c>
      <c r="BL195" s="598">
        <v>0</v>
      </c>
      <c r="BM195" s="598">
        <v>0</v>
      </c>
      <c r="BN195" s="598">
        <v>0</v>
      </c>
      <c r="BO195" s="598">
        <v>0</v>
      </c>
      <c r="BP195" s="598">
        <v>0</v>
      </c>
      <c r="BQ195" s="598">
        <v>0</v>
      </c>
      <c r="BR195" s="598">
        <v>0</v>
      </c>
      <c r="BS195" s="598">
        <v>0</v>
      </c>
      <c r="BT195" s="598">
        <v>0</v>
      </c>
      <c r="BU195" s="598">
        <v>0</v>
      </c>
      <c r="BV195" s="598">
        <v>0</v>
      </c>
      <c r="BW195" s="598">
        <v>0</v>
      </c>
      <c r="BX195" s="598">
        <v>0</v>
      </c>
      <c r="BY195" s="598">
        <v>0</v>
      </c>
      <c r="BZ195" s="598">
        <v>0</v>
      </c>
      <c r="CA195" s="598">
        <v>0</v>
      </c>
      <c r="CB195" s="598">
        <v>0</v>
      </c>
      <c r="CC195" s="598">
        <v>0</v>
      </c>
      <c r="CD195" s="598">
        <v>0</v>
      </c>
      <c r="CE195" s="598">
        <v>0</v>
      </c>
      <c r="CF195" s="598">
        <v>0</v>
      </c>
      <c r="CG195" s="598">
        <v>0</v>
      </c>
      <c r="CH195" s="598">
        <v>0</v>
      </c>
      <c r="CI195" s="598">
        <v>0</v>
      </c>
      <c r="CJ195" s="598">
        <v>0</v>
      </c>
      <c r="CK195" s="598">
        <v>0</v>
      </c>
      <c r="CL195" s="598">
        <v>0</v>
      </c>
      <c r="CM195" s="598">
        <v>0</v>
      </c>
      <c r="CN195" s="598">
        <v>0</v>
      </c>
      <c r="CO195" s="598">
        <v>0</v>
      </c>
      <c r="CP195" s="598">
        <v>0</v>
      </c>
      <c r="CQ195" s="598">
        <v>0</v>
      </c>
      <c r="CR195" s="598">
        <v>0</v>
      </c>
      <c r="CS195" s="598">
        <v>0</v>
      </c>
      <c r="CT195" s="598">
        <v>0</v>
      </c>
      <c r="CU195" s="598">
        <v>0</v>
      </c>
      <c r="CV195" s="598">
        <v>0</v>
      </c>
      <c r="CW195" s="598">
        <v>0</v>
      </c>
      <c r="CX195" s="598">
        <v>0</v>
      </c>
      <c r="CY195" s="598">
        <v>0</v>
      </c>
      <c r="CZ195" s="598">
        <v>0</v>
      </c>
      <c r="DA195" s="598">
        <v>0</v>
      </c>
      <c r="DB195" s="598">
        <v>0</v>
      </c>
      <c r="DC195" s="598">
        <v>0</v>
      </c>
      <c r="DD195" s="598">
        <v>0</v>
      </c>
      <c r="DE195" s="598"/>
      <c r="DF195" s="598">
        <v>0</v>
      </c>
      <c r="DG195" s="598">
        <v>0</v>
      </c>
      <c r="DH195" s="598">
        <v>0</v>
      </c>
      <c r="DI195" s="598"/>
      <c r="DJ195" s="598"/>
      <c r="DK195" s="598"/>
      <c r="DL195" s="598"/>
      <c r="DM195" s="598"/>
      <c r="DN195" s="598"/>
      <c r="DO195" s="598"/>
      <c r="DP195" s="598"/>
      <c r="DQ195" s="598"/>
      <c r="DR195" s="598"/>
      <c r="DS195" s="598"/>
      <c r="DT195" s="598"/>
      <c r="DU195" s="598"/>
      <c r="DV195" s="598"/>
      <c r="DW195" s="598"/>
      <c r="DX195" s="598"/>
      <c r="DY195" s="598"/>
      <c r="DZ195" s="598"/>
      <c r="EA195" s="598"/>
      <c r="EB195" s="598"/>
      <c r="EC195" s="598"/>
      <c r="ED195" s="598"/>
      <c r="EE195" s="598"/>
      <c r="EF195" s="598"/>
      <c r="EG195" s="598"/>
      <c r="EH195" s="598"/>
      <c r="EI195" s="598"/>
      <c r="EJ195" s="598"/>
      <c r="EK195" s="598"/>
      <c r="EL195" s="598"/>
      <c r="EM195" s="598"/>
      <c r="EN195" s="598"/>
      <c r="EO195" s="598"/>
      <c r="EP195" s="598"/>
      <c r="EQ195" s="598"/>
      <c r="ER195" s="598"/>
    </row>
    <row r="196" spans="1:148" ht="14.25" hidden="1" customHeight="1" outlineLevel="1">
      <c r="A196" s="598"/>
      <c r="B196" s="598">
        <v>0</v>
      </c>
      <c r="C196" s="598">
        <v>0</v>
      </c>
      <c r="D196" s="598">
        <v>0</v>
      </c>
      <c r="E196" s="598">
        <v>0</v>
      </c>
      <c r="F196" s="598">
        <v>0</v>
      </c>
      <c r="G196" s="598">
        <v>0</v>
      </c>
      <c r="H196" s="598">
        <v>0</v>
      </c>
      <c r="I196" s="598">
        <v>0</v>
      </c>
      <c r="J196" s="598">
        <v>0</v>
      </c>
      <c r="K196" s="598">
        <v>0</v>
      </c>
      <c r="L196" s="598">
        <v>0</v>
      </c>
      <c r="M196" s="598">
        <v>0</v>
      </c>
      <c r="N196" s="598">
        <v>0</v>
      </c>
      <c r="O196" s="598">
        <v>0</v>
      </c>
      <c r="P196" s="598">
        <v>0</v>
      </c>
      <c r="Q196" s="598">
        <v>0</v>
      </c>
      <c r="R196" s="598">
        <v>0</v>
      </c>
      <c r="S196" s="598">
        <v>0</v>
      </c>
      <c r="T196" s="598">
        <v>0</v>
      </c>
      <c r="U196" s="598">
        <v>0</v>
      </c>
      <c r="V196" s="598">
        <v>0</v>
      </c>
      <c r="W196" s="598">
        <v>0</v>
      </c>
      <c r="X196" s="598">
        <v>0</v>
      </c>
      <c r="Y196" s="598">
        <v>0</v>
      </c>
      <c r="Z196" s="598">
        <v>0</v>
      </c>
      <c r="AA196" s="598">
        <v>0</v>
      </c>
      <c r="AB196" s="598">
        <v>0</v>
      </c>
      <c r="AC196" s="598">
        <v>0</v>
      </c>
      <c r="AD196" s="598">
        <v>0</v>
      </c>
      <c r="AE196" s="598">
        <v>0</v>
      </c>
      <c r="AF196" s="598">
        <v>0</v>
      </c>
      <c r="AG196" s="598">
        <v>0</v>
      </c>
      <c r="AH196" s="598">
        <v>0</v>
      </c>
      <c r="AI196" s="598">
        <v>0</v>
      </c>
      <c r="AJ196" s="598">
        <v>0</v>
      </c>
      <c r="AK196" s="598">
        <v>0</v>
      </c>
      <c r="AL196" s="598">
        <v>0</v>
      </c>
      <c r="AM196" s="598">
        <v>0</v>
      </c>
      <c r="AN196" s="598">
        <v>0</v>
      </c>
      <c r="AO196" s="598">
        <v>0</v>
      </c>
      <c r="AP196" s="598">
        <v>0</v>
      </c>
      <c r="AQ196" s="598">
        <v>0</v>
      </c>
      <c r="AR196" s="598">
        <v>0</v>
      </c>
      <c r="AS196" s="598">
        <v>0</v>
      </c>
      <c r="AT196" s="598">
        <v>0</v>
      </c>
      <c r="AU196" s="598">
        <v>0</v>
      </c>
      <c r="AV196" s="598">
        <v>0</v>
      </c>
      <c r="AW196" s="598">
        <v>0</v>
      </c>
      <c r="AX196" s="598">
        <v>0</v>
      </c>
      <c r="AY196" s="598">
        <v>0</v>
      </c>
      <c r="AZ196" s="598">
        <v>0</v>
      </c>
      <c r="BA196" s="598">
        <v>0</v>
      </c>
      <c r="BB196" s="598">
        <v>0</v>
      </c>
      <c r="BC196" s="598">
        <v>0</v>
      </c>
      <c r="BD196" s="598">
        <v>0</v>
      </c>
      <c r="BE196" s="598">
        <v>0</v>
      </c>
      <c r="BF196" s="598">
        <v>0</v>
      </c>
      <c r="BG196" s="598">
        <v>0</v>
      </c>
      <c r="BH196" s="598">
        <v>0</v>
      </c>
      <c r="BI196" s="598">
        <v>0</v>
      </c>
      <c r="BJ196" s="598">
        <v>0</v>
      </c>
      <c r="BK196" s="598">
        <v>0</v>
      </c>
      <c r="BL196" s="598">
        <v>0</v>
      </c>
      <c r="BM196" s="598">
        <v>0</v>
      </c>
      <c r="BN196" s="598">
        <v>0</v>
      </c>
      <c r="BO196" s="598">
        <v>0</v>
      </c>
      <c r="BP196" s="598">
        <v>0</v>
      </c>
      <c r="BQ196" s="598">
        <v>0</v>
      </c>
      <c r="BR196" s="598">
        <v>0</v>
      </c>
      <c r="BS196" s="598">
        <v>0</v>
      </c>
      <c r="BT196" s="598">
        <v>0</v>
      </c>
      <c r="BU196" s="598">
        <v>0</v>
      </c>
      <c r="BV196" s="598">
        <v>0</v>
      </c>
      <c r="BW196" s="598">
        <v>0</v>
      </c>
      <c r="BX196" s="598">
        <v>0</v>
      </c>
      <c r="BY196" s="598">
        <v>0</v>
      </c>
      <c r="BZ196" s="598">
        <v>0</v>
      </c>
      <c r="CA196" s="598">
        <v>0</v>
      </c>
      <c r="CB196" s="598">
        <v>0</v>
      </c>
      <c r="CC196" s="598">
        <v>0</v>
      </c>
      <c r="CD196" s="598">
        <v>0</v>
      </c>
      <c r="CE196" s="598">
        <v>0</v>
      </c>
      <c r="CF196" s="598">
        <v>0</v>
      </c>
      <c r="CG196" s="598">
        <v>0</v>
      </c>
      <c r="CH196" s="598">
        <v>0</v>
      </c>
      <c r="CI196" s="598">
        <v>0</v>
      </c>
      <c r="CJ196" s="598">
        <v>0</v>
      </c>
      <c r="CK196" s="598">
        <v>0</v>
      </c>
      <c r="CL196" s="598">
        <v>0</v>
      </c>
      <c r="CM196" s="598">
        <v>0</v>
      </c>
      <c r="CN196" s="598">
        <v>0</v>
      </c>
      <c r="CO196" s="598">
        <v>0</v>
      </c>
      <c r="CP196" s="598">
        <v>0</v>
      </c>
      <c r="CQ196" s="598">
        <v>0</v>
      </c>
      <c r="CR196" s="598">
        <v>0</v>
      </c>
      <c r="CS196" s="598">
        <v>0</v>
      </c>
      <c r="CT196" s="598">
        <v>0</v>
      </c>
      <c r="CU196" s="598">
        <v>0</v>
      </c>
      <c r="CV196" s="598">
        <v>0</v>
      </c>
      <c r="CW196" s="598">
        <v>0</v>
      </c>
      <c r="CX196" s="598">
        <v>0</v>
      </c>
      <c r="CY196" s="598">
        <v>0</v>
      </c>
      <c r="CZ196" s="598">
        <v>0</v>
      </c>
      <c r="DA196" s="598">
        <v>0</v>
      </c>
      <c r="DB196" s="598">
        <v>0</v>
      </c>
      <c r="DC196" s="598">
        <v>0</v>
      </c>
      <c r="DD196" s="598">
        <v>0</v>
      </c>
      <c r="DE196" s="598"/>
      <c r="DF196" s="598">
        <v>0</v>
      </c>
      <c r="DG196" s="598">
        <v>0</v>
      </c>
      <c r="DH196" s="598">
        <v>0</v>
      </c>
      <c r="DI196" s="598"/>
      <c r="DJ196" s="598"/>
      <c r="DK196" s="598"/>
      <c r="DL196" s="598"/>
      <c r="DM196" s="598"/>
      <c r="DN196" s="598"/>
      <c r="DO196" s="598"/>
      <c r="DP196" s="598"/>
      <c r="DQ196" s="598"/>
      <c r="DR196" s="598"/>
      <c r="DS196" s="598"/>
      <c r="DT196" s="598"/>
      <c r="DU196" s="598"/>
      <c r="DV196" s="598"/>
      <c r="DW196" s="598"/>
      <c r="DX196" s="598"/>
      <c r="DY196" s="598"/>
      <c r="DZ196" s="598"/>
      <c r="EA196" s="598"/>
      <c r="EB196" s="598"/>
      <c r="EC196" s="598"/>
      <c r="ED196" s="598"/>
      <c r="EE196" s="598"/>
      <c r="EF196" s="598"/>
      <c r="EG196" s="598"/>
      <c r="EH196" s="598"/>
      <c r="EI196" s="598"/>
      <c r="EJ196" s="598"/>
      <c r="EK196" s="598"/>
      <c r="EL196" s="598"/>
      <c r="EM196" s="598"/>
      <c r="EN196" s="598"/>
      <c r="EO196" s="598"/>
      <c r="EP196" s="598"/>
      <c r="EQ196" s="598"/>
      <c r="ER196" s="598"/>
    </row>
    <row r="197" spans="1:148" ht="14.25" hidden="1" customHeight="1" outlineLevel="1">
      <c r="A197" s="598" t="s">
        <v>773</v>
      </c>
      <c r="B197" s="598">
        <v>-2376.085</v>
      </c>
      <c r="C197" s="598">
        <v>-100</v>
      </c>
      <c r="D197" s="598">
        <v>-3237.1579999999999</v>
      </c>
      <c r="E197" s="598">
        <v>-255.62938095238096</v>
      </c>
      <c r="F197" s="598">
        <v>-2351.25</v>
      </c>
      <c r="G197" s="598">
        <v>-140.4</v>
      </c>
      <c r="H197" s="598">
        <v>-667.5</v>
      </c>
      <c r="I197" s="598">
        <v>-2173.9999999999995</v>
      </c>
      <c r="J197" s="598">
        <v>-1400</v>
      </c>
      <c r="K197" s="598">
        <v>-157.03000000000003</v>
      </c>
      <c r="L197" s="598">
        <v>0</v>
      </c>
      <c r="M197" s="598">
        <v>-459.00203174603178</v>
      </c>
      <c r="N197" s="598">
        <v>-2983.2434047619054</v>
      </c>
      <c r="O197" s="598">
        <v>-417.92439682539657</v>
      </c>
      <c r="P197" s="598">
        <v>-962.42984126984152</v>
      </c>
      <c r="Q197" s="598">
        <v>-6623.5733333333337</v>
      </c>
      <c r="R197" s="598">
        <v>0</v>
      </c>
      <c r="S197" s="598">
        <v>-21998.379999999997</v>
      </c>
      <c r="T197" s="598">
        <v>-948.95</v>
      </c>
      <c r="U197" s="598">
        <v>-1610.75</v>
      </c>
      <c r="V197" s="598">
        <v>-1138.9999999999998</v>
      </c>
      <c r="W197" s="598">
        <v>-578.88000000000011</v>
      </c>
      <c r="X197" s="598">
        <v>-2642.4250000000002</v>
      </c>
      <c r="Y197" s="598">
        <v>-123.68571428571424</v>
      </c>
      <c r="Z197" s="598">
        <v>-4928.9111746031795</v>
      </c>
      <c r="AA197" s="598">
        <v>-675.4240476190472</v>
      </c>
      <c r="AB197" s="598">
        <v>0</v>
      </c>
      <c r="AC197" s="598">
        <v>-1269.3600000000001</v>
      </c>
      <c r="AD197" s="598">
        <v>-1521.5566666666662</v>
      </c>
      <c r="AE197" s="598">
        <v>-10</v>
      </c>
      <c r="AF197" s="598">
        <v>-3721.3333333333335</v>
      </c>
      <c r="AG197" s="598">
        <v>-1400.0000000000002</v>
      </c>
      <c r="AH197" s="598">
        <v>-10351.650000000001</v>
      </c>
      <c r="AI197" s="598">
        <v>-115.2</v>
      </c>
      <c r="AJ197" s="598">
        <v>-1999.9999999999998</v>
      </c>
      <c r="AK197" s="598">
        <v>-204.23142857142861</v>
      </c>
      <c r="AL197" s="598">
        <v>-1435.1870000000013</v>
      </c>
      <c r="AM197" s="598">
        <v>-494.99999999999989</v>
      </c>
      <c r="AN197" s="598">
        <v>-70</v>
      </c>
      <c r="AO197" s="598">
        <v>-20.259999999999994</v>
      </c>
      <c r="AP197" s="598">
        <v>0</v>
      </c>
      <c r="AQ197" s="598">
        <v>0</v>
      </c>
      <c r="AR197" s="598">
        <v>-1700</v>
      </c>
      <c r="AS197" s="598">
        <v>-7495.25</v>
      </c>
      <c r="AT197" s="598">
        <v>-452.19234126984134</v>
      </c>
      <c r="AU197" s="598">
        <v>-477.5</v>
      </c>
      <c r="AV197" s="598">
        <v>-1672.5228571428565</v>
      </c>
      <c r="AW197" s="598">
        <v>-441</v>
      </c>
      <c r="AX197" s="598">
        <v>-949.6875</v>
      </c>
      <c r="AY197" s="598">
        <v>-183.23600000000002</v>
      </c>
      <c r="AZ197" s="598">
        <v>0</v>
      </c>
      <c r="BA197" s="598">
        <v>-542.5</v>
      </c>
      <c r="BB197" s="598">
        <v>-167.96333333333334</v>
      </c>
      <c r="BC197" s="598">
        <v>-26.04000000000001</v>
      </c>
      <c r="BD197" s="598">
        <v>-5870.25</v>
      </c>
      <c r="BE197" s="598">
        <v>0</v>
      </c>
      <c r="BF197" s="598">
        <v>-4944.8000000000011</v>
      </c>
      <c r="BG197" s="598">
        <v>-124.19999999999999</v>
      </c>
      <c r="BH197" s="598">
        <v>0</v>
      </c>
      <c r="BI197" s="598">
        <v>-564.29999999999995</v>
      </c>
      <c r="BJ197" s="598">
        <v>-797.33857142857141</v>
      </c>
      <c r="BK197" s="598">
        <v>-2470.75</v>
      </c>
      <c r="BL197" s="598">
        <v>-219</v>
      </c>
      <c r="BM197" s="598">
        <v>-250</v>
      </c>
      <c r="BN197" s="598">
        <v>-1713.3975714285712</v>
      </c>
      <c r="BO197" s="598">
        <v>-283.11</v>
      </c>
      <c r="BP197" s="598">
        <v>-149.99999999999997</v>
      </c>
      <c r="BQ197" s="598">
        <v>0</v>
      </c>
      <c r="BR197" s="598">
        <v>-591.32000000000005</v>
      </c>
      <c r="BS197" s="598">
        <v>-10175</v>
      </c>
      <c r="BT197" s="598">
        <v>-10852.75</v>
      </c>
      <c r="BU197" s="598">
        <v>-150.39999999999998</v>
      </c>
      <c r="BV197" s="598">
        <v>-2484.3240000000005</v>
      </c>
      <c r="BW197" s="598">
        <v>-786</v>
      </c>
      <c r="BX197" s="598">
        <v>-250.00000000000003</v>
      </c>
      <c r="BY197" s="598">
        <v>0</v>
      </c>
      <c r="BZ197" s="598">
        <v>0</v>
      </c>
      <c r="CA197" s="598">
        <v>0</v>
      </c>
      <c r="CB197" s="598">
        <v>-49.999999999999986</v>
      </c>
      <c r="CC197" s="598">
        <v>-549.09523809523807</v>
      </c>
      <c r="CD197" s="598">
        <v>-486.44642857142856</v>
      </c>
      <c r="CE197" s="598">
        <v>-512.40000000000009</v>
      </c>
      <c r="CF197" s="598">
        <v>-1625.5079999999998</v>
      </c>
      <c r="CG197" s="598">
        <v>-45.6</v>
      </c>
      <c r="CH197" s="598">
        <v>-1466.75</v>
      </c>
      <c r="CI197" s="598">
        <v>-18.159999999999997</v>
      </c>
      <c r="CJ197" s="598">
        <v>-3491.9775714285715</v>
      </c>
      <c r="CK197" s="598">
        <v>-208.96</v>
      </c>
      <c r="CL197" s="598">
        <v>-569.91557142857141</v>
      </c>
      <c r="CM197" s="598">
        <v>-2683</v>
      </c>
      <c r="CN197" s="598">
        <v>-4.607142857143117</v>
      </c>
      <c r="CO197" s="598">
        <v>-4298.388095238095</v>
      </c>
      <c r="CP197" s="598">
        <v>-435</v>
      </c>
      <c r="CQ197" s="598">
        <v>-1174.9499999999998</v>
      </c>
      <c r="CR197" s="598">
        <v>-20</v>
      </c>
      <c r="CS197" s="598">
        <v>-1035.1785714285716</v>
      </c>
      <c r="CT197" s="598">
        <v>0</v>
      </c>
      <c r="CU197" s="598">
        <v>-536.5</v>
      </c>
      <c r="CV197" s="598">
        <v>-240.47619047619037</v>
      </c>
      <c r="CW197" s="598">
        <v>0</v>
      </c>
      <c r="CX197" s="598">
        <v>0</v>
      </c>
      <c r="CY197" s="598">
        <v>-163.5</v>
      </c>
      <c r="CZ197" s="598">
        <v>-315.13214285714287</v>
      </c>
      <c r="DA197" s="598">
        <v>-475.98571428571427</v>
      </c>
      <c r="DB197" s="598">
        <v>0</v>
      </c>
      <c r="DC197" s="598">
        <v>0</v>
      </c>
      <c r="DD197" s="598">
        <v>0</v>
      </c>
      <c r="DE197" s="598"/>
      <c r="DF197" s="598">
        <v>0</v>
      </c>
      <c r="DG197" s="598">
        <v>0</v>
      </c>
      <c r="DH197" s="598">
        <v>-158757.77259523812</v>
      </c>
      <c r="DI197" s="598" t="s">
        <v>773</v>
      </c>
      <c r="DJ197" s="598"/>
      <c r="DK197" s="598"/>
      <c r="DL197" s="598"/>
      <c r="DM197" s="598"/>
      <c r="DN197" s="598"/>
      <c r="DO197" s="598"/>
      <c r="DP197" s="598"/>
      <c r="DQ197" s="598"/>
      <c r="DR197" s="598"/>
      <c r="DS197" s="598"/>
      <c r="DT197" s="598"/>
      <c r="DU197" s="598"/>
      <c r="DV197" s="598"/>
      <c r="DW197" s="598"/>
      <c r="DX197" s="598"/>
      <c r="DY197" s="598"/>
      <c r="DZ197" s="598"/>
      <c r="EA197" s="598"/>
      <c r="EB197" s="598"/>
      <c r="EC197" s="598"/>
      <c r="ED197" s="598"/>
      <c r="EE197" s="598"/>
      <c r="EF197" s="598"/>
      <c r="EG197" s="598"/>
      <c r="EH197" s="598"/>
      <c r="EI197" s="598"/>
      <c r="EJ197" s="598"/>
      <c r="EK197" s="598"/>
      <c r="EL197" s="598"/>
      <c r="EM197" s="598"/>
      <c r="EN197" s="598"/>
      <c r="EO197" s="598"/>
      <c r="EP197" s="598"/>
      <c r="EQ197" s="598"/>
      <c r="ER197" s="598"/>
    </row>
    <row r="198" spans="1:148" ht="14.25" hidden="1" customHeight="1" outlineLevel="1">
      <c r="A198" s="598" t="s">
        <v>774</v>
      </c>
      <c r="B198" s="598">
        <v>-2376.0849999999991</v>
      </c>
      <c r="C198" s="598">
        <v>-158.57500000000005</v>
      </c>
      <c r="D198" s="598">
        <v>-3237.1580000000008</v>
      </c>
      <c r="E198" s="598">
        <v>-281.005</v>
      </c>
      <c r="F198" s="598">
        <v>-3076.25</v>
      </c>
      <c r="G198" s="598">
        <v>-140.4</v>
      </c>
      <c r="H198" s="598">
        <v>-713.75</v>
      </c>
      <c r="I198" s="598">
        <v>-2588.0000000000005</v>
      </c>
      <c r="J198" s="598">
        <v>-1400</v>
      </c>
      <c r="K198" s="598">
        <v>-157.02999999999997</v>
      </c>
      <c r="L198" s="598">
        <v>0</v>
      </c>
      <c r="M198" s="598">
        <v>-459.00203174603155</v>
      </c>
      <c r="N198" s="598">
        <v>-955.60590476190373</v>
      </c>
      <c r="O198" s="598">
        <v>-417.92439682539657</v>
      </c>
      <c r="P198" s="598">
        <v>-912.42984126984152</v>
      </c>
      <c r="Q198" s="598">
        <v>-1428.1599999999999</v>
      </c>
      <c r="R198" s="598">
        <v>0</v>
      </c>
      <c r="S198" s="598">
        <v>-33030.339999999997</v>
      </c>
      <c r="T198" s="598">
        <v>-868.25</v>
      </c>
      <c r="U198" s="598">
        <v>-1334.4900000000007</v>
      </c>
      <c r="V198" s="598">
        <v>-1026.7499999999998</v>
      </c>
      <c r="W198" s="598">
        <v>-578.87999999999988</v>
      </c>
      <c r="X198" s="598">
        <v>-2826.3249999999998</v>
      </c>
      <c r="Y198" s="598">
        <v>-123.68571428571427</v>
      </c>
      <c r="Z198" s="598">
        <v>-4949.9111746031813</v>
      </c>
      <c r="AA198" s="598">
        <v>-692.92404761904743</v>
      </c>
      <c r="AB198" s="598">
        <v>-14.8</v>
      </c>
      <c r="AC198" s="598">
        <v>-1269.3599999999997</v>
      </c>
      <c r="AD198" s="598">
        <v>-1572.8066666666666</v>
      </c>
      <c r="AE198" s="598">
        <v>-9.9999999999999964</v>
      </c>
      <c r="AF198" s="598">
        <v>-3721.3333333333326</v>
      </c>
      <c r="AG198" s="598">
        <v>-1299.9999999999998</v>
      </c>
      <c r="AH198" s="598">
        <v>-5763.4999999999982</v>
      </c>
      <c r="AI198" s="598">
        <v>-180</v>
      </c>
      <c r="AJ198" s="598">
        <v>-2000.0000000000002</v>
      </c>
      <c r="AK198" s="598">
        <v>-139.48142857142855</v>
      </c>
      <c r="AL198" s="598">
        <v>-1435.1870000000008</v>
      </c>
      <c r="AM198" s="598">
        <v>-435.00000000000023</v>
      </c>
      <c r="AN198" s="598">
        <v>-70</v>
      </c>
      <c r="AO198" s="598">
        <v>-20.260000000000002</v>
      </c>
      <c r="AP198" s="598">
        <v>0</v>
      </c>
      <c r="AQ198" s="598">
        <v>0</v>
      </c>
      <c r="AR198" s="598">
        <v>-1700</v>
      </c>
      <c r="AS198" s="598">
        <v>-2753.75</v>
      </c>
      <c r="AT198" s="598">
        <v>-539.19234126984134</v>
      </c>
      <c r="AU198" s="598">
        <v>-1012.5</v>
      </c>
      <c r="AV198" s="598">
        <v>-1811.3728571428564</v>
      </c>
      <c r="AW198" s="598">
        <v>-441</v>
      </c>
      <c r="AX198" s="598">
        <v>-949.6875</v>
      </c>
      <c r="AY198" s="598">
        <v>-187.73600000000002</v>
      </c>
      <c r="AZ198" s="598">
        <v>0</v>
      </c>
      <c r="BA198" s="598">
        <v>-652.5</v>
      </c>
      <c r="BB198" s="598">
        <v>-167.96333333333334</v>
      </c>
      <c r="BC198" s="598">
        <v>-38.040000000000006</v>
      </c>
      <c r="BD198" s="598">
        <v>-4911.25</v>
      </c>
      <c r="BE198" s="598">
        <v>-6.5</v>
      </c>
      <c r="BF198" s="598">
        <v>-4874.5</v>
      </c>
      <c r="BG198" s="598">
        <v>-140.69999999999999</v>
      </c>
      <c r="BH198" s="598">
        <v>0</v>
      </c>
      <c r="BI198" s="598">
        <v>-564.29999999999995</v>
      </c>
      <c r="BJ198" s="598">
        <v>-927.83857142857141</v>
      </c>
      <c r="BK198" s="598">
        <v>-2221.75</v>
      </c>
      <c r="BL198" s="598">
        <v>-189</v>
      </c>
      <c r="BM198" s="598">
        <v>-250</v>
      </c>
      <c r="BN198" s="598">
        <v>-1663.3775714285698</v>
      </c>
      <c r="BO198" s="598">
        <v>-495</v>
      </c>
      <c r="BP198" s="598">
        <v>-150.00000000000003</v>
      </c>
      <c r="BQ198" s="598">
        <v>0</v>
      </c>
      <c r="BR198" s="598">
        <v>-599.99999999999966</v>
      </c>
      <c r="BS198" s="598">
        <v>-14050</v>
      </c>
      <c r="BT198" s="598">
        <v>-10464.050000000003</v>
      </c>
      <c r="BU198" s="598">
        <v>-250</v>
      </c>
      <c r="BV198" s="598">
        <v>-2484.3240000000005</v>
      </c>
      <c r="BW198" s="598">
        <v>-786</v>
      </c>
      <c r="BX198" s="598">
        <v>-249.99999999999997</v>
      </c>
      <c r="BY198" s="598">
        <v>0</v>
      </c>
      <c r="BZ198" s="598">
        <v>-306.64999999999998</v>
      </c>
      <c r="CA198" s="598">
        <v>-189.2</v>
      </c>
      <c r="CB198" s="598">
        <v>-50.000000000000014</v>
      </c>
      <c r="CC198" s="598">
        <v>-610</v>
      </c>
      <c r="CD198" s="598">
        <v>-486.44642857142856</v>
      </c>
      <c r="CE198" s="598">
        <v>-555.24999999999977</v>
      </c>
      <c r="CF198" s="598">
        <v>-1625.5080000000003</v>
      </c>
      <c r="CG198" s="598">
        <v>-90</v>
      </c>
      <c r="CH198" s="598">
        <v>-1312.5000000000009</v>
      </c>
      <c r="CI198" s="598">
        <v>-70</v>
      </c>
      <c r="CJ198" s="598">
        <v>-1785.0275714285717</v>
      </c>
      <c r="CK198" s="598">
        <v>-250.00000000000003</v>
      </c>
      <c r="CL198" s="598">
        <v>-528.83557142857148</v>
      </c>
      <c r="CM198" s="598">
        <v>-2037.5</v>
      </c>
      <c r="CN198" s="598">
        <v>-3954.5625</v>
      </c>
      <c r="CO198" s="598">
        <v>-4197.888095238095</v>
      </c>
      <c r="CP198" s="598">
        <v>-1021.5</v>
      </c>
      <c r="CQ198" s="598">
        <v>-1174.9500000000007</v>
      </c>
      <c r="CR198" s="598">
        <v>-20</v>
      </c>
      <c r="CS198" s="598">
        <v>-600</v>
      </c>
      <c r="CT198" s="598">
        <v>-1.6000000000000014</v>
      </c>
      <c r="CU198" s="598">
        <v>-503.73999999999978</v>
      </c>
      <c r="CV198" s="598">
        <v>-1000</v>
      </c>
      <c r="CW198" s="598">
        <v>-1077.1428571428573</v>
      </c>
      <c r="CX198" s="598">
        <v>-224.76190476190482</v>
      </c>
      <c r="CY198" s="598">
        <v>-371.25</v>
      </c>
      <c r="CZ198" s="598">
        <v>-383.89404761904768</v>
      </c>
      <c r="DA198" s="598">
        <v>-819.7</v>
      </c>
      <c r="DB198" s="598">
        <v>0</v>
      </c>
      <c r="DC198" s="598">
        <v>0</v>
      </c>
      <c r="DD198" s="598">
        <v>0</v>
      </c>
      <c r="DE198" s="598"/>
      <c r="DF198" s="598">
        <v>0</v>
      </c>
      <c r="DG198" s="598">
        <v>0</v>
      </c>
      <c r="DH198" s="598">
        <v>-162444.89869047617</v>
      </c>
      <c r="DI198" s="598" t="s">
        <v>774</v>
      </c>
      <c r="DJ198" s="598"/>
      <c r="DK198" s="598"/>
      <c r="DL198" s="598"/>
      <c r="DM198" s="598"/>
      <c r="DN198" s="598"/>
      <c r="DO198" s="598"/>
      <c r="DP198" s="598"/>
      <c r="DQ198" s="598"/>
      <c r="DR198" s="598"/>
      <c r="DS198" s="598"/>
      <c r="DT198" s="598"/>
      <c r="DU198" s="598"/>
      <c r="DV198" s="598"/>
      <c r="DW198" s="598"/>
      <c r="DX198" s="598"/>
      <c r="DY198" s="598"/>
      <c r="DZ198" s="598"/>
      <c r="EA198" s="598"/>
      <c r="EB198" s="598"/>
      <c r="EC198" s="598"/>
      <c r="ED198" s="598"/>
      <c r="EE198" s="598"/>
      <c r="EF198" s="598"/>
      <c r="EG198" s="598"/>
      <c r="EH198" s="598"/>
      <c r="EI198" s="598"/>
      <c r="EJ198" s="598"/>
      <c r="EK198" s="598"/>
      <c r="EL198" s="598"/>
      <c r="EM198" s="598"/>
      <c r="EN198" s="598"/>
      <c r="EO198" s="598"/>
      <c r="EP198" s="598"/>
      <c r="EQ198" s="598"/>
      <c r="ER198" s="598"/>
    </row>
    <row r="199" spans="1:148" ht="29.25" hidden="1" customHeight="1" outlineLevel="1" thickBot="1">
      <c r="A199" s="598" t="s">
        <v>775</v>
      </c>
      <c r="B199" s="598">
        <v>-2376.0849999999991</v>
      </c>
      <c r="C199" s="598">
        <v>-158.57500000000005</v>
      </c>
      <c r="D199" s="598">
        <v>-4349.9999999999982</v>
      </c>
      <c r="E199" s="598">
        <v>-281.005</v>
      </c>
      <c r="F199" s="598">
        <v>-2676.25</v>
      </c>
      <c r="G199" s="598">
        <v>-140.40000000000006</v>
      </c>
      <c r="H199" s="598">
        <v>-713.75</v>
      </c>
      <c r="I199" s="598">
        <v>-2587.9999999999995</v>
      </c>
      <c r="J199" s="598">
        <v>-1400.0000000000009</v>
      </c>
      <c r="K199" s="598">
        <v>-157.03000000000009</v>
      </c>
      <c r="L199" s="598">
        <v>0</v>
      </c>
      <c r="M199" s="598">
        <v>-459.00203174603166</v>
      </c>
      <c r="N199" s="598">
        <v>-955.60590476190555</v>
      </c>
      <c r="O199" s="598">
        <v>-417.92439682539634</v>
      </c>
      <c r="P199" s="598">
        <v>-912.42984126984175</v>
      </c>
      <c r="Q199" s="598">
        <v>-6000</v>
      </c>
      <c r="R199" s="598">
        <v>0</v>
      </c>
      <c r="S199" s="598">
        <v>-20530.340000000004</v>
      </c>
      <c r="T199" s="598">
        <v>-718.25000000000023</v>
      </c>
      <c r="U199" s="598">
        <v>-1334.4899999999998</v>
      </c>
      <c r="V199" s="598">
        <v>-1026.7500000000002</v>
      </c>
      <c r="W199" s="598">
        <v>-578.87999999999988</v>
      </c>
      <c r="X199" s="598">
        <v>-2826.3250000000007</v>
      </c>
      <c r="Y199" s="598">
        <v>-123.68571428571424</v>
      </c>
      <c r="Z199" s="598">
        <v>-4649.9111746031849</v>
      </c>
      <c r="AA199" s="598">
        <v>-692.92404761904766</v>
      </c>
      <c r="AB199" s="598">
        <v>-19.999999999999996</v>
      </c>
      <c r="AC199" s="598">
        <v>-1269.3599999999997</v>
      </c>
      <c r="AD199" s="598">
        <v>-1572.8066666666671</v>
      </c>
      <c r="AE199" s="598">
        <v>-10</v>
      </c>
      <c r="AF199" s="598">
        <v>-3721.3333333333335</v>
      </c>
      <c r="AG199" s="598">
        <v>-1300.0000000000002</v>
      </c>
      <c r="AH199" s="598">
        <v>-12713.500000000002</v>
      </c>
      <c r="AI199" s="598">
        <v>-180</v>
      </c>
      <c r="AJ199" s="598">
        <v>-1999.9999999999998</v>
      </c>
      <c r="AK199" s="598">
        <v>-139.48142857142849</v>
      </c>
      <c r="AL199" s="598">
        <v>-1435.1870000000004</v>
      </c>
      <c r="AM199" s="598">
        <v>-444.99999999999989</v>
      </c>
      <c r="AN199" s="598">
        <v>-70</v>
      </c>
      <c r="AO199" s="598">
        <v>-20.259999999999994</v>
      </c>
      <c r="AP199" s="598">
        <v>0</v>
      </c>
      <c r="AQ199" s="598">
        <v>0</v>
      </c>
      <c r="AR199" s="598">
        <v>-1700</v>
      </c>
      <c r="AS199" s="598">
        <v>-2753.75</v>
      </c>
      <c r="AT199" s="598">
        <v>-539.19234126984134</v>
      </c>
      <c r="AU199" s="598">
        <v>-1012.5</v>
      </c>
      <c r="AV199" s="598">
        <v>-3761.3728571428564</v>
      </c>
      <c r="AW199" s="598">
        <v>-441</v>
      </c>
      <c r="AX199" s="598">
        <v>-949.6875</v>
      </c>
      <c r="AY199" s="598">
        <v>-187.73600000000008</v>
      </c>
      <c r="AZ199" s="598">
        <v>0</v>
      </c>
      <c r="BA199" s="598">
        <v>-652.5</v>
      </c>
      <c r="BB199" s="598">
        <v>-167.96333333333328</v>
      </c>
      <c r="BC199" s="598">
        <v>-38.040000000000006</v>
      </c>
      <c r="BD199" s="598">
        <v>-3786.25</v>
      </c>
      <c r="BE199" s="598">
        <v>-10</v>
      </c>
      <c r="BF199" s="598">
        <v>-6674.4999999999982</v>
      </c>
      <c r="BG199" s="598">
        <v>-140.69999999999999</v>
      </c>
      <c r="BH199" s="598">
        <v>0</v>
      </c>
      <c r="BI199" s="598">
        <v>-564.29999999999995</v>
      </c>
      <c r="BJ199" s="598">
        <v>-927.83857142857141</v>
      </c>
      <c r="BK199" s="598">
        <v>-1721.75</v>
      </c>
      <c r="BL199" s="598">
        <v>-189</v>
      </c>
      <c r="BM199" s="598">
        <v>-250</v>
      </c>
      <c r="BN199" s="598">
        <v>-1663.3775714285712</v>
      </c>
      <c r="BO199" s="598">
        <v>-255.00000000000011</v>
      </c>
      <c r="BP199" s="598">
        <v>-10</v>
      </c>
      <c r="BQ199" s="598">
        <v>0</v>
      </c>
      <c r="BR199" s="598">
        <v>-599.99999999999989</v>
      </c>
      <c r="BS199" s="598">
        <v>-14050</v>
      </c>
      <c r="BT199" s="598">
        <v>-14714.049999999996</v>
      </c>
      <c r="BU199" s="598">
        <v>-250</v>
      </c>
      <c r="BV199" s="598">
        <v>-2484.3239999999987</v>
      </c>
      <c r="BW199" s="598">
        <v>-786</v>
      </c>
      <c r="BX199" s="598">
        <v>-250.00000000000003</v>
      </c>
      <c r="BY199" s="598">
        <v>-72.599999999999994</v>
      </c>
      <c r="BZ199" s="598">
        <v>-351.25</v>
      </c>
      <c r="CA199" s="598">
        <v>-260</v>
      </c>
      <c r="CB199" s="598">
        <v>-50</v>
      </c>
      <c r="CC199" s="598">
        <v>-520.07857142857142</v>
      </c>
      <c r="CD199" s="598">
        <v>-486.44642857142867</v>
      </c>
      <c r="CE199" s="598">
        <v>-555.25</v>
      </c>
      <c r="CF199" s="598">
        <v>-1625.5079999999994</v>
      </c>
      <c r="CG199" s="598">
        <v>-90</v>
      </c>
      <c r="CH199" s="598">
        <v>-1072.4999999999991</v>
      </c>
      <c r="CI199" s="598">
        <v>-70</v>
      </c>
      <c r="CJ199" s="598">
        <v>-1285.0275714285717</v>
      </c>
      <c r="CK199" s="598">
        <v>-249.99999999999997</v>
      </c>
      <c r="CL199" s="598">
        <v>-528.83557142857126</v>
      </c>
      <c r="CM199" s="598">
        <v>-2037.4999999999991</v>
      </c>
      <c r="CN199" s="598">
        <v>-3954.5625</v>
      </c>
      <c r="CO199" s="598">
        <v>-4942.5</v>
      </c>
      <c r="CP199" s="598">
        <v>-1956</v>
      </c>
      <c r="CQ199" s="598">
        <v>-1174.9499999999998</v>
      </c>
      <c r="CR199" s="598">
        <v>-20</v>
      </c>
      <c r="CS199" s="598">
        <v>-500</v>
      </c>
      <c r="CT199" s="598">
        <v>-20</v>
      </c>
      <c r="CU199" s="598">
        <v>-363.74000000000024</v>
      </c>
      <c r="CV199" s="598">
        <v>-1000</v>
      </c>
      <c r="CW199" s="598">
        <v>-1299.9999999999995</v>
      </c>
      <c r="CX199" s="598">
        <v>-334</v>
      </c>
      <c r="CY199" s="598">
        <v>-371.25</v>
      </c>
      <c r="CZ199" s="598">
        <v>-383.89404761904757</v>
      </c>
      <c r="DA199" s="598">
        <v>-819.70000000000027</v>
      </c>
      <c r="DB199" s="598">
        <v>0</v>
      </c>
      <c r="DC199" s="598">
        <v>0</v>
      </c>
      <c r="DD199" s="598">
        <v>0</v>
      </c>
      <c r="DE199" s="598"/>
      <c r="DF199" s="598">
        <v>0</v>
      </c>
      <c r="DG199" s="598">
        <v>0</v>
      </c>
      <c r="DH199" s="598">
        <v>-168890.96640476189</v>
      </c>
      <c r="DI199" s="598" t="s">
        <v>775</v>
      </c>
      <c r="DJ199" s="598"/>
      <c r="DK199" s="598"/>
      <c r="DL199" s="598"/>
      <c r="DM199" s="598"/>
      <c r="DN199" s="598"/>
      <c r="DO199" s="598"/>
      <c r="DP199" s="598"/>
      <c r="DQ199" s="598"/>
      <c r="DR199" s="598"/>
      <c r="DS199" s="598"/>
      <c r="DT199" s="598"/>
      <c r="DU199" s="598"/>
      <c r="DV199" s="598"/>
      <c r="DW199" s="598"/>
      <c r="DX199" s="598"/>
      <c r="DY199" s="598"/>
      <c r="DZ199" s="598"/>
      <c r="EA199" s="598"/>
      <c r="EB199" s="598"/>
      <c r="EC199" s="598"/>
      <c r="ED199" s="598"/>
      <c r="EE199" s="598"/>
      <c r="EF199" s="598"/>
      <c r="EG199" s="598"/>
      <c r="EH199" s="598"/>
      <c r="EI199" s="598"/>
      <c r="EJ199" s="598"/>
      <c r="EK199" s="598"/>
      <c r="EL199" s="598"/>
      <c r="EM199" s="598"/>
      <c r="EN199" s="598"/>
      <c r="EO199" s="598"/>
      <c r="EP199" s="598"/>
      <c r="EQ199" s="598"/>
      <c r="ER199" s="598"/>
    </row>
    <row r="200" spans="1:148" ht="16.5" hidden="1" customHeight="1" outlineLevel="1" thickTop="1" thickBot="1">
      <c r="A200" s="598" t="s">
        <v>776</v>
      </c>
      <c r="B200" s="598">
        <v>-2376.0849999999982</v>
      </c>
      <c r="C200" s="598">
        <v>-158.57500000000005</v>
      </c>
      <c r="D200" s="598">
        <v>-4349.9999999999964</v>
      </c>
      <c r="E200" s="598">
        <v>-781.00499999999977</v>
      </c>
      <c r="F200" s="598">
        <v>-2676.25</v>
      </c>
      <c r="G200" s="598">
        <v>-140.4</v>
      </c>
      <c r="H200" s="598">
        <v>-713.75</v>
      </c>
      <c r="I200" s="598">
        <v>-2587.9999999999986</v>
      </c>
      <c r="J200" s="598">
        <v>-1400</v>
      </c>
      <c r="K200" s="598">
        <v>-157.03000000000003</v>
      </c>
      <c r="L200" s="598">
        <v>0</v>
      </c>
      <c r="M200" s="598">
        <v>-459.00203174603178</v>
      </c>
      <c r="N200" s="598">
        <v>-955.60590476190555</v>
      </c>
      <c r="O200" s="598">
        <v>-417.92439682539634</v>
      </c>
      <c r="P200" s="598">
        <v>-912.42984126984197</v>
      </c>
      <c r="Q200" s="598">
        <v>-1428.159999999998</v>
      </c>
      <c r="R200" s="598">
        <v>0</v>
      </c>
      <c r="S200" s="598">
        <v>-27190.339999999989</v>
      </c>
      <c r="T200" s="598">
        <v>-718.24999999999977</v>
      </c>
      <c r="U200" s="598">
        <v>-1934.4899999999998</v>
      </c>
      <c r="V200" s="598">
        <v>-926.75</v>
      </c>
      <c r="W200" s="598">
        <v>-578.88000000000011</v>
      </c>
      <c r="X200" s="598">
        <v>-3326.3250000000016</v>
      </c>
      <c r="Y200" s="598">
        <v>-123.68571428571421</v>
      </c>
      <c r="Z200" s="598">
        <v>-4649.9111746031758</v>
      </c>
      <c r="AA200" s="598">
        <v>-692.92404761904743</v>
      </c>
      <c r="AB200" s="598">
        <v>-20.000000000000004</v>
      </c>
      <c r="AC200" s="598">
        <v>-1269.3599999999992</v>
      </c>
      <c r="AD200" s="598">
        <v>-4072.8066666666655</v>
      </c>
      <c r="AE200" s="598">
        <v>-10.000000000000004</v>
      </c>
      <c r="AF200" s="598">
        <v>-3721.3333333333344</v>
      </c>
      <c r="AG200" s="598">
        <v>-1200.0000000000007</v>
      </c>
      <c r="AH200" s="598">
        <v>-9513.4999999999909</v>
      </c>
      <c r="AI200" s="598">
        <v>-180</v>
      </c>
      <c r="AJ200" s="598">
        <v>-2000.0000000000002</v>
      </c>
      <c r="AK200" s="598">
        <v>-139.48142857142867</v>
      </c>
      <c r="AL200" s="598">
        <v>-1435.1870000000004</v>
      </c>
      <c r="AM200" s="598">
        <v>-444.99999999999989</v>
      </c>
      <c r="AN200" s="598">
        <v>-70</v>
      </c>
      <c r="AO200" s="598">
        <v>-20.259999999999987</v>
      </c>
      <c r="AP200" s="598">
        <v>0</v>
      </c>
      <c r="AQ200" s="598">
        <v>0</v>
      </c>
      <c r="AR200" s="598">
        <v>-1700</v>
      </c>
      <c r="AS200" s="598">
        <v>-2753.75</v>
      </c>
      <c r="AT200" s="598">
        <v>-539.19234126984134</v>
      </c>
      <c r="AU200" s="598">
        <v>-1012.5</v>
      </c>
      <c r="AV200" s="598">
        <v>-3011.3728571428564</v>
      </c>
      <c r="AW200" s="598">
        <v>-441</v>
      </c>
      <c r="AX200" s="598">
        <v>-949.6875</v>
      </c>
      <c r="AY200" s="598">
        <v>-187.73600000000002</v>
      </c>
      <c r="AZ200" s="598">
        <v>0</v>
      </c>
      <c r="BA200" s="598">
        <v>-652.5</v>
      </c>
      <c r="BB200" s="598">
        <v>-167.96333333333334</v>
      </c>
      <c r="BC200" s="598">
        <v>-38.040000000000006</v>
      </c>
      <c r="BD200" s="598">
        <v>-3586.25</v>
      </c>
      <c r="BE200" s="598">
        <v>-10</v>
      </c>
      <c r="BF200" s="598">
        <v>-5074.5000000000018</v>
      </c>
      <c r="BG200" s="598">
        <v>-140.69999999999999</v>
      </c>
      <c r="BH200" s="598">
        <v>0</v>
      </c>
      <c r="BI200" s="598">
        <v>-564.29999999999995</v>
      </c>
      <c r="BJ200" s="598">
        <v>-927.83857142857141</v>
      </c>
      <c r="BK200" s="598">
        <v>-1721.75</v>
      </c>
      <c r="BL200" s="598">
        <v>-188.99999999999989</v>
      </c>
      <c r="BM200" s="598">
        <v>-250</v>
      </c>
      <c r="BN200" s="598">
        <v>-1663.3775714285707</v>
      </c>
      <c r="BO200" s="598">
        <v>-7604.9999999999982</v>
      </c>
      <c r="BP200" s="598">
        <v>-10</v>
      </c>
      <c r="BQ200" s="598">
        <v>0</v>
      </c>
      <c r="BR200" s="598">
        <v>-600.00000000000011</v>
      </c>
      <c r="BS200" s="598">
        <v>-14050</v>
      </c>
      <c r="BT200" s="598">
        <v>-25214.049999999996</v>
      </c>
      <c r="BU200" s="598">
        <v>-250</v>
      </c>
      <c r="BV200" s="598">
        <v>-2484.3240000000005</v>
      </c>
      <c r="BW200" s="598">
        <v>-786</v>
      </c>
      <c r="BX200" s="598">
        <v>-249.99999999999997</v>
      </c>
      <c r="BY200" s="598">
        <v>-87.5</v>
      </c>
      <c r="BZ200" s="598">
        <v>-351.25</v>
      </c>
      <c r="CA200" s="598">
        <v>-260</v>
      </c>
      <c r="CB200" s="598">
        <v>-49.999999999999986</v>
      </c>
      <c r="CC200" s="598">
        <v>-520.07857142857142</v>
      </c>
      <c r="CD200" s="598">
        <v>-536.44642857142856</v>
      </c>
      <c r="CE200" s="598">
        <v>-555.24999999999977</v>
      </c>
      <c r="CF200" s="598">
        <v>-1625.5079999999998</v>
      </c>
      <c r="CG200" s="598">
        <v>-90</v>
      </c>
      <c r="CH200" s="598">
        <v>-1072.5</v>
      </c>
      <c r="CI200" s="598">
        <v>-70</v>
      </c>
      <c r="CJ200" s="598">
        <v>-1285.0275714285726</v>
      </c>
      <c r="CK200" s="598">
        <v>-250.00000000000014</v>
      </c>
      <c r="CL200" s="598">
        <v>-528.83557142857126</v>
      </c>
      <c r="CM200" s="598">
        <v>-2037.5000000000009</v>
      </c>
      <c r="CN200" s="598">
        <v>-2954.5625000000018</v>
      </c>
      <c r="CO200" s="598">
        <v>-3842.5</v>
      </c>
      <c r="CP200" s="598">
        <v>-880.5</v>
      </c>
      <c r="CQ200" s="598">
        <v>-1174.9499999999998</v>
      </c>
      <c r="CR200" s="598">
        <v>-20</v>
      </c>
      <c r="CS200" s="598">
        <v>-500</v>
      </c>
      <c r="CT200" s="598">
        <v>-20</v>
      </c>
      <c r="CU200" s="598">
        <v>-363.73999999999978</v>
      </c>
      <c r="CV200" s="598">
        <v>-1200.0000000000005</v>
      </c>
      <c r="CW200" s="598">
        <v>-1300</v>
      </c>
      <c r="CX200" s="598">
        <v>-334</v>
      </c>
      <c r="CY200" s="598">
        <v>-371.25</v>
      </c>
      <c r="CZ200" s="598">
        <v>-383.89404761904768</v>
      </c>
      <c r="DA200" s="598">
        <v>-819.7</v>
      </c>
      <c r="DB200" s="598">
        <v>0</v>
      </c>
      <c r="DC200" s="598">
        <v>0</v>
      </c>
      <c r="DD200" s="598">
        <v>0</v>
      </c>
      <c r="DE200" s="598"/>
      <c r="DF200" s="598">
        <v>0</v>
      </c>
      <c r="DG200" s="598">
        <v>0</v>
      </c>
      <c r="DH200" s="598">
        <v>-184068.52640476183</v>
      </c>
      <c r="DI200" s="598" t="s">
        <v>776</v>
      </c>
      <c r="DJ200" s="598"/>
      <c r="DK200" s="598"/>
      <c r="DL200" s="598"/>
      <c r="DM200" s="598"/>
      <c r="DN200" s="598"/>
      <c r="DO200" s="598"/>
      <c r="DP200" s="598"/>
      <c r="DQ200" s="598"/>
      <c r="DR200" s="598"/>
      <c r="DS200" s="598"/>
      <c r="DT200" s="598"/>
      <c r="DU200" s="598"/>
      <c r="DV200" s="598"/>
      <c r="DW200" s="598"/>
      <c r="DX200" s="598"/>
      <c r="DY200" s="598"/>
      <c r="DZ200" s="598"/>
      <c r="EA200" s="598"/>
      <c r="EB200" s="598"/>
      <c r="EC200" s="598"/>
      <c r="ED200" s="598"/>
      <c r="EE200" s="598"/>
      <c r="EF200" s="598"/>
      <c r="EG200" s="598"/>
      <c r="EH200" s="598"/>
      <c r="EI200" s="598"/>
      <c r="EJ200" s="598"/>
      <c r="EK200" s="598"/>
      <c r="EL200" s="598"/>
      <c r="EM200" s="598"/>
      <c r="EN200" s="598"/>
      <c r="EO200" s="598"/>
      <c r="EP200" s="598"/>
      <c r="EQ200" s="598"/>
      <c r="ER200" s="598"/>
    </row>
    <row r="201" spans="1:148" ht="30.75" customHeight="1" outlineLevel="1">
      <c r="A201" s="598" t="s">
        <v>777</v>
      </c>
      <c r="B201" s="598">
        <v>-2376.085</v>
      </c>
      <c r="C201" s="598">
        <v>-158.57500000000005</v>
      </c>
      <c r="D201" s="598">
        <v>-3237.1580000000031</v>
      </c>
      <c r="E201" s="598">
        <v>-881.005</v>
      </c>
      <c r="F201" s="598">
        <v>-2676.2500000000018</v>
      </c>
      <c r="G201" s="598">
        <v>-140.39999999999995</v>
      </c>
      <c r="H201" s="598">
        <v>-713.74999999999955</v>
      </c>
      <c r="I201" s="598">
        <v>-2287.9999999999995</v>
      </c>
      <c r="J201" s="598">
        <v>-1400</v>
      </c>
      <c r="K201" s="598">
        <v>-157.03000000000003</v>
      </c>
      <c r="L201" s="598">
        <v>0</v>
      </c>
      <c r="M201" s="598">
        <v>-459.002031746032</v>
      </c>
      <c r="N201" s="598">
        <v>-955.60590476190555</v>
      </c>
      <c r="O201" s="598">
        <v>-417.92439682539725</v>
      </c>
      <c r="P201" s="598">
        <v>-912.42984126984061</v>
      </c>
      <c r="Q201" s="598">
        <v>-1428.1600000000017</v>
      </c>
      <c r="R201" s="598">
        <v>0</v>
      </c>
      <c r="S201" s="598">
        <v>-15930.339999999997</v>
      </c>
      <c r="T201" s="598">
        <v>-718.25</v>
      </c>
      <c r="U201" s="598">
        <v>-1984.4899999999989</v>
      </c>
      <c r="V201" s="598">
        <v>-926.74999999999977</v>
      </c>
      <c r="W201" s="598">
        <v>-578.88000000000011</v>
      </c>
      <c r="X201" s="598">
        <v>-3326.3249999999998</v>
      </c>
      <c r="Y201" s="598">
        <v>-123.68571428571413</v>
      </c>
      <c r="Z201" s="598">
        <v>-4649.9111746031758</v>
      </c>
      <c r="AA201" s="598">
        <v>-692.92404761904766</v>
      </c>
      <c r="AB201" s="598">
        <v>-19.999999999999996</v>
      </c>
      <c r="AC201" s="598">
        <v>-1269.3600000000001</v>
      </c>
      <c r="AD201" s="598">
        <v>-1872.8066666666664</v>
      </c>
      <c r="AE201" s="598">
        <v>-10</v>
      </c>
      <c r="AF201" s="598">
        <v>-3721.3333333333335</v>
      </c>
      <c r="AG201" s="598">
        <v>-1200.0000000000002</v>
      </c>
      <c r="AH201" s="598">
        <v>-5763.5</v>
      </c>
      <c r="AI201" s="598">
        <v>-180</v>
      </c>
      <c r="AJ201" s="598">
        <v>-1999.9999999999998</v>
      </c>
      <c r="AK201" s="598">
        <v>-139.48142857142849</v>
      </c>
      <c r="AL201" s="598">
        <v>-1435.1870000000017</v>
      </c>
      <c r="AM201" s="598">
        <v>-294.99999999999955</v>
      </c>
      <c r="AN201" s="598">
        <v>-70</v>
      </c>
      <c r="AO201" s="598">
        <v>-20.259999999999994</v>
      </c>
      <c r="AP201" s="598">
        <v>0</v>
      </c>
      <c r="AQ201" s="598">
        <v>0</v>
      </c>
      <c r="AR201" s="598">
        <v>-1700</v>
      </c>
      <c r="AS201" s="598">
        <v>-6653.75</v>
      </c>
      <c r="AT201" s="598">
        <v>-539.19234126984134</v>
      </c>
      <c r="AU201" s="598">
        <v>-1012.5</v>
      </c>
      <c r="AV201" s="598">
        <v>-2761.3728571428564</v>
      </c>
      <c r="AW201" s="598">
        <v>-441</v>
      </c>
      <c r="AX201" s="598">
        <v>-949.6875</v>
      </c>
      <c r="AY201" s="598">
        <v>-187.73599999999996</v>
      </c>
      <c r="AZ201" s="598">
        <v>0</v>
      </c>
      <c r="BA201" s="598">
        <v>-652.5</v>
      </c>
      <c r="BB201" s="598">
        <v>-167.9633333333334</v>
      </c>
      <c r="BC201" s="598">
        <v>-38.040000000000006</v>
      </c>
      <c r="BD201" s="598">
        <v>-8586.25</v>
      </c>
      <c r="BE201" s="598">
        <v>-10</v>
      </c>
      <c r="BF201" s="598">
        <v>-5074.5</v>
      </c>
      <c r="BG201" s="598">
        <v>-140.69999999999999</v>
      </c>
      <c r="BH201" s="598">
        <v>0</v>
      </c>
      <c r="BI201" s="598">
        <v>-564.29999999999995</v>
      </c>
      <c r="BJ201" s="598">
        <v>-927.83857142857141</v>
      </c>
      <c r="BK201" s="598">
        <v>-1721.75</v>
      </c>
      <c r="BL201" s="598">
        <v>-189.00000000000011</v>
      </c>
      <c r="BM201" s="598">
        <v>-250</v>
      </c>
      <c r="BN201" s="598">
        <v>-1663.3775714285716</v>
      </c>
      <c r="BO201" s="598">
        <v>-7605</v>
      </c>
      <c r="BP201" s="598">
        <v>-10</v>
      </c>
      <c r="BQ201" s="598">
        <v>0</v>
      </c>
      <c r="BR201" s="598">
        <v>-599.99999999999989</v>
      </c>
      <c r="BS201" s="598">
        <v>-14050</v>
      </c>
      <c r="BT201" s="598">
        <v>-18964.050000000003</v>
      </c>
      <c r="BU201" s="598">
        <v>-250.00000000000011</v>
      </c>
      <c r="BV201" s="598">
        <v>-2484.3240000000005</v>
      </c>
      <c r="BW201" s="598">
        <v>-786</v>
      </c>
      <c r="BX201" s="598">
        <v>-250.00000000000003</v>
      </c>
      <c r="BY201" s="598">
        <v>-87.5</v>
      </c>
      <c r="BZ201" s="598">
        <v>-351.25</v>
      </c>
      <c r="CA201" s="598">
        <v>-260</v>
      </c>
      <c r="CB201" s="598">
        <v>-50.000000000000014</v>
      </c>
      <c r="CC201" s="598">
        <v>-520.07857142857165</v>
      </c>
      <c r="CD201" s="598">
        <v>-586.44642857142856</v>
      </c>
      <c r="CE201" s="598">
        <v>-555.25</v>
      </c>
      <c r="CF201" s="598">
        <v>-1625.5080000000003</v>
      </c>
      <c r="CG201" s="598">
        <v>-90</v>
      </c>
      <c r="CH201" s="598">
        <v>-722.5</v>
      </c>
      <c r="CI201" s="598">
        <v>-70</v>
      </c>
      <c r="CJ201" s="598">
        <v>-1085.0275714285708</v>
      </c>
      <c r="CK201" s="598">
        <v>-249.99999999999986</v>
      </c>
      <c r="CL201" s="598">
        <v>-528.83557142857103</v>
      </c>
      <c r="CM201" s="598">
        <v>-2037.5</v>
      </c>
      <c r="CN201" s="598">
        <v>-2829.5625</v>
      </c>
      <c r="CO201" s="598">
        <v>-3092.5</v>
      </c>
      <c r="CP201" s="598">
        <v>-1077</v>
      </c>
      <c r="CQ201" s="598">
        <v>-1174.9499999999998</v>
      </c>
      <c r="CR201" s="598">
        <v>-20</v>
      </c>
      <c r="CS201" s="598">
        <v>-200</v>
      </c>
      <c r="CT201" s="598">
        <v>-20</v>
      </c>
      <c r="CU201" s="598">
        <v>-363.73999999999978</v>
      </c>
      <c r="CV201" s="598">
        <v>-1299.9999999999995</v>
      </c>
      <c r="CW201" s="598">
        <v>-1300</v>
      </c>
      <c r="CX201" s="598">
        <v>-334</v>
      </c>
      <c r="CY201" s="598">
        <v>-371.25</v>
      </c>
      <c r="CZ201" s="598">
        <v>-383.89404761904768</v>
      </c>
      <c r="DA201" s="598">
        <v>-819.7</v>
      </c>
      <c r="DB201" s="598">
        <v>0</v>
      </c>
      <c r="DC201" s="598">
        <v>0</v>
      </c>
      <c r="DD201" s="598">
        <v>0</v>
      </c>
      <c r="DE201" s="598"/>
      <c r="DF201" s="598">
        <v>0</v>
      </c>
      <c r="DG201" s="598">
        <v>0</v>
      </c>
      <c r="DH201" s="598">
        <v>-166467.18440476188</v>
      </c>
      <c r="DI201" s="598" t="s">
        <v>777</v>
      </c>
      <c r="DJ201" s="598"/>
      <c r="DK201" s="598"/>
      <c r="DL201" s="598"/>
      <c r="DM201" s="598"/>
      <c r="DN201" s="598"/>
      <c r="DO201" s="598"/>
      <c r="DP201" s="598"/>
      <c r="DQ201" s="598"/>
      <c r="DR201" s="598"/>
      <c r="DS201" s="598"/>
      <c r="DT201" s="598"/>
      <c r="DU201" s="598"/>
      <c r="DV201" s="598"/>
      <c r="DW201" s="598"/>
      <c r="DX201" s="598"/>
      <c r="DY201" s="598"/>
      <c r="DZ201" s="598"/>
      <c r="EA201" s="598"/>
      <c r="EB201" s="598"/>
      <c r="EC201" s="598"/>
      <c r="ED201" s="598"/>
      <c r="EE201" s="598"/>
      <c r="EF201" s="598"/>
      <c r="EG201" s="598"/>
      <c r="EH201" s="598"/>
      <c r="EI201" s="598"/>
      <c r="EJ201" s="598"/>
      <c r="EK201" s="598"/>
      <c r="EL201" s="598"/>
      <c r="EM201" s="598"/>
      <c r="EN201" s="598"/>
      <c r="EO201" s="598"/>
      <c r="EP201" s="598"/>
      <c r="EQ201" s="598"/>
      <c r="ER201" s="598"/>
    </row>
    <row r="202" spans="1:148" ht="14.25" customHeight="1" outlineLevel="1">
      <c r="A202" s="598" t="s">
        <v>778</v>
      </c>
      <c r="B202" s="598">
        <v>-2376.085</v>
      </c>
      <c r="C202" s="598">
        <v>-158.57500000000002</v>
      </c>
      <c r="D202" s="598">
        <v>-3237.1580000000013</v>
      </c>
      <c r="E202" s="598">
        <v>-581.005</v>
      </c>
      <c r="F202" s="598">
        <v>-2200.0000000000005</v>
      </c>
      <c r="G202" s="598">
        <v>-140.4</v>
      </c>
      <c r="H202" s="598">
        <v>-649.99999999999989</v>
      </c>
      <c r="I202" s="598">
        <v>-1200.0000000000002</v>
      </c>
      <c r="J202" s="598">
        <v>-1400</v>
      </c>
      <c r="K202" s="598">
        <v>-157.02999999999997</v>
      </c>
      <c r="L202" s="598">
        <v>0</v>
      </c>
      <c r="M202" s="598">
        <v>-459.00203174603166</v>
      </c>
      <c r="N202" s="598">
        <v>-950.88590476190507</v>
      </c>
      <c r="O202" s="598">
        <v>-417.92439682539657</v>
      </c>
      <c r="P202" s="598">
        <v>-817.42984126984152</v>
      </c>
      <c r="Q202" s="598">
        <v>-6000</v>
      </c>
      <c r="R202" s="598">
        <v>0</v>
      </c>
      <c r="S202" s="598">
        <v>-14499.999999999998</v>
      </c>
      <c r="T202" s="598">
        <v>-499.99999999999994</v>
      </c>
      <c r="U202" s="598">
        <v>-1350</v>
      </c>
      <c r="V202" s="598">
        <v>-900</v>
      </c>
      <c r="W202" s="598">
        <v>-578.87999999999988</v>
      </c>
      <c r="X202" s="598">
        <v>-2500</v>
      </c>
      <c r="Y202" s="598">
        <v>-123.68571428571424</v>
      </c>
      <c r="Z202" s="598">
        <v>-5000</v>
      </c>
      <c r="AA202" s="598">
        <v>-607.92404761904754</v>
      </c>
      <c r="AB202" s="598">
        <v>-14.8</v>
      </c>
      <c r="AC202" s="598">
        <v>-1269.3599999999997</v>
      </c>
      <c r="AD202" s="598">
        <v>-1736.5566666666666</v>
      </c>
      <c r="AE202" s="598">
        <v>-10</v>
      </c>
      <c r="AF202" s="598">
        <v>-3721.3333333333335</v>
      </c>
      <c r="AG202" s="598">
        <v>-1200</v>
      </c>
      <c r="AH202" s="598">
        <v>-5800</v>
      </c>
      <c r="AI202" s="598">
        <v>-180</v>
      </c>
      <c r="AJ202" s="598">
        <v>-2000.0000000000002</v>
      </c>
      <c r="AK202" s="598">
        <v>-129.23142857142858</v>
      </c>
      <c r="AL202" s="598">
        <v>-1435.1870000000004</v>
      </c>
      <c r="AM202" s="598">
        <v>-250.00000000000006</v>
      </c>
      <c r="AN202" s="598">
        <v>-70</v>
      </c>
      <c r="AO202" s="598">
        <v>-20.260000000000002</v>
      </c>
      <c r="AP202" s="598">
        <v>0</v>
      </c>
      <c r="AQ202" s="598">
        <v>0</v>
      </c>
      <c r="AR202" s="598">
        <v>-1700</v>
      </c>
      <c r="AS202" s="598">
        <v>-2700</v>
      </c>
      <c r="AT202" s="598">
        <v>-442.94234126984134</v>
      </c>
      <c r="AU202" s="598">
        <v>-900</v>
      </c>
      <c r="AV202" s="598">
        <v>-1832.1228571428567</v>
      </c>
      <c r="AW202" s="598">
        <v>-441</v>
      </c>
      <c r="AX202" s="598">
        <v>-949.6875</v>
      </c>
      <c r="AY202" s="598">
        <v>-187.73600000000002</v>
      </c>
      <c r="AZ202" s="598">
        <v>0</v>
      </c>
      <c r="BA202" s="598">
        <v>-652.5</v>
      </c>
      <c r="BB202" s="598">
        <v>-167.96333333333334</v>
      </c>
      <c r="BC202" s="598">
        <v>-38.040000000000006</v>
      </c>
      <c r="BD202" s="598">
        <v>-6000</v>
      </c>
      <c r="BE202" s="598">
        <v>-6.5</v>
      </c>
      <c r="BF202" s="598">
        <v>-4800</v>
      </c>
      <c r="BG202" s="598">
        <v>-140.69999999999999</v>
      </c>
      <c r="BH202" s="598">
        <v>0</v>
      </c>
      <c r="BI202" s="598">
        <v>-564.29999999999995</v>
      </c>
      <c r="BJ202" s="598">
        <v>-927.83857142857141</v>
      </c>
      <c r="BK202" s="598">
        <v>-1500</v>
      </c>
      <c r="BL202" s="598">
        <v>-189</v>
      </c>
      <c r="BM202" s="598">
        <v>-250</v>
      </c>
      <c r="BN202" s="598">
        <v>-1439.837571428571</v>
      </c>
      <c r="BO202" s="598">
        <v>-7600</v>
      </c>
      <c r="BP202" s="598">
        <v>-10.000000000000028</v>
      </c>
      <c r="BQ202" s="598">
        <v>0</v>
      </c>
      <c r="BR202" s="598">
        <v>-600</v>
      </c>
      <c r="BS202" s="598">
        <v>-10000</v>
      </c>
      <c r="BT202" s="598">
        <v>-10000</v>
      </c>
      <c r="BU202" s="598">
        <v>-250</v>
      </c>
      <c r="BV202" s="598">
        <v>-2484.3240000000001</v>
      </c>
      <c r="BW202" s="598">
        <v>-786</v>
      </c>
      <c r="BX202" s="598">
        <v>-249.99999999999997</v>
      </c>
      <c r="BY202" s="598">
        <v>0</v>
      </c>
      <c r="BZ202" s="598">
        <v>0</v>
      </c>
      <c r="CA202" s="598">
        <v>0</v>
      </c>
      <c r="CB202" s="598">
        <v>-50.000000000000014</v>
      </c>
      <c r="CC202" s="598">
        <v>-520.07857142857142</v>
      </c>
      <c r="CD202" s="598">
        <v>-536.44642857142856</v>
      </c>
      <c r="CE202" s="598">
        <v>-400</v>
      </c>
      <c r="CF202" s="598">
        <v>-1625.5079999999998</v>
      </c>
      <c r="CG202" s="598">
        <v>-90</v>
      </c>
      <c r="CH202" s="598">
        <v>-900</v>
      </c>
      <c r="CI202" s="598">
        <v>-70</v>
      </c>
      <c r="CJ202" s="598">
        <v>-761.77757142857195</v>
      </c>
      <c r="CK202" s="598">
        <v>-250</v>
      </c>
      <c r="CL202" s="598">
        <v>-478.83557142857143</v>
      </c>
      <c r="CM202" s="598">
        <v>-900</v>
      </c>
      <c r="CN202" s="598">
        <v>-6250</v>
      </c>
      <c r="CO202" s="598">
        <v>-3400.0000000000005</v>
      </c>
      <c r="CP202" s="598" t="e">
        <v>#VALUE!</v>
      </c>
      <c r="CQ202" s="598">
        <v>-1174.9500000000003</v>
      </c>
      <c r="CR202" s="598">
        <v>-20</v>
      </c>
      <c r="CS202" s="598">
        <v>-200.00000000000006</v>
      </c>
      <c r="CT202" s="598">
        <v>-1.6000000000000014</v>
      </c>
      <c r="CU202" s="598">
        <v>-350</v>
      </c>
      <c r="CV202" s="598">
        <v>-1300</v>
      </c>
      <c r="CW202" s="598">
        <v>-1077.1428571428571</v>
      </c>
      <c r="CX202" s="598">
        <v>-224.76190476190476</v>
      </c>
      <c r="CY202" s="598">
        <v>-200</v>
      </c>
      <c r="CZ202" s="598">
        <v>-368.89404761904763</v>
      </c>
      <c r="DA202" s="598">
        <v>-819.7</v>
      </c>
      <c r="DB202" s="598">
        <v>0</v>
      </c>
      <c r="DC202" s="598">
        <v>0</v>
      </c>
      <c r="DD202" s="598">
        <v>0</v>
      </c>
      <c r="DE202" s="598"/>
      <c r="DF202" s="598">
        <v>0</v>
      </c>
      <c r="DG202" s="598">
        <v>0</v>
      </c>
      <c r="DH202" s="598" t="e">
        <v>#VALUE!</v>
      </c>
      <c r="DI202" s="598" t="s">
        <v>778</v>
      </c>
      <c r="DJ202" s="598"/>
      <c r="DK202" s="598"/>
      <c r="DL202" s="598"/>
      <c r="DM202" s="598"/>
      <c r="DN202" s="598"/>
      <c r="DO202" s="598"/>
      <c r="DP202" s="598"/>
      <c r="DQ202" s="598"/>
      <c r="DR202" s="598"/>
      <c r="DS202" s="598"/>
      <c r="DT202" s="598"/>
      <c r="DU202" s="598"/>
      <c r="DV202" s="598"/>
      <c r="DW202" s="598"/>
      <c r="DX202" s="598"/>
      <c r="DY202" s="598"/>
      <c r="DZ202" s="598"/>
      <c r="EA202" s="598"/>
      <c r="EB202" s="598"/>
      <c r="EC202" s="598"/>
      <c r="ED202" s="598"/>
      <c r="EE202" s="598"/>
      <c r="EF202" s="598"/>
      <c r="EG202" s="598"/>
      <c r="EH202" s="598"/>
      <c r="EI202" s="598"/>
      <c r="EJ202" s="598"/>
      <c r="EK202" s="598"/>
      <c r="EL202" s="598"/>
      <c r="EM202" s="598"/>
      <c r="EN202" s="598"/>
      <c r="EO202" s="598"/>
      <c r="EP202" s="598"/>
      <c r="EQ202" s="598"/>
      <c r="ER202" s="598"/>
    </row>
    <row r="203" spans="1:148" ht="14.25" customHeight="1" outlineLevel="1">
      <c r="A203" s="598" t="s">
        <v>779</v>
      </c>
      <c r="B203" s="598">
        <v>-2376.0849999999991</v>
      </c>
      <c r="C203" s="598">
        <v>-158.57499999999999</v>
      </c>
      <c r="D203" s="598">
        <v>-3237.1580000000004</v>
      </c>
      <c r="E203" s="598">
        <v>-481.005</v>
      </c>
      <c r="F203" s="598">
        <v>-2200.0000000000005</v>
      </c>
      <c r="G203" s="598">
        <v>-140.4</v>
      </c>
      <c r="H203" s="598">
        <v>-649.99999999999989</v>
      </c>
      <c r="I203" s="598">
        <v>-1200.0000000000002</v>
      </c>
      <c r="J203" s="598">
        <v>-1399.9999999999998</v>
      </c>
      <c r="K203" s="598">
        <v>-157.02999999999997</v>
      </c>
      <c r="L203" s="598">
        <v>0</v>
      </c>
      <c r="M203" s="598">
        <v>-459.00203174603172</v>
      </c>
      <c r="N203" s="598">
        <v>-950.88590476190495</v>
      </c>
      <c r="O203" s="598">
        <v>-417.92439682539657</v>
      </c>
      <c r="P203" s="598">
        <v>-817.42984126984129</v>
      </c>
      <c r="Q203" s="598">
        <v>-1428.1599999999999</v>
      </c>
      <c r="R203" s="598">
        <v>0</v>
      </c>
      <c r="S203" s="598">
        <v>-10999.999999999998</v>
      </c>
      <c r="T203" s="598">
        <v>-499.99999999999994</v>
      </c>
      <c r="U203" s="598">
        <v>-1249.9999999999995</v>
      </c>
      <c r="V203" s="598">
        <v>-900</v>
      </c>
      <c r="W203" s="598">
        <v>-578.88</v>
      </c>
      <c r="X203" s="598">
        <v>-2399.9999999999995</v>
      </c>
      <c r="Y203" s="598">
        <v>-123.68571428571423</v>
      </c>
      <c r="Z203" s="598">
        <v>-4621.4111746031795</v>
      </c>
      <c r="AA203" s="598">
        <v>-607.92404761904731</v>
      </c>
      <c r="AB203" s="598">
        <v>-20</v>
      </c>
      <c r="AC203" s="598">
        <v>-1269.3600000000001</v>
      </c>
      <c r="AD203" s="598">
        <v>-1736.5566666666668</v>
      </c>
      <c r="AE203" s="598">
        <v>-10.000000000000004</v>
      </c>
      <c r="AF203" s="598">
        <v>-3721.3333333333339</v>
      </c>
      <c r="AG203" s="598">
        <v>-1200</v>
      </c>
      <c r="AH203" s="598">
        <v>-3800</v>
      </c>
      <c r="AI203" s="598">
        <v>-180</v>
      </c>
      <c r="AJ203" s="598">
        <v>-1999.9999999999998</v>
      </c>
      <c r="AK203" s="598">
        <v>-129.23142857142858</v>
      </c>
      <c r="AL203" s="598">
        <v>-1435.1870000000013</v>
      </c>
      <c r="AM203" s="598">
        <v>-249.99999999999994</v>
      </c>
      <c r="AN203" s="598">
        <v>-70</v>
      </c>
      <c r="AO203" s="598">
        <v>-20.259999999999998</v>
      </c>
      <c r="AP203" s="598">
        <v>0</v>
      </c>
      <c r="AQ203" s="598">
        <v>0</v>
      </c>
      <c r="AR203" s="598">
        <v>-1700</v>
      </c>
      <c r="AS203" s="598">
        <v>-2500</v>
      </c>
      <c r="AT203" s="598">
        <v>-409.25</v>
      </c>
      <c r="AU203" s="598">
        <v>-900</v>
      </c>
      <c r="AV203" s="598">
        <v>-1632.1228571428569</v>
      </c>
      <c r="AW203" s="598">
        <v>-441</v>
      </c>
      <c r="AX203" s="598">
        <v>-949.6875</v>
      </c>
      <c r="AY203" s="598">
        <v>-187.73600000000002</v>
      </c>
      <c r="AZ203" s="598">
        <v>0</v>
      </c>
      <c r="BA203" s="598">
        <v>-652.5</v>
      </c>
      <c r="BB203" s="598">
        <v>-167.96333333333334</v>
      </c>
      <c r="BC203" s="598">
        <v>-38.040000000000006</v>
      </c>
      <c r="BD203" s="598">
        <v>-3000</v>
      </c>
      <c r="BE203" s="598">
        <v>-10</v>
      </c>
      <c r="BF203" s="598">
        <v>-4600</v>
      </c>
      <c r="BG203" s="598">
        <v>-140.69999999999999</v>
      </c>
      <c r="BH203" s="598">
        <v>0</v>
      </c>
      <c r="BI203" s="598">
        <v>-564.29999999999995</v>
      </c>
      <c r="BJ203" s="598">
        <v>-927.83857142857141</v>
      </c>
      <c r="BK203" s="598">
        <v>-1500</v>
      </c>
      <c r="BL203" s="598">
        <v>-189</v>
      </c>
      <c r="BM203" s="598">
        <v>-250</v>
      </c>
      <c r="BN203" s="598">
        <v>-1439.8375714285712</v>
      </c>
      <c r="BO203" s="598">
        <v>-7600</v>
      </c>
      <c r="BP203" s="598">
        <v>-10</v>
      </c>
      <c r="BQ203" s="598">
        <v>0</v>
      </c>
      <c r="BR203" s="598">
        <v>-600</v>
      </c>
      <c r="BS203" s="598">
        <v>-10000</v>
      </c>
      <c r="BT203" s="598">
        <v>-20000</v>
      </c>
      <c r="BU203" s="598">
        <v>-250</v>
      </c>
      <c r="BV203" s="598">
        <v>-2484.3240000000001</v>
      </c>
      <c r="BW203" s="598">
        <v>-786</v>
      </c>
      <c r="BX203" s="598">
        <v>-249.99999999999997</v>
      </c>
      <c r="BY203" s="598">
        <v>0</v>
      </c>
      <c r="BZ203" s="598">
        <v>-5.4000000000000057</v>
      </c>
      <c r="CA203" s="598">
        <v>0</v>
      </c>
      <c r="CB203" s="598">
        <v>-50.000000000000014</v>
      </c>
      <c r="CC203" s="598">
        <v>-520.07857142857142</v>
      </c>
      <c r="CD203" s="598">
        <v>-50.000000000000028</v>
      </c>
      <c r="CE203" s="598">
        <v>-500</v>
      </c>
      <c r="CF203" s="598">
        <v>-1625.5079999999994</v>
      </c>
      <c r="CG203" s="598">
        <v>-90</v>
      </c>
      <c r="CH203" s="598">
        <v>-1200</v>
      </c>
      <c r="CI203" s="598">
        <v>-70</v>
      </c>
      <c r="CJ203" s="598">
        <v>-761.77757142857195</v>
      </c>
      <c r="CK203" s="598">
        <v>-250</v>
      </c>
      <c r="CL203" s="598">
        <v>-478.83557142857143</v>
      </c>
      <c r="CM203" s="598">
        <v>-1200</v>
      </c>
      <c r="CN203" s="598">
        <v>-6250</v>
      </c>
      <c r="CO203" s="598">
        <v>-3400.0000000000005</v>
      </c>
      <c r="CP203" s="598" t="e">
        <v>#VALUE!</v>
      </c>
      <c r="CQ203" s="598">
        <v>-1174.9499999999994</v>
      </c>
      <c r="CR203" s="598">
        <v>-20</v>
      </c>
      <c r="CS203" s="598">
        <v>-300.00000000000006</v>
      </c>
      <c r="CT203" s="598">
        <v>-20</v>
      </c>
      <c r="CU203" s="598">
        <v>-350</v>
      </c>
      <c r="CV203" s="598">
        <v>-1100</v>
      </c>
      <c r="CW203" s="598">
        <v>-1300.0000000000002</v>
      </c>
      <c r="CX203" s="598">
        <v>-333.99999999999994</v>
      </c>
      <c r="CY203" s="598">
        <v>-200</v>
      </c>
      <c r="CZ203" s="598">
        <v>-368.89404761904751</v>
      </c>
      <c r="DA203" s="598">
        <v>-819.7</v>
      </c>
      <c r="DB203" s="598">
        <v>0</v>
      </c>
      <c r="DC203" s="598">
        <v>0</v>
      </c>
      <c r="DD203" s="598">
        <v>0</v>
      </c>
      <c r="DE203" s="598"/>
      <c r="DF203" s="598">
        <v>0</v>
      </c>
      <c r="DG203" s="598">
        <v>0</v>
      </c>
      <c r="DH203" s="598" t="e">
        <v>#VALUE!</v>
      </c>
      <c r="DI203" s="598" t="s">
        <v>779</v>
      </c>
      <c r="DJ203" s="598"/>
      <c r="DK203" s="598"/>
      <c r="DL203" s="598"/>
      <c r="DM203" s="598"/>
      <c r="DN203" s="598"/>
      <c r="DO203" s="598"/>
      <c r="DP203" s="598"/>
      <c r="DQ203" s="598"/>
      <c r="DR203" s="598"/>
      <c r="DS203" s="598"/>
      <c r="DT203" s="598"/>
      <c r="DU203" s="598"/>
      <c r="DV203" s="598"/>
      <c r="DW203" s="598"/>
      <c r="DX203" s="598"/>
      <c r="DY203" s="598"/>
      <c r="DZ203" s="598"/>
      <c r="EA203" s="598"/>
      <c r="EB203" s="598"/>
      <c r="EC203" s="598"/>
      <c r="ED203" s="598"/>
      <c r="EE203" s="598"/>
      <c r="EF203" s="598"/>
      <c r="EG203" s="598"/>
      <c r="EH203" s="598"/>
      <c r="EI203" s="598"/>
      <c r="EJ203" s="598"/>
      <c r="EK203" s="598"/>
      <c r="EL203" s="598"/>
      <c r="EM203" s="598"/>
      <c r="EN203" s="598"/>
      <c r="EO203" s="598"/>
      <c r="EP203" s="598"/>
      <c r="EQ203" s="598"/>
      <c r="ER203" s="598"/>
    </row>
    <row r="204" spans="1:148" ht="14.25" customHeight="1" outlineLevel="1">
      <c r="A204" s="598" t="s">
        <v>780</v>
      </c>
      <c r="B204" s="598">
        <v>-2376.085</v>
      </c>
      <c r="C204" s="598">
        <v>-158.57500000000007</v>
      </c>
      <c r="D204" s="598">
        <v>-3237.1579999999994</v>
      </c>
      <c r="E204" s="598">
        <v>-281.00499999999988</v>
      </c>
      <c r="F204" s="598">
        <v>-2200.0000000000005</v>
      </c>
      <c r="G204" s="598">
        <v>-140.4</v>
      </c>
      <c r="H204" s="598">
        <v>-649.99999999999989</v>
      </c>
      <c r="I204" s="598">
        <v>-1200.0000000000002</v>
      </c>
      <c r="J204" s="598">
        <v>-1400.0000000000007</v>
      </c>
      <c r="K204" s="598">
        <v>-157.02999999999997</v>
      </c>
      <c r="L204" s="598">
        <v>0</v>
      </c>
      <c r="M204" s="598">
        <v>-459.00203174603172</v>
      </c>
      <c r="N204" s="598">
        <v>-950.88590476190495</v>
      </c>
      <c r="O204" s="598">
        <v>-417.92439682539657</v>
      </c>
      <c r="P204" s="598">
        <v>-817.42984126984197</v>
      </c>
      <c r="Q204" s="598">
        <v>-1428.16</v>
      </c>
      <c r="R204" s="598">
        <v>0</v>
      </c>
      <c r="S204" s="598">
        <v>-17000</v>
      </c>
      <c r="T204" s="598">
        <v>-500.00000000000017</v>
      </c>
      <c r="U204" s="598">
        <v>-1200.0000000000005</v>
      </c>
      <c r="V204" s="598">
        <v>-900</v>
      </c>
      <c r="W204" s="598">
        <v>-578.87999999999977</v>
      </c>
      <c r="X204" s="598">
        <v>-2200.0000000000014</v>
      </c>
      <c r="Y204" s="598">
        <v>-123.68571428571427</v>
      </c>
      <c r="Z204" s="598">
        <v>-4621.4111746031767</v>
      </c>
      <c r="AA204" s="598">
        <v>-607.92404761904754</v>
      </c>
      <c r="AB204" s="598">
        <v>-20</v>
      </c>
      <c r="AC204" s="598">
        <v>-1269.3599999999992</v>
      </c>
      <c r="AD204" s="598">
        <v>-1736.5566666666668</v>
      </c>
      <c r="AE204" s="598">
        <v>-9.9999999999999964</v>
      </c>
      <c r="AF204" s="598">
        <v>-3721.3333333333335</v>
      </c>
      <c r="AG204" s="598">
        <v>-1199.9999999999995</v>
      </c>
      <c r="AH204" s="598">
        <v>-3800</v>
      </c>
      <c r="AI204" s="598">
        <v>-180</v>
      </c>
      <c r="AJ204" s="598">
        <v>-2000.0000000000007</v>
      </c>
      <c r="AK204" s="598">
        <v>-129.23142857142852</v>
      </c>
      <c r="AL204" s="598">
        <v>-1435.1870000000013</v>
      </c>
      <c r="AM204" s="598">
        <v>-250.00000000000017</v>
      </c>
      <c r="AN204" s="598">
        <v>-70</v>
      </c>
      <c r="AO204" s="598">
        <v>-20.260000000000005</v>
      </c>
      <c r="AP204" s="598">
        <v>0</v>
      </c>
      <c r="AQ204" s="598">
        <v>0</v>
      </c>
      <c r="AR204" s="598">
        <v>-1700</v>
      </c>
      <c r="AS204" s="598">
        <v>-2500</v>
      </c>
      <c r="AT204" s="598">
        <v>-409.25</v>
      </c>
      <c r="AU204" s="598">
        <v>-900</v>
      </c>
      <c r="AV204" s="598">
        <v>-1532.1228571428562</v>
      </c>
      <c r="AW204" s="598">
        <v>-441</v>
      </c>
      <c r="AX204" s="598">
        <v>-949.6875</v>
      </c>
      <c r="AY204" s="598">
        <v>-187.73599999999996</v>
      </c>
      <c r="AZ204" s="598">
        <v>0</v>
      </c>
      <c r="BA204" s="598">
        <v>-652.5</v>
      </c>
      <c r="BB204" s="598">
        <v>-167.9633333333334</v>
      </c>
      <c r="BC204" s="598">
        <v>-38.040000000000006</v>
      </c>
      <c r="BD204" s="598">
        <v>-5500</v>
      </c>
      <c r="BE204" s="598">
        <v>-10</v>
      </c>
      <c r="BF204" s="598">
        <v>-5000</v>
      </c>
      <c r="BG204" s="598">
        <v>-140.69999999999999</v>
      </c>
      <c r="BH204" s="598">
        <v>0</v>
      </c>
      <c r="BI204" s="598">
        <v>-564.29999999999995</v>
      </c>
      <c r="BJ204" s="598">
        <v>-927.83857142857141</v>
      </c>
      <c r="BK204" s="598">
        <v>-1500</v>
      </c>
      <c r="BL204" s="598">
        <v>-189</v>
      </c>
      <c r="BM204" s="598">
        <v>-250</v>
      </c>
      <c r="BN204" s="598">
        <v>-1439.8375714285703</v>
      </c>
      <c r="BO204" s="598">
        <v>-7600</v>
      </c>
      <c r="BP204" s="598">
        <v>-10</v>
      </c>
      <c r="BQ204" s="598">
        <v>0</v>
      </c>
      <c r="BR204" s="598">
        <v>-600.00000000000011</v>
      </c>
      <c r="BS204" s="598">
        <v>-10000</v>
      </c>
      <c r="BT204" s="598">
        <v>-20000</v>
      </c>
      <c r="BU204" s="598">
        <v>-250</v>
      </c>
      <c r="BV204" s="598">
        <v>-2484.3240000000001</v>
      </c>
      <c r="BW204" s="598">
        <v>-786</v>
      </c>
      <c r="BX204" s="598">
        <v>-249.99999999999997</v>
      </c>
      <c r="BY204" s="598">
        <v>0</v>
      </c>
      <c r="BZ204" s="598">
        <v>-25</v>
      </c>
      <c r="CA204" s="598">
        <v>-19.200000000000003</v>
      </c>
      <c r="CB204" s="598">
        <v>-50.000000000000014</v>
      </c>
      <c r="CC204" s="598">
        <v>-520.07857142857142</v>
      </c>
      <c r="CD204" s="598">
        <v>-486.44642857142856</v>
      </c>
      <c r="CE204" s="598">
        <v>-500.00000000000011</v>
      </c>
      <c r="CF204" s="598">
        <v>-1625.5080000000003</v>
      </c>
      <c r="CG204" s="598">
        <v>-90</v>
      </c>
      <c r="CH204" s="598">
        <v>-1199.9999999999995</v>
      </c>
      <c r="CI204" s="598">
        <v>-70</v>
      </c>
      <c r="CJ204" s="598">
        <v>-761.77757142857195</v>
      </c>
      <c r="CK204" s="598">
        <v>-250</v>
      </c>
      <c r="CL204" s="598">
        <v>-478.83557142857131</v>
      </c>
      <c r="CM204" s="598">
        <v>-1200</v>
      </c>
      <c r="CN204" s="598">
        <v>-2699.9999999999982</v>
      </c>
      <c r="CO204" s="598">
        <v>-3400.0000000000005</v>
      </c>
      <c r="CP204" s="598" t="e">
        <v>#VALUE!</v>
      </c>
      <c r="CQ204" s="598">
        <v>-1174.9500000000003</v>
      </c>
      <c r="CR204" s="598">
        <v>-20</v>
      </c>
      <c r="CS204" s="598">
        <v>-300.00000000000006</v>
      </c>
      <c r="CT204" s="598">
        <v>-20</v>
      </c>
      <c r="CU204" s="598">
        <v>-350</v>
      </c>
      <c r="CV204" s="598">
        <v>-999.99999999999966</v>
      </c>
      <c r="CW204" s="598">
        <v>-1300.0000000000002</v>
      </c>
      <c r="CX204" s="598">
        <v>-333.99999999999994</v>
      </c>
      <c r="CY204" s="598">
        <v>-200</v>
      </c>
      <c r="CZ204" s="598">
        <v>-368.89404761904774</v>
      </c>
      <c r="DA204" s="598">
        <v>-819.70000000000027</v>
      </c>
      <c r="DB204" s="598">
        <v>0</v>
      </c>
      <c r="DC204" s="598">
        <v>0</v>
      </c>
      <c r="DD204" s="598">
        <v>0</v>
      </c>
      <c r="DE204" s="598"/>
      <c r="DF204" s="598">
        <v>0</v>
      </c>
      <c r="DG204" s="598">
        <v>0</v>
      </c>
      <c r="DH204" s="598" t="e">
        <v>#VALUE!</v>
      </c>
      <c r="DI204" s="598" t="s">
        <v>780</v>
      </c>
      <c r="DJ204" s="598"/>
      <c r="DK204" s="598"/>
      <c r="DL204" s="598"/>
      <c r="DM204" s="598"/>
      <c r="DN204" s="598"/>
      <c r="DO204" s="598"/>
      <c r="DP204" s="598"/>
      <c r="DQ204" s="598"/>
      <c r="DR204" s="598"/>
      <c r="DS204" s="598"/>
      <c r="DT204" s="598"/>
      <c r="DU204" s="598"/>
      <c r="DV204" s="598"/>
      <c r="DW204" s="598"/>
      <c r="DX204" s="598"/>
      <c r="DY204" s="598"/>
      <c r="DZ204" s="598"/>
      <c r="EA204" s="598"/>
      <c r="EB204" s="598"/>
      <c r="EC204" s="598"/>
      <c r="ED204" s="598"/>
      <c r="EE204" s="598"/>
      <c r="EF204" s="598"/>
      <c r="EG204" s="598"/>
      <c r="EH204" s="598"/>
      <c r="EI204" s="598"/>
      <c r="EJ204" s="598"/>
      <c r="EK204" s="598"/>
      <c r="EL204" s="598"/>
      <c r="EM204" s="598"/>
      <c r="EN204" s="598"/>
      <c r="EO204" s="598"/>
      <c r="EP204" s="598"/>
      <c r="EQ204" s="598"/>
      <c r="ER204" s="598"/>
    </row>
    <row r="205" spans="1:148" ht="14.25" customHeight="1" outlineLevel="1">
      <c r="A205" s="598"/>
      <c r="B205" s="598"/>
      <c r="C205" s="598"/>
      <c r="D205" s="598"/>
      <c r="E205" s="598"/>
      <c r="F205" s="598"/>
      <c r="G205" s="598"/>
      <c r="H205" s="598"/>
      <c r="I205" s="598"/>
      <c r="J205" s="598"/>
      <c r="K205" s="598"/>
      <c r="L205" s="598"/>
      <c r="M205" s="598"/>
      <c r="N205" s="598"/>
      <c r="O205" s="598"/>
      <c r="P205" s="598"/>
      <c r="Q205" s="598"/>
      <c r="R205" s="598"/>
      <c r="S205" s="598"/>
      <c r="T205" s="598"/>
      <c r="U205" s="598"/>
      <c r="V205" s="598"/>
      <c r="W205" s="598"/>
      <c r="X205" s="598"/>
      <c r="Y205" s="598"/>
      <c r="Z205" s="598"/>
      <c r="AA205" s="598"/>
      <c r="AB205" s="598"/>
      <c r="AC205" s="598"/>
      <c r="AD205" s="598"/>
      <c r="AE205" s="598"/>
      <c r="AF205" s="598"/>
      <c r="AG205" s="598"/>
      <c r="AH205" s="598"/>
      <c r="AI205" s="598"/>
      <c r="AJ205" s="598"/>
      <c r="AK205" s="598"/>
      <c r="AL205" s="598"/>
      <c r="AM205" s="598"/>
      <c r="AN205" s="598"/>
      <c r="AO205" s="598"/>
      <c r="AP205" s="598"/>
      <c r="AQ205" s="598"/>
      <c r="AR205" s="598"/>
      <c r="AS205" s="598"/>
      <c r="AT205" s="598"/>
      <c r="AU205" s="598"/>
      <c r="AV205" s="598"/>
      <c r="AW205" s="598"/>
      <c r="AX205" s="598"/>
      <c r="AY205" s="598"/>
      <c r="AZ205" s="598"/>
      <c r="BA205" s="598"/>
      <c r="BB205" s="598"/>
      <c r="BC205" s="598"/>
      <c r="BD205" s="598"/>
      <c r="BE205" s="598"/>
      <c r="BF205" s="598"/>
      <c r="BG205" s="598"/>
      <c r="BH205" s="598"/>
      <c r="BI205" s="598"/>
      <c r="BJ205" s="598"/>
      <c r="BK205" s="598"/>
      <c r="BL205" s="598"/>
      <c r="BM205" s="598"/>
      <c r="BN205" s="598"/>
      <c r="BO205" s="598"/>
      <c r="BP205" s="598"/>
      <c r="BQ205" s="598"/>
      <c r="BR205" s="598"/>
      <c r="BS205" s="598"/>
      <c r="BT205" s="598"/>
      <c r="BU205" s="598"/>
      <c r="BV205" s="598"/>
      <c r="BW205" s="598"/>
      <c r="BX205" s="598"/>
      <c r="BY205" s="598"/>
      <c r="BZ205" s="598"/>
      <c r="CA205" s="598"/>
      <c r="CB205" s="598"/>
      <c r="CC205" s="598"/>
      <c r="CD205" s="598"/>
      <c r="CE205" s="598"/>
      <c r="CF205" s="598"/>
      <c r="CG205" s="598"/>
      <c r="CH205" s="598"/>
      <c r="CI205" s="598"/>
      <c r="CJ205" s="598"/>
      <c r="CK205" s="598"/>
      <c r="CL205" s="598"/>
      <c r="CM205" s="598"/>
      <c r="CN205" s="598"/>
      <c r="CO205" s="598"/>
      <c r="CP205" s="598"/>
      <c r="CQ205" s="598"/>
      <c r="CR205" s="598"/>
      <c r="CS205" s="598"/>
      <c r="CT205" s="598"/>
      <c r="CU205" s="598"/>
      <c r="CV205" s="598"/>
      <c r="CW205" s="598"/>
      <c r="CX205" s="598"/>
      <c r="CY205" s="598"/>
      <c r="CZ205" s="598"/>
      <c r="DA205" s="598"/>
      <c r="DB205" s="598"/>
      <c r="DC205" s="598"/>
      <c r="DD205" s="598"/>
      <c r="DE205" s="598"/>
      <c r="DF205" s="598"/>
      <c r="DG205" s="598"/>
      <c r="DH205" s="598"/>
      <c r="DI205" s="598"/>
      <c r="DJ205" s="598"/>
      <c r="DK205" s="598"/>
      <c r="DL205" s="598"/>
      <c r="DM205" s="598"/>
      <c r="DN205" s="598"/>
      <c r="DO205" s="598"/>
      <c r="DP205" s="598"/>
      <c r="DQ205" s="598"/>
      <c r="DR205" s="598"/>
      <c r="DS205" s="598"/>
      <c r="DT205" s="598"/>
      <c r="DU205" s="598"/>
      <c r="DV205" s="598"/>
      <c r="DW205" s="598"/>
      <c r="DX205" s="598"/>
      <c r="DY205" s="598"/>
      <c r="DZ205" s="598"/>
      <c r="EA205" s="598"/>
      <c r="EB205" s="598"/>
      <c r="EC205" s="598"/>
      <c r="ED205" s="598"/>
      <c r="EE205" s="598"/>
      <c r="EF205" s="598"/>
      <c r="EG205" s="598"/>
      <c r="EH205" s="598"/>
      <c r="EI205" s="598"/>
      <c r="EJ205" s="598"/>
      <c r="EK205" s="598"/>
      <c r="EL205" s="598"/>
      <c r="EM205" s="598"/>
      <c r="EN205" s="598"/>
      <c r="EO205" s="598"/>
      <c r="EP205" s="598"/>
      <c r="EQ205" s="598"/>
      <c r="ER205" s="598"/>
    </row>
    <row r="206" spans="1:148" ht="14.25" customHeight="1" outlineLevel="1">
      <c r="A206" s="598" t="s">
        <v>781</v>
      </c>
      <c r="B206" s="598">
        <v>0.47499999999999998</v>
      </c>
      <c r="C206" s="598">
        <v>0.47499999999999998</v>
      </c>
      <c r="D206" s="598">
        <v>0.47499999999999998</v>
      </c>
      <c r="E206" s="598">
        <v>0.47499999999999998</v>
      </c>
      <c r="F206" s="598">
        <v>0.47499999999999998</v>
      </c>
      <c r="G206" s="598">
        <v>0.47499999999999998</v>
      </c>
      <c r="H206" s="598">
        <v>0.47499999999999998</v>
      </c>
      <c r="I206" s="598">
        <v>0.47499999999999998</v>
      </c>
      <c r="J206" s="598">
        <v>0.47499999999999998</v>
      </c>
      <c r="K206" s="598">
        <v>0.47499999999999998</v>
      </c>
      <c r="L206" s="598">
        <v>0.47499999999999998</v>
      </c>
      <c r="M206" s="598">
        <v>0.26500000000000001</v>
      </c>
      <c r="N206" s="598">
        <v>0.47499999999999998</v>
      </c>
      <c r="O206" s="598">
        <v>0.47499999999999998</v>
      </c>
      <c r="P206" s="598">
        <v>0.26500000000000001</v>
      </c>
      <c r="Q206" s="598">
        <v>0.47499999999999998</v>
      </c>
      <c r="R206" s="598">
        <v>0.47499999999999998</v>
      </c>
      <c r="S206" s="598">
        <v>0.47499999999999998</v>
      </c>
      <c r="T206" s="598">
        <v>0.47499999999999998</v>
      </c>
      <c r="U206" s="598">
        <v>0.75</v>
      </c>
      <c r="V206" s="598">
        <v>0.47499999999999998</v>
      </c>
      <c r="W206" s="598">
        <v>0.47499999999999998</v>
      </c>
      <c r="X206" s="598">
        <v>0.51400000000000001</v>
      </c>
      <c r="Y206" s="598">
        <v>0.51400000000000001</v>
      </c>
      <c r="Z206" s="598">
        <v>0.51400000000000001</v>
      </c>
      <c r="AA206" s="598">
        <v>0.51400000000000001</v>
      </c>
      <c r="AB206" s="598">
        <v>0.51400000000000001</v>
      </c>
      <c r="AC206" s="598">
        <v>0.51400000000000001</v>
      </c>
      <c r="AD206" s="598">
        <v>0.51400000000000001</v>
      </c>
      <c r="AE206" s="598">
        <v>0.51400000000000001</v>
      </c>
      <c r="AF206" s="598">
        <v>0.51400000000000001</v>
      </c>
      <c r="AG206" s="598">
        <v>0.51400000000000001</v>
      </c>
      <c r="AH206" s="598">
        <v>0.51400000000000001</v>
      </c>
      <c r="AI206" s="598">
        <v>0.51400000000000001</v>
      </c>
      <c r="AJ206" s="598">
        <v>0.51400000000000001</v>
      </c>
      <c r="AK206" s="598">
        <v>0.51400000000000001</v>
      </c>
      <c r="AL206" s="598">
        <v>0.51400000000000001</v>
      </c>
      <c r="AM206" s="598">
        <v>0.63300000000000001</v>
      </c>
      <c r="AN206" s="598">
        <v>0.64600000000000002</v>
      </c>
      <c r="AO206" s="598">
        <v>0.64600000000000002</v>
      </c>
      <c r="AP206" s="598">
        <v>0.64600000000000002</v>
      </c>
      <c r="AQ206" s="598">
        <v>0.51400000000000001</v>
      </c>
      <c r="AR206" s="598">
        <v>0.51400000000000001</v>
      </c>
      <c r="AS206" s="598">
        <v>0.46300000000000002</v>
      </c>
      <c r="AT206" s="598">
        <v>0.46300000000000002</v>
      </c>
      <c r="AU206" s="598">
        <v>0.46300000000000002</v>
      </c>
      <c r="AV206" s="598">
        <v>0.46300000000000002</v>
      </c>
      <c r="AW206" s="598">
        <v>0.46300000000000002</v>
      </c>
      <c r="AX206" s="598">
        <v>0.46300000000000002</v>
      </c>
      <c r="AY206" s="598">
        <v>0.46300000000000002</v>
      </c>
      <c r="AZ206" s="598">
        <v>0.46300000000000002</v>
      </c>
      <c r="BA206" s="598">
        <v>0.46300000000000002</v>
      </c>
      <c r="BB206" s="598">
        <v>0.46300000000000002</v>
      </c>
      <c r="BC206" s="598">
        <v>0.45900000000000002</v>
      </c>
      <c r="BD206" s="598">
        <v>0.45900000000000002</v>
      </c>
      <c r="BE206" s="598">
        <v>0.45900000000000002</v>
      </c>
      <c r="BF206" s="598">
        <v>0.46300000000000002</v>
      </c>
      <c r="BG206" s="598">
        <v>0.45900000000000002</v>
      </c>
      <c r="BH206" s="598">
        <v>0.45900000000000002</v>
      </c>
      <c r="BI206" s="598">
        <v>0.45900000000000002</v>
      </c>
      <c r="BJ206" s="598">
        <v>0.45900000000000002</v>
      </c>
      <c r="BK206" s="598">
        <v>0.3</v>
      </c>
      <c r="BL206" s="598">
        <v>0.3</v>
      </c>
      <c r="BM206" s="598">
        <v>0.3</v>
      </c>
      <c r="BN206" s="598">
        <v>0.24199999999999999</v>
      </c>
      <c r="BO206" s="598">
        <v>0.24199999999999999</v>
      </c>
      <c r="BP206" s="598">
        <v>0.24199999999999999</v>
      </c>
      <c r="BQ206" s="598">
        <v>0.24199999999999999</v>
      </c>
      <c r="BR206" s="598">
        <v>0.24199999999999999</v>
      </c>
      <c r="BS206" s="598">
        <v>0.26500000000000001</v>
      </c>
      <c r="BT206" s="598">
        <v>0.26500000000000001</v>
      </c>
      <c r="BU206" s="598">
        <v>0.26500000000000001</v>
      </c>
      <c r="BV206" s="598">
        <v>0.26500000000000001</v>
      </c>
      <c r="BW206" s="598">
        <v>0.26500000000000001</v>
      </c>
      <c r="BX206" s="598">
        <v>0.26500000000000001</v>
      </c>
      <c r="BY206" s="598">
        <v>0.24199999999999999</v>
      </c>
      <c r="BZ206" s="598">
        <v>0.24199999999999999</v>
      </c>
      <c r="CA206" s="598">
        <v>0.24199999999999999</v>
      </c>
      <c r="CB206" s="598">
        <v>0.26500000000000001</v>
      </c>
      <c r="CC206" s="598"/>
      <c r="CD206" s="598">
        <v>0.36499999999999999</v>
      </c>
      <c r="CE206" s="598">
        <v>0.36499999999999999</v>
      </c>
      <c r="CF206" s="598">
        <v>0.36499999999999999</v>
      </c>
      <c r="CG206" s="598">
        <v>0.36499999999999999</v>
      </c>
      <c r="CH206" s="598">
        <v>0.36499999999999999</v>
      </c>
      <c r="CI206" s="598">
        <v>0.36</v>
      </c>
      <c r="CJ206" s="598">
        <v>0.36</v>
      </c>
      <c r="CK206" s="598">
        <v>0.35699999999999998</v>
      </c>
      <c r="CL206" s="598">
        <v>0.35699999999999998</v>
      </c>
      <c r="CM206" s="598">
        <v>0.49</v>
      </c>
      <c r="CN206" s="598">
        <v>0.49</v>
      </c>
      <c r="CO206" s="598">
        <v>0.49</v>
      </c>
      <c r="CP206" s="598">
        <v>0.49</v>
      </c>
      <c r="CQ206" s="598">
        <v>0.49</v>
      </c>
      <c r="CR206" s="598">
        <v>0.49</v>
      </c>
      <c r="CS206" s="598">
        <v>0.49</v>
      </c>
      <c r="CT206" s="598">
        <v>0.49</v>
      </c>
      <c r="CU206" s="598">
        <v>0.32</v>
      </c>
      <c r="CV206" s="598">
        <v>0.76400000000000001</v>
      </c>
      <c r="CW206" s="598">
        <v>0.76400000000000001</v>
      </c>
      <c r="CX206" s="598">
        <v>0.85570000000000002</v>
      </c>
      <c r="CY206" s="598">
        <v>0.85199999999999998</v>
      </c>
      <c r="CZ206" s="598">
        <v>0.85199999999999998</v>
      </c>
      <c r="DA206" s="598">
        <v>0.85199999999999998</v>
      </c>
      <c r="DB206" s="598"/>
      <c r="DC206" s="598"/>
      <c r="DD206" s="598"/>
      <c r="DE206" s="598"/>
      <c r="DF206" s="598"/>
      <c r="DG206" s="598"/>
      <c r="DH206" s="598"/>
      <c r="DI206" s="598" t="s">
        <v>781</v>
      </c>
      <c r="DJ206" s="598"/>
      <c r="DK206" s="598"/>
      <c r="DL206" s="598"/>
      <c r="DM206" s="598"/>
      <c r="DN206" s="598"/>
      <c r="DO206" s="598"/>
      <c r="DP206" s="598"/>
      <c r="DQ206" s="598"/>
      <c r="DR206" s="598"/>
      <c r="DS206" s="598"/>
      <c r="DT206" s="598"/>
      <c r="DU206" s="598"/>
      <c r="DV206" s="598"/>
      <c r="DW206" s="598"/>
      <c r="DX206" s="598"/>
      <c r="DY206" s="598"/>
      <c r="DZ206" s="598"/>
      <c r="EA206" s="598"/>
      <c r="EB206" s="598"/>
      <c r="EC206" s="598"/>
      <c r="ED206" s="598"/>
      <c r="EE206" s="598"/>
      <c r="EF206" s="598"/>
      <c r="EG206" s="598"/>
      <c r="EH206" s="598"/>
      <c r="EI206" s="598"/>
      <c r="EJ206" s="598"/>
      <c r="EK206" s="598"/>
      <c r="EL206" s="598"/>
      <c r="EM206" s="598"/>
      <c r="EN206" s="598"/>
      <c r="EO206" s="598"/>
      <c r="EP206" s="598"/>
      <c r="EQ206" s="598"/>
      <c r="ER206" s="598"/>
    </row>
    <row r="207" spans="1:148" ht="15" customHeight="1" outlineLevel="1">
      <c r="A207" s="598" t="s">
        <v>782</v>
      </c>
      <c r="B207" s="598">
        <v>68.5</v>
      </c>
      <c r="C207" s="598"/>
      <c r="D207" s="598"/>
      <c r="E207" s="598"/>
      <c r="F207" s="598"/>
      <c r="G207" s="598"/>
      <c r="H207" s="598"/>
      <c r="I207" s="598"/>
      <c r="J207" s="598"/>
      <c r="K207" s="598"/>
      <c r="L207" s="598"/>
      <c r="M207" s="598"/>
      <c r="N207" s="598"/>
      <c r="O207" s="598"/>
      <c r="P207" s="598"/>
      <c r="Q207" s="598"/>
      <c r="R207" s="598"/>
      <c r="S207" s="598"/>
      <c r="T207" s="598"/>
      <c r="U207" s="598"/>
      <c r="V207" s="598"/>
      <c r="W207" s="598"/>
      <c r="X207" s="598"/>
      <c r="Y207" s="598"/>
      <c r="Z207" s="598"/>
      <c r="AA207" s="598"/>
      <c r="AB207" s="598"/>
      <c r="AC207" s="598"/>
      <c r="AD207" s="598"/>
      <c r="AE207" s="598"/>
      <c r="AF207" s="598"/>
      <c r="AG207" s="598"/>
      <c r="AH207" s="598"/>
      <c r="AI207" s="598"/>
      <c r="AJ207" s="598"/>
      <c r="AK207" s="598"/>
      <c r="AL207" s="598"/>
      <c r="AM207" s="598"/>
      <c r="AN207" s="598"/>
      <c r="AO207" s="598"/>
      <c r="AP207" s="598"/>
      <c r="AQ207" s="598"/>
      <c r="AR207" s="598"/>
      <c r="AS207" s="598"/>
      <c r="AT207" s="598"/>
      <c r="AU207" s="598"/>
      <c r="AV207" s="598"/>
      <c r="AW207" s="598"/>
      <c r="AX207" s="598"/>
      <c r="AY207" s="598"/>
      <c r="AZ207" s="598"/>
      <c r="BA207" s="598"/>
      <c r="BB207" s="598"/>
      <c r="BC207" s="598"/>
      <c r="BD207" s="598"/>
      <c r="BE207" s="598"/>
      <c r="BF207" s="598"/>
      <c r="BG207" s="598"/>
      <c r="BH207" s="598"/>
      <c r="BI207" s="598"/>
      <c r="BJ207" s="598"/>
      <c r="BK207" s="598"/>
      <c r="BL207" s="598"/>
      <c r="BM207" s="598"/>
      <c r="BN207" s="598"/>
      <c r="BO207" s="598"/>
      <c r="BP207" s="598"/>
      <c r="BQ207" s="598"/>
      <c r="BR207" s="598"/>
      <c r="BS207" s="598"/>
      <c r="BT207" s="598"/>
      <c r="BU207" s="598"/>
      <c r="BV207" s="598"/>
      <c r="BW207" s="598"/>
      <c r="BX207" s="598"/>
      <c r="BY207" s="598"/>
      <c r="BZ207" s="598"/>
      <c r="CA207" s="598"/>
      <c r="CB207" s="598"/>
      <c r="CC207" s="598"/>
      <c r="CD207" s="598"/>
      <c r="CE207" s="598"/>
      <c r="CF207" s="598"/>
      <c r="CG207" s="598"/>
      <c r="CH207" s="598"/>
      <c r="CI207" s="598"/>
      <c r="CJ207" s="598"/>
      <c r="CK207" s="598"/>
      <c r="CL207" s="598"/>
      <c r="CM207" s="598"/>
      <c r="CN207" s="598"/>
      <c r="CO207" s="598"/>
      <c r="CP207" s="598"/>
      <c r="CQ207" s="598"/>
      <c r="CR207" s="598"/>
      <c r="CS207" s="598"/>
      <c r="CT207" s="598"/>
      <c r="CU207" s="598"/>
      <c r="CV207" s="598"/>
      <c r="CW207" s="598"/>
      <c r="CX207" s="598"/>
      <c r="CY207" s="598"/>
      <c r="CZ207" s="598"/>
      <c r="DA207" s="598"/>
      <c r="DB207" s="598"/>
      <c r="DC207" s="598"/>
      <c r="DD207" s="598"/>
      <c r="DE207" s="598"/>
      <c r="DF207" s="598"/>
      <c r="DG207" s="598"/>
      <c r="DH207" s="598"/>
      <c r="DI207" s="598" t="s">
        <v>782</v>
      </c>
      <c r="DJ207" s="598"/>
      <c r="DK207" s="598"/>
      <c r="DL207" s="598"/>
      <c r="DM207" s="598"/>
      <c r="DN207" s="598"/>
      <c r="DO207" s="598"/>
      <c r="DP207" s="598"/>
      <c r="DQ207" s="598"/>
      <c r="DR207" s="598"/>
      <c r="DS207" s="598"/>
      <c r="DT207" s="598"/>
      <c r="DU207" s="598"/>
      <c r="DV207" s="598"/>
      <c r="DW207" s="598"/>
      <c r="DX207" s="598"/>
      <c r="DY207" s="598"/>
      <c r="DZ207" s="598"/>
      <c r="EA207" s="598"/>
      <c r="EB207" s="598"/>
      <c r="EC207" s="598"/>
      <c r="ED207" s="598"/>
      <c r="EE207" s="598"/>
      <c r="EF207" s="598"/>
      <c r="EG207" s="598"/>
      <c r="EH207" s="598"/>
      <c r="EI207" s="598"/>
      <c r="EJ207" s="598"/>
      <c r="EK207" s="598"/>
      <c r="EL207" s="598"/>
      <c r="EM207" s="598"/>
      <c r="EN207" s="598"/>
      <c r="EO207" s="598"/>
      <c r="EP207" s="598"/>
      <c r="EQ207" s="598"/>
      <c r="ER207" s="598"/>
    </row>
    <row r="208" spans="1:148" ht="16.5" customHeight="1">
      <c r="A208" s="598" t="s">
        <v>783</v>
      </c>
      <c r="B208" s="598">
        <v>0</v>
      </c>
      <c r="C208" s="598">
        <v>0</v>
      </c>
      <c r="D208" s="598">
        <v>0</v>
      </c>
      <c r="E208" s="598">
        <v>0</v>
      </c>
      <c r="F208" s="598">
        <v>0</v>
      </c>
      <c r="G208" s="598">
        <v>0</v>
      </c>
      <c r="H208" s="598">
        <v>0</v>
      </c>
      <c r="I208" s="598">
        <v>0</v>
      </c>
      <c r="J208" s="598">
        <v>0</v>
      </c>
      <c r="K208" s="598">
        <v>0</v>
      </c>
      <c r="L208" s="598">
        <v>0</v>
      </c>
      <c r="M208" s="598">
        <v>0</v>
      </c>
      <c r="N208" s="598">
        <v>0</v>
      </c>
      <c r="O208" s="598">
        <v>0</v>
      </c>
      <c r="P208" s="598">
        <v>0</v>
      </c>
      <c r="Q208" s="598">
        <v>0</v>
      </c>
      <c r="R208" s="598">
        <v>0</v>
      </c>
      <c r="S208" s="598">
        <v>0</v>
      </c>
      <c r="T208" s="598">
        <v>0</v>
      </c>
      <c r="U208" s="598">
        <v>0</v>
      </c>
      <c r="V208" s="598">
        <v>0</v>
      </c>
      <c r="W208" s="598">
        <v>0</v>
      </c>
      <c r="X208" s="598">
        <v>0</v>
      </c>
      <c r="Y208" s="598">
        <v>0</v>
      </c>
      <c r="Z208" s="598">
        <v>0</v>
      </c>
      <c r="AA208" s="598">
        <v>0</v>
      </c>
      <c r="AB208" s="598">
        <v>0</v>
      </c>
      <c r="AC208" s="598">
        <v>0</v>
      </c>
      <c r="AD208" s="598">
        <v>0</v>
      </c>
      <c r="AE208" s="598">
        <v>0</v>
      </c>
      <c r="AF208" s="598">
        <v>0</v>
      </c>
      <c r="AG208" s="598">
        <v>0</v>
      </c>
      <c r="AH208" s="598">
        <v>0</v>
      </c>
      <c r="AI208" s="598">
        <v>0</v>
      </c>
      <c r="AJ208" s="598">
        <v>0</v>
      </c>
      <c r="AK208" s="598">
        <v>0</v>
      </c>
      <c r="AL208" s="598">
        <v>0</v>
      </c>
      <c r="AM208" s="598">
        <v>0</v>
      </c>
      <c r="AN208" s="598">
        <v>0</v>
      </c>
      <c r="AO208" s="598">
        <v>0</v>
      </c>
      <c r="AP208" s="598">
        <v>0</v>
      </c>
      <c r="AQ208" s="598">
        <v>0</v>
      </c>
      <c r="AR208" s="598">
        <v>0</v>
      </c>
      <c r="AS208" s="598">
        <v>0</v>
      </c>
      <c r="AT208" s="598">
        <v>0</v>
      </c>
      <c r="AU208" s="598">
        <v>0</v>
      </c>
      <c r="AV208" s="598">
        <v>0</v>
      </c>
      <c r="AW208" s="598">
        <v>0</v>
      </c>
      <c r="AX208" s="598">
        <v>0</v>
      </c>
      <c r="AY208" s="598">
        <v>0</v>
      </c>
      <c r="AZ208" s="598">
        <v>0</v>
      </c>
      <c r="BA208" s="598">
        <v>0</v>
      </c>
      <c r="BB208" s="598">
        <v>0</v>
      </c>
      <c r="BC208" s="598">
        <v>0</v>
      </c>
      <c r="BD208" s="598">
        <v>0</v>
      </c>
      <c r="BE208" s="598">
        <v>0</v>
      </c>
      <c r="BF208" s="598">
        <v>0</v>
      </c>
      <c r="BG208" s="598">
        <v>0</v>
      </c>
      <c r="BH208" s="598">
        <v>0</v>
      </c>
      <c r="BI208" s="598">
        <v>0</v>
      </c>
      <c r="BJ208" s="598">
        <v>0</v>
      </c>
      <c r="BK208" s="598">
        <v>0</v>
      </c>
      <c r="BL208" s="598">
        <v>0</v>
      </c>
      <c r="BM208" s="598">
        <v>0</v>
      </c>
      <c r="BN208" s="598">
        <v>0</v>
      </c>
      <c r="BO208" s="598">
        <v>0</v>
      </c>
      <c r="BP208" s="598">
        <v>0</v>
      </c>
      <c r="BQ208" s="598">
        <v>0</v>
      </c>
      <c r="BR208" s="598">
        <v>0</v>
      </c>
      <c r="BS208" s="598">
        <v>0</v>
      </c>
      <c r="BT208" s="598">
        <v>0</v>
      </c>
      <c r="BU208" s="598">
        <v>0</v>
      </c>
      <c r="BV208" s="598">
        <v>0</v>
      </c>
      <c r="BW208" s="598">
        <v>0</v>
      </c>
      <c r="BX208" s="598">
        <v>0</v>
      </c>
      <c r="BY208" s="598">
        <v>0</v>
      </c>
      <c r="BZ208" s="598">
        <v>0</v>
      </c>
      <c r="CA208" s="598">
        <v>0</v>
      </c>
      <c r="CB208" s="598">
        <v>0</v>
      </c>
      <c r="CC208" s="598">
        <v>0</v>
      </c>
      <c r="CD208" s="598">
        <v>0</v>
      </c>
      <c r="CE208" s="598">
        <v>0</v>
      </c>
      <c r="CF208" s="598">
        <v>0</v>
      </c>
      <c r="CG208" s="598">
        <v>0</v>
      </c>
      <c r="CH208" s="598">
        <v>0</v>
      </c>
      <c r="CI208" s="598">
        <v>0</v>
      </c>
      <c r="CJ208" s="598">
        <v>0</v>
      </c>
      <c r="CK208" s="598">
        <v>0</v>
      </c>
      <c r="CL208" s="598">
        <v>0</v>
      </c>
      <c r="CM208" s="598">
        <v>0</v>
      </c>
      <c r="CN208" s="598">
        <v>0</v>
      </c>
      <c r="CO208" s="598">
        <v>0</v>
      </c>
      <c r="CP208" s="598">
        <v>0</v>
      </c>
      <c r="CQ208" s="598">
        <v>0</v>
      </c>
      <c r="CR208" s="598">
        <v>0</v>
      </c>
      <c r="CS208" s="598">
        <v>0</v>
      </c>
      <c r="CT208" s="598">
        <v>0</v>
      </c>
      <c r="CU208" s="598">
        <v>0</v>
      </c>
      <c r="CV208" s="598">
        <v>0</v>
      </c>
      <c r="CW208" s="598">
        <v>0</v>
      </c>
      <c r="CX208" s="598">
        <v>0</v>
      </c>
      <c r="CY208" s="598">
        <v>0</v>
      </c>
      <c r="CZ208" s="598">
        <v>0</v>
      </c>
      <c r="DA208" s="598">
        <v>0</v>
      </c>
      <c r="DB208" s="598">
        <v>0</v>
      </c>
      <c r="DC208" s="598">
        <v>0</v>
      </c>
      <c r="DD208" s="598">
        <v>0</v>
      </c>
      <c r="DE208" s="598"/>
      <c r="DF208" s="598">
        <v>0</v>
      </c>
      <c r="DG208" s="598">
        <v>0</v>
      </c>
      <c r="DH208" s="598">
        <v>0</v>
      </c>
      <c r="DI208" s="598" t="s">
        <v>783</v>
      </c>
      <c r="DJ208" s="598"/>
      <c r="DK208" s="598"/>
      <c r="DL208" s="598"/>
      <c r="DM208" s="598"/>
      <c r="DN208" s="598"/>
      <c r="DO208" s="598"/>
      <c r="DP208" s="598"/>
      <c r="DQ208" s="598"/>
      <c r="DR208" s="598"/>
      <c r="DS208" s="598"/>
      <c r="DT208" s="598"/>
      <c r="DU208" s="598"/>
      <c r="DV208" s="598"/>
      <c r="DW208" s="598"/>
      <c r="DX208" s="598"/>
      <c r="DY208" s="598"/>
      <c r="DZ208" s="598"/>
      <c r="EA208" s="598"/>
      <c r="EB208" s="598"/>
      <c r="EC208" s="598"/>
      <c r="ED208" s="598"/>
      <c r="EE208" s="598"/>
      <c r="EF208" s="598"/>
      <c r="EG208" s="598"/>
      <c r="EH208" s="598"/>
      <c r="EI208" s="598"/>
      <c r="EJ208" s="598"/>
      <c r="EK208" s="598"/>
      <c r="EL208" s="598"/>
      <c r="EM208" s="598"/>
      <c r="EN208" s="598"/>
      <c r="EO208" s="598"/>
      <c r="EP208" s="598"/>
      <c r="EQ208" s="598"/>
      <c r="ER208" s="598"/>
    </row>
    <row r="209" spans="1:148">
      <c r="A209" s="598" t="s">
        <v>784</v>
      </c>
      <c r="B209" s="598">
        <v>0</v>
      </c>
      <c r="C209" s="598">
        <v>0</v>
      </c>
      <c r="D209" s="598">
        <v>0</v>
      </c>
      <c r="E209" s="598">
        <v>0</v>
      </c>
      <c r="F209" s="598">
        <v>0</v>
      </c>
      <c r="G209" s="598">
        <v>0</v>
      </c>
      <c r="H209" s="598">
        <v>0</v>
      </c>
      <c r="I209" s="598">
        <v>0</v>
      </c>
      <c r="J209" s="598">
        <v>0</v>
      </c>
      <c r="K209" s="598">
        <v>0</v>
      </c>
      <c r="L209" s="598">
        <v>0</v>
      </c>
      <c r="M209" s="598">
        <v>0</v>
      </c>
      <c r="N209" s="598">
        <v>0</v>
      </c>
      <c r="O209" s="598">
        <v>0</v>
      </c>
      <c r="P209" s="598">
        <v>0</v>
      </c>
      <c r="Q209" s="598">
        <v>0</v>
      </c>
      <c r="R209" s="598">
        <v>0</v>
      </c>
      <c r="S209" s="598">
        <v>0</v>
      </c>
      <c r="T209" s="598">
        <v>0</v>
      </c>
      <c r="U209" s="598">
        <v>0</v>
      </c>
      <c r="V209" s="598">
        <v>0</v>
      </c>
      <c r="W209" s="598">
        <v>0</v>
      </c>
      <c r="X209" s="598">
        <v>0</v>
      </c>
      <c r="Y209" s="598">
        <v>0</v>
      </c>
      <c r="Z209" s="598">
        <v>0</v>
      </c>
      <c r="AA209" s="598">
        <v>0</v>
      </c>
      <c r="AB209" s="598">
        <v>0</v>
      </c>
      <c r="AC209" s="598">
        <v>0</v>
      </c>
      <c r="AD209" s="598">
        <v>0</v>
      </c>
      <c r="AE209" s="598">
        <v>0</v>
      </c>
      <c r="AF209" s="598">
        <v>0</v>
      </c>
      <c r="AG209" s="598">
        <v>0</v>
      </c>
      <c r="AH209" s="598">
        <v>0</v>
      </c>
      <c r="AI209" s="598">
        <v>0</v>
      </c>
      <c r="AJ209" s="598">
        <v>0</v>
      </c>
      <c r="AK209" s="598">
        <v>0</v>
      </c>
      <c r="AL209" s="598">
        <v>0</v>
      </c>
      <c r="AM209" s="598">
        <v>0</v>
      </c>
      <c r="AN209" s="598">
        <v>0</v>
      </c>
      <c r="AO209" s="598">
        <v>0</v>
      </c>
      <c r="AP209" s="598">
        <v>0</v>
      </c>
      <c r="AQ209" s="598">
        <v>0</v>
      </c>
      <c r="AR209" s="598">
        <v>0</v>
      </c>
      <c r="AS209" s="598">
        <v>0</v>
      </c>
      <c r="AT209" s="598">
        <v>0</v>
      </c>
      <c r="AU209" s="598">
        <v>0</v>
      </c>
      <c r="AV209" s="598">
        <v>0</v>
      </c>
      <c r="AW209" s="598">
        <v>0</v>
      </c>
      <c r="AX209" s="598">
        <v>0</v>
      </c>
      <c r="AY209" s="598">
        <v>0</v>
      </c>
      <c r="AZ209" s="598">
        <v>0</v>
      </c>
      <c r="BA209" s="598">
        <v>0</v>
      </c>
      <c r="BB209" s="598">
        <v>0</v>
      </c>
      <c r="BC209" s="598">
        <v>0</v>
      </c>
      <c r="BD209" s="598">
        <v>0</v>
      </c>
      <c r="BE209" s="598">
        <v>0</v>
      </c>
      <c r="BF209" s="598">
        <v>0</v>
      </c>
      <c r="BG209" s="598">
        <v>0</v>
      </c>
      <c r="BH209" s="598">
        <v>0</v>
      </c>
      <c r="BI209" s="598">
        <v>0</v>
      </c>
      <c r="BJ209" s="598">
        <v>0</v>
      </c>
      <c r="BK209" s="598">
        <v>0</v>
      </c>
      <c r="BL209" s="598">
        <v>0</v>
      </c>
      <c r="BM209" s="598">
        <v>0</v>
      </c>
      <c r="BN209" s="598">
        <v>0</v>
      </c>
      <c r="BO209" s="598">
        <v>0</v>
      </c>
      <c r="BP209" s="598">
        <v>0</v>
      </c>
      <c r="BQ209" s="598">
        <v>0</v>
      </c>
      <c r="BR209" s="598">
        <v>0</v>
      </c>
      <c r="BS209" s="598">
        <v>0</v>
      </c>
      <c r="BT209" s="598">
        <v>0</v>
      </c>
      <c r="BU209" s="598">
        <v>0</v>
      </c>
      <c r="BV209" s="598">
        <v>0</v>
      </c>
      <c r="BW209" s="598">
        <v>0</v>
      </c>
      <c r="BX209" s="598">
        <v>0</v>
      </c>
      <c r="BY209" s="598">
        <v>0</v>
      </c>
      <c r="BZ209" s="598">
        <v>0</v>
      </c>
      <c r="CA209" s="598">
        <v>0</v>
      </c>
      <c r="CB209" s="598">
        <v>0</v>
      </c>
      <c r="CC209" s="598">
        <v>0</v>
      </c>
      <c r="CD209" s="598">
        <v>0</v>
      </c>
      <c r="CE209" s="598">
        <v>0</v>
      </c>
      <c r="CF209" s="598">
        <v>0</v>
      </c>
      <c r="CG209" s="598">
        <v>0</v>
      </c>
      <c r="CH209" s="598">
        <v>0</v>
      </c>
      <c r="CI209" s="598">
        <v>0</v>
      </c>
      <c r="CJ209" s="598">
        <v>0</v>
      </c>
      <c r="CK209" s="598">
        <v>0</v>
      </c>
      <c r="CL209" s="598">
        <v>0</v>
      </c>
      <c r="CM209" s="598">
        <v>0</v>
      </c>
      <c r="CN209" s="598">
        <v>0</v>
      </c>
      <c r="CO209" s="598">
        <v>0</v>
      </c>
      <c r="CP209" s="598">
        <v>0</v>
      </c>
      <c r="CQ209" s="598">
        <v>0</v>
      </c>
      <c r="CR209" s="598">
        <v>0</v>
      </c>
      <c r="CS209" s="598">
        <v>0</v>
      </c>
      <c r="CT209" s="598">
        <v>0</v>
      </c>
      <c r="CU209" s="598">
        <v>0</v>
      </c>
      <c r="CV209" s="598">
        <v>0</v>
      </c>
      <c r="CW209" s="598">
        <v>0</v>
      </c>
      <c r="CX209" s="598">
        <v>0</v>
      </c>
      <c r="CY209" s="598">
        <v>0</v>
      </c>
      <c r="CZ209" s="598">
        <v>0</v>
      </c>
      <c r="DA209" s="598">
        <v>0</v>
      </c>
      <c r="DB209" s="598">
        <v>0</v>
      </c>
      <c r="DC209" s="598">
        <v>0</v>
      </c>
      <c r="DD209" s="598">
        <v>0</v>
      </c>
      <c r="DE209" s="598"/>
      <c r="DF209" s="598">
        <v>0</v>
      </c>
      <c r="DG209" s="598">
        <v>0</v>
      </c>
      <c r="DH209" s="598">
        <v>0</v>
      </c>
      <c r="DI209" s="598" t="s">
        <v>784</v>
      </c>
      <c r="DJ209" s="598"/>
      <c r="DK209" s="598"/>
      <c r="DL209" s="598"/>
      <c r="DM209" s="598"/>
      <c r="DN209" s="598"/>
      <c r="DO209" s="598"/>
      <c r="DP209" s="598"/>
      <c r="DQ209" s="598"/>
      <c r="DR209" s="598"/>
      <c r="DS209" s="598"/>
      <c r="DT209" s="598"/>
      <c r="DU209" s="598"/>
      <c r="DV209" s="598"/>
      <c r="DW209" s="598"/>
      <c r="DX209" s="598"/>
      <c r="DY209" s="598"/>
      <c r="DZ209" s="598"/>
      <c r="EA209" s="598"/>
      <c r="EB209" s="598"/>
      <c r="EC209" s="598"/>
      <c r="ED209" s="598"/>
      <c r="EE209" s="598"/>
      <c r="EF209" s="598"/>
      <c r="EG209" s="598"/>
      <c r="EH209" s="598"/>
      <c r="EI209" s="598"/>
      <c r="EJ209" s="598"/>
      <c r="EK209" s="598"/>
      <c r="EL209" s="598"/>
      <c r="EM209" s="598"/>
      <c r="EN209" s="598"/>
      <c r="EO209" s="598"/>
      <c r="EP209" s="598"/>
      <c r="EQ209" s="598"/>
      <c r="ER209" s="598"/>
    </row>
    <row r="210" spans="1:148" ht="15" customHeight="1">
      <c r="A210" s="598" t="s">
        <v>785</v>
      </c>
      <c r="B210" s="598">
        <v>0</v>
      </c>
      <c r="C210" s="598">
        <v>0</v>
      </c>
      <c r="D210" s="598">
        <v>0</v>
      </c>
      <c r="E210" s="598">
        <v>0</v>
      </c>
      <c r="F210" s="598">
        <v>0</v>
      </c>
      <c r="G210" s="598">
        <v>0</v>
      </c>
      <c r="H210" s="598">
        <v>0</v>
      </c>
      <c r="I210" s="598">
        <v>0</v>
      </c>
      <c r="J210" s="598">
        <v>0</v>
      </c>
      <c r="K210" s="598">
        <v>0</v>
      </c>
      <c r="L210" s="598">
        <v>0</v>
      </c>
      <c r="M210" s="598">
        <v>0</v>
      </c>
      <c r="N210" s="598">
        <v>0</v>
      </c>
      <c r="O210" s="598">
        <v>0</v>
      </c>
      <c r="P210" s="598">
        <v>0</v>
      </c>
      <c r="Q210" s="598">
        <v>0</v>
      </c>
      <c r="R210" s="598">
        <v>0</v>
      </c>
      <c r="S210" s="598">
        <v>0</v>
      </c>
      <c r="T210" s="598">
        <v>0</v>
      </c>
      <c r="U210" s="598">
        <v>0</v>
      </c>
      <c r="V210" s="598">
        <v>0</v>
      </c>
      <c r="W210" s="598">
        <v>0</v>
      </c>
      <c r="X210" s="598">
        <v>0</v>
      </c>
      <c r="Y210" s="598">
        <v>0</v>
      </c>
      <c r="Z210" s="598">
        <v>0</v>
      </c>
      <c r="AA210" s="598">
        <v>0</v>
      </c>
      <c r="AB210" s="598">
        <v>0</v>
      </c>
      <c r="AC210" s="598">
        <v>0</v>
      </c>
      <c r="AD210" s="598">
        <v>0</v>
      </c>
      <c r="AE210" s="598">
        <v>0</v>
      </c>
      <c r="AF210" s="598">
        <v>0</v>
      </c>
      <c r="AG210" s="598">
        <v>0</v>
      </c>
      <c r="AH210" s="598">
        <v>0</v>
      </c>
      <c r="AI210" s="598">
        <v>0</v>
      </c>
      <c r="AJ210" s="598">
        <v>0</v>
      </c>
      <c r="AK210" s="598">
        <v>0</v>
      </c>
      <c r="AL210" s="598">
        <v>0</v>
      </c>
      <c r="AM210" s="598">
        <v>0</v>
      </c>
      <c r="AN210" s="598">
        <v>0</v>
      </c>
      <c r="AO210" s="598">
        <v>0</v>
      </c>
      <c r="AP210" s="598">
        <v>0</v>
      </c>
      <c r="AQ210" s="598">
        <v>0</v>
      </c>
      <c r="AR210" s="598">
        <v>0</v>
      </c>
      <c r="AS210" s="598">
        <v>0</v>
      </c>
      <c r="AT210" s="598">
        <v>0</v>
      </c>
      <c r="AU210" s="598">
        <v>0</v>
      </c>
      <c r="AV210" s="598">
        <v>0</v>
      </c>
      <c r="AW210" s="598">
        <v>0</v>
      </c>
      <c r="AX210" s="598">
        <v>0</v>
      </c>
      <c r="AY210" s="598">
        <v>0</v>
      </c>
      <c r="AZ210" s="598">
        <v>0</v>
      </c>
      <c r="BA210" s="598">
        <v>0</v>
      </c>
      <c r="BB210" s="598">
        <v>0</v>
      </c>
      <c r="BC210" s="598">
        <v>0</v>
      </c>
      <c r="BD210" s="598">
        <v>0</v>
      </c>
      <c r="BE210" s="598">
        <v>0</v>
      </c>
      <c r="BF210" s="598">
        <v>0</v>
      </c>
      <c r="BG210" s="598">
        <v>0</v>
      </c>
      <c r="BH210" s="598">
        <v>0</v>
      </c>
      <c r="BI210" s="598">
        <v>0</v>
      </c>
      <c r="BJ210" s="598">
        <v>0</v>
      </c>
      <c r="BK210" s="598">
        <v>0</v>
      </c>
      <c r="BL210" s="598">
        <v>0</v>
      </c>
      <c r="BM210" s="598">
        <v>0</v>
      </c>
      <c r="BN210" s="598">
        <v>0</v>
      </c>
      <c r="BO210" s="598">
        <v>0</v>
      </c>
      <c r="BP210" s="598">
        <v>0</v>
      </c>
      <c r="BQ210" s="598">
        <v>0</v>
      </c>
      <c r="BR210" s="598">
        <v>0</v>
      </c>
      <c r="BS210" s="598">
        <v>0</v>
      </c>
      <c r="BT210" s="598">
        <v>0</v>
      </c>
      <c r="BU210" s="598">
        <v>0</v>
      </c>
      <c r="BV210" s="598">
        <v>0</v>
      </c>
      <c r="BW210" s="598">
        <v>0</v>
      </c>
      <c r="BX210" s="598">
        <v>0</v>
      </c>
      <c r="BY210" s="598">
        <v>0</v>
      </c>
      <c r="BZ210" s="598">
        <v>0</v>
      </c>
      <c r="CA210" s="598">
        <v>0</v>
      </c>
      <c r="CB210" s="598">
        <v>0</v>
      </c>
      <c r="CC210" s="598">
        <v>0</v>
      </c>
      <c r="CD210" s="598">
        <v>0</v>
      </c>
      <c r="CE210" s="598">
        <v>0</v>
      </c>
      <c r="CF210" s="598">
        <v>0</v>
      </c>
      <c r="CG210" s="598">
        <v>0</v>
      </c>
      <c r="CH210" s="598">
        <v>0</v>
      </c>
      <c r="CI210" s="598">
        <v>0</v>
      </c>
      <c r="CJ210" s="598">
        <v>0</v>
      </c>
      <c r="CK210" s="598">
        <v>0</v>
      </c>
      <c r="CL210" s="598">
        <v>0</v>
      </c>
      <c r="CM210" s="598">
        <v>0</v>
      </c>
      <c r="CN210" s="598">
        <v>0</v>
      </c>
      <c r="CO210" s="598">
        <v>0</v>
      </c>
      <c r="CP210" s="598">
        <v>0</v>
      </c>
      <c r="CQ210" s="598">
        <v>0</v>
      </c>
      <c r="CR210" s="598">
        <v>0</v>
      </c>
      <c r="CS210" s="598">
        <v>0</v>
      </c>
      <c r="CT210" s="598">
        <v>0</v>
      </c>
      <c r="CU210" s="598">
        <v>0</v>
      </c>
      <c r="CV210" s="598">
        <v>0</v>
      </c>
      <c r="CW210" s="598">
        <v>0</v>
      </c>
      <c r="CX210" s="598">
        <v>0</v>
      </c>
      <c r="CY210" s="598">
        <v>0</v>
      </c>
      <c r="CZ210" s="598">
        <v>0</v>
      </c>
      <c r="DA210" s="598">
        <v>0</v>
      </c>
      <c r="DB210" s="598">
        <v>0</v>
      </c>
      <c r="DC210" s="598">
        <v>0</v>
      </c>
      <c r="DD210" s="598">
        <v>0</v>
      </c>
      <c r="DE210" s="598"/>
      <c r="DF210" s="598">
        <v>0</v>
      </c>
      <c r="DG210" s="598">
        <v>0</v>
      </c>
      <c r="DH210" s="598">
        <v>0</v>
      </c>
      <c r="DI210" s="598" t="s">
        <v>785</v>
      </c>
      <c r="DJ210" s="598"/>
      <c r="DK210" s="598"/>
      <c r="DL210" s="598"/>
      <c r="DM210" s="598"/>
      <c r="DN210" s="598"/>
      <c r="DO210" s="598"/>
      <c r="DP210" s="598"/>
      <c r="DQ210" s="598"/>
      <c r="DR210" s="598"/>
      <c r="DS210" s="598"/>
      <c r="DT210" s="598"/>
      <c r="DU210" s="598"/>
      <c r="DV210" s="598"/>
      <c r="DW210" s="598"/>
      <c r="DX210" s="598"/>
      <c r="DY210" s="598"/>
      <c r="DZ210" s="598"/>
      <c r="EA210" s="598"/>
      <c r="EB210" s="598"/>
      <c r="EC210" s="598"/>
      <c r="ED210" s="598"/>
      <c r="EE210" s="598"/>
      <c r="EF210" s="598"/>
      <c r="EG210" s="598"/>
      <c r="EH210" s="598"/>
      <c r="EI210" s="598"/>
      <c r="EJ210" s="598"/>
      <c r="EK210" s="598"/>
      <c r="EL210" s="598"/>
      <c r="EM210" s="598"/>
      <c r="EN210" s="598"/>
      <c r="EO210" s="598"/>
      <c r="EP210" s="598"/>
      <c r="EQ210" s="598"/>
      <c r="ER210" s="598"/>
    </row>
    <row r="211" spans="1:148" ht="15" customHeight="1">
      <c r="A211" s="598" t="s">
        <v>786</v>
      </c>
      <c r="B211" s="598">
        <v>0</v>
      </c>
      <c r="C211" s="598">
        <v>0</v>
      </c>
      <c r="D211" s="598">
        <v>0</v>
      </c>
      <c r="E211" s="598">
        <v>0</v>
      </c>
      <c r="F211" s="598">
        <v>0</v>
      </c>
      <c r="G211" s="598">
        <v>0</v>
      </c>
      <c r="H211" s="598">
        <v>0</v>
      </c>
      <c r="I211" s="598">
        <v>0</v>
      </c>
      <c r="J211" s="598">
        <v>0</v>
      </c>
      <c r="K211" s="598">
        <v>0</v>
      </c>
      <c r="L211" s="598">
        <v>0</v>
      </c>
      <c r="M211" s="598">
        <v>0</v>
      </c>
      <c r="N211" s="598">
        <v>0</v>
      </c>
      <c r="O211" s="598">
        <v>0</v>
      </c>
      <c r="P211" s="598">
        <v>0</v>
      </c>
      <c r="Q211" s="598">
        <v>0</v>
      </c>
      <c r="R211" s="598">
        <v>0</v>
      </c>
      <c r="S211" s="598">
        <v>0</v>
      </c>
      <c r="T211" s="598">
        <v>0</v>
      </c>
      <c r="U211" s="598">
        <v>0</v>
      </c>
      <c r="V211" s="598">
        <v>0</v>
      </c>
      <c r="W211" s="598">
        <v>0</v>
      </c>
      <c r="X211" s="598">
        <v>0</v>
      </c>
      <c r="Y211" s="598">
        <v>0</v>
      </c>
      <c r="Z211" s="598">
        <v>0</v>
      </c>
      <c r="AA211" s="598">
        <v>0</v>
      </c>
      <c r="AB211" s="598">
        <v>0</v>
      </c>
      <c r="AC211" s="598">
        <v>0</v>
      </c>
      <c r="AD211" s="598">
        <v>0</v>
      </c>
      <c r="AE211" s="598">
        <v>0</v>
      </c>
      <c r="AF211" s="598">
        <v>0</v>
      </c>
      <c r="AG211" s="598">
        <v>0</v>
      </c>
      <c r="AH211" s="598">
        <v>0</v>
      </c>
      <c r="AI211" s="598">
        <v>0</v>
      </c>
      <c r="AJ211" s="598">
        <v>0</v>
      </c>
      <c r="AK211" s="598">
        <v>0</v>
      </c>
      <c r="AL211" s="598">
        <v>0</v>
      </c>
      <c r="AM211" s="598">
        <v>0</v>
      </c>
      <c r="AN211" s="598">
        <v>0</v>
      </c>
      <c r="AO211" s="598">
        <v>0</v>
      </c>
      <c r="AP211" s="598">
        <v>0</v>
      </c>
      <c r="AQ211" s="598">
        <v>0</v>
      </c>
      <c r="AR211" s="598">
        <v>0</v>
      </c>
      <c r="AS211" s="598">
        <v>0</v>
      </c>
      <c r="AT211" s="598">
        <v>0</v>
      </c>
      <c r="AU211" s="598">
        <v>0</v>
      </c>
      <c r="AV211" s="598">
        <v>0</v>
      </c>
      <c r="AW211" s="598">
        <v>0</v>
      </c>
      <c r="AX211" s="598">
        <v>0</v>
      </c>
      <c r="AY211" s="598">
        <v>0</v>
      </c>
      <c r="AZ211" s="598">
        <v>0</v>
      </c>
      <c r="BA211" s="598">
        <v>0</v>
      </c>
      <c r="BB211" s="598">
        <v>0</v>
      </c>
      <c r="BC211" s="598">
        <v>0</v>
      </c>
      <c r="BD211" s="598">
        <v>0</v>
      </c>
      <c r="BE211" s="598">
        <v>0</v>
      </c>
      <c r="BF211" s="598">
        <v>0</v>
      </c>
      <c r="BG211" s="598">
        <v>0</v>
      </c>
      <c r="BH211" s="598">
        <v>0</v>
      </c>
      <c r="BI211" s="598">
        <v>0</v>
      </c>
      <c r="BJ211" s="598">
        <v>0</v>
      </c>
      <c r="BK211" s="598">
        <v>0</v>
      </c>
      <c r="BL211" s="598">
        <v>0</v>
      </c>
      <c r="BM211" s="598">
        <v>0</v>
      </c>
      <c r="BN211" s="598">
        <v>0</v>
      </c>
      <c r="BO211" s="598">
        <v>0</v>
      </c>
      <c r="BP211" s="598">
        <v>0</v>
      </c>
      <c r="BQ211" s="598">
        <v>0</v>
      </c>
      <c r="BR211" s="598">
        <v>0</v>
      </c>
      <c r="BS211" s="598">
        <v>0</v>
      </c>
      <c r="BT211" s="598">
        <v>0</v>
      </c>
      <c r="BU211" s="598">
        <v>0</v>
      </c>
      <c r="BV211" s="598">
        <v>0</v>
      </c>
      <c r="BW211" s="598">
        <v>0</v>
      </c>
      <c r="BX211" s="598">
        <v>0</v>
      </c>
      <c r="BY211" s="598">
        <v>0</v>
      </c>
      <c r="BZ211" s="598">
        <v>0</v>
      </c>
      <c r="CA211" s="598">
        <v>0</v>
      </c>
      <c r="CB211" s="598">
        <v>0</v>
      </c>
      <c r="CC211" s="598">
        <v>0</v>
      </c>
      <c r="CD211" s="598">
        <v>0</v>
      </c>
      <c r="CE211" s="598">
        <v>0</v>
      </c>
      <c r="CF211" s="598">
        <v>0</v>
      </c>
      <c r="CG211" s="598">
        <v>0</v>
      </c>
      <c r="CH211" s="598">
        <v>0</v>
      </c>
      <c r="CI211" s="598">
        <v>0</v>
      </c>
      <c r="CJ211" s="598">
        <v>0</v>
      </c>
      <c r="CK211" s="598">
        <v>0</v>
      </c>
      <c r="CL211" s="598">
        <v>0</v>
      </c>
      <c r="CM211" s="598">
        <v>0</v>
      </c>
      <c r="CN211" s="598">
        <v>0</v>
      </c>
      <c r="CO211" s="598">
        <v>0</v>
      </c>
      <c r="CP211" s="598">
        <v>0</v>
      </c>
      <c r="CQ211" s="598">
        <v>0</v>
      </c>
      <c r="CR211" s="598">
        <v>0</v>
      </c>
      <c r="CS211" s="598">
        <v>0</v>
      </c>
      <c r="CT211" s="598">
        <v>0</v>
      </c>
      <c r="CU211" s="598">
        <v>0</v>
      </c>
      <c r="CV211" s="598">
        <v>0</v>
      </c>
      <c r="CW211" s="598">
        <v>0</v>
      </c>
      <c r="CX211" s="598">
        <v>0</v>
      </c>
      <c r="CY211" s="598">
        <v>0</v>
      </c>
      <c r="CZ211" s="598">
        <v>0</v>
      </c>
      <c r="DA211" s="598">
        <v>0</v>
      </c>
      <c r="DB211" s="598">
        <v>0</v>
      </c>
      <c r="DC211" s="598">
        <v>0</v>
      </c>
      <c r="DD211" s="598">
        <v>0</v>
      </c>
      <c r="DE211" s="598"/>
      <c r="DF211" s="598">
        <v>0</v>
      </c>
      <c r="DG211" s="598">
        <v>0</v>
      </c>
      <c r="DH211" s="598">
        <v>0</v>
      </c>
      <c r="DI211" s="598" t="s">
        <v>786</v>
      </c>
      <c r="DJ211" s="598"/>
      <c r="DK211" s="598"/>
      <c r="DL211" s="598"/>
      <c r="DM211" s="598"/>
      <c r="DN211" s="598"/>
      <c r="DO211" s="598"/>
      <c r="DP211" s="598"/>
      <c r="DQ211" s="598"/>
      <c r="DR211" s="598"/>
      <c r="DS211" s="598"/>
      <c r="DT211" s="598"/>
      <c r="DU211" s="598"/>
      <c r="DV211" s="598"/>
      <c r="DW211" s="598"/>
      <c r="DX211" s="598"/>
      <c r="DY211" s="598"/>
      <c r="DZ211" s="598"/>
      <c r="EA211" s="598"/>
      <c r="EB211" s="598"/>
      <c r="EC211" s="598"/>
      <c r="ED211" s="598"/>
      <c r="EE211" s="598"/>
      <c r="EF211" s="598"/>
      <c r="EG211" s="598"/>
      <c r="EH211" s="598"/>
      <c r="EI211" s="598"/>
      <c r="EJ211" s="598"/>
      <c r="EK211" s="598"/>
      <c r="EL211" s="598"/>
      <c r="EM211" s="598"/>
      <c r="EN211" s="598"/>
      <c r="EO211" s="598"/>
      <c r="EP211" s="598"/>
      <c r="EQ211" s="598"/>
      <c r="ER211" s="598"/>
    </row>
    <row r="212" spans="1:148" ht="15" customHeight="1">
      <c r="A212" s="598" t="s">
        <v>787</v>
      </c>
      <c r="B212" s="598"/>
      <c r="C212" s="598"/>
      <c r="D212" s="598"/>
      <c r="E212" s="598"/>
      <c r="F212" s="598"/>
      <c r="G212" s="598"/>
      <c r="H212" s="598"/>
      <c r="I212" s="598"/>
      <c r="J212" s="598"/>
      <c r="K212" s="598"/>
      <c r="L212" s="598"/>
      <c r="M212" s="598"/>
      <c r="N212" s="598"/>
      <c r="O212" s="598"/>
      <c r="P212" s="598"/>
      <c r="Q212" s="598"/>
      <c r="R212" s="598"/>
      <c r="S212" s="598"/>
      <c r="T212" s="598"/>
      <c r="U212" s="598"/>
      <c r="V212" s="598"/>
      <c r="W212" s="598"/>
      <c r="X212" s="598"/>
      <c r="Y212" s="598"/>
      <c r="Z212" s="598"/>
      <c r="AA212" s="598"/>
      <c r="AB212" s="598"/>
      <c r="AC212" s="598"/>
      <c r="AD212" s="598"/>
      <c r="AE212" s="598"/>
      <c r="AF212" s="598"/>
      <c r="AG212" s="598"/>
      <c r="AH212" s="598"/>
      <c r="AI212" s="598"/>
      <c r="AJ212" s="598"/>
      <c r="AK212" s="598"/>
      <c r="AL212" s="598"/>
      <c r="AM212" s="598"/>
      <c r="AN212" s="598"/>
      <c r="AO212" s="598"/>
      <c r="AP212" s="598"/>
      <c r="AQ212" s="598"/>
      <c r="AR212" s="598"/>
      <c r="AS212" s="598"/>
      <c r="AT212" s="598"/>
      <c r="AU212" s="598"/>
      <c r="AV212" s="598"/>
      <c r="AW212" s="598"/>
      <c r="AX212" s="598"/>
      <c r="AY212" s="598"/>
      <c r="AZ212" s="598"/>
      <c r="BA212" s="598"/>
      <c r="BB212" s="598"/>
      <c r="BC212" s="598"/>
      <c r="BD212" s="598"/>
      <c r="BE212" s="598"/>
      <c r="BF212" s="598"/>
      <c r="BG212" s="598"/>
      <c r="BH212" s="598"/>
      <c r="BI212" s="598"/>
      <c r="BJ212" s="598"/>
      <c r="BK212" s="598"/>
      <c r="BL212" s="598"/>
      <c r="BM212" s="598"/>
      <c r="BN212" s="598"/>
      <c r="BO212" s="598"/>
      <c r="BP212" s="598"/>
      <c r="BQ212" s="598"/>
      <c r="BR212" s="598"/>
      <c r="BS212" s="598"/>
      <c r="BT212" s="598"/>
      <c r="BU212" s="598"/>
      <c r="BV212" s="598"/>
      <c r="BW212" s="598"/>
      <c r="BX212" s="598"/>
      <c r="BY212" s="598"/>
      <c r="BZ212" s="598"/>
      <c r="CA212" s="598"/>
      <c r="CB212" s="598"/>
      <c r="CC212" s="598"/>
      <c r="CD212" s="598"/>
      <c r="CE212" s="598"/>
      <c r="CF212" s="598"/>
      <c r="CG212" s="598"/>
      <c r="CH212" s="598"/>
      <c r="CI212" s="598"/>
      <c r="CJ212" s="598"/>
      <c r="CK212" s="598"/>
      <c r="CL212" s="598"/>
      <c r="CM212" s="598"/>
      <c r="CN212" s="598"/>
      <c r="CO212" s="598"/>
      <c r="CP212" s="598"/>
      <c r="CQ212" s="598"/>
      <c r="CR212" s="598"/>
      <c r="CS212" s="598"/>
      <c r="CT212" s="598"/>
      <c r="CU212" s="598"/>
      <c r="CV212" s="598"/>
      <c r="CW212" s="598"/>
      <c r="CX212" s="598"/>
      <c r="CY212" s="598"/>
      <c r="CZ212" s="598"/>
      <c r="DA212" s="598"/>
      <c r="DB212" s="598"/>
      <c r="DC212" s="598"/>
      <c r="DD212" s="598"/>
      <c r="DE212" s="598"/>
      <c r="DF212" s="598"/>
      <c r="DG212" s="598"/>
      <c r="DH212" s="598"/>
      <c r="DI212" s="598" t="s">
        <v>787</v>
      </c>
      <c r="DJ212" s="598"/>
      <c r="DK212" s="598"/>
      <c r="DL212" s="598"/>
      <c r="DM212" s="598"/>
      <c r="DN212" s="598"/>
      <c r="DO212" s="598"/>
      <c r="DP212" s="598"/>
      <c r="DQ212" s="598"/>
      <c r="DR212" s="598"/>
      <c r="DS212" s="598"/>
      <c r="DT212" s="598"/>
      <c r="DU212" s="598"/>
      <c r="DV212" s="598"/>
      <c r="DW212" s="598"/>
      <c r="DX212" s="598"/>
      <c r="DY212" s="598"/>
      <c r="DZ212" s="598"/>
      <c r="EA212" s="598"/>
      <c r="EB212" s="598"/>
      <c r="EC212" s="598"/>
      <c r="ED212" s="598"/>
      <c r="EE212" s="598"/>
      <c r="EF212" s="598"/>
      <c r="EG212" s="598"/>
      <c r="EH212" s="598"/>
      <c r="EI212" s="598"/>
      <c r="EJ212" s="598"/>
      <c r="EK212" s="598"/>
      <c r="EL212" s="598"/>
      <c r="EM212" s="598"/>
      <c r="EN212" s="598"/>
      <c r="EO212" s="598"/>
      <c r="EP212" s="598"/>
      <c r="EQ212" s="598"/>
      <c r="ER212" s="598"/>
    </row>
    <row r="213" spans="1:148" ht="15" customHeight="1">
      <c r="A213" s="598" t="s">
        <v>788</v>
      </c>
      <c r="B213" s="598">
        <v>50</v>
      </c>
      <c r="C213" s="598">
        <v>50</v>
      </c>
      <c r="D213" s="598">
        <v>50</v>
      </c>
      <c r="E213" s="598">
        <v>50</v>
      </c>
      <c r="F213" s="598">
        <v>50</v>
      </c>
      <c r="G213" s="598">
        <v>50</v>
      </c>
      <c r="H213" s="598">
        <v>50</v>
      </c>
      <c r="I213" s="598">
        <v>50</v>
      </c>
      <c r="J213" s="598">
        <v>50</v>
      </c>
      <c r="K213" s="598">
        <v>50</v>
      </c>
      <c r="L213" s="598">
        <v>50</v>
      </c>
      <c r="M213" s="598">
        <v>35</v>
      </c>
      <c r="N213" s="598">
        <v>50</v>
      </c>
      <c r="O213" s="598">
        <v>50</v>
      </c>
      <c r="P213" s="598">
        <v>35</v>
      </c>
      <c r="Q213" s="598">
        <v>65</v>
      </c>
      <c r="R213" s="598">
        <v>45</v>
      </c>
      <c r="S213" s="598">
        <v>50</v>
      </c>
      <c r="T213" s="598">
        <v>50</v>
      </c>
      <c r="U213" s="598">
        <v>50</v>
      </c>
      <c r="V213" s="598">
        <v>45</v>
      </c>
      <c r="W213" s="598">
        <v>25</v>
      </c>
      <c r="X213" s="598">
        <v>50</v>
      </c>
      <c r="Y213" s="598">
        <v>65</v>
      </c>
      <c r="Z213" s="598">
        <v>65</v>
      </c>
      <c r="AA213" s="598">
        <v>65</v>
      </c>
      <c r="AB213" s="598">
        <v>65</v>
      </c>
      <c r="AC213" s="598">
        <v>35</v>
      </c>
      <c r="AD213" s="598">
        <v>65</v>
      </c>
      <c r="AE213" s="598">
        <v>65</v>
      </c>
      <c r="AF213" s="598">
        <v>75</v>
      </c>
      <c r="AG213" s="598">
        <v>65</v>
      </c>
      <c r="AH213" s="598">
        <v>65</v>
      </c>
      <c r="AI213" s="598">
        <v>65</v>
      </c>
      <c r="AJ213" s="598">
        <v>45</v>
      </c>
      <c r="AK213" s="598">
        <v>45</v>
      </c>
      <c r="AL213" s="598">
        <v>65</v>
      </c>
      <c r="AM213" s="598">
        <v>120</v>
      </c>
      <c r="AN213" s="598">
        <v>120</v>
      </c>
      <c r="AO213" s="598">
        <v>120</v>
      </c>
      <c r="AP213" s="598">
        <v>120</v>
      </c>
      <c r="AQ213" s="598">
        <v>20</v>
      </c>
      <c r="AR213" s="598">
        <v>35</v>
      </c>
      <c r="AS213" s="598">
        <v>31</v>
      </c>
      <c r="AT213" s="598">
        <v>31</v>
      </c>
      <c r="AU213" s="598">
        <v>31</v>
      </c>
      <c r="AV213" s="598">
        <v>31</v>
      </c>
      <c r="AW213" s="598">
        <v>25</v>
      </c>
      <c r="AX213" s="598">
        <v>25</v>
      </c>
      <c r="AY213" s="598">
        <v>25</v>
      </c>
      <c r="AZ213" s="598">
        <v>31</v>
      </c>
      <c r="BA213" s="598">
        <v>25</v>
      </c>
      <c r="BB213" s="598">
        <v>31</v>
      </c>
      <c r="BC213" s="598">
        <v>31</v>
      </c>
      <c r="BD213" s="598">
        <v>31</v>
      </c>
      <c r="BE213" s="598">
        <v>31</v>
      </c>
      <c r="BF213" s="598">
        <v>31</v>
      </c>
      <c r="BG213" s="598">
        <v>25</v>
      </c>
      <c r="BH213" s="598">
        <v>31</v>
      </c>
      <c r="BI213" s="598">
        <v>25</v>
      </c>
      <c r="BJ213" s="598">
        <v>25</v>
      </c>
      <c r="BK213" s="598">
        <v>90</v>
      </c>
      <c r="BL213" s="598">
        <v>90</v>
      </c>
      <c r="BM213" s="598">
        <v>90</v>
      </c>
      <c r="BN213" s="598">
        <v>120</v>
      </c>
      <c r="BO213" s="598">
        <v>120</v>
      </c>
      <c r="BP213" s="598">
        <v>25</v>
      </c>
      <c r="BQ213" s="598">
        <v>25</v>
      </c>
      <c r="BR213" s="598">
        <v>60</v>
      </c>
      <c r="BS213" s="598">
        <v>120</v>
      </c>
      <c r="BT213" s="598">
        <v>120</v>
      </c>
      <c r="BU213" s="598">
        <v>120</v>
      </c>
      <c r="BV213" s="598">
        <v>90</v>
      </c>
      <c r="BW213" s="598">
        <v>90</v>
      </c>
      <c r="BX213" s="598">
        <v>120</v>
      </c>
      <c r="BY213" s="598">
        <v>90</v>
      </c>
      <c r="BZ213" s="598">
        <v>90</v>
      </c>
      <c r="CA213" s="598">
        <v>90</v>
      </c>
      <c r="CB213" s="598">
        <v>90</v>
      </c>
      <c r="CC213" s="598">
        <v>45</v>
      </c>
      <c r="CD213" s="598">
        <v>120</v>
      </c>
      <c r="CE213" s="598">
        <v>120</v>
      </c>
      <c r="CF213" s="598">
        <v>60</v>
      </c>
      <c r="CG213" s="598">
        <v>120</v>
      </c>
      <c r="CH213" s="598">
        <v>120</v>
      </c>
      <c r="CI213" s="598">
        <v>90</v>
      </c>
      <c r="CJ213" s="598">
        <v>90</v>
      </c>
      <c r="CK213" s="598">
        <v>90</v>
      </c>
      <c r="CL213" s="598">
        <v>120</v>
      </c>
      <c r="CM213" s="598">
        <v>120</v>
      </c>
      <c r="CN213" s="598">
        <v>120</v>
      </c>
      <c r="CO213" s="598">
        <v>120</v>
      </c>
      <c r="CP213" s="598">
        <v>90</v>
      </c>
      <c r="CQ213" s="598">
        <v>90</v>
      </c>
      <c r="CR213" s="598">
        <v>90</v>
      </c>
      <c r="CS213" s="598">
        <v>120</v>
      </c>
      <c r="CT213" s="598">
        <v>90</v>
      </c>
      <c r="CU213" s="598">
        <v>120</v>
      </c>
      <c r="CV213" s="598">
        <v>60</v>
      </c>
      <c r="CW213" s="598">
        <v>60</v>
      </c>
      <c r="CX213" s="598">
        <v>60</v>
      </c>
      <c r="CY213" s="598">
        <v>60</v>
      </c>
      <c r="CZ213" s="598">
        <v>60</v>
      </c>
      <c r="DA213" s="598">
        <v>60</v>
      </c>
      <c r="DB213" s="598"/>
      <c r="DC213" s="598"/>
      <c r="DD213" s="598"/>
      <c r="DE213" s="598"/>
      <c r="DF213" s="598"/>
      <c r="DG213" s="598"/>
      <c r="DH213" s="598"/>
      <c r="DI213" s="598" t="s">
        <v>788</v>
      </c>
      <c r="DJ213" s="598"/>
      <c r="DK213" s="598"/>
      <c r="DL213" s="598"/>
      <c r="DM213" s="598"/>
      <c r="DN213" s="598"/>
      <c r="DO213" s="598"/>
      <c r="DP213" s="598"/>
      <c r="DQ213" s="598"/>
      <c r="DR213" s="598"/>
      <c r="DS213" s="598"/>
      <c r="DT213" s="598"/>
      <c r="DU213" s="598"/>
      <c r="DV213" s="598"/>
      <c r="DW213" s="598"/>
      <c r="DX213" s="598"/>
      <c r="DY213" s="598"/>
      <c r="DZ213" s="598"/>
      <c r="EA213" s="598"/>
      <c r="EB213" s="598"/>
      <c r="EC213" s="598"/>
      <c r="ED213" s="598"/>
      <c r="EE213" s="598"/>
      <c r="EF213" s="598"/>
      <c r="EG213" s="598"/>
      <c r="EH213" s="598"/>
      <c r="EI213" s="598"/>
      <c r="EJ213" s="598"/>
      <c r="EK213" s="598"/>
      <c r="EL213" s="598"/>
      <c r="EM213" s="598"/>
      <c r="EN213" s="598"/>
      <c r="EO213" s="598"/>
      <c r="EP213" s="598"/>
      <c r="EQ213" s="598"/>
      <c r="ER213" s="598"/>
    </row>
    <row r="214" spans="1:148" ht="15" customHeight="1">
      <c r="A214" s="598" t="s">
        <v>789</v>
      </c>
      <c r="B214" s="598">
        <v>10</v>
      </c>
      <c r="C214" s="598">
        <v>10</v>
      </c>
      <c r="D214" s="598">
        <v>10</v>
      </c>
      <c r="E214" s="598">
        <v>10</v>
      </c>
      <c r="F214" s="598">
        <v>10</v>
      </c>
      <c r="G214" s="598">
        <v>10</v>
      </c>
      <c r="H214" s="598">
        <v>10</v>
      </c>
      <c r="I214" s="598">
        <v>10</v>
      </c>
      <c r="J214" s="598">
        <v>10</v>
      </c>
      <c r="K214" s="598">
        <v>10</v>
      </c>
      <c r="L214" s="598">
        <v>10</v>
      </c>
      <c r="M214" s="598">
        <v>7</v>
      </c>
      <c r="N214" s="598">
        <v>10</v>
      </c>
      <c r="O214" s="598">
        <v>10</v>
      </c>
      <c r="P214" s="598">
        <v>7</v>
      </c>
      <c r="Q214" s="598">
        <v>13</v>
      </c>
      <c r="R214" s="598">
        <v>10</v>
      </c>
      <c r="S214" s="598">
        <v>10</v>
      </c>
      <c r="T214" s="598">
        <v>10</v>
      </c>
      <c r="U214" s="598">
        <v>10</v>
      </c>
      <c r="V214" s="598">
        <v>10</v>
      </c>
      <c r="W214" s="598">
        <v>3</v>
      </c>
      <c r="X214" s="598">
        <v>10</v>
      </c>
      <c r="Y214" s="598">
        <v>13</v>
      </c>
      <c r="Z214" s="598">
        <v>13</v>
      </c>
      <c r="AA214" s="598">
        <v>13</v>
      </c>
      <c r="AB214" s="598">
        <v>13</v>
      </c>
      <c r="AC214" s="598">
        <v>7</v>
      </c>
      <c r="AD214" s="598">
        <v>13</v>
      </c>
      <c r="AE214" s="598">
        <v>13</v>
      </c>
      <c r="AF214" s="598">
        <v>15</v>
      </c>
      <c r="AG214" s="598">
        <v>13</v>
      </c>
      <c r="AH214" s="598">
        <v>13</v>
      </c>
      <c r="AI214" s="598">
        <v>13</v>
      </c>
      <c r="AJ214" s="598">
        <v>10</v>
      </c>
      <c r="AK214" s="598">
        <v>10</v>
      </c>
      <c r="AL214" s="598">
        <v>13</v>
      </c>
      <c r="AM214" s="598">
        <v>24</v>
      </c>
      <c r="AN214" s="598">
        <v>24</v>
      </c>
      <c r="AO214" s="598">
        <v>24</v>
      </c>
      <c r="AP214" s="598">
        <v>24</v>
      </c>
      <c r="AQ214" s="598">
        <v>4</v>
      </c>
      <c r="AR214" s="598">
        <v>7</v>
      </c>
      <c r="AS214" s="598">
        <v>6</v>
      </c>
      <c r="AT214" s="598">
        <v>6</v>
      </c>
      <c r="AU214" s="598">
        <v>6</v>
      </c>
      <c r="AV214" s="598">
        <v>6</v>
      </c>
      <c r="AW214" s="598">
        <v>5</v>
      </c>
      <c r="AX214" s="598">
        <v>5</v>
      </c>
      <c r="AY214" s="598">
        <v>5</v>
      </c>
      <c r="AZ214" s="598">
        <v>6</v>
      </c>
      <c r="BA214" s="598">
        <v>3</v>
      </c>
      <c r="BB214" s="598">
        <v>6</v>
      </c>
      <c r="BC214" s="598">
        <v>6</v>
      </c>
      <c r="BD214" s="598">
        <v>6</v>
      </c>
      <c r="BE214" s="598">
        <v>6</v>
      </c>
      <c r="BF214" s="598">
        <v>6</v>
      </c>
      <c r="BG214" s="598">
        <v>5</v>
      </c>
      <c r="BH214" s="598">
        <v>6</v>
      </c>
      <c r="BI214" s="598">
        <v>5</v>
      </c>
      <c r="BJ214" s="598">
        <v>5</v>
      </c>
      <c r="BK214" s="598">
        <v>18</v>
      </c>
      <c r="BL214" s="598">
        <v>18</v>
      </c>
      <c r="BM214" s="598">
        <v>18</v>
      </c>
      <c r="BN214" s="598">
        <v>24</v>
      </c>
      <c r="BO214" s="598">
        <v>24</v>
      </c>
      <c r="BP214" s="598">
        <v>3</v>
      </c>
      <c r="BQ214" s="598">
        <v>3</v>
      </c>
      <c r="BR214" s="598">
        <v>12</v>
      </c>
      <c r="BS214" s="598">
        <v>24</v>
      </c>
      <c r="BT214" s="598">
        <v>24</v>
      </c>
      <c r="BU214" s="598">
        <v>24</v>
      </c>
      <c r="BV214" s="598">
        <v>18</v>
      </c>
      <c r="BW214" s="598">
        <v>18</v>
      </c>
      <c r="BX214" s="598">
        <v>24</v>
      </c>
      <c r="BY214" s="598">
        <v>18</v>
      </c>
      <c r="BZ214" s="598">
        <v>18</v>
      </c>
      <c r="CA214" s="598">
        <v>18</v>
      </c>
      <c r="CB214" s="598">
        <v>18</v>
      </c>
      <c r="CC214" s="598">
        <v>10</v>
      </c>
      <c r="CD214" s="598">
        <v>24</v>
      </c>
      <c r="CE214" s="598">
        <v>24</v>
      </c>
      <c r="CF214" s="598">
        <v>12</v>
      </c>
      <c r="CG214" s="598">
        <v>24</v>
      </c>
      <c r="CH214" s="598">
        <v>24</v>
      </c>
      <c r="CI214" s="598">
        <v>18</v>
      </c>
      <c r="CJ214" s="598">
        <v>18</v>
      </c>
      <c r="CK214" s="598">
        <v>18</v>
      </c>
      <c r="CL214" s="598">
        <v>24</v>
      </c>
      <c r="CM214" s="598">
        <v>24</v>
      </c>
      <c r="CN214" s="598">
        <v>24</v>
      </c>
      <c r="CO214" s="598">
        <v>24</v>
      </c>
      <c r="CP214" s="598">
        <v>18</v>
      </c>
      <c r="CQ214" s="598">
        <v>18</v>
      </c>
      <c r="CR214" s="598">
        <v>18</v>
      </c>
      <c r="CS214" s="598">
        <v>24</v>
      </c>
      <c r="CT214" s="598">
        <v>18</v>
      </c>
      <c r="CU214" s="598">
        <v>24</v>
      </c>
      <c r="CV214" s="598">
        <v>12</v>
      </c>
      <c r="CW214" s="598">
        <v>12</v>
      </c>
      <c r="CX214" s="598">
        <v>12</v>
      </c>
      <c r="CY214" s="598">
        <v>12</v>
      </c>
      <c r="CZ214" s="598">
        <v>12</v>
      </c>
      <c r="DA214" s="598">
        <v>12</v>
      </c>
      <c r="DB214" s="598">
        <v>0</v>
      </c>
      <c r="DC214" s="598">
        <v>0</v>
      </c>
      <c r="DD214" s="598">
        <v>0</v>
      </c>
      <c r="DE214" s="598"/>
      <c r="DF214" s="598">
        <v>0</v>
      </c>
      <c r="DG214" s="598">
        <v>0</v>
      </c>
      <c r="DH214" s="598"/>
      <c r="DI214" s="598" t="s">
        <v>789</v>
      </c>
      <c r="DJ214" s="598"/>
      <c r="DK214" s="598"/>
      <c r="DL214" s="598"/>
      <c r="DM214" s="598"/>
      <c r="DN214" s="598"/>
      <c r="DO214" s="598"/>
      <c r="DP214" s="598"/>
      <c r="DQ214" s="598"/>
      <c r="DR214" s="598"/>
      <c r="DS214" s="598"/>
      <c r="DT214" s="598"/>
      <c r="DU214" s="598"/>
      <c r="DV214" s="598"/>
      <c r="DW214" s="598"/>
      <c r="DX214" s="598"/>
      <c r="DY214" s="598"/>
      <c r="DZ214" s="598"/>
      <c r="EA214" s="598"/>
      <c r="EB214" s="598"/>
      <c r="EC214" s="598"/>
      <c r="ED214" s="598"/>
      <c r="EE214" s="598"/>
      <c r="EF214" s="598"/>
      <c r="EG214" s="598"/>
      <c r="EH214" s="598"/>
      <c r="EI214" s="598"/>
      <c r="EJ214" s="598"/>
      <c r="EK214" s="598"/>
      <c r="EL214" s="598"/>
      <c r="EM214" s="598"/>
      <c r="EN214" s="598"/>
      <c r="EO214" s="598"/>
      <c r="EP214" s="598"/>
      <c r="EQ214" s="598"/>
      <c r="ER214" s="598"/>
    </row>
    <row r="215" spans="1:148" ht="15" customHeight="1">
      <c r="A215" s="598" t="s">
        <v>232</v>
      </c>
      <c r="B215" s="598">
        <v>2</v>
      </c>
      <c r="C215" s="598">
        <v>2</v>
      </c>
      <c r="D215" s="598">
        <v>2</v>
      </c>
      <c r="E215" s="598">
        <v>2</v>
      </c>
      <c r="F215" s="598">
        <v>2</v>
      </c>
      <c r="G215" s="598">
        <v>2</v>
      </c>
      <c r="H215" s="598">
        <v>2</v>
      </c>
      <c r="I215" s="598">
        <v>2</v>
      </c>
      <c r="J215" s="598">
        <v>2</v>
      </c>
      <c r="K215" s="598">
        <v>2</v>
      </c>
      <c r="L215" s="598">
        <v>2</v>
      </c>
      <c r="M215" s="598">
        <v>2</v>
      </c>
      <c r="N215" s="598">
        <v>2</v>
      </c>
      <c r="O215" s="598">
        <v>2</v>
      </c>
      <c r="P215" s="598">
        <v>2</v>
      </c>
      <c r="Q215" s="598">
        <v>4</v>
      </c>
      <c r="R215" s="598">
        <v>2</v>
      </c>
      <c r="S215" s="598">
        <v>2</v>
      </c>
      <c r="T215" s="598">
        <v>2</v>
      </c>
      <c r="U215" s="598">
        <v>2</v>
      </c>
      <c r="V215" s="598">
        <v>2</v>
      </c>
      <c r="W215" s="598">
        <v>0</v>
      </c>
      <c r="X215" s="598">
        <v>2</v>
      </c>
      <c r="Y215" s="598">
        <v>4</v>
      </c>
      <c r="Z215" s="598">
        <v>4</v>
      </c>
      <c r="AA215" s="598">
        <v>4</v>
      </c>
      <c r="AB215" s="598">
        <v>4</v>
      </c>
      <c r="AC215" s="598">
        <v>2</v>
      </c>
      <c r="AD215" s="598">
        <v>4</v>
      </c>
      <c r="AE215" s="598">
        <v>4</v>
      </c>
      <c r="AF215" s="598">
        <v>4</v>
      </c>
      <c r="AG215" s="598">
        <v>4</v>
      </c>
      <c r="AH215" s="598">
        <v>4</v>
      </c>
      <c r="AI215" s="598">
        <v>4</v>
      </c>
      <c r="AJ215" s="598">
        <v>2</v>
      </c>
      <c r="AK215" s="598">
        <v>2</v>
      </c>
      <c r="AL215" s="598">
        <v>4</v>
      </c>
      <c r="AM215" s="598">
        <v>6</v>
      </c>
      <c r="AN215" s="598">
        <v>6</v>
      </c>
      <c r="AO215" s="598">
        <v>6</v>
      </c>
      <c r="AP215" s="598">
        <v>6</v>
      </c>
      <c r="AQ215" s="598">
        <v>2</v>
      </c>
      <c r="AR215" s="598">
        <v>2</v>
      </c>
      <c r="AS215" s="598">
        <v>0</v>
      </c>
      <c r="AT215" s="598">
        <v>0</v>
      </c>
      <c r="AU215" s="598">
        <v>0</v>
      </c>
      <c r="AV215" s="598">
        <v>0</v>
      </c>
      <c r="AW215" s="598">
        <v>0</v>
      </c>
      <c r="AX215" s="598">
        <v>0</v>
      </c>
      <c r="AY215" s="598">
        <v>0</v>
      </c>
      <c r="AZ215" s="598">
        <v>0</v>
      </c>
      <c r="BA215" s="598">
        <v>0</v>
      </c>
      <c r="BB215" s="598">
        <v>0</v>
      </c>
      <c r="BC215" s="598">
        <v>0</v>
      </c>
      <c r="BD215" s="598">
        <v>0</v>
      </c>
      <c r="BE215" s="598">
        <v>0</v>
      </c>
      <c r="BF215" s="598">
        <v>0</v>
      </c>
      <c r="BG215" s="598">
        <v>0</v>
      </c>
      <c r="BH215" s="598">
        <v>0</v>
      </c>
      <c r="BI215" s="598">
        <v>0</v>
      </c>
      <c r="BJ215" s="598">
        <v>0</v>
      </c>
      <c r="BK215" s="598">
        <v>6</v>
      </c>
      <c r="BL215" s="598">
        <v>6</v>
      </c>
      <c r="BM215" s="598">
        <v>6</v>
      </c>
      <c r="BN215" s="598">
        <v>9</v>
      </c>
      <c r="BO215" s="598">
        <v>9</v>
      </c>
      <c r="BP215" s="598">
        <v>0</v>
      </c>
      <c r="BQ215" s="598">
        <v>0</v>
      </c>
      <c r="BR215" s="598">
        <v>4</v>
      </c>
      <c r="BS215" s="598">
        <v>6</v>
      </c>
      <c r="BT215" s="598">
        <v>6</v>
      </c>
      <c r="BU215" s="598">
        <v>6</v>
      </c>
      <c r="BV215" s="598">
        <v>6</v>
      </c>
      <c r="BW215" s="598">
        <v>6</v>
      </c>
      <c r="BX215" s="598">
        <v>6</v>
      </c>
      <c r="BY215" s="598">
        <v>6</v>
      </c>
      <c r="BZ215" s="598">
        <v>6</v>
      </c>
      <c r="CA215" s="598">
        <v>6</v>
      </c>
      <c r="CB215" s="598">
        <v>6</v>
      </c>
      <c r="CC215" s="598">
        <v>2</v>
      </c>
      <c r="CD215" s="598">
        <v>6</v>
      </c>
      <c r="CE215" s="598">
        <v>6</v>
      </c>
      <c r="CF215" s="598">
        <v>4</v>
      </c>
      <c r="CG215" s="598">
        <v>6</v>
      </c>
      <c r="CH215" s="598">
        <v>6</v>
      </c>
      <c r="CI215" s="598">
        <v>6</v>
      </c>
      <c r="CJ215" s="598">
        <v>6</v>
      </c>
      <c r="CK215" s="598">
        <v>6</v>
      </c>
      <c r="CL215" s="598">
        <v>6</v>
      </c>
      <c r="CM215" s="598">
        <v>6</v>
      </c>
      <c r="CN215" s="598">
        <v>6</v>
      </c>
      <c r="CO215" s="598">
        <v>6</v>
      </c>
      <c r="CP215" s="598">
        <v>6</v>
      </c>
      <c r="CQ215" s="598">
        <v>6</v>
      </c>
      <c r="CR215" s="598">
        <v>6</v>
      </c>
      <c r="CS215" s="598">
        <v>6</v>
      </c>
      <c r="CT215" s="598">
        <v>6</v>
      </c>
      <c r="CU215" s="598">
        <v>6</v>
      </c>
      <c r="CV215" s="598">
        <v>4</v>
      </c>
      <c r="CW215" s="598">
        <v>4</v>
      </c>
      <c r="CX215" s="598">
        <v>4</v>
      </c>
      <c r="CY215" s="598">
        <v>4</v>
      </c>
      <c r="CZ215" s="598">
        <v>4</v>
      </c>
      <c r="DA215" s="598">
        <v>4</v>
      </c>
      <c r="DB215" s="598">
        <v>0</v>
      </c>
      <c r="DC215" s="598">
        <v>0</v>
      </c>
      <c r="DD215" s="598">
        <v>0</v>
      </c>
      <c r="DE215" s="598"/>
      <c r="DF215" s="598">
        <v>0</v>
      </c>
      <c r="DG215" s="598">
        <v>0</v>
      </c>
      <c r="DH215" s="598"/>
      <c r="DI215" s="598" t="s">
        <v>232</v>
      </c>
      <c r="DJ215" s="598"/>
      <c r="DK215" s="598"/>
      <c r="DL215" s="598"/>
      <c r="DM215" s="598"/>
      <c r="DN215" s="598"/>
      <c r="DO215" s="598"/>
      <c r="DP215" s="598"/>
      <c r="DQ215" s="598"/>
      <c r="DR215" s="598"/>
      <c r="DS215" s="598"/>
      <c r="DT215" s="598"/>
      <c r="DU215" s="598"/>
      <c r="DV215" s="598"/>
      <c r="DW215" s="598"/>
      <c r="DX215" s="598"/>
      <c r="DY215" s="598"/>
      <c r="DZ215" s="598"/>
      <c r="EA215" s="598"/>
      <c r="EB215" s="598"/>
      <c r="EC215" s="598"/>
      <c r="ED215" s="598"/>
      <c r="EE215" s="598"/>
      <c r="EF215" s="598"/>
      <c r="EG215" s="598"/>
      <c r="EH215" s="598"/>
      <c r="EI215" s="598"/>
      <c r="EJ215" s="598"/>
      <c r="EK215" s="598"/>
      <c r="EL215" s="598"/>
      <c r="EM215" s="598"/>
      <c r="EN215" s="598"/>
      <c r="EO215" s="598"/>
      <c r="EP215" s="598"/>
      <c r="EQ215" s="598"/>
      <c r="ER215" s="598"/>
    </row>
    <row r="216" spans="1:148" ht="15" customHeight="1">
      <c r="A216" s="598" t="s">
        <v>790</v>
      </c>
      <c r="B216" s="598"/>
      <c r="C216" s="598"/>
      <c r="D216" s="598"/>
      <c r="E216" s="598"/>
      <c r="F216" s="598"/>
      <c r="G216" s="598"/>
      <c r="H216" s="598"/>
      <c r="I216" s="598"/>
      <c r="J216" s="598"/>
      <c r="K216" s="598"/>
      <c r="L216" s="598"/>
      <c r="M216" s="598"/>
      <c r="N216" s="598"/>
      <c r="O216" s="598"/>
      <c r="P216" s="598"/>
      <c r="Q216" s="598"/>
      <c r="R216" s="598"/>
      <c r="S216" s="598"/>
      <c r="T216" s="598"/>
      <c r="U216" s="598"/>
      <c r="V216" s="598"/>
      <c r="W216" s="598"/>
      <c r="X216" s="598"/>
      <c r="Y216" s="598"/>
      <c r="Z216" s="598"/>
      <c r="AA216" s="598"/>
      <c r="AB216" s="598"/>
      <c r="AC216" s="598"/>
      <c r="AD216" s="598"/>
      <c r="AE216" s="598"/>
      <c r="AF216" s="598"/>
      <c r="AG216" s="598"/>
      <c r="AH216" s="598"/>
      <c r="AI216" s="598"/>
      <c r="AJ216" s="598"/>
      <c r="AK216" s="598"/>
      <c r="AL216" s="598"/>
      <c r="AM216" s="598"/>
      <c r="AN216" s="598"/>
      <c r="AO216" s="598"/>
      <c r="AP216" s="598"/>
      <c r="AQ216" s="598"/>
      <c r="AR216" s="598"/>
      <c r="AS216" s="598"/>
      <c r="AT216" s="598"/>
      <c r="AU216" s="598"/>
      <c r="AV216" s="598"/>
      <c r="AW216" s="598"/>
      <c r="AX216" s="598"/>
      <c r="AY216" s="598"/>
      <c r="AZ216" s="598"/>
      <c r="BA216" s="598"/>
      <c r="BB216" s="598"/>
      <c r="BC216" s="598"/>
      <c r="BD216" s="598"/>
      <c r="BE216" s="598"/>
      <c r="BF216" s="598"/>
      <c r="BG216" s="598"/>
      <c r="BH216" s="598"/>
      <c r="BI216" s="598"/>
      <c r="BJ216" s="598"/>
      <c r="BK216" s="598"/>
      <c r="BL216" s="598"/>
      <c r="BM216" s="598"/>
      <c r="BN216" s="598"/>
      <c r="BO216" s="598"/>
      <c r="BP216" s="598"/>
      <c r="BQ216" s="598"/>
      <c r="BR216" s="598"/>
      <c r="BS216" s="598"/>
      <c r="BT216" s="598"/>
      <c r="BU216" s="598"/>
      <c r="BV216" s="598"/>
      <c r="BW216" s="598"/>
      <c r="BX216" s="598"/>
      <c r="BY216" s="598"/>
      <c r="BZ216" s="598"/>
      <c r="CA216" s="598"/>
      <c r="CB216" s="598"/>
      <c r="CC216" s="598"/>
      <c r="CD216" s="598"/>
      <c r="CE216" s="598"/>
      <c r="CF216" s="598"/>
      <c r="CG216" s="598"/>
      <c r="CH216" s="598"/>
      <c r="CI216" s="598"/>
      <c r="CJ216" s="598"/>
      <c r="CK216" s="598"/>
      <c r="CL216" s="598"/>
      <c r="CM216" s="598"/>
      <c r="CN216" s="598"/>
      <c r="CO216" s="598"/>
      <c r="CP216" s="598"/>
      <c r="CQ216" s="598"/>
      <c r="CR216" s="598"/>
      <c r="CS216" s="598"/>
      <c r="CT216" s="598"/>
      <c r="CU216" s="598"/>
      <c r="CV216" s="598"/>
      <c r="CW216" s="598"/>
      <c r="CX216" s="598"/>
      <c r="CY216" s="598"/>
      <c r="CZ216" s="598"/>
      <c r="DA216" s="598"/>
      <c r="DB216" s="598"/>
      <c r="DC216" s="598"/>
      <c r="DD216" s="598"/>
      <c r="DE216" s="598"/>
      <c r="DF216" s="598"/>
      <c r="DG216" s="598"/>
      <c r="DH216" s="598"/>
      <c r="DI216" s="598" t="s">
        <v>790</v>
      </c>
      <c r="DJ216" s="598"/>
      <c r="DK216" s="598"/>
      <c r="DL216" s="598"/>
      <c r="DM216" s="598"/>
      <c r="DN216" s="598"/>
      <c r="DO216" s="598"/>
      <c r="DP216" s="598"/>
      <c r="DQ216" s="598"/>
      <c r="DR216" s="598"/>
      <c r="DS216" s="598"/>
      <c r="DT216" s="598"/>
      <c r="DU216" s="598"/>
      <c r="DV216" s="598"/>
      <c r="DW216" s="598"/>
      <c r="DX216" s="598"/>
      <c r="DY216" s="598"/>
      <c r="DZ216" s="598"/>
      <c r="EA216" s="598"/>
      <c r="EB216" s="598"/>
      <c r="EC216" s="598"/>
      <c r="ED216" s="598"/>
      <c r="EE216" s="598"/>
      <c r="EF216" s="598"/>
      <c r="EG216" s="598"/>
      <c r="EH216" s="598"/>
      <c r="EI216" s="598"/>
      <c r="EJ216" s="598"/>
      <c r="EK216" s="598"/>
      <c r="EL216" s="598"/>
      <c r="EM216" s="598"/>
      <c r="EN216" s="598"/>
      <c r="EO216" s="598"/>
      <c r="EP216" s="598"/>
      <c r="EQ216" s="598"/>
      <c r="ER216" s="598"/>
    </row>
    <row r="217" spans="1:148" ht="15" customHeight="1">
      <c r="A217" s="598" t="s">
        <v>791</v>
      </c>
      <c r="B217" s="598">
        <v>0</v>
      </c>
      <c r="C217" s="598">
        <v>0</v>
      </c>
      <c r="D217" s="598">
        <v>0</v>
      </c>
      <c r="E217" s="598">
        <v>0</v>
      </c>
      <c r="F217" s="598">
        <v>0</v>
      </c>
      <c r="G217" s="598">
        <v>0</v>
      </c>
      <c r="H217" s="598">
        <v>0</v>
      </c>
      <c r="I217" s="598">
        <v>0</v>
      </c>
      <c r="J217" s="598">
        <v>0</v>
      </c>
      <c r="K217" s="598">
        <v>0</v>
      </c>
      <c r="L217" s="598">
        <v>0</v>
      </c>
      <c r="M217" s="598">
        <v>0</v>
      </c>
      <c r="N217" s="598">
        <v>0</v>
      </c>
      <c r="O217" s="598">
        <v>0</v>
      </c>
      <c r="P217" s="598">
        <v>0</v>
      </c>
      <c r="Q217" s="598">
        <v>0</v>
      </c>
      <c r="R217" s="598">
        <v>0</v>
      </c>
      <c r="S217" s="598">
        <v>0</v>
      </c>
      <c r="T217" s="598">
        <v>0</v>
      </c>
      <c r="U217" s="598">
        <v>0</v>
      </c>
      <c r="V217" s="598">
        <v>0</v>
      </c>
      <c r="W217" s="598">
        <v>0</v>
      </c>
      <c r="X217" s="598">
        <v>0</v>
      </c>
      <c r="Y217" s="598">
        <v>0</v>
      </c>
      <c r="Z217" s="598">
        <v>0</v>
      </c>
      <c r="AA217" s="598">
        <v>0</v>
      </c>
      <c r="AB217" s="598">
        <v>0</v>
      </c>
      <c r="AC217" s="598">
        <v>0</v>
      </c>
      <c r="AD217" s="598">
        <v>0</v>
      </c>
      <c r="AE217" s="598">
        <v>0</v>
      </c>
      <c r="AF217" s="598">
        <v>0</v>
      </c>
      <c r="AG217" s="598">
        <v>0</v>
      </c>
      <c r="AH217" s="598">
        <v>0</v>
      </c>
      <c r="AI217" s="598">
        <v>0</v>
      </c>
      <c r="AJ217" s="598">
        <v>0</v>
      </c>
      <c r="AK217" s="598">
        <v>0</v>
      </c>
      <c r="AL217" s="598">
        <v>0</v>
      </c>
      <c r="AM217" s="598">
        <v>0</v>
      </c>
      <c r="AN217" s="598">
        <v>0</v>
      </c>
      <c r="AO217" s="598">
        <v>0</v>
      </c>
      <c r="AP217" s="598">
        <v>0</v>
      </c>
      <c r="AQ217" s="598">
        <v>0</v>
      </c>
      <c r="AR217" s="598">
        <v>0</v>
      </c>
      <c r="AS217" s="598">
        <v>0</v>
      </c>
      <c r="AT217" s="598">
        <v>0</v>
      </c>
      <c r="AU217" s="598">
        <v>0</v>
      </c>
      <c r="AV217" s="598">
        <v>0</v>
      </c>
      <c r="AW217" s="598">
        <v>0</v>
      </c>
      <c r="AX217" s="598">
        <v>0</v>
      </c>
      <c r="AY217" s="598">
        <v>0</v>
      </c>
      <c r="AZ217" s="598">
        <v>0</v>
      </c>
      <c r="BA217" s="598">
        <v>0</v>
      </c>
      <c r="BB217" s="598">
        <v>0</v>
      </c>
      <c r="BC217" s="598">
        <v>0</v>
      </c>
      <c r="BD217" s="598">
        <v>0</v>
      </c>
      <c r="BE217" s="598">
        <v>0</v>
      </c>
      <c r="BF217" s="598">
        <v>0</v>
      </c>
      <c r="BG217" s="598">
        <v>0</v>
      </c>
      <c r="BH217" s="598">
        <v>0</v>
      </c>
      <c r="BI217" s="598">
        <v>0</v>
      </c>
      <c r="BJ217" s="598">
        <v>0</v>
      </c>
      <c r="BK217" s="598">
        <v>0</v>
      </c>
      <c r="BL217" s="598">
        <v>0</v>
      </c>
      <c r="BM217" s="598">
        <v>0</v>
      </c>
      <c r="BN217" s="598">
        <v>0</v>
      </c>
      <c r="BO217" s="598">
        <v>0</v>
      </c>
      <c r="BP217" s="598">
        <v>0</v>
      </c>
      <c r="BQ217" s="598">
        <v>0</v>
      </c>
      <c r="BR217" s="598">
        <v>0</v>
      </c>
      <c r="BS217" s="598">
        <v>0</v>
      </c>
      <c r="BT217" s="598">
        <v>0</v>
      </c>
      <c r="BU217" s="598">
        <v>0</v>
      </c>
      <c r="BV217" s="598">
        <v>0</v>
      </c>
      <c r="BW217" s="598">
        <v>0</v>
      </c>
      <c r="BX217" s="598">
        <v>0</v>
      </c>
      <c r="BY217" s="598">
        <v>0</v>
      </c>
      <c r="BZ217" s="598">
        <v>0</v>
      </c>
      <c r="CA217" s="598">
        <v>0</v>
      </c>
      <c r="CB217" s="598">
        <v>0</v>
      </c>
      <c r="CC217" s="598">
        <v>0</v>
      </c>
      <c r="CD217" s="598">
        <v>0</v>
      </c>
      <c r="CE217" s="598">
        <v>0</v>
      </c>
      <c r="CF217" s="598">
        <v>0</v>
      </c>
      <c r="CG217" s="598">
        <v>0</v>
      </c>
      <c r="CH217" s="598">
        <v>0</v>
      </c>
      <c r="CI217" s="598">
        <v>0</v>
      </c>
      <c r="CJ217" s="598">
        <v>0</v>
      </c>
      <c r="CK217" s="598">
        <v>0</v>
      </c>
      <c r="CL217" s="598">
        <v>0</v>
      </c>
      <c r="CM217" s="598">
        <v>0</v>
      </c>
      <c r="CN217" s="598">
        <v>0</v>
      </c>
      <c r="CO217" s="598">
        <v>0</v>
      </c>
      <c r="CP217" s="598">
        <v>0</v>
      </c>
      <c r="CQ217" s="598">
        <v>0</v>
      </c>
      <c r="CR217" s="598">
        <v>0</v>
      </c>
      <c r="CS217" s="598">
        <v>0</v>
      </c>
      <c r="CT217" s="598">
        <v>0</v>
      </c>
      <c r="CU217" s="598">
        <v>0</v>
      </c>
      <c r="CV217" s="598">
        <v>0</v>
      </c>
      <c r="CW217" s="598">
        <v>0</v>
      </c>
      <c r="CX217" s="598">
        <v>0</v>
      </c>
      <c r="CY217" s="598">
        <v>0</v>
      </c>
      <c r="CZ217" s="598">
        <v>0</v>
      </c>
      <c r="DA217" s="598">
        <v>0</v>
      </c>
      <c r="DB217" s="598">
        <v>0</v>
      </c>
      <c r="DC217" s="598">
        <v>0</v>
      </c>
      <c r="DD217" s="598">
        <v>0</v>
      </c>
      <c r="DE217" s="598"/>
      <c r="DF217" s="598">
        <v>0</v>
      </c>
      <c r="DG217" s="598">
        <v>0</v>
      </c>
      <c r="DH217" s="598"/>
      <c r="DI217" s="598" t="s">
        <v>791</v>
      </c>
      <c r="DJ217" s="598"/>
      <c r="DK217" s="598"/>
      <c r="DL217" s="598"/>
      <c r="DM217" s="598"/>
      <c r="DN217" s="598"/>
      <c r="DO217" s="598"/>
      <c r="DP217" s="598"/>
      <c r="DQ217" s="598"/>
      <c r="DR217" s="598"/>
      <c r="DS217" s="598"/>
      <c r="DT217" s="598"/>
      <c r="DU217" s="598"/>
      <c r="DV217" s="598"/>
      <c r="DW217" s="598"/>
      <c r="DX217" s="598"/>
      <c r="DY217" s="598"/>
      <c r="DZ217" s="598"/>
      <c r="EA217" s="598"/>
      <c r="EB217" s="598"/>
      <c r="EC217" s="598"/>
      <c r="ED217" s="598"/>
      <c r="EE217" s="598"/>
      <c r="EF217" s="598"/>
      <c r="EG217" s="598"/>
      <c r="EH217" s="598"/>
      <c r="EI217" s="598"/>
      <c r="EJ217" s="598"/>
      <c r="EK217" s="598"/>
      <c r="EL217" s="598"/>
      <c r="EM217" s="598"/>
      <c r="EN217" s="598"/>
      <c r="EO217" s="598"/>
      <c r="EP217" s="598"/>
      <c r="EQ217" s="598"/>
      <c r="ER217" s="598"/>
    </row>
    <row r="218" spans="1:148" ht="15" customHeight="1">
      <c r="A218" s="598" t="s">
        <v>792</v>
      </c>
      <c r="B218" s="598" t="s">
        <v>618</v>
      </c>
      <c r="C218" s="598" t="s">
        <v>619</v>
      </c>
      <c r="D218" s="598" t="s">
        <v>620</v>
      </c>
      <c r="E218" s="598" t="s">
        <v>621</v>
      </c>
      <c r="F218" s="598" t="s">
        <v>622</v>
      </c>
      <c r="G218" s="598" t="s">
        <v>623</v>
      </c>
      <c r="H218" s="598" t="s">
        <v>624</v>
      </c>
      <c r="I218" s="598" t="s">
        <v>625</v>
      </c>
      <c r="J218" s="598" t="s">
        <v>626</v>
      </c>
      <c r="K218" s="598" t="s">
        <v>627</v>
      </c>
      <c r="L218" s="598" t="s">
        <v>628</v>
      </c>
      <c r="M218" s="598" t="s">
        <v>629</v>
      </c>
      <c r="N218" s="598" t="s">
        <v>630</v>
      </c>
      <c r="O218" s="598" t="s">
        <v>631</v>
      </c>
      <c r="P218" s="598" t="s">
        <v>632</v>
      </c>
      <c r="Q218" s="598">
        <v>3503984</v>
      </c>
      <c r="R218" s="598" t="s">
        <v>633</v>
      </c>
      <c r="S218" s="598" t="s">
        <v>634</v>
      </c>
      <c r="T218" s="598" t="s">
        <v>635</v>
      </c>
      <c r="U218" s="598" t="s">
        <v>636</v>
      </c>
      <c r="V218" s="598" t="s">
        <v>637</v>
      </c>
      <c r="W218" s="598" t="s">
        <v>638</v>
      </c>
      <c r="X218" s="598" t="s">
        <v>639</v>
      </c>
      <c r="Y218" s="598" t="s">
        <v>640</v>
      </c>
      <c r="Z218" s="598" t="s">
        <v>641</v>
      </c>
      <c r="AA218" s="598" t="s">
        <v>642</v>
      </c>
      <c r="AB218" s="598" t="s">
        <v>643</v>
      </c>
      <c r="AC218" s="598" t="s">
        <v>644</v>
      </c>
      <c r="AD218" s="598" t="s">
        <v>645</v>
      </c>
      <c r="AE218" s="598" t="s">
        <v>646</v>
      </c>
      <c r="AF218" s="598" t="s">
        <v>647</v>
      </c>
      <c r="AG218" s="598" t="s">
        <v>648</v>
      </c>
      <c r="AH218" s="598" t="s">
        <v>649</v>
      </c>
      <c r="AI218" s="598" t="s">
        <v>650</v>
      </c>
      <c r="AJ218" s="598" t="s">
        <v>651</v>
      </c>
      <c r="AK218" s="598" t="s">
        <v>652</v>
      </c>
      <c r="AL218" s="598" t="s">
        <v>653</v>
      </c>
      <c r="AM218" s="598" t="s">
        <v>654</v>
      </c>
      <c r="AN218" s="598" t="s">
        <v>655</v>
      </c>
      <c r="AO218" s="598" t="s">
        <v>656</v>
      </c>
      <c r="AP218" s="598" t="s">
        <v>657</v>
      </c>
      <c r="AQ218" s="598" t="s">
        <v>658</v>
      </c>
      <c r="AR218" s="598" t="s">
        <v>659</v>
      </c>
      <c r="AS218" s="598" t="s">
        <v>660</v>
      </c>
      <c r="AT218" s="598" t="s">
        <v>661</v>
      </c>
      <c r="AU218" s="598" t="s">
        <v>662</v>
      </c>
      <c r="AV218" s="598" t="s">
        <v>663</v>
      </c>
      <c r="AW218" s="598">
        <v>327193010</v>
      </c>
      <c r="AX218" s="598" t="s">
        <v>664</v>
      </c>
      <c r="AY218" s="598" t="s">
        <v>665</v>
      </c>
      <c r="AZ218" s="598" t="s">
        <v>666</v>
      </c>
      <c r="BA218" s="598" t="s">
        <v>667</v>
      </c>
      <c r="BB218" s="598" t="s">
        <v>668</v>
      </c>
      <c r="BC218" s="598" t="s">
        <v>669</v>
      </c>
      <c r="BD218" s="598" t="s">
        <v>670</v>
      </c>
      <c r="BE218" s="598" t="s">
        <v>671</v>
      </c>
      <c r="BF218" s="598" t="s">
        <v>672</v>
      </c>
      <c r="BG218" s="598" t="s">
        <v>673</v>
      </c>
      <c r="BH218" s="598" t="s">
        <v>674</v>
      </c>
      <c r="BI218" s="598">
        <v>327192013</v>
      </c>
      <c r="BJ218" s="598" t="s">
        <v>675</v>
      </c>
      <c r="BK218" s="598" t="s">
        <v>676</v>
      </c>
      <c r="BL218" s="598" t="s">
        <v>677</v>
      </c>
      <c r="BM218" s="598" t="s">
        <v>678</v>
      </c>
      <c r="BN218" s="598" t="s">
        <v>679</v>
      </c>
      <c r="BO218" s="598" t="s">
        <v>680</v>
      </c>
      <c r="BP218" s="598" t="s">
        <v>681</v>
      </c>
      <c r="BQ218" s="598" t="s">
        <v>682</v>
      </c>
      <c r="BR218" s="598" t="s">
        <v>683</v>
      </c>
      <c r="BS218" s="598" t="s">
        <v>684</v>
      </c>
      <c r="BT218" s="598" t="s">
        <v>685</v>
      </c>
      <c r="BU218" s="598" t="s">
        <v>686</v>
      </c>
      <c r="BV218" s="598" t="s">
        <v>687</v>
      </c>
      <c r="BW218" s="598" t="s">
        <v>688</v>
      </c>
      <c r="BX218" s="598" t="s">
        <v>689</v>
      </c>
      <c r="BY218" s="598" t="s">
        <v>690</v>
      </c>
      <c r="BZ218" s="598" t="s">
        <v>691</v>
      </c>
      <c r="CA218" s="598" t="s">
        <v>692</v>
      </c>
      <c r="CB218" s="598">
        <v>326635016</v>
      </c>
      <c r="CC218" s="598" t="s">
        <v>693</v>
      </c>
      <c r="CD218" s="598" t="s">
        <v>694</v>
      </c>
      <c r="CE218" s="598" t="s">
        <v>695</v>
      </c>
      <c r="CF218" s="598" t="s">
        <v>696</v>
      </c>
      <c r="CG218" s="598" t="s">
        <v>697</v>
      </c>
      <c r="CH218" s="598" t="s">
        <v>698</v>
      </c>
      <c r="CI218" s="598" t="s">
        <v>699</v>
      </c>
      <c r="CJ218" s="598" t="s">
        <v>700</v>
      </c>
      <c r="CK218" s="598" t="s">
        <v>701</v>
      </c>
      <c r="CL218" s="598" t="s">
        <v>702</v>
      </c>
      <c r="CM218" s="598" t="s">
        <v>703</v>
      </c>
      <c r="CN218" s="598" t="s">
        <v>704</v>
      </c>
      <c r="CO218" s="598" t="s">
        <v>705</v>
      </c>
      <c r="CP218" s="598" t="s">
        <v>706</v>
      </c>
      <c r="CQ218" s="598" t="s">
        <v>707</v>
      </c>
      <c r="CR218" s="598">
        <v>326636013</v>
      </c>
      <c r="CS218" s="598" t="s">
        <v>708</v>
      </c>
      <c r="CT218" s="598" t="s">
        <v>709</v>
      </c>
      <c r="CU218" s="598" t="s">
        <v>710</v>
      </c>
      <c r="CV218" s="598" t="s">
        <v>711</v>
      </c>
      <c r="CW218" s="598" t="s">
        <v>712</v>
      </c>
      <c r="CX218" s="598" t="s">
        <v>713</v>
      </c>
      <c r="CY218" s="598" t="s">
        <v>714</v>
      </c>
      <c r="CZ218" s="598" t="s">
        <v>715</v>
      </c>
      <c r="DA218" s="598" t="s">
        <v>716</v>
      </c>
      <c r="DB218" s="598">
        <v>0</v>
      </c>
      <c r="DC218" s="598" t="s">
        <v>717</v>
      </c>
      <c r="DD218" s="598" t="s">
        <v>718</v>
      </c>
      <c r="DE218" s="598"/>
      <c r="DF218" s="598" t="s">
        <v>719</v>
      </c>
      <c r="DG218" s="598" t="s">
        <v>719</v>
      </c>
      <c r="DH218" s="598"/>
      <c r="DI218" s="598" t="s">
        <v>792</v>
      </c>
      <c r="DJ218" s="598"/>
      <c r="DK218" s="598"/>
      <c r="DL218" s="598"/>
      <c r="DM218" s="598"/>
      <c r="DN218" s="598"/>
      <c r="DO218" s="598"/>
      <c r="DP218" s="598"/>
      <c r="DQ218" s="598"/>
      <c r="DR218" s="598"/>
      <c r="DS218" s="598"/>
      <c r="DT218" s="598"/>
      <c r="DU218" s="598"/>
      <c r="DV218" s="598"/>
      <c r="DW218" s="598"/>
      <c r="DX218" s="598"/>
      <c r="DY218" s="598"/>
      <c r="DZ218" s="598"/>
      <c r="EA218" s="598"/>
      <c r="EB218" s="598"/>
      <c r="EC218" s="598"/>
      <c r="ED218" s="598"/>
      <c r="EE218" s="598"/>
      <c r="EF218" s="598"/>
      <c r="EG218" s="598"/>
      <c r="EH218" s="598"/>
      <c r="EI218" s="598"/>
      <c r="EJ218" s="598"/>
      <c r="EK218" s="598"/>
      <c r="EL218" s="598"/>
      <c r="EM218" s="598"/>
      <c r="EN218" s="598"/>
      <c r="EO218" s="598"/>
      <c r="EP218" s="598"/>
      <c r="EQ218" s="598"/>
      <c r="ER218" s="598"/>
    </row>
    <row r="219" spans="1:148" ht="15" customHeight="1">
      <c r="A219" s="598"/>
      <c r="B219" s="598"/>
      <c r="C219" s="598"/>
      <c r="D219" s="598"/>
      <c r="E219" s="598"/>
      <c r="F219" s="598"/>
      <c r="G219" s="598"/>
      <c r="H219" s="598"/>
      <c r="I219" s="598"/>
      <c r="J219" s="598"/>
      <c r="K219" s="598"/>
      <c r="L219" s="598"/>
      <c r="M219" s="598"/>
      <c r="N219" s="598"/>
      <c r="O219" s="598"/>
      <c r="P219" s="598"/>
      <c r="Q219" s="598"/>
      <c r="R219" s="598"/>
      <c r="S219" s="598"/>
      <c r="T219" s="598"/>
      <c r="U219" s="598"/>
      <c r="V219" s="598"/>
      <c r="W219" s="598"/>
      <c r="X219" s="598"/>
      <c r="Y219" s="598"/>
      <c r="Z219" s="598"/>
      <c r="AA219" s="598"/>
      <c r="AB219" s="598"/>
      <c r="AC219" s="598"/>
      <c r="AD219" s="598"/>
      <c r="AE219" s="598"/>
      <c r="AF219" s="598"/>
      <c r="AG219" s="598"/>
      <c r="AH219" s="598"/>
      <c r="AI219" s="598"/>
      <c r="AJ219" s="598"/>
      <c r="AK219" s="598"/>
      <c r="AL219" s="598"/>
      <c r="AM219" s="598"/>
      <c r="AN219" s="598"/>
      <c r="AO219" s="598"/>
      <c r="AP219" s="598"/>
      <c r="AQ219" s="598"/>
      <c r="AR219" s="598"/>
      <c r="AS219" s="598"/>
      <c r="AT219" s="598"/>
      <c r="AU219" s="598"/>
      <c r="AV219" s="598"/>
      <c r="AW219" s="598"/>
      <c r="AX219" s="598"/>
      <c r="AY219" s="598"/>
      <c r="AZ219" s="598"/>
      <c r="BA219" s="598"/>
      <c r="BB219" s="598"/>
      <c r="BC219" s="598"/>
      <c r="BD219" s="598"/>
      <c r="BE219" s="598"/>
      <c r="BF219" s="598"/>
      <c r="BG219" s="598"/>
      <c r="BH219" s="598"/>
      <c r="BI219" s="598"/>
      <c r="BJ219" s="598"/>
      <c r="BK219" s="598"/>
      <c r="BL219" s="598"/>
      <c r="BM219" s="598"/>
      <c r="BN219" s="598"/>
      <c r="BO219" s="598"/>
      <c r="BP219" s="598"/>
      <c r="BQ219" s="598"/>
      <c r="BR219" s="598"/>
      <c r="BS219" s="598"/>
      <c r="BT219" s="598"/>
      <c r="BU219" s="598"/>
      <c r="BV219" s="598"/>
      <c r="BW219" s="598"/>
      <c r="BX219" s="598"/>
      <c r="BY219" s="598"/>
      <c r="BZ219" s="598"/>
      <c r="CA219" s="598"/>
      <c r="CB219" s="598"/>
      <c r="CC219" s="598"/>
      <c r="CD219" s="598"/>
      <c r="CE219" s="598"/>
      <c r="CF219" s="598"/>
      <c r="CG219" s="598"/>
      <c r="CH219" s="598"/>
      <c r="CI219" s="598"/>
      <c r="CJ219" s="598"/>
      <c r="CK219" s="598"/>
      <c r="CL219" s="598"/>
      <c r="CM219" s="598"/>
      <c r="CN219" s="598"/>
      <c r="CO219" s="598"/>
      <c r="CP219" s="598"/>
      <c r="CQ219" s="598"/>
      <c r="CR219" s="598"/>
      <c r="CS219" s="598"/>
      <c r="CT219" s="598"/>
      <c r="CU219" s="598"/>
      <c r="CV219" s="598"/>
      <c r="CW219" s="598"/>
      <c r="CX219" s="598"/>
      <c r="CY219" s="598"/>
      <c r="CZ219" s="598"/>
      <c r="DA219" s="598"/>
      <c r="DB219" s="598"/>
      <c r="DC219" s="598"/>
      <c r="DD219" s="598"/>
      <c r="DE219" s="598"/>
      <c r="DF219" s="598"/>
      <c r="DG219" s="598"/>
      <c r="DH219" s="598"/>
      <c r="DI219" s="598"/>
      <c r="DJ219" s="598"/>
      <c r="DK219" s="598"/>
      <c r="DL219" s="598"/>
      <c r="DM219" s="598"/>
      <c r="DN219" s="598"/>
      <c r="DO219" s="598"/>
      <c r="DP219" s="598"/>
      <c r="DQ219" s="598"/>
      <c r="DR219" s="598"/>
      <c r="DS219" s="598"/>
      <c r="DT219" s="598"/>
      <c r="DU219" s="598"/>
      <c r="DV219" s="598"/>
      <c r="DW219" s="598"/>
      <c r="DX219" s="598"/>
      <c r="DY219" s="598"/>
      <c r="DZ219" s="598"/>
      <c r="EA219" s="598"/>
      <c r="EB219" s="598"/>
      <c r="EC219" s="598"/>
      <c r="ED219" s="598"/>
      <c r="EE219" s="598"/>
      <c r="EF219" s="598"/>
      <c r="EG219" s="598"/>
      <c r="EH219" s="598"/>
      <c r="EI219" s="598"/>
      <c r="EJ219" s="598"/>
      <c r="EK219" s="598"/>
      <c r="EL219" s="598"/>
      <c r="EM219" s="598"/>
      <c r="EN219" s="598"/>
      <c r="EO219" s="598"/>
      <c r="EP219" s="598"/>
      <c r="EQ219" s="598"/>
      <c r="ER219" s="598"/>
    </row>
    <row r="220" spans="1:148" ht="15" customHeight="1">
      <c r="A220" s="598" t="s">
        <v>793</v>
      </c>
      <c r="B220" s="598">
        <v>536.51299999999992</v>
      </c>
      <c r="C220" s="598">
        <v>0</v>
      </c>
      <c r="D220" s="598">
        <v>44.719000000000001</v>
      </c>
      <c r="E220" s="598">
        <v>6.0780000000000003</v>
      </c>
      <c r="F220" s="598">
        <v>514.29999999999995</v>
      </c>
      <c r="G220" s="598">
        <v>0</v>
      </c>
      <c r="H220" s="598">
        <v>79.661999999999992</v>
      </c>
      <c r="I220" s="598">
        <v>383.88</v>
      </c>
      <c r="J220" s="598">
        <v>8.5679999999999996</v>
      </c>
      <c r="K220" s="598">
        <v>3.3079999999999998</v>
      </c>
      <c r="L220" s="598">
        <v>0</v>
      </c>
      <c r="M220" s="598">
        <v>20.72</v>
      </c>
      <c r="N220" s="598">
        <v>123.94999999999999</v>
      </c>
      <c r="O220" s="598">
        <v>2.96</v>
      </c>
      <c r="P220" s="598">
        <v>140.23000000000002</v>
      </c>
      <c r="Q220" s="598">
        <v>76.16</v>
      </c>
      <c r="R220" s="598">
        <v>-152.56</v>
      </c>
      <c r="S220" s="598">
        <v>1464.9900000000002</v>
      </c>
      <c r="T220" s="598">
        <v>162.19999999999999</v>
      </c>
      <c r="U220" s="598">
        <v>314.88</v>
      </c>
      <c r="V220" s="598">
        <v>91.44</v>
      </c>
      <c r="W220" s="598">
        <v>46.8</v>
      </c>
      <c r="X220" s="598">
        <v>647.84</v>
      </c>
      <c r="Y220" s="598">
        <v>31.08</v>
      </c>
      <c r="Z220" s="598">
        <v>615.02</v>
      </c>
      <c r="AA220" s="598">
        <v>44.04</v>
      </c>
      <c r="AB220" s="598">
        <v>31.919999999999998</v>
      </c>
      <c r="AC220" s="598">
        <v>0</v>
      </c>
      <c r="AD220" s="598">
        <v>619.64</v>
      </c>
      <c r="AE220" s="598">
        <v>-2.2400000000000002</v>
      </c>
      <c r="AF220" s="598">
        <v>1041.5999999999999</v>
      </c>
      <c r="AG220" s="598">
        <v>322.92</v>
      </c>
      <c r="AH220" s="598">
        <v>2604.6</v>
      </c>
      <c r="AI220" s="598">
        <v>7.2</v>
      </c>
      <c r="AJ220" s="598">
        <v>0</v>
      </c>
      <c r="AK220" s="598">
        <v>37.200000000000003</v>
      </c>
      <c r="AL220" s="598">
        <v>82.8</v>
      </c>
      <c r="AM220" s="598">
        <v>267.8</v>
      </c>
      <c r="AN220" s="598">
        <v>6.85</v>
      </c>
      <c r="AO220" s="598">
        <v>7.97</v>
      </c>
      <c r="AP220" s="598">
        <v>1.4239999999999999</v>
      </c>
      <c r="AQ220" s="598">
        <v>0</v>
      </c>
      <c r="AR220" s="598">
        <v>0</v>
      </c>
      <c r="AS220" s="598">
        <v>95.625</v>
      </c>
      <c r="AT220" s="598">
        <v>61.875</v>
      </c>
      <c r="AU220" s="598">
        <v>40.25</v>
      </c>
      <c r="AV220" s="598">
        <v>458.29999999999995</v>
      </c>
      <c r="AW220" s="598">
        <v>0</v>
      </c>
      <c r="AX220" s="598">
        <v>4.5</v>
      </c>
      <c r="AY220" s="598">
        <v>1.5</v>
      </c>
      <c r="AZ220" s="598">
        <v>0</v>
      </c>
      <c r="BA220" s="598">
        <v>2</v>
      </c>
      <c r="BB220" s="598">
        <v>26</v>
      </c>
      <c r="BC220" s="598">
        <v>57.4</v>
      </c>
      <c r="BD220" s="598">
        <v>28.75</v>
      </c>
      <c r="BE220" s="598">
        <v>9.5</v>
      </c>
      <c r="BF220" s="598">
        <v>671.80000000000007</v>
      </c>
      <c r="BG220" s="598">
        <v>0</v>
      </c>
      <c r="BH220" s="598">
        <v>0</v>
      </c>
      <c r="BI220" s="598">
        <v>3.6</v>
      </c>
      <c r="BJ220" s="598">
        <v>0</v>
      </c>
      <c r="BK220" s="598">
        <v>158.75</v>
      </c>
      <c r="BL220" s="598">
        <v>129</v>
      </c>
      <c r="BM220" s="598">
        <v>69</v>
      </c>
      <c r="BN220" s="598">
        <v>217.62</v>
      </c>
      <c r="BO220" s="598">
        <v>8.68</v>
      </c>
      <c r="BP220" s="598">
        <v>153.6</v>
      </c>
      <c r="BQ220" s="598">
        <v>13.398999999999999</v>
      </c>
      <c r="BR220" s="598">
        <v>84.84</v>
      </c>
      <c r="BS220" s="598">
        <v>1761</v>
      </c>
      <c r="BT220" s="598">
        <v>440.4</v>
      </c>
      <c r="BU220" s="598">
        <v>2.4</v>
      </c>
      <c r="BV220" s="598">
        <v>25.38</v>
      </c>
      <c r="BW220" s="598">
        <v>13.5</v>
      </c>
      <c r="BX220" s="598">
        <v>48</v>
      </c>
      <c r="BY220" s="598">
        <v>21.8</v>
      </c>
      <c r="BZ220" s="598">
        <v>36</v>
      </c>
      <c r="CA220" s="598">
        <v>114.4</v>
      </c>
      <c r="CB220" s="598">
        <v>22.5</v>
      </c>
      <c r="CC220" s="598">
        <v>50.5</v>
      </c>
      <c r="CD220" s="598">
        <v>91</v>
      </c>
      <c r="CE220" s="598">
        <v>198.20000000000002</v>
      </c>
      <c r="CF220" s="598">
        <v>342.36</v>
      </c>
      <c r="CG220" s="598">
        <v>3.6</v>
      </c>
      <c r="CH220" s="598">
        <v>568.26</v>
      </c>
      <c r="CI220" s="598">
        <v>5.4</v>
      </c>
      <c r="CJ220" s="598">
        <v>298.08000000000004</v>
      </c>
      <c r="CK220" s="598">
        <v>113.4</v>
      </c>
      <c r="CL220" s="598">
        <v>177.84</v>
      </c>
      <c r="CM220" s="598">
        <v>1207.25</v>
      </c>
      <c r="CN220" s="598">
        <v>4921.75</v>
      </c>
      <c r="CO220" s="598">
        <v>2817.5</v>
      </c>
      <c r="CP220" s="598">
        <v>987</v>
      </c>
      <c r="CQ220" s="598">
        <v>280.5</v>
      </c>
      <c r="CR220" s="598">
        <v>0</v>
      </c>
      <c r="CS220" s="598">
        <v>93</v>
      </c>
      <c r="CT220" s="598">
        <v>47.800000000000004</v>
      </c>
      <c r="CU220" s="598">
        <v>167.58</v>
      </c>
      <c r="CV220" s="598">
        <v>1739.5</v>
      </c>
      <c r="CW220" s="598">
        <v>2304</v>
      </c>
      <c r="CX220" s="598">
        <v>370</v>
      </c>
      <c r="CY220" s="598">
        <v>44.5</v>
      </c>
      <c r="CZ220" s="598">
        <v>436</v>
      </c>
      <c r="DA220" s="598">
        <v>264</v>
      </c>
      <c r="DB220" s="598">
        <v>0</v>
      </c>
      <c r="DC220" s="598">
        <v>0</v>
      </c>
      <c r="DD220" s="598">
        <v>0</v>
      </c>
      <c r="DE220" s="598"/>
      <c r="DF220" s="598">
        <v>0</v>
      </c>
      <c r="DG220" s="598">
        <v>0</v>
      </c>
      <c r="DH220" s="598">
        <v>32546.851000000006</v>
      </c>
      <c r="DI220" s="598" t="s">
        <v>793</v>
      </c>
      <c r="DJ220" s="598"/>
      <c r="DK220" s="598"/>
      <c r="DL220" s="598"/>
      <c r="DM220" s="598"/>
      <c r="DN220" s="598"/>
      <c r="DO220" s="598"/>
      <c r="DP220" s="598"/>
      <c r="DQ220" s="598"/>
      <c r="DR220" s="598"/>
      <c r="DS220" s="598"/>
      <c r="DT220" s="598"/>
      <c r="DU220" s="598"/>
      <c r="DV220" s="598"/>
      <c r="DW220" s="598"/>
      <c r="DX220" s="598"/>
      <c r="DY220" s="598"/>
      <c r="DZ220" s="598"/>
      <c r="EA220" s="598"/>
      <c r="EB220" s="598"/>
      <c r="EC220" s="598"/>
      <c r="ED220" s="598"/>
      <c r="EE220" s="598"/>
      <c r="EF220" s="598"/>
      <c r="EG220" s="598"/>
      <c r="EH220" s="598"/>
      <c r="EI220" s="598"/>
      <c r="EJ220" s="598"/>
      <c r="EK220" s="598"/>
      <c r="EL220" s="598"/>
      <c r="EM220" s="598"/>
      <c r="EN220" s="598"/>
      <c r="EO220" s="598"/>
      <c r="EP220" s="598"/>
      <c r="EQ220" s="598"/>
      <c r="ER220" s="598"/>
    </row>
    <row r="221" spans="1:148" ht="15" customHeight="1">
      <c r="A221" s="598" t="s">
        <v>725</v>
      </c>
      <c r="B221" s="598">
        <v>536.62599999999998</v>
      </c>
      <c r="C221" s="598"/>
      <c r="D221" s="598">
        <v>44.685000000000002</v>
      </c>
      <c r="E221" s="598">
        <v>3.1560000000000001</v>
      </c>
      <c r="F221" s="598">
        <v>484.7</v>
      </c>
      <c r="G221" s="598"/>
      <c r="H221" s="598">
        <v>82.293999999999997</v>
      </c>
      <c r="I221" s="598">
        <v>323.39999999999998</v>
      </c>
      <c r="J221" s="598">
        <v>3.77</v>
      </c>
      <c r="K221" s="598">
        <v>3.3079999999999998</v>
      </c>
      <c r="L221" s="598"/>
      <c r="M221" s="598"/>
      <c r="N221" s="598">
        <v>115.07</v>
      </c>
      <c r="O221" s="598">
        <v>2.96</v>
      </c>
      <c r="P221" s="598">
        <v>125.43</v>
      </c>
      <c r="Q221" s="598">
        <v>76.16</v>
      </c>
      <c r="R221" s="598">
        <v>-356.56</v>
      </c>
      <c r="S221" s="598">
        <v>1097.6300000000001</v>
      </c>
      <c r="T221" s="598">
        <v>161.6</v>
      </c>
      <c r="U221" s="598">
        <v>287.27999999999997</v>
      </c>
      <c r="V221" s="598">
        <v>90.24</v>
      </c>
      <c r="W221" s="598">
        <v>46.8</v>
      </c>
      <c r="X221" s="598">
        <v>647.84</v>
      </c>
      <c r="Y221" s="598">
        <v>31.08</v>
      </c>
      <c r="Z221" s="598">
        <v>615.02</v>
      </c>
      <c r="AA221" s="598">
        <v>5.76</v>
      </c>
      <c r="AB221" s="598">
        <v>29.52</v>
      </c>
      <c r="AC221" s="598"/>
      <c r="AD221" s="598">
        <v>583.52</v>
      </c>
      <c r="AE221" s="598">
        <v>-2.2400000000000002</v>
      </c>
      <c r="AF221" s="598">
        <v>542.4</v>
      </c>
      <c r="AG221" s="598">
        <v>308.2</v>
      </c>
      <c r="AH221" s="598">
        <v>2530.1999999999998</v>
      </c>
      <c r="AI221" s="598">
        <v>7.2</v>
      </c>
      <c r="AJ221" s="598"/>
      <c r="AK221" s="598">
        <v>33.6</v>
      </c>
      <c r="AL221" s="598">
        <v>46</v>
      </c>
      <c r="AM221" s="598">
        <v>261.56</v>
      </c>
      <c r="AN221" s="598">
        <v>1.2649999999999999</v>
      </c>
      <c r="AO221" s="598">
        <v>7.97</v>
      </c>
      <c r="AP221" s="598">
        <v>1.4239999999999999</v>
      </c>
      <c r="AQ221" s="598"/>
      <c r="AR221" s="598"/>
      <c r="AS221" s="598">
        <v>83.375</v>
      </c>
      <c r="AT221" s="598">
        <v>36.875</v>
      </c>
      <c r="AU221" s="598">
        <v>36.25</v>
      </c>
      <c r="AV221" s="598">
        <v>239.1</v>
      </c>
      <c r="AW221" s="598"/>
      <c r="AX221" s="598">
        <v>4.5</v>
      </c>
      <c r="AY221" s="598">
        <v>1.5</v>
      </c>
      <c r="AZ221" s="598"/>
      <c r="BA221" s="598">
        <v>2</v>
      </c>
      <c r="BB221" s="598">
        <v>25</v>
      </c>
      <c r="BC221" s="598">
        <v>25.4</v>
      </c>
      <c r="BD221" s="598">
        <v>16.75</v>
      </c>
      <c r="BE221" s="598">
        <v>9</v>
      </c>
      <c r="BF221" s="598">
        <v>574.20000000000005</v>
      </c>
      <c r="BG221" s="598"/>
      <c r="BH221" s="598"/>
      <c r="BI221" s="598">
        <v>3.6</v>
      </c>
      <c r="BJ221" s="598"/>
      <c r="BK221" s="598">
        <v>103</v>
      </c>
      <c r="BL221" s="598">
        <v>129</v>
      </c>
      <c r="BM221" s="598">
        <v>69</v>
      </c>
      <c r="BN221" s="598">
        <v>199.8</v>
      </c>
      <c r="BO221" s="598">
        <v>7</v>
      </c>
      <c r="BP221" s="598">
        <v>153.6</v>
      </c>
      <c r="BQ221" s="598">
        <v>13.398999999999999</v>
      </c>
      <c r="BR221" s="598">
        <v>84.84</v>
      </c>
      <c r="BS221" s="598">
        <v>861</v>
      </c>
      <c r="BT221" s="598">
        <v>324</v>
      </c>
      <c r="BU221" s="598">
        <v>2.4</v>
      </c>
      <c r="BV221" s="598">
        <v>25.38</v>
      </c>
      <c r="BW221" s="598">
        <v>13.5</v>
      </c>
      <c r="BX221" s="598">
        <v>48</v>
      </c>
      <c r="BY221" s="598">
        <v>17.600000000000001</v>
      </c>
      <c r="BZ221" s="598">
        <v>31.8</v>
      </c>
      <c r="CA221" s="598">
        <v>110.2</v>
      </c>
      <c r="CB221" s="598">
        <v>22.5</v>
      </c>
      <c r="CC221" s="598">
        <v>49.5</v>
      </c>
      <c r="CD221" s="598">
        <v>31</v>
      </c>
      <c r="CE221" s="598">
        <v>169.4</v>
      </c>
      <c r="CF221" s="598">
        <v>342.36</v>
      </c>
      <c r="CG221" s="598">
        <v>3.6</v>
      </c>
      <c r="CH221" s="598">
        <v>566.46</v>
      </c>
      <c r="CI221" s="598"/>
      <c r="CJ221" s="598">
        <v>295.92</v>
      </c>
      <c r="CK221" s="598">
        <v>113.4</v>
      </c>
      <c r="CL221" s="598">
        <v>172.98</v>
      </c>
      <c r="CM221" s="598">
        <v>1185.5</v>
      </c>
      <c r="CN221" s="598">
        <v>4878.25</v>
      </c>
      <c r="CO221" s="598">
        <v>2787.5</v>
      </c>
      <c r="CP221" s="598">
        <v>987</v>
      </c>
      <c r="CQ221" s="598">
        <v>280.5</v>
      </c>
      <c r="CR221" s="598"/>
      <c r="CS221" s="598">
        <v>90</v>
      </c>
      <c r="CT221" s="598">
        <v>43.6</v>
      </c>
      <c r="CU221" s="598">
        <v>160.02000000000001</v>
      </c>
      <c r="CV221" s="598">
        <v>1690.5</v>
      </c>
      <c r="CW221" s="598">
        <v>2184</v>
      </c>
      <c r="CX221" s="598">
        <v>370</v>
      </c>
      <c r="CY221" s="598">
        <v>46</v>
      </c>
      <c r="CZ221" s="598">
        <v>432</v>
      </c>
      <c r="DA221" s="598">
        <v>264</v>
      </c>
      <c r="DB221" s="598"/>
      <c r="DC221" s="598"/>
      <c r="DD221" s="598"/>
      <c r="DE221" s="598"/>
      <c r="DF221" s="598"/>
      <c r="DG221" s="598"/>
      <c r="DH221" s="598">
        <v>29195.927</v>
      </c>
      <c r="DI221" s="598" t="s">
        <v>730</v>
      </c>
      <c r="DJ221" s="598"/>
      <c r="DK221" s="598"/>
      <c r="DL221" s="598"/>
      <c r="DM221" s="598"/>
      <c r="DN221" s="598"/>
      <c r="DO221" s="598"/>
      <c r="DP221" s="598"/>
      <c r="DQ221" s="598"/>
      <c r="DR221" s="598"/>
      <c r="DS221" s="598"/>
      <c r="DT221" s="598"/>
      <c r="DU221" s="598"/>
      <c r="DV221" s="598"/>
      <c r="DW221" s="598"/>
      <c r="DX221" s="598"/>
      <c r="DY221" s="598"/>
      <c r="DZ221" s="598"/>
      <c r="EA221" s="598"/>
      <c r="EB221" s="598"/>
      <c r="EC221" s="598"/>
      <c r="ED221" s="598"/>
      <c r="EE221" s="598"/>
      <c r="EF221" s="598"/>
      <c r="EG221" s="598"/>
      <c r="EH221" s="598"/>
      <c r="EI221" s="598"/>
      <c r="EJ221" s="598"/>
      <c r="EK221" s="598"/>
      <c r="EL221" s="598"/>
      <c r="EM221" s="598"/>
      <c r="EN221" s="598"/>
      <c r="EO221" s="598"/>
      <c r="EP221" s="598"/>
      <c r="EQ221" s="598"/>
      <c r="ER221" s="598"/>
    </row>
    <row r="222" spans="1:148" ht="15" customHeight="1">
      <c r="A222" s="598" t="s">
        <v>726</v>
      </c>
      <c r="B222" s="598">
        <v>-0.113</v>
      </c>
      <c r="C222" s="598"/>
      <c r="D222" s="598">
        <v>3.4000000000000002E-2</v>
      </c>
      <c r="E222" s="598">
        <v>2.9220000000000002</v>
      </c>
      <c r="F222" s="598">
        <v>29.6</v>
      </c>
      <c r="G222" s="598"/>
      <c r="H222" s="598">
        <v>-2.6320000000000001</v>
      </c>
      <c r="I222" s="598">
        <v>60.48</v>
      </c>
      <c r="J222" s="598">
        <v>4.798</v>
      </c>
      <c r="K222" s="598"/>
      <c r="L222" s="598"/>
      <c r="M222" s="598">
        <v>20.72</v>
      </c>
      <c r="N222" s="598">
        <v>8.8800000000000008</v>
      </c>
      <c r="O222" s="598"/>
      <c r="P222" s="598">
        <v>14.8</v>
      </c>
      <c r="Q222" s="598"/>
      <c r="R222" s="598">
        <v>204</v>
      </c>
      <c r="S222" s="598">
        <v>367.36</v>
      </c>
      <c r="T222" s="598">
        <v>0.6</v>
      </c>
      <c r="U222" s="598">
        <v>27.6</v>
      </c>
      <c r="V222" s="598">
        <v>1.2</v>
      </c>
      <c r="W222" s="598"/>
      <c r="X222" s="598"/>
      <c r="Y222" s="598"/>
      <c r="Z222" s="598"/>
      <c r="AA222" s="598">
        <v>38.28</v>
      </c>
      <c r="AB222" s="598">
        <v>2.4</v>
      </c>
      <c r="AC222" s="598"/>
      <c r="AD222" s="598">
        <v>36.119999999999997</v>
      </c>
      <c r="AE222" s="598"/>
      <c r="AF222" s="598">
        <v>499.2</v>
      </c>
      <c r="AG222" s="598">
        <v>14.72</v>
      </c>
      <c r="AH222" s="598">
        <v>74.400000000000006</v>
      </c>
      <c r="AI222" s="598"/>
      <c r="AJ222" s="598"/>
      <c r="AK222" s="598">
        <v>3.6</v>
      </c>
      <c r="AL222" s="598">
        <v>36.799999999999997</v>
      </c>
      <c r="AM222" s="598">
        <v>6.24</v>
      </c>
      <c r="AN222" s="598">
        <v>5.585</v>
      </c>
      <c r="AO222" s="598"/>
      <c r="AP222" s="598"/>
      <c r="AQ222" s="598"/>
      <c r="AR222" s="598"/>
      <c r="AS222" s="598">
        <v>12.25</v>
      </c>
      <c r="AT222" s="598">
        <v>25</v>
      </c>
      <c r="AU222" s="598">
        <v>4</v>
      </c>
      <c r="AV222" s="598">
        <v>219.2</v>
      </c>
      <c r="AW222" s="598"/>
      <c r="AX222" s="598"/>
      <c r="AY222" s="598"/>
      <c r="AZ222" s="598"/>
      <c r="BA222" s="598"/>
      <c r="BB222" s="598">
        <v>1</v>
      </c>
      <c r="BC222" s="598">
        <v>32</v>
      </c>
      <c r="BD222" s="598">
        <v>12</v>
      </c>
      <c r="BE222" s="598">
        <v>0.5</v>
      </c>
      <c r="BF222" s="598">
        <v>97.6</v>
      </c>
      <c r="BG222" s="598"/>
      <c r="BH222" s="598"/>
      <c r="BI222" s="598"/>
      <c r="BJ222" s="598"/>
      <c r="BK222" s="598">
        <v>55.75</v>
      </c>
      <c r="BL222" s="598"/>
      <c r="BM222" s="598"/>
      <c r="BN222" s="598">
        <v>17.82</v>
      </c>
      <c r="BO222" s="598">
        <v>1.68</v>
      </c>
      <c r="BP222" s="598"/>
      <c r="BQ222" s="598"/>
      <c r="BR222" s="598"/>
      <c r="BS222" s="598">
        <v>900</v>
      </c>
      <c r="BT222" s="598">
        <v>116.4</v>
      </c>
      <c r="BU222" s="598"/>
      <c r="BV222" s="598"/>
      <c r="BW222" s="598"/>
      <c r="BX222" s="598"/>
      <c r="BY222" s="598">
        <v>4.2</v>
      </c>
      <c r="BZ222" s="598">
        <v>4.2</v>
      </c>
      <c r="CA222" s="598">
        <v>4.2</v>
      </c>
      <c r="CB222" s="598"/>
      <c r="CC222" s="598">
        <v>1</v>
      </c>
      <c r="CD222" s="598">
        <v>60</v>
      </c>
      <c r="CE222" s="598">
        <v>28.8</v>
      </c>
      <c r="CF222" s="598"/>
      <c r="CG222" s="598"/>
      <c r="CH222" s="598">
        <v>1.8</v>
      </c>
      <c r="CI222" s="598">
        <v>5.4</v>
      </c>
      <c r="CJ222" s="598">
        <v>2.16</v>
      </c>
      <c r="CK222" s="598"/>
      <c r="CL222" s="598">
        <v>4.8600000000000003</v>
      </c>
      <c r="CM222" s="598">
        <v>21.75</v>
      </c>
      <c r="CN222" s="598">
        <v>43.5</v>
      </c>
      <c r="CO222" s="598">
        <v>30</v>
      </c>
      <c r="CP222" s="598"/>
      <c r="CQ222" s="598"/>
      <c r="CR222" s="598"/>
      <c r="CS222" s="598">
        <v>3</v>
      </c>
      <c r="CT222" s="598">
        <v>4.2</v>
      </c>
      <c r="CU222" s="598">
        <v>7.56</v>
      </c>
      <c r="CV222" s="598">
        <v>49</v>
      </c>
      <c r="CW222" s="598">
        <v>120</v>
      </c>
      <c r="CX222" s="598"/>
      <c r="CY222" s="598">
        <v>-1.5</v>
      </c>
      <c r="CZ222" s="598">
        <v>4</v>
      </c>
      <c r="DA222" s="598"/>
      <c r="DB222" s="598"/>
      <c r="DC222" s="598"/>
      <c r="DD222" s="598"/>
      <c r="DE222" s="598"/>
      <c r="DF222" s="598"/>
      <c r="DG222" s="598"/>
      <c r="DH222" s="598">
        <v>3350.924</v>
      </c>
      <c r="DI222" s="598" t="s">
        <v>731</v>
      </c>
      <c r="DJ222" s="598"/>
      <c r="DK222" s="598"/>
      <c r="DL222" s="598"/>
      <c r="DM222" s="598"/>
      <c r="DN222" s="598"/>
      <c r="DO222" s="598"/>
      <c r="DP222" s="598"/>
      <c r="DQ222" s="598"/>
      <c r="DR222" s="598"/>
      <c r="DS222" s="598"/>
      <c r="DT222" s="598"/>
      <c r="DU222" s="598"/>
      <c r="DV222" s="598"/>
      <c r="DW222" s="598"/>
      <c r="DX222" s="598"/>
      <c r="DY222" s="598"/>
      <c r="DZ222" s="598"/>
      <c r="EA222" s="598"/>
      <c r="EB222" s="598"/>
      <c r="EC222" s="598"/>
      <c r="ED222" s="598"/>
      <c r="EE222" s="598"/>
      <c r="EF222" s="598"/>
      <c r="EG222" s="598"/>
      <c r="EH222" s="598"/>
      <c r="EI222" s="598"/>
      <c r="EJ222" s="598"/>
      <c r="EK222" s="598"/>
      <c r="EL222" s="598"/>
      <c r="EM222" s="598"/>
      <c r="EN222" s="598"/>
      <c r="EO222" s="598"/>
      <c r="EP222" s="598"/>
      <c r="EQ222" s="598"/>
      <c r="ER222" s="598"/>
    </row>
    <row r="223" spans="1:148" ht="15" customHeight="1">
      <c r="A223" s="598">
        <v>0</v>
      </c>
      <c r="B223" s="598"/>
      <c r="C223" s="598"/>
      <c r="D223" s="598"/>
      <c r="E223" s="598"/>
      <c r="F223" s="598"/>
      <c r="G223" s="598"/>
      <c r="H223" s="598"/>
      <c r="I223" s="598"/>
      <c r="J223" s="598"/>
      <c r="K223" s="598"/>
      <c r="L223" s="598"/>
      <c r="M223" s="598"/>
      <c r="N223" s="598"/>
      <c r="O223" s="598"/>
      <c r="P223" s="598"/>
      <c r="Q223" s="598">
        <v>0</v>
      </c>
      <c r="R223" s="598"/>
      <c r="S223" s="598"/>
      <c r="T223" s="598"/>
      <c r="U223" s="598"/>
      <c r="V223" s="598"/>
      <c r="W223" s="598"/>
      <c r="X223" s="598">
        <v>0</v>
      </c>
      <c r="Y223" s="598"/>
      <c r="Z223" s="598"/>
      <c r="AA223" s="598"/>
      <c r="AB223" s="598"/>
      <c r="AC223" s="598"/>
      <c r="AD223" s="598"/>
      <c r="AE223" s="598"/>
      <c r="AF223" s="598"/>
      <c r="AG223" s="598"/>
      <c r="AH223" s="598"/>
      <c r="AI223" s="598"/>
      <c r="AJ223" s="598"/>
      <c r="AK223" s="598"/>
      <c r="AL223" s="598"/>
      <c r="AM223" s="598"/>
      <c r="AN223" s="598"/>
      <c r="AO223" s="598"/>
      <c r="AP223" s="598"/>
      <c r="AQ223" s="598"/>
      <c r="AR223" s="598"/>
      <c r="AS223" s="598"/>
      <c r="AT223" s="598"/>
      <c r="AU223" s="598"/>
      <c r="AV223" s="598"/>
      <c r="AW223" s="598"/>
      <c r="AX223" s="598"/>
      <c r="AY223" s="598"/>
      <c r="AZ223" s="598"/>
      <c r="BA223" s="598"/>
      <c r="BB223" s="598"/>
      <c r="BC223" s="598"/>
      <c r="BD223" s="598"/>
      <c r="BE223" s="598"/>
      <c r="BF223" s="598"/>
      <c r="BG223" s="598"/>
      <c r="BH223" s="598"/>
      <c r="BI223" s="598"/>
      <c r="BJ223" s="598"/>
      <c r="BK223" s="598"/>
      <c r="BL223" s="598"/>
      <c r="BM223" s="598"/>
      <c r="BN223" s="598"/>
      <c r="BO223" s="598"/>
      <c r="BP223" s="598"/>
      <c r="BQ223" s="598"/>
      <c r="BR223" s="598"/>
      <c r="BS223" s="598"/>
      <c r="BT223" s="598"/>
      <c r="BU223" s="598"/>
      <c r="BV223" s="598"/>
      <c r="BW223" s="598"/>
      <c r="BX223" s="598"/>
      <c r="BY223" s="598"/>
      <c r="BZ223" s="598"/>
      <c r="CA223" s="598"/>
      <c r="CB223" s="598"/>
      <c r="CC223" s="598"/>
      <c r="CD223" s="598"/>
      <c r="CE223" s="598"/>
      <c r="CF223" s="598"/>
      <c r="CG223" s="598"/>
      <c r="CH223" s="598"/>
      <c r="CI223" s="598"/>
      <c r="CJ223" s="598"/>
      <c r="CK223" s="598"/>
      <c r="CL223" s="598"/>
      <c r="CM223" s="598"/>
      <c r="CN223" s="598"/>
      <c r="CO223" s="598"/>
      <c r="CP223" s="598"/>
      <c r="CQ223" s="598"/>
      <c r="CR223" s="598"/>
      <c r="CS223" s="598"/>
      <c r="CT223" s="598"/>
      <c r="CU223" s="598"/>
      <c r="CV223" s="598"/>
      <c r="CW223" s="598"/>
      <c r="CX223" s="598"/>
      <c r="CY223" s="598"/>
      <c r="CZ223" s="598"/>
      <c r="DA223" s="598"/>
      <c r="DB223" s="598"/>
      <c r="DC223" s="598"/>
      <c r="DD223" s="598"/>
      <c r="DE223" s="598"/>
      <c r="DF223" s="598"/>
      <c r="DG223" s="598"/>
      <c r="DH223" s="598">
        <v>0</v>
      </c>
      <c r="DI223" s="598" t="e">
        <v>#REF!</v>
      </c>
      <c r="DJ223" s="598"/>
      <c r="DK223" s="598"/>
      <c r="DL223" s="598"/>
      <c r="DM223" s="598"/>
      <c r="DN223" s="598"/>
      <c r="DO223" s="598"/>
      <c r="DP223" s="598"/>
      <c r="DQ223" s="598"/>
      <c r="DR223" s="598"/>
      <c r="DS223" s="598"/>
      <c r="DT223" s="598"/>
      <c r="DU223" s="598"/>
      <c r="DV223" s="598"/>
      <c r="DW223" s="598"/>
      <c r="DX223" s="598"/>
      <c r="DY223" s="598"/>
      <c r="DZ223" s="598"/>
      <c r="EA223" s="598"/>
      <c r="EB223" s="598"/>
      <c r="EC223" s="598"/>
      <c r="ED223" s="598"/>
      <c r="EE223" s="598"/>
      <c r="EF223" s="598"/>
      <c r="EG223" s="598"/>
      <c r="EH223" s="598"/>
      <c r="EI223" s="598"/>
      <c r="EJ223" s="598"/>
      <c r="EK223" s="598"/>
      <c r="EL223" s="598"/>
      <c r="EM223" s="598"/>
      <c r="EN223" s="598"/>
      <c r="EO223" s="598"/>
      <c r="EP223" s="598"/>
      <c r="EQ223" s="598"/>
      <c r="ER223" s="598"/>
    </row>
    <row r="224" spans="1:148" ht="15" customHeight="1">
      <c r="A224" s="598">
        <v>0</v>
      </c>
      <c r="B224" s="598"/>
      <c r="C224" s="598"/>
      <c r="D224" s="598"/>
      <c r="E224" s="598"/>
      <c r="F224" s="598"/>
      <c r="G224" s="598"/>
      <c r="H224" s="598"/>
      <c r="I224" s="598"/>
      <c r="J224" s="598"/>
      <c r="K224" s="598"/>
      <c r="L224" s="598"/>
      <c r="M224" s="598"/>
      <c r="N224" s="598"/>
      <c r="O224" s="598"/>
      <c r="P224" s="598"/>
      <c r="Q224" s="598">
        <v>0</v>
      </c>
      <c r="R224" s="598"/>
      <c r="S224" s="598"/>
      <c r="T224" s="598"/>
      <c r="U224" s="598"/>
      <c r="V224" s="598"/>
      <c r="W224" s="598"/>
      <c r="X224" s="598">
        <v>0</v>
      </c>
      <c r="Y224" s="598"/>
      <c r="Z224" s="598"/>
      <c r="AA224" s="598"/>
      <c r="AB224" s="598"/>
      <c r="AC224" s="598"/>
      <c r="AD224" s="598"/>
      <c r="AE224" s="598"/>
      <c r="AF224" s="598"/>
      <c r="AG224" s="598"/>
      <c r="AH224" s="598"/>
      <c r="AI224" s="598"/>
      <c r="AJ224" s="598"/>
      <c r="AK224" s="598"/>
      <c r="AL224" s="598"/>
      <c r="AM224" s="598"/>
      <c r="AN224" s="598"/>
      <c r="AO224" s="598"/>
      <c r="AP224" s="598"/>
      <c r="AQ224" s="598"/>
      <c r="AR224" s="598"/>
      <c r="AS224" s="598"/>
      <c r="AT224" s="598"/>
      <c r="AU224" s="598"/>
      <c r="AV224" s="598"/>
      <c r="AW224" s="598"/>
      <c r="AX224" s="598"/>
      <c r="AY224" s="598"/>
      <c r="AZ224" s="598"/>
      <c r="BA224" s="598"/>
      <c r="BB224" s="598"/>
      <c r="BC224" s="598"/>
      <c r="BD224" s="598"/>
      <c r="BE224" s="598"/>
      <c r="BF224" s="598"/>
      <c r="BG224" s="598"/>
      <c r="BH224" s="598"/>
      <c r="BI224" s="598"/>
      <c r="BJ224" s="598"/>
      <c r="BK224" s="598"/>
      <c r="BL224" s="598"/>
      <c r="BM224" s="598"/>
      <c r="BN224" s="598"/>
      <c r="BO224" s="598"/>
      <c r="BP224" s="598"/>
      <c r="BQ224" s="598"/>
      <c r="BR224" s="598"/>
      <c r="BS224" s="598"/>
      <c r="BT224" s="598"/>
      <c r="BU224" s="598"/>
      <c r="BV224" s="598"/>
      <c r="BW224" s="598"/>
      <c r="BX224" s="598"/>
      <c r="BY224" s="598"/>
      <c r="BZ224" s="598"/>
      <c r="CA224" s="598"/>
      <c r="CB224" s="598"/>
      <c r="CC224" s="598"/>
      <c r="CD224" s="598"/>
      <c r="CE224" s="598"/>
      <c r="CF224" s="598"/>
      <c r="CG224" s="598"/>
      <c r="CH224" s="598"/>
      <c r="CI224" s="598"/>
      <c r="CJ224" s="598"/>
      <c r="CK224" s="598"/>
      <c r="CL224" s="598"/>
      <c r="CM224" s="598"/>
      <c r="CN224" s="598"/>
      <c r="CO224" s="598"/>
      <c r="CP224" s="598"/>
      <c r="CQ224" s="598"/>
      <c r="CR224" s="598"/>
      <c r="CS224" s="598"/>
      <c r="CT224" s="598"/>
      <c r="CU224" s="598"/>
      <c r="CV224" s="598"/>
      <c r="CW224" s="598"/>
      <c r="CX224" s="598"/>
      <c r="CY224" s="598"/>
      <c r="CZ224" s="598"/>
      <c r="DA224" s="598"/>
      <c r="DB224" s="598"/>
      <c r="DC224" s="598"/>
      <c r="DD224" s="598"/>
      <c r="DE224" s="598"/>
      <c r="DF224" s="598"/>
      <c r="DG224" s="598"/>
      <c r="DH224" s="598">
        <v>0</v>
      </c>
      <c r="DI224" s="598" t="e">
        <v>#REF!</v>
      </c>
      <c r="DJ224" s="598"/>
      <c r="DK224" s="598"/>
      <c r="DL224" s="598"/>
      <c r="DM224" s="598"/>
      <c r="DN224" s="598"/>
      <c r="DO224" s="598"/>
      <c r="DP224" s="598"/>
      <c r="DQ224" s="598"/>
      <c r="DR224" s="598"/>
      <c r="DS224" s="598"/>
      <c r="DT224" s="598"/>
      <c r="DU224" s="598"/>
      <c r="DV224" s="598"/>
      <c r="DW224" s="598"/>
      <c r="DX224" s="598"/>
      <c r="DY224" s="598"/>
      <c r="DZ224" s="598"/>
      <c r="EA224" s="598"/>
      <c r="EB224" s="598"/>
      <c r="EC224" s="598"/>
      <c r="ED224" s="598"/>
      <c r="EE224" s="598"/>
      <c r="EF224" s="598"/>
      <c r="EG224" s="598"/>
      <c r="EH224" s="598"/>
      <c r="EI224" s="598"/>
      <c r="EJ224" s="598"/>
      <c r="EK224" s="598"/>
      <c r="EL224" s="598"/>
      <c r="EM224" s="598"/>
      <c r="EN224" s="598"/>
      <c r="EO224" s="598"/>
      <c r="EP224" s="598"/>
      <c r="EQ224" s="598"/>
      <c r="ER224" s="598"/>
    </row>
    <row r="225" spans="1:148" ht="15" customHeight="1">
      <c r="A225" s="598" t="s">
        <v>727</v>
      </c>
      <c r="B225" s="598"/>
      <c r="C225" s="598"/>
      <c r="D225" s="598"/>
      <c r="E225" s="598"/>
      <c r="F225" s="598"/>
      <c r="G225" s="598"/>
      <c r="H225" s="598"/>
      <c r="I225" s="598"/>
      <c r="J225" s="598"/>
      <c r="K225" s="598"/>
      <c r="L225" s="598"/>
      <c r="M225" s="598"/>
      <c r="N225" s="598"/>
      <c r="O225" s="598"/>
      <c r="P225" s="598"/>
      <c r="Q225" s="598">
        <v>0</v>
      </c>
      <c r="R225" s="598"/>
      <c r="S225" s="598"/>
      <c r="T225" s="598"/>
      <c r="U225" s="598"/>
      <c r="V225" s="598"/>
      <c r="W225" s="598"/>
      <c r="X225" s="598">
        <v>0</v>
      </c>
      <c r="Y225" s="598"/>
      <c r="Z225" s="598"/>
      <c r="AA225" s="598"/>
      <c r="AB225" s="598"/>
      <c r="AC225" s="598"/>
      <c r="AD225" s="598"/>
      <c r="AE225" s="598"/>
      <c r="AF225" s="598"/>
      <c r="AG225" s="598"/>
      <c r="AH225" s="598"/>
      <c r="AI225" s="598"/>
      <c r="AJ225" s="598"/>
      <c r="AK225" s="598"/>
      <c r="AL225" s="598"/>
      <c r="AM225" s="598"/>
      <c r="AN225" s="598"/>
      <c r="AO225" s="598"/>
      <c r="AP225" s="598"/>
      <c r="AQ225" s="598"/>
      <c r="AR225" s="598"/>
      <c r="AS225" s="598"/>
      <c r="AT225" s="598"/>
      <c r="AU225" s="598"/>
      <c r="AV225" s="598"/>
      <c r="AW225" s="598"/>
      <c r="AX225" s="598"/>
      <c r="AY225" s="598"/>
      <c r="AZ225" s="598"/>
      <c r="BA225" s="598"/>
      <c r="BB225" s="598"/>
      <c r="BC225" s="598"/>
      <c r="BD225" s="598"/>
      <c r="BE225" s="598"/>
      <c r="BF225" s="598"/>
      <c r="BG225" s="598"/>
      <c r="BH225" s="598"/>
      <c r="BI225" s="598"/>
      <c r="BJ225" s="598"/>
      <c r="BK225" s="598"/>
      <c r="BL225" s="598"/>
      <c r="BM225" s="598"/>
      <c r="BN225" s="598"/>
      <c r="BO225" s="598"/>
      <c r="BP225" s="598"/>
      <c r="BQ225" s="598"/>
      <c r="BR225" s="598"/>
      <c r="BS225" s="598"/>
      <c r="BT225" s="598"/>
      <c r="BU225" s="598"/>
      <c r="BV225" s="598"/>
      <c r="BW225" s="598"/>
      <c r="BX225" s="598"/>
      <c r="BY225" s="598"/>
      <c r="BZ225" s="598"/>
      <c r="CA225" s="598"/>
      <c r="CB225" s="598"/>
      <c r="CC225" s="598"/>
      <c r="CD225" s="598"/>
      <c r="CE225" s="598"/>
      <c r="CF225" s="598"/>
      <c r="CG225" s="598"/>
      <c r="CH225" s="598"/>
      <c r="CI225" s="598"/>
      <c r="CJ225" s="598"/>
      <c r="CK225" s="598"/>
      <c r="CL225" s="598"/>
      <c r="CM225" s="598"/>
      <c r="CN225" s="598"/>
      <c r="CO225" s="598"/>
      <c r="CP225" s="598"/>
      <c r="CQ225" s="598"/>
      <c r="CR225" s="598"/>
      <c r="CS225" s="598"/>
      <c r="CT225" s="598"/>
      <c r="CU225" s="598"/>
      <c r="CV225" s="598"/>
      <c r="CW225" s="598"/>
      <c r="CX225" s="598"/>
      <c r="CY225" s="598"/>
      <c r="CZ225" s="598"/>
      <c r="DA225" s="598"/>
      <c r="DB225" s="598"/>
      <c r="DC225" s="598"/>
      <c r="DD225" s="598"/>
      <c r="DE225" s="598"/>
      <c r="DF225" s="598"/>
      <c r="DG225" s="598"/>
      <c r="DH225" s="598">
        <v>0</v>
      </c>
      <c r="DI225" s="598" t="s">
        <v>732</v>
      </c>
      <c r="DJ225" s="598"/>
      <c r="DK225" s="598"/>
      <c r="DL225" s="598"/>
      <c r="DM225" s="598"/>
      <c r="DN225" s="598"/>
      <c r="DO225" s="598"/>
      <c r="DP225" s="598"/>
      <c r="DQ225" s="598"/>
      <c r="DR225" s="598"/>
      <c r="DS225" s="598"/>
      <c r="DT225" s="598"/>
      <c r="DU225" s="598"/>
      <c r="DV225" s="598"/>
      <c r="DW225" s="598"/>
      <c r="DX225" s="598"/>
      <c r="DY225" s="598"/>
      <c r="DZ225" s="598"/>
      <c r="EA225" s="598"/>
      <c r="EB225" s="598"/>
      <c r="EC225" s="598"/>
      <c r="ED225" s="598"/>
      <c r="EE225" s="598"/>
      <c r="EF225" s="598"/>
      <c r="EG225" s="598"/>
      <c r="EH225" s="598"/>
      <c r="EI225" s="598"/>
      <c r="EJ225" s="598"/>
      <c r="EK225" s="598"/>
      <c r="EL225" s="598"/>
      <c r="EM225" s="598"/>
      <c r="EN225" s="598"/>
      <c r="EO225" s="598"/>
      <c r="EP225" s="598"/>
      <c r="EQ225" s="598"/>
      <c r="ER225" s="598"/>
    </row>
    <row r="226" spans="1:148" ht="15" customHeight="1">
      <c r="A226" s="598" t="s">
        <v>728</v>
      </c>
      <c r="B226" s="598"/>
      <c r="C226" s="598"/>
      <c r="D226" s="598"/>
      <c r="E226" s="598"/>
      <c r="F226" s="598"/>
      <c r="G226" s="598"/>
      <c r="H226" s="598"/>
      <c r="I226" s="598"/>
      <c r="J226" s="598"/>
      <c r="K226" s="598"/>
      <c r="L226" s="598"/>
      <c r="M226" s="598"/>
      <c r="N226" s="598"/>
      <c r="O226" s="598"/>
      <c r="P226" s="598"/>
      <c r="Q226" s="598"/>
      <c r="R226" s="598"/>
      <c r="S226" s="598"/>
      <c r="T226" s="598"/>
      <c r="U226" s="598"/>
      <c r="V226" s="598"/>
      <c r="W226" s="598"/>
      <c r="X226" s="598"/>
      <c r="Y226" s="598"/>
      <c r="Z226" s="598"/>
      <c r="AA226" s="598"/>
      <c r="AB226" s="598"/>
      <c r="AC226" s="598"/>
      <c r="AD226" s="598"/>
      <c r="AE226" s="598"/>
      <c r="AF226" s="598"/>
      <c r="AG226" s="598"/>
      <c r="AH226" s="598"/>
      <c r="AI226" s="598"/>
      <c r="AJ226" s="598"/>
      <c r="AK226" s="598"/>
      <c r="AL226" s="598"/>
      <c r="AM226" s="598"/>
      <c r="AN226" s="598"/>
      <c r="AO226" s="598"/>
      <c r="AP226" s="598"/>
      <c r="AQ226" s="598"/>
      <c r="AR226" s="598"/>
      <c r="AS226" s="598"/>
      <c r="AT226" s="598"/>
      <c r="AU226" s="598"/>
      <c r="AV226" s="598"/>
      <c r="AW226" s="598"/>
      <c r="AX226" s="598"/>
      <c r="AY226" s="598"/>
      <c r="AZ226" s="598"/>
      <c r="BA226" s="598"/>
      <c r="BB226" s="598"/>
      <c r="BC226" s="598"/>
      <c r="BD226" s="598"/>
      <c r="BE226" s="598"/>
      <c r="BF226" s="598"/>
      <c r="BG226" s="598"/>
      <c r="BH226" s="598"/>
      <c r="BI226" s="598"/>
      <c r="BJ226" s="598"/>
      <c r="BK226" s="598"/>
      <c r="BL226" s="598"/>
      <c r="BM226" s="598"/>
      <c r="BN226" s="598"/>
      <c r="BO226" s="598"/>
      <c r="BP226" s="598"/>
      <c r="BQ226" s="598"/>
      <c r="BR226" s="598"/>
      <c r="BS226" s="598"/>
      <c r="BT226" s="598"/>
      <c r="BU226" s="598"/>
      <c r="BV226" s="598"/>
      <c r="BW226" s="598"/>
      <c r="BX226" s="598"/>
      <c r="BY226" s="598"/>
      <c r="BZ226" s="598"/>
      <c r="CA226" s="598"/>
      <c r="CB226" s="598"/>
      <c r="CC226" s="598"/>
      <c r="CD226" s="598"/>
      <c r="CE226" s="598"/>
      <c r="CF226" s="598"/>
      <c r="CG226" s="598"/>
      <c r="CH226" s="598"/>
      <c r="CI226" s="598"/>
      <c r="CJ226" s="598"/>
      <c r="CK226" s="598"/>
      <c r="CL226" s="598"/>
      <c r="CM226" s="598"/>
      <c r="CN226" s="598"/>
      <c r="CO226" s="598"/>
      <c r="CP226" s="598"/>
      <c r="CQ226" s="598"/>
      <c r="CR226" s="598"/>
      <c r="CS226" s="598"/>
      <c r="CT226" s="598"/>
      <c r="CU226" s="598"/>
      <c r="CV226" s="598"/>
      <c r="CW226" s="598"/>
      <c r="CX226" s="598"/>
      <c r="CY226" s="598"/>
      <c r="CZ226" s="598"/>
      <c r="DA226" s="598"/>
      <c r="DB226" s="598"/>
      <c r="DC226" s="598"/>
      <c r="DD226" s="598"/>
      <c r="DE226" s="598"/>
      <c r="DF226" s="598"/>
      <c r="DG226" s="598"/>
      <c r="DH226" s="598">
        <v>0</v>
      </c>
      <c r="DI226" s="598" t="s">
        <v>733</v>
      </c>
      <c r="DJ226" s="598"/>
      <c r="DK226" s="598"/>
      <c r="DL226" s="598"/>
      <c r="DM226" s="598"/>
      <c r="DN226" s="598"/>
      <c r="DO226" s="598"/>
      <c r="DP226" s="598"/>
      <c r="DQ226" s="598"/>
      <c r="DR226" s="598"/>
      <c r="DS226" s="598"/>
      <c r="DT226" s="598"/>
      <c r="DU226" s="598"/>
      <c r="DV226" s="598"/>
      <c r="DW226" s="598"/>
      <c r="DX226" s="598"/>
      <c r="DY226" s="598"/>
      <c r="DZ226" s="598"/>
      <c r="EA226" s="598"/>
      <c r="EB226" s="598"/>
      <c r="EC226" s="598"/>
      <c r="ED226" s="598"/>
      <c r="EE226" s="598"/>
      <c r="EF226" s="598"/>
      <c r="EG226" s="598"/>
      <c r="EH226" s="598"/>
      <c r="EI226" s="598"/>
      <c r="EJ226" s="598"/>
      <c r="EK226" s="598"/>
      <c r="EL226" s="598"/>
      <c r="EM226" s="598"/>
      <c r="EN226" s="598"/>
      <c r="EO226" s="598"/>
      <c r="EP226" s="598"/>
      <c r="EQ226" s="598"/>
      <c r="ER226" s="598"/>
    </row>
    <row r="227" spans="1:148" ht="15" customHeight="1">
      <c r="A227" s="598"/>
      <c r="B227" s="598"/>
      <c r="C227" s="598"/>
      <c r="D227" s="598"/>
      <c r="E227" s="598"/>
      <c r="F227" s="598"/>
      <c r="G227" s="598"/>
      <c r="H227" s="598"/>
      <c r="I227" s="598"/>
      <c r="J227" s="598"/>
      <c r="K227" s="598"/>
      <c r="L227" s="598"/>
      <c r="M227" s="598"/>
      <c r="N227" s="598"/>
      <c r="O227" s="598"/>
      <c r="P227" s="598"/>
      <c r="Q227" s="598"/>
      <c r="R227" s="598"/>
      <c r="S227" s="598"/>
      <c r="T227" s="598"/>
      <c r="U227" s="598"/>
      <c r="V227" s="598"/>
      <c r="W227" s="598"/>
      <c r="X227" s="598"/>
      <c r="Y227" s="598"/>
      <c r="Z227" s="598"/>
      <c r="AA227" s="598"/>
      <c r="AB227" s="598"/>
      <c r="AC227" s="598"/>
      <c r="AD227" s="598"/>
      <c r="AE227" s="598"/>
      <c r="AF227" s="598"/>
      <c r="AG227" s="598"/>
      <c r="AH227" s="598"/>
      <c r="AI227" s="598"/>
      <c r="AJ227" s="598"/>
      <c r="AK227" s="598"/>
      <c r="AL227" s="598"/>
      <c r="AM227" s="598"/>
      <c r="AN227" s="598"/>
      <c r="AO227" s="598"/>
      <c r="AP227" s="598"/>
      <c r="AQ227" s="598"/>
      <c r="AR227" s="598"/>
      <c r="AS227" s="598"/>
      <c r="AT227" s="598"/>
      <c r="AU227" s="598"/>
      <c r="AV227" s="598"/>
      <c r="AW227" s="598"/>
      <c r="AX227" s="598"/>
      <c r="AY227" s="598"/>
      <c r="AZ227" s="598"/>
      <c r="BA227" s="598"/>
      <c r="BB227" s="598"/>
      <c r="BC227" s="598"/>
      <c r="BD227" s="598"/>
      <c r="BE227" s="598"/>
      <c r="BF227" s="598"/>
      <c r="BG227" s="598"/>
      <c r="BH227" s="598"/>
      <c r="BI227" s="598"/>
      <c r="BJ227" s="598"/>
      <c r="BK227" s="598"/>
      <c r="BL227" s="598"/>
      <c r="BM227" s="598"/>
      <c r="BN227" s="598"/>
      <c r="BO227" s="598"/>
      <c r="BP227" s="598"/>
      <c r="BQ227" s="598"/>
      <c r="BR227" s="598"/>
      <c r="BS227" s="598"/>
      <c r="BT227" s="598"/>
      <c r="BU227" s="598"/>
      <c r="BV227" s="598"/>
      <c r="BW227" s="598"/>
      <c r="BX227" s="598"/>
      <c r="BY227" s="598"/>
      <c r="BZ227" s="598"/>
      <c r="CA227" s="598"/>
      <c r="CB227" s="598"/>
      <c r="CC227" s="598"/>
      <c r="CD227" s="598"/>
      <c r="CE227" s="598"/>
      <c r="CF227" s="598"/>
      <c r="CG227" s="598"/>
      <c r="CH227" s="598"/>
      <c r="CI227" s="598"/>
      <c r="CJ227" s="598"/>
      <c r="CK227" s="598"/>
      <c r="CL227" s="598"/>
      <c r="CM227" s="598"/>
      <c r="CN227" s="598"/>
      <c r="CO227" s="598"/>
      <c r="CP227" s="598"/>
      <c r="CQ227" s="598"/>
      <c r="CR227" s="598"/>
      <c r="CS227" s="598"/>
      <c r="CT227" s="598"/>
      <c r="CU227" s="598"/>
      <c r="CV227" s="598"/>
      <c r="CW227" s="598"/>
      <c r="CX227" s="598"/>
      <c r="CY227" s="598"/>
      <c r="CZ227" s="598"/>
      <c r="DA227" s="598"/>
      <c r="DB227" s="598"/>
      <c r="DC227" s="598"/>
      <c r="DD227" s="598"/>
      <c r="DE227" s="598"/>
      <c r="DF227" s="598"/>
      <c r="DG227" s="598"/>
      <c r="DH227" s="598"/>
      <c r="DI227" s="598"/>
      <c r="DJ227" s="598"/>
      <c r="DK227" s="598"/>
      <c r="DL227" s="598"/>
      <c r="DM227" s="598"/>
      <c r="DN227" s="598"/>
      <c r="DO227" s="598"/>
      <c r="DP227" s="598"/>
      <c r="DQ227" s="598"/>
      <c r="DR227" s="598"/>
      <c r="DS227" s="598"/>
      <c r="DT227" s="598"/>
      <c r="DU227" s="598"/>
      <c r="DV227" s="598"/>
      <c r="DW227" s="598"/>
      <c r="DX227" s="598"/>
      <c r="DY227" s="598"/>
      <c r="DZ227" s="598"/>
      <c r="EA227" s="598"/>
      <c r="EB227" s="598"/>
      <c r="EC227" s="598"/>
      <c r="ED227" s="598"/>
      <c r="EE227" s="598"/>
      <c r="EF227" s="598"/>
      <c r="EG227" s="598"/>
      <c r="EH227" s="598"/>
      <c r="EI227" s="598"/>
      <c r="EJ227" s="598"/>
      <c r="EK227" s="598"/>
      <c r="EL227" s="598"/>
      <c r="EM227" s="598"/>
      <c r="EN227" s="598"/>
      <c r="EO227" s="598"/>
      <c r="EP227" s="598"/>
      <c r="EQ227" s="598"/>
      <c r="ER227" s="598"/>
    </row>
    <row r="228" spans="1:148" ht="15" customHeight="1">
      <c r="A228" s="598" t="s">
        <v>794</v>
      </c>
      <c r="B228" s="598">
        <v>393.81699999999995</v>
      </c>
      <c r="C228" s="598">
        <v>3.14</v>
      </c>
      <c r="D228" s="598">
        <v>806.6450000000001</v>
      </c>
      <c r="E228" s="598">
        <v>158.26400000000001</v>
      </c>
      <c r="F228" s="598">
        <v>782.18</v>
      </c>
      <c r="G228" s="598">
        <v>36</v>
      </c>
      <c r="H228" s="598">
        <v>4.3380000000000027</v>
      </c>
      <c r="I228" s="598">
        <v>525.55999999999995</v>
      </c>
      <c r="J228" s="598">
        <v>0.52400000000000091</v>
      </c>
      <c r="K228" s="598">
        <v>69.115999999999985</v>
      </c>
      <c r="L228" s="598">
        <v>0</v>
      </c>
      <c r="M228" s="598">
        <v>2.9600000000000009</v>
      </c>
      <c r="N228" s="598">
        <v>35.890000000000008</v>
      </c>
      <c r="O228" s="598">
        <v>76.959999999999994</v>
      </c>
      <c r="P228" s="598">
        <v>58.089999999999989</v>
      </c>
      <c r="Q228" s="598">
        <v>1713.6</v>
      </c>
      <c r="R228" s="598">
        <v>383.28</v>
      </c>
      <c r="S228" s="598">
        <v>7925.0900000000011</v>
      </c>
      <c r="T228" s="598">
        <v>-137</v>
      </c>
      <c r="U228" s="598">
        <v>-162.47999999999996</v>
      </c>
      <c r="V228" s="598">
        <v>165.36</v>
      </c>
      <c r="W228" s="598">
        <v>-46.8</v>
      </c>
      <c r="X228" s="598">
        <v>406.65999999999997</v>
      </c>
      <c r="Y228" s="598">
        <v>0</v>
      </c>
      <c r="Z228" s="598">
        <v>330.74</v>
      </c>
      <c r="AA228" s="598">
        <v>-41.64</v>
      </c>
      <c r="AB228" s="598">
        <v>-6.7200000000000006</v>
      </c>
      <c r="AC228" s="598">
        <v>834</v>
      </c>
      <c r="AD228" s="598">
        <v>-39.480000000000011</v>
      </c>
      <c r="AE228" s="598">
        <v>2.2400000000000002</v>
      </c>
      <c r="AF228" s="598">
        <v>-503.99999999999994</v>
      </c>
      <c r="AG228" s="598">
        <v>-35.879999999999967</v>
      </c>
      <c r="AH228" s="598">
        <v>-160.19999999999973</v>
      </c>
      <c r="AI228" s="598">
        <v>57.599999999999994</v>
      </c>
      <c r="AJ228" s="598">
        <v>402</v>
      </c>
      <c r="AK228" s="598">
        <v>5.9999999999999947</v>
      </c>
      <c r="AL228" s="598">
        <v>55.2</v>
      </c>
      <c r="AM228" s="598">
        <v>-18.20000000000001</v>
      </c>
      <c r="AN228" s="598">
        <v>-2.3499999999999996</v>
      </c>
      <c r="AO228" s="598">
        <v>-3.4699999999999998</v>
      </c>
      <c r="AP228" s="598">
        <v>-1.4239999999999999</v>
      </c>
      <c r="AQ228" s="598">
        <v>0</v>
      </c>
      <c r="AR228" s="598">
        <v>0</v>
      </c>
      <c r="AS228" s="598">
        <v>712.375</v>
      </c>
      <c r="AT228" s="598">
        <v>6.125</v>
      </c>
      <c r="AU228" s="598">
        <v>650.75</v>
      </c>
      <c r="AV228" s="598">
        <v>196.10000000000008</v>
      </c>
      <c r="AW228" s="598">
        <v>0</v>
      </c>
      <c r="AX228" s="598">
        <v>307.5</v>
      </c>
      <c r="AY228" s="598">
        <v>27</v>
      </c>
      <c r="AZ228" s="598">
        <v>0</v>
      </c>
      <c r="BA228" s="598">
        <v>446</v>
      </c>
      <c r="BB228" s="598">
        <v>0</v>
      </c>
      <c r="BC228" s="598">
        <v>-38.200000000000003</v>
      </c>
      <c r="BD228" s="598">
        <v>387.25</v>
      </c>
      <c r="BE228" s="598">
        <v>15.5</v>
      </c>
      <c r="BF228" s="598">
        <v>346.59999999999991</v>
      </c>
      <c r="BG228" s="598">
        <v>30</v>
      </c>
      <c r="BH228" s="598">
        <v>0</v>
      </c>
      <c r="BI228" s="598">
        <v>0</v>
      </c>
      <c r="BJ228" s="598">
        <v>322.5</v>
      </c>
      <c r="BK228" s="598">
        <v>189.25</v>
      </c>
      <c r="BL228" s="598">
        <v>0</v>
      </c>
      <c r="BM228" s="598">
        <v>-3</v>
      </c>
      <c r="BN228" s="598">
        <v>45.89999999999997</v>
      </c>
      <c r="BO228" s="598">
        <v>85.399999999999991</v>
      </c>
      <c r="BP228" s="598">
        <v>-153.6</v>
      </c>
      <c r="BQ228" s="598">
        <v>-13.398999999999999</v>
      </c>
      <c r="BR228" s="598">
        <v>278.03999999999996</v>
      </c>
      <c r="BS228" s="598">
        <v>819</v>
      </c>
      <c r="BT228" s="598">
        <v>2853.6</v>
      </c>
      <c r="BU228" s="598">
        <v>97.2</v>
      </c>
      <c r="BV228" s="598">
        <v>1236.0599999999997</v>
      </c>
      <c r="BW228" s="598">
        <v>273</v>
      </c>
      <c r="BX228" s="598">
        <v>0</v>
      </c>
      <c r="BY228" s="598">
        <v>100.60000000000001</v>
      </c>
      <c r="BZ228" s="598">
        <v>33.599999999999994</v>
      </c>
      <c r="CA228" s="598">
        <v>-13.600000000000005</v>
      </c>
      <c r="CB228" s="598">
        <v>0</v>
      </c>
      <c r="CC228" s="598">
        <v>225.5</v>
      </c>
      <c r="CD228" s="598">
        <v>41</v>
      </c>
      <c r="CE228" s="598">
        <v>16.600000000000005</v>
      </c>
      <c r="CF228" s="598">
        <v>868.31999999999982</v>
      </c>
      <c r="CG228" s="598"/>
      <c r="CH228" s="598">
        <v>-2.3400000000000771</v>
      </c>
      <c r="CI228" s="598">
        <v>46.440000000000005</v>
      </c>
      <c r="CJ228" s="598">
        <v>401.75999999999988</v>
      </c>
      <c r="CK228" s="598">
        <v>0</v>
      </c>
      <c r="CL228" s="598">
        <v>-13.679999999999993</v>
      </c>
      <c r="CM228" s="598">
        <v>-22.25</v>
      </c>
      <c r="CN228" s="598">
        <v>2441.75</v>
      </c>
      <c r="CO228" s="598">
        <v>-27.5</v>
      </c>
      <c r="CP228" s="598">
        <v>-30</v>
      </c>
      <c r="CQ228" s="598">
        <v>297</v>
      </c>
      <c r="CR228" s="598">
        <v>0</v>
      </c>
      <c r="CS228" s="598">
        <v>51</v>
      </c>
      <c r="CT228" s="598">
        <v>-9.4000000000000021</v>
      </c>
      <c r="CU228" s="598">
        <v>-14.219999999999995</v>
      </c>
      <c r="CV228" s="598">
        <v>-68.5</v>
      </c>
      <c r="CW228" s="598">
        <v>-90</v>
      </c>
      <c r="CX228" s="598">
        <v>380</v>
      </c>
      <c r="CY228" s="598">
        <v>108.5</v>
      </c>
      <c r="CZ228" s="598">
        <v>-154</v>
      </c>
      <c r="DA228" s="598">
        <v>426</v>
      </c>
      <c r="DB228" s="598">
        <v>0</v>
      </c>
      <c r="DC228" s="598">
        <v>0</v>
      </c>
      <c r="DD228" s="598"/>
      <c r="DE228" s="598"/>
      <c r="DF228" s="598"/>
      <c r="DG228" s="598">
        <v>0</v>
      </c>
      <c r="DH228" s="598">
        <v>5040.4649999999992</v>
      </c>
      <c r="DI228" s="598" t="s">
        <v>794</v>
      </c>
      <c r="DJ228" s="598"/>
      <c r="DK228" s="598"/>
      <c r="DL228" s="598"/>
      <c r="DM228" s="598"/>
      <c r="DN228" s="598"/>
      <c r="DO228" s="598"/>
      <c r="DP228" s="598"/>
      <c r="DQ228" s="598"/>
      <c r="DR228" s="598"/>
      <c r="DS228" s="598"/>
      <c r="DT228" s="598"/>
      <c r="DU228" s="598"/>
      <c r="DV228" s="598"/>
      <c r="DW228" s="598"/>
      <c r="DX228" s="598"/>
      <c r="DY228" s="598"/>
      <c r="DZ228" s="598"/>
      <c r="EA228" s="598"/>
      <c r="EB228" s="598"/>
      <c r="EC228" s="598"/>
      <c r="ED228" s="598"/>
      <c r="EE228" s="598"/>
      <c r="EF228" s="598"/>
      <c r="EG228" s="598"/>
      <c r="EH228" s="598"/>
      <c r="EI228" s="598"/>
      <c r="EJ228" s="598"/>
      <c r="EK228" s="598"/>
      <c r="EL228" s="598"/>
      <c r="EM228" s="598"/>
      <c r="EN228" s="598"/>
      <c r="EO228" s="598"/>
      <c r="EP228" s="598"/>
      <c r="EQ228" s="598"/>
      <c r="ER228" s="598"/>
    </row>
    <row r="229" spans="1:148" ht="15" customHeight="1">
      <c r="A229" s="598" t="s">
        <v>795</v>
      </c>
      <c r="B229" s="598">
        <v>393.70399999999995</v>
      </c>
      <c r="C229" s="598">
        <v>3.14</v>
      </c>
      <c r="D229" s="598">
        <v>806.67900000000009</v>
      </c>
      <c r="E229" s="598">
        <v>161.18600000000001</v>
      </c>
      <c r="F229" s="598">
        <v>811.78</v>
      </c>
      <c r="G229" s="598">
        <v>36</v>
      </c>
      <c r="H229" s="598">
        <v>1.7060000000000031</v>
      </c>
      <c r="I229" s="598">
        <v>586.04</v>
      </c>
      <c r="J229" s="598">
        <v>5.322000000000001</v>
      </c>
      <c r="K229" s="598">
        <v>69.115999999999985</v>
      </c>
      <c r="L229" s="598">
        <v>0</v>
      </c>
      <c r="M229" s="598">
        <v>23.68</v>
      </c>
      <c r="N229" s="598">
        <v>44.77000000000001</v>
      </c>
      <c r="O229" s="598">
        <v>76.959999999999994</v>
      </c>
      <c r="P229" s="598">
        <v>72.889999999999986</v>
      </c>
      <c r="Q229" s="598">
        <v>1713.6</v>
      </c>
      <c r="R229" s="598">
        <v>587.28</v>
      </c>
      <c r="S229" s="598">
        <v>8292.4500000000007</v>
      </c>
      <c r="T229" s="598">
        <v>-136.4</v>
      </c>
      <c r="U229" s="598">
        <v>-134.87999999999997</v>
      </c>
      <c r="V229" s="598">
        <v>166.56</v>
      </c>
      <c r="W229" s="598">
        <v>-46.8</v>
      </c>
      <c r="X229" s="598">
        <v>406.65999999999997</v>
      </c>
      <c r="Y229" s="598">
        <v>0</v>
      </c>
      <c r="Z229" s="598">
        <v>330.74</v>
      </c>
      <c r="AA229" s="598">
        <v>-3.36</v>
      </c>
      <c r="AB229" s="598">
        <v>-4.32</v>
      </c>
      <c r="AC229" s="598">
        <v>834</v>
      </c>
      <c r="AD229" s="598">
        <v>-3.3600000000000136</v>
      </c>
      <c r="AE229" s="598">
        <v>2.2400000000000002</v>
      </c>
      <c r="AF229" s="598">
        <v>-4.7999999999999545</v>
      </c>
      <c r="AG229" s="598">
        <v>-21.159999999999968</v>
      </c>
      <c r="AH229" s="598">
        <v>-85.799999999999727</v>
      </c>
      <c r="AI229" s="598">
        <v>57.599999999999994</v>
      </c>
      <c r="AJ229" s="598">
        <v>402</v>
      </c>
      <c r="AK229" s="598">
        <v>9.5999999999999943</v>
      </c>
      <c r="AL229" s="598">
        <v>92</v>
      </c>
      <c r="AM229" s="598">
        <v>-11.960000000000008</v>
      </c>
      <c r="AN229" s="598">
        <v>3.2350000000000003</v>
      </c>
      <c r="AO229" s="598">
        <v>-3.4699999999999998</v>
      </c>
      <c r="AP229" s="598">
        <v>-1.4239999999999999</v>
      </c>
      <c r="AQ229" s="598">
        <v>0</v>
      </c>
      <c r="AR229" s="598">
        <v>0</v>
      </c>
      <c r="AS229" s="598">
        <v>724.625</v>
      </c>
      <c r="AT229" s="598">
        <v>31.125</v>
      </c>
      <c r="AU229" s="598">
        <v>654.75</v>
      </c>
      <c r="AV229" s="598">
        <v>415.30000000000007</v>
      </c>
      <c r="AW229" s="598">
        <v>0</v>
      </c>
      <c r="AX229" s="598">
        <v>307.5</v>
      </c>
      <c r="AY229" s="598">
        <v>27</v>
      </c>
      <c r="AZ229" s="598">
        <v>0</v>
      </c>
      <c r="BA229" s="598">
        <v>446</v>
      </c>
      <c r="BB229" s="598">
        <v>1</v>
      </c>
      <c r="BC229" s="598">
        <v>-6.1999999999999993</v>
      </c>
      <c r="BD229" s="598">
        <v>399.25</v>
      </c>
      <c r="BE229" s="598">
        <v>16</v>
      </c>
      <c r="BF229" s="598">
        <v>444.19999999999993</v>
      </c>
      <c r="BG229" s="598">
        <v>30</v>
      </c>
      <c r="BH229" s="598">
        <v>0</v>
      </c>
      <c r="BI229" s="598">
        <v>0</v>
      </c>
      <c r="BJ229" s="598">
        <v>322.5</v>
      </c>
      <c r="BK229" s="598">
        <v>245</v>
      </c>
      <c r="BL229" s="598">
        <v>0</v>
      </c>
      <c r="BM229" s="598">
        <v>-3</v>
      </c>
      <c r="BN229" s="598">
        <v>63.71999999999997</v>
      </c>
      <c r="BO229" s="598">
        <v>87.08</v>
      </c>
      <c r="BP229" s="598">
        <v>-153.6</v>
      </c>
      <c r="BQ229" s="598">
        <v>-13.398999999999999</v>
      </c>
      <c r="BR229" s="598">
        <v>278.03999999999996</v>
      </c>
      <c r="BS229" s="598">
        <v>1719</v>
      </c>
      <c r="BT229" s="598">
        <v>2970</v>
      </c>
      <c r="BU229" s="598">
        <v>97.2</v>
      </c>
      <c r="BV229" s="598">
        <v>1236.0599999999997</v>
      </c>
      <c r="BW229" s="598">
        <v>273</v>
      </c>
      <c r="BX229" s="598">
        <v>0</v>
      </c>
      <c r="BY229" s="598">
        <v>104.80000000000001</v>
      </c>
      <c r="BZ229" s="598">
        <v>37.799999999999997</v>
      </c>
      <c r="CA229" s="598">
        <v>-9.4000000000000057</v>
      </c>
      <c r="CB229" s="598">
        <v>0</v>
      </c>
      <c r="CC229" s="598">
        <v>226.5</v>
      </c>
      <c r="CD229" s="598">
        <v>101</v>
      </c>
      <c r="CE229" s="598">
        <v>45.400000000000006</v>
      </c>
      <c r="CF229" s="598">
        <v>868.31999999999982</v>
      </c>
      <c r="CG229" s="598"/>
      <c r="CH229" s="598">
        <v>-0.54000000000007731</v>
      </c>
      <c r="CI229" s="598">
        <v>51.84</v>
      </c>
      <c r="CJ229" s="598">
        <v>403.9199999999999</v>
      </c>
      <c r="CK229" s="598">
        <v>0</v>
      </c>
      <c r="CL229" s="598">
        <v>-8.8199999999999932</v>
      </c>
      <c r="CM229" s="598">
        <v>-0.5</v>
      </c>
      <c r="CN229" s="598">
        <v>2485.25</v>
      </c>
      <c r="CO229" s="598">
        <v>2.5</v>
      </c>
      <c r="CP229" s="598">
        <v>-30</v>
      </c>
      <c r="CQ229" s="598">
        <v>297</v>
      </c>
      <c r="CR229" s="598">
        <v>0</v>
      </c>
      <c r="CS229" s="598">
        <v>54</v>
      </c>
      <c r="CT229" s="598">
        <v>-5.2000000000000028</v>
      </c>
      <c r="CU229" s="598">
        <v>-6.6599999999999966</v>
      </c>
      <c r="CV229" s="598">
        <v>-19.5</v>
      </c>
      <c r="CW229" s="598">
        <v>30</v>
      </c>
      <c r="CX229" s="598">
        <v>380</v>
      </c>
      <c r="CY229" s="598">
        <v>107</v>
      </c>
      <c r="CZ229" s="598">
        <v>-150</v>
      </c>
      <c r="DA229" s="598">
        <v>426</v>
      </c>
      <c r="DB229" s="598">
        <v>0</v>
      </c>
      <c r="DC229" s="598">
        <v>0</v>
      </c>
      <c r="DD229" s="598"/>
      <c r="DE229" s="598"/>
      <c r="DF229" s="598"/>
      <c r="DG229" s="598">
        <v>0</v>
      </c>
      <c r="DH229" s="598">
        <v>8391.3889999999992</v>
      </c>
      <c r="DI229" s="598" t="s">
        <v>795</v>
      </c>
      <c r="DJ229" s="598"/>
      <c r="DK229" s="598"/>
      <c r="DL229" s="598"/>
      <c r="DM229" s="598"/>
      <c r="DN229" s="598"/>
      <c r="DO229" s="598"/>
      <c r="DP229" s="598"/>
      <c r="DQ229" s="598"/>
      <c r="DR229" s="598"/>
      <c r="DS229" s="598"/>
      <c r="DT229" s="598"/>
      <c r="DU229" s="598"/>
      <c r="DV229" s="598"/>
      <c r="DW229" s="598"/>
      <c r="DX229" s="598"/>
      <c r="DY229" s="598"/>
      <c r="DZ229" s="598"/>
      <c r="EA229" s="598"/>
      <c r="EB229" s="598"/>
      <c r="EC229" s="598"/>
      <c r="ED229" s="598"/>
      <c r="EE229" s="598"/>
      <c r="EF229" s="598"/>
      <c r="EG229" s="598"/>
      <c r="EH229" s="598"/>
      <c r="EI229" s="598"/>
      <c r="EJ229" s="598"/>
      <c r="EK229" s="598"/>
      <c r="EL229" s="598"/>
      <c r="EM229" s="598"/>
      <c r="EN229" s="598"/>
      <c r="EO229" s="598"/>
      <c r="EP229" s="598"/>
      <c r="EQ229" s="598"/>
      <c r="ER229" s="598"/>
    </row>
    <row r="230" spans="1:148" ht="15" customHeight="1">
      <c r="A230" s="598" t="s">
        <v>796</v>
      </c>
      <c r="B230" s="598">
        <v>0.113</v>
      </c>
      <c r="C230" s="598">
        <v>0</v>
      </c>
      <c r="D230" s="598">
        <v>-3.4000000000000002E-2</v>
      </c>
      <c r="E230" s="598">
        <v>-2.9220000000000002</v>
      </c>
      <c r="F230" s="598">
        <v>-29.6</v>
      </c>
      <c r="G230" s="598">
        <v>0</v>
      </c>
      <c r="H230" s="598">
        <v>2.6320000000000001</v>
      </c>
      <c r="I230" s="598">
        <v>-60.48</v>
      </c>
      <c r="J230" s="598">
        <v>-4.798</v>
      </c>
      <c r="K230" s="598">
        <v>0</v>
      </c>
      <c r="L230" s="598">
        <v>0</v>
      </c>
      <c r="M230" s="598">
        <v>-20.72</v>
      </c>
      <c r="N230" s="598">
        <v>-8.8800000000000008</v>
      </c>
      <c r="O230" s="598">
        <v>0</v>
      </c>
      <c r="P230" s="598">
        <v>-14.8</v>
      </c>
      <c r="Q230" s="598">
        <v>0</v>
      </c>
      <c r="R230" s="598">
        <v>-204</v>
      </c>
      <c r="S230" s="598">
        <v>-367.36</v>
      </c>
      <c r="T230" s="598">
        <v>-0.6</v>
      </c>
      <c r="U230" s="598">
        <v>-27.6</v>
      </c>
      <c r="V230" s="598">
        <v>-1.2</v>
      </c>
      <c r="W230" s="598">
        <v>0</v>
      </c>
      <c r="X230" s="598">
        <v>0</v>
      </c>
      <c r="Y230" s="598">
        <v>0</v>
      </c>
      <c r="Z230" s="598">
        <v>0</v>
      </c>
      <c r="AA230" s="598">
        <v>-38.28</v>
      </c>
      <c r="AB230" s="598">
        <v>-2.4</v>
      </c>
      <c r="AC230" s="598">
        <v>0</v>
      </c>
      <c r="AD230" s="598">
        <v>-36.119999999999997</v>
      </c>
      <c r="AE230" s="598">
        <v>0</v>
      </c>
      <c r="AF230" s="598">
        <v>-499.2</v>
      </c>
      <c r="AG230" s="598">
        <v>-14.72</v>
      </c>
      <c r="AH230" s="598">
        <v>-74.400000000000006</v>
      </c>
      <c r="AI230" s="598">
        <v>0</v>
      </c>
      <c r="AJ230" s="598">
        <v>0</v>
      </c>
      <c r="AK230" s="598">
        <v>-3.6</v>
      </c>
      <c r="AL230" s="598">
        <v>-36.799999999999997</v>
      </c>
      <c r="AM230" s="598">
        <v>-6.24</v>
      </c>
      <c r="AN230" s="598">
        <v>-5.585</v>
      </c>
      <c r="AO230" s="598">
        <v>0</v>
      </c>
      <c r="AP230" s="598">
        <v>0</v>
      </c>
      <c r="AQ230" s="598">
        <v>0</v>
      </c>
      <c r="AR230" s="598">
        <v>0</v>
      </c>
      <c r="AS230" s="598">
        <v>-12.25</v>
      </c>
      <c r="AT230" s="598">
        <v>-25</v>
      </c>
      <c r="AU230" s="598">
        <v>-4</v>
      </c>
      <c r="AV230" s="598">
        <v>-219.2</v>
      </c>
      <c r="AW230" s="598">
        <v>0</v>
      </c>
      <c r="AX230" s="598">
        <v>0</v>
      </c>
      <c r="AY230" s="598">
        <v>0</v>
      </c>
      <c r="AZ230" s="598">
        <v>0</v>
      </c>
      <c r="BA230" s="598">
        <v>0</v>
      </c>
      <c r="BB230" s="598">
        <v>-1</v>
      </c>
      <c r="BC230" s="598">
        <v>-32</v>
      </c>
      <c r="BD230" s="598">
        <v>-12</v>
      </c>
      <c r="BE230" s="598">
        <v>-0.5</v>
      </c>
      <c r="BF230" s="598">
        <v>-97.6</v>
      </c>
      <c r="BG230" s="598">
        <v>0</v>
      </c>
      <c r="BH230" s="598">
        <v>0</v>
      </c>
      <c r="BI230" s="598">
        <v>0</v>
      </c>
      <c r="BJ230" s="598">
        <v>0</v>
      </c>
      <c r="BK230" s="598">
        <v>-55.75</v>
      </c>
      <c r="BL230" s="598">
        <v>0</v>
      </c>
      <c r="BM230" s="598">
        <v>0</v>
      </c>
      <c r="BN230" s="598">
        <v>-17.82</v>
      </c>
      <c r="BO230" s="598">
        <v>-1.68</v>
      </c>
      <c r="BP230" s="598">
        <v>0</v>
      </c>
      <c r="BQ230" s="598">
        <v>0</v>
      </c>
      <c r="BR230" s="598">
        <v>0</v>
      </c>
      <c r="BS230" s="598">
        <v>-900</v>
      </c>
      <c r="BT230" s="598">
        <v>-116.4</v>
      </c>
      <c r="BU230" s="598">
        <v>0</v>
      </c>
      <c r="BV230" s="598">
        <v>0</v>
      </c>
      <c r="BW230" s="598">
        <v>0</v>
      </c>
      <c r="BX230" s="598">
        <v>0</v>
      </c>
      <c r="BY230" s="598">
        <v>-4.2</v>
      </c>
      <c r="BZ230" s="598">
        <v>-4.2</v>
      </c>
      <c r="CA230" s="598">
        <v>-4.2</v>
      </c>
      <c r="CB230" s="598">
        <v>0</v>
      </c>
      <c r="CC230" s="598">
        <v>-1</v>
      </c>
      <c r="CD230" s="598">
        <v>-60</v>
      </c>
      <c r="CE230" s="598">
        <v>-28.8</v>
      </c>
      <c r="CF230" s="598">
        <v>0</v>
      </c>
      <c r="CG230" s="598"/>
      <c r="CH230" s="598">
        <v>-1.8</v>
      </c>
      <c r="CI230" s="598">
        <v>-5.4</v>
      </c>
      <c r="CJ230" s="598">
        <v>-2.16</v>
      </c>
      <c r="CK230" s="598">
        <v>0</v>
      </c>
      <c r="CL230" s="598">
        <v>-4.8600000000000003</v>
      </c>
      <c r="CM230" s="598">
        <v>-21.75</v>
      </c>
      <c r="CN230" s="598">
        <v>-43.5</v>
      </c>
      <c r="CO230" s="598">
        <v>-30</v>
      </c>
      <c r="CP230" s="598">
        <v>0</v>
      </c>
      <c r="CQ230" s="598">
        <v>0</v>
      </c>
      <c r="CR230" s="598">
        <v>0</v>
      </c>
      <c r="CS230" s="598">
        <v>-3</v>
      </c>
      <c r="CT230" s="598">
        <v>-4.2</v>
      </c>
      <c r="CU230" s="598">
        <v>-7.56</v>
      </c>
      <c r="CV230" s="598">
        <v>-49</v>
      </c>
      <c r="CW230" s="598">
        <v>-120</v>
      </c>
      <c r="CX230" s="598">
        <v>0</v>
      </c>
      <c r="CY230" s="598">
        <v>1.5</v>
      </c>
      <c r="CZ230" s="598">
        <v>-4</v>
      </c>
      <c r="DA230" s="598">
        <v>0</v>
      </c>
      <c r="DB230" s="598">
        <v>0</v>
      </c>
      <c r="DC230" s="598">
        <v>0</v>
      </c>
      <c r="DD230" s="598"/>
      <c r="DE230" s="598"/>
      <c r="DF230" s="598"/>
      <c r="DG230" s="598">
        <v>0</v>
      </c>
      <c r="DH230" s="598">
        <v>-3350.924</v>
      </c>
      <c r="DI230" s="598" t="s">
        <v>796</v>
      </c>
      <c r="DJ230" s="598"/>
      <c r="DK230" s="598"/>
      <c r="DL230" s="598"/>
      <c r="DM230" s="598"/>
      <c r="DN230" s="598"/>
      <c r="DO230" s="598"/>
      <c r="DP230" s="598"/>
      <c r="DQ230" s="598"/>
      <c r="DR230" s="598"/>
      <c r="DS230" s="598"/>
      <c r="DT230" s="598"/>
      <c r="DU230" s="598"/>
      <c r="DV230" s="598"/>
      <c r="DW230" s="598"/>
      <c r="DX230" s="598"/>
      <c r="DY230" s="598"/>
      <c r="DZ230" s="598"/>
      <c r="EA230" s="598"/>
      <c r="EB230" s="598"/>
      <c r="EC230" s="598"/>
      <c r="ED230" s="598"/>
      <c r="EE230" s="598"/>
      <c r="EF230" s="598"/>
      <c r="EG230" s="598"/>
      <c r="EH230" s="598"/>
      <c r="EI230" s="598"/>
      <c r="EJ230" s="598"/>
      <c r="EK230" s="598"/>
      <c r="EL230" s="598"/>
      <c r="EM230" s="598"/>
      <c r="EN230" s="598"/>
      <c r="EO230" s="598"/>
      <c r="EP230" s="598"/>
      <c r="EQ230" s="598"/>
      <c r="ER230" s="598"/>
    </row>
    <row r="231" spans="1:148" ht="15" customHeight="1">
      <c r="A231" s="598" t="s">
        <v>797</v>
      </c>
      <c r="B231" s="598">
        <v>0</v>
      </c>
      <c r="C231" s="598">
        <v>0</v>
      </c>
      <c r="D231" s="598">
        <v>0</v>
      </c>
      <c r="E231" s="598">
        <v>0</v>
      </c>
      <c r="F231" s="598">
        <v>0</v>
      </c>
      <c r="G231" s="598">
        <v>0</v>
      </c>
      <c r="H231" s="598">
        <v>0</v>
      </c>
      <c r="I231" s="598">
        <v>0</v>
      </c>
      <c r="J231" s="598">
        <v>0</v>
      </c>
      <c r="K231" s="598">
        <v>0</v>
      </c>
      <c r="L231" s="598">
        <v>0</v>
      </c>
      <c r="M231" s="598">
        <v>0</v>
      </c>
      <c r="N231" s="598">
        <v>0</v>
      </c>
      <c r="O231" s="598">
        <v>0</v>
      </c>
      <c r="P231" s="598">
        <v>0</v>
      </c>
      <c r="Q231" s="598">
        <v>0</v>
      </c>
      <c r="R231" s="598">
        <v>0</v>
      </c>
      <c r="S231" s="598">
        <v>0</v>
      </c>
      <c r="T231" s="598">
        <v>0</v>
      </c>
      <c r="U231" s="598">
        <v>0</v>
      </c>
      <c r="V231" s="598">
        <v>0</v>
      </c>
      <c r="W231" s="598">
        <v>0</v>
      </c>
      <c r="X231" s="598">
        <v>0</v>
      </c>
      <c r="Y231" s="598">
        <v>0</v>
      </c>
      <c r="Z231" s="598">
        <v>0</v>
      </c>
      <c r="AA231" s="598">
        <v>0</v>
      </c>
      <c r="AB231" s="598">
        <v>0</v>
      </c>
      <c r="AC231" s="598">
        <v>0</v>
      </c>
      <c r="AD231" s="598">
        <v>0</v>
      </c>
      <c r="AE231" s="598">
        <v>0</v>
      </c>
      <c r="AF231" s="598">
        <v>0</v>
      </c>
      <c r="AG231" s="598">
        <v>0</v>
      </c>
      <c r="AH231" s="598">
        <v>0</v>
      </c>
      <c r="AI231" s="598">
        <v>0</v>
      </c>
      <c r="AJ231" s="598">
        <v>0</v>
      </c>
      <c r="AK231" s="598">
        <v>0</v>
      </c>
      <c r="AL231" s="598">
        <v>0</v>
      </c>
      <c r="AM231" s="598">
        <v>0</v>
      </c>
      <c r="AN231" s="598">
        <v>0</v>
      </c>
      <c r="AO231" s="598">
        <v>0</v>
      </c>
      <c r="AP231" s="598">
        <v>0</v>
      </c>
      <c r="AQ231" s="598">
        <v>0</v>
      </c>
      <c r="AR231" s="598">
        <v>0</v>
      </c>
      <c r="AS231" s="598">
        <v>0</v>
      </c>
      <c r="AT231" s="598">
        <v>0</v>
      </c>
      <c r="AU231" s="598">
        <v>0</v>
      </c>
      <c r="AV231" s="598">
        <v>0</v>
      </c>
      <c r="AW231" s="598">
        <v>0</v>
      </c>
      <c r="AX231" s="598">
        <v>0</v>
      </c>
      <c r="AY231" s="598">
        <v>0</v>
      </c>
      <c r="AZ231" s="598">
        <v>0</v>
      </c>
      <c r="BA231" s="598">
        <v>0</v>
      </c>
      <c r="BB231" s="598">
        <v>0</v>
      </c>
      <c r="BC231" s="598">
        <v>0</v>
      </c>
      <c r="BD231" s="598">
        <v>0</v>
      </c>
      <c r="BE231" s="598">
        <v>0</v>
      </c>
      <c r="BF231" s="598">
        <v>0</v>
      </c>
      <c r="BG231" s="598">
        <v>0</v>
      </c>
      <c r="BH231" s="598">
        <v>0</v>
      </c>
      <c r="BI231" s="598">
        <v>0</v>
      </c>
      <c r="BJ231" s="598">
        <v>0</v>
      </c>
      <c r="BK231" s="598">
        <v>0</v>
      </c>
      <c r="BL231" s="598">
        <v>0</v>
      </c>
      <c r="BM231" s="598">
        <v>0</v>
      </c>
      <c r="BN231" s="598">
        <v>0</v>
      </c>
      <c r="BO231" s="598">
        <v>0</v>
      </c>
      <c r="BP231" s="598">
        <v>0</v>
      </c>
      <c r="BQ231" s="598">
        <v>0</v>
      </c>
      <c r="BR231" s="598">
        <v>0</v>
      </c>
      <c r="BS231" s="598">
        <v>0</v>
      </c>
      <c r="BT231" s="598">
        <v>0</v>
      </c>
      <c r="BU231" s="598">
        <v>0</v>
      </c>
      <c r="BV231" s="598">
        <v>0</v>
      </c>
      <c r="BW231" s="598">
        <v>0</v>
      </c>
      <c r="BX231" s="598">
        <v>0</v>
      </c>
      <c r="BY231" s="598">
        <v>0</v>
      </c>
      <c r="BZ231" s="598">
        <v>0</v>
      </c>
      <c r="CA231" s="598">
        <v>0</v>
      </c>
      <c r="CB231" s="598">
        <v>0</v>
      </c>
      <c r="CC231" s="598">
        <v>0</v>
      </c>
      <c r="CD231" s="598">
        <v>0</v>
      </c>
      <c r="CE231" s="598">
        <v>0</v>
      </c>
      <c r="CF231" s="598">
        <v>0</v>
      </c>
      <c r="CG231" s="598"/>
      <c r="CH231" s="598">
        <v>0</v>
      </c>
      <c r="CI231" s="598">
        <v>0</v>
      </c>
      <c r="CJ231" s="598">
        <v>0</v>
      </c>
      <c r="CK231" s="598">
        <v>0</v>
      </c>
      <c r="CL231" s="598">
        <v>0</v>
      </c>
      <c r="CM231" s="598">
        <v>0</v>
      </c>
      <c r="CN231" s="598">
        <v>0</v>
      </c>
      <c r="CO231" s="598">
        <v>0</v>
      </c>
      <c r="CP231" s="598">
        <v>0</v>
      </c>
      <c r="CQ231" s="598">
        <v>0</v>
      </c>
      <c r="CR231" s="598">
        <v>0</v>
      </c>
      <c r="CS231" s="598">
        <v>0</v>
      </c>
      <c r="CT231" s="598">
        <v>0</v>
      </c>
      <c r="CU231" s="598">
        <v>0</v>
      </c>
      <c r="CV231" s="598">
        <v>0</v>
      </c>
      <c r="CW231" s="598">
        <v>0</v>
      </c>
      <c r="CX231" s="598">
        <v>0</v>
      </c>
      <c r="CY231" s="598">
        <v>0</v>
      </c>
      <c r="CZ231" s="598">
        <v>0</v>
      </c>
      <c r="DA231" s="598">
        <v>0</v>
      </c>
      <c r="DB231" s="598">
        <v>0</v>
      </c>
      <c r="DC231" s="598">
        <v>0</v>
      </c>
      <c r="DD231" s="598"/>
      <c r="DE231" s="598"/>
      <c r="DF231" s="598"/>
      <c r="DG231" s="598">
        <v>0</v>
      </c>
      <c r="DH231" s="598">
        <v>0</v>
      </c>
      <c r="DI231" s="598" t="s">
        <v>797</v>
      </c>
      <c r="DJ231" s="598"/>
      <c r="DK231" s="598"/>
      <c r="DL231" s="598"/>
      <c r="DM231" s="598"/>
      <c r="DN231" s="598"/>
      <c r="DO231" s="598"/>
      <c r="DP231" s="598"/>
      <c r="DQ231" s="598"/>
      <c r="DR231" s="598"/>
      <c r="DS231" s="598"/>
      <c r="DT231" s="598"/>
      <c r="DU231" s="598"/>
      <c r="DV231" s="598"/>
      <c r="DW231" s="598"/>
      <c r="DX231" s="598"/>
      <c r="DY231" s="598"/>
      <c r="DZ231" s="598"/>
      <c r="EA231" s="598"/>
      <c r="EB231" s="598"/>
      <c r="EC231" s="598"/>
      <c r="ED231" s="598"/>
      <c r="EE231" s="598"/>
      <c r="EF231" s="598"/>
      <c r="EG231" s="598"/>
      <c r="EH231" s="598"/>
      <c r="EI231" s="598"/>
      <c r="EJ231" s="598"/>
      <c r="EK231" s="598"/>
      <c r="EL231" s="598"/>
      <c r="EM231" s="598"/>
      <c r="EN231" s="598"/>
      <c r="EO231" s="598"/>
      <c r="EP231" s="598"/>
      <c r="EQ231" s="598"/>
      <c r="ER231" s="598"/>
    </row>
    <row r="232" spans="1:148" ht="15" customHeight="1">
      <c r="A232" s="598" t="s">
        <v>798</v>
      </c>
      <c r="B232" s="598">
        <v>0</v>
      </c>
      <c r="C232" s="598">
        <v>0</v>
      </c>
      <c r="D232" s="598">
        <v>0</v>
      </c>
      <c r="E232" s="598">
        <v>0</v>
      </c>
      <c r="F232" s="598">
        <v>0</v>
      </c>
      <c r="G232" s="598">
        <v>0</v>
      </c>
      <c r="H232" s="598">
        <v>0</v>
      </c>
      <c r="I232" s="598">
        <v>0</v>
      </c>
      <c r="J232" s="598">
        <v>0</v>
      </c>
      <c r="K232" s="598">
        <v>0</v>
      </c>
      <c r="L232" s="598">
        <v>0</v>
      </c>
      <c r="M232" s="598">
        <v>0</v>
      </c>
      <c r="N232" s="598">
        <v>0</v>
      </c>
      <c r="O232" s="598">
        <v>0</v>
      </c>
      <c r="P232" s="598">
        <v>0</v>
      </c>
      <c r="Q232" s="598">
        <v>0</v>
      </c>
      <c r="R232" s="598">
        <v>0</v>
      </c>
      <c r="S232" s="598">
        <v>0</v>
      </c>
      <c r="T232" s="598">
        <v>0</v>
      </c>
      <c r="U232" s="598">
        <v>0</v>
      </c>
      <c r="V232" s="598">
        <v>0</v>
      </c>
      <c r="W232" s="598">
        <v>0</v>
      </c>
      <c r="X232" s="598">
        <v>0</v>
      </c>
      <c r="Y232" s="598">
        <v>0</v>
      </c>
      <c r="Z232" s="598">
        <v>0</v>
      </c>
      <c r="AA232" s="598">
        <v>0</v>
      </c>
      <c r="AB232" s="598">
        <v>0</v>
      </c>
      <c r="AC232" s="598">
        <v>0</v>
      </c>
      <c r="AD232" s="598">
        <v>0</v>
      </c>
      <c r="AE232" s="598">
        <v>0</v>
      </c>
      <c r="AF232" s="598">
        <v>0</v>
      </c>
      <c r="AG232" s="598">
        <v>0</v>
      </c>
      <c r="AH232" s="598">
        <v>0</v>
      </c>
      <c r="AI232" s="598">
        <v>0</v>
      </c>
      <c r="AJ232" s="598">
        <v>0</v>
      </c>
      <c r="AK232" s="598">
        <v>0</v>
      </c>
      <c r="AL232" s="598">
        <v>0</v>
      </c>
      <c r="AM232" s="598">
        <v>0</v>
      </c>
      <c r="AN232" s="598">
        <v>0</v>
      </c>
      <c r="AO232" s="598">
        <v>0</v>
      </c>
      <c r="AP232" s="598">
        <v>0</v>
      </c>
      <c r="AQ232" s="598">
        <v>0</v>
      </c>
      <c r="AR232" s="598">
        <v>0</v>
      </c>
      <c r="AS232" s="598">
        <v>0</v>
      </c>
      <c r="AT232" s="598">
        <v>0</v>
      </c>
      <c r="AU232" s="598">
        <v>0</v>
      </c>
      <c r="AV232" s="598">
        <v>0</v>
      </c>
      <c r="AW232" s="598">
        <v>0</v>
      </c>
      <c r="AX232" s="598">
        <v>0</v>
      </c>
      <c r="AY232" s="598">
        <v>0</v>
      </c>
      <c r="AZ232" s="598">
        <v>0</v>
      </c>
      <c r="BA232" s="598">
        <v>0</v>
      </c>
      <c r="BB232" s="598">
        <v>0</v>
      </c>
      <c r="BC232" s="598">
        <v>0</v>
      </c>
      <c r="BD232" s="598">
        <v>0</v>
      </c>
      <c r="BE232" s="598">
        <v>0</v>
      </c>
      <c r="BF232" s="598">
        <v>0</v>
      </c>
      <c r="BG232" s="598">
        <v>0</v>
      </c>
      <c r="BH232" s="598">
        <v>0</v>
      </c>
      <c r="BI232" s="598">
        <v>0</v>
      </c>
      <c r="BJ232" s="598">
        <v>0</v>
      </c>
      <c r="BK232" s="598">
        <v>0</v>
      </c>
      <c r="BL232" s="598">
        <v>0</v>
      </c>
      <c r="BM232" s="598">
        <v>0</v>
      </c>
      <c r="BN232" s="598">
        <v>0</v>
      </c>
      <c r="BO232" s="598">
        <v>0</v>
      </c>
      <c r="BP232" s="598">
        <v>0</v>
      </c>
      <c r="BQ232" s="598">
        <v>0</v>
      </c>
      <c r="BR232" s="598">
        <v>0</v>
      </c>
      <c r="BS232" s="598">
        <v>0</v>
      </c>
      <c r="BT232" s="598">
        <v>0</v>
      </c>
      <c r="BU232" s="598">
        <v>0</v>
      </c>
      <c r="BV232" s="598">
        <v>0</v>
      </c>
      <c r="BW232" s="598">
        <v>0</v>
      </c>
      <c r="BX232" s="598">
        <v>0</v>
      </c>
      <c r="BY232" s="598">
        <v>0</v>
      </c>
      <c r="BZ232" s="598">
        <v>0</v>
      </c>
      <c r="CA232" s="598">
        <v>0</v>
      </c>
      <c r="CB232" s="598">
        <v>0</v>
      </c>
      <c r="CC232" s="598">
        <v>0</v>
      </c>
      <c r="CD232" s="598">
        <v>0</v>
      </c>
      <c r="CE232" s="598">
        <v>0</v>
      </c>
      <c r="CF232" s="598">
        <v>0</v>
      </c>
      <c r="CG232" s="598"/>
      <c r="CH232" s="598">
        <v>0</v>
      </c>
      <c r="CI232" s="598">
        <v>0</v>
      </c>
      <c r="CJ232" s="598">
        <v>0</v>
      </c>
      <c r="CK232" s="598">
        <v>0</v>
      </c>
      <c r="CL232" s="598">
        <v>0</v>
      </c>
      <c r="CM232" s="598">
        <v>0</v>
      </c>
      <c r="CN232" s="598">
        <v>0</v>
      </c>
      <c r="CO232" s="598">
        <v>0</v>
      </c>
      <c r="CP232" s="598">
        <v>0</v>
      </c>
      <c r="CQ232" s="598">
        <v>0</v>
      </c>
      <c r="CR232" s="598">
        <v>0</v>
      </c>
      <c r="CS232" s="598">
        <v>0</v>
      </c>
      <c r="CT232" s="598">
        <v>0</v>
      </c>
      <c r="CU232" s="598">
        <v>0</v>
      </c>
      <c r="CV232" s="598">
        <v>0</v>
      </c>
      <c r="CW232" s="598">
        <v>0</v>
      </c>
      <c r="CX232" s="598">
        <v>0</v>
      </c>
      <c r="CY232" s="598">
        <v>0</v>
      </c>
      <c r="CZ232" s="598">
        <v>0</v>
      </c>
      <c r="DA232" s="598">
        <v>0</v>
      </c>
      <c r="DB232" s="598">
        <v>0</v>
      </c>
      <c r="DC232" s="598">
        <v>0</v>
      </c>
      <c r="DD232" s="598"/>
      <c r="DE232" s="598"/>
      <c r="DF232" s="598"/>
      <c r="DG232" s="598">
        <v>0</v>
      </c>
      <c r="DH232" s="598">
        <v>0</v>
      </c>
      <c r="DI232" s="598" t="s">
        <v>798</v>
      </c>
      <c r="DJ232" s="598"/>
      <c r="DK232" s="598"/>
      <c r="DL232" s="598"/>
      <c r="DM232" s="598"/>
      <c r="DN232" s="598"/>
      <c r="DO232" s="598"/>
      <c r="DP232" s="598"/>
      <c r="DQ232" s="598"/>
      <c r="DR232" s="598"/>
      <c r="DS232" s="598"/>
      <c r="DT232" s="598"/>
      <c r="DU232" s="598"/>
      <c r="DV232" s="598"/>
      <c r="DW232" s="598"/>
      <c r="DX232" s="598"/>
      <c r="DY232" s="598"/>
      <c r="DZ232" s="598"/>
      <c r="EA232" s="598"/>
      <c r="EB232" s="598"/>
      <c r="EC232" s="598"/>
      <c r="ED232" s="598"/>
      <c r="EE232" s="598"/>
      <c r="EF232" s="598"/>
      <c r="EG232" s="598"/>
      <c r="EH232" s="598"/>
      <c r="EI232" s="598"/>
      <c r="EJ232" s="598"/>
      <c r="EK232" s="598"/>
      <c r="EL232" s="598"/>
      <c r="EM232" s="598"/>
      <c r="EN232" s="598"/>
      <c r="EO232" s="598"/>
      <c r="EP232" s="598"/>
      <c r="EQ232" s="598"/>
      <c r="ER232" s="598"/>
    </row>
    <row r="233" spans="1:148" ht="15" customHeight="1">
      <c r="A233" s="598" t="s">
        <v>799</v>
      </c>
      <c r="B233" s="598">
        <v>0</v>
      </c>
      <c r="C233" s="598">
        <v>0</v>
      </c>
      <c r="D233" s="598">
        <v>0</v>
      </c>
      <c r="E233" s="598">
        <v>0</v>
      </c>
      <c r="F233" s="598">
        <v>0</v>
      </c>
      <c r="G233" s="598">
        <v>0</v>
      </c>
      <c r="H233" s="598">
        <v>0</v>
      </c>
      <c r="I233" s="598">
        <v>0</v>
      </c>
      <c r="J233" s="598">
        <v>0</v>
      </c>
      <c r="K233" s="598">
        <v>0</v>
      </c>
      <c r="L233" s="598">
        <v>0</v>
      </c>
      <c r="M233" s="598">
        <v>0</v>
      </c>
      <c r="N233" s="598">
        <v>0</v>
      </c>
      <c r="O233" s="598">
        <v>0</v>
      </c>
      <c r="P233" s="598">
        <v>0</v>
      </c>
      <c r="Q233" s="598">
        <v>0</v>
      </c>
      <c r="R233" s="598">
        <v>0</v>
      </c>
      <c r="S233" s="598">
        <v>0</v>
      </c>
      <c r="T233" s="598">
        <v>0</v>
      </c>
      <c r="U233" s="598">
        <v>0</v>
      </c>
      <c r="V233" s="598">
        <v>0</v>
      </c>
      <c r="W233" s="598">
        <v>0</v>
      </c>
      <c r="X233" s="598">
        <v>0</v>
      </c>
      <c r="Y233" s="598">
        <v>0</v>
      </c>
      <c r="Z233" s="598">
        <v>0</v>
      </c>
      <c r="AA233" s="598">
        <v>0</v>
      </c>
      <c r="AB233" s="598">
        <v>0</v>
      </c>
      <c r="AC233" s="598">
        <v>0</v>
      </c>
      <c r="AD233" s="598">
        <v>0</v>
      </c>
      <c r="AE233" s="598">
        <v>0</v>
      </c>
      <c r="AF233" s="598">
        <v>0</v>
      </c>
      <c r="AG233" s="598">
        <v>0</v>
      </c>
      <c r="AH233" s="598">
        <v>0</v>
      </c>
      <c r="AI233" s="598">
        <v>0</v>
      </c>
      <c r="AJ233" s="598">
        <v>0</v>
      </c>
      <c r="AK233" s="598">
        <v>0</v>
      </c>
      <c r="AL233" s="598">
        <v>0</v>
      </c>
      <c r="AM233" s="598">
        <v>0</v>
      </c>
      <c r="AN233" s="598">
        <v>0</v>
      </c>
      <c r="AO233" s="598">
        <v>0</v>
      </c>
      <c r="AP233" s="598">
        <v>0</v>
      </c>
      <c r="AQ233" s="598">
        <v>0</v>
      </c>
      <c r="AR233" s="598">
        <v>0</v>
      </c>
      <c r="AS233" s="598">
        <v>0</v>
      </c>
      <c r="AT233" s="598">
        <v>0</v>
      </c>
      <c r="AU233" s="598">
        <v>0</v>
      </c>
      <c r="AV233" s="598">
        <v>0</v>
      </c>
      <c r="AW233" s="598">
        <v>0</v>
      </c>
      <c r="AX233" s="598">
        <v>0</v>
      </c>
      <c r="AY233" s="598">
        <v>0</v>
      </c>
      <c r="AZ233" s="598">
        <v>0</v>
      </c>
      <c r="BA233" s="598">
        <v>0</v>
      </c>
      <c r="BB233" s="598">
        <v>0</v>
      </c>
      <c r="BC233" s="598">
        <v>0</v>
      </c>
      <c r="BD233" s="598">
        <v>0</v>
      </c>
      <c r="BE233" s="598">
        <v>0</v>
      </c>
      <c r="BF233" s="598">
        <v>0</v>
      </c>
      <c r="BG233" s="598">
        <v>0</v>
      </c>
      <c r="BH233" s="598">
        <v>0</v>
      </c>
      <c r="BI233" s="598">
        <v>0</v>
      </c>
      <c r="BJ233" s="598">
        <v>0</v>
      </c>
      <c r="BK233" s="598">
        <v>0</v>
      </c>
      <c r="BL233" s="598">
        <v>0</v>
      </c>
      <c r="BM233" s="598">
        <v>0</v>
      </c>
      <c r="BN233" s="598">
        <v>0</v>
      </c>
      <c r="BO233" s="598">
        <v>0</v>
      </c>
      <c r="BP233" s="598">
        <v>0</v>
      </c>
      <c r="BQ233" s="598">
        <v>0</v>
      </c>
      <c r="BR233" s="598">
        <v>0</v>
      </c>
      <c r="BS233" s="598">
        <v>0</v>
      </c>
      <c r="BT233" s="598">
        <v>0</v>
      </c>
      <c r="BU233" s="598">
        <v>0</v>
      </c>
      <c r="BV233" s="598">
        <v>0</v>
      </c>
      <c r="BW233" s="598">
        <v>0</v>
      </c>
      <c r="BX233" s="598">
        <v>0</v>
      </c>
      <c r="BY233" s="598">
        <v>0</v>
      </c>
      <c r="BZ233" s="598">
        <v>0</v>
      </c>
      <c r="CA233" s="598">
        <v>0</v>
      </c>
      <c r="CB233" s="598">
        <v>0</v>
      </c>
      <c r="CC233" s="598">
        <v>0</v>
      </c>
      <c r="CD233" s="598">
        <v>0</v>
      </c>
      <c r="CE233" s="598">
        <v>0</v>
      </c>
      <c r="CF233" s="598">
        <v>0</v>
      </c>
      <c r="CG233" s="598"/>
      <c r="CH233" s="598">
        <v>0</v>
      </c>
      <c r="CI233" s="598">
        <v>0</v>
      </c>
      <c r="CJ233" s="598">
        <v>0</v>
      </c>
      <c r="CK233" s="598">
        <v>0</v>
      </c>
      <c r="CL233" s="598">
        <v>0</v>
      </c>
      <c r="CM233" s="598">
        <v>0</v>
      </c>
      <c r="CN233" s="598">
        <v>0</v>
      </c>
      <c r="CO233" s="598">
        <v>0</v>
      </c>
      <c r="CP233" s="598">
        <v>0</v>
      </c>
      <c r="CQ233" s="598">
        <v>0</v>
      </c>
      <c r="CR233" s="598">
        <v>0</v>
      </c>
      <c r="CS233" s="598">
        <v>0</v>
      </c>
      <c r="CT233" s="598">
        <v>0</v>
      </c>
      <c r="CU233" s="598">
        <v>0</v>
      </c>
      <c r="CV233" s="598">
        <v>0</v>
      </c>
      <c r="CW233" s="598">
        <v>0</v>
      </c>
      <c r="CX233" s="598">
        <v>0</v>
      </c>
      <c r="CY233" s="598">
        <v>0</v>
      </c>
      <c r="CZ233" s="598">
        <v>0</v>
      </c>
      <c r="DA233" s="598">
        <v>0</v>
      </c>
      <c r="DB233" s="598">
        <v>0</v>
      </c>
      <c r="DC233" s="598">
        <v>0</v>
      </c>
      <c r="DD233" s="598"/>
      <c r="DE233" s="598"/>
      <c r="DF233" s="598"/>
      <c r="DG233" s="598">
        <v>0</v>
      </c>
      <c r="DH233" s="598">
        <v>0</v>
      </c>
      <c r="DI233" s="598" t="s">
        <v>799</v>
      </c>
      <c r="DJ233" s="598"/>
      <c r="DK233" s="598"/>
      <c r="DL233" s="598"/>
      <c r="DM233" s="598"/>
      <c r="DN233" s="598"/>
      <c r="DO233" s="598"/>
      <c r="DP233" s="598"/>
      <c r="DQ233" s="598"/>
      <c r="DR233" s="598"/>
      <c r="DS233" s="598"/>
      <c r="DT233" s="598"/>
      <c r="DU233" s="598"/>
      <c r="DV233" s="598"/>
      <c r="DW233" s="598"/>
      <c r="DX233" s="598"/>
      <c r="DY233" s="598"/>
      <c r="DZ233" s="598"/>
      <c r="EA233" s="598"/>
      <c r="EB233" s="598"/>
      <c r="EC233" s="598"/>
      <c r="ED233" s="598"/>
      <c r="EE233" s="598"/>
      <c r="EF233" s="598"/>
      <c r="EG233" s="598"/>
      <c r="EH233" s="598"/>
      <c r="EI233" s="598"/>
      <c r="EJ233" s="598"/>
      <c r="EK233" s="598"/>
      <c r="EL233" s="598"/>
      <c r="EM233" s="598"/>
      <c r="EN233" s="598"/>
      <c r="EO233" s="598"/>
      <c r="EP233" s="598"/>
      <c r="EQ233" s="598"/>
      <c r="ER233" s="598"/>
    </row>
    <row r="234" spans="1:148" ht="15" customHeight="1">
      <c r="A234" s="598" t="s">
        <v>800</v>
      </c>
      <c r="B234" s="598">
        <v>0</v>
      </c>
      <c r="C234" s="598">
        <v>0</v>
      </c>
      <c r="D234" s="598">
        <v>0</v>
      </c>
      <c r="E234" s="598">
        <v>0</v>
      </c>
      <c r="F234" s="598">
        <v>0</v>
      </c>
      <c r="G234" s="598">
        <v>0</v>
      </c>
      <c r="H234" s="598">
        <v>0</v>
      </c>
      <c r="I234" s="598">
        <v>0</v>
      </c>
      <c r="J234" s="598">
        <v>0</v>
      </c>
      <c r="K234" s="598">
        <v>0</v>
      </c>
      <c r="L234" s="598">
        <v>0</v>
      </c>
      <c r="M234" s="598">
        <v>0</v>
      </c>
      <c r="N234" s="598">
        <v>0</v>
      </c>
      <c r="O234" s="598">
        <v>0</v>
      </c>
      <c r="P234" s="598">
        <v>0</v>
      </c>
      <c r="Q234" s="598">
        <v>0</v>
      </c>
      <c r="R234" s="598">
        <v>0</v>
      </c>
      <c r="S234" s="598">
        <v>0</v>
      </c>
      <c r="T234" s="598">
        <v>0</v>
      </c>
      <c r="U234" s="598">
        <v>0</v>
      </c>
      <c r="V234" s="598">
        <v>0</v>
      </c>
      <c r="W234" s="598">
        <v>0</v>
      </c>
      <c r="X234" s="598">
        <v>0</v>
      </c>
      <c r="Y234" s="598">
        <v>0</v>
      </c>
      <c r="Z234" s="598">
        <v>0</v>
      </c>
      <c r="AA234" s="598">
        <v>0</v>
      </c>
      <c r="AB234" s="598">
        <v>0</v>
      </c>
      <c r="AC234" s="598">
        <v>0</v>
      </c>
      <c r="AD234" s="598">
        <v>0</v>
      </c>
      <c r="AE234" s="598">
        <v>0</v>
      </c>
      <c r="AF234" s="598">
        <v>0</v>
      </c>
      <c r="AG234" s="598">
        <v>0</v>
      </c>
      <c r="AH234" s="598">
        <v>0</v>
      </c>
      <c r="AI234" s="598">
        <v>0</v>
      </c>
      <c r="AJ234" s="598">
        <v>0</v>
      </c>
      <c r="AK234" s="598">
        <v>0</v>
      </c>
      <c r="AL234" s="598">
        <v>0</v>
      </c>
      <c r="AM234" s="598">
        <v>0</v>
      </c>
      <c r="AN234" s="598">
        <v>0</v>
      </c>
      <c r="AO234" s="598">
        <v>0</v>
      </c>
      <c r="AP234" s="598">
        <v>0</v>
      </c>
      <c r="AQ234" s="598">
        <v>0</v>
      </c>
      <c r="AR234" s="598">
        <v>0</v>
      </c>
      <c r="AS234" s="598">
        <v>0</v>
      </c>
      <c r="AT234" s="598">
        <v>0</v>
      </c>
      <c r="AU234" s="598">
        <v>0</v>
      </c>
      <c r="AV234" s="598">
        <v>0</v>
      </c>
      <c r="AW234" s="598">
        <v>0</v>
      </c>
      <c r="AX234" s="598">
        <v>0</v>
      </c>
      <c r="AY234" s="598">
        <v>0</v>
      </c>
      <c r="AZ234" s="598">
        <v>0</v>
      </c>
      <c r="BA234" s="598">
        <v>0</v>
      </c>
      <c r="BB234" s="598">
        <v>0</v>
      </c>
      <c r="BC234" s="598">
        <v>0</v>
      </c>
      <c r="BD234" s="598">
        <v>0</v>
      </c>
      <c r="BE234" s="598">
        <v>0</v>
      </c>
      <c r="BF234" s="598">
        <v>0</v>
      </c>
      <c r="BG234" s="598">
        <v>0</v>
      </c>
      <c r="BH234" s="598">
        <v>0</v>
      </c>
      <c r="BI234" s="598">
        <v>0</v>
      </c>
      <c r="BJ234" s="598">
        <v>0</v>
      </c>
      <c r="BK234" s="598">
        <v>0</v>
      </c>
      <c r="BL234" s="598">
        <v>0</v>
      </c>
      <c r="BM234" s="598">
        <v>0</v>
      </c>
      <c r="BN234" s="598">
        <v>0</v>
      </c>
      <c r="BO234" s="598">
        <v>0</v>
      </c>
      <c r="BP234" s="598">
        <v>0</v>
      </c>
      <c r="BQ234" s="598">
        <v>0</v>
      </c>
      <c r="BR234" s="598">
        <v>0</v>
      </c>
      <c r="BS234" s="598">
        <v>0</v>
      </c>
      <c r="BT234" s="598">
        <v>0</v>
      </c>
      <c r="BU234" s="598">
        <v>0</v>
      </c>
      <c r="BV234" s="598">
        <v>0</v>
      </c>
      <c r="BW234" s="598">
        <v>0</v>
      </c>
      <c r="BX234" s="598">
        <v>0</v>
      </c>
      <c r="BY234" s="598">
        <v>0</v>
      </c>
      <c r="BZ234" s="598">
        <v>0</v>
      </c>
      <c r="CA234" s="598">
        <v>0</v>
      </c>
      <c r="CB234" s="598">
        <v>0</v>
      </c>
      <c r="CC234" s="598">
        <v>0</v>
      </c>
      <c r="CD234" s="598">
        <v>0</v>
      </c>
      <c r="CE234" s="598">
        <v>0</v>
      </c>
      <c r="CF234" s="598">
        <v>0</v>
      </c>
      <c r="CG234" s="598"/>
      <c r="CH234" s="598">
        <v>0</v>
      </c>
      <c r="CI234" s="598">
        <v>0</v>
      </c>
      <c r="CJ234" s="598">
        <v>0</v>
      </c>
      <c r="CK234" s="598">
        <v>0</v>
      </c>
      <c r="CL234" s="598">
        <v>0</v>
      </c>
      <c r="CM234" s="598">
        <v>0</v>
      </c>
      <c r="CN234" s="598">
        <v>0</v>
      </c>
      <c r="CO234" s="598">
        <v>0</v>
      </c>
      <c r="CP234" s="598">
        <v>0</v>
      </c>
      <c r="CQ234" s="598">
        <v>0</v>
      </c>
      <c r="CR234" s="598">
        <v>0</v>
      </c>
      <c r="CS234" s="598">
        <v>0</v>
      </c>
      <c r="CT234" s="598">
        <v>0</v>
      </c>
      <c r="CU234" s="598">
        <v>0</v>
      </c>
      <c r="CV234" s="598">
        <v>0</v>
      </c>
      <c r="CW234" s="598">
        <v>0</v>
      </c>
      <c r="CX234" s="598">
        <v>0</v>
      </c>
      <c r="CY234" s="598">
        <v>0</v>
      </c>
      <c r="CZ234" s="598">
        <v>0</v>
      </c>
      <c r="DA234" s="598">
        <v>0</v>
      </c>
      <c r="DB234" s="598">
        <v>0</v>
      </c>
      <c r="DC234" s="598">
        <v>0</v>
      </c>
      <c r="DD234" s="598"/>
      <c r="DE234" s="598"/>
      <c r="DF234" s="598"/>
      <c r="DG234" s="598">
        <v>0</v>
      </c>
      <c r="DH234" s="598">
        <v>0</v>
      </c>
      <c r="DI234" s="598" t="s">
        <v>800</v>
      </c>
      <c r="DJ234" s="598"/>
      <c r="DK234" s="598"/>
      <c r="DL234" s="598"/>
      <c r="DM234" s="598"/>
      <c r="DN234" s="598"/>
      <c r="DO234" s="598"/>
      <c r="DP234" s="598"/>
      <c r="DQ234" s="598"/>
      <c r="DR234" s="598"/>
      <c r="DS234" s="598"/>
      <c r="DT234" s="598"/>
      <c r="DU234" s="598"/>
      <c r="DV234" s="598"/>
      <c r="DW234" s="598"/>
      <c r="DX234" s="598"/>
      <c r="DY234" s="598"/>
      <c r="DZ234" s="598"/>
      <c r="EA234" s="598"/>
      <c r="EB234" s="598"/>
      <c r="EC234" s="598"/>
      <c r="ED234" s="598"/>
      <c r="EE234" s="598"/>
      <c r="EF234" s="598"/>
      <c r="EG234" s="598"/>
      <c r="EH234" s="598"/>
      <c r="EI234" s="598"/>
      <c r="EJ234" s="598"/>
      <c r="EK234" s="598"/>
      <c r="EL234" s="598"/>
      <c r="EM234" s="598"/>
      <c r="EN234" s="598"/>
      <c r="EO234" s="598"/>
      <c r="EP234" s="598"/>
      <c r="EQ234" s="598"/>
      <c r="ER234" s="598"/>
    </row>
    <row r="235" spans="1:148" ht="15" customHeight="1">
      <c r="A235" s="598"/>
      <c r="B235" s="598"/>
      <c r="C235" s="598"/>
      <c r="D235" s="598"/>
      <c r="E235" s="598"/>
      <c r="F235" s="598"/>
      <c r="G235" s="598"/>
      <c r="H235" s="598"/>
      <c r="I235" s="598"/>
      <c r="J235" s="598"/>
      <c r="K235" s="598"/>
      <c r="L235" s="598"/>
      <c r="M235" s="598"/>
      <c r="N235" s="598"/>
      <c r="O235" s="598"/>
      <c r="P235" s="598"/>
      <c r="Q235" s="598"/>
      <c r="R235" s="598"/>
      <c r="S235" s="598"/>
      <c r="T235" s="598"/>
      <c r="U235" s="598"/>
      <c r="V235" s="598"/>
      <c r="W235" s="598"/>
      <c r="X235" s="598"/>
      <c r="Y235" s="598"/>
      <c r="Z235" s="598"/>
      <c r="AA235" s="598"/>
      <c r="AB235" s="598"/>
      <c r="AC235" s="598"/>
      <c r="AD235" s="598"/>
      <c r="AE235" s="598"/>
      <c r="AF235" s="598"/>
      <c r="AG235" s="598"/>
      <c r="AH235" s="598"/>
      <c r="AI235" s="598"/>
      <c r="AJ235" s="598"/>
      <c r="AK235" s="598"/>
      <c r="AL235" s="598"/>
      <c r="AM235" s="598"/>
      <c r="AN235" s="598"/>
      <c r="AO235" s="598"/>
      <c r="AP235" s="598"/>
      <c r="AQ235" s="598"/>
      <c r="AR235" s="598"/>
      <c r="AS235" s="598"/>
      <c r="AT235" s="598"/>
      <c r="AU235" s="598"/>
      <c r="AV235" s="598"/>
      <c r="AW235" s="598"/>
      <c r="AX235" s="598"/>
      <c r="AY235" s="598"/>
      <c r="AZ235" s="598"/>
      <c r="BA235" s="598"/>
      <c r="BB235" s="598"/>
      <c r="BC235" s="598"/>
      <c r="BD235" s="598"/>
      <c r="BE235" s="598"/>
      <c r="BF235" s="598"/>
      <c r="BG235" s="598"/>
      <c r="BH235" s="598"/>
      <c r="BI235" s="598"/>
      <c r="BJ235" s="598"/>
      <c r="BK235" s="598"/>
      <c r="BL235" s="598"/>
      <c r="BM235" s="598"/>
      <c r="BN235" s="598"/>
      <c r="BO235" s="598"/>
      <c r="BP235" s="598"/>
      <c r="BQ235" s="598"/>
      <c r="BR235" s="598"/>
      <c r="BS235" s="598"/>
      <c r="BT235" s="598"/>
      <c r="BU235" s="598"/>
      <c r="BV235" s="598"/>
      <c r="BW235" s="598"/>
      <c r="BX235" s="598"/>
      <c r="BY235" s="598"/>
      <c r="BZ235" s="598"/>
      <c r="CA235" s="598"/>
      <c r="CB235" s="598"/>
      <c r="CC235" s="598"/>
      <c r="CD235" s="598"/>
      <c r="CE235" s="598"/>
      <c r="CF235" s="598"/>
      <c r="CG235" s="598"/>
      <c r="CH235" s="598"/>
      <c r="CI235" s="598"/>
      <c r="CJ235" s="598"/>
      <c r="CK235" s="598"/>
      <c r="CL235" s="598"/>
      <c r="CM235" s="598"/>
      <c r="CN235" s="598"/>
      <c r="CO235" s="598"/>
      <c r="CP235" s="598"/>
      <c r="CQ235" s="598"/>
      <c r="CR235" s="598"/>
      <c r="CS235" s="598"/>
      <c r="CT235" s="598"/>
      <c r="CU235" s="598"/>
      <c r="CV235" s="598"/>
      <c r="CW235" s="598"/>
      <c r="CX235" s="598"/>
      <c r="CY235" s="598"/>
      <c r="CZ235" s="598"/>
      <c r="DA235" s="598"/>
      <c r="DB235" s="598"/>
      <c r="DC235" s="598"/>
      <c r="DD235" s="598"/>
      <c r="DE235" s="598"/>
      <c r="DF235" s="598"/>
      <c r="DG235" s="598"/>
      <c r="DH235" s="598"/>
      <c r="DI235" s="598"/>
      <c r="DJ235" s="598"/>
      <c r="DK235" s="598"/>
      <c r="DL235" s="598"/>
      <c r="DM235" s="598"/>
      <c r="DN235" s="598"/>
      <c r="DO235" s="598"/>
      <c r="DP235" s="598"/>
      <c r="DQ235" s="598"/>
      <c r="DR235" s="598"/>
      <c r="DS235" s="598"/>
      <c r="DT235" s="598"/>
      <c r="DU235" s="598"/>
      <c r="DV235" s="598"/>
      <c r="DW235" s="598"/>
      <c r="DX235" s="598"/>
      <c r="DY235" s="598"/>
      <c r="DZ235" s="598"/>
      <c r="EA235" s="598"/>
      <c r="EB235" s="598"/>
      <c r="EC235" s="598"/>
      <c r="ED235" s="598"/>
      <c r="EE235" s="598"/>
      <c r="EF235" s="598"/>
      <c r="EG235" s="598"/>
      <c r="EH235" s="598"/>
      <c r="EI235" s="598"/>
      <c r="EJ235" s="598"/>
      <c r="EK235" s="598"/>
      <c r="EL235" s="598"/>
      <c r="EM235" s="598"/>
      <c r="EN235" s="598"/>
      <c r="EO235" s="598"/>
      <c r="EP235" s="598"/>
      <c r="EQ235" s="598"/>
      <c r="ER235" s="598"/>
    </row>
    <row r="236" spans="1:148" ht="15" customHeight="1">
      <c r="A236" s="598" t="s">
        <v>801</v>
      </c>
      <c r="B236" s="598"/>
      <c r="C236" s="598"/>
      <c r="D236" s="598"/>
      <c r="E236" s="598"/>
      <c r="F236" s="598"/>
      <c r="G236" s="598"/>
      <c r="H236" s="598"/>
      <c r="I236" s="598"/>
      <c r="J236" s="598"/>
      <c r="K236" s="598"/>
      <c r="L236" s="598"/>
      <c r="M236" s="598"/>
      <c r="N236" s="598"/>
      <c r="O236" s="598"/>
      <c r="P236" s="598"/>
      <c r="Q236" s="598"/>
      <c r="R236" s="598"/>
      <c r="S236" s="598"/>
      <c r="T236" s="598"/>
      <c r="U236" s="598"/>
      <c r="V236" s="598"/>
      <c r="W236" s="598"/>
      <c r="X236" s="598"/>
      <c r="Y236" s="598"/>
      <c r="Z236" s="598"/>
      <c r="AA236" s="598"/>
      <c r="AB236" s="598"/>
      <c r="AC236" s="598"/>
      <c r="AD236" s="598"/>
      <c r="AE236" s="598"/>
      <c r="AF236" s="598"/>
      <c r="AG236" s="598"/>
      <c r="AH236" s="598"/>
      <c r="AI236" s="598"/>
      <c r="AJ236" s="598"/>
      <c r="AK236" s="598"/>
      <c r="AL236" s="598"/>
      <c r="AM236" s="598"/>
      <c r="AN236" s="598"/>
      <c r="AO236" s="598"/>
      <c r="AP236" s="598"/>
      <c r="AQ236" s="598"/>
      <c r="AR236" s="598"/>
      <c r="AS236" s="598"/>
      <c r="AT236" s="598"/>
      <c r="AU236" s="598"/>
      <c r="AV236" s="598"/>
      <c r="AW236" s="598"/>
      <c r="AX236" s="598"/>
      <c r="AY236" s="598"/>
      <c r="AZ236" s="598"/>
      <c r="BA236" s="598"/>
      <c r="BB236" s="598"/>
      <c r="BC236" s="598"/>
      <c r="BD236" s="598"/>
      <c r="BE236" s="598"/>
      <c r="BF236" s="598"/>
      <c r="BG236" s="598"/>
      <c r="BH236" s="598"/>
      <c r="BI236" s="598"/>
      <c r="BJ236" s="598"/>
      <c r="BK236" s="598"/>
      <c r="BL236" s="598"/>
      <c r="BM236" s="598"/>
      <c r="BN236" s="598"/>
      <c r="BO236" s="598"/>
      <c r="BP236" s="598"/>
      <c r="BQ236" s="598"/>
      <c r="BR236" s="598"/>
      <c r="BS236" s="598"/>
      <c r="BT236" s="598"/>
      <c r="BU236" s="598"/>
      <c r="BV236" s="598"/>
      <c r="BW236" s="598"/>
      <c r="BX236" s="598"/>
      <c r="BY236" s="598"/>
      <c r="BZ236" s="598"/>
      <c r="CA236" s="598"/>
      <c r="CB236" s="598"/>
      <c r="CC236" s="598"/>
      <c r="CD236" s="598"/>
      <c r="CE236" s="598"/>
      <c r="CF236" s="598"/>
      <c r="CG236" s="598"/>
      <c r="CH236" s="598"/>
      <c r="CI236" s="598"/>
      <c r="CJ236" s="598"/>
      <c r="CK236" s="598"/>
      <c r="CL236" s="598"/>
      <c r="CM236" s="598"/>
      <c r="CN236" s="598"/>
      <c r="CO236" s="598"/>
      <c r="CP236" s="598"/>
      <c r="CQ236" s="598"/>
      <c r="CR236" s="598"/>
      <c r="CS236" s="598"/>
      <c r="CT236" s="598"/>
      <c r="CU236" s="598"/>
      <c r="CV236" s="598"/>
      <c r="CW236" s="598"/>
      <c r="CX236" s="598"/>
      <c r="CY236" s="598"/>
      <c r="CZ236" s="598"/>
      <c r="DA236" s="598"/>
      <c r="DB236" s="598"/>
      <c r="DC236" s="598"/>
      <c r="DD236" s="598"/>
      <c r="DE236" s="598"/>
      <c r="DF236" s="598"/>
      <c r="DG236" s="598"/>
      <c r="DH236" s="598"/>
      <c r="DI236" s="598"/>
      <c r="DJ236" s="598"/>
      <c r="DK236" s="598"/>
      <c r="DL236" s="598"/>
      <c r="DM236" s="598"/>
      <c r="DN236" s="598"/>
      <c r="DO236" s="598"/>
      <c r="DP236" s="598"/>
      <c r="DQ236" s="598"/>
      <c r="DR236" s="598"/>
      <c r="DS236" s="598"/>
      <c r="DT236" s="598"/>
      <c r="DU236" s="598"/>
      <c r="DV236" s="598"/>
      <c r="DW236" s="598"/>
      <c r="DX236" s="598"/>
      <c r="DY236" s="598"/>
      <c r="DZ236" s="598"/>
      <c r="EA236" s="598"/>
      <c r="EB236" s="598"/>
      <c r="EC236" s="598"/>
      <c r="ED236" s="598"/>
      <c r="EE236" s="598"/>
      <c r="EF236" s="598"/>
      <c r="EG236" s="598"/>
      <c r="EH236" s="598"/>
      <c r="EI236" s="598"/>
      <c r="EJ236" s="598"/>
      <c r="EK236" s="598"/>
      <c r="EL236" s="598"/>
      <c r="EM236" s="598"/>
      <c r="EN236" s="598"/>
      <c r="EO236" s="598"/>
      <c r="EP236" s="598"/>
      <c r="EQ236" s="598"/>
      <c r="ER236" s="598"/>
    </row>
    <row r="237" spans="1:148" ht="15" customHeight="1">
      <c r="A237" s="598" t="s">
        <v>802</v>
      </c>
      <c r="B237" s="598">
        <v>4522.7030000000004</v>
      </c>
      <c r="C237" s="598"/>
      <c r="D237" s="598">
        <v>473.411</v>
      </c>
      <c r="E237" s="598">
        <v>121.855</v>
      </c>
      <c r="F237" s="598">
        <v>1411.92</v>
      </c>
      <c r="G237" s="598">
        <v>156</v>
      </c>
      <c r="H237" s="598">
        <v>2028.307</v>
      </c>
      <c r="I237" s="598"/>
      <c r="J237" s="598"/>
      <c r="K237" s="598"/>
      <c r="L237" s="598"/>
      <c r="M237" s="598">
        <v>816.96</v>
      </c>
      <c r="N237" s="598">
        <v>352.24</v>
      </c>
      <c r="O237" s="598">
        <v>375.92</v>
      </c>
      <c r="P237" s="598">
        <v>899.84</v>
      </c>
      <c r="Q237" s="598">
        <v>33.6</v>
      </c>
      <c r="R237" s="598"/>
      <c r="S237" s="598"/>
      <c r="T237" s="598"/>
      <c r="U237" s="598">
        <v>61.2</v>
      </c>
      <c r="V237" s="598">
        <v>410.4</v>
      </c>
      <c r="W237" s="598"/>
      <c r="X237" s="598"/>
      <c r="Y237" s="598"/>
      <c r="Z237" s="598"/>
      <c r="AA237" s="598"/>
      <c r="AB237" s="598"/>
      <c r="AC237" s="598"/>
      <c r="AD237" s="598"/>
      <c r="AE237" s="598"/>
      <c r="AF237" s="598"/>
      <c r="AG237" s="598"/>
      <c r="AH237" s="598"/>
      <c r="AI237" s="598"/>
      <c r="AJ237" s="598"/>
      <c r="AK237" s="598">
        <v>81</v>
      </c>
      <c r="AL237" s="598">
        <v>423.2</v>
      </c>
      <c r="AM237" s="598"/>
      <c r="AN237" s="598">
        <v>67.59</v>
      </c>
      <c r="AO237" s="598">
        <v>34.262</v>
      </c>
      <c r="AP237" s="598">
        <v>17.07</v>
      </c>
      <c r="AQ237" s="598"/>
      <c r="AR237" s="598"/>
      <c r="AS237" s="598"/>
      <c r="AT237" s="598"/>
      <c r="AU237" s="598"/>
      <c r="AV237" s="598"/>
      <c r="AW237" s="598">
        <v>549.6</v>
      </c>
      <c r="AX237" s="598">
        <v>832.5</v>
      </c>
      <c r="AY237" s="598">
        <v>274.5</v>
      </c>
      <c r="AZ237" s="598"/>
      <c r="BA237" s="598"/>
      <c r="BB237" s="598"/>
      <c r="BC237" s="598"/>
      <c r="BD237" s="598"/>
      <c r="BE237" s="598"/>
      <c r="BF237" s="598"/>
      <c r="BG237" s="598">
        <v>133.5</v>
      </c>
      <c r="BH237" s="598"/>
      <c r="BI237" s="598">
        <v>1047.5999999999999</v>
      </c>
      <c r="BJ237" s="598">
        <v>997.5</v>
      </c>
      <c r="BK237" s="598"/>
      <c r="BL237" s="598"/>
      <c r="BM237" s="598">
        <v>531</v>
      </c>
      <c r="BN237" s="598">
        <v>1080.18</v>
      </c>
      <c r="BO237" s="598"/>
      <c r="BP237" s="598"/>
      <c r="BQ237" s="598"/>
      <c r="BR237" s="598"/>
      <c r="BS237" s="598">
        <v>594</v>
      </c>
      <c r="BT237" s="598">
        <v>4395.6000000000004</v>
      </c>
      <c r="BU237" s="598"/>
      <c r="BV237" s="598">
        <v>856.44</v>
      </c>
      <c r="BW237" s="598"/>
      <c r="BX237" s="598"/>
      <c r="BY237" s="598"/>
      <c r="BZ237" s="598"/>
      <c r="CA237" s="598"/>
      <c r="CB237" s="598">
        <v>73.5</v>
      </c>
      <c r="CC237" s="598">
        <v>364</v>
      </c>
      <c r="CD237" s="598">
        <v>165.5</v>
      </c>
      <c r="CE237" s="598">
        <v>337.4</v>
      </c>
      <c r="CF237" s="598">
        <v>612.36</v>
      </c>
      <c r="CG237" s="598"/>
      <c r="CH237" s="598">
        <v>889.56</v>
      </c>
      <c r="CI237" s="598"/>
      <c r="CJ237" s="598">
        <v>480.06</v>
      </c>
      <c r="CK237" s="598"/>
      <c r="CL237" s="598">
        <v>750.42</v>
      </c>
      <c r="CM237" s="598">
        <v>1762</v>
      </c>
      <c r="CN237" s="598">
        <v>1606.5</v>
      </c>
      <c r="CO237" s="598">
        <v>3888.5</v>
      </c>
      <c r="CP237" s="598"/>
      <c r="CQ237" s="598"/>
      <c r="CR237" s="598">
        <v>73.5</v>
      </c>
      <c r="CS237" s="598">
        <v>330</v>
      </c>
      <c r="CT237" s="598"/>
      <c r="CU237" s="598">
        <v>415.08</v>
      </c>
      <c r="CV237" s="598">
        <v>1080.5</v>
      </c>
      <c r="CW237" s="598">
        <v>936</v>
      </c>
      <c r="CX237" s="598">
        <v>360</v>
      </c>
      <c r="CY237" s="598"/>
      <c r="CZ237" s="598"/>
      <c r="DA237" s="598">
        <v>536</v>
      </c>
      <c r="DB237" s="598"/>
      <c r="DC237" s="598"/>
      <c r="DD237" s="598"/>
      <c r="DE237" s="598"/>
      <c r="DF237" s="598"/>
      <c r="DG237" s="598"/>
      <c r="DH237" s="598">
        <v>79801.210999999996</v>
      </c>
      <c r="DI237" s="598" t="s">
        <v>802</v>
      </c>
      <c r="DJ237" s="598"/>
      <c r="DK237" s="598"/>
      <c r="DL237" s="598"/>
      <c r="DM237" s="598"/>
      <c r="DN237" s="598"/>
      <c r="DO237" s="598"/>
      <c r="DP237" s="598"/>
      <c r="DQ237" s="598"/>
      <c r="DR237" s="598"/>
      <c r="DS237" s="598"/>
      <c r="DT237" s="598"/>
      <c r="DU237" s="598"/>
      <c r="DV237" s="598"/>
      <c r="DW237" s="598"/>
      <c r="DX237" s="598"/>
      <c r="DY237" s="598"/>
      <c r="DZ237" s="598"/>
      <c r="EA237" s="598"/>
      <c r="EB237" s="598"/>
      <c r="EC237" s="598"/>
      <c r="ED237" s="598"/>
      <c r="EE237" s="598"/>
      <c r="EF237" s="598"/>
      <c r="EG237" s="598"/>
      <c r="EH237" s="598"/>
      <c r="EI237" s="598"/>
      <c r="EJ237" s="598"/>
      <c r="EK237" s="598"/>
      <c r="EL237" s="598"/>
      <c r="EM237" s="598"/>
      <c r="EN237" s="598"/>
      <c r="EO237" s="598"/>
      <c r="EP237" s="598"/>
      <c r="EQ237" s="598"/>
      <c r="ER237" s="598"/>
    </row>
    <row r="238" spans="1:148" ht="15" customHeight="1">
      <c r="A238" s="598" t="s">
        <v>803</v>
      </c>
      <c r="B238" s="598">
        <v>1278.2380000000001</v>
      </c>
      <c r="C238" s="598">
        <v>150.42099999999999</v>
      </c>
      <c r="D238" s="598">
        <v>1812.568</v>
      </c>
      <c r="E238" s="598">
        <v>134.68899999999999</v>
      </c>
      <c r="F238" s="598">
        <v>1204.72</v>
      </c>
      <c r="G238" s="598">
        <v>78</v>
      </c>
      <c r="H238" s="598">
        <v>51.77</v>
      </c>
      <c r="I238" s="598"/>
      <c r="J238" s="598"/>
      <c r="K238" s="598"/>
      <c r="L238" s="598"/>
      <c r="M238" s="598">
        <v>559.44000000000005</v>
      </c>
      <c r="N238" s="598">
        <v>381.84</v>
      </c>
      <c r="O238" s="598">
        <v>319.68</v>
      </c>
      <c r="P238" s="598">
        <v>1636.88</v>
      </c>
      <c r="Q238" s="598">
        <v>107.52</v>
      </c>
      <c r="R238" s="598"/>
      <c r="S238" s="598"/>
      <c r="T238" s="598"/>
      <c r="U238" s="598">
        <v>79.319999999999993</v>
      </c>
      <c r="V238" s="598">
        <v>718.8</v>
      </c>
      <c r="W238" s="598"/>
      <c r="X238" s="598"/>
      <c r="Y238" s="598"/>
      <c r="Z238" s="598"/>
      <c r="AA238" s="598"/>
      <c r="AB238" s="598"/>
      <c r="AC238" s="598"/>
      <c r="AD238" s="598"/>
      <c r="AE238" s="598"/>
      <c r="AF238" s="598"/>
      <c r="AG238" s="598"/>
      <c r="AH238" s="598"/>
      <c r="AI238" s="598"/>
      <c r="AJ238" s="598"/>
      <c r="AK238" s="598">
        <v>104.52</v>
      </c>
      <c r="AL238" s="598">
        <v>1196</v>
      </c>
      <c r="AM238" s="598"/>
      <c r="AN238" s="598">
        <v>29.8</v>
      </c>
      <c r="AO238" s="598">
        <v>27.11</v>
      </c>
      <c r="AP238" s="598">
        <v>4.4980000000000002</v>
      </c>
      <c r="AQ238" s="598"/>
      <c r="AR238" s="598">
        <v>12196.87</v>
      </c>
      <c r="AS238" s="598"/>
      <c r="AT238" s="598"/>
      <c r="AU238" s="598"/>
      <c r="AV238" s="598"/>
      <c r="AW238" s="598">
        <v>163.19999999999999</v>
      </c>
      <c r="AX238" s="598">
        <v>948</v>
      </c>
      <c r="AY238" s="598">
        <v>333</v>
      </c>
      <c r="AZ238" s="598"/>
      <c r="BA238" s="598"/>
      <c r="BB238" s="598"/>
      <c r="BC238" s="598"/>
      <c r="BD238" s="598"/>
      <c r="BE238" s="598"/>
      <c r="BF238" s="598"/>
      <c r="BG238" s="598">
        <v>156</v>
      </c>
      <c r="BH238" s="598"/>
      <c r="BI238" s="598">
        <v>343.2</v>
      </c>
      <c r="BJ238" s="598">
        <v>948</v>
      </c>
      <c r="BK238" s="598"/>
      <c r="BL238" s="598"/>
      <c r="BM238" s="598">
        <v>354</v>
      </c>
      <c r="BN238" s="598">
        <v>1003.32</v>
      </c>
      <c r="BO238" s="598"/>
      <c r="BP238" s="598"/>
      <c r="BQ238" s="598"/>
      <c r="BR238" s="598"/>
      <c r="BS238" s="598">
        <v>834</v>
      </c>
      <c r="BT238" s="598">
        <v>3926.4</v>
      </c>
      <c r="BU238" s="598"/>
      <c r="BV238" s="598">
        <v>1393.2</v>
      </c>
      <c r="BW238" s="598"/>
      <c r="BX238" s="598">
        <v>240</v>
      </c>
      <c r="BY238" s="598"/>
      <c r="BZ238" s="598"/>
      <c r="CA238" s="598"/>
      <c r="CB238" s="598">
        <v>30</v>
      </c>
      <c r="CC238" s="598">
        <v>632</v>
      </c>
      <c r="CD238" s="598">
        <v>213</v>
      </c>
      <c r="CE238" s="598">
        <v>376.8</v>
      </c>
      <c r="CF238" s="598">
        <v>1373.76</v>
      </c>
      <c r="CG238" s="598"/>
      <c r="CH238" s="598">
        <v>1377.36</v>
      </c>
      <c r="CI238" s="598"/>
      <c r="CJ238" s="598">
        <v>600.48</v>
      </c>
      <c r="CK238" s="598"/>
      <c r="CL238" s="598">
        <v>780.84</v>
      </c>
      <c r="CM238" s="598">
        <v>2268</v>
      </c>
      <c r="CN238" s="598">
        <v>5514</v>
      </c>
      <c r="CO238" s="598">
        <v>3921</v>
      </c>
      <c r="CP238" s="598"/>
      <c r="CQ238" s="598"/>
      <c r="CR238" s="598">
        <v>30</v>
      </c>
      <c r="CS238" s="598">
        <v>369</v>
      </c>
      <c r="CT238" s="598"/>
      <c r="CU238" s="598">
        <v>644.76</v>
      </c>
      <c r="CV238" s="598">
        <v>1098.5</v>
      </c>
      <c r="CW238" s="598">
        <v>480</v>
      </c>
      <c r="CX238" s="598"/>
      <c r="CY238" s="598"/>
      <c r="CZ238" s="598"/>
      <c r="DA238" s="598">
        <v>216</v>
      </c>
      <c r="DB238" s="598"/>
      <c r="DC238" s="598"/>
      <c r="DD238" s="598"/>
      <c r="DE238" s="598"/>
      <c r="DF238" s="598"/>
      <c r="DG238" s="598"/>
      <c r="DH238" s="598">
        <v>103008.63100000001</v>
      </c>
      <c r="DI238" s="598" t="s">
        <v>803</v>
      </c>
      <c r="DJ238" s="598"/>
      <c r="DK238" s="598"/>
      <c r="DL238" s="598"/>
      <c r="DM238" s="598"/>
      <c r="DN238" s="598"/>
      <c r="DO238" s="598"/>
      <c r="DP238" s="598"/>
      <c r="DQ238" s="598"/>
      <c r="DR238" s="598"/>
      <c r="DS238" s="598"/>
      <c r="DT238" s="598"/>
      <c r="DU238" s="598"/>
      <c r="DV238" s="598"/>
      <c r="DW238" s="598"/>
      <c r="DX238" s="598"/>
      <c r="DY238" s="598"/>
      <c r="DZ238" s="598"/>
      <c r="EA238" s="598"/>
      <c r="EB238" s="598"/>
      <c r="EC238" s="598"/>
      <c r="ED238" s="598"/>
      <c r="EE238" s="598"/>
      <c r="EF238" s="598"/>
      <c r="EG238" s="598"/>
      <c r="EH238" s="598"/>
      <c r="EI238" s="598"/>
      <c r="EJ238" s="598"/>
      <c r="EK238" s="598"/>
      <c r="EL238" s="598"/>
      <c r="EM238" s="598"/>
      <c r="EN238" s="598"/>
      <c r="EO238" s="598"/>
      <c r="EP238" s="598"/>
      <c r="EQ238" s="598"/>
      <c r="ER238" s="598"/>
    </row>
    <row r="239" spans="1:148" ht="15" customHeight="1">
      <c r="A239" s="598" t="s">
        <v>804</v>
      </c>
      <c r="B239" s="598">
        <v>1814.95</v>
      </c>
      <c r="C239" s="598">
        <v>169.584</v>
      </c>
      <c r="D239" s="598">
        <v>2323.1030000000001</v>
      </c>
      <c r="E239" s="598">
        <v>162.85599999999999</v>
      </c>
      <c r="F239" s="598">
        <v>1531.8</v>
      </c>
      <c r="G239" s="598">
        <v>84</v>
      </c>
      <c r="H239" s="598">
        <v>110.90300000000001</v>
      </c>
      <c r="I239" s="598"/>
      <c r="J239" s="598"/>
      <c r="K239" s="598"/>
      <c r="L239" s="598"/>
      <c r="M239" s="598">
        <v>402.56</v>
      </c>
      <c r="N239" s="598">
        <v>423.28</v>
      </c>
      <c r="O239" s="598">
        <v>349.65</v>
      </c>
      <c r="P239" s="598">
        <v>1281.68</v>
      </c>
      <c r="Q239" s="598">
        <v>779.52</v>
      </c>
      <c r="R239" s="598"/>
      <c r="S239" s="598"/>
      <c r="T239" s="598"/>
      <c r="U239" s="598">
        <v>93.72</v>
      </c>
      <c r="V239" s="598">
        <v>531.6</v>
      </c>
      <c r="W239" s="598"/>
      <c r="X239" s="598"/>
      <c r="Y239" s="598"/>
      <c r="Z239" s="598"/>
      <c r="AA239" s="598"/>
      <c r="AB239" s="598"/>
      <c r="AC239" s="598"/>
      <c r="AD239" s="598"/>
      <c r="AE239" s="598"/>
      <c r="AF239" s="598"/>
      <c r="AG239" s="598"/>
      <c r="AH239" s="598"/>
      <c r="AI239" s="598"/>
      <c r="AJ239" s="598"/>
      <c r="AK239" s="598">
        <v>218.64</v>
      </c>
      <c r="AL239" s="598">
        <v>1251.2</v>
      </c>
      <c r="AM239" s="598"/>
      <c r="AN239" s="598">
        <v>58.082000000000001</v>
      </c>
      <c r="AO239" s="598">
        <v>25.655999999999999</v>
      </c>
      <c r="AP239" s="598">
        <v>11.856</v>
      </c>
      <c r="AQ239" s="598"/>
      <c r="AR239" s="598">
        <v>1672.32</v>
      </c>
      <c r="AS239" s="598"/>
      <c r="AT239" s="598"/>
      <c r="AU239" s="598"/>
      <c r="AV239" s="598"/>
      <c r="AW239" s="598">
        <v>297.60000000000002</v>
      </c>
      <c r="AX239" s="598">
        <v>1252.5</v>
      </c>
      <c r="AY239" s="598">
        <v>370.5</v>
      </c>
      <c r="AZ239" s="598"/>
      <c r="BA239" s="598"/>
      <c r="BB239" s="598"/>
      <c r="BC239" s="598"/>
      <c r="BD239" s="598"/>
      <c r="BE239" s="598"/>
      <c r="BF239" s="598"/>
      <c r="BG239" s="598">
        <v>168</v>
      </c>
      <c r="BH239" s="598"/>
      <c r="BI239" s="598">
        <v>306</v>
      </c>
      <c r="BJ239" s="598">
        <v>1344</v>
      </c>
      <c r="BK239" s="598">
        <v>321</v>
      </c>
      <c r="BL239" s="598"/>
      <c r="BM239" s="598">
        <v>531</v>
      </c>
      <c r="BN239" s="598">
        <v>1228.5</v>
      </c>
      <c r="BO239" s="598"/>
      <c r="BP239" s="598"/>
      <c r="BQ239" s="598"/>
      <c r="BR239" s="598"/>
      <c r="BS239" s="598">
        <v>8679</v>
      </c>
      <c r="BT239" s="598">
        <v>8008.8</v>
      </c>
      <c r="BU239" s="598"/>
      <c r="BV239" s="598">
        <v>2371.6799999999998</v>
      </c>
      <c r="BW239" s="598"/>
      <c r="BX239" s="598">
        <v>240</v>
      </c>
      <c r="BY239" s="598"/>
      <c r="BZ239" s="598"/>
      <c r="CA239" s="598"/>
      <c r="CB239" s="598">
        <v>18</v>
      </c>
      <c r="CC239" s="598">
        <v>678</v>
      </c>
      <c r="CD239" s="598">
        <v>220.5</v>
      </c>
      <c r="CE239" s="598">
        <v>498.2</v>
      </c>
      <c r="CF239" s="598">
        <v>1081.08</v>
      </c>
      <c r="CG239" s="598"/>
      <c r="CH239" s="598">
        <v>1651.86</v>
      </c>
      <c r="CI239" s="598"/>
      <c r="CJ239" s="598">
        <v>658.98</v>
      </c>
      <c r="CK239" s="598"/>
      <c r="CL239" s="598">
        <v>668.7</v>
      </c>
      <c r="CM239" s="598">
        <v>2994</v>
      </c>
      <c r="CN239" s="598">
        <v>3592</v>
      </c>
      <c r="CO239" s="598">
        <v>3216</v>
      </c>
      <c r="CP239" s="598"/>
      <c r="CQ239" s="598"/>
      <c r="CR239" s="598">
        <v>13.5</v>
      </c>
      <c r="CS239" s="598">
        <v>654</v>
      </c>
      <c r="CT239" s="598"/>
      <c r="CU239" s="598">
        <v>925.02</v>
      </c>
      <c r="CV239" s="598">
        <v>1641</v>
      </c>
      <c r="CW239" s="598">
        <v>654</v>
      </c>
      <c r="CX239" s="598"/>
      <c r="CY239" s="598"/>
      <c r="CZ239" s="598"/>
      <c r="DA239" s="598">
        <v>260</v>
      </c>
      <c r="DB239" s="598"/>
      <c r="DC239" s="598"/>
      <c r="DD239" s="598"/>
      <c r="DE239" s="598"/>
      <c r="DF239" s="598"/>
      <c r="DG239" s="598"/>
      <c r="DH239" s="598">
        <v>121011.13999999998</v>
      </c>
      <c r="DI239" s="598" t="s">
        <v>804</v>
      </c>
      <c r="DJ239" s="598"/>
      <c r="DK239" s="598"/>
      <c r="DL239" s="598"/>
      <c r="DM239" s="598"/>
      <c r="DN239" s="598"/>
      <c r="DO239" s="598"/>
      <c r="DP239" s="598"/>
      <c r="DQ239" s="598"/>
      <c r="DR239" s="598"/>
      <c r="DS239" s="598"/>
      <c r="DT239" s="598"/>
      <c r="DU239" s="598"/>
      <c r="DV239" s="598"/>
      <c r="DW239" s="598"/>
      <c r="DX239" s="598"/>
      <c r="DY239" s="598"/>
      <c r="DZ239" s="598"/>
      <c r="EA239" s="598"/>
      <c r="EB239" s="598"/>
      <c r="EC239" s="598"/>
      <c r="ED239" s="598"/>
      <c r="EE239" s="598"/>
      <c r="EF239" s="598"/>
      <c r="EG239" s="598"/>
      <c r="EH239" s="598"/>
      <c r="EI239" s="598"/>
      <c r="EJ239" s="598"/>
      <c r="EK239" s="598"/>
      <c r="EL239" s="598"/>
      <c r="EM239" s="598"/>
      <c r="EN239" s="598"/>
      <c r="EO239" s="598"/>
      <c r="EP239" s="598"/>
      <c r="EQ239" s="598"/>
      <c r="ER239" s="598"/>
    </row>
    <row r="240" spans="1:148" ht="15" customHeight="1">
      <c r="A240" s="598" t="s">
        <v>805</v>
      </c>
      <c r="B240" s="598">
        <v>5751.08</v>
      </c>
      <c r="C240" s="598">
        <v>243.45599999999999</v>
      </c>
      <c r="D240" s="598">
        <v>1592.5809999999999</v>
      </c>
      <c r="E240" s="598">
        <v>199.09899999999999</v>
      </c>
      <c r="F240" s="598">
        <v>1773.78</v>
      </c>
      <c r="G240" s="598">
        <v>96</v>
      </c>
      <c r="H240" s="598">
        <v>131.642</v>
      </c>
      <c r="I240" s="598"/>
      <c r="J240" s="598"/>
      <c r="K240" s="598"/>
      <c r="L240" s="598"/>
      <c r="M240" s="598">
        <v>441.04</v>
      </c>
      <c r="N240" s="598">
        <v>746.66</v>
      </c>
      <c r="O240" s="598">
        <v>385.54</v>
      </c>
      <c r="P240" s="598">
        <v>1194.3599999999999</v>
      </c>
      <c r="Q240" s="598">
        <v>616</v>
      </c>
      <c r="R240" s="598"/>
      <c r="S240" s="598"/>
      <c r="T240" s="598"/>
      <c r="U240" s="598">
        <v>151.68</v>
      </c>
      <c r="V240" s="598">
        <v>1183.2</v>
      </c>
      <c r="W240" s="598"/>
      <c r="X240" s="598"/>
      <c r="Y240" s="598"/>
      <c r="Z240" s="598"/>
      <c r="AA240" s="598">
        <v>2.4</v>
      </c>
      <c r="AB240" s="598"/>
      <c r="AC240" s="598"/>
      <c r="AD240" s="598"/>
      <c r="AE240" s="598"/>
      <c r="AF240" s="598"/>
      <c r="AG240" s="598"/>
      <c r="AH240" s="598"/>
      <c r="AI240" s="598"/>
      <c r="AJ240" s="598"/>
      <c r="AK240" s="598">
        <v>206.64</v>
      </c>
      <c r="AL240" s="598">
        <v>1324.8</v>
      </c>
      <c r="AM240" s="598"/>
      <c r="AN240" s="598">
        <v>99.38</v>
      </c>
      <c r="AO240" s="598">
        <v>16.920000000000002</v>
      </c>
      <c r="AP240" s="598">
        <v>19.91</v>
      </c>
      <c r="AQ240" s="598"/>
      <c r="AR240" s="598"/>
      <c r="AS240" s="598"/>
      <c r="AT240" s="598"/>
      <c r="AU240" s="598"/>
      <c r="AV240" s="598"/>
      <c r="AW240" s="598">
        <v>366</v>
      </c>
      <c r="AX240" s="598">
        <v>1359</v>
      </c>
      <c r="AY240" s="598">
        <v>228</v>
      </c>
      <c r="AZ240" s="598"/>
      <c r="BA240" s="598"/>
      <c r="BB240" s="598"/>
      <c r="BC240" s="598"/>
      <c r="BD240" s="598"/>
      <c r="BE240" s="598"/>
      <c r="BF240" s="598"/>
      <c r="BG240" s="598">
        <v>180</v>
      </c>
      <c r="BH240" s="598"/>
      <c r="BI240" s="598">
        <v>301.2</v>
      </c>
      <c r="BJ240" s="598">
        <v>1302</v>
      </c>
      <c r="BK240" s="598">
        <v>266.25</v>
      </c>
      <c r="BL240" s="598"/>
      <c r="BM240" s="598">
        <v>525</v>
      </c>
      <c r="BN240" s="598">
        <v>1050.8399999999999</v>
      </c>
      <c r="BO240" s="598"/>
      <c r="BP240" s="598"/>
      <c r="BQ240" s="598"/>
      <c r="BR240" s="598"/>
      <c r="BS240" s="598">
        <v>20931</v>
      </c>
      <c r="BT240" s="598">
        <v>11060.4</v>
      </c>
      <c r="BU240" s="598"/>
      <c r="BV240" s="598">
        <v>3174.12</v>
      </c>
      <c r="BW240" s="598"/>
      <c r="BX240" s="598">
        <v>240</v>
      </c>
      <c r="BY240" s="598"/>
      <c r="BZ240" s="598"/>
      <c r="CA240" s="598"/>
      <c r="CB240" s="598">
        <v>72</v>
      </c>
      <c r="CC240" s="598">
        <v>691.5</v>
      </c>
      <c r="CD240" s="598">
        <v>132</v>
      </c>
      <c r="CE240" s="598">
        <v>492.8</v>
      </c>
      <c r="CF240" s="598">
        <v>1387.8</v>
      </c>
      <c r="CG240" s="598"/>
      <c r="CH240" s="598">
        <v>1190.52</v>
      </c>
      <c r="CI240" s="598"/>
      <c r="CJ240" s="598">
        <v>744.48</v>
      </c>
      <c r="CK240" s="598"/>
      <c r="CL240" s="598">
        <v>730.44</v>
      </c>
      <c r="CM240" s="598">
        <v>2622.5</v>
      </c>
      <c r="CN240" s="598">
        <v>3907</v>
      </c>
      <c r="CO240" s="598">
        <v>3393</v>
      </c>
      <c r="CP240" s="598"/>
      <c r="CQ240" s="598"/>
      <c r="CR240" s="598">
        <v>4.5</v>
      </c>
      <c r="CS240" s="598">
        <v>834</v>
      </c>
      <c r="CT240" s="598"/>
      <c r="CU240" s="598">
        <v>579.05999999999995</v>
      </c>
      <c r="CV240" s="598">
        <v>1259.5</v>
      </c>
      <c r="CW240" s="598">
        <v>842</v>
      </c>
      <c r="CX240" s="598">
        <v>126</v>
      </c>
      <c r="CY240" s="598"/>
      <c r="CZ240" s="598"/>
      <c r="DA240" s="598">
        <v>282</v>
      </c>
      <c r="DB240" s="598"/>
      <c r="DC240" s="598"/>
      <c r="DD240" s="598"/>
      <c r="DE240" s="598"/>
      <c r="DF240" s="598"/>
      <c r="DG240" s="598"/>
      <c r="DH240" s="598">
        <v>159860.57299999995</v>
      </c>
      <c r="DI240" s="598" t="s">
        <v>805</v>
      </c>
      <c r="DJ240" s="598"/>
      <c r="DK240" s="598"/>
      <c r="DL240" s="598"/>
      <c r="DM240" s="598"/>
      <c r="DN240" s="598"/>
      <c r="DO240" s="598"/>
      <c r="DP240" s="598"/>
      <c r="DQ240" s="598"/>
      <c r="DR240" s="598"/>
      <c r="DS240" s="598"/>
      <c r="DT240" s="598"/>
      <c r="DU240" s="598"/>
      <c r="DV240" s="598"/>
      <c r="DW240" s="598"/>
      <c r="DX240" s="598"/>
      <c r="DY240" s="598"/>
      <c r="DZ240" s="598"/>
      <c r="EA240" s="598"/>
      <c r="EB240" s="598"/>
      <c r="EC240" s="598"/>
      <c r="ED240" s="598"/>
      <c r="EE240" s="598"/>
      <c r="EF240" s="598"/>
      <c r="EG240" s="598"/>
      <c r="EH240" s="598"/>
      <c r="EI240" s="598"/>
      <c r="EJ240" s="598"/>
      <c r="EK240" s="598"/>
      <c r="EL240" s="598"/>
      <c r="EM240" s="598"/>
      <c r="EN240" s="598"/>
      <c r="EO240" s="598"/>
      <c r="EP240" s="598"/>
      <c r="EQ240" s="598"/>
      <c r="ER240" s="598"/>
    </row>
    <row r="241" spans="1:148" ht="15" customHeight="1">
      <c r="A241" s="598" t="s">
        <v>806</v>
      </c>
      <c r="B241" s="598">
        <v>2776.39</v>
      </c>
      <c r="C241" s="598">
        <v>215.779</v>
      </c>
      <c r="D241" s="598">
        <v>2468.0859999999998</v>
      </c>
      <c r="E241" s="598">
        <v>195.42500000000001</v>
      </c>
      <c r="F241" s="598">
        <v>2252.56</v>
      </c>
      <c r="G241" s="598">
        <v>168</v>
      </c>
      <c r="H241" s="598">
        <v>150.84800000000001</v>
      </c>
      <c r="I241" s="598"/>
      <c r="J241" s="598"/>
      <c r="K241" s="598"/>
      <c r="L241" s="598"/>
      <c r="M241" s="598">
        <v>321.16000000000003</v>
      </c>
      <c r="N241" s="598">
        <v>769.6</v>
      </c>
      <c r="O241" s="598">
        <v>399.6</v>
      </c>
      <c r="P241" s="598">
        <v>908.72</v>
      </c>
      <c r="Q241" s="598">
        <v>1187.76</v>
      </c>
      <c r="R241" s="598"/>
      <c r="S241" s="598"/>
      <c r="T241" s="598"/>
      <c r="U241" s="598">
        <v>104.04</v>
      </c>
      <c r="V241" s="598">
        <v>1459.2</v>
      </c>
      <c r="W241" s="598"/>
      <c r="X241" s="598"/>
      <c r="Y241" s="598"/>
      <c r="Z241" s="598"/>
      <c r="AA241" s="598">
        <v>18</v>
      </c>
      <c r="AB241" s="598"/>
      <c r="AC241" s="598"/>
      <c r="AD241" s="598"/>
      <c r="AE241" s="598"/>
      <c r="AF241" s="598"/>
      <c r="AG241" s="598"/>
      <c r="AH241" s="598"/>
      <c r="AI241" s="598"/>
      <c r="AJ241" s="598"/>
      <c r="AK241" s="598">
        <v>158.4</v>
      </c>
      <c r="AL241" s="598">
        <v>496.6</v>
      </c>
      <c r="AM241" s="598"/>
      <c r="AN241" s="598">
        <v>33.026000000000003</v>
      </c>
      <c r="AO241" s="598">
        <v>33.344000000000001</v>
      </c>
      <c r="AP241" s="598">
        <v>12.141999999999999</v>
      </c>
      <c r="AQ241" s="598"/>
      <c r="AR241" s="598"/>
      <c r="AS241" s="598"/>
      <c r="AT241" s="598"/>
      <c r="AU241" s="598"/>
      <c r="AV241" s="598"/>
      <c r="AW241" s="598">
        <v>502.8</v>
      </c>
      <c r="AX241" s="598">
        <v>1210.5</v>
      </c>
      <c r="AY241" s="598">
        <v>201</v>
      </c>
      <c r="AZ241" s="598"/>
      <c r="BA241" s="598"/>
      <c r="BB241" s="598"/>
      <c r="BC241" s="598"/>
      <c r="BD241" s="598"/>
      <c r="BE241" s="598"/>
      <c r="BF241" s="598"/>
      <c r="BG241" s="598">
        <v>162</v>
      </c>
      <c r="BH241" s="598"/>
      <c r="BI241" s="598">
        <v>564</v>
      </c>
      <c r="BJ241" s="598">
        <v>1239</v>
      </c>
      <c r="BK241" s="598">
        <v>430.5</v>
      </c>
      <c r="BL241" s="598">
        <v>3</v>
      </c>
      <c r="BM241" s="598">
        <v>249.5</v>
      </c>
      <c r="BN241" s="598">
        <v>975.78</v>
      </c>
      <c r="BO241" s="598"/>
      <c r="BP241" s="598"/>
      <c r="BQ241" s="598"/>
      <c r="BR241" s="598"/>
      <c r="BS241" s="598">
        <v>6430</v>
      </c>
      <c r="BT241" s="598">
        <v>10118.4</v>
      </c>
      <c r="BU241" s="598"/>
      <c r="BV241" s="598">
        <v>3051.36</v>
      </c>
      <c r="BW241" s="598"/>
      <c r="BX241" s="598">
        <v>240</v>
      </c>
      <c r="BY241" s="598"/>
      <c r="BZ241" s="598"/>
      <c r="CA241" s="598"/>
      <c r="CB241" s="598">
        <v>487.5</v>
      </c>
      <c r="CC241" s="598">
        <v>310.5</v>
      </c>
      <c r="CD241" s="598">
        <v>96</v>
      </c>
      <c r="CE241" s="598">
        <v>416.4</v>
      </c>
      <c r="CF241" s="598">
        <v>1540.44</v>
      </c>
      <c r="CG241" s="598"/>
      <c r="CH241" s="598">
        <v>804.96</v>
      </c>
      <c r="CI241" s="598"/>
      <c r="CJ241" s="598">
        <v>551.16</v>
      </c>
      <c r="CK241" s="598"/>
      <c r="CL241" s="598">
        <v>618.48</v>
      </c>
      <c r="CM241" s="598">
        <v>17379.5</v>
      </c>
      <c r="CN241" s="598">
        <v>2082.25</v>
      </c>
      <c r="CO241" s="598">
        <v>2019</v>
      </c>
      <c r="CP241" s="598"/>
      <c r="CQ241" s="598"/>
      <c r="CR241" s="598">
        <v>15</v>
      </c>
      <c r="CS241" s="598">
        <v>678</v>
      </c>
      <c r="CT241" s="598"/>
      <c r="CU241" s="598">
        <v>381.06</v>
      </c>
      <c r="CV241" s="598">
        <v>1363</v>
      </c>
      <c r="CW241" s="598">
        <v>1262</v>
      </c>
      <c r="CX241" s="598">
        <v>180</v>
      </c>
      <c r="CY241" s="598"/>
      <c r="CZ241" s="598"/>
      <c r="DA241" s="598">
        <v>576</v>
      </c>
      <c r="DB241" s="598"/>
      <c r="DC241" s="598"/>
      <c r="DD241" s="598"/>
      <c r="DE241" s="598"/>
      <c r="DF241" s="598"/>
      <c r="DG241" s="598"/>
      <c r="DH241" s="598">
        <v>139879.24959999998</v>
      </c>
      <c r="DI241" s="598" t="s">
        <v>806</v>
      </c>
      <c r="DJ241" s="598"/>
      <c r="DK241" s="598"/>
      <c r="DL241" s="598"/>
      <c r="DM241" s="598"/>
      <c r="DN241" s="598"/>
      <c r="DO241" s="598"/>
      <c r="DP241" s="598"/>
      <c r="DQ241" s="598"/>
      <c r="DR241" s="598"/>
      <c r="DS241" s="598"/>
      <c r="DT241" s="598"/>
      <c r="DU241" s="598"/>
      <c r="DV241" s="598"/>
      <c r="DW241" s="598"/>
      <c r="DX241" s="598"/>
      <c r="DY241" s="598"/>
      <c r="DZ241" s="598"/>
      <c r="EA241" s="598"/>
      <c r="EB241" s="598"/>
      <c r="EC241" s="598"/>
      <c r="ED241" s="598"/>
      <c r="EE241" s="598"/>
      <c r="EF241" s="598"/>
      <c r="EG241" s="598"/>
      <c r="EH241" s="598"/>
      <c r="EI241" s="598"/>
      <c r="EJ241" s="598"/>
      <c r="EK241" s="598"/>
      <c r="EL241" s="598"/>
      <c r="EM241" s="598"/>
      <c r="EN241" s="598"/>
      <c r="EO241" s="598"/>
      <c r="EP241" s="598"/>
      <c r="EQ241" s="598"/>
      <c r="ER241" s="598"/>
    </row>
    <row r="242" spans="1:148" ht="15" customHeight="1">
      <c r="A242" s="598" t="s">
        <v>807</v>
      </c>
      <c r="B242" s="598">
        <v>1992.6420000000001</v>
      </c>
      <c r="C242" s="598">
        <v>183.172</v>
      </c>
      <c r="D242" s="598">
        <v>2686.1419999999998</v>
      </c>
      <c r="E242" s="598">
        <v>237.72200000000001</v>
      </c>
      <c r="F242" s="598">
        <v>3169.42</v>
      </c>
      <c r="G242" s="598">
        <v>186</v>
      </c>
      <c r="H242" s="598">
        <v>510.70400000000001</v>
      </c>
      <c r="I242" s="598">
        <v>4.4800000000000004</v>
      </c>
      <c r="J242" s="598"/>
      <c r="K242" s="598"/>
      <c r="L242" s="598"/>
      <c r="M242" s="598">
        <v>254.56</v>
      </c>
      <c r="N242" s="598">
        <v>700.04</v>
      </c>
      <c r="O242" s="598">
        <v>301.92</v>
      </c>
      <c r="P242" s="598">
        <v>1033.04</v>
      </c>
      <c r="Q242" s="598">
        <v>2880.64</v>
      </c>
      <c r="R242" s="598"/>
      <c r="S242" s="598"/>
      <c r="T242" s="598"/>
      <c r="U242" s="598">
        <v>132.24</v>
      </c>
      <c r="V242" s="598">
        <v>1052.4000000000001</v>
      </c>
      <c r="W242" s="598"/>
      <c r="X242" s="598"/>
      <c r="Y242" s="598"/>
      <c r="Z242" s="598"/>
      <c r="AA242" s="598">
        <v>37.200000000000003</v>
      </c>
      <c r="AB242" s="598"/>
      <c r="AC242" s="598"/>
      <c r="AD242" s="598"/>
      <c r="AE242" s="598"/>
      <c r="AF242" s="598"/>
      <c r="AG242" s="598"/>
      <c r="AH242" s="598"/>
      <c r="AI242" s="598"/>
      <c r="AJ242" s="598">
        <v>504</v>
      </c>
      <c r="AK242" s="598">
        <v>129.6</v>
      </c>
      <c r="AL242" s="598">
        <v>634.79999999999995</v>
      </c>
      <c r="AM242" s="598"/>
      <c r="AN242" s="598">
        <v>73.896699999999996</v>
      </c>
      <c r="AO242" s="598">
        <v>28.14</v>
      </c>
      <c r="AP242" s="598">
        <v>7.4420000000000002</v>
      </c>
      <c r="AQ242" s="598"/>
      <c r="AR242" s="598"/>
      <c r="AS242" s="598"/>
      <c r="AT242" s="598"/>
      <c r="AU242" s="598"/>
      <c r="AV242" s="598"/>
      <c r="AW242" s="598">
        <v>415.2</v>
      </c>
      <c r="AX242" s="598">
        <v>1381.5</v>
      </c>
      <c r="AY242" s="598">
        <v>124.5</v>
      </c>
      <c r="AZ242" s="598"/>
      <c r="BA242" s="598"/>
      <c r="BB242" s="598"/>
      <c r="BC242" s="598"/>
      <c r="BD242" s="598"/>
      <c r="BE242" s="598"/>
      <c r="BF242" s="598"/>
      <c r="BG242" s="598">
        <v>139.5</v>
      </c>
      <c r="BH242" s="598"/>
      <c r="BI242" s="598">
        <v>448.8</v>
      </c>
      <c r="BJ242" s="598">
        <v>1275</v>
      </c>
      <c r="BK242" s="598">
        <v>739.25</v>
      </c>
      <c r="BL242" s="598">
        <v>186</v>
      </c>
      <c r="BM242" s="598">
        <v>432</v>
      </c>
      <c r="BN242" s="598">
        <v>1225.44</v>
      </c>
      <c r="BO242" s="598"/>
      <c r="BP242" s="598"/>
      <c r="BQ242" s="598"/>
      <c r="BR242" s="598"/>
      <c r="BS242" s="598">
        <v>7485</v>
      </c>
      <c r="BT242" s="598">
        <v>8222.7999999999993</v>
      </c>
      <c r="BU242" s="598"/>
      <c r="BV242" s="598">
        <v>3501.36</v>
      </c>
      <c r="BW242" s="598"/>
      <c r="BX242" s="598">
        <v>240</v>
      </c>
      <c r="BY242" s="598"/>
      <c r="BZ242" s="598"/>
      <c r="CA242" s="598"/>
      <c r="CB242" s="598">
        <v>312</v>
      </c>
      <c r="CC242" s="598">
        <v>367</v>
      </c>
      <c r="CD242" s="598">
        <v>204.5</v>
      </c>
      <c r="CE242" s="598">
        <v>442</v>
      </c>
      <c r="CF242" s="598">
        <v>1325.16</v>
      </c>
      <c r="CG242" s="598"/>
      <c r="CH242" s="598">
        <v>1038.42</v>
      </c>
      <c r="CI242" s="598"/>
      <c r="CJ242" s="598">
        <v>625.5</v>
      </c>
      <c r="CK242" s="598"/>
      <c r="CL242" s="598">
        <v>661.5</v>
      </c>
      <c r="CM242" s="598">
        <v>25890.5</v>
      </c>
      <c r="CN242" s="598">
        <v>2292</v>
      </c>
      <c r="CO242" s="598">
        <v>2527.5</v>
      </c>
      <c r="CP242" s="598"/>
      <c r="CQ242" s="598"/>
      <c r="CR242" s="598">
        <v>12</v>
      </c>
      <c r="CS242" s="598">
        <v>432</v>
      </c>
      <c r="CT242" s="598"/>
      <c r="CU242" s="598">
        <v>345.78</v>
      </c>
      <c r="CV242" s="598">
        <v>1210</v>
      </c>
      <c r="CW242" s="598">
        <v>424</v>
      </c>
      <c r="CX242" s="598">
        <v>540</v>
      </c>
      <c r="CY242" s="598">
        <v>0</v>
      </c>
      <c r="CZ242" s="598">
        <v>0</v>
      </c>
      <c r="DA242" s="598">
        <v>1060</v>
      </c>
      <c r="DB242" s="598"/>
      <c r="DC242" s="598"/>
      <c r="DD242" s="598"/>
      <c r="DE242" s="598"/>
      <c r="DF242" s="598"/>
      <c r="DG242" s="598"/>
      <c r="DH242" s="598">
        <v>82266.410699999993</v>
      </c>
      <c r="DI242" s="598" t="s">
        <v>807</v>
      </c>
      <c r="DJ242" s="598"/>
      <c r="DK242" s="598"/>
      <c r="DL242" s="598"/>
      <c r="DM242" s="598"/>
      <c r="DN242" s="598"/>
      <c r="DO242" s="598"/>
      <c r="DP242" s="598"/>
      <c r="DQ242" s="598"/>
      <c r="DR242" s="598"/>
      <c r="DS242" s="598"/>
      <c r="DT242" s="598"/>
      <c r="DU242" s="598"/>
      <c r="DV242" s="598"/>
      <c r="DW242" s="598"/>
      <c r="DX242" s="598"/>
      <c r="DY242" s="598"/>
      <c r="DZ242" s="598"/>
      <c r="EA242" s="598"/>
      <c r="EB242" s="598"/>
      <c r="EC242" s="598"/>
      <c r="ED242" s="598"/>
      <c r="EE242" s="598"/>
      <c r="EF242" s="598"/>
      <c r="EG242" s="598"/>
      <c r="EH242" s="598"/>
      <c r="EI242" s="598"/>
      <c r="EJ242" s="598"/>
      <c r="EK242" s="598"/>
      <c r="EL242" s="598"/>
      <c r="EM242" s="598"/>
      <c r="EN242" s="598"/>
      <c r="EO242" s="598"/>
      <c r="EP242" s="598"/>
      <c r="EQ242" s="598"/>
      <c r="ER242" s="598"/>
    </row>
    <row r="243" spans="1:148" ht="15" customHeight="1">
      <c r="A243" s="598" t="s">
        <v>808</v>
      </c>
      <c r="B243" s="598">
        <v>2429.7539999999999</v>
      </c>
      <c r="C243" s="598">
        <v>211.69</v>
      </c>
      <c r="D243" s="598">
        <v>3323.7759999999998</v>
      </c>
      <c r="E243" s="598">
        <v>250.3</v>
      </c>
      <c r="F243" s="598">
        <v>6884.96</v>
      </c>
      <c r="G243" s="598">
        <v>144</v>
      </c>
      <c r="H243" s="598">
        <v>95.66</v>
      </c>
      <c r="I243" s="598">
        <v>73.36</v>
      </c>
      <c r="J243" s="598">
        <v>3.9219599999999999</v>
      </c>
      <c r="K243" s="598"/>
      <c r="L243" s="598"/>
      <c r="M243" s="598">
        <v>239.76</v>
      </c>
      <c r="N243" s="598">
        <v>728.16</v>
      </c>
      <c r="O243" s="598">
        <v>336.7</v>
      </c>
      <c r="P243" s="598">
        <v>998.63</v>
      </c>
      <c r="Q243" s="598">
        <v>2869.44</v>
      </c>
      <c r="R243" s="598"/>
      <c r="S243" s="598"/>
      <c r="T243" s="598"/>
      <c r="U243" s="598">
        <v>112.44</v>
      </c>
      <c r="V243" s="598">
        <v>1299.5999999999999</v>
      </c>
      <c r="W243" s="598"/>
      <c r="X243" s="598"/>
      <c r="Y243" s="598"/>
      <c r="Z243" s="598"/>
      <c r="AA243" s="598">
        <v>40.799999999999997</v>
      </c>
      <c r="AB243" s="598"/>
      <c r="AC243" s="598"/>
      <c r="AD243" s="598"/>
      <c r="AE243" s="598"/>
      <c r="AF243" s="598"/>
      <c r="AG243" s="598"/>
      <c r="AH243" s="598"/>
      <c r="AI243" s="598"/>
      <c r="AJ243" s="598">
        <v>834</v>
      </c>
      <c r="AK243" s="598">
        <v>121.92</v>
      </c>
      <c r="AL243" s="598">
        <v>708.4</v>
      </c>
      <c r="AM243" s="598"/>
      <c r="AN243" s="598">
        <v>120.6465</v>
      </c>
      <c r="AO243" s="598">
        <v>21.834</v>
      </c>
      <c r="AP243" s="598">
        <v>6.5919999999999996</v>
      </c>
      <c r="AQ243" s="598"/>
      <c r="AR243" s="598">
        <v>2200</v>
      </c>
      <c r="AS243" s="598"/>
      <c r="AT243" s="598"/>
      <c r="AU243" s="598"/>
      <c r="AV243" s="598"/>
      <c r="AW243" s="598">
        <v>390</v>
      </c>
      <c r="AX243" s="598">
        <v>1321.5</v>
      </c>
      <c r="AY243" s="598">
        <v>169.5</v>
      </c>
      <c r="AZ243" s="598"/>
      <c r="BA243" s="598"/>
      <c r="BB243" s="598"/>
      <c r="BC243" s="598"/>
      <c r="BD243" s="598"/>
      <c r="BE243" s="598"/>
      <c r="BF243" s="598"/>
      <c r="BG243" s="598">
        <v>154.5</v>
      </c>
      <c r="BH243" s="598"/>
      <c r="BI243" s="598">
        <v>541.20000000000005</v>
      </c>
      <c r="BJ243" s="598">
        <v>1263</v>
      </c>
      <c r="BK243" s="598">
        <v>1771.75</v>
      </c>
      <c r="BL243" s="598">
        <v>18</v>
      </c>
      <c r="BM243" s="598">
        <v>324</v>
      </c>
      <c r="BN243" s="598">
        <v>1366.02</v>
      </c>
      <c r="BO243" s="598"/>
      <c r="BP243" s="598"/>
      <c r="BQ243" s="598"/>
      <c r="BR243" s="598"/>
      <c r="BS243" s="598">
        <v>20493</v>
      </c>
      <c r="BT243" s="598">
        <v>5296.8</v>
      </c>
      <c r="BU243" s="598"/>
      <c r="BV243" s="598">
        <v>3466.8</v>
      </c>
      <c r="BW243" s="598"/>
      <c r="BX243" s="598"/>
      <c r="BY243" s="598"/>
      <c r="BZ243" s="598"/>
      <c r="CA243" s="598"/>
      <c r="CB243" s="598">
        <v>405</v>
      </c>
      <c r="CC243" s="598">
        <v>443</v>
      </c>
      <c r="CD243" s="598">
        <v>534</v>
      </c>
      <c r="CE243" s="598">
        <v>269</v>
      </c>
      <c r="CF243" s="598">
        <v>1536.84</v>
      </c>
      <c r="CG243" s="598"/>
      <c r="CH243" s="598">
        <v>854.28</v>
      </c>
      <c r="CI243" s="598"/>
      <c r="CJ243" s="598">
        <v>551.34</v>
      </c>
      <c r="CK243" s="598"/>
      <c r="CL243" s="598">
        <v>922.86</v>
      </c>
      <c r="CM243" s="598">
        <v>8748</v>
      </c>
      <c r="CN243" s="598">
        <v>1818</v>
      </c>
      <c r="CO243" s="598">
        <v>2253</v>
      </c>
      <c r="CP243" s="598"/>
      <c r="CQ243" s="598"/>
      <c r="CR243" s="598">
        <v>12</v>
      </c>
      <c r="CS243" s="598">
        <v>357</v>
      </c>
      <c r="CT243" s="598"/>
      <c r="CU243" s="598">
        <v>314.82</v>
      </c>
      <c r="CV243" s="598">
        <v>1506.5</v>
      </c>
      <c r="CW243" s="598">
        <v>1328</v>
      </c>
      <c r="CX243" s="598">
        <v>492</v>
      </c>
      <c r="CY243" s="598">
        <v>38.5</v>
      </c>
      <c r="CZ243" s="598">
        <v>36.5</v>
      </c>
      <c r="DA243" s="598">
        <v>656</v>
      </c>
      <c r="DB243" s="598"/>
      <c r="DC243" s="598"/>
      <c r="DD243" s="598"/>
      <c r="DE243" s="598"/>
      <c r="DF243" s="598"/>
      <c r="DG243" s="598"/>
      <c r="DH243" s="598">
        <v>160688.21046</v>
      </c>
      <c r="DI243" s="598" t="s">
        <v>808</v>
      </c>
      <c r="DJ243" s="598"/>
      <c r="DK243" s="598"/>
      <c r="DL243" s="598"/>
      <c r="DM243" s="598"/>
      <c r="DN243" s="598"/>
      <c r="DO243" s="598"/>
      <c r="DP243" s="598"/>
      <c r="DQ243" s="598"/>
      <c r="DR243" s="598"/>
      <c r="DS243" s="598"/>
      <c r="DT243" s="598"/>
      <c r="DU243" s="598"/>
      <c r="DV243" s="598"/>
      <c r="DW243" s="598"/>
      <c r="DX243" s="598"/>
      <c r="DY243" s="598"/>
      <c r="DZ243" s="598"/>
      <c r="EA243" s="598"/>
      <c r="EB243" s="598"/>
      <c r="EC243" s="598"/>
      <c r="ED243" s="598"/>
      <c r="EE243" s="598"/>
      <c r="EF243" s="598"/>
      <c r="EG243" s="598"/>
      <c r="EH243" s="598"/>
      <c r="EI243" s="598"/>
      <c r="EJ243" s="598"/>
      <c r="EK243" s="598"/>
      <c r="EL243" s="598"/>
      <c r="EM243" s="598"/>
      <c r="EN243" s="598"/>
      <c r="EO243" s="598"/>
      <c r="EP243" s="598"/>
      <c r="EQ243" s="598"/>
      <c r="ER243" s="598"/>
    </row>
    <row r="244" spans="1:148" ht="15" customHeight="1">
      <c r="A244" s="598" t="s">
        <v>809</v>
      </c>
      <c r="B244" s="598">
        <v>1828.54</v>
      </c>
      <c r="C244" s="598">
        <v>204.03800000000001</v>
      </c>
      <c r="D244" s="598">
        <v>2224.3139999999999</v>
      </c>
      <c r="E244" s="598">
        <v>258.41399999999999</v>
      </c>
      <c r="F244" s="598">
        <v>5123.76</v>
      </c>
      <c r="G244" s="598">
        <v>132</v>
      </c>
      <c r="H244" s="598">
        <v>122.58799999999999</v>
      </c>
      <c r="I244" s="598">
        <v>49.28</v>
      </c>
      <c r="J244" s="598"/>
      <c r="K244" s="598"/>
      <c r="L244" s="598"/>
      <c r="M244" s="598">
        <v>307.83999999999997</v>
      </c>
      <c r="N244" s="598">
        <v>1110.74</v>
      </c>
      <c r="O244" s="598">
        <v>310.8</v>
      </c>
      <c r="P244" s="598">
        <v>1163.28</v>
      </c>
      <c r="Q244" s="598">
        <v>528.64</v>
      </c>
      <c r="R244" s="598"/>
      <c r="S244" s="598"/>
      <c r="T244" s="598"/>
      <c r="U244" s="598">
        <v>414.6</v>
      </c>
      <c r="V244" s="598">
        <v>2359.1999999999998</v>
      </c>
      <c r="W244" s="598"/>
      <c r="X244" s="598"/>
      <c r="Y244" s="598"/>
      <c r="Z244" s="598"/>
      <c r="AA244" s="598">
        <v>38.4</v>
      </c>
      <c r="AB244" s="598"/>
      <c r="AC244" s="598"/>
      <c r="AD244" s="598"/>
      <c r="AE244" s="598"/>
      <c r="AF244" s="598"/>
      <c r="AG244" s="598"/>
      <c r="AH244" s="598"/>
      <c r="AI244" s="598"/>
      <c r="AJ244" s="598">
        <v>474</v>
      </c>
      <c r="AK244" s="598">
        <v>117.72</v>
      </c>
      <c r="AL244" s="598">
        <v>920</v>
      </c>
      <c r="AM244" s="598"/>
      <c r="AN244" s="598">
        <v>75.516000000000005</v>
      </c>
      <c r="AO244" s="598">
        <v>27.058</v>
      </c>
      <c r="AP244" s="598">
        <v>18.626000000000001</v>
      </c>
      <c r="AQ244" s="598"/>
      <c r="AR244" s="598"/>
      <c r="AS244" s="598"/>
      <c r="AT244" s="598"/>
      <c r="AU244" s="598"/>
      <c r="AV244" s="598"/>
      <c r="AW244" s="598">
        <v>433.2</v>
      </c>
      <c r="AX244" s="598">
        <v>1506</v>
      </c>
      <c r="AY244" s="598">
        <v>174</v>
      </c>
      <c r="AZ244" s="598"/>
      <c r="BA244" s="598"/>
      <c r="BB244" s="598"/>
      <c r="BC244" s="598"/>
      <c r="BD244" s="598"/>
      <c r="BE244" s="598"/>
      <c r="BF244" s="598"/>
      <c r="BG244" s="598">
        <v>126</v>
      </c>
      <c r="BH244" s="598"/>
      <c r="BI244" s="598">
        <v>576</v>
      </c>
      <c r="BJ244" s="598">
        <v>1387.5</v>
      </c>
      <c r="BK244" s="598">
        <v>1894.25</v>
      </c>
      <c r="BL244" s="598">
        <v>33</v>
      </c>
      <c r="BM244" s="598">
        <v>309</v>
      </c>
      <c r="BN244" s="598">
        <v>1335.24</v>
      </c>
      <c r="BO244" s="598"/>
      <c r="BP244" s="598"/>
      <c r="BQ244" s="598"/>
      <c r="BR244" s="598"/>
      <c r="BS244" s="598">
        <v>11415</v>
      </c>
      <c r="BT244" s="598">
        <v>5072.3999999999996</v>
      </c>
      <c r="BU244" s="598"/>
      <c r="BV244" s="598">
        <v>2743.2</v>
      </c>
      <c r="BW244" s="598"/>
      <c r="BX244" s="598">
        <v>240</v>
      </c>
      <c r="BY244" s="598"/>
      <c r="BZ244" s="598"/>
      <c r="CA244" s="598"/>
      <c r="CB244" s="598">
        <v>252</v>
      </c>
      <c r="CC244" s="598">
        <v>446.5</v>
      </c>
      <c r="CD244" s="598">
        <v>501</v>
      </c>
      <c r="CE244" s="598">
        <v>258</v>
      </c>
      <c r="CF244" s="598">
        <v>1513.08</v>
      </c>
      <c r="CG244" s="598"/>
      <c r="CH244" s="598">
        <v>929.34</v>
      </c>
      <c r="CI244" s="598"/>
      <c r="CJ244" s="598">
        <v>442.98</v>
      </c>
      <c r="CK244" s="598"/>
      <c r="CL244" s="598">
        <v>930.96</v>
      </c>
      <c r="CM244" s="598">
        <v>6799.5</v>
      </c>
      <c r="CN244" s="598">
        <v>1917</v>
      </c>
      <c r="CO244" s="598">
        <v>3696</v>
      </c>
      <c r="CP244" s="598"/>
      <c r="CQ244" s="598"/>
      <c r="CR244" s="598">
        <v>21</v>
      </c>
      <c r="CS244" s="598">
        <v>396</v>
      </c>
      <c r="CT244" s="598"/>
      <c r="CU244" s="598">
        <v>298.62</v>
      </c>
      <c r="CV244" s="598">
        <v>1639</v>
      </c>
      <c r="CW244" s="598">
        <v>620</v>
      </c>
      <c r="CX244" s="598">
        <v>180</v>
      </c>
      <c r="CY244" s="598">
        <v>60</v>
      </c>
      <c r="CZ244" s="598">
        <v>12.5</v>
      </c>
      <c r="DA244" s="598">
        <v>504</v>
      </c>
      <c r="DB244" s="598"/>
      <c r="DC244" s="598"/>
      <c r="DD244" s="598"/>
      <c r="DE244" s="598"/>
      <c r="DF244" s="598"/>
      <c r="DG244" s="598"/>
      <c r="DH244" s="598">
        <v>148424.79999999999</v>
      </c>
      <c r="DI244" s="598" t="s">
        <v>809</v>
      </c>
      <c r="DJ244" s="598"/>
      <c r="DK244" s="598"/>
      <c r="DL244" s="598"/>
      <c r="DM244" s="598"/>
      <c r="DN244" s="598"/>
      <c r="DO244" s="598"/>
      <c r="DP244" s="598"/>
      <c r="DQ244" s="598"/>
      <c r="DR244" s="598"/>
      <c r="DS244" s="598"/>
      <c r="DT244" s="598"/>
      <c r="DU244" s="598"/>
      <c r="DV244" s="598"/>
      <c r="DW244" s="598"/>
      <c r="DX244" s="598"/>
      <c r="DY244" s="598"/>
      <c r="DZ244" s="598"/>
      <c r="EA244" s="598"/>
      <c r="EB244" s="598"/>
      <c r="EC244" s="598"/>
      <c r="ED244" s="598"/>
      <c r="EE244" s="598"/>
      <c r="EF244" s="598"/>
      <c r="EG244" s="598"/>
      <c r="EH244" s="598"/>
      <c r="EI244" s="598"/>
      <c r="EJ244" s="598"/>
      <c r="EK244" s="598"/>
      <c r="EL244" s="598"/>
      <c r="EM244" s="598"/>
      <c r="EN244" s="598"/>
      <c r="EO244" s="598"/>
      <c r="EP244" s="598"/>
      <c r="EQ244" s="598"/>
      <c r="ER244" s="598"/>
    </row>
    <row r="245" spans="1:148" ht="15" customHeight="1">
      <c r="A245" s="598" t="s">
        <v>810</v>
      </c>
      <c r="B245" s="598">
        <v>3277.5</v>
      </c>
      <c r="C245" s="598">
        <v>307.19</v>
      </c>
      <c r="D245" s="598">
        <v>2588.114</v>
      </c>
      <c r="E245" s="598">
        <v>251.53200000000001</v>
      </c>
      <c r="F245" s="598">
        <v>3907.94</v>
      </c>
      <c r="G245" s="598">
        <v>138</v>
      </c>
      <c r="H245" s="598">
        <v>88.412000000000006</v>
      </c>
      <c r="I245" s="598">
        <v>598.36</v>
      </c>
      <c r="J245" s="598"/>
      <c r="K245" s="598"/>
      <c r="L245" s="598"/>
      <c r="M245" s="598">
        <v>346.32</v>
      </c>
      <c r="N245" s="598">
        <v>1388.24</v>
      </c>
      <c r="O245" s="598">
        <v>497.28</v>
      </c>
      <c r="P245" s="598">
        <v>980.87</v>
      </c>
      <c r="Q245" s="598">
        <v>929.6</v>
      </c>
      <c r="R245" s="598"/>
      <c r="S245" s="598"/>
      <c r="T245" s="598"/>
      <c r="U245" s="598">
        <v>344.52</v>
      </c>
      <c r="V245" s="598">
        <v>1183.2</v>
      </c>
      <c r="W245" s="598"/>
      <c r="X245" s="598"/>
      <c r="Y245" s="598"/>
      <c r="Z245" s="598"/>
      <c r="AA245" s="598">
        <v>29.88</v>
      </c>
      <c r="AB245" s="598"/>
      <c r="AC245" s="598"/>
      <c r="AD245" s="598"/>
      <c r="AE245" s="598"/>
      <c r="AF245" s="598"/>
      <c r="AG245" s="598"/>
      <c r="AH245" s="598"/>
      <c r="AI245" s="598"/>
      <c r="AJ245" s="598">
        <v>3906</v>
      </c>
      <c r="AK245" s="598">
        <v>145.19999999999999</v>
      </c>
      <c r="AL245" s="598">
        <v>1380</v>
      </c>
      <c r="AM245" s="598"/>
      <c r="AN245" s="598">
        <v>40.67</v>
      </c>
      <c r="AO245" s="598">
        <v>42.298000000000002</v>
      </c>
      <c r="AP245" s="598">
        <v>6.5140000000000002</v>
      </c>
      <c r="AQ245" s="598"/>
      <c r="AR245" s="598"/>
      <c r="AS245" s="598"/>
      <c r="AT245" s="598"/>
      <c r="AU245" s="598"/>
      <c r="AV245" s="598"/>
      <c r="AW245" s="598">
        <v>426</v>
      </c>
      <c r="AX245" s="598">
        <v>1507.5</v>
      </c>
      <c r="AY245" s="598">
        <v>159</v>
      </c>
      <c r="AZ245" s="598"/>
      <c r="BA245" s="598"/>
      <c r="BB245" s="598"/>
      <c r="BC245" s="598"/>
      <c r="BD245" s="598"/>
      <c r="BE245" s="598"/>
      <c r="BF245" s="598"/>
      <c r="BG245" s="598">
        <v>159</v>
      </c>
      <c r="BH245" s="598"/>
      <c r="BI245" s="598">
        <v>667.2</v>
      </c>
      <c r="BJ245" s="598">
        <v>1618.5</v>
      </c>
      <c r="BK245" s="598">
        <v>2626.75</v>
      </c>
      <c r="BL245" s="598">
        <v>27</v>
      </c>
      <c r="BM245" s="598">
        <v>531</v>
      </c>
      <c r="BN245" s="598">
        <v>1558.98</v>
      </c>
      <c r="BO245" s="598"/>
      <c r="BP245" s="598"/>
      <c r="BQ245" s="598"/>
      <c r="BR245" s="598"/>
      <c r="BS245" s="598">
        <v>8649</v>
      </c>
      <c r="BT245" s="598">
        <v>4878.6000000000004</v>
      </c>
      <c r="BU245" s="598"/>
      <c r="BV245" s="598">
        <v>2567.16</v>
      </c>
      <c r="BW245" s="598"/>
      <c r="BX245" s="598">
        <v>240</v>
      </c>
      <c r="BY245" s="598"/>
      <c r="BZ245" s="598"/>
      <c r="CA245" s="598"/>
      <c r="CB245" s="598">
        <v>45</v>
      </c>
      <c r="CC245" s="598">
        <v>442</v>
      </c>
      <c r="CD245" s="598">
        <v>315</v>
      </c>
      <c r="CE245" s="598">
        <v>564</v>
      </c>
      <c r="CF245" s="598">
        <v>1480.68</v>
      </c>
      <c r="CG245" s="598"/>
      <c r="CH245" s="598">
        <v>2677.68</v>
      </c>
      <c r="CI245" s="598"/>
      <c r="CJ245" s="598">
        <v>560.88</v>
      </c>
      <c r="CK245" s="598"/>
      <c r="CL245" s="598">
        <v>717.84</v>
      </c>
      <c r="CM245" s="598">
        <v>12246.5</v>
      </c>
      <c r="CN245" s="598">
        <v>2611.5</v>
      </c>
      <c r="CO245" s="598">
        <v>3420</v>
      </c>
      <c r="CP245" s="598"/>
      <c r="CQ245" s="598"/>
      <c r="CR245" s="598">
        <v>78</v>
      </c>
      <c r="CS245" s="598">
        <v>456</v>
      </c>
      <c r="CT245" s="598"/>
      <c r="CU245" s="598">
        <v>362.7</v>
      </c>
      <c r="CV245" s="598">
        <v>1389.5</v>
      </c>
      <c r="CW245" s="598">
        <v>1062</v>
      </c>
      <c r="CX245" s="598">
        <v>360</v>
      </c>
      <c r="CY245" s="598">
        <v>57.5</v>
      </c>
      <c r="CZ245" s="598">
        <v>18</v>
      </c>
      <c r="DA245" s="598">
        <v>780</v>
      </c>
      <c r="DB245" s="598"/>
      <c r="DC245" s="598"/>
      <c r="DD245" s="598"/>
      <c r="DE245" s="598"/>
      <c r="DF245" s="598"/>
      <c r="DG245" s="598"/>
      <c r="DH245" s="598">
        <v>147079.802</v>
      </c>
      <c r="DI245" s="598" t="s">
        <v>810</v>
      </c>
      <c r="DJ245" s="598"/>
      <c r="DK245" s="598"/>
      <c r="DL245" s="598"/>
      <c r="DM245" s="598"/>
      <c r="DN245" s="598"/>
      <c r="DO245" s="598"/>
      <c r="DP245" s="598"/>
      <c r="DQ245" s="598"/>
      <c r="DR245" s="598"/>
      <c r="DS245" s="598"/>
      <c r="DT245" s="598"/>
      <c r="DU245" s="598"/>
      <c r="DV245" s="598"/>
      <c r="DW245" s="598"/>
      <c r="DX245" s="598"/>
      <c r="DY245" s="598"/>
      <c r="DZ245" s="598"/>
      <c r="EA245" s="598"/>
      <c r="EB245" s="598"/>
      <c r="EC245" s="598"/>
      <c r="ED245" s="598"/>
      <c r="EE245" s="598"/>
      <c r="EF245" s="598"/>
      <c r="EG245" s="598"/>
      <c r="EH245" s="598"/>
      <c r="EI245" s="598"/>
      <c r="EJ245" s="598"/>
      <c r="EK245" s="598"/>
      <c r="EL245" s="598"/>
      <c r="EM245" s="598"/>
      <c r="EN245" s="598"/>
      <c r="EO245" s="598"/>
      <c r="EP245" s="598"/>
      <c r="EQ245" s="598"/>
      <c r="ER245" s="598"/>
    </row>
    <row r="246" spans="1:148" ht="15" customHeight="1">
      <c r="A246" s="598" t="s">
        <v>811</v>
      </c>
      <c r="B246" s="598">
        <v>2793.4540000000002</v>
      </c>
      <c r="C246" s="598">
        <v>646.91800000000001</v>
      </c>
      <c r="D246" s="598">
        <v>2443.442</v>
      </c>
      <c r="E246" s="598">
        <v>149.15799999999999</v>
      </c>
      <c r="F246" s="598">
        <v>1952.12</v>
      </c>
      <c r="G246" s="598">
        <v>1038</v>
      </c>
      <c r="H246" s="598">
        <v>73.531999999999996</v>
      </c>
      <c r="I246" s="598">
        <v>42.56</v>
      </c>
      <c r="J246" s="598"/>
      <c r="K246" s="598"/>
      <c r="L246" s="598"/>
      <c r="M246" s="598">
        <v>337.44</v>
      </c>
      <c r="N246" s="598">
        <v>692.64</v>
      </c>
      <c r="O246" s="598">
        <v>435.12</v>
      </c>
      <c r="P246" s="598">
        <v>819.92</v>
      </c>
      <c r="Q246" s="598">
        <v>1176</v>
      </c>
      <c r="R246" s="598"/>
      <c r="S246" s="598"/>
      <c r="T246" s="598"/>
      <c r="U246" s="598">
        <v>2523.6</v>
      </c>
      <c r="V246" s="598">
        <v>1762.8</v>
      </c>
      <c r="W246" s="598"/>
      <c r="X246" s="598"/>
      <c r="Y246" s="598"/>
      <c r="Z246" s="598"/>
      <c r="AA246" s="598">
        <v>305.76</v>
      </c>
      <c r="AB246" s="598"/>
      <c r="AC246" s="598"/>
      <c r="AD246" s="598"/>
      <c r="AE246" s="598"/>
      <c r="AF246" s="598"/>
      <c r="AG246" s="598"/>
      <c r="AH246" s="598"/>
      <c r="AI246" s="598"/>
      <c r="AJ246" s="598">
        <v>6</v>
      </c>
      <c r="AK246" s="598">
        <v>139.19999999999999</v>
      </c>
      <c r="AL246" s="598">
        <v>1058</v>
      </c>
      <c r="AM246" s="598"/>
      <c r="AN246" s="598">
        <v>111.71899999999999</v>
      </c>
      <c r="AO246" s="598">
        <v>22.04</v>
      </c>
      <c r="AP246" s="598">
        <v>9.39</v>
      </c>
      <c r="AQ246" s="598"/>
      <c r="AR246" s="598">
        <v>5380.4049999999997</v>
      </c>
      <c r="AS246" s="598"/>
      <c r="AT246" s="598"/>
      <c r="AU246" s="598"/>
      <c r="AV246" s="598"/>
      <c r="AW246" s="598">
        <v>331.2</v>
      </c>
      <c r="AX246" s="598">
        <v>1392</v>
      </c>
      <c r="AY246" s="598">
        <v>177</v>
      </c>
      <c r="AZ246" s="598"/>
      <c r="BA246" s="598"/>
      <c r="BB246" s="598"/>
      <c r="BC246" s="598"/>
      <c r="BD246" s="598"/>
      <c r="BE246" s="598"/>
      <c r="BF246" s="598"/>
      <c r="BG246" s="598">
        <v>142.5</v>
      </c>
      <c r="BH246" s="598"/>
      <c r="BI246" s="598">
        <v>453.6</v>
      </c>
      <c r="BJ246" s="598">
        <v>1164</v>
      </c>
      <c r="BK246" s="598">
        <v>1604.5</v>
      </c>
      <c r="BL246" s="598">
        <v>6</v>
      </c>
      <c r="BM246" s="598">
        <v>759</v>
      </c>
      <c r="BN246" s="598">
        <v>1469.7</v>
      </c>
      <c r="BO246" s="598"/>
      <c r="BP246" s="598"/>
      <c r="BQ246" s="598"/>
      <c r="BR246" s="598"/>
      <c r="BS246" s="598">
        <v>4815</v>
      </c>
      <c r="BT246" s="598">
        <v>7363.2</v>
      </c>
      <c r="BU246" s="598"/>
      <c r="BV246" s="598">
        <v>2948.4</v>
      </c>
      <c r="BW246" s="598"/>
      <c r="BX246" s="598"/>
      <c r="BY246" s="598"/>
      <c r="BZ246" s="598"/>
      <c r="CA246" s="598"/>
      <c r="CB246" s="598">
        <v>562.5</v>
      </c>
      <c r="CC246" s="598">
        <v>547.5</v>
      </c>
      <c r="CD246" s="598">
        <v>174</v>
      </c>
      <c r="CE246" s="598">
        <v>312</v>
      </c>
      <c r="CF246" s="598">
        <v>1792.8</v>
      </c>
      <c r="CG246" s="598"/>
      <c r="CH246" s="598">
        <v>6942.78</v>
      </c>
      <c r="CI246" s="598"/>
      <c r="CJ246" s="598">
        <v>519.66</v>
      </c>
      <c r="CK246" s="598"/>
      <c r="CL246" s="598">
        <v>666</v>
      </c>
      <c r="CM246" s="598">
        <v>3455.5</v>
      </c>
      <c r="CN246" s="598">
        <v>7215.25</v>
      </c>
      <c r="CO246" s="598">
        <v>3000</v>
      </c>
      <c r="CP246" s="598"/>
      <c r="CQ246" s="598">
        <v>360</v>
      </c>
      <c r="CR246" s="598">
        <v>432</v>
      </c>
      <c r="CS246" s="598">
        <v>309</v>
      </c>
      <c r="CT246" s="598"/>
      <c r="CU246" s="598">
        <v>280.26</v>
      </c>
      <c r="CV246" s="598">
        <v>1324</v>
      </c>
      <c r="CW246" s="598">
        <v>1110</v>
      </c>
      <c r="CX246" s="598">
        <v>246</v>
      </c>
      <c r="CY246" s="598">
        <v>68</v>
      </c>
      <c r="CZ246" s="598">
        <v>33</v>
      </c>
      <c r="DA246" s="598">
        <v>714</v>
      </c>
      <c r="DB246" s="598"/>
      <c r="DC246" s="598"/>
      <c r="DD246" s="598"/>
      <c r="DE246" s="598"/>
      <c r="DF246" s="598"/>
      <c r="DG246" s="598"/>
      <c r="DH246" s="598">
        <v>131103.23000000001</v>
      </c>
      <c r="DI246" s="598" t="s">
        <v>811</v>
      </c>
      <c r="DJ246" s="598"/>
      <c r="DK246" s="598"/>
      <c r="DL246" s="598"/>
      <c r="DM246" s="598"/>
      <c r="DN246" s="598"/>
      <c r="DO246" s="598"/>
      <c r="DP246" s="598"/>
      <c r="DQ246" s="598"/>
      <c r="DR246" s="598"/>
      <c r="DS246" s="598"/>
      <c r="DT246" s="598"/>
      <c r="DU246" s="598"/>
      <c r="DV246" s="598"/>
      <c r="DW246" s="598"/>
      <c r="DX246" s="598"/>
      <c r="DY246" s="598"/>
      <c r="DZ246" s="598"/>
      <c r="EA246" s="598"/>
      <c r="EB246" s="598"/>
      <c r="EC246" s="598"/>
      <c r="ED246" s="598"/>
      <c r="EE246" s="598"/>
      <c r="EF246" s="598"/>
      <c r="EG246" s="598"/>
      <c r="EH246" s="598"/>
      <c r="EI246" s="598"/>
      <c r="EJ246" s="598"/>
      <c r="EK246" s="598"/>
      <c r="EL246" s="598"/>
      <c r="EM246" s="598"/>
      <c r="EN246" s="598"/>
      <c r="EO246" s="598"/>
      <c r="EP246" s="598"/>
      <c r="EQ246" s="598"/>
      <c r="ER246" s="598"/>
    </row>
    <row r="247" spans="1:148" ht="15" customHeight="1">
      <c r="A247" s="598" t="s">
        <v>812</v>
      </c>
      <c r="B247" s="598">
        <v>2499.422</v>
      </c>
      <c r="C247" s="598">
        <v>1197.8530000000001</v>
      </c>
      <c r="D247" s="598">
        <v>1494.634</v>
      </c>
      <c r="E247" s="598">
        <v>202.01</v>
      </c>
      <c r="F247" s="598">
        <v>1962.48</v>
      </c>
      <c r="G247" s="598">
        <v>630</v>
      </c>
      <c r="H247" s="598">
        <v>113.24</v>
      </c>
      <c r="I247" s="598">
        <v>194.6</v>
      </c>
      <c r="J247" s="598">
        <v>25</v>
      </c>
      <c r="K247" s="598"/>
      <c r="L247" s="598"/>
      <c r="M247" s="598">
        <v>367.04</v>
      </c>
      <c r="N247" s="598">
        <v>701.52</v>
      </c>
      <c r="O247" s="598">
        <v>509.12</v>
      </c>
      <c r="P247" s="598">
        <v>926.48</v>
      </c>
      <c r="Q247" s="598">
        <v>2972.48</v>
      </c>
      <c r="R247" s="598"/>
      <c r="S247" s="598"/>
      <c r="T247" s="598"/>
      <c r="U247" s="598">
        <v>3355.2</v>
      </c>
      <c r="V247" s="598">
        <v>1024.8</v>
      </c>
      <c r="W247" s="598"/>
      <c r="X247" s="598"/>
      <c r="Y247" s="598"/>
      <c r="Z247" s="598"/>
      <c r="AA247" s="598">
        <v>363.24</v>
      </c>
      <c r="AB247" s="598"/>
      <c r="AC247" s="598">
        <v>0</v>
      </c>
      <c r="AD247" s="598"/>
      <c r="AE247" s="598"/>
      <c r="AF247" s="598"/>
      <c r="AG247" s="598"/>
      <c r="AH247" s="598"/>
      <c r="AI247" s="598"/>
      <c r="AJ247" s="598">
        <v>1014</v>
      </c>
      <c r="AK247" s="598">
        <v>208.8</v>
      </c>
      <c r="AL247" s="598">
        <v>984.4</v>
      </c>
      <c r="AM247" s="598"/>
      <c r="AN247" s="598">
        <v>25.95</v>
      </c>
      <c r="AO247" s="598">
        <v>50.131999999999998</v>
      </c>
      <c r="AP247" s="598">
        <v>11.742000000000001</v>
      </c>
      <c r="AQ247" s="598">
        <v>0</v>
      </c>
      <c r="AR247" s="598">
        <v>0</v>
      </c>
      <c r="AS247" s="598"/>
      <c r="AT247" s="598"/>
      <c r="AU247" s="598"/>
      <c r="AV247" s="598"/>
      <c r="AW247" s="598">
        <v>487.2</v>
      </c>
      <c r="AX247" s="598">
        <v>456</v>
      </c>
      <c r="AY247" s="598">
        <v>261</v>
      </c>
      <c r="AZ247" s="598"/>
      <c r="BA247" s="598"/>
      <c r="BB247" s="598"/>
      <c r="BC247" s="598"/>
      <c r="BD247" s="598"/>
      <c r="BE247" s="598"/>
      <c r="BF247" s="598"/>
      <c r="BG247" s="598">
        <v>259.5</v>
      </c>
      <c r="BH247" s="598"/>
      <c r="BI247" s="598">
        <v>662.4</v>
      </c>
      <c r="BJ247" s="598">
        <v>472.5</v>
      </c>
      <c r="BK247" s="598">
        <v>1679.5</v>
      </c>
      <c r="BL247" s="598">
        <v>3</v>
      </c>
      <c r="BM247" s="598">
        <v>492.5</v>
      </c>
      <c r="BN247" s="598">
        <v>1243.44</v>
      </c>
      <c r="BO247" s="598"/>
      <c r="BP247" s="598"/>
      <c r="BQ247" s="598"/>
      <c r="BR247" s="598"/>
      <c r="BS247" s="598">
        <v>9025</v>
      </c>
      <c r="BT247" s="598">
        <v>4416.6000000000004</v>
      </c>
      <c r="BU247" s="598"/>
      <c r="BV247" s="598">
        <v>1998</v>
      </c>
      <c r="BW247" s="598"/>
      <c r="BX247" s="598">
        <v>487.2</v>
      </c>
      <c r="BY247" s="598"/>
      <c r="BZ247" s="598"/>
      <c r="CA247" s="598"/>
      <c r="CB247" s="598">
        <v>604.5</v>
      </c>
      <c r="CC247" s="598">
        <v>444</v>
      </c>
      <c r="CD247" s="598">
        <v>120</v>
      </c>
      <c r="CE247" s="598">
        <v>324</v>
      </c>
      <c r="CF247" s="598">
        <v>988.2</v>
      </c>
      <c r="CG247" s="598"/>
      <c r="CH247" s="598">
        <v>4621.68</v>
      </c>
      <c r="CI247" s="598"/>
      <c r="CJ247" s="598">
        <v>419.04</v>
      </c>
      <c r="CK247" s="598"/>
      <c r="CL247" s="598">
        <v>728.1</v>
      </c>
      <c r="CM247" s="598">
        <v>2044</v>
      </c>
      <c r="CN247" s="598">
        <v>3201</v>
      </c>
      <c r="CO247" s="598">
        <v>2592</v>
      </c>
      <c r="CP247" s="598"/>
      <c r="CQ247" s="598">
        <v>6135</v>
      </c>
      <c r="CR247" s="598">
        <v>324</v>
      </c>
      <c r="CS247" s="598">
        <v>351</v>
      </c>
      <c r="CT247" s="598"/>
      <c r="CU247" s="598">
        <v>438.48</v>
      </c>
      <c r="CV247" s="598">
        <v>1098</v>
      </c>
      <c r="CW247" s="598">
        <v>996</v>
      </c>
      <c r="CX247" s="598">
        <v>504</v>
      </c>
      <c r="CY247" s="598">
        <v>42.5</v>
      </c>
      <c r="CZ247" s="598">
        <v>22.5</v>
      </c>
      <c r="DA247" s="598">
        <v>978</v>
      </c>
      <c r="DB247" s="598"/>
      <c r="DC247" s="598"/>
      <c r="DD247" s="598"/>
      <c r="DE247" s="598"/>
      <c r="DF247" s="598"/>
      <c r="DG247" s="598"/>
      <c r="DH247" s="598">
        <v>124189.88400000001</v>
      </c>
      <c r="DI247" s="598" t="s">
        <v>812</v>
      </c>
      <c r="DJ247" s="598"/>
      <c r="DK247" s="598"/>
      <c r="DL247" s="598"/>
      <c r="DM247" s="598"/>
      <c r="DN247" s="598"/>
      <c r="DO247" s="598"/>
      <c r="DP247" s="598"/>
      <c r="DQ247" s="598"/>
      <c r="DR247" s="598"/>
      <c r="DS247" s="598"/>
      <c r="DT247" s="598"/>
      <c r="DU247" s="598"/>
      <c r="DV247" s="598"/>
      <c r="DW247" s="598"/>
      <c r="DX247" s="598"/>
      <c r="DY247" s="598"/>
      <c r="DZ247" s="598"/>
      <c r="EA247" s="598"/>
      <c r="EB247" s="598"/>
      <c r="EC247" s="598"/>
      <c r="ED247" s="598"/>
      <c r="EE247" s="598"/>
      <c r="EF247" s="598"/>
      <c r="EG247" s="598"/>
      <c r="EH247" s="598"/>
      <c r="EI247" s="598"/>
      <c r="EJ247" s="598"/>
      <c r="EK247" s="598"/>
      <c r="EL247" s="598"/>
      <c r="EM247" s="598"/>
      <c r="EN247" s="598"/>
      <c r="EO247" s="598"/>
      <c r="EP247" s="598"/>
      <c r="EQ247" s="598"/>
      <c r="ER247" s="598"/>
    </row>
    <row r="248" spans="1:148" ht="15" customHeight="1">
      <c r="A248" s="598" t="s">
        <v>813</v>
      </c>
      <c r="B248" s="598">
        <v>4076.8960000000002</v>
      </c>
      <c r="C248" s="598">
        <v>408.20400000000001</v>
      </c>
      <c r="D248" s="598">
        <v>3060.826</v>
      </c>
      <c r="E248" s="598">
        <v>262.42599999999999</v>
      </c>
      <c r="F248" s="598">
        <v>4008.58</v>
      </c>
      <c r="G248" s="598">
        <v>702</v>
      </c>
      <c r="H248" s="598">
        <v>489.03399999999999</v>
      </c>
      <c r="I248" s="598">
        <v>900.48</v>
      </c>
      <c r="J248" s="598">
        <v>25</v>
      </c>
      <c r="K248" s="598"/>
      <c r="L248" s="598"/>
      <c r="M248" s="598">
        <v>967.92</v>
      </c>
      <c r="N248" s="598">
        <v>719.28</v>
      </c>
      <c r="O248" s="598">
        <v>417.36</v>
      </c>
      <c r="P248" s="598">
        <v>1586.56</v>
      </c>
      <c r="Q248" s="598">
        <v>3351.04</v>
      </c>
      <c r="R248" s="598"/>
      <c r="S248" s="598"/>
      <c r="T248" s="598"/>
      <c r="U248" s="598">
        <v>2680.92</v>
      </c>
      <c r="V248" s="598">
        <v>457.2</v>
      </c>
      <c r="W248" s="598"/>
      <c r="X248" s="598"/>
      <c r="Y248" s="598"/>
      <c r="Z248" s="598"/>
      <c r="AA248" s="598">
        <v>291.60000000000002</v>
      </c>
      <c r="AB248" s="598"/>
      <c r="AC248" s="598">
        <v>0</v>
      </c>
      <c r="AD248" s="598"/>
      <c r="AE248" s="598"/>
      <c r="AF248" s="598"/>
      <c r="AG248" s="598"/>
      <c r="AH248" s="598"/>
      <c r="AI248" s="598"/>
      <c r="AJ248" s="598">
        <v>12</v>
      </c>
      <c r="AK248" s="598">
        <v>224.4</v>
      </c>
      <c r="AL248" s="598">
        <v>1729.6</v>
      </c>
      <c r="AM248" s="598"/>
      <c r="AN248" s="598">
        <v>49.718000000000004</v>
      </c>
      <c r="AO248" s="598">
        <v>48.414000000000001</v>
      </c>
      <c r="AP248" s="598">
        <v>22.678000000000001</v>
      </c>
      <c r="AQ248" s="598">
        <v>0</v>
      </c>
      <c r="AR248" s="598">
        <v>0</v>
      </c>
      <c r="AS248" s="598"/>
      <c r="AT248" s="598"/>
      <c r="AU248" s="598"/>
      <c r="AV248" s="598"/>
      <c r="AW248" s="598">
        <v>739.2</v>
      </c>
      <c r="AX248" s="598">
        <v>73.5</v>
      </c>
      <c r="AY248" s="598">
        <v>468</v>
      </c>
      <c r="AZ248" s="598"/>
      <c r="BA248" s="598"/>
      <c r="BB248" s="598"/>
      <c r="BC248" s="598"/>
      <c r="BD248" s="598"/>
      <c r="BE248" s="598"/>
      <c r="BF248" s="598"/>
      <c r="BG248" s="598">
        <v>441</v>
      </c>
      <c r="BH248" s="598"/>
      <c r="BI248" s="598">
        <v>952.8</v>
      </c>
      <c r="BJ248" s="598">
        <v>0</v>
      </c>
      <c r="BK248" s="598">
        <v>1886.75</v>
      </c>
      <c r="BL248" s="598">
        <v>189</v>
      </c>
      <c r="BM248" s="598">
        <v>276.5</v>
      </c>
      <c r="BN248" s="598">
        <v>1080.18</v>
      </c>
      <c r="BO248" s="598"/>
      <c r="BP248" s="598"/>
      <c r="BQ248" s="598"/>
      <c r="BR248" s="598"/>
      <c r="BS248" s="598">
        <v>9815</v>
      </c>
      <c r="BT248" s="598">
        <v>4470</v>
      </c>
      <c r="BU248" s="598"/>
      <c r="BV248" s="598">
        <v>3692.52</v>
      </c>
      <c r="BW248" s="598"/>
      <c r="BX248" s="598">
        <v>0</v>
      </c>
      <c r="BY248" s="598"/>
      <c r="BZ248" s="598"/>
      <c r="CA248" s="598"/>
      <c r="CB248" s="598">
        <v>681</v>
      </c>
      <c r="CC248" s="598">
        <v>378.5</v>
      </c>
      <c r="CD248" s="598">
        <v>93.5</v>
      </c>
      <c r="CE248" s="598">
        <v>313.2</v>
      </c>
      <c r="CF248" s="598">
        <v>1992.6</v>
      </c>
      <c r="CG248" s="598"/>
      <c r="CH248" s="598">
        <v>2943</v>
      </c>
      <c r="CI248" s="598"/>
      <c r="CJ248" s="598">
        <v>430.92</v>
      </c>
      <c r="CK248" s="598"/>
      <c r="CL248" s="598">
        <v>410.76</v>
      </c>
      <c r="CM248" s="598">
        <v>1757.75</v>
      </c>
      <c r="CN248" s="598">
        <v>4392</v>
      </c>
      <c r="CO248" s="598">
        <v>2724</v>
      </c>
      <c r="CP248" s="598"/>
      <c r="CQ248" s="598">
        <v>931.5</v>
      </c>
      <c r="CR248" s="598">
        <v>288</v>
      </c>
      <c r="CS248" s="598">
        <v>330.5</v>
      </c>
      <c r="CT248" s="598"/>
      <c r="CU248" s="598">
        <v>490.14</v>
      </c>
      <c r="CV248" s="598">
        <v>1653.5</v>
      </c>
      <c r="CW248" s="598">
        <v>906</v>
      </c>
      <c r="CX248" s="598">
        <v>180</v>
      </c>
      <c r="CY248" s="598">
        <v>56</v>
      </c>
      <c r="CZ248" s="598">
        <v>6</v>
      </c>
      <c r="DA248" s="598">
        <v>360</v>
      </c>
      <c r="DB248" s="598"/>
      <c r="DC248" s="598"/>
      <c r="DD248" s="598"/>
      <c r="DE248" s="598"/>
      <c r="DF248" s="598"/>
      <c r="DG248" s="598"/>
      <c r="DH248" s="598">
        <v>131247.08799999999</v>
      </c>
      <c r="DI248" s="598" t="s">
        <v>813</v>
      </c>
      <c r="DJ248" s="598"/>
      <c r="DK248" s="598"/>
      <c r="DL248" s="598"/>
      <c r="DM248" s="598"/>
      <c r="DN248" s="598"/>
      <c r="DO248" s="598"/>
      <c r="DP248" s="598"/>
      <c r="DQ248" s="598"/>
      <c r="DR248" s="598"/>
      <c r="DS248" s="598"/>
      <c r="DT248" s="598"/>
      <c r="DU248" s="598"/>
      <c r="DV248" s="598"/>
      <c r="DW248" s="598"/>
      <c r="DX248" s="598"/>
      <c r="DY248" s="598"/>
      <c r="DZ248" s="598"/>
      <c r="EA248" s="598"/>
      <c r="EB248" s="598"/>
      <c r="EC248" s="598"/>
      <c r="ED248" s="598"/>
      <c r="EE248" s="598"/>
      <c r="EF248" s="598"/>
      <c r="EG248" s="598"/>
      <c r="EH248" s="598"/>
      <c r="EI248" s="598"/>
      <c r="EJ248" s="598"/>
      <c r="EK248" s="598"/>
      <c r="EL248" s="598"/>
      <c r="EM248" s="598"/>
      <c r="EN248" s="598"/>
      <c r="EO248" s="598"/>
      <c r="EP248" s="598"/>
      <c r="EQ248" s="598"/>
      <c r="ER248" s="598"/>
    </row>
    <row r="249" spans="1:148" ht="15" customHeight="1">
      <c r="A249" s="598" t="s">
        <v>814</v>
      </c>
      <c r="B249" s="598">
        <v>4782.2250000000004</v>
      </c>
      <c r="C249" s="598">
        <v>195.87</v>
      </c>
      <c r="D249" s="598">
        <v>2268.0059999999999</v>
      </c>
      <c r="E249" s="598">
        <v>290.97199999999998</v>
      </c>
      <c r="F249" s="598">
        <v>1782.29</v>
      </c>
      <c r="G249" s="598">
        <v>30</v>
      </c>
      <c r="H249" s="598">
        <v>53.161999999999999</v>
      </c>
      <c r="I249" s="598">
        <v>1165.6400000000001</v>
      </c>
      <c r="J249" s="598">
        <v>0.87</v>
      </c>
      <c r="K249" s="598">
        <v>0</v>
      </c>
      <c r="L249" s="598"/>
      <c r="M249" s="598">
        <v>1664.63</v>
      </c>
      <c r="N249" s="598">
        <v>741.11</v>
      </c>
      <c r="O249" s="598">
        <v>423.28</v>
      </c>
      <c r="P249" s="598">
        <v>1096.68</v>
      </c>
      <c r="Q249" s="598">
        <v>893.76</v>
      </c>
      <c r="R249" s="598"/>
      <c r="S249" s="598"/>
      <c r="T249" s="598"/>
      <c r="U249" s="598">
        <v>1288.8</v>
      </c>
      <c r="V249" s="598">
        <v>326.76</v>
      </c>
      <c r="W249" s="598"/>
      <c r="X249" s="598"/>
      <c r="Y249" s="598"/>
      <c r="Z249" s="598"/>
      <c r="AA249" s="598">
        <v>254.28</v>
      </c>
      <c r="AB249" s="598"/>
      <c r="AC249" s="598">
        <v>0</v>
      </c>
      <c r="AD249" s="598"/>
      <c r="AE249" s="598"/>
      <c r="AF249" s="598"/>
      <c r="AG249" s="598"/>
      <c r="AH249" s="598"/>
      <c r="AI249" s="598"/>
      <c r="AJ249" s="598">
        <v>6</v>
      </c>
      <c r="AK249" s="598">
        <v>168</v>
      </c>
      <c r="AL249" s="598">
        <v>1462.8</v>
      </c>
      <c r="AM249" s="598"/>
      <c r="AN249" s="598">
        <v>44.180500000000002</v>
      </c>
      <c r="AO249" s="598">
        <v>35.71</v>
      </c>
      <c r="AP249" s="598">
        <v>14.364000000000001</v>
      </c>
      <c r="AQ249" s="598">
        <v>0</v>
      </c>
      <c r="AR249" s="598">
        <v>0</v>
      </c>
      <c r="AS249" s="598"/>
      <c r="AT249" s="598"/>
      <c r="AU249" s="598"/>
      <c r="AV249" s="598"/>
      <c r="AW249" s="598">
        <v>276</v>
      </c>
      <c r="AX249" s="598">
        <v>0</v>
      </c>
      <c r="AY249" s="598">
        <v>232.5</v>
      </c>
      <c r="AZ249" s="598"/>
      <c r="BA249" s="598"/>
      <c r="BB249" s="598"/>
      <c r="BC249" s="598"/>
      <c r="BD249" s="598"/>
      <c r="BE249" s="598"/>
      <c r="BF249" s="598"/>
      <c r="BG249" s="598">
        <v>274.5</v>
      </c>
      <c r="BH249" s="598"/>
      <c r="BI249" s="598">
        <v>375.6</v>
      </c>
      <c r="BJ249" s="598">
        <v>0</v>
      </c>
      <c r="BK249" s="598">
        <v>1662.5</v>
      </c>
      <c r="BL249" s="598">
        <v>24</v>
      </c>
      <c r="BM249" s="598">
        <v>255</v>
      </c>
      <c r="BN249" s="598">
        <v>1167.48</v>
      </c>
      <c r="BO249" s="598"/>
      <c r="BP249" s="598"/>
      <c r="BQ249" s="598"/>
      <c r="BR249" s="598"/>
      <c r="BS249" s="598">
        <v>18023.5</v>
      </c>
      <c r="BT249" s="598">
        <v>12612.4</v>
      </c>
      <c r="BU249" s="598"/>
      <c r="BV249" s="598">
        <v>1981.8</v>
      </c>
      <c r="BW249" s="598"/>
      <c r="BX249" s="598">
        <v>480</v>
      </c>
      <c r="BY249" s="598"/>
      <c r="BZ249" s="598"/>
      <c r="CA249" s="598"/>
      <c r="CB249" s="598">
        <v>106.5</v>
      </c>
      <c r="CC249" s="598">
        <v>242</v>
      </c>
      <c r="CD249" s="598">
        <v>96</v>
      </c>
      <c r="CE249" s="598">
        <v>248.4</v>
      </c>
      <c r="CF249" s="598">
        <v>1015.2</v>
      </c>
      <c r="CG249" s="598"/>
      <c r="CH249" s="598">
        <v>2384.1</v>
      </c>
      <c r="CI249" s="598"/>
      <c r="CJ249" s="598">
        <v>351.36</v>
      </c>
      <c r="CK249" s="598"/>
      <c r="CL249" s="598">
        <v>232.74</v>
      </c>
      <c r="CM249" s="598">
        <v>1485.25</v>
      </c>
      <c r="CN249" s="598">
        <v>2535.75</v>
      </c>
      <c r="CO249" s="598">
        <v>5111.5</v>
      </c>
      <c r="CP249" s="598"/>
      <c r="CQ249" s="598">
        <v>757.5</v>
      </c>
      <c r="CR249" s="598">
        <v>10.5</v>
      </c>
      <c r="CS249" s="598">
        <v>168</v>
      </c>
      <c r="CT249" s="598"/>
      <c r="CU249" s="598">
        <v>410.4</v>
      </c>
      <c r="CV249" s="598">
        <v>1857</v>
      </c>
      <c r="CW249" s="598">
        <v>1382</v>
      </c>
      <c r="CX249" s="598">
        <v>0</v>
      </c>
      <c r="CY249" s="598">
        <v>117.5</v>
      </c>
      <c r="CZ249" s="598">
        <v>199.5</v>
      </c>
      <c r="DA249" s="598">
        <v>278</v>
      </c>
      <c r="DB249" s="598"/>
      <c r="DC249" s="598"/>
      <c r="DD249" s="598"/>
      <c r="DE249" s="598"/>
      <c r="DF249" s="598"/>
      <c r="DG249" s="598"/>
      <c r="DH249" s="598">
        <v>143492.69149999999</v>
      </c>
      <c r="DI249" s="598" t="s">
        <v>814</v>
      </c>
      <c r="DJ249" s="598"/>
      <c r="DK249" s="598"/>
      <c r="DL249" s="598"/>
      <c r="DM249" s="598"/>
      <c r="DN249" s="598"/>
      <c r="DO249" s="598"/>
      <c r="DP249" s="598"/>
      <c r="DQ249" s="598"/>
      <c r="DR249" s="598"/>
      <c r="DS249" s="598"/>
      <c r="DT249" s="598"/>
      <c r="DU249" s="598"/>
      <c r="DV249" s="598"/>
      <c r="DW249" s="598"/>
      <c r="DX249" s="598"/>
      <c r="DY249" s="598"/>
      <c r="DZ249" s="598"/>
      <c r="EA249" s="598"/>
      <c r="EB249" s="598"/>
      <c r="EC249" s="598"/>
      <c r="ED249" s="598"/>
      <c r="EE249" s="598"/>
      <c r="EF249" s="598"/>
      <c r="EG249" s="598"/>
      <c r="EH249" s="598"/>
      <c r="EI249" s="598"/>
      <c r="EJ249" s="598"/>
      <c r="EK249" s="598"/>
      <c r="EL249" s="598"/>
      <c r="EM249" s="598"/>
      <c r="EN249" s="598"/>
      <c r="EO249" s="598"/>
      <c r="EP249" s="598"/>
      <c r="EQ249" s="598"/>
      <c r="ER249" s="598"/>
    </row>
    <row r="250" spans="1:148" ht="15" customHeight="1">
      <c r="A250" s="598" t="s">
        <v>815</v>
      </c>
      <c r="B250" s="598">
        <v>3522.57</v>
      </c>
      <c r="C250" s="598">
        <v>182.66</v>
      </c>
      <c r="D250" s="598">
        <v>3709.6179999999999</v>
      </c>
      <c r="E250" s="598">
        <v>236.29</v>
      </c>
      <c r="F250" s="598">
        <v>2196.3200000000002</v>
      </c>
      <c r="G250" s="598">
        <v>6</v>
      </c>
      <c r="H250" s="598">
        <v>141.09</v>
      </c>
      <c r="I250" s="598">
        <v>893.76</v>
      </c>
      <c r="J250" s="598">
        <v>7.3380000000000001</v>
      </c>
      <c r="K250" s="598">
        <v>896</v>
      </c>
      <c r="L250" s="598"/>
      <c r="M250" s="598">
        <v>772.56</v>
      </c>
      <c r="N250" s="598">
        <v>1592.48</v>
      </c>
      <c r="O250" s="598">
        <v>222</v>
      </c>
      <c r="P250" s="598">
        <v>790.32</v>
      </c>
      <c r="Q250" s="598">
        <v>295.68</v>
      </c>
      <c r="R250" s="598"/>
      <c r="S250" s="598"/>
      <c r="T250" s="598"/>
      <c r="U250" s="598">
        <v>484.92</v>
      </c>
      <c r="V250" s="598">
        <v>400.8</v>
      </c>
      <c r="W250" s="598"/>
      <c r="X250" s="598"/>
      <c r="Y250" s="598"/>
      <c r="Z250" s="598"/>
      <c r="AA250" s="598">
        <v>436.32</v>
      </c>
      <c r="AB250" s="598"/>
      <c r="AC250" s="598">
        <v>0</v>
      </c>
      <c r="AD250" s="598"/>
      <c r="AE250" s="598"/>
      <c r="AF250" s="598"/>
      <c r="AG250" s="598"/>
      <c r="AH250" s="598"/>
      <c r="AI250" s="598"/>
      <c r="AJ250" s="598">
        <v>6</v>
      </c>
      <c r="AK250" s="598">
        <v>128.4</v>
      </c>
      <c r="AL250" s="598">
        <v>625.6</v>
      </c>
      <c r="AM250" s="598"/>
      <c r="AN250" s="598">
        <v>22.846</v>
      </c>
      <c r="AO250" s="598">
        <v>12.137</v>
      </c>
      <c r="AP250" s="598">
        <v>15.63</v>
      </c>
      <c r="AQ250" s="598">
        <v>0</v>
      </c>
      <c r="AR250" s="598">
        <v>0</v>
      </c>
      <c r="AS250" s="598"/>
      <c r="AT250" s="598"/>
      <c r="AU250" s="598"/>
      <c r="AV250" s="598"/>
      <c r="AW250" s="598">
        <v>237.6</v>
      </c>
      <c r="AX250" s="598">
        <v>0</v>
      </c>
      <c r="AY250" s="598">
        <v>111</v>
      </c>
      <c r="AZ250" s="598"/>
      <c r="BA250" s="598"/>
      <c r="BB250" s="598"/>
      <c r="BC250" s="598"/>
      <c r="BD250" s="598"/>
      <c r="BE250" s="598"/>
      <c r="BF250" s="598"/>
      <c r="BG250" s="598">
        <v>105</v>
      </c>
      <c r="BH250" s="598"/>
      <c r="BI250" s="598">
        <v>285.60000000000002</v>
      </c>
      <c r="BJ250" s="598">
        <v>0</v>
      </c>
      <c r="BK250" s="598">
        <v>1459.5</v>
      </c>
      <c r="BL250" s="598">
        <v>18</v>
      </c>
      <c r="BM250" s="598">
        <v>327</v>
      </c>
      <c r="BN250" s="598">
        <v>1009.8</v>
      </c>
      <c r="BO250" s="598"/>
      <c r="BP250" s="598"/>
      <c r="BQ250" s="598"/>
      <c r="BR250" s="598"/>
      <c r="BS250" s="598">
        <v>11130</v>
      </c>
      <c r="BT250" s="598">
        <v>9696</v>
      </c>
      <c r="BU250" s="598"/>
      <c r="BV250" s="598">
        <v>2559.6</v>
      </c>
      <c r="BW250" s="598"/>
      <c r="BX250" s="598">
        <v>480</v>
      </c>
      <c r="BY250" s="598"/>
      <c r="BZ250" s="598"/>
      <c r="CA250" s="598"/>
      <c r="CB250" s="598">
        <v>12</v>
      </c>
      <c r="CC250" s="598">
        <v>249.5</v>
      </c>
      <c r="CD250" s="598">
        <v>75</v>
      </c>
      <c r="CE250" s="598">
        <v>170.4</v>
      </c>
      <c r="CF250" s="598">
        <v>1999.08</v>
      </c>
      <c r="CG250" s="598"/>
      <c r="CH250" s="598">
        <v>950.76</v>
      </c>
      <c r="CI250" s="598"/>
      <c r="CJ250" s="598">
        <v>729</v>
      </c>
      <c r="CK250" s="598"/>
      <c r="CL250" s="598">
        <v>229.14</v>
      </c>
      <c r="CM250" s="598">
        <v>1221.5</v>
      </c>
      <c r="CN250" s="598">
        <v>1750.5</v>
      </c>
      <c r="CO250" s="598">
        <v>3144</v>
      </c>
      <c r="CP250" s="598"/>
      <c r="CQ250" s="598">
        <v>1290</v>
      </c>
      <c r="CR250" s="598">
        <v>0</v>
      </c>
      <c r="CS250" s="598">
        <v>105</v>
      </c>
      <c r="CT250" s="598"/>
      <c r="CU250" s="598">
        <v>501.12</v>
      </c>
      <c r="CV250" s="598">
        <v>1395.5</v>
      </c>
      <c r="CW250" s="598">
        <v>404</v>
      </c>
      <c r="CX250" s="598">
        <v>0</v>
      </c>
      <c r="CY250" s="598">
        <v>240</v>
      </c>
      <c r="CZ250" s="598">
        <v>183</v>
      </c>
      <c r="DA250" s="598">
        <v>180</v>
      </c>
      <c r="DB250" s="598"/>
      <c r="DC250" s="598"/>
      <c r="DD250" s="598"/>
      <c r="DE250" s="598"/>
      <c r="DF250" s="598"/>
      <c r="DG250" s="598"/>
      <c r="DH250" s="598">
        <v>101975.459</v>
      </c>
      <c r="DI250" s="598" t="s">
        <v>815</v>
      </c>
      <c r="DJ250" s="598"/>
      <c r="DK250" s="598"/>
      <c r="DL250" s="598"/>
      <c r="DM250" s="598"/>
      <c r="DN250" s="598"/>
      <c r="DO250" s="598"/>
      <c r="DP250" s="598"/>
      <c r="DQ250" s="598"/>
      <c r="DR250" s="598"/>
      <c r="DS250" s="598"/>
      <c r="DT250" s="598"/>
      <c r="DU250" s="598"/>
      <c r="DV250" s="598"/>
      <c r="DW250" s="598"/>
      <c r="DX250" s="598"/>
      <c r="DY250" s="598"/>
      <c r="DZ250" s="598"/>
      <c r="EA250" s="598"/>
      <c r="EB250" s="598"/>
      <c r="EC250" s="598"/>
      <c r="ED250" s="598"/>
      <c r="EE250" s="598"/>
      <c r="EF250" s="598"/>
      <c r="EG250" s="598"/>
      <c r="EH250" s="598"/>
      <c r="EI250" s="598"/>
      <c r="EJ250" s="598"/>
      <c r="EK250" s="598"/>
      <c r="EL250" s="598"/>
      <c r="EM250" s="598"/>
      <c r="EN250" s="598"/>
      <c r="EO250" s="598"/>
      <c r="EP250" s="598"/>
      <c r="EQ250" s="598"/>
      <c r="ER250" s="598"/>
    </row>
    <row r="251" spans="1:148" ht="15" customHeight="1">
      <c r="A251" s="598" t="s">
        <v>816</v>
      </c>
      <c r="B251" s="598">
        <v>3113.8119999999999</v>
      </c>
      <c r="C251" s="598">
        <v>100.66200000000001</v>
      </c>
      <c r="D251" s="598">
        <v>2809.7739999999999</v>
      </c>
      <c r="E251" s="598">
        <v>241.37799999999999</v>
      </c>
      <c r="F251" s="598">
        <v>1675.36</v>
      </c>
      <c r="G251" s="598">
        <v>36</v>
      </c>
      <c r="H251" s="598">
        <v>615.87800000000004</v>
      </c>
      <c r="I251" s="598">
        <v>1942.92</v>
      </c>
      <c r="J251" s="598">
        <v>0</v>
      </c>
      <c r="K251" s="598">
        <v>115.11799999999999</v>
      </c>
      <c r="L251" s="598"/>
      <c r="M251" s="598">
        <v>246.42</v>
      </c>
      <c r="N251" s="598">
        <v>1556.96</v>
      </c>
      <c r="O251" s="598">
        <v>272.32</v>
      </c>
      <c r="P251" s="598">
        <v>619.38</v>
      </c>
      <c r="Q251" s="598">
        <v>1005.76</v>
      </c>
      <c r="R251" s="598"/>
      <c r="S251" s="598"/>
      <c r="T251" s="598"/>
      <c r="U251" s="598">
        <v>387</v>
      </c>
      <c r="V251" s="598">
        <v>604.79999999999995</v>
      </c>
      <c r="W251" s="598"/>
      <c r="X251" s="598"/>
      <c r="Y251" s="598"/>
      <c r="Z251" s="598"/>
      <c r="AA251" s="598">
        <v>411</v>
      </c>
      <c r="AB251" s="598"/>
      <c r="AC251" s="598">
        <v>0</v>
      </c>
      <c r="AD251" s="598"/>
      <c r="AE251" s="598"/>
      <c r="AF251" s="598"/>
      <c r="AG251" s="598"/>
      <c r="AH251" s="598"/>
      <c r="AI251" s="598"/>
      <c r="AJ251" s="598">
        <v>6</v>
      </c>
      <c r="AK251" s="598">
        <v>147</v>
      </c>
      <c r="AL251" s="598">
        <v>616.4</v>
      </c>
      <c r="AM251" s="598"/>
      <c r="AN251" s="598">
        <v>25.373999999999999</v>
      </c>
      <c r="AO251" s="598">
        <v>19.012</v>
      </c>
      <c r="AP251" s="598">
        <v>9.5359999999999996</v>
      </c>
      <c r="AQ251" s="598">
        <v>0</v>
      </c>
      <c r="AR251" s="598">
        <v>0</v>
      </c>
      <c r="AS251" s="598"/>
      <c r="AT251" s="598"/>
      <c r="AU251" s="598"/>
      <c r="AV251" s="598"/>
      <c r="AW251" s="598">
        <v>303.60000000000002</v>
      </c>
      <c r="AX251" s="598">
        <v>0</v>
      </c>
      <c r="AY251" s="598">
        <v>94.5</v>
      </c>
      <c r="AZ251" s="598"/>
      <c r="BA251" s="598"/>
      <c r="BB251" s="598"/>
      <c r="BC251" s="598"/>
      <c r="BD251" s="598"/>
      <c r="BE251" s="598"/>
      <c r="BF251" s="598"/>
      <c r="BG251" s="598">
        <v>103.5</v>
      </c>
      <c r="BH251" s="598"/>
      <c r="BI251" s="598">
        <v>414</v>
      </c>
      <c r="BJ251" s="598">
        <v>0</v>
      </c>
      <c r="BK251" s="598">
        <v>1328</v>
      </c>
      <c r="BL251" s="598">
        <v>9</v>
      </c>
      <c r="BM251" s="598">
        <v>468</v>
      </c>
      <c r="BN251" s="598">
        <v>758.16</v>
      </c>
      <c r="BO251" s="598"/>
      <c r="BP251" s="598"/>
      <c r="BQ251" s="598"/>
      <c r="BR251" s="598"/>
      <c r="BS251" s="598">
        <v>8334</v>
      </c>
      <c r="BT251" s="598">
        <v>9355.2000000000007</v>
      </c>
      <c r="BU251" s="598"/>
      <c r="BV251" s="598">
        <v>1798.2</v>
      </c>
      <c r="BW251" s="598"/>
      <c r="BX251" s="598">
        <v>510</v>
      </c>
      <c r="BY251" s="598"/>
      <c r="BZ251" s="598"/>
      <c r="CA251" s="598"/>
      <c r="CB251" s="598">
        <v>24</v>
      </c>
      <c r="CC251" s="598">
        <v>0</v>
      </c>
      <c r="CD251" s="598">
        <v>81</v>
      </c>
      <c r="CE251" s="598">
        <v>319.2</v>
      </c>
      <c r="CF251" s="598">
        <v>1490.4</v>
      </c>
      <c r="CG251" s="598"/>
      <c r="CH251" s="598">
        <v>1019.52</v>
      </c>
      <c r="CI251" s="598"/>
      <c r="CJ251" s="598">
        <v>698.76</v>
      </c>
      <c r="CK251" s="598"/>
      <c r="CL251" s="598">
        <v>224.64</v>
      </c>
      <c r="CM251" s="598">
        <v>1524.75</v>
      </c>
      <c r="CN251" s="598">
        <v>2808</v>
      </c>
      <c r="CO251" s="598">
        <v>2259</v>
      </c>
      <c r="CP251" s="598"/>
      <c r="CQ251" s="598">
        <v>1399.5</v>
      </c>
      <c r="CR251" s="598">
        <v>7.5</v>
      </c>
      <c r="CS251" s="598">
        <v>192</v>
      </c>
      <c r="CT251" s="598"/>
      <c r="CU251" s="598">
        <v>319.32</v>
      </c>
      <c r="CV251" s="598">
        <v>1389</v>
      </c>
      <c r="CW251" s="598">
        <v>362</v>
      </c>
      <c r="CX251" s="598">
        <v>288</v>
      </c>
      <c r="CY251" s="598">
        <v>337</v>
      </c>
      <c r="CZ251" s="598">
        <v>258</v>
      </c>
      <c r="DA251" s="598">
        <v>186</v>
      </c>
      <c r="DB251" s="598"/>
      <c r="DC251" s="598"/>
      <c r="DD251" s="598"/>
      <c r="DE251" s="598"/>
      <c r="DF251" s="598"/>
      <c r="DG251" s="598"/>
      <c r="DH251" s="598">
        <v>102853.702</v>
      </c>
      <c r="DI251" s="598" t="s">
        <v>816</v>
      </c>
      <c r="DJ251" s="598"/>
      <c r="DK251" s="598"/>
      <c r="DL251" s="598"/>
      <c r="DM251" s="598"/>
      <c r="DN251" s="598"/>
      <c r="DO251" s="598"/>
      <c r="DP251" s="598"/>
      <c r="DQ251" s="598"/>
      <c r="DR251" s="598"/>
      <c r="DS251" s="598"/>
      <c r="DT251" s="598"/>
      <c r="DU251" s="598"/>
      <c r="DV251" s="598"/>
      <c r="DW251" s="598"/>
      <c r="DX251" s="598"/>
      <c r="DY251" s="598"/>
      <c r="DZ251" s="598"/>
      <c r="EA251" s="598"/>
      <c r="EB251" s="598"/>
      <c r="EC251" s="598"/>
      <c r="ED251" s="598"/>
      <c r="EE251" s="598"/>
      <c r="EF251" s="598"/>
      <c r="EG251" s="598"/>
      <c r="EH251" s="598"/>
      <c r="EI251" s="598"/>
      <c r="EJ251" s="598"/>
      <c r="EK251" s="598"/>
      <c r="EL251" s="598"/>
      <c r="EM251" s="598"/>
      <c r="EN251" s="598"/>
      <c r="EO251" s="598"/>
      <c r="EP251" s="598"/>
      <c r="EQ251" s="598"/>
      <c r="ER251" s="598"/>
    </row>
    <row r="252" spans="1:148" ht="15" customHeight="1">
      <c r="A252" s="598" t="s">
        <v>817</v>
      </c>
      <c r="B252" s="598">
        <v>2074.578</v>
      </c>
      <c r="C252" s="598">
        <v>140.286</v>
      </c>
      <c r="D252" s="598">
        <v>1771.4480000000001</v>
      </c>
      <c r="E252" s="598">
        <v>250.77199999999999</v>
      </c>
      <c r="F252" s="598">
        <v>1706.07</v>
      </c>
      <c r="G252" s="598">
        <v>102</v>
      </c>
      <c r="H252" s="598">
        <v>8266.4040000000005</v>
      </c>
      <c r="I252" s="598">
        <v>1055.32</v>
      </c>
      <c r="J252" s="598">
        <v>233.298</v>
      </c>
      <c r="K252" s="598">
        <v>0</v>
      </c>
      <c r="L252" s="598"/>
      <c r="M252" s="598">
        <v>343.36</v>
      </c>
      <c r="N252" s="598">
        <v>1388.98</v>
      </c>
      <c r="O252" s="598">
        <v>281.2</v>
      </c>
      <c r="P252" s="598">
        <v>820.66</v>
      </c>
      <c r="Q252" s="598">
        <v>974.4</v>
      </c>
      <c r="R252" s="598"/>
      <c r="S252" s="598"/>
      <c r="T252" s="598"/>
      <c r="U252" s="598">
        <v>1300.8</v>
      </c>
      <c r="V252" s="598">
        <v>586.79999999999995</v>
      </c>
      <c r="W252" s="598"/>
      <c r="X252" s="598"/>
      <c r="Y252" s="598"/>
      <c r="Z252" s="598"/>
      <c r="AA252" s="598">
        <v>1010.64</v>
      </c>
      <c r="AB252" s="598"/>
      <c r="AC252" s="598">
        <v>793.2</v>
      </c>
      <c r="AD252" s="598"/>
      <c r="AE252" s="598"/>
      <c r="AF252" s="598"/>
      <c r="AG252" s="598"/>
      <c r="AH252" s="598"/>
      <c r="AI252" s="598"/>
      <c r="AJ252" s="598">
        <v>0</v>
      </c>
      <c r="AK252" s="598">
        <v>144</v>
      </c>
      <c r="AL252" s="598">
        <v>524.4</v>
      </c>
      <c r="AM252" s="598"/>
      <c r="AN252" s="598">
        <v>45.302</v>
      </c>
      <c r="AO252" s="598">
        <v>20.542000000000002</v>
      </c>
      <c r="AP252" s="598">
        <v>11.916</v>
      </c>
      <c r="AQ252" s="598">
        <v>0</v>
      </c>
      <c r="AR252" s="598">
        <v>0</v>
      </c>
      <c r="AS252" s="598"/>
      <c r="AT252" s="598"/>
      <c r="AU252" s="598"/>
      <c r="AV252" s="598"/>
      <c r="AW252" s="598">
        <v>439.2</v>
      </c>
      <c r="AX252" s="598">
        <v>0</v>
      </c>
      <c r="AY252" s="598">
        <v>153</v>
      </c>
      <c r="AZ252" s="598"/>
      <c r="BA252" s="598"/>
      <c r="BB252" s="598"/>
      <c r="BC252" s="598"/>
      <c r="BD252" s="598"/>
      <c r="BE252" s="598"/>
      <c r="BF252" s="598"/>
      <c r="BG252" s="598">
        <v>138</v>
      </c>
      <c r="BH252" s="598"/>
      <c r="BI252" s="598">
        <v>620.4</v>
      </c>
      <c r="BJ252" s="598">
        <v>0</v>
      </c>
      <c r="BK252" s="598">
        <v>1724.75</v>
      </c>
      <c r="BL252" s="598">
        <v>21</v>
      </c>
      <c r="BM252" s="598">
        <v>588</v>
      </c>
      <c r="BN252" s="598">
        <v>1234.98</v>
      </c>
      <c r="BO252" s="598"/>
      <c r="BP252" s="598"/>
      <c r="BQ252" s="598"/>
      <c r="BR252" s="598"/>
      <c r="BS252" s="598">
        <v>11248</v>
      </c>
      <c r="BT252" s="598">
        <v>9885</v>
      </c>
      <c r="BU252" s="598"/>
      <c r="BV252" s="598">
        <v>2959.2</v>
      </c>
      <c r="BW252" s="598"/>
      <c r="BX252" s="598">
        <v>36</v>
      </c>
      <c r="BY252" s="598"/>
      <c r="BZ252" s="598"/>
      <c r="CA252" s="598"/>
      <c r="CB252" s="598">
        <v>118.5</v>
      </c>
      <c r="CC252" s="598">
        <v>300.5</v>
      </c>
      <c r="CD252" s="598">
        <v>168.5</v>
      </c>
      <c r="CE252" s="598">
        <v>361.2</v>
      </c>
      <c r="CF252" s="598">
        <v>1992.6</v>
      </c>
      <c r="CG252" s="598"/>
      <c r="CH252" s="598">
        <v>1037.8800000000001</v>
      </c>
      <c r="CI252" s="598"/>
      <c r="CJ252" s="598">
        <v>649.79999999999995</v>
      </c>
      <c r="CK252" s="598"/>
      <c r="CL252" s="598">
        <v>235.26</v>
      </c>
      <c r="CM252" s="598">
        <v>1691</v>
      </c>
      <c r="CN252" s="598">
        <v>6619.5</v>
      </c>
      <c r="CO252" s="598">
        <v>2277</v>
      </c>
      <c r="CP252" s="598"/>
      <c r="CQ252" s="598">
        <v>1792.5</v>
      </c>
      <c r="CR252" s="598">
        <v>36</v>
      </c>
      <c r="CS252" s="598">
        <v>252</v>
      </c>
      <c r="CT252" s="598"/>
      <c r="CU252" s="598">
        <v>631.08000000000004</v>
      </c>
      <c r="CV252" s="598">
        <v>1318.5</v>
      </c>
      <c r="CW252" s="598">
        <v>744</v>
      </c>
      <c r="CX252" s="598">
        <v>262</v>
      </c>
      <c r="CY252" s="598">
        <v>184</v>
      </c>
      <c r="CZ252" s="598">
        <v>210</v>
      </c>
      <c r="DA252" s="598">
        <v>162</v>
      </c>
      <c r="DB252" s="598"/>
      <c r="DC252" s="598"/>
      <c r="DD252" s="598"/>
      <c r="DE252" s="598"/>
      <c r="DF252" s="598"/>
      <c r="DG252" s="598"/>
      <c r="DH252" s="598">
        <v>126766.02899999999</v>
      </c>
      <c r="DI252" s="598" t="s">
        <v>817</v>
      </c>
      <c r="DJ252" s="598"/>
      <c r="DK252" s="598"/>
      <c r="DL252" s="598"/>
      <c r="DM252" s="598"/>
      <c r="DN252" s="598"/>
      <c r="DO252" s="598"/>
      <c r="DP252" s="598"/>
      <c r="DQ252" s="598"/>
      <c r="DR252" s="598"/>
      <c r="DS252" s="598"/>
      <c r="DT252" s="598"/>
      <c r="DU252" s="598"/>
      <c r="DV252" s="598"/>
      <c r="DW252" s="598"/>
      <c r="DX252" s="598"/>
      <c r="DY252" s="598"/>
      <c r="DZ252" s="598"/>
      <c r="EA252" s="598"/>
      <c r="EB252" s="598"/>
      <c r="EC252" s="598"/>
      <c r="ED252" s="598"/>
      <c r="EE252" s="598"/>
      <c r="EF252" s="598"/>
      <c r="EG252" s="598"/>
      <c r="EH252" s="598"/>
      <c r="EI252" s="598"/>
      <c r="EJ252" s="598"/>
      <c r="EK252" s="598"/>
      <c r="EL252" s="598"/>
      <c r="EM252" s="598"/>
      <c r="EN252" s="598"/>
      <c r="EO252" s="598"/>
      <c r="EP252" s="598"/>
      <c r="EQ252" s="598"/>
      <c r="ER252" s="598"/>
    </row>
    <row r="253" spans="1:148" ht="15" customHeight="1">
      <c r="A253" s="598" t="s">
        <v>818</v>
      </c>
      <c r="B253" s="598">
        <v>6795.1459999999997</v>
      </c>
      <c r="C253" s="598">
        <v>178.58600000000001</v>
      </c>
      <c r="D253" s="598">
        <v>2702.67</v>
      </c>
      <c r="E253" s="598">
        <v>400.27600000000001</v>
      </c>
      <c r="F253" s="598">
        <v>2319.16</v>
      </c>
      <c r="G253" s="598">
        <v>192</v>
      </c>
      <c r="H253" s="598">
        <v>7660.0159999999996</v>
      </c>
      <c r="I253" s="598">
        <v>2499.84</v>
      </c>
      <c r="J253" s="598">
        <v>780.255</v>
      </c>
      <c r="K253" s="598">
        <v>0</v>
      </c>
      <c r="L253" s="598">
        <v>0</v>
      </c>
      <c r="M253" s="598">
        <v>227.92</v>
      </c>
      <c r="N253" s="598">
        <v>1111.71</v>
      </c>
      <c r="O253" s="598">
        <v>260.48</v>
      </c>
      <c r="P253" s="598">
        <v>809.56</v>
      </c>
      <c r="Q253" s="598">
        <v>1668.8</v>
      </c>
      <c r="R253" s="598"/>
      <c r="S253" s="598">
        <v>898.24</v>
      </c>
      <c r="T253" s="598">
        <v>61.2</v>
      </c>
      <c r="U253" s="598">
        <v>1828.08</v>
      </c>
      <c r="V253" s="598">
        <v>274.8</v>
      </c>
      <c r="W253" s="598"/>
      <c r="X253" s="598">
        <v>53.28</v>
      </c>
      <c r="Y253" s="598">
        <v>0</v>
      </c>
      <c r="Z253" s="598">
        <v>132.47999999999999</v>
      </c>
      <c r="AA253" s="598">
        <v>1011.6</v>
      </c>
      <c r="AB253" s="598"/>
      <c r="AC253" s="598">
        <v>1068</v>
      </c>
      <c r="AD253" s="598">
        <v>0</v>
      </c>
      <c r="AE253" s="598"/>
      <c r="AF253" s="598"/>
      <c r="AG253" s="598">
        <v>334.88</v>
      </c>
      <c r="AH253" s="598">
        <v>18</v>
      </c>
      <c r="AI253" s="598"/>
      <c r="AJ253" s="598">
        <v>12</v>
      </c>
      <c r="AK253" s="598">
        <v>105.6</v>
      </c>
      <c r="AL253" s="598">
        <v>837.2</v>
      </c>
      <c r="AM253" s="598">
        <v>10.4</v>
      </c>
      <c r="AN253" s="598">
        <v>89.144000000000005</v>
      </c>
      <c r="AO253" s="598">
        <v>16.042000000000002</v>
      </c>
      <c r="AP253" s="598">
        <v>11.526</v>
      </c>
      <c r="AQ253" s="598">
        <v>0</v>
      </c>
      <c r="AR253" s="598">
        <v>0</v>
      </c>
      <c r="AS253" s="598">
        <v>0</v>
      </c>
      <c r="AT253" s="598">
        <v>0</v>
      </c>
      <c r="AU253" s="598">
        <v>0</v>
      </c>
      <c r="AV253" s="598">
        <v>0</v>
      </c>
      <c r="AW253" s="598">
        <v>356.4</v>
      </c>
      <c r="AX253" s="598">
        <v>963</v>
      </c>
      <c r="AY253" s="598">
        <v>169.5</v>
      </c>
      <c r="AZ253" s="598"/>
      <c r="BA253" s="598"/>
      <c r="BB253" s="598">
        <v>0</v>
      </c>
      <c r="BC253" s="598"/>
      <c r="BD253" s="598">
        <v>1</v>
      </c>
      <c r="BE253" s="598"/>
      <c r="BF253" s="598">
        <v>0</v>
      </c>
      <c r="BG253" s="598">
        <v>156</v>
      </c>
      <c r="BH253" s="598"/>
      <c r="BI253" s="598">
        <v>396</v>
      </c>
      <c r="BJ253" s="598">
        <v>1036.5</v>
      </c>
      <c r="BK253" s="598">
        <v>2177.5</v>
      </c>
      <c r="BL253" s="598">
        <v>0</v>
      </c>
      <c r="BM253" s="598">
        <v>477</v>
      </c>
      <c r="BN253" s="598">
        <v>1522.44</v>
      </c>
      <c r="BO253" s="598"/>
      <c r="BP253" s="598"/>
      <c r="BQ253" s="598"/>
      <c r="BR253" s="598"/>
      <c r="BS253" s="598">
        <v>19515</v>
      </c>
      <c r="BT253" s="598">
        <v>6359</v>
      </c>
      <c r="BU253" s="598"/>
      <c r="BV253" s="598">
        <v>1863</v>
      </c>
      <c r="BW253" s="598"/>
      <c r="BX253" s="598">
        <v>280.8</v>
      </c>
      <c r="BY253" s="598"/>
      <c r="BZ253" s="598"/>
      <c r="CA253" s="598"/>
      <c r="CB253" s="598">
        <v>43.5</v>
      </c>
      <c r="CC253" s="598">
        <v>380</v>
      </c>
      <c r="CD253" s="598">
        <v>144</v>
      </c>
      <c r="CE253" s="598">
        <v>571.79999999999995</v>
      </c>
      <c r="CF253" s="598">
        <v>1378.08</v>
      </c>
      <c r="CG253" s="598"/>
      <c r="CH253" s="598">
        <v>1191.96</v>
      </c>
      <c r="CI253" s="598"/>
      <c r="CJ253" s="598">
        <v>749.34</v>
      </c>
      <c r="CK253" s="598"/>
      <c r="CL253" s="598">
        <v>213.48</v>
      </c>
      <c r="CM253" s="598">
        <v>1712.5</v>
      </c>
      <c r="CN253" s="598">
        <v>6010.5</v>
      </c>
      <c r="CO253" s="598">
        <v>2100</v>
      </c>
      <c r="CP253" s="598"/>
      <c r="CQ253" s="598">
        <v>1327.5</v>
      </c>
      <c r="CR253" s="598">
        <v>21</v>
      </c>
      <c r="CS253" s="598">
        <v>348</v>
      </c>
      <c r="CT253" s="598"/>
      <c r="CU253" s="598">
        <v>846.72</v>
      </c>
      <c r="CV253" s="598">
        <v>1121</v>
      </c>
      <c r="CW253" s="598">
        <v>480</v>
      </c>
      <c r="CX253" s="598">
        <v>12</v>
      </c>
      <c r="CY253" s="598">
        <v>83</v>
      </c>
      <c r="CZ253" s="598">
        <v>222.5</v>
      </c>
      <c r="DA253" s="598">
        <v>66</v>
      </c>
      <c r="DB253" s="598"/>
      <c r="DC253" s="598"/>
      <c r="DD253" s="598"/>
      <c r="DE253" s="598"/>
      <c r="DF253" s="598"/>
      <c r="DG253" s="598"/>
      <c r="DH253" s="598">
        <v>148037.87</v>
      </c>
      <c r="DI253" s="598" t="s">
        <v>818</v>
      </c>
      <c r="DJ253" s="598"/>
      <c r="DK253" s="598"/>
      <c r="DL253" s="598"/>
      <c r="DM253" s="598"/>
      <c r="DN253" s="598"/>
      <c r="DO253" s="598"/>
      <c r="DP253" s="598"/>
      <c r="DQ253" s="598"/>
      <c r="DR253" s="598"/>
      <c r="DS253" s="598"/>
      <c r="DT253" s="598"/>
      <c r="DU253" s="598"/>
      <c r="DV253" s="598"/>
      <c r="DW253" s="598"/>
      <c r="DX253" s="598"/>
      <c r="DY253" s="598"/>
      <c r="DZ253" s="598"/>
      <c r="EA253" s="598"/>
      <c r="EB253" s="598"/>
      <c r="EC253" s="598"/>
      <c r="ED253" s="598"/>
      <c r="EE253" s="598"/>
      <c r="EF253" s="598"/>
      <c r="EG253" s="598"/>
      <c r="EH253" s="598"/>
      <c r="EI253" s="598"/>
      <c r="EJ253" s="598"/>
      <c r="EK253" s="598"/>
      <c r="EL253" s="598"/>
      <c r="EM253" s="598"/>
      <c r="EN253" s="598"/>
      <c r="EO253" s="598"/>
      <c r="EP253" s="598"/>
      <c r="EQ253" s="598"/>
      <c r="ER253" s="598"/>
    </row>
    <row r="254" spans="1:148" ht="15" customHeight="1">
      <c r="A254" s="598" t="s">
        <v>819</v>
      </c>
      <c r="B254" s="598">
        <v>722.38199999999995</v>
      </c>
      <c r="C254" s="598">
        <v>178.506</v>
      </c>
      <c r="D254" s="598">
        <v>1062.1880000000001</v>
      </c>
      <c r="E254" s="598">
        <v>483.2</v>
      </c>
      <c r="F254" s="598">
        <v>2024.64</v>
      </c>
      <c r="G254" s="598">
        <v>198</v>
      </c>
      <c r="H254" s="598">
        <v>10499.642</v>
      </c>
      <c r="I254" s="598">
        <v>1860.32</v>
      </c>
      <c r="J254" s="598">
        <v>289.60399999999998</v>
      </c>
      <c r="K254" s="598">
        <v>2576</v>
      </c>
      <c r="L254" s="598">
        <v>900</v>
      </c>
      <c r="M254" s="598">
        <v>429.94</v>
      </c>
      <c r="N254" s="598">
        <v>2451.62</v>
      </c>
      <c r="O254" s="598">
        <v>432.16</v>
      </c>
      <c r="P254" s="598">
        <v>1161.06</v>
      </c>
      <c r="Q254" s="598">
        <v>3335.36</v>
      </c>
      <c r="R254" s="598"/>
      <c r="S254" s="598">
        <v>3748.08</v>
      </c>
      <c r="T254" s="598">
        <v>302.39999999999998</v>
      </c>
      <c r="U254" s="598">
        <v>1771.8</v>
      </c>
      <c r="V254" s="598">
        <v>399.84</v>
      </c>
      <c r="W254" s="598"/>
      <c r="X254" s="598">
        <v>111</v>
      </c>
      <c r="Y254" s="598">
        <v>0</v>
      </c>
      <c r="Z254" s="598">
        <v>1387.36</v>
      </c>
      <c r="AA254" s="598">
        <v>634.20000000000005</v>
      </c>
      <c r="AB254" s="598"/>
      <c r="AC254" s="598">
        <v>134.4</v>
      </c>
      <c r="AD254" s="598">
        <v>215.04</v>
      </c>
      <c r="AE254" s="598"/>
      <c r="AF254" s="598"/>
      <c r="AG254" s="598">
        <v>483</v>
      </c>
      <c r="AH254" s="598">
        <v>136.80000000000001</v>
      </c>
      <c r="AI254" s="598"/>
      <c r="AJ254" s="598">
        <v>54</v>
      </c>
      <c r="AK254" s="598">
        <v>149.04</v>
      </c>
      <c r="AL254" s="598">
        <v>1085.5999999999999</v>
      </c>
      <c r="AM254" s="598">
        <v>21.84</v>
      </c>
      <c r="AN254" s="598">
        <v>36.923999999999999</v>
      </c>
      <c r="AO254" s="598">
        <v>26.16</v>
      </c>
      <c r="AP254" s="598">
        <v>11.724</v>
      </c>
      <c r="AQ254" s="598">
        <v>0</v>
      </c>
      <c r="AR254" s="598">
        <v>0</v>
      </c>
      <c r="AS254" s="598">
        <v>43</v>
      </c>
      <c r="AT254" s="598">
        <v>366</v>
      </c>
      <c r="AU254" s="598">
        <v>102</v>
      </c>
      <c r="AV254" s="598">
        <v>0</v>
      </c>
      <c r="AW254" s="598">
        <v>543.6</v>
      </c>
      <c r="AX254" s="598">
        <v>894</v>
      </c>
      <c r="AY254" s="598">
        <v>163.5</v>
      </c>
      <c r="AZ254" s="598"/>
      <c r="BA254" s="598"/>
      <c r="BB254" s="598">
        <v>2</v>
      </c>
      <c r="BC254" s="598"/>
      <c r="BD254" s="598">
        <v>20</v>
      </c>
      <c r="BE254" s="598"/>
      <c r="BF254" s="598">
        <v>107.2</v>
      </c>
      <c r="BG254" s="598">
        <v>145.5</v>
      </c>
      <c r="BH254" s="598"/>
      <c r="BI254" s="598">
        <v>687.6</v>
      </c>
      <c r="BJ254" s="598">
        <v>855</v>
      </c>
      <c r="BK254" s="598">
        <v>4032.5</v>
      </c>
      <c r="BL254" s="598">
        <v>31</v>
      </c>
      <c r="BM254" s="598">
        <v>405</v>
      </c>
      <c r="BN254" s="598">
        <v>1253.1600000000001</v>
      </c>
      <c r="BO254" s="598"/>
      <c r="BP254" s="598"/>
      <c r="BQ254" s="598"/>
      <c r="BR254" s="598"/>
      <c r="BS254" s="598">
        <v>15519</v>
      </c>
      <c r="BT254" s="598">
        <v>5456.4</v>
      </c>
      <c r="BU254" s="598"/>
      <c r="BV254" s="598">
        <v>2748.6</v>
      </c>
      <c r="BW254" s="598"/>
      <c r="BX254" s="598">
        <v>18</v>
      </c>
      <c r="BY254" s="598"/>
      <c r="BZ254" s="598"/>
      <c r="CA254" s="598"/>
      <c r="CB254" s="598">
        <v>141</v>
      </c>
      <c r="CC254" s="598">
        <v>391</v>
      </c>
      <c r="CD254" s="598">
        <v>150</v>
      </c>
      <c r="CE254" s="598">
        <v>342</v>
      </c>
      <c r="CF254" s="598">
        <v>1803.6</v>
      </c>
      <c r="CG254" s="598"/>
      <c r="CH254" s="598">
        <v>1096.2</v>
      </c>
      <c r="CI254" s="598"/>
      <c r="CJ254" s="598">
        <v>765.72</v>
      </c>
      <c r="CK254" s="598"/>
      <c r="CL254" s="598">
        <v>218.88</v>
      </c>
      <c r="CM254" s="598">
        <v>1597.5</v>
      </c>
      <c r="CN254" s="598">
        <v>6648</v>
      </c>
      <c r="CO254" s="598">
        <v>1554</v>
      </c>
      <c r="CP254" s="598"/>
      <c r="CQ254" s="598">
        <v>1620</v>
      </c>
      <c r="CR254" s="598">
        <v>66</v>
      </c>
      <c r="CS254" s="598">
        <v>252</v>
      </c>
      <c r="CT254" s="598"/>
      <c r="CU254" s="598">
        <v>335.88</v>
      </c>
      <c r="CV254" s="598">
        <v>1096</v>
      </c>
      <c r="CW254" s="598">
        <v>468</v>
      </c>
      <c r="CX254" s="598">
        <v>6</v>
      </c>
      <c r="CY254" s="598">
        <v>300</v>
      </c>
      <c r="CZ254" s="598">
        <v>388</v>
      </c>
      <c r="DA254" s="598">
        <v>186</v>
      </c>
      <c r="DB254" s="598"/>
      <c r="DC254" s="598"/>
      <c r="DD254" s="598"/>
      <c r="DE254" s="598"/>
      <c r="DF254" s="598"/>
      <c r="DG254" s="598"/>
      <c r="DH254" s="598">
        <v>142932.99</v>
      </c>
      <c r="DI254" s="598" t="s">
        <v>819</v>
      </c>
      <c r="DJ254" s="598"/>
      <c r="DK254" s="598"/>
      <c r="DL254" s="598"/>
      <c r="DM254" s="598"/>
      <c r="DN254" s="598"/>
      <c r="DO254" s="598"/>
      <c r="DP254" s="598"/>
      <c r="DQ254" s="598"/>
      <c r="DR254" s="598"/>
      <c r="DS254" s="598"/>
      <c r="DT254" s="598"/>
      <c r="DU254" s="598"/>
      <c r="DV254" s="598"/>
      <c r="DW254" s="598"/>
      <c r="DX254" s="598"/>
      <c r="DY254" s="598"/>
      <c r="DZ254" s="598"/>
      <c r="EA254" s="598"/>
      <c r="EB254" s="598"/>
      <c r="EC254" s="598"/>
      <c r="ED254" s="598"/>
      <c r="EE254" s="598"/>
      <c r="EF254" s="598"/>
      <c r="EG254" s="598"/>
      <c r="EH254" s="598"/>
      <c r="EI254" s="598"/>
      <c r="EJ254" s="598"/>
      <c r="EK254" s="598"/>
      <c r="EL254" s="598"/>
      <c r="EM254" s="598"/>
      <c r="EN254" s="598"/>
      <c r="EO254" s="598"/>
      <c r="EP254" s="598"/>
      <c r="EQ254" s="598"/>
      <c r="ER254" s="598"/>
    </row>
    <row r="255" spans="1:148" ht="15" customHeight="1">
      <c r="A255" s="598" t="s">
        <v>820</v>
      </c>
      <c r="B255" s="598">
        <v>3484.4380000000001</v>
      </c>
      <c r="C255" s="598">
        <v>213.27</v>
      </c>
      <c r="D255" s="598">
        <v>2260.19</v>
      </c>
      <c r="E255" s="598">
        <v>461.858</v>
      </c>
      <c r="F255" s="598">
        <v>2171.16</v>
      </c>
      <c r="G255" s="598">
        <v>186</v>
      </c>
      <c r="H255" s="598">
        <v>5576</v>
      </c>
      <c r="I255" s="598">
        <v>1124.48</v>
      </c>
      <c r="J255" s="598">
        <v>277.27800000000002</v>
      </c>
      <c r="K255" s="598">
        <v>0</v>
      </c>
      <c r="L255" s="598">
        <v>10587</v>
      </c>
      <c r="M255" s="598">
        <v>343.36</v>
      </c>
      <c r="N255" s="598">
        <v>1195.8399999999999</v>
      </c>
      <c r="O255" s="598">
        <v>390.72</v>
      </c>
      <c r="P255" s="598">
        <v>944.24</v>
      </c>
      <c r="Q255" s="598">
        <v>3102.4</v>
      </c>
      <c r="R255" s="598"/>
      <c r="S255" s="598">
        <v>7125.44</v>
      </c>
      <c r="T255" s="598">
        <v>95.4</v>
      </c>
      <c r="U255" s="598">
        <v>1595.4</v>
      </c>
      <c r="V255" s="598">
        <v>488.4</v>
      </c>
      <c r="W255" s="598">
        <v>0</v>
      </c>
      <c r="X255" s="598">
        <v>1098.9000000000001</v>
      </c>
      <c r="Y255" s="598">
        <v>0</v>
      </c>
      <c r="Z255" s="598">
        <v>6182.4</v>
      </c>
      <c r="AA255" s="598">
        <v>642.72</v>
      </c>
      <c r="AB255" s="598"/>
      <c r="AC255" s="598">
        <v>804</v>
      </c>
      <c r="AD255" s="598">
        <v>217.28</v>
      </c>
      <c r="AE255" s="598"/>
      <c r="AF255" s="598"/>
      <c r="AG255" s="598">
        <v>1019.36</v>
      </c>
      <c r="AH255" s="598">
        <v>741.6</v>
      </c>
      <c r="AI255" s="598"/>
      <c r="AJ255" s="598">
        <v>312</v>
      </c>
      <c r="AK255" s="598">
        <v>108</v>
      </c>
      <c r="AL255" s="598">
        <v>763.6</v>
      </c>
      <c r="AM255" s="598">
        <v>91.52</v>
      </c>
      <c r="AN255" s="598">
        <v>38.76</v>
      </c>
      <c r="AO255" s="598">
        <v>29.288</v>
      </c>
      <c r="AP255" s="598">
        <v>19.111999999999998</v>
      </c>
      <c r="AQ255" s="598">
        <v>0</v>
      </c>
      <c r="AR255" s="598">
        <v>0</v>
      </c>
      <c r="AS255" s="598">
        <v>534</v>
      </c>
      <c r="AT255" s="598">
        <v>3898.5</v>
      </c>
      <c r="AU255" s="598">
        <v>193</v>
      </c>
      <c r="AV255" s="598">
        <v>608.79999999999995</v>
      </c>
      <c r="AW255" s="598">
        <v>399.6</v>
      </c>
      <c r="AX255" s="598">
        <v>919.5</v>
      </c>
      <c r="AY255" s="598">
        <v>169.5</v>
      </c>
      <c r="AZ255" s="598"/>
      <c r="BA255" s="598"/>
      <c r="BB255" s="598">
        <v>51</v>
      </c>
      <c r="BC255" s="598">
        <v>0</v>
      </c>
      <c r="BD255" s="598">
        <v>605</v>
      </c>
      <c r="BE255" s="598"/>
      <c r="BF255" s="598">
        <v>560.79999999999995</v>
      </c>
      <c r="BG255" s="598">
        <v>148.5</v>
      </c>
      <c r="BH255" s="598"/>
      <c r="BI255" s="598">
        <v>505.2</v>
      </c>
      <c r="BJ255" s="598">
        <v>888</v>
      </c>
      <c r="BK255" s="598">
        <v>2833.75</v>
      </c>
      <c r="BL255" s="598">
        <v>9</v>
      </c>
      <c r="BM255" s="598">
        <v>258</v>
      </c>
      <c r="BN255" s="598">
        <v>1183.5</v>
      </c>
      <c r="BO255" s="598"/>
      <c r="BP255" s="598"/>
      <c r="BQ255" s="598"/>
      <c r="BR255" s="598"/>
      <c r="BS255" s="598">
        <v>4935</v>
      </c>
      <c r="BT255" s="598">
        <v>13412.4</v>
      </c>
      <c r="BU255" s="598"/>
      <c r="BV255" s="598">
        <v>4509</v>
      </c>
      <c r="BW255" s="598"/>
      <c r="BX255" s="598">
        <v>120</v>
      </c>
      <c r="BY255" s="598"/>
      <c r="BZ255" s="598"/>
      <c r="CA255" s="598"/>
      <c r="CB255" s="598">
        <v>67.5</v>
      </c>
      <c r="CC255" s="598">
        <v>396</v>
      </c>
      <c r="CD255" s="598">
        <v>174</v>
      </c>
      <c r="CE255" s="598">
        <v>328.8</v>
      </c>
      <c r="CF255" s="598">
        <v>2467.8000000000002</v>
      </c>
      <c r="CG255" s="598"/>
      <c r="CH255" s="598">
        <v>1356.48</v>
      </c>
      <c r="CI255" s="598"/>
      <c r="CJ255" s="598">
        <v>795.96</v>
      </c>
      <c r="CK255" s="598"/>
      <c r="CL255" s="598">
        <v>292.5</v>
      </c>
      <c r="CM255" s="598">
        <v>1725.25</v>
      </c>
      <c r="CN255" s="598">
        <v>4731</v>
      </c>
      <c r="CO255" s="598">
        <v>2214</v>
      </c>
      <c r="CP255" s="598"/>
      <c r="CQ255" s="598">
        <v>2332.5</v>
      </c>
      <c r="CR255" s="598">
        <v>27</v>
      </c>
      <c r="CS255" s="598">
        <v>249</v>
      </c>
      <c r="CT255" s="598"/>
      <c r="CU255" s="598">
        <v>393.12</v>
      </c>
      <c r="CV255" s="598">
        <v>1095.5</v>
      </c>
      <c r="CW255" s="598">
        <v>444</v>
      </c>
      <c r="CX255" s="598">
        <v>480</v>
      </c>
      <c r="CY255" s="598">
        <v>246.5</v>
      </c>
      <c r="CZ255" s="598">
        <v>300</v>
      </c>
      <c r="DA255" s="598">
        <v>414</v>
      </c>
      <c r="DB255" s="598"/>
      <c r="DC255" s="598"/>
      <c r="DD255" s="598"/>
      <c r="DE255" s="598"/>
      <c r="DF255" s="598"/>
      <c r="DG255" s="598"/>
      <c r="DH255" s="598">
        <v>157681.06400000001</v>
      </c>
      <c r="DI255" s="598" t="s">
        <v>820</v>
      </c>
      <c r="DJ255" s="598"/>
      <c r="DK255" s="598"/>
      <c r="DL255" s="598"/>
      <c r="DM255" s="598"/>
      <c r="DN255" s="598"/>
      <c r="DO255" s="598"/>
      <c r="DP255" s="598"/>
      <c r="DQ255" s="598"/>
      <c r="DR255" s="598"/>
      <c r="DS255" s="598"/>
      <c r="DT255" s="598"/>
      <c r="DU255" s="598"/>
      <c r="DV255" s="598"/>
      <c r="DW255" s="598"/>
      <c r="DX255" s="598"/>
      <c r="DY255" s="598"/>
      <c r="DZ255" s="598"/>
      <c r="EA255" s="598"/>
      <c r="EB255" s="598"/>
      <c r="EC255" s="598"/>
      <c r="ED255" s="598"/>
      <c r="EE255" s="598"/>
      <c r="EF255" s="598"/>
      <c r="EG255" s="598"/>
      <c r="EH255" s="598"/>
      <c r="EI255" s="598"/>
      <c r="EJ255" s="598"/>
      <c r="EK255" s="598"/>
      <c r="EL255" s="598"/>
      <c r="EM255" s="598"/>
      <c r="EN255" s="598"/>
      <c r="EO255" s="598"/>
      <c r="EP255" s="598"/>
      <c r="EQ255" s="598"/>
      <c r="ER255" s="598"/>
    </row>
    <row r="256" spans="1:148" ht="15" customHeight="1">
      <c r="A256" s="598" t="s">
        <v>821</v>
      </c>
      <c r="B256" s="598">
        <v>3933.6</v>
      </c>
      <c r="C256" s="598">
        <v>221.97399999999999</v>
      </c>
      <c r="D256" s="598">
        <v>3010.7759999999998</v>
      </c>
      <c r="E256" s="598">
        <v>369.77800000000002</v>
      </c>
      <c r="F256" s="598">
        <v>2709.14</v>
      </c>
      <c r="G256" s="598">
        <v>138</v>
      </c>
      <c r="H256" s="598">
        <v>395.73</v>
      </c>
      <c r="I256" s="598">
        <v>1992.48</v>
      </c>
      <c r="J256" s="598">
        <v>428.524</v>
      </c>
      <c r="K256" s="598">
        <v>0</v>
      </c>
      <c r="L256" s="598">
        <v>5061</v>
      </c>
      <c r="M256" s="598">
        <v>448.44</v>
      </c>
      <c r="N256" s="598">
        <v>1367.52</v>
      </c>
      <c r="O256" s="598">
        <v>349.28</v>
      </c>
      <c r="P256" s="598">
        <v>1192.8800000000001</v>
      </c>
      <c r="Q256" s="598">
        <v>887.04</v>
      </c>
      <c r="R256" s="598"/>
      <c r="S256" s="598">
        <v>11244.8</v>
      </c>
      <c r="T256" s="598">
        <v>588.6</v>
      </c>
      <c r="U256" s="598">
        <v>3988.32</v>
      </c>
      <c r="V256" s="598">
        <v>435.6</v>
      </c>
      <c r="W256" s="598">
        <v>516.96</v>
      </c>
      <c r="X256" s="598">
        <v>1529.58</v>
      </c>
      <c r="Y256" s="598">
        <v>0</v>
      </c>
      <c r="Z256" s="598">
        <v>5707.68</v>
      </c>
      <c r="AA256" s="598">
        <v>660.72</v>
      </c>
      <c r="AB256" s="598"/>
      <c r="AC256" s="598">
        <v>1644</v>
      </c>
      <c r="AD256" s="598">
        <v>1028.1600000000001</v>
      </c>
      <c r="AE256" s="598"/>
      <c r="AF256" s="598"/>
      <c r="AG256" s="598">
        <v>916.32</v>
      </c>
      <c r="AH256" s="598">
        <v>2248.1999999999998</v>
      </c>
      <c r="AI256" s="598"/>
      <c r="AJ256" s="598">
        <v>414</v>
      </c>
      <c r="AK256" s="598">
        <v>128.4</v>
      </c>
      <c r="AL256" s="598">
        <v>717.6</v>
      </c>
      <c r="AM256" s="598">
        <v>419.12</v>
      </c>
      <c r="AN256" s="598">
        <v>22.327999999999999</v>
      </c>
      <c r="AO256" s="598">
        <v>18.962</v>
      </c>
      <c r="AP256" s="598">
        <v>17.462</v>
      </c>
      <c r="AQ256" s="598">
        <v>0</v>
      </c>
      <c r="AR256" s="598">
        <v>0</v>
      </c>
      <c r="AS256" s="598">
        <v>1325</v>
      </c>
      <c r="AT256" s="598">
        <v>131</v>
      </c>
      <c r="AU256" s="598">
        <v>259</v>
      </c>
      <c r="AV256" s="598">
        <v>980.8</v>
      </c>
      <c r="AW256" s="598">
        <v>466.8</v>
      </c>
      <c r="AX256" s="598">
        <v>862.5</v>
      </c>
      <c r="AY256" s="598">
        <v>148.5</v>
      </c>
      <c r="AZ256" s="598"/>
      <c r="BA256" s="598"/>
      <c r="BB256" s="598">
        <v>82</v>
      </c>
      <c r="BC256" s="598">
        <v>0</v>
      </c>
      <c r="BD256" s="598">
        <v>1378</v>
      </c>
      <c r="BE256" s="598"/>
      <c r="BF256" s="598">
        <v>815.2</v>
      </c>
      <c r="BG256" s="598">
        <v>111</v>
      </c>
      <c r="BH256" s="598"/>
      <c r="BI256" s="598">
        <v>589.20000000000005</v>
      </c>
      <c r="BJ256" s="598">
        <v>811.5</v>
      </c>
      <c r="BK256" s="598">
        <v>3033.5</v>
      </c>
      <c r="BL256" s="598">
        <v>129</v>
      </c>
      <c r="BM256" s="598">
        <v>216</v>
      </c>
      <c r="BN256" s="598">
        <v>1924.92</v>
      </c>
      <c r="BO256" s="598"/>
      <c r="BP256" s="598"/>
      <c r="BQ256" s="598"/>
      <c r="BR256" s="598"/>
      <c r="BS256" s="598">
        <v>6768</v>
      </c>
      <c r="BT256" s="598">
        <v>8433.6</v>
      </c>
      <c r="BU256" s="598"/>
      <c r="BV256" s="598">
        <v>3067.2</v>
      </c>
      <c r="BW256" s="598"/>
      <c r="BX256" s="598">
        <v>240</v>
      </c>
      <c r="BY256" s="598"/>
      <c r="BZ256" s="598"/>
      <c r="CA256" s="598"/>
      <c r="CB256" s="598">
        <v>64.5</v>
      </c>
      <c r="CC256" s="598">
        <v>360</v>
      </c>
      <c r="CD256" s="598">
        <v>171</v>
      </c>
      <c r="CE256" s="598">
        <v>331.2</v>
      </c>
      <c r="CF256" s="598">
        <v>1976.4</v>
      </c>
      <c r="CG256" s="598"/>
      <c r="CH256" s="598">
        <v>1543.32</v>
      </c>
      <c r="CI256" s="598"/>
      <c r="CJ256" s="598">
        <v>757.08</v>
      </c>
      <c r="CK256" s="598"/>
      <c r="CL256" s="598">
        <v>261.36</v>
      </c>
      <c r="CM256" s="598">
        <v>2212.75</v>
      </c>
      <c r="CN256" s="598">
        <v>3420</v>
      </c>
      <c r="CO256" s="598">
        <v>2079</v>
      </c>
      <c r="CP256" s="598"/>
      <c r="CQ256" s="598">
        <v>1747.5</v>
      </c>
      <c r="CR256" s="598">
        <v>18</v>
      </c>
      <c r="CS256" s="598">
        <v>246</v>
      </c>
      <c r="CT256" s="598"/>
      <c r="CU256" s="598">
        <v>582.29999999999995</v>
      </c>
      <c r="CV256" s="598">
        <v>1040</v>
      </c>
      <c r="CW256" s="598">
        <v>1220</v>
      </c>
      <c r="CX256" s="598">
        <v>120</v>
      </c>
      <c r="CY256" s="598">
        <v>195.5</v>
      </c>
      <c r="CZ256" s="598">
        <v>273</v>
      </c>
      <c r="DA256" s="598">
        <v>414</v>
      </c>
      <c r="DB256" s="598"/>
      <c r="DC256" s="598"/>
      <c r="DD256" s="598"/>
      <c r="DE256" s="598"/>
      <c r="DF256" s="598"/>
      <c r="DG256" s="598"/>
      <c r="DH256" s="598">
        <v>134164.329</v>
      </c>
      <c r="DI256" s="598" t="s">
        <v>821</v>
      </c>
      <c r="DJ256" s="598"/>
      <c r="DK256" s="598"/>
      <c r="DL256" s="598"/>
      <c r="DM256" s="598"/>
      <c r="DN256" s="598"/>
      <c r="DO256" s="598"/>
      <c r="DP256" s="598"/>
      <c r="DQ256" s="598"/>
      <c r="DR256" s="598"/>
      <c r="DS256" s="598"/>
      <c r="DT256" s="598"/>
      <c r="DU256" s="598"/>
      <c r="DV256" s="598"/>
      <c r="DW256" s="598"/>
      <c r="DX256" s="598"/>
      <c r="DY256" s="598"/>
      <c r="DZ256" s="598"/>
      <c r="EA256" s="598"/>
      <c r="EB256" s="598"/>
      <c r="EC256" s="598"/>
      <c r="ED256" s="598"/>
      <c r="EE256" s="598"/>
      <c r="EF256" s="598"/>
      <c r="EG256" s="598"/>
      <c r="EH256" s="598"/>
      <c r="EI256" s="598"/>
      <c r="EJ256" s="598"/>
      <c r="EK256" s="598"/>
      <c r="EL256" s="598"/>
      <c r="EM256" s="598"/>
      <c r="EN256" s="598"/>
      <c r="EO256" s="598"/>
      <c r="EP256" s="598"/>
      <c r="EQ256" s="598"/>
      <c r="ER256" s="598"/>
    </row>
    <row r="257" spans="1:148" ht="15" customHeight="1">
      <c r="A257" s="598" t="s">
        <v>822</v>
      </c>
      <c r="B257" s="598">
        <v>7019.6840000000002</v>
      </c>
      <c r="C257" s="598">
        <v>237.536</v>
      </c>
      <c r="D257" s="598">
        <v>2536.4760000000001</v>
      </c>
      <c r="E257" s="598">
        <v>318.79399999999998</v>
      </c>
      <c r="F257" s="598">
        <v>2929.29</v>
      </c>
      <c r="G257" s="598">
        <v>192</v>
      </c>
      <c r="H257" s="598">
        <v>336.53800000000001</v>
      </c>
      <c r="I257" s="598">
        <v>2345.2800000000002</v>
      </c>
      <c r="J257" s="598">
        <v>1038.8920000000001</v>
      </c>
      <c r="K257" s="598">
        <v>0</v>
      </c>
      <c r="L257" s="598">
        <v>5790.7960000000003</v>
      </c>
      <c r="M257" s="598">
        <v>331.52</v>
      </c>
      <c r="N257" s="598">
        <v>2096.79</v>
      </c>
      <c r="O257" s="598">
        <v>402.56</v>
      </c>
      <c r="P257" s="598">
        <v>763.68</v>
      </c>
      <c r="Q257" s="598">
        <v>949.76</v>
      </c>
      <c r="R257" s="598"/>
      <c r="S257" s="598">
        <v>18102.84</v>
      </c>
      <c r="T257" s="598">
        <v>718.2</v>
      </c>
      <c r="U257" s="598">
        <v>3894.12</v>
      </c>
      <c r="V257" s="598">
        <v>782.4</v>
      </c>
      <c r="W257" s="598">
        <v>792</v>
      </c>
      <c r="X257" s="598">
        <v>1360.86</v>
      </c>
      <c r="Y257" s="598">
        <v>0</v>
      </c>
      <c r="Z257" s="598">
        <v>3808.8</v>
      </c>
      <c r="AA257" s="598">
        <v>547.20000000000005</v>
      </c>
      <c r="AB257" s="598"/>
      <c r="AC257" s="598">
        <v>1552.8</v>
      </c>
      <c r="AD257" s="598">
        <v>2107.84</v>
      </c>
      <c r="AE257" s="598"/>
      <c r="AF257" s="598"/>
      <c r="AG257" s="598">
        <v>1380</v>
      </c>
      <c r="AH257" s="598">
        <v>2263.8000000000002</v>
      </c>
      <c r="AI257" s="598"/>
      <c r="AJ257" s="598">
        <v>303</v>
      </c>
      <c r="AK257" s="598">
        <v>142.80000000000001</v>
      </c>
      <c r="AL257" s="598">
        <v>1324.8</v>
      </c>
      <c r="AM257" s="598">
        <v>854.88</v>
      </c>
      <c r="AN257" s="598">
        <v>38.984000000000002</v>
      </c>
      <c r="AO257" s="598">
        <v>29.954999999999998</v>
      </c>
      <c r="AP257" s="598">
        <v>8.5380000000000003</v>
      </c>
      <c r="AQ257" s="598">
        <v>0</v>
      </c>
      <c r="AR257" s="598">
        <v>0</v>
      </c>
      <c r="AS257" s="598">
        <v>1626.5</v>
      </c>
      <c r="AT257" s="598">
        <v>81.75</v>
      </c>
      <c r="AU257" s="598">
        <v>310</v>
      </c>
      <c r="AV257" s="598">
        <v>1636.8</v>
      </c>
      <c r="AW257" s="598">
        <v>434.4</v>
      </c>
      <c r="AX257" s="598">
        <v>802.5</v>
      </c>
      <c r="AY257" s="598">
        <v>192</v>
      </c>
      <c r="AZ257" s="598"/>
      <c r="BA257" s="598"/>
      <c r="BB257" s="598">
        <v>100</v>
      </c>
      <c r="BC257" s="598">
        <v>0</v>
      </c>
      <c r="BD257" s="598">
        <v>4240.25</v>
      </c>
      <c r="BE257" s="598"/>
      <c r="BF257" s="598">
        <v>2122.6</v>
      </c>
      <c r="BG257" s="598">
        <v>154.5</v>
      </c>
      <c r="BH257" s="598"/>
      <c r="BI257" s="598">
        <v>656.4</v>
      </c>
      <c r="BJ257" s="598">
        <v>813</v>
      </c>
      <c r="BK257" s="598">
        <v>2760.25</v>
      </c>
      <c r="BL257" s="598">
        <v>1431</v>
      </c>
      <c r="BM257" s="598">
        <v>258</v>
      </c>
      <c r="BN257" s="598">
        <v>1526.58</v>
      </c>
      <c r="BO257" s="598">
        <v>0</v>
      </c>
      <c r="BP257" s="598"/>
      <c r="BQ257" s="598"/>
      <c r="BR257" s="598">
        <v>0</v>
      </c>
      <c r="BS257" s="598">
        <v>11104</v>
      </c>
      <c r="BT257" s="598">
        <v>11390.4</v>
      </c>
      <c r="BU257" s="598"/>
      <c r="BV257" s="598">
        <v>2683.8</v>
      </c>
      <c r="BW257" s="598"/>
      <c r="BX257" s="598">
        <v>480</v>
      </c>
      <c r="BY257" s="598"/>
      <c r="BZ257" s="598"/>
      <c r="CA257" s="598"/>
      <c r="CB257" s="598">
        <v>64.5</v>
      </c>
      <c r="CC257" s="598">
        <v>382</v>
      </c>
      <c r="CD257" s="598">
        <v>207</v>
      </c>
      <c r="CE257" s="598">
        <v>398.4</v>
      </c>
      <c r="CF257" s="598">
        <v>1873.8</v>
      </c>
      <c r="CG257" s="598"/>
      <c r="CH257" s="598">
        <v>1170</v>
      </c>
      <c r="CI257" s="598"/>
      <c r="CJ257" s="598">
        <v>748.8</v>
      </c>
      <c r="CK257" s="598"/>
      <c r="CL257" s="598">
        <v>397.8</v>
      </c>
      <c r="CM257" s="598">
        <v>2302.5</v>
      </c>
      <c r="CN257" s="598">
        <v>3511</v>
      </c>
      <c r="CO257" s="598">
        <v>2703</v>
      </c>
      <c r="CP257" s="598"/>
      <c r="CQ257" s="598">
        <v>1710</v>
      </c>
      <c r="CR257" s="598">
        <v>34.5</v>
      </c>
      <c r="CS257" s="598">
        <v>408</v>
      </c>
      <c r="CT257" s="598"/>
      <c r="CU257" s="598">
        <v>384.12</v>
      </c>
      <c r="CV257" s="598">
        <v>1302.5</v>
      </c>
      <c r="CW257" s="598">
        <v>1422</v>
      </c>
      <c r="CX257" s="598">
        <v>216</v>
      </c>
      <c r="CY257" s="598">
        <v>265.5</v>
      </c>
      <c r="CZ257" s="598">
        <v>261</v>
      </c>
      <c r="DA257" s="598">
        <v>612</v>
      </c>
      <c r="DB257" s="598"/>
      <c r="DC257" s="598"/>
      <c r="DD257" s="598"/>
      <c r="DE257" s="598"/>
      <c r="DF257" s="598"/>
      <c r="DG257" s="598"/>
      <c r="DH257" s="598">
        <v>157553.57800000001</v>
      </c>
      <c r="DI257" s="598" t="s">
        <v>822</v>
      </c>
      <c r="DJ257" s="598"/>
      <c r="DK257" s="598"/>
      <c r="DL257" s="598"/>
      <c r="DM257" s="598"/>
      <c r="DN257" s="598"/>
      <c r="DO257" s="598"/>
      <c r="DP257" s="598"/>
      <c r="DQ257" s="598"/>
      <c r="DR257" s="598"/>
      <c r="DS257" s="598"/>
      <c r="DT257" s="598"/>
      <c r="DU257" s="598"/>
      <c r="DV257" s="598"/>
      <c r="DW257" s="598"/>
      <c r="DX257" s="598"/>
      <c r="DY257" s="598"/>
      <c r="DZ257" s="598"/>
      <c r="EA257" s="598"/>
      <c r="EB257" s="598"/>
      <c r="EC257" s="598"/>
      <c r="ED257" s="598"/>
      <c r="EE257" s="598"/>
      <c r="EF257" s="598"/>
      <c r="EG257" s="598"/>
      <c r="EH257" s="598"/>
      <c r="EI257" s="598"/>
      <c r="EJ257" s="598"/>
      <c r="EK257" s="598"/>
      <c r="EL257" s="598"/>
      <c r="EM257" s="598"/>
      <c r="EN257" s="598"/>
      <c r="EO257" s="598"/>
      <c r="EP257" s="598"/>
      <c r="EQ257" s="598"/>
      <c r="ER257" s="598"/>
    </row>
    <row r="258" spans="1:148" ht="15" customHeight="1">
      <c r="A258" s="598" t="s">
        <v>823</v>
      </c>
      <c r="B258" s="598">
        <v>1606.3440000000001</v>
      </c>
      <c r="C258" s="598">
        <v>255.01</v>
      </c>
      <c r="D258" s="598">
        <v>2933.152</v>
      </c>
      <c r="E258" s="598">
        <v>331.30799999999999</v>
      </c>
      <c r="F258" s="598">
        <v>2772.78</v>
      </c>
      <c r="G258" s="598">
        <v>162</v>
      </c>
      <c r="H258" s="598">
        <v>1028.3230000000001</v>
      </c>
      <c r="I258" s="598">
        <v>3386.88</v>
      </c>
      <c r="J258" s="598">
        <v>310.18599999999998</v>
      </c>
      <c r="K258" s="598">
        <v>0</v>
      </c>
      <c r="L258" s="598">
        <v>3947.68</v>
      </c>
      <c r="M258" s="598">
        <v>636.4</v>
      </c>
      <c r="N258" s="598">
        <v>1989.12</v>
      </c>
      <c r="O258" s="598">
        <v>6674.8</v>
      </c>
      <c r="P258" s="598">
        <v>631.59</v>
      </c>
      <c r="Q258" s="598">
        <v>3727.36</v>
      </c>
      <c r="R258" s="598"/>
      <c r="S258" s="598">
        <v>11181.52</v>
      </c>
      <c r="T258" s="598">
        <v>208.8</v>
      </c>
      <c r="U258" s="598">
        <v>3318</v>
      </c>
      <c r="V258" s="598">
        <v>416.4</v>
      </c>
      <c r="W258" s="598">
        <v>529.20000000000005</v>
      </c>
      <c r="X258" s="598">
        <v>2999.96</v>
      </c>
      <c r="Y258" s="598">
        <v>0</v>
      </c>
      <c r="Z258" s="598">
        <v>3334.08</v>
      </c>
      <c r="AA258" s="598">
        <v>439.08</v>
      </c>
      <c r="AB258" s="598"/>
      <c r="AC258" s="598">
        <v>1317.6</v>
      </c>
      <c r="AD258" s="598">
        <v>1955.24</v>
      </c>
      <c r="AE258" s="598"/>
      <c r="AF258" s="598"/>
      <c r="AG258" s="598">
        <v>1151.8399999999999</v>
      </c>
      <c r="AH258" s="598">
        <v>11571</v>
      </c>
      <c r="AI258" s="598"/>
      <c r="AJ258" s="598">
        <v>534</v>
      </c>
      <c r="AK258" s="598">
        <v>135.6</v>
      </c>
      <c r="AL258" s="598">
        <v>809.6</v>
      </c>
      <c r="AM258" s="598">
        <v>173.94</v>
      </c>
      <c r="AN258" s="598">
        <v>34.450000000000003</v>
      </c>
      <c r="AO258" s="598">
        <v>24.707999999999998</v>
      </c>
      <c r="AP258" s="598">
        <v>11.382</v>
      </c>
      <c r="AQ258" s="598">
        <v>0</v>
      </c>
      <c r="AR258" s="598">
        <v>0</v>
      </c>
      <c r="AS258" s="598">
        <v>1740</v>
      </c>
      <c r="AT258" s="598">
        <v>334</v>
      </c>
      <c r="AU258" s="598">
        <v>297</v>
      </c>
      <c r="AV258" s="598">
        <v>1488.2</v>
      </c>
      <c r="AW258" s="598">
        <v>423.6</v>
      </c>
      <c r="AX258" s="598">
        <v>930</v>
      </c>
      <c r="AY258" s="598">
        <v>190.5</v>
      </c>
      <c r="AZ258" s="598"/>
      <c r="BA258" s="598"/>
      <c r="BB258" s="598">
        <v>139</v>
      </c>
      <c r="BC258" s="598">
        <v>4.2</v>
      </c>
      <c r="BD258" s="598">
        <v>1419</v>
      </c>
      <c r="BE258" s="598"/>
      <c r="BF258" s="598">
        <v>1857.2</v>
      </c>
      <c r="BG258" s="598">
        <v>157.5</v>
      </c>
      <c r="BH258" s="598"/>
      <c r="BI258" s="598">
        <v>618</v>
      </c>
      <c r="BJ258" s="598">
        <v>864</v>
      </c>
      <c r="BK258" s="598">
        <v>3481.75</v>
      </c>
      <c r="BL258" s="598">
        <v>42</v>
      </c>
      <c r="BM258" s="598">
        <v>240</v>
      </c>
      <c r="BN258" s="598">
        <v>1553.22</v>
      </c>
      <c r="BO258" s="598">
        <v>0</v>
      </c>
      <c r="BP258" s="598"/>
      <c r="BQ258" s="598"/>
      <c r="BR258" s="598">
        <v>0</v>
      </c>
      <c r="BS258" s="598">
        <v>26034</v>
      </c>
      <c r="BT258" s="598">
        <v>16494</v>
      </c>
      <c r="BU258" s="598"/>
      <c r="BV258" s="598">
        <v>3153.6</v>
      </c>
      <c r="BW258" s="598"/>
      <c r="BX258" s="598">
        <v>240</v>
      </c>
      <c r="BY258" s="598"/>
      <c r="BZ258" s="598"/>
      <c r="CA258" s="598"/>
      <c r="CB258" s="598">
        <v>61.5</v>
      </c>
      <c r="CC258" s="598">
        <v>425</v>
      </c>
      <c r="CD258" s="598">
        <v>204</v>
      </c>
      <c r="CE258" s="598">
        <v>385.2</v>
      </c>
      <c r="CF258" s="598">
        <v>2035.8</v>
      </c>
      <c r="CG258" s="598"/>
      <c r="CH258" s="598">
        <v>1184.76</v>
      </c>
      <c r="CI258" s="598"/>
      <c r="CJ258" s="598">
        <v>636.66</v>
      </c>
      <c r="CK258" s="598"/>
      <c r="CL258" s="598">
        <v>421.56</v>
      </c>
      <c r="CM258" s="598">
        <v>2380.75</v>
      </c>
      <c r="CN258" s="598">
        <v>7995</v>
      </c>
      <c r="CO258" s="598">
        <v>3060</v>
      </c>
      <c r="CP258" s="598"/>
      <c r="CQ258" s="598">
        <v>1852.5</v>
      </c>
      <c r="CR258" s="598">
        <v>25.5</v>
      </c>
      <c r="CS258" s="598">
        <v>924</v>
      </c>
      <c r="CT258" s="598"/>
      <c r="CU258" s="598">
        <v>399.6</v>
      </c>
      <c r="CV258" s="598">
        <v>1225</v>
      </c>
      <c r="CW258" s="598">
        <v>604</v>
      </c>
      <c r="CX258" s="598">
        <v>144</v>
      </c>
      <c r="CY258" s="598">
        <v>189.5</v>
      </c>
      <c r="CZ258" s="598">
        <v>231</v>
      </c>
      <c r="DA258" s="598">
        <v>438</v>
      </c>
      <c r="DB258" s="598"/>
      <c r="DC258" s="598"/>
      <c r="DD258" s="598"/>
      <c r="DE258" s="598"/>
      <c r="DF258" s="598"/>
      <c r="DG258" s="598"/>
      <c r="DH258" s="598">
        <v>185876.26300000001</v>
      </c>
      <c r="DI258" s="598" t="s">
        <v>823</v>
      </c>
      <c r="DJ258" s="598"/>
      <c r="DK258" s="598"/>
      <c r="DL258" s="598"/>
      <c r="DM258" s="598"/>
      <c r="DN258" s="598"/>
      <c r="DO258" s="598"/>
      <c r="DP258" s="598"/>
      <c r="DQ258" s="598"/>
      <c r="DR258" s="598"/>
      <c r="DS258" s="598"/>
      <c r="DT258" s="598"/>
      <c r="DU258" s="598"/>
      <c r="DV258" s="598"/>
      <c r="DW258" s="598"/>
      <c r="DX258" s="598"/>
      <c r="DY258" s="598"/>
      <c r="DZ258" s="598"/>
      <c r="EA258" s="598"/>
      <c r="EB258" s="598"/>
      <c r="EC258" s="598"/>
      <c r="ED258" s="598"/>
      <c r="EE258" s="598"/>
      <c r="EF258" s="598"/>
      <c r="EG258" s="598"/>
      <c r="EH258" s="598"/>
      <c r="EI258" s="598"/>
      <c r="EJ258" s="598"/>
      <c r="EK258" s="598"/>
      <c r="EL258" s="598"/>
      <c r="EM258" s="598"/>
      <c r="EN258" s="598"/>
      <c r="EO258" s="598"/>
      <c r="EP258" s="598"/>
      <c r="EQ258" s="598"/>
      <c r="ER258" s="598"/>
    </row>
    <row r="259" spans="1:148" ht="15" customHeight="1">
      <c r="A259" s="598" t="s">
        <v>824</v>
      </c>
      <c r="B259" s="598">
        <v>2805.27</v>
      </c>
      <c r="C259" s="598">
        <v>817.36599999999999</v>
      </c>
      <c r="D259" s="598">
        <v>2481.8580000000002</v>
      </c>
      <c r="E259" s="598">
        <v>260.35599999999999</v>
      </c>
      <c r="F259" s="598">
        <v>3089.87</v>
      </c>
      <c r="G259" s="598">
        <v>222</v>
      </c>
      <c r="H259" s="598">
        <v>193.202</v>
      </c>
      <c r="I259" s="598">
        <v>1639.68</v>
      </c>
      <c r="J259" s="598">
        <v>207.88399999999999</v>
      </c>
      <c r="K259" s="598">
        <v>41.83</v>
      </c>
      <c r="L259" s="598">
        <v>0</v>
      </c>
      <c r="M259" s="598">
        <v>444</v>
      </c>
      <c r="N259" s="598">
        <v>0</v>
      </c>
      <c r="O259" s="598">
        <v>5526.32</v>
      </c>
      <c r="P259" s="598">
        <v>713.36</v>
      </c>
      <c r="Q259" s="598">
        <v>909.44</v>
      </c>
      <c r="R259" s="598"/>
      <c r="S259" s="598">
        <v>19722.64</v>
      </c>
      <c r="T259" s="598">
        <v>313.2</v>
      </c>
      <c r="U259" s="598">
        <v>2421.7199999999998</v>
      </c>
      <c r="V259" s="598">
        <v>348</v>
      </c>
      <c r="W259" s="598">
        <v>606.96</v>
      </c>
      <c r="X259" s="598">
        <v>2601.1</v>
      </c>
      <c r="Y259" s="598">
        <v>0</v>
      </c>
      <c r="Z259" s="598">
        <v>0</v>
      </c>
      <c r="AA259" s="598">
        <v>462.24</v>
      </c>
      <c r="AB259" s="598"/>
      <c r="AC259" s="598">
        <v>1198.8</v>
      </c>
      <c r="AD259" s="598">
        <v>1536.92</v>
      </c>
      <c r="AE259" s="598"/>
      <c r="AF259" s="598"/>
      <c r="AG259" s="598">
        <v>1078.24</v>
      </c>
      <c r="AH259" s="598">
        <v>5559.8</v>
      </c>
      <c r="AI259" s="598"/>
      <c r="AJ259" s="598">
        <v>942</v>
      </c>
      <c r="AK259" s="598">
        <v>110.4</v>
      </c>
      <c r="AL259" s="598">
        <v>1352.4</v>
      </c>
      <c r="AM259" s="598">
        <v>276.64</v>
      </c>
      <c r="AN259" s="598">
        <v>28.113099999999999</v>
      </c>
      <c r="AO259" s="598">
        <v>0</v>
      </c>
      <c r="AP259" s="598">
        <v>12.757999999999999</v>
      </c>
      <c r="AQ259" s="598">
        <v>0</v>
      </c>
      <c r="AR259" s="598">
        <v>0</v>
      </c>
      <c r="AS259" s="598">
        <v>3175.5</v>
      </c>
      <c r="AT259" s="598">
        <v>631.125</v>
      </c>
      <c r="AU259" s="598">
        <v>410</v>
      </c>
      <c r="AV259" s="598">
        <v>1839.3</v>
      </c>
      <c r="AW259" s="598">
        <v>606</v>
      </c>
      <c r="AX259" s="598">
        <v>963</v>
      </c>
      <c r="AY259" s="598">
        <v>169.5</v>
      </c>
      <c r="AZ259" s="598"/>
      <c r="BA259" s="598"/>
      <c r="BB259" s="598">
        <v>209</v>
      </c>
      <c r="BC259" s="598">
        <v>1.6</v>
      </c>
      <c r="BD259" s="598">
        <v>0</v>
      </c>
      <c r="BE259" s="598"/>
      <c r="BF259" s="598">
        <v>4170.2</v>
      </c>
      <c r="BG259" s="598">
        <v>120</v>
      </c>
      <c r="BH259" s="598"/>
      <c r="BI259" s="598">
        <v>842.4</v>
      </c>
      <c r="BJ259" s="598">
        <v>0</v>
      </c>
      <c r="BK259" s="598">
        <v>2090.75</v>
      </c>
      <c r="BL259" s="598">
        <v>84</v>
      </c>
      <c r="BM259" s="598">
        <v>309</v>
      </c>
      <c r="BN259" s="598">
        <v>1200.78</v>
      </c>
      <c r="BO259" s="598">
        <v>9.24</v>
      </c>
      <c r="BP259" s="598"/>
      <c r="BQ259" s="598"/>
      <c r="BR259" s="598">
        <v>1381.8</v>
      </c>
      <c r="BS259" s="598">
        <v>27823</v>
      </c>
      <c r="BT259" s="598">
        <v>8436.4</v>
      </c>
      <c r="BU259" s="598"/>
      <c r="BV259" s="598">
        <v>2949.48</v>
      </c>
      <c r="BW259" s="598">
        <v>0</v>
      </c>
      <c r="BX259" s="598">
        <v>0</v>
      </c>
      <c r="BY259" s="598"/>
      <c r="BZ259" s="598"/>
      <c r="CA259" s="598"/>
      <c r="CB259" s="598">
        <v>91.5</v>
      </c>
      <c r="CC259" s="598">
        <v>484</v>
      </c>
      <c r="CD259" s="598">
        <v>243</v>
      </c>
      <c r="CE259" s="598">
        <v>421.2</v>
      </c>
      <c r="CF259" s="598">
        <v>1787.4</v>
      </c>
      <c r="CG259" s="598"/>
      <c r="CH259" s="598">
        <v>1280.8800000000001</v>
      </c>
      <c r="CI259" s="598"/>
      <c r="CJ259" s="598">
        <v>814.5</v>
      </c>
      <c r="CK259" s="598"/>
      <c r="CL259" s="598">
        <v>451.62</v>
      </c>
      <c r="CM259" s="598">
        <v>2164.75</v>
      </c>
      <c r="CN259" s="598">
        <v>0</v>
      </c>
      <c r="CO259" s="598">
        <v>4023</v>
      </c>
      <c r="CP259" s="598">
        <v>0</v>
      </c>
      <c r="CQ259" s="598">
        <v>1381.5</v>
      </c>
      <c r="CR259" s="598">
        <v>49.5</v>
      </c>
      <c r="CS259" s="598">
        <v>240</v>
      </c>
      <c r="CT259" s="598"/>
      <c r="CU259" s="598">
        <v>0</v>
      </c>
      <c r="CV259" s="598">
        <v>0</v>
      </c>
      <c r="CW259" s="598">
        <v>600</v>
      </c>
      <c r="CX259" s="598">
        <v>50</v>
      </c>
      <c r="CY259" s="598">
        <v>0</v>
      </c>
      <c r="CZ259" s="598">
        <v>219</v>
      </c>
      <c r="DA259" s="598">
        <v>564</v>
      </c>
      <c r="DB259" s="598"/>
      <c r="DC259" s="598"/>
      <c r="DD259" s="598"/>
      <c r="DE259" s="598"/>
      <c r="DF259" s="598"/>
      <c r="DG259" s="598"/>
      <c r="DH259" s="598">
        <v>130212.29209999999</v>
      </c>
      <c r="DI259" s="598" t="s">
        <v>824</v>
      </c>
      <c r="DJ259" s="598"/>
      <c r="DK259" s="598"/>
      <c r="DL259" s="598"/>
      <c r="DM259" s="598"/>
      <c r="DN259" s="598"/>
      <c r="DO259" s="598"/>
      <c r="DP259" s="598"/>
      <c r="DQ259" s="598"/>
      <c r="DR259" s="598"/>
      <c r="DS259" s="598"/>
      <c r="DT259" s="598"/>
      <c r="DU259" s="598"/>
      <c r="DV259" s="598"/>
      <c r="DW259" s="598"/>
      <c r="DX259" s="598"/>
      <c r="DY259" s="598"/>
      <c r="DZ259" s="598"/>
      <c r="EA259" s="598"/>
      <c r="EB259" s="598"/>
      <c r="EC259" s="598"/>
      <c r="ED259" s="598"/>
      <c r="EE259" s="598"/>
      <c r="EF259" s="598"/>
      <c r="EG259" s="598"/>
      <c r="EH259" s="598"/>
      <c r="EI259" s="598"/>
      <c r="EJ259" s="598"/>
      <c r="EK259" s="598"/>
      <c r="EL259" s="598"/>
      <c r="EM259" s="598"/>
      <c r="EN259" s="598"/>
      <c r="EO259" s="598"/>
      <c r="EP259" s="598"/>
      <c r="EQ259" s="598"/>
      <c r="ER259" s="598"/>
    </row>
    <row r="260" spans="1:148" ht="15" customHeight="1">
      <c r="A260" s="598" t="s">
        <v>825</v>
      </c>
      <c r="B260" s="598">
        <v>2805.27</v>
      </c>
      <c r="C260" s="598">
        <v>817.36599999999999</v>
      </c>
      <c r="D260" s="598">
        <v>2481.8580000000002</v>
      </c>
      <c r="E260" s="598">
        <v>260.35599999999999</v>
      </c>
      <c r="F260" s="598">
        <v>3089.87</v>
      </c>
      <c r="G260" s="598">
        <v>222</v>
      </c>
      <c r="H260" s="598">
        <v>193.202</v>
      </c>
      <c r="I260" s="598">
        <v>1639.68</v>
      </c>
      <c r="J260" s="598">
        <v>207.88399999999999</v>
      </c>
      <c r="K260" s="598">
        <v>41.83</v>
      </c>
      <c r="L260" s="598">
        <v>0</v>
      </c>
      <c r="M260" s="598">
        <v>444</v>
      </c>
      <c r="N260" s="598">
        <v>0</v>
      </c>
      <c r="O260" s="598">
        <v>5526.32</v>
      </c>
      <c r="P260" s="598">
        <v>713.36</v>
      </c>
      <c r="Q260" s="598">
        <v>909.44</v>
      </c>
      <c r="R260" s="598"/>
      <c r="S260" s="598">
        <v>19722.64</v>
      </c>
      <c r="T260" s="598">
        <v>313.2</v>
      </c>
      <c r="U260" s="598">
        <v>2421.7199999999998</v>
      </c>
      <c r="V260" s="598">
        <v>348</v>
      </c>
      <c r="W260" s="598">
        <v>606.96</v>
      </c>
      <c r="X260" s="598">
        <v>2601.1</v>
      </c>
      <c r="Y260" s="598">
        <v>0</v>
      </c>
      <c r="Z260" s="598">
        <v>0</v>
      </c>
      <c r="AA260" s="598">
        <v>462.24</v>
      </c>
      <c r="AB260" s="598"/>
      <c r="AC260" s="598">
        <v>1198.8</v>
      </c>
      <c r="AD260" s="598">
        <v>1536.92</v>
      </c>
      <c r="AE260" s="598"/>
      <c r="AF260" s="598"/>
      <c r="AG260" s="598">
        <v>1078.24</v>
      </c>
      <c r="AH260" s="598">
        <v>5559.8</v>
      </c>
      <c r="AI260" s="598"/>
      <c r="AJ260" s="598">
        <v>942</v>
      </c>
      <c r="AK260" s="598">
        <v>110.4</v>
      </c>
      <c r="AL260" s="598">
        <v>1352.4</v>
      </c>
      <c r="AM260" s="598">
        <v>276.64</v>
      </c>
      <c r="AN260" s="598">
        <v>28.113099999999999</v>
      </c>
      <c r="AO260" s="598">
        <v>0</v>
      </c>
      <c r="AP260" s="598">
        <v>12.757999999999999</v>
      </c>
      <c r="AQ260" s="598">
        <v>0</v>
      </c>
      <c r="AR260" s="598">
        <v>0</v>
      </c>
      <c r="AS260" s="598">
        <v>3175.5</v>
      </c>
      <c r="AT260" s="598">
        <v>631.125</v>
      </c>
      <c r="AU260" s="598">
        <v>410</v>
      </c>
      <c r="AV260" s="598">
        <v>1839.3</v>
      </c>
      <c r="AW260" s="598">
        <v>606</v>
      </c>
      <c r="AX260" s="598">
        <v>963</v>
      </c>
      <c r="AY260" s="598">
        <v>169.5</v>
      </c>
      <c r="AZ260" s="598"/>
      <c r="BA260" s="598"/>
      <c r="BB260" s="598">
        <v>209</v>
      </c>
      <c r="BC260" s="598">
        <v>1.6</v>
      </c>
      <c r="BD260" s="598">
        <v>0</v>
      </c>
      <c r="BE260" s="598"/>
      <c r="BF260" s="598">
        <v>4170.2</v>
      </c>
      <c r="BG260" s="598">
        <v>120</v>
      </c>
      <c r="BH260" s="598"/>
      <c r="BI260" s="598">
        <v>842.4</v>
      </c>
      <c r="BJ260" s="598">
        <v>0</v>
      </c>
      <c r="BK260" s="598">
        <v>2090.75</v>
      </c>
      <c r="BL260" s="598">
        <v>84</v>
      </c>
      <c r="BM260" s="598">
        <v>309</v>
      </c>
      <c r="BN260" s="598">
        <v>1200.78</v>
      </c>
      <c r="BO260" s="598">
        <v>9.24</v>
      </c>
      <c r="BP260" s="598"/>
      <c r="BQ260" s="598"/>
      <c r="BR260" s="598">
        <v>1381.8</v>
      </c>
      <c r="BS260" s="598">
        <v>27823</v>
      </c>
      <c r="BT260" s="598">
        <v>8436.4</v>
      </c>
      <c r="BU260" s="598"/>
      <c r="BV260" s="598">
        <v>2949.48</v>
      </c>
      <c r="BW260" s="598">
        <v>0</v>
      </c>
      <c r="BX260" s="598">
        <v>0</v>
      </c>
      <c r="BY260" s="598"/>
      <c r="BZ260" s="598"/>
      <c r="CA260" s="598"/>
      <c r="CB260" s="598">
        <v>91.5</v>
      </c>
      <c r="CC260" s="598">
        <v>484</v>
      </c>
      <c r="CD260" s="598">
        <v>243</v>
      </c>
      <c r="CE260" s="598">
        <v>421.2</v>
      </c>
      <c r="CF260" s="598">
        <v>1787.4</v>
      </c>
      <c r="CG260" s="598"/>
      <c r="CH260" s="598">
        <v>1280.8800000000001</v>
      </c>
      <c r="CI260" s="598"/>
      <c r="CJ260" s="598">
        <v>814.5</v>
      </c>
      <c r="CK260" s="598"/>
      <c r="CL260" s="598">
        <v>451.62</v>
      </c>
      <c r="CM260" s="598">
        <v>2164.75</v>
      </c>
      <c r="CN260" s="598">
        <v>0</v>
      </c>
      <c r="CO260" s="598">
        <v>4023</v>
      </c>
      <c r="CP260" s="598">
        <v>0</v>
      </c>
      <c r="CQ260" s="598">
        <v>1381.5</v>
      </c>
      <c r="CR260" s="598">
        <v>49.5</v>
      </c>
      <c r="CS260" s="598">
        <v>240</v>
      </c>
      <c r="CT260" s="598"/>
      <c r="CU260" s="598">
        <v>0</v>
      </c>
      <c r="CV260" s="598">
        <v>0</v>
      </c>
      <c r="CW260" s="598">
        <v>600</v>
      </c>
      <c r="CX260" s="598">
        <v>50</v>
      </c>
      <c r="CY260" s="598">
        <v>0</v>
      </c>
      <c r="CZ260" s="598">
        <v>219</v>
      </c>
      <c r="DA260" s="598">
        <v>564</v>
      </c>
      <c r="DB260" s="598"/>
      <c r="DC260" s="598"/>
      <c r="DD260" s="598"/>
      <c r="DE260" s="598"/>
      <c r="DF260" s="598"/>
      <c r="DG260" s="598"/>
      <c r="DH260" s="598">
        <v>130212.29209999999</v>
      </c>
      <c r="DI260" s="598"/>
      <c r="DJ260" s="598"/>
      <c r="DK260" s="598"/>
      <c r="DL260" s="598"/>
      <c r="DM260" s="598"/>
      <c r="DN260" s="598"/>
      <c r="DO260" s="598"/>
      <c r="DP260" s="598"/>
      <c r="DQ260" s="598"/>
      <c r="DR260" s="598"/>
      <c r="DS260" s="598"/>
      <c r="DT260" s="598"/>
      <c r="DU260" s="598"/>
      <c r="DV260" s="598"/>
      <c r="DW260" s="598"/>
      <c r="DX260" s="598"/>
      <c r="DY260" s="598"/>
      <c r="DZ260" s="598"/>
      <c r="EA260" s="598"/>
      <c r="EB260" s="598"/>
      <c r="EC260" s="598"/>
      <c r="ED260" s="598"/>
      <c r="EE260" s="598"/>
      <c r="EF260" s="598"/>
      <c r="EG260" s="598"/>
      <c r="EH260" s="598"/>
      <c r="EI260" s="598"/>
      <c r="EJ260" s="598"/>
      <c r="EK260" s="598"/>
      <c r="EL260" s="598"/>
      <c r="EM260" s="598"/>
      <c r="EN260" s="598"/>
      <c r="EO260" s="598"/>
      <c r="EP260" s="598"/>
      <c r="EQ260" s="598"/>
      <c r="ER260" s="598"/>
    </row>
    <row r="261" spans="1:148" ht="15" customHeight="1">
      <c r="A261" s="598"/>
      <c r="B261" s="598"/>
      <c r="C261" s="598"/>
      <c r="D261" s="598"/>
      <c r="E261" s="598"/>
      <c r="F261" s="598"/>
      <c r="G261" s="598"/>
      <c r="H261" s="598"/>
      <c r="I261" s="598"/>
      <c r="J261" s="598"/>
      <c r="K261" s="598"/>
      <c r="L261" s="598"/>
      <c r="M261" s="598"/>
      <c r="N261" s="598"/>
      <c r="O261" s="598"/>
      <c r="P261" s="598"/>
      <c r="Q261" s="598"/>
      <c r="R261" s="598"/>
      <c r="S261" s="598"/>
      <c r="T261" s="598"/>
      <c r="U261" s="598"/>
      <c r="V261" s="598"/>
      <c r="W261" s="598"/>
      <c r="X261" s="598"/>
      <c r="Y261" s="598"/>
      <c r="Z261" s="598"/>
      <c r="AA261" s="598"/>
      <c r="AB261" s="598"/>
      <c r="AC261" s="598"/>
      <c r="AD261" s="598"/>
      <c r="AE261" s="598"/>
      <c r="AF261" s="598"/>
      <c r="AG261" s="598"/>
      <c r="AH261" s="598"/>
      <c r="AI261" s="598"/>
      <c r="AJ261" s="598"/>
      <c r="AK261" s="598"/>
      <c r="AL261" s="598"/>
      <c r="AM261" s="598"/>
      <c r="AN261" s="598"/>
      <c r="AO261" s="598"/>
      <c r="AP261" s="598"/>
      <c r="AQ261" s="598"/>
      <c r="AR261" s="598"/>
      <c r="AS261" s="598"/>
      <c r="AT261" s="598"/>
      <c r="AU261" s="598"/>
      <c r="AV261" s="598"/>
      <c r="AW261" s="598"/>
      <c r="AX261" s="598"/>
      <c r="AY261" s="598"/>
      <c r="AZ261" s="598"/>
      <c r="BA261" s="598"/>
      <c r="BB261" s="598"/>
      <c r="BC261" s="598"/>
      <c r="BD261" s="598"/>
      <c r="BE261" s="598"/>
      <c r="BF261" s="598"/>
      <c r="BG261" s="598"/>
      <c r="BH261" s="598"/>
      <c r="BI261" s="598"/>
      <c r="BJ261" s="598"/>
      <c r="BK261" s="598"/>
      <c r="BL261" s="598"/>
      <c r="BM261" s="598"/>
      <c r="BN261" s="598"/>
      <c r="BO261" s="598"/>
      <c r="BP261" s="598"/>
      <c r="BQ261" s="598"/>
      <c r="BR261" s="598"/>
      <c r="BS261" s="598"/>
      <c r="BT261" s="598"/>
      <c r="BU261" s="598"/>
      <c r="BV261" s="598"/>
      <c r="BW261" s="598"/>
      <c r="BX261" s="598"/>
      <c r="BY261" s="598"/>
      <c r="BZ261" s="598"/>
      <c r="CA261" s="598"/>
      <c r="CB261" s="598"/>
      <c r="CC261" s="598"/>
      <c r="CD261" s="598"/>
      <c r="CE261" s="598"/>
      <c r="CF261" s="598"/>
      <c r="CG261" s="598"/>
      <c r="CH261" s="598"/>
      <c r="CI261" s="598"/>
      <c r="CJ261" s="598"/>
      <c r="CK261" s="598"/>
      <c r="CL261" s="598"/>
      <c r="CM261" s="598"/>
      <c r="CN261" s="598"/>
      <c r="CO261" s="598"/>
      <c r="CP261" s="598"/>
      <c r="CQ261" s="598"/>
      <c r="CR261" s="598"/>
      <c r="CS261" s="598"/>
      <c r="CT261" s="598"/>
      <c r="CU261" s="598"/>
      <c r="CV261" s="598"/>
      <c r="CW261" s="598"/>
      <c r="CX261" s="598"/>
      <c r="CY261" s="598"/>
      <c r="CZ261" s="598"/>
      <c r="DA261" s="598"/>
      <c r="DB261" s="598"/>
      <c r="DC261" s="598"/>
      <c r="DD261" s="598"/>
      <c r="DE261" s="598"/>
      <c r="DF261" s="598"/>
      <c r="DG261" s="598"/>
      <c r="DH261" s="598"/>
      <c r="DI261" s="598"/>
      <c r="DJ261" s="598"/>
      <c r="DK261" s="598"/>
      <c r="DL261" s="598"/>
      <c r="DM261" s="598"/>
      <c r="DN261" s="598"/>
      <c r="DO261" s="598"/>
      <c r="DP261" s="598"/>
      <c r="DQ261" s="598"/>
      <c r="DR261" s="598"/>
      <c r="DS261" s="598"/>
      <c r="DT261" s="598"/>
      <c r="DU261" s="598"/>
      <c r="DV261" s="598"/>
      <c r="DW261" s="598"/>
      <c r="DX261" s="598"/>
      <c r="DY261" s="598"/>
      <c r="DZ261" s="598"/>
      <c r="EA261" s="598"/>
      <c r="EB261" s="598"/>
      <c r="EC261" s="598"/>
      <c r="ED261" s="598"/>
      <c r="EE261" s="598"/>
      <c r="EF261" s="598"/>
      <c r="EG261" s="598"/>
      <c r="EH261" s="598"/>
      <c r="EI261" s="598"/>
      <c r="EJ261" s="598"/>
      <c r="EK261" s="598"/>
      <c r="EL261" s="598"/>
      <c r="EM261" s="598"/>
      <c r="EN261" s="598"/>
      <c r="EO261" s="598"/>
      <c r="EP261" s="598"/>
      <c r="EQ261" s="598"/>
      <c r="ER261" s="598"/>
    </row>
    <row r="262" spans="1:148" ht="15" customHeight="1">
      <c r="A262" s="598"/>
      <c r="B262" s="598"/>
      <c r="C262" s="598"/>
      <c r="D262" s="598"/>
      <c r="E262" s="598"/>
      <c r="F262" s="598"/>
      <c r="G262" s="598"/>
      <c r="H262" s="598"/>
      <c r="I262" s="598"/>
      <c r="J262" s="598"/>
      <c r="K262" s="598"/>
      <c r="L262" s="598"/>
      <c r="M262" s="598"/>
      <c r="N262" s="598"/>
      <c r="O262" s="598"/>
      <c r="P262" s="598"/>
      <c r="Q262" s="598"/>
      <c r="R262" s="598"/>
      <c r="S262" s="598"/>
      <c r="T262" s="598"/>
      <c r="U262" s="598"/>
      <c r="V262" s="598"/>
      <c r="W262" s="598"/>
      <c r="X262" s="598"/>
      <c r="Y262" s="598"/>
      <c r="Z262" s="598"/>
      <c r="AA262" s="598"/>
      <c r="AB262" s="598"/>
      <c r="AC262" s="598"/>
      <c r="AD262" s="598"/>
      <c r="AE262" s="598"/>
      <c r="AF262" s="598"/>
      <c r="AG262" s="598"/>
      <c r="AH262" s="598"/>
      <c r="AI262" s="598"/>
      <c r="AJ262" s="598"/>
      <c r="AK262" s="598"/>
      <c r="AL262" s="598"/>
      <c r="AM262" s="598"/>
      <c r="AN262" s="598"/>
      <c r="AO262" s="598"/>
      <c r="AP262" s="598"/>
      <c r="AQ262" s="598"/>
      <c r="AR262" s="598"/>
      <c r="AS262" s="598"/>
      <c r="AT262" s="598"/>
      <c r="AU262" s="598"/>
      <c r="AV262" s="598"/>
      <c r="AW262" s="598"/>
      <c r="AX262" s="598"/>
      <c r="AY262" s="598"/>
      <c r="AZ262" s="598"/>
      <c r="BA262" s="598"/>
      <c r="BB262" s="598"/>
      <c r="BC262" s="598"/>
      <c r="BD262" s="598"/>
      <c r="BE262" s="598"/>
      <c r="BF262" s="598"/>
      <c r="BG262" s="598"/>
      <c r="BH262" s="598"/>
      <c r="BI262" s="598"/>
      <c r="BJ262" s="598"/>
      <c r="BK262" s="598"/>
      <c r="BL262" s="598"/>
      <c r="BM262" s="598"/>
      <c r="BN262" s="598"/>
      <c r="BO262" s="598"/>
      <c r="BP262" s="598"/>
      <c r="BQ262" s="598"/>
      <c r="BR262" s="598"/>
      <c r="BS262" s="598"/>
      <c r="BT262" s="598"/>
      <c r="BU262" s="598"/>
      <c r="BV262" s="598"/>
      <c r="BW262" s="598"/>
      <c r="BX262" s="598"/>
      <c r="BY262" s="598"/>
      <c r="BZ262" s="598"/>
      <c r="CA262" s="598"/>
      <c r="CB262" s="598"/>
      <c r="CC262" s="598"/>
      <c r="CD262" s="598"/>
      <c r="CE262" s="598"/>
      <c r="CF262" s="598"/>
      <c r="CG262" s="598"/>
      <c r="CH262" s="598"/>
      <c r="CI262" s="598"/>
      <c r="CJ262" s="598"/>
      <c r="CK262" s="598"/>
      <c r="CL262" s="598"/>
      <c r="CM262" s="598"/>
      <c r="CN262" s="598"/>
      <c r="CO262" s="598"/>
      <c r="CP262" s="598"/>
      <c r="CQ262" s="598"/>
      <c r="CR262" s="598"/>
      <c r="CS262" s="598"/>
      <c r="CT262" s="598"/>
      <c r="CU262" s="598"/>
      <c r="CV262" s="598"/>
      <c r="CW262" s="598"/>
      <c r="CX262" s="598"/>
      <c r="CY262" s="598"/>
      <c r="CZ262" s="598"/>
      <c r="DA262" s="598"/>
      <c r="DB262" s="598"/>
      <c r="DC262" s="598"/>
      <c r="DD262" s="598"/>
      <c r="DE262" s="598"/>
      <c r="DF262" s="598"/>
      <c r="DG262" s="598"/>
      <c r="DH262" s="598"/>
      <c r="DI262" s="598"/>
      <c r="DJ262" s="598"/>
      <c r="DK262" s="598"/>
      <c r="DL262" s="598"/>
      <c r="DM262" s="598"/>
      <c r="DN262" s="598"/>
      <c r="DO262" s="598"/>
      <c r="DP262" s="598"/>
      <c r="DQ262" s="598"/>
      <c r="DR262" s="598"/>
      <c r="DS262" s="598"/>
      <c r="DT262" s="598"/>
      <c r="DU262" s="598"/>
      <c r="DV262" s="598"/>
      <c r="DW262" s="598"/>
      <c r="DX262" s="598"/>
      <c r="DY262" s="598"/>
      <c r="DZ262" s="598"/>
      <c r="EA262" s="598"/>
      <c r="EB262" s="598"/>
      <c r="EC262" s="598"/>
      <c r="ED262" s="598"/>
      <c r="EE262" s="598"/>
      <c r="EF262" s="598"/>
      <c r="EG262" s="598"/>
      <c r="EH262" s="598"/>
      <c r="EI262" s="598"/>
      <c r="EJ262" s="598"/>
      <c r="EK262" s="598"/>
      <c r="EL262" s="598"/>
      <c r="EM262" s="598"/>
      <c r="EN262" s="598"/>
      <c r="EO262" s="598"/>
      <c r="EP262" s="598"/>
      <c r="EQ262" s="598"/>
      <c r="ER262" s="598"/>
    </row>
    <row r="263" spans="1:148" ht="15" customHeight="1">
      <c r="A263" s="598"/>
      <c r="B263" s="598"/>
      <c r="C263" s="598"/>
      <c r="D263" s="598"/>
      <c r="E263" s="598"/>
      <c r="F263" s="598"/>
      <c r="G263" s="598"/>
      <c r="H263" s="598"/>
      <c r="I263" s="598"/>
      <c r="J263" s="598"/>
      <c r="K263" s="598"/>
      <c r="L263" s="598"/>
      <c r="M263" s="598"/>
      <c r="N263" s="598"/>
      <c r="O263" s="598"/>
      <c r="P263" s="598"/>
      <c r="Q263" s="598"/>
      <c r="R263" s="598"/>
      <c r="S263" s="598"/>
      <c r="T263" s="598"/>
      <c r="U263" s="598"/>
      <c r="V263" s="598"/>
      <c r="W263" s="598"/>
      <c r="X263" s="598"/>
      <c r="Y263" s="598"/>
      <c r="Z263" s="598"/>
      <c r="AA263" s="598"/>
      <c r="AB263" s="598"/>
      <c r="AC263" s="598"/>
      <c r="AD263" s="598"/>
      <c r="AE263" s="598"/>
      <c r="AF263" s="598"/>
      <c r="AG263" s="598"/>
      <c r="AH263" s="598"/>
      <c r="AI263" s="598"/>
      <c r="AJ263" s="598"/>
      <c r="AK263" s="598"/>
      <c r="AL263" s="598"/>
      <c r="AM263" s="598"/>
      <c r="AN263" s="598"/>
      <c r="AO263" s="598"/>
      <c r="AP263" s="598"/>
      <c r="AQ263" s="598"/>
      <c r="AR263" s="598"/>
      <c r="AS263" s="598"/>
      <c r="AT263" s="598"/>
      <c r="AU263" s="598"/>
      <c r="AV263" s="598"/>
      <c r="AW263" s="598"/>
      <c r="AX263" s="598"/>
      <c r="AY263" s="598"/>
      <c r="AZ263" s="598"/>
      <c r="BA263" s="598"/>
      <c r="BB263" s="598"/>
      <c r="BC263" s="598"/>
      <c r="BD263" s="598"/>
      <c r="BE263" s="598"/>
      <c r="BF263" s="598"/>
      <c r="BG263" s="598"/>
      <c r="BH263" s="598"/>
      <c r="BI263" s="598"/>
      <c r="BJ263" s="598"/>
      <c r="BK263" s="598"/>
      <c r="BL263" s="598"/>
      <c r="BM263" s="598"/>
      <c r="BN263" s="598"/>
      <c r="BO263" s="598"/>
      <c r="BP263" s="598"/>
      <c r="BQ263" s="598"/>
      <c r="BR263" s="598"/>
      <c r="BS263" s="598"/>
      <c r="BT263" s="598"/>
      <c r="BU263" s="598"/>
      <c r="BV263" s="598"/>
      <c r="BW263" s="598"/>
      <c r="BX263" s="598"/>
      <c r="BY263" s="598"/>
      <c r="BZ263" s="598"/>
      <c r="CA263" s="598"/>
      <c r="CB263" s="598"/>
      <c r="CC263" s="598"/>
      <c r="CD263" s="598"/>
      <c r="CE263" s="598"/>
      <c r="CF263" s="598"/>
      <c r="CG263" s="598"/>
      <c r="CH263" s="598"/>
      <c r="CI263" s="598"/>
      <c r="CJ263" s="598"/>
      <c r="CK263" s="598"/>
      <c r="CL263" s="598"/>
      <c r="CM263" s="598"/>
      <c r="CN263" s="598"/>
      <c r="CO263" s="598"/>
      <c r="CP263" s="598"/>
      <c r="CQ263" s="598"/>
      <c r="CR263" s="598"/>
      <c r="CS263" s="598"/>
      <c r="CT263" s="598"/>
      <c r="CU263" s="598"/>
      <c r="CV263" s="598"/>
      <c r="CW263" s="598"/>
      <c r="CX263" s="598"/>
      <c r="CY263" s="598"/>
      <c r="CZ263" s="598"/>
      <c r="DA263" s="598"/>
      <c r="DB263" s="598"/>
      <c r="DC263" s="598"/>
      <c r="DD263" s="598"/>
      <c r="DE263" s="598"/>
      <c r="DF263" s="598"/>
      <c r="DG263" s="598"/>
      <c r="DH263" s="598"/>
      <c r="DI263" s="598"/>
      <c r="DJ263" s="598"/>
      <c r="DK263" s="598"/>
      <c r="DL263" s="598"/>
      <c r="DM263" s="598"/>
      <c r="DN263" s="598"/>
      <c r="DO263" s="598"/>
      <c r="DP263" s="598"/>
      <c r="DQ263" s="598"/>
      <c r="DR263" s="598"/>
      <c r="DS263" s="598"/>
      <c r="DT263" s="598"/>
      <c r="DU263" s="598"/>
      <c r="DV263" s="598"/>
      <c r="DW263" s="598"/>
      <c r="DX263" s="598"/>
      <c r="DY263" s="598"/>
      <c r="DZ263" s="598"/>
      <c r="EA263" s="598"/>
      <c r="EB263" s="598"/>
      <c r="EC263" s="598"/>
      <c r="ED263" s="598"/>
      <c r="EE263" s="598"/>
      <c r="EF263" s="598"/>
      <c r="EG263" s="598"/>
      <c r="EH263" s="598"/>
      <c r="EI263" s="598"/>
      <c r="EJ263" s="598"/>
      <c r="EK263" s="598"/>
      <c r="EL263" s="598"/>
      <c r="EM263" s="598"/>
      <c r="EN263" s="598"/>
      <c r="EO263" s="598"/>
      <c r="EP263" s="598"/>
      <c r="EQ263" s="598"/>
      <c r="ER263" s="598"/>
    </row>
    <row r="264" spans="1:148" ht="15" customHeight="1">
      <c r="A264" s="598"/>
      <c r="B264" s="598"/>
      <c r="C264" s="598"/>
      <c r="D264" s="598"/>
      <c r="E264" s="598"/>
      <c r="F264" s="598"/>
      <c r="G264" s="598"/>
      <c r="H264" s="598"/>
      <c r="I264" s="598"/>
      <c r="J264" s="598"/>
      <c r="K264" s="598"/>
      <c r="L264" s="598"/>
      <c r="M264" s="598"/>
      <c r="N264" s="598"/>
      <c r="O264" s="598"/>
      <c r="P264" s="598"/>
      <c r="Q264" s="598"/>
      <c r="R264" s="598"/>
      <c r="S264" s="598"/>
      <c r="T264" s="598"/>
      <c r="U264" s="598"/>
      <c r="V264" s="598"/>
      <c r="W264" s="598"/>
      <c r="X264" s="598"/>
      <c r="Y264" s="598"/>
      <c r="Z264" s="598"/>
      <c r="AA264" s="598"/>
      <c r="AB264" s="598"/>
      <c r="AC264" s="598"/>
      <c r="AD264" s="598"/>
      <c r="AE264" s="598"/>
      <c r="AF264" s="598"/>
      <c r="AG264" s="598"/>
      <c r="AH264" s="598"/>
      <c r="AI264" s="598"/>
      <c r="AJ264" s="598"/>
      <c r="AK264" s="598"/>
      <c r="AL264" s="598"/>
      <c r="AM264" s="598"/>
      <c r="AN264" s="598"/>
      <c r="AO264" s="598"/>
      <c r="AP264" s="598"/>
      <c r="AQ264" s="598"/>
      <c r="AR264" s="598"/>
      <c r="AS264" s="598"/>
      <c r="AT264" s="598"/>
      <c r="AU264" s="598"/>
      <c r="AV264" s="598"/>
      <c r="AW264" s="598"/>
      <c r="AX264" s="598"/>
      <c r="AY264" s="598"/>
      <c r="AZ264" s="598"/>
      <c r="BA264" s="598"/>
      <c r="BB264" s="598"/>
      <c r="BC264" s="598"/>
      <c r="BD264" s="598"/>
      <c r="BE264" s="598"/>
      <c r="BF264" s="598"/>
      <c r="BG264" s="598"/>
      <c r="BH264" s="598"/>
      <c r="BI264" s="598"/>
      <c r="BJ264" s="598"/>
      <c r="BK264" s="598"/>
      <c r="BL264" s="598"/>
      <c r="BM264" s="598"/>
      <c r="BN264" s="598"/>
      <c r="BO264" s="598"/>
      <c r="BP264" s="598"/>
      <c r="BQ264" s="598"/>
      <c r="BR264" s="598"/>
      <c r="BS264" s="598"/>
      <c r="BT264" s="598"/>
      <c r="BU264" s="598"/>
      <c r="BV264" s="598"/>
      <c r="BW264" s="598"/>
      <c r="BX264" s="598"/>
      <c r="BY264" s="598"/>
      <c r="BZ264" s="598"/>
      <c r="CA264" s="598"/>
      <c r="CB264" s="598"/>
      <c r="CC264" s="598"/>
      <c r="CD264" s="598"/>
      <c r="CE264" s="598"/>
      <c r="CF264" s="598"/>
      <c r="CG264" s="598"/>
      <c r="CH264" s="598"/>
      <c r="CI264" s="598"/>
      <c r="CJ264" s="598"/>
      <c r="CK264" s="598"/>
      <c r="CL264" s="598"/>
      <c r="CM264" s="598"/>
      <c r="CN264" s="598"/>
      <c r="CO264" s="598"/>
      <c r="CP264" s="598"/>
      <c r="CQ264" s="598"/>
      <c r="CR264" s="598"/>
      <c r="CS264" s="598"/>
      <c r="CT264" s="598"/>
      <c r="CU264" s="598"/>
      <c r="CV264" s="598"/>
      <c r="CW264" s="598"/>
      <c r="CX264" s="598"/>
      <c r="CY264" s="598"/>
      <c r="CZ264" s="598"/>
      <c r="DA264" s="598"/>
      <c r="DB264" s="598"/>
      <c r="DC264" s="598"/>
      <c r="DD264" s="598"/>
      <c r="DE264" s="598"/>
      <c r="DF264" s="598"/>
      <c r="DG264" s="598"/>
      <c r="DH264" s="598"/>
      <c r="DI264" s="598"/>
      <c r="DJ264" s="598"/>
      <c r="DK264" s="598"/>
      <c r="DL264" s="598"/>
      <c r="DM264" s="598"/>
      <c r="DN264" s="598"/>
      <c r="DO264" s="598"/>
      <c r="DP264" s="598"/>
      <c r="DQ264" s="598"/>
      <c r="DR264" s="598"/>
      <c r="DS264" s="598"/>
      <c r="DT264" s="598"/>
      <c r="DU264" s="598"/>
      <c r="DV264" s="598"/>
      <c r="DW264" s="598"/>
      <c r="DX264" s="598"/>
      <c r="DY264" s="598"/>
      <c r="DZ264" s="598"/>
      <c r="EA264" s="598"/>
      <c r="EB264" s="598"/>
      <c r="EC264" s="598"/>
      <c r="ED264" s="598"/>
      <c r="EE264" s="598"/>
      <c r="EF264" s="598"/>
      <c r="EG264" s="598"/>
      <c r="EH264" s="598"/>
      <c r="EI264" s="598"/>
      <c r="EJ264" s="598"/>
      <c r="EK264" s="598"/>
      <c r="EL264" s="598"/>
      <c r="EM264" s="598"/>
      <c r="EN264" s="598"/>
      <c r="EO264" s="598"/>
      <c r="EP264" s="598"/>
      <c r="EQ264" s="598"/>
      <c r="ER264" s="598"/>
    </row>
    <row r="265" spans="1:148" ht="15" customHeight="1">
      <c r="A265" s="598" t="s">
        <v>826</v>
      </c>
      <c r="B265" s="598">
        <v>1606.3440000000001</v>
      </c>
      <c r="C265" s="598">
        <v>255.01</v>
      </c>
      <c r="D265" s="598">
        <v>2933.152</v>
      </c>
      <c r="E265" s="598">
        <v>331.30799999999999</v>
      </c>
      <c r="F265" s="598">
        <v>2772.78</v>
      </c>
      <c r="G265" s="598">
        <v>162</v>
      </c>
      <c r="H265" s="598">
        <v>1028.3230000000001</v>
      </c>
      <c r="I265" s="598">
        <v>3386.88</v>
      </c>
      <c r="J265" s="598">
        <v>310.18599999999998</v>
      </c>
      <c r="K265" s="598">
        <v>0</v>
      </c>
      <c r="L265" s="598">
        <v>3947.68</v>
      </c>
      <c r="M265" s="598">
        <v>636.4</v>
      </c>
      <c r="N265" s="598">
        <v>1989.12</v>
      </c>
      <c r="O265" s="598">
        <v>6674.8</v>
      </c>
      <c r="P265" s="598">
        <v>631.59</v>
      </c>
      <c r="Q265" s="598">
        <v>3727.36</v>
      </c>
      <c r="R265" s="598"/>
      <c r="S265" s="598">
        <v>11181.52</v>
      </c>
      <c r="T265" s="598">
        <v>208.8</v>
      </c>
      <c r="U265" s="598">
        <v>3318</v>
      </c>
      <c r="V265" s="598">
        <v>416.4</v>
      </c>
      <c r="W265" s="598">
        <v>529.20000000000005</v>
      </c>
      <c r="X265" s="598">
        <v>2999.96</v>
      </c>
      <c r="Y265" s="598">
        <v>0</v>
      </c>
      <c r="Z265" s="598">
        <v>3334.08</v>
      </c>
      <c r="AA265" s="598">
        <v>439.08</v>
      </c>
      <c r="AB265" s="598"/>
      <c r="AC265" s="598">
        <v>1317.6</v>
      </c>
      <c r="AD265" s="598">
        <v>1955.24</v>
      </c>
      <c r="AE265" s="598"/>
      <c r="AF265" s="598"/>
      <c r="AG265" s="598">
        <v>1151.8399999999999</v>
      </c>
      <c r="AH265" s="598">
        <v>11571</v>
      </c>
      <c r="AI265" s="598"/>
      <c r="AJ265" s="598">
        <v>534</v>
      </c>
      <c r="AK265" s="598">
        <v>135.6</v>
      </c>
      <c r="AL265" s="598">
        <v>809.6</v>
      </c>
      <c r="AM265" s="598">
        <v>173.94</v>
      </c>
      <c r="AN265" s="598">
        <v>34.450000000000003</v>
      </c>
      <c r="AO265" s="598">
        <v>24.707999999999998</v>
      </c>
      <c r="AP265" s="598">
        <v>11.382</v>
      </c>
      <c r="AQ265" s="598">
        <v>0</v>
      </c>
      <c r="AR265" s="598">
        <v>0</v>
      </c>
      <c r="AS265" s="598">
        <v>1740</v>
      </c>
      <c r="AT265" s="598">
        <v>334</v>
      </c>
      <c r="AU265" s="598">
        <v>297</v>
      </c>
      <c r="AV265" s="598">
        <v>1488.2</v>
      </c>
      <c r="AW265" s="598">
        <v>423.6</v>
      </c>
      <c r="AX265" s="598">
        <v>930</v>
      </c>
      <c r="AY265" s="598">
        <v>190.5</v>
      </c>
      <c r="AZ265" s="598"/>
      <c r="BA265" s="598"/>
      <c r="BB265" s="598">
        <v>139</v>
      </c>
      <c r="BC265" s="598">
        <v>4.2</v>
      </c>
      <c r="BD265" s="598">
        <v>1419</v>
      </c>
      <c r="BE265" s="598"/>
      <c r="BF265" s="598">
        <v>1857.2</v>
      </c>
      <c r="BG265" s="598">
        <v>157.5</v>
      </c>
      <c r="BH265" s="598"/>
      <c r="BI265" s="598">
        <v>618</v>
      </c>
      <c r="BJ265" s="598">
        <v>864</v>
      </c>
      <c r="BK265" s="598">
        <v>3481.75</v>
      </c>
      <c r="BL265" s="598">
        <v>42</v>
      </c>
      <c r="BM265" s="598">
        <v>240</v>
      </c>
      <c r="BN265" s="598">
        <v>1553.22</v>
      </c>
      <c r="BO265" s="598">
        <v>0</v>
      </c>
      <c r="BP265" s="598"/>
      <c r="BQ265" s="598"/>
      <c r="BR265" s="598">
        <v>0</v>
      </c>
      <c r="BS265" s="598">
        <v>26034</v>
      </c>
      <c r="BT265" s="598">
        <v>16494</v>
      </c>
      <c r="BU265" s="598"/>
      <c r="BV265" s="598">
        <v>3153.6</v>
      </c>
      <c r="BW265" s="598"/>
      <c r="BX265" s="598">
        <v>240</v>
      </c>
      <c r="BY265" s="598"/>
      <c r="BZ265" s="598"/>
      <c r="CA265" s="598"/>
      <c r="CB265" s="598">
        <v>61.5</v>
      </c>
      <c r="CC265" s="598">
        <v>425</v>
      </c>
      <c r="CD265" s="598">
        <v>204</v>
      </c>
      <c r="CE265" s="598">
        <v>385.2</v>
      </c>
      <c r="CF265" s="598">
        <v>2035.8</v>
      </c>
      <c r="CG265" s="598"/>
      <c r="CH265" s="598">
        <v>1184.76</v>
      </c>
      <c r="CI265" s="598"/>
      <c r="CJ265" s="598">
        <v>636.66</v>
      </c>
      <c r="CK265" s="598"/>
      <c r="CL265" s="598">
        <v>421.56</v>
      </c>
      <c r="CM265" s="598">
        <v>2380.75</v>
      </c>
      <c r="CN265" s="598">
        <v>7995</v>
      </c>
      <c r="CO265" s="598">
        <v>3060</v>
      </c>
      <c r="CP265" s="598"/>
      <c r="CQ265" s="598">
        <v>1852.5</v>
      </c>
      <c r="CR265" s="598">
        <v>25.5</v>
      </c>
      <c r="CS265" s="598">
        <v>924</v>
      </c>
      <c r="CT265" s="598"/>
      <c r="CU265" s="598">
        <v>399.6</v>
      </c>
      <c r="CV265" s="598">
        <v>1225</v>
      </c>
      <c r="CW265" s="598">
        <v>604</v>
      </c>
      <c r="CX265" s="598">
        <v>144</v>
      </c>
      <c r="CY265" s="598">
        <v>189.5</v>
      </c>
      <c r="CZ265" s="598">
        <v>231</v>
      </c>
      <c r="DA265" s="598">
        <v>438</v>
      </c>
      <c r="DB265" s="598"/>
      <c r="DC265" s="598"/>
      <c r="DD265" s="598"/>
      <c r="DE265" s="598"/>
      <c r="DF265" s="598"/>
      <c r="DG265" s="598"/>
      <c r="DH265" s="598">
        <v>185876.26300000001</v>
      </c>
      <c r="DI265" s="598" t="s">
        <v>826</v>
      </c>
      <c r="DJ265" s="598"/>
      <c r="DK265" s="598"/>
      <c r="DL265" s="598"/>
      <c r="DM265" s="598"/>
      <c r="DN265" s="598"/>
      <c r="DO265" s="598"/>
      <c r="DP265" s="598"/>
      <c r="DQ265" s="598"/>
      <c r="DR265" s="598"/>
      <c r="DS265" s="598"/>
      <c r="DT265" s="598"/>
      <c r="DU265" s="598"/>
      <c r="DV265" s="598"/>
      <c r="DW265" s="598"/>
      <c r="DX265" s="598"/>
      <c r="DY265" s="598"/>
      <c r="DZ265" s="598"/>
      <c r="EA265" s="598"/>
      <c r="EB265" s="598"/>
      <c r="EC265" s="598"/>
      <c r="ED265" s="598"/>
      <c r="EE265" s="598"/>
      <c r="EF265" s="598"/>
      <c r="EG265" s="598"/>
      <c r="EH265" s="598"/>
      <c r="EI265" s="598"/>
      <c r="EJ265" s="598"/>
      <c r="EK265" s="598"/>
      <c r="EL265" s="598"/>
      <c r="EM265" s="598"/>
      <c r="EN265" s="598"/>
      <c r="EO265" s="598"/>
      <c r="EP265" s="598"/>
      <c r="EQ265" s="598"/>
      <c r="ER265" s="598"/>
    </row>
    <row r="266" spans="1:148" ht="15" customHeight="1">
      <c r="A266" s="598" t="s">
        <v>827</v>
      </c>
      <c r="B266" s="598"/>
      <c r="C266" s="598"/>
      <c r="D266" s="598"/>
      <c r="E266" s="598"/>
      <c r="F266" s="598"/>
      <c r="G266" s="598"/>
      <c r="H266" s="598"/>
      <c r="I266" s="598"/>
      <c r="J266" s="598"/>
      <c r="K266" s="598"/>
      <c r="L266" s="598"/>
      <c r="M266" s="598"/>
      <c r="N266" s="598"/>
      <c r="O266" s="598"/>
      <c r="P266" s="598"/>
      <c r="Q266" s="598"/>
      <c r="R266" s="598"/>
      <c r="S266" s="598"/>
      <c r="T266" s="598"/>
      <c r="U266" s="598"/>
      <c r="V266" s="598"/>
      <c r="W266" s="598"/>
      <c r="X266" s="598"/>
      <c r="Y266" s="598"/>
      <c r="Z266" s="598"/>
      <c r="AA266" s="598"/>
      <c r="AB266" s="598"/>
      <c r="AC266" s="598"/>
      <c r="AD266" s="598"/>
      <c r="AE266" s="598"/>
      <c r="AF266" s="598"/>
      <c r="AG266" s="598"/>
      <c r="AH266" s="598"/>
      <c r="AI266" s="598"/>
      <c r="AJ266" s="598"/>
      <c r="AK266" s="598"/>
      <c r="AL266" s="598"/>
      <c r="AM266" s="598"/>
      <c r="AN266" s="598"/>
      <c r="AO266" s="598"/>
      <c r="AP266" s="598"/>
      <c r="AQ266" s="598"/>
      <c r="AR266" s="598"/>
      <c r="AS266" s="598"/>
      <c r="AT266" s="598"/>
      <c r="AU266" s="598"/>
      <c r="AV266" s="598"/>
      <c r="AW266" s="598"/>
      <c r="AX266" s="598"/>
      <c r="AY266" s="598"/>
      <c r="AZ266" s="598"/>
      <c r="BA266" s="598"/>
      <c r="BB266" s="598"/>
      <c r="BC266" s="598"/>
      <c r="BD266" s="598"/>
      <c r="BE266" s="598"/>
      <c r="BF266" s="598"/>
      <c r="BG266" s="598"/>
      <c r="BH266" s="598"/>
      <c r="BI266" s="598"/>
      <c r="BJ266" s="598"/>
      <c r="BK266" s="598"/>
      <c r="BL266" s="598"/>
      <c r="BM266" s="598"/>
      <c r="BN266" s="598"/>
      <c r="BO266" s="598"/>
      <c r="BP266" s="598"/>
      <c r="BQ266" s="598"/>
      <c r="BR266" s="598"/>
      <c r="BS266" s="598"/>
      <c r="BT266" s="598"/>
      <c r="BU266" s="598"/>
      <c r="BV266" s="598"/>
      <c r="BW266" s="598"/>
      <c r="BX266" s="598"/>
      <c r="BY266" s="598"/>
      <c r="BZ266" s="598"/>
      <c r="CA266" s="598"/>
      <c r="CB266" s="598"/>
      <c r="CC266" s="598"/>
      <c r="CD266" s="598"/>
      <c r="CE266" s="598"/>
      <c r="CF266" s="598"/>
      <c r="CG266" s="598"/>
      <c r="CH266" s="598"/>
      <c r="CI266" s="598"/>
      <c r="CJ266" s="598"/>
      <c r="CK266" s="598"/>
      <c r="CL266" s="598"/>
      <c r="CM266" s="598"/>
      <c r="CN266" s="598"/>
      <c r="CO266" s="598"/>
      <c r="CP266" s="598"/>
      <c r="CQ266" s="598"/>
      <c r="CR266" s="598"/>
      <c r="CS266" s="598"/>
      <c r="CT266" s="598"/>
      <c r="CU266" s="598"/>
      <c r="CV266" s="598"/>
      <c r="CW266" s="598"/>
      <c r="CX266" s="598"/>
      <c r="CY266" s="598"/>
      <c r="CZ266" s="598"/>
      <c r="DA266" s="598"/>
      <c r="DB266" s="598"/>
      <c r="DC266" s="598"/>
      <c r="DD266" s="598"/>
      <c r="DE266" s="598"/>
      <c r="DF266" s="598"/>
      <c r="DG266" s="598"/>
      <c r="DH266" s="598"/>
      <c r="DI266" s="598"/>
      <c r="DJ266" s="598"/>
      <c r="DK266" s="598"/>
      <c r="DL266" s="598"/>
      <c r="DM266" s="598"/>
      <c r="DN266" s="598"/>
      <c r="DO266" s="598"/>
      <c r="DP266" s="598"/>
      <c r="DQ266" s="598"/>
      <c r="DR266" s="598"/>
      <c r="DS266" s="598"/>
      <c r="DT266" s="598"/>
      <c r="DU266" s="598"/>
      <c r="DV266" s="598"/>
      <c r="DW266" s="598"/>
      <c r="DX266" s="598"/>
      <c r="DY266" s="598"/>
      <c r="DZ266" s="598"/>
      <c r="EA266" s="598"/>
      <c r="EB266" s="598"/>
      <c r="EC266" s="598"/>
      <c r="ED266" s="598"/>
      <c r="EE266" s="598"/>
      <c r="EF266" s="598"/>
      <c r="EG266" s="598"/>
      <c r="EH266" s="598"/>
      <c r="EI266" s="598"/>
      <c r="EJ266" s="598"/>
      <c r="EK266" s="598"/>
      <c r="EL266" s="598"/>
      <c r="EM266" s="598"/>
      <c r="EN266" s="598"/>
      <c r="EO266" s="598"/>
      <c r="EP266" s="598"/>
      <c r="EQ266" s="598"/>
      <c r="ER266" s="598"/>
    </row>
    <row r="267" spans="1:148" ht="15" customHeight="1">
      <c r="A267" s="598"/>
      <c r="B267" s="598" t="s">
        <v>165</v>
      </c>
      <c r="C267" s="598"/>
      <c r="D267" s="598"/>
      <c r="E267" s="598" t="s">
        <v>33</v>
      </c>
      <c r="F267" s="598" t="s">
        <v>299</v>
      </c>
      <c r="G267" s="598" t="s">
        <v>164</v>
      </c>
      <c r="H267" s="598"/>
      <c r="I267" s="598" t="s">
        <v>131</v>
      </c>
      <c r="J267" s="598"/>
      <c r="K267" s="598" t="s">
        <v>124</v>
      </c>
      <c r="L267" s="598" t="s">
        <v>828</v>
      </c>
      <c r="M267" s="598" t="s">
        <v>106</v>
      </c>
      <c r="N267" s="598" t="s">
        <v>107</v>
      </c>
      <c r="O267" s="598" t="s">
        <v>308</v>
      </c>
      <c r="P267" s="598" t="s">
        <v>608</v>
      </c>
      <c r="Q267" s="598" t="s">
        <v>306</v>
      </c>
      <c r="R267" s="598"/>
      <c r="S267" s="598" t="s">
        <v>108</v>
      </c>
      <c r="T267" s="598" t="s">
        <v>87</v>
      </c>
      <c r="U267" s="598" t="s">
        <v>177</v>
      </c>
      <c r="V267" s="598" t="s">
        <v>437</v>
      </c>
      <c r="W267" s="598" t="s">
        <v>319</v>
      </c>
      <c r="X267" s="598" t="s">
        <v>118</v>
      </c>
      <c r="Y267" s="598" t="s">
        <v>92</v>
      </c>
      <c r="Z267" s="598" t="s">
        <v>439</v>
      </c>
      <c r="AA267" s="598" t="s">
        <v>109</v>
      </c>
      <c r="AB267" s="598"/>
      <c r="AC267" s="598" t="s">
        <v>322</v>
      </c>
      <c r="AD267" s="598" t="s">
        <v>96</v>
      </c>
      <c r="AE267" s="598"/>
      <c r="AF267" s="598"/>
      <c r="AG267" s="598" t="s">
        <v>829</v>
      </c>
      <c r="AH267" s="598" t="s">
        <v>325</v>
      </c>
      <c r="AI267" s="598"/>
      <c r="AJ267" s="598" t="s">
        <v>327</v>
      </c>
      <c r="AK267" s="598" t="s">
        <v>160</v>
      </c>
      <c r="AL267" s="598" t="s">
        <v>324</v>
      </c>
      <c r="AM267" s="598" t="s">
        <v>830</v>
      </c>
      <c r="AN267" s="598" t="s">
        <v>607</v>
      </c>
      <c r="AO267" s="598" t="s">
        <v>180</v>
      </c>
      <c r="AP267" s="598" t="s">
        <v>831</v>
      </c>
      <c r="AQ267" s="598" t="s">
        <v>136</v>
      </c>
      <c r="AR267" s="598" t="s">
        <v>440</v>
      </c>
      <c r="AS267" s="598" t="s">
        <v>305</v>
      </c>
      <c r="AT267" s="598" t="s">
        <v>93</v>
      </c>
      <c r="AU267" s="598" t="s">
        <v>832</v>
      </c>
      <c r="AV267" s="598" t="s">
        <v>311</v>
      </c>
      <c r="AW267" s="598" t="s">
        <v>147</v>
      </c>
      <c r="AX267" s="598" t="s">
        <v>833</v>
      </c>
      <c r="AY267" s="598" t="s">
        <v>127</v>
      </c>
      <c r="AZ267" s="598"/>
      <c r="BA267" s="598"/>
      <c r="BB267" s="598" t="s">
        <v>834</v>
      </c>
      <c r="BC267" s="598" t="s">
        <v>471</v>
      </c>
      <c r="BD267" s="598" t="s">
        <v>304</v>
      </c>
      <c r="BE267" s="598"/>
      <c r="BF267" s="598" t="s">
        <v>403</v>
      </c>
      <c r="BG267" s="598" t="s">
        <v>472</v>
      </c>
      <c r="BH267" s="598"/>
      <c r="BI267" s="598" t="s">
        <v>146</v>
      </c>
      <c r="BJ267" s="598" t="s">
        <v>611</v>
      </c>
      <c r="BK267" s="598" t="s">
        <v>158</v>
      </c>
      <c r="BL267" s="598" t="s">
        <v>123</v>
      </c>
      <c r="BM267" s="598" t="s">
        <v>610</v>
      </c>
      <c r="BN267" s="598" t="s">
        <v>609</v>
      </c>
      <c r="BO267" s="598" t="s">
        <v>150</v>
      </c>
      <c r="BP267" s="598"/>
      <c r="BQ267" s="598"/>
      <c r="BR267" s="598" t="s">
        <v>97</v>
      </c>
      <c r="BS267" s="598" t="s">
        <v>310</v>
      </c>
      <c r="BT267" s="598" t="s">
        <v>144</v>
      </c>
      <c r="BU267" s="598"/>
      <c r="BV267" s="598" t="s">
        <v>613</v>
      </c>
      <c r="BW267" s="598" t="s">
        <v>159</v>
      </c>
      <c r="BX267" s="598" t="s">
        <v>151</v>
      </c>
      <c r="BY267" s="598"/>
      <c r="BZ267" s="598"/>
      <c r="CA267" s="598"/>
      <c r="CB267" s="598" t="s">
        <v>98</v>
      </c>
      <c r="CC267" s="598" t="s">
        <v>176</v>
      </c>
      <c r="CD267" s="598" t="s">
        <v>269</v>
      </c>
      <c r="CE267" s="598" t="s">
        <v>155</v>
      </c>
      <c r="CF267" s="598" t="s">
        <v>835</v>
      </c>
      <c r="CG267" s="598"/>
      <c r="CH267" s="598" t="s">
        <v>316</v>
      </c>
      <c r="CI267" s="598"/>
      <c r="CJ267" s="598" t="s">
        <v>315</v>
      </c>
      <c r="CK267" s="598"/>
      <c r="CL267" s="598" t="s">
        <v>130</v>
      </c>
      <c r="CM267" s="598" t="s">
        <v>313</v>
      </c>
      <c r="CN267" s="598" t="s">
        <v>314</v>
      </c>
      <c r="CO267" s="598" t="s">
        <v>101</v>
      </c>
      <c r="CP267" s="598" t="s">
        <v>317</v>
      </c>
      <c r="CQ267" s="598" t="s">
        <v>836</v>
      </c>
      <c r="CR267" s="598" t="s">
        <v>475</v>
      </c>
      <c r="CS267" s="598" t="s">
        <v>436</v>
      </c>
      <c r="CT267" s="598"/>
      <c r="CU267" s="598" t="s">
        <v>476</v>
      </c>
      <c r="CV267" s="598" t="s">
        <v>135</v>
      </c>
      <c r="CW267" s="598" t="s">
        <v>169</v>
      </c>
      <c r="CX267" s="598" t="s">
        <v>438</v>
      </c>
      <c r="CY267" s="598" t="s">
        <v>459</v>
      </c>
      <c r="CZ267" s="598" t="s">
        <v>143</v>
      </c>
      <c r="DA267" s="598" t="s">
        <v>303</v>
      </c>
      <c r="DB267" s="598" t="s">
        <v>460</v>
      </c>
      <c r="DC267" s="598" t="s">
        <v>837</v>
      </c>
      <c r="DD267" s="598" t="s">
        <v>461</v>
      </c>
      <c r="DE267" s="598" t="s">
        <v>126</v>
      </c>
      <c r="DF267" s="598" t="s">
        <v>473</v>
      </c>
      <c r="DG267" s="598" t="s">
        <v>302</v>
      </c>
      <c r="DH267" s="598" t="s">
        <v>421</v>
      </c>
      <c r="DI267" s="598" t="s">
        <v>300</v>
      </c>
      <c r="DJ267" s="598" t="s">
        <v>301</v>
      </c>
      <c r="DK267" s="598" t="s">
        <v>320</v>
      </c>
      <c r="DL267" s="598"/>
      <c r="DM267" s="598"/>
      <c r="DN267" s="598"/>
      <c r="DO267" s="598"/>
      <c r="DP267" s="598"/>
      <c r="DQ267" s="598"/>
      <c r="DR267" s="598"/>
      <c r="DS267" s="598"/>
      <c r="DT267" s="598"/>
      <c r="DU267" s="598"/>
      <c r="DV267" s="598"/>
      <c r="DW267" s="598"/>
      <c r="DX267" s="598"/>
      <c r="DY267" s="598"/>
      <c r="DZ267" s="598"/>
      <c r="EA267" s="598"/>
      <c r="EB267" s="598"/>
      <c r="EC267" s="598"/>
      <c r="ED267" s="598"/>
      <c r="EE267" s="598"/>
      <c r="EF267" s="598"/>
      <c r="EG267" s="598"/>
      <c r="EH267" s="598"/>
      <c r="EI267" s="598"/>
      <c r="EJ267" s="598"/>
      <c r="EK267" s="598"/>
      <c r="EL267" s="598"/>
      <c r="EM267" s="598"/>
      <c r="EN267" s="598"/>
      <c r="EO267" s="598"/>
      <c r="EP267" s="598"/>
      <c r="EQ267" s="598"/>
      <c r="ER267" s="598"/>
    </row>
    <row r="268" spans="1:148" ht="15" customHeight="1">
      <c r="A268" s="598"/>
      <c r="B268" s="598"/>
      <c r="C268" s="598"/>
      <c r="D268" s="598"/>
      <c r="E268" s="598">
        <v>1594</v>
      </c>
      <c r="F268" s="598" t="s">
        <v>623</v>
      </c>
      <c r="G268" s="598" t="s">
        <v>621</v>
      </c>
      <c r="H268" s="598"/>
      <c r="I268" s="598" t="s">
        <v>619</v>
      </c>
      <c r="J268" s="598"/>
      <c r="K268" s="598" t="s">
        <v>618</v>
      </c>
      <c r="L268" s="598" t="s">
        <v>620</v>
      </c>
      <c r="M268" s="598" t="s">
        <v>622</v>
      </c>
      <c r="N268" s="598" t="s">
        <v>624</v>
      </c>
      <c r="O268" s="598" t="s">
        <v>657</v>
      </c>
      <c r="P268" s="598" t="s">
        <v>654</v>
      </c>
      <c r="Q268" s="598" t="s">
        <v>655</v>
      </c>
      <c r="R268" s="598"/>
      <c r="S268" s="598" t="s">
        <v>838</v>
      </c>
      <c r="T268" s="598" t="s">
        <v>631</v>
      </c>
      <c r="U268" s="598" t="s">
        <v>695</v>
      </c>
      <c r="V268" s="598" t="s">
        <v>698</v>
      </c>
      <c r="W268" s="598" t="s">
        <v>696</v>
      </c>
      <c r="X268" s="598" t="s">
        <v>694</v>
      </c>
      <c r="Y268" s="598" t="s">
        <v>705</v>
      </c>
      <c r="Z268" s="598" t="s">
        <v>703</v>
      </c>
      <c r="AA268" s="598" t="s">
        <v>708</v>
      </c>
      <c r="AB268" s="598"/>
      <c r="AC268" s="598" t="s">
        <v>707</v>
      </c>
      <c r="AD268" s="598">
        <v>326636013</v>
      </c>
      <c r="AE268" s="598"/>
      <c r="AF268" s="598"/>
      <c r="AG268" s="598" t="s">
        <v>839</v>
      </c>
      <c r="AH268" s="598" t="s">
        <v>713</v>
      </c>
      <c r="AI268" s="598"/>
      <c r="AJ268" s="598" t="s">
        <v>715</v>
      </c>
      <c r="AK268" s="598" t="s">
        <v>716</v>
      </c>
      <c r="AL268" s="598" t="s">
        <v>712</v>
      </c>
      <c r="AM268" s="598" t="s">
        <v>840</v>
      </c>
      <c r="AN268" s="598" t="s">
        <v>649</v>
      </c>
      <c r="AO268" s="598" t="s">
        <v>841</v>
      </c>
      <c r="AP268" s="598" t="s">
        <v>842</v>
      </c>
      <c r="AQ268" s="598" t="s">
        <v>843</v>
      </c>
      <c r="AR268" s="598" t="s">
        <v>652</v>
      </c>
      <c r="AS268" s="598" t="s">
        <v>651</v>
      </c>
      <c r="AT268" s="598" t="s">
        <v>844</v>
      </c>
      <c r="AU268" s="598" t="s">
        <v>661</v>
      </c>
      <c r="AV268" s="598" t="s">
        <v>669</v>
      </c>
      <c r="AW268" s="598" t="s">
        <v>845</v>
      </c>
      <c r="AX268" s="598" t="s">
        <v>648</v>
      </c>
      <c r="AY268" s="598" t="s">
        <v>846</v>
      </c>
      <c r="AZ268" s="598"/>
      <c r="BA268" s="598"/>
      <c r="BB268" s="598" t="s">
        <v>847</v>
      </c>
      <c r="BC268" s="598" t="s">
        <v>645</v>
      </c>
      <c r="BD268" s="598" t="s">
        <v>642</v>
      </c>
      <c r="BE268" s="598"/>
      <c r="BF268" s="598" t="s">
        <v>644</v>
      </c>
      <c r="BG268" s="598" t="s">
        <v>668</v>
      </c>
      <c r="BH268" s="598"/>
      <c r="BI268" s="598" t="s">
        <v>665</v>
      </c>
      <c r="BJ268" s="598" t="s">
        <v>663</v>
      </c>
      <c r="BK268" s="598" t="s">
        <v>848</v>
      </c>
      <c r="BL268" s="598" t="s">
        <v>849</v>
      </c>
      <c r="BM268" s="598" t="s">
        <v>662</v>
      </c>
      <c r="BN268" s="598" t="s">
        <v>660</v>
      </c>
      <c r="BO268" s="598" t="s">
        <v>850</v>
      </c>
      <c r="BP268" s="598"/>
      <c r="BQ268" s="598"/>
      <c r="BR268" s="598">
        <v>327193010</v>
      </c>
      <c r="BS268" s="598" t="s">
        <v>664</v>
      </c>
      <c r="BT268" s="598" t="s">
        <v>673</v>
      </c>
      <c r="BU268" s="598"/>
      <c r="BV268" s="598" t="s">
        <v>672</v>
      </c>
      <c r="BW268" s="598" t="s">
        <v>851</v>
      </c>
      <c r="BX268" s="598" t="s">
        <v>852</v>
      </c>
      <c r="BY268" s="598"/>
      <c r="BZ268" s="598"/>
      <c r="CA268" s="598"/>
      <c r="CB268" s="598">
        <v>327192013</v>
      </c>
      <c r="CC268" s="598" t="s">
        <v>653</v>
      </c>
      <c r="CD268" s="598" t="s">
        <v>853</v>
      </c>
      <c r="CE268" s="598" t="s">
        <v>632</v>
      </c>
      <c r="CF268" s="598" t="s">
        <v>854</v>
      </c>
      <c r="CG268" s="598"/>
      <c r="CH268" s="598" t="s">
        <v>685</v>
      </c>
      <c r="CI268" s="598"/>
      <c r="CJ268" s="598" t="s">
        <v>684</v>
      </c>
      <c r="CK268" s="598"/>
      <c r="CL268" s="598" t="s">
        <v>678</v>
      </c>
      <c r="CM268" s="598" t="s">
        <v>676</v>
      </c>
      <c r="CN268" s="598" t="s">
        <v>677</v>
      </c>
      <c r="CO268" s="598">
        <v>326635016</v>
      </c>
      <c r="CP268" s="598" t="s">
        <v>687</v>
      </c>
      <c r="CQ268" s="598" t="s">
        <v>855</v>
      </c>
      <c r="CR268" s="598" t="s">
        <v>680</v>
      </c>
      <c r="CS268" s="598" t="s">
        <v>679</v>
      </c>
      <c r="CT268" s="598"/>
      <c r="CU268" s="598" t="s">
        <v>683</v>
      </c>
      <c r="CV268" s="598" t="s">
        <v>702</v>
      </c>
      <c r="CW268" s="598" t="s">
        <v>629</v>
      </c>
      <c r="CX268" s="598" t="s">
        <v>693</v>
      </c>
      <c r="CY268" s="598" t="s">
        <v>639</v>
      </c>
      <c r="CZ268" s="598">
        <v>3503984</v>
      </c>
      <c r="DA268" s="598" t="s">
        <v>637</v>
      </c>
      <c r="DB268" s="598" t="s">
        <v>635</v>
      </c>
      <c r="DC268" s="598" t="s">
        <v>856</v>
      </c>
      <c r="DD268" s="598" t="s">
        <v>634</v>
      </c>
      <c r="DE268" s="598" t="s">
        <v>857</v>
      </c>
      <c r="DF268" s="598" t="s">
        <v>638</v>
      </c>
      <c r="DG268" s="598" t="s">
        <v>636</v>
      </c>
      <c r="DH268" s="598" t="s">
        <v>627</v>
      </c>
      <c r="DI268" s="598" t="s">
        <v>625</v>
      </c>
      <c r="DJ268" s="598" t="s">
        <v>626</v>
      </c>
      <c r="DK268" s="598" t="s">
        <v>700</v>
      </c>
      <c r="DL268" s="598"/>
      <c r="DM268" s="598"/>
      <c r="DN268" s="598"/>
      <c r="DO268" s="598"/>
      <c r="DP268" s="598"/>
      <c r="DQ268" s="598"/>
      <c r="DR268" s="598"/>
      <c r="DS268" s="598"/>
      <c r="DT268" s="598"/>
      <c r="DU268" s="598"/>
      <c r="DV268" s="598"/>
      <c r="DW268" s="598"/>
      <c r="DX268" s="598"/>
      <c r="DY268" s="598"/>
      <c r="DZ268" s="598"/>
      <c r="EA268" s="598"/>
      <c r="EB268" s="598"/>
      <c r="EC268" s="598"/>
      <c r="ED268" s="598"/>
      <c r="EE268" s="598"/>
      <c r="EF268" s="598"/>
      <c r="EG268" s="598"/>
      <c r="EH268" s="598"/>
      <c r="EI268" s="598"/>
      <c r="EJ268" s="598"/>
      <c r="EK268" s="598"/>
      <c r="EL268" s="598"/>
      <c r="EM268" s="598"/>
      <c r="EN268" s="598"/>
      <c r="EO268" s="598"/>
      <c r="EP268" s="598"/>
      <c r="EQ268" s="598"/>
      <c r="ER268" s="598"/>
    </row>
    <row r="269" spans="1:148" ht="15" customHeight="1">
      <c r="A269" s="598" t="s">
        <v>165</v>
      </c>
      <c r="B269" s="598">
        <v>157659.82810000001</v>
      </c>
      <c r="C269" s="598"/>
      <c r="D269" s="598"/>
      <c r="E269" s="598"/>
      <c r="F269" s="598">
        <v>222</v>
      </c>
      <c r="G269" s="598">
        <v>260.35599999999999</v>
      </c>
      <c r="H269" s="598"/>
      <c r="I269" s="598">
        <v>817.36599999999999</v>
      </c>
      <c r="J269" s="598"/>
      <c r="K269" s="598">
        <v>2805.27</v>
      </c>
      <c r="L269" s="598">
        <v>2481.8580000000002</v>
      </c>
      <c r="M269" s="598">
        <v>3089.87</v>
      </c>
      <c r="N269" s="598">
        <v>193.202</v>
      </c>
      <c r="O269" s="598">
        <v>12.757999999999999</v>
      </c>
      <c r="P269" s="598">
        <v>276.64</v>
      </c>
      <c r="Q269" s="598">
        <v>28.113099999999999</v>
      </c>
      <c r="R269" s="598"/>
      <c r="S269" s="598">
        <v>18.2</v>
      </c>
      <c r="T269" s="598">
        <v>5526.32</v>
      </c>
      <c r="U269" s="598">
        <v>421.2</v>
      </c>
      <c r="V269" s="598">
        <v>1280.8800000000001</v>
      </c>
      <c r="W269" s="598">
        <v>1787.4</v>
      </c>
      <c r="X269" s="598">
        <v>243</v>
      </c>
      <c r="Y269" s="598">
        <v>4023</v>
      </c>
      <c r="Z269" s="598">
        <v>2164.75</v>
      </c>
      <c r="AA269" s="598">
        <v>240</v>
      </c>
      <c r="AB269" s="598"/>
      <c r="AC269" s="598">
        <v>1381.5</v>
      </c>
      <c r="AD269" s="598">
        <v>49.5</v>
      </c>
      <c r="AE269" s="598"/>
      <c r="AF269" s="598"/>
      <c r="AG269" s="598">
        <v>543</v>
      </c>
      <c r="AH269" s="598">
        <v>50</v>
      </c>
      <c r="AI269" s="598"/>
      <c r="AJ269" s="598">
        <v>219</v>
      </c>
      <c r="AK269" s="598">
        <v>564</v>
      </c>
      <c r="AL269" s="598">
        <v>600</v>
      </c>
      <c r="AM269" s="598">
        <v>162</v>
      </c>
      <c r="AN269" s="598">
        <v>5559.8</v>
      </c>
      <c r="AO269" s="598">
        <v>184</v>
      </c>
      <c r="AP269" s="598">
        <v>4140</v>
      </c>
      <c r="AQ269" s="598"/>
      <c r="AR269" s="598">
        <v>110.4</v>
      </c>
      <c r="AS269" s="598">
        <v>942</v>
      </c>
      <c r="AT269" s="598"/>
      <c r="AU269" s="598">
        <v>631.125</v>
      </c>
      <c r="AV269" s="598">
        <v>1.6</v>
      </c>
      <c r="AW269" s="598">
        <v>173.9</v>
      </c>
      <c r="AX269" s="598">
        <v>1078.24</v>
      </c>
      <c r="AY269" s="598">
        <v>8.2799999999999994</v>
      </c>
      <c r="AZ269" s="598"/>
      <c r="BA269" s="598"/>
      <c r="BB269" s="598"/>
      <c r="BC269" s="598">
        <v>1536.92</v>
      </c>
      <c r="BD269" s="598">
        <v>462.24</v>
      </c>
      <c r="BE269" s="598"/>
      <c r="BF269" s="598">
        <v>1198.8</v>
      </c>
      <c r="BG269" s="598">
        <v>209</v>
      </c>
      <c r="BH269" s="598"/>
      <c r="BI269" s="598">
        <v>169.5</v>
      </c>
      <c r="BJ269" s="598">
        <v>1839.3</v>
      </c>
      <c r="BK269" s="598">
        <v>12.6</v>
      </c>
      <c r="BL269" s="598"/>
      <c r="BM269" s="598">
        <v>410</v>
      </c>
      <c r="BN269" s="598">
        <v>3175.5</v>
      </c>
      <c r="BO269" s="598">
        <v>9</v>
      </c>
      <c r="BP269" s="598"/>
      <c r="BQ269" s="598"/>
      <c r="BR269" s="598">
        <v>606</v>
      </c>
      <c r="BS269" s="598">
        <v>963</v>
      </c>
      <c r="BT269" s="598">
        <v>120</v>
      </c>
      <c r="BU269" s="598"/>
      <c r="BV269" s="598">
        <v>4170.2</v>
      </c>
      <c r="BW269" s="598">
        <v>259</v>
      </c>
      <c r="BX269" s="598">
        <v>33.75</v>
      </c>
      <c r="BY269" s="598"/>
      <c r="BZ269" s="598"/>
      <c r="CA269" s="598"/>
      <c r="CB269" s="598">
        <v>842.4</v>
      </c>
      <c r="CC269" s="598">
        <v>1352.4</v>
      </c>
      <c r="CD269" s="598">
        <v>48</v>
      </c>
      <c r="CE269" s="598">
        <v>713.36</v>
      </c>
      <c r="CF269" s="598">
        <v>60</v>
      </c>
      <c r="CG269" s="598"/>
      <c r="CH269" s="598">
        <v>8436.4</v>
      </c>
      <c r="CI269" s="598"/>
      <c r="CJ269" s="598">
        <v>27823</v>
      </c>
      <c r="CK269" s="598"/>
      <c r="CL269" s="598">
        <v>309</v>
      </c>
      <c r="CM269" s="598">
        <v>2090.75</v>
      </c>
      <c r="CN269" s="598">
        <v>84</v>
      </c>
      <c r="CO269" s="598">
        <v>91.5</v>
      </c>
      <c r="CP269" s="598">
        <v>2949.48</v>
      </c>
      <c r="CQ269" s="598">
        <v>381</v>
      </c>
      <c r="CR269" s="598">
        <v>9.24</v>
      </c>
      <c r="CS269" s="598">
        <v>1200.78</v>
      </c>
      <c r="CT269" s="598"/>
      <c r="CU269" s="598">
        <v>1381.8</v>
      </c>
      <c r="CV269" s="598">
        <v>451.62</v>
      </c>
      <c r="CW269" s="598">
        <v>444</v>
      </c>
      <c r="CX269" s="598">
        <v>484</v>
      </c>
      <c r="CY269" s="598">
        <v>2601.1</v>
      </c>
      <c r="CZ269" s="598">
        <v>909.44</v>
      </c>
      <c r="DA269" s="598">
        <v>348</v>
      </c>
      <c r="DB269" s="598">
        <v>313.2</v>
      </c>
      <c r="DC269" s="598">
        <v>470.96</v>
      </c>
      <c r="DD269" s="598">
        <v>19722.64</v>
      </c>
      <c r="DE269" s="598">
        <v>3.7</v>
      </c>
      <c r="DF269" s="598">
        <v>606.96</v>
      </c>
      <c r="DG269" s="598">
        <v>2421.7199999999998</v>
      </c>
      <c r="DH269" s="598">
        <v>41.83</v>
      </c>
      <c r="DI269" s="598">
        <v>1639.68</v>
      </c>
      <c r="DJ269" s="598">
        <v>207.88399999999999</v>
      </c>
      <c r="DK269" s="598">
        <v>814.5</v>
      </c>
      <c r="DL269" s="598"/>
      <c r="DM269" s="598"/>
      <c r="DN269" s="598"/>
      <c r="DO269" s="598"/>
      <c r="DP269" s="598"/>
      <c r="DQ269" s="598"/>
      <c r="DR269" s="598"/>
      <c r="DS269" s="598"/>
      <c r="DT269" s="598"/>
      <c r="DU269" s="598"/>
      <c r="DV269" s="598"/>
      <c r="DW269" s="598"/>
      <c r="DX269" s="598"/>
      <c r="DY269" s="598"/>
      <c r="DZ269" s="598"/>
      <c r="EA269" s="598"/>
      <c r="EB269" s="598"/>
      <c r="EC269" s="598"/>
      <c r="ED269" s="598"/>
      <c r="EE269" s="598"/>
      <c r="EF269" s="598"/>
      <c r="EG269" s="598"/>
      <c r="EH269" s="598"/>
      <c r="EI269" s="598"/>
      <c r="EJ269" s="598"/>
      <c r="EK269" s="598"/>
      <c r="EL269" s="598"/>
      <c r="EM269" s="598"/>
      <c r="EN269" s="598"/>
      <c r="EO269" s="598"/>
      <c r="EP269" s="598"/>
      <c r="EQ269" s="598"/>
      <c r="ER269" s="598"/>
    </row>
    <row r="270" spans="1:148" ht="15" customHeight="1">
      <c r="A270" s="598"/>
      <c r="B270" s="598"/>
      <c r="C270" s="598"/>
      <c r="D270" s="598"/>
      <c r="E270" s="598"/>
      <c r="F270" s="598"/>
      <c r="G270" s="598"/>
      <c r="H270" s="598"/>
      <c r="I270" s="598"/>
      <c r="J270" s="598"/>
      <c r="K270" s="598"/>
      <c r="L270" s="598"/>
      <c r="M270" s="598"/>
      <c r="N270" s="598"/>
      <c r="O270" s="598"/>
      <c r="P270" s="598"/>
      <c r="Q270" s="598"/>
      <c r="R270" s="598"/>
      <c r="S270" s="598"/>
      <c r="T270" s="598"/>
      <c r="U270" s="598"/>
      <c r="V270" s="598"/>
      <c r="W270" s="598"/>
      <c r="X270" s="598"/>
      <c r="Y270" s="598"/>
      <c r="Z270" s="598"/>
      <c r="AA270" s="598"/>
      <c r="AB270" s="598"/>
      <c r="AC270" s="598"/>
      <c r="AD270" s="598"/>
      <c r="AE270" s="598"/>
      <c r="AF270" s="598"/>
      <c r="AG270" s="598"/>
      <c r="AH270" s="598"/>
      <c r="AI270" s="598"/>
      <c r="AJ270" s="598"/>
      <c r="AK270" s="598"/>
      <c r="AL270" s="598"/>
      <c r="AM270" s="598"/>
      <c r="AN270" s="598"/>
      <c r="AO270" s="598"/>
      <c r="AP270" s="598"/>
      <c r="AQ270" s="598"/>
      <c r="AR270" s="598"/>
      <c r="AS270" s="598"/>
      <c r="AT270" s="598"/>
      <c r="AU270" s="598"/>
      <c r="AV270" s="598"/>
      <c r="AW270" s="598"/>
      <c r="AX270" s="598"/>
      <c r="AY270" s="598"/>
      <c r="AZ270" s="598"/>
      <c r="BA270" s="598"/>
      <c r="BB270" s="598"/>
      <c r="BC270" s="598"/>
      <c r="BD270" s="598"/>
      <c r="BE270" s="598"/>
      <c r="BF270" s="598"/>
      <c r="BG270" s="598"/>
      <c r="BH270" s="598"/>
      <c r="BI270" s="598"/>
      <c r="BJ270" s="598"/>
      <c r="BK270" s="598"/>
      <c r="BL270" s="598"/>
      <c r="BM270" s="598"/>
      <c r="BN270" s="598"/>
      <c r="BO270" s="598"/>
      <c r="BP270" s="598"/>
      <c r="BQ270" s="598"/>
      <c r="BR270" s="598"/>
      <c r="BS270" s="598"/>
      <c r="BT270" s="598"/>
      <c r="BU270" s="598"/>
      <c r="BV270" s="598"/>
      <c r="BW270" s="598"/>
      <c r="BX270" s="598"/>
      <c r="BY270" s="598"/>
      <c r="BZ270" s="598"/>
      <c r="CA270" s="598"/>
      <c r="CB270" s="598"/>
      <c r="CC270" s="598"/>
      <c r="CD270" s="598"/>
      <c r="CE270" s="598"/>
      <c r="CF270" s="598"/>
      <c r="CG270" s="598"/>
      <c r="CH270" s="598"/>
      <c r="CI270" s="598"/>
      <c r="CJ270" s="598"/>
      <c r="CK270" s="598"/>
      <c r="CL270" s="598"/>
      <c r="CM270" s="598"/>
      <c r="CN270" s="598"/>
      <c r="CO270" s="598"/>
      <c r="CP270" s="598"/>
      <c r="CQ270" s="598"/>
      <c r="CR270" s="598"/>
      <c r="CS270" s="598"/>
      <c r="CT270" s="598"/>
      <c r="CU270" s="598"/>
      <c r="CV270" s="598"/>
      <c r="CW270" s="598"/>
      <c r="CX270" s="598"/>
      <c r="CY270" s="598"/>
      <c r="CZ270" s="598"/>
      <c r="DA270" s="598"/>
      <c r="DB270" s="598"/>
      <c r="DC270" s="598"/>
      <c r="DD270" s="598"/>
      <c r="DE270" s="598"/>
      <c r="DF270" s="598"/>
      <c r="DG270" s="598"/>
      <c r="DH270" s="598"/>
      <c r="DI270" s="598"/>
      <c r="DJ270" s="598"/>
      <c r="DK270" s="598"/>
      <c r="DL270" s="598"/>
      <c r="DM270" s="598"/>
      <c r="DN270" s="598"/>
      <c r="DO270" s="598"/>
      <c r="DP270" s="598"/>
      <c r="DQ270" s="598"/>
      <c r="DR270" s="598"/>
      <c r="DS270" s="598"/>
      <c r="DT270" s="598"/>
      <c r="DU270" s="598"/>
      <c r="DV270" s="598"/>
      <c r="DW270" s="598"/>
      <c r="DX270" s="598"/>
      <c r="DY270" s="598"/>
      <c r="DZ270" s="598"/>
      <c r="EA270" s="598"/>
      <c r="EB270" s="598"/>
      <c r="EC270" s="598"/>
      <c r="ED270" s="598"/>
      <c r="EE270" s="598"/>
      <c r="EF270" s="598"/>
      <c r="EG270" s="598"/>
      <c r="EH270" s="598"/>
      <c r="EI270" s="598"/>
      <c r="EJ270" s="598"/>
      <c r="EK270" s="598"/>
      <c r="EL270" s="598"/>
      <c r="EM270" s="598"/>
      <c r="EN270" s="598"/>
      <c r="EO270" s="598"/>
      <c r="EP270" s="598"/>
      <c r="EQ270" s="598"/>
      <c r="ER270" s="598"/>
    </row>
    <row r="271" spans="1:148" ht="15" customHeight="1">
      <c r="A271" s="598"/>
      <c r="B271" s="598" t="e">
        <v>#N/A</v>
      </c>
      <c r="C271" s="598" t="e">
        <v>#N/A</v>
      </c>
      <c r="D271" s="598" t="e">
        <v>#N/A</v>
      </c>
      <c r="E271" s="598" t="e">
        <v>#N/A</v>
      </c>
      <c r="F271" s="598" t="s">
        <v>623</v>
      </c>
      <c r="G271" s="598" t="s">
        <v>621</v>
      </c>
      <c r="H271" s="598" t="e">
        <v>#N/A</v>
      </c>
      <c r="I271" s="598" t="s">
        <v>619</v>
      </c>
      <c r="J271" s="598" t="e">
        <v>#N/A</v>
      </c>
      <c r="K271" s="598" t="s">
        <v>618</v>
      </c>
      <c r="L271" s="598" t="s">
        <v>620</v>
      </c>
      <c r="M271" s="598" t="s">
        <v>622</v>
      </c>
      <c r="N271" s="598" t="s">
        <v>624</v>
      </c>
      <c r="O271" s="598" t="s">
        <v>657</v>
      </c>
      <c r="P271" s="598" t="s">
        <v>654</v>
      </c>
      <c r="Q271" s="598" t="s">
        <v>655</v>
      </c>
      <c r="R271" s="598"/>
      <c r="S271" s="598" t="e">
        <v>#N/A</v>
      </c>
      <c r="T271" s="598" t="s">
        <v>631</v>
      </c>
      <c r="U271" s="598" t="s">
        <v>695</v>
      </c>
      <c r="V271" s="598" t="s">
        <v>698</v>
      </c>
      <c r="W271" s="598" t="s">
        <v>696</v>
      </c>
      <c r="X271" s="598" t="s">
        <v>694</v>
      </c>
      <c r="Y271" s="598" t="s">
        <v>705</v>
      </c>
      <c r="Z271" s="598" t="s">
        <v>703</v>
      </c>
      <c r="AA271" s="598" t="s">
        <v>708</v>
      </c>
      <c r="AB271" s="598"/>
      <c r="AC271" s="598" t="s">
        <v>707</v>
      </c>
      <c r="AD271" s="598">
        <v>326636013</v>
      </c>
      <c r="AE271" s="598"/>
      <c r="AF271" s="598"/>
      <c r="AG271" s="598" t="e">
        <v>#N/A</v>
      </c>
      <c r="AH271" s="598" t="s">
        <v>713</v>
      </c>
      <c r="AI271" s="598"/>
      <c r="AJ271" s="598" t="s">
        <v>715</v>
      </c>
      <c r="AK271" s="598" t="s">
        <v>716</v>
      </c>
      <c r="AL271" s="598" t="s">
        <v>712</v>
      </c>
      <c r="AM271" s="598" t="e">
        <v>#N/A</v>
      </c>
      <c r="AN271" s="598" t="s">
        <v>649</v>
      </c>
      <c r="AO271" s="598" t="e">
        <v>#N/A</v>
      </c>
      <c r="AP271" s="598" t="e">
        <v>#N/A</v>
      </c>
      <c r="AQ271" s="598" t="e">
        <v>#N/A</v>
      </c>
      <c r="AR271" s="598" t="s">
        <v>652</v>
      </c>
      <c r="AS271" s="598" t="s">
        <v>651</v>
      </c>
      <c r="AT271" s="598" t="e">
        <v>#N/A</v>
      </c>
      <c r="AU271" s="598" t="s">
        <v>661</v>
      </c>
      <c r="AV271" s="598" t="s">
        <v>669</v>
      </c>
      <c r="AW271" s="598" t="e">
        <v>#N/A</v>
      </c>
      <c r="AX271" s="598" t="s">
        <v>648</v>
      </c>
      <c r="AY271" s="598" t="e">
        <v>#N/A</v>
      </c>
      <c r="AZ271" s="598"/>
      <c r="BA271" s="598"/>
      <c r="BB271" s="598" t="e">
        <v>#N/A</v>
      </c>
      <c r="BC271" s="598" t="s">
        <v>645</v>
      </c>
      <c r="BD271" s="598" t="s">
        <v>642</v>
      </c>
      <c r="BE271" s="598"/>
      <c r="BF271" s="598" t="s">
        <v>644</v>
      </c>
      <c r="BG271" s="598" t="s">
        <v>668</v>
      </c>
      <c r="BH271" s="598"/>
      <c r="BI271" s="598" t="s">
        <v>665</v>
      </c>
      <c r="BJ271" s="598" t="s">
        <v>663</v>
      </c>
      <c r="BK271" s="598" t="e">
        <v>#N/A</v>
      </c>
      <c r="BL271" s="598" t="e">
        <v>#N/A</v>
      </c>
      <c r="BM271" s="598" t="s">
        <v>662</v>
      </c>
      <c r="BN271" s="598" t="s">
        <v>660</v>
      </c>
      <c r="BO271" s="598" t="e">
        <v>#N/A</v>
      </c>
      <c r="BP271" s="598"/>
      <c r="BQ271" s="598"/>
      <c r="BR271" s="598">
        <v>327193010</v>
      </c>
      <c r="BS271" s="598" t="s">
        <v>664</v>
      </c>
      <c r="BT271" s="598" t="s">
        <v>673</v>
      </c>
      <c r="BU271" s="598"/>
      <c r="BV271" s="598" t="s">
        <v>672</v>
      </c>
      <c r="BW271" s="598" t="e">
        <v>#N/A</v>
      </c>
      <c r="BX271" s="598" t="e">
        <v>#N/A</v>
      </c>
      <c r="BY271" s="598"/>
      <c r="BZ271" s="598"/>
      <c r="CA271" s="598"/>
      <c r="CB271" s="598">
        <v>327192013</v>
      </c>
      <c r="CC271" s="598" t="s">
        <v>653</v>
      </c>
      <c r="CD271" s="598" t="e">
        <v>#N/A</v>
      </c>
      <c r="CE271" s="598" t="s">
        <v>632</v>
      </c>
      <c r="CF271" s="598" t="e">
        <v>#N/A</v>
      </c>
      <c r="CG271" s="598"/>
      <c r="CH271" s="598" t="s">
        <v>685</v>
      </c>
      <c r="CI271" s="598"/>
      <c r="CJ271" s="598" t="s">
        <v>684</v>
      </c>
      <c r="CK271" s="598"/>
      <c r="CL271" s="598" t="s">
        <v>678</v>
      </c>
      <c r="CM271" s="598" t="s">
        <v>676</v>
      </c>
      <c r="CN271" s="598" t="s">
        <v>677</v>
      </c>
      <c r="CO271" s="598">
        <v>326635016</v>
      </c>
      <c r="CP271" s="598" t="s">
        <v>687</v>
      </c>
      <c r="CQ271" s="598" t="e">
        <v>#N/A</v>
      </c>
      <c r="CR271" s="598" t="s">
        <v>680</v>
      </c>
      <c r="CS271" s="598" t="s">
        <v>679</v>
      </c>
      <c r="CT271" s="598"/>
      <c r="CU271" s="598" t="s">
        <v>683</v>
      </c>
      <c r="CV271" s="598" t="s">
        <v>702</v>
      </c>
      <c r="CW271" s="598" t="s">
        <v>629</v>
      </c>
      <c r="CX271" s="598" t="s">
        <v>693</v>
      </c>
      <c r="CY271" s="598" t="s">
        <v>639</v>
      </c>
      <c r="CZ271" s="598">
        <v>3503984</v>
      </c>
      <c r="DA271" s="598" t="s">
        <v>637</v>
      </c>
      <c r="DB271" s="598" t="s">
        <v>635</v>
      </c>
      <c r="DC271" s="598" t="e">
        <v>#N/A</v>
      </c>
      <c r="DD271" s="598" t="s">
        <v>634</v>
      </c>
      <c r="DE271" s="598" t="e">
        <v>#N/A</v>
      </c>
      <c r="DF271" s="598" t="s">
        <v>638</v>
      </c>
      <c r="DG271" s="598" t="s">
        <v>636</v>
      </c>
      <c r="DH271" s="598" t="s">
        <v>627</v>
      </c>
      <c r="DI271" s="598" t="s">
        <v>625</v>
      </c>
      <c r="DJ271" s="598"/>
      <c r="DK271" s="598"/>
      <c r="DL271" s="598"/>
      <c r="DM271" s="598"/>
      <c r="DN271" s="598"/>
      <c r="DO271" s="598"/>
      <c r="DP271" s="598"/>
      <c r="DQ271" s="598"/>
      <c r="DR271" s="598"/>
      <c r="DS271" s="598"/>
      <c r="DT271" s="598"/>
      <c r="DU271" s="598"/>
      <c r="DV271" s="598"/>
      <c r="DW271" s="598"/>
      <c r="DX271" s="598"/>
      <c r="DY271" s="598"/>
      <c r="DZ271" s="598"/>
      <c r="EA271" s="598"/>
      <c r="EB271" s="598"/>
      <c r="EC271" s="598"/>
      <c r="ED271" s="598"/>
      <c r="EE271" s="598"/>
      <c r="EF271" s="598"/>
      <c r="EG271" s="598"/>
      <c r="EH271" s="598"/>
      <c r="EI271" s="598"/>
      <c r="EJ271" s="598"/>
      <c r="EK271" s="598"/>
      <c r="EL271" s="598"/>
      <c r="EM271" s="598"/>
      <c r="EN271" s="598"/>
      <c r="EO271" s="598"/>
      <c r="EP271" s="598"/>
      <c r="EQ271" s="598"/>
      <c r="ER271" s="598"/>
    </row>
    <row r="272" spans="1:148" ht="13.5" customHeight="1">
      <c r="A272" s="598"/>
      <c r="B272" s="598"/>
      <c r="C272" s="598"/>
      <c r="D272" s="598"/>
      <c r="E272" s="598"/>
      <c r="F272" s="598"/>
      <c r="G272" s="598"/>
      <c r="H272" s="598"/>
      <c r="I272" s="598"/>
      <c r="J272" s="598"/>
      <c r="K272" s="598"/>
      <c r="L272" s="598"/>
      <c r="M272" s="598"/>
      <c r="N272" s="598"/>
      <c r="O272" s="598"/>
      <c r="P272" s="598"/>
      <c r="Q272" s="598"/>
      <c r="R272" s="598"/>
      <c r="S272" s="598"/>
      <c r="T272" s="598"/>
      <c r="U272" s="598"/>
      <c r="V272" s="598"/>
      <c r="W272" s="598"/>
      <c r="X272" s="598"/>
      <c r="Y272" s="598"/>
      <c r="Z272" s="598"/>
      <c r="AA272" s="598"/>
      <c r="AB272" s="598"/>
      <c r="AC272" s="598"/>
      <c r="AD272" s="598"/>
      <c r="AE272" s="598"/>
      <c r="AF272" s="598"/>
      <c r="AG272" s="598"/>
      <c r="AH272" s="598"/>
      <c r="AI272" s="598"/>
      <c r="AJ272" s="598"/>
      <c r="AK272" s="598"/>
      <c r="AL272" s="598"/>
      <c r="AM272" s="598"/>
      <c r="AN272" s="598"/>
      <c r="AO272" s="598"/>
      <c r="AP272" s="598"/>
      <c r="AQ272" s="598"/>
      <c r="AR272" s="598"/>
      <c r="AS272" s="598"/>
      <c r="AT272" s="598"/>
      <c r="AU272" s="598"/>
      <c r="AV272" s="598"/>
      <c r="AW272" s="598"/>
      <c r="AX272" s="598"/>
      <c r="AY272" s="598"/>
      <c r="AZ272" s="598"/>
      <c r="BA272" s="598"/>
      <c r="BB272" s="598"/>
      <c r="BC272" s="598"/>
      <c r="BD272" s="598"/>
      <c r="BE272" s="598"/>
      <c r="BF272" s="598"/>
      <c r="BG272" s="598"/>
      <c r="BH272" s="598"/>
      <c r="BI272" s="598"/>
      <c r="BJ272" s="598"/>
      <c r="BK272" s="598"/>
      <c r="BL272" s="598"/>
      <c r="BM272" s="598"/>
      <c r="BN272" s="598"/>
      <c r="BO272" s="598"/>
      <c r="BP272" s="598"/>
      <c r="BQ272" s="598"/>
      <c r="BR272" s="598"/>
      <c r="BS272" s="598"/>
      <c r="BT272" s="598"/>
      <c r="BU272" s="598"/>
      <c r="BV272" s="598"/>
      <c r="BW272" s="598"/>
      <c r="BX272" s="598"/>
      <c r="BY272" s="598"/>
      <c r="BZ272" s="598"/>
      <c r="CA272" s="598"/>
      <c r="CB272" s="598"/>
      <c r="CC272" s="598"/>
      <c r="CD272" s="598"/>
      <c r="CE272" s="598"/>
      <c r="CF272" s="598"/>
      <c r="CG272" s="598"/>
      <c r="CH272" s="598"/>
      <c r="CI272" s="598"/>
      <c r="CJ272" s="598"/>
      <c r="CK272" s="598"/>
      <c r="CL272" s="598"/>
      <c r="CM272" s="598"/>
      <c r="CN272" s="598"/>
      <c r="CO272" s="598"/>
      <c r="CP272" s="598"/>
      <c r="CQ272" s="598"/>
      <c r="CR272" s="598"/>
      <c r="CS272" s="598"/>
      <c r="CT272" s="598"/>
      <c r="CU272" s="598"/>
      <c r="CV272" s="598"/>
      <c r="CW272" s="598"/>
      <c r="CX272" s="598"/>
      <c r="CY272" s="598"/>
      <c r="CZ272" s="598"/>
      <c r="DA272" s="598"/>
      <c r="DB272" s="598"/>
      <c r="DC272" s="598"/>
      <c r="DD272" s="598"/>
      <c r="DE272" s="598"/>
      <c r="DF272" s="598"/>
      <c r="DG272" s="598"/>
      <c r="DH272" s="598"/>
      <c r="DI272" s="598"/>
      <c r="DJ272" s="598"/>
      <c r="DK272" s="598"/>
      <c r="DL272" s="598"/>
      <c r="DM272" s="598"/>
      <c r="DN272" s="598"/>
      <c r="DO272" s="598"/>
      <c r="DP272" s="598"/>
      <c r="DQ272" s="598"/>
      <c r="DR272" s="598"/>
      <c r="DS272" s="598"/>
      <c r="DT272" s="598"/>
      <c r="DU272" s="598"/>
      <c r="DV272" s="598"/>
      <c r="DW272" s="598"/>
      <c r="DX272" s="598"/>
      <c r="DY272" s="598"/>
      <c r="DZ272" s="598"/>
      <c r="EA272" s="598"/>
      <c r="EB272" s="598"/>
      <c r="EC272" s="598"/>
      <c r="ED272" s="598"/>
      <c r="EE272" s="598"/>
      <c r="EF272" s="598"/>
      <c r="EG272" s="598"/>
      <c r="EH272" s="598"/>
      <c r="EI272" s="598"/>
      <c r="EJ272" s="598"/>
      <c r="EK272" s="598"/>
      <c r="EL272" s="598"/>
      <c r="EM272" s="598"/>
      <c r="EN272" s="598"/>
      <c r="EO272" s="598"/>
      <c r="EP272" s="598"/>
      <c r="EQ272" s="598"/>
      <c r="ER272" s="598"/>
    </row>
    <row r="273" spans="1:148" ht="13.5" customHeight="1">
      <c r="A273" s="598"/>
      <c r="B273" s="598"/>
      <c r="C273" s="598"/>
      <c r="D273" s="598"/>
      <c r="E273" s="598"/>
      <c r="F273" s="598"/>
      <c r="G273" s="598"/>
      <c r="H273" s="598"/>
      <c r="I273" s="598"/>
      <c r="J273" s="598"/>
      <c r="K273" s="598"/>
      <c r="L273" s="598"/>
      <c r="M273" s="598"/>
      <c r="N273" s="598"/>
      <c r="O273" s="598"/>
      <c r="P273" s="598"/>
      <c r="Q273" s="598"/>
      <c r="R273" s="598"/>
      <c r="S273" s="598"/>
      <c r="T273" s="598"/>
      <c r="U273" s="598"/>
      <c r="V273" s="598"/>
      <c r="W273" s="598"/>
      <c r="X273" s="598"/>
      <c r="Y273" s="598"/>
      <c r="Z273" s="598"/>
      <c r="AA273" s="598"/>
      <c r="AB273" s="598"/>
      <c r="AC273" s="598"/>
      <c r="AD273" s="598"/>
      <c r="AE273" s="598"/>
      <c r="AF273" s="598"/>
      <c r="AG273" s="598"/>
      <c r="AH273" s="598"/>
      <c r="AI273" s="598"/>
      <c r="AJ273" s="598"/>
      <c r="AK273" s="598"/>
      <c r="AL273" s="598"/>
      <c r="AM273" s="598"/>
      <c r="AN273" s="598"/>
      <c r="AO273" s="598"/>
      <c r="AP273" s="598"/>
      <c r="AQ273" s="598"/>
      <c r="AR273" s="598"/>
      <c r="AS273" s="598"/>
      <c r="AT273" s="598"/>
      <c r="AU273" s="598"/>
      <c r="AV273" s="598"/>
      <c r="AW273" s="598"/>
      <c r="AX273" s="598"/>
      <c r="AY273" s="598"/>
      <c r="AZ273" s="598"/>
      <c r="BA273" s="598"/>
      <c r="BB273" s="598"/>
      <c r="BC273" s="598"/>
      <c r="BD273" s="598"/>
      <c r="BE273" s="598"/>
      <c r="BF273" s="598"/>
      <c r="BG273" s="598"/>
      <c r="BH273" s="598"/>
      <c r="BI273" s="598"/>
      <c r="BJ273" s="598"/>
      <c r="BK273" s="598"/>
      <c r="BL273" s="598"/>
      <c r="BM273" s="598"/>
      <c r="BN273" s="598"/>
      <c r="BO273" s="598"/>
      <c r="BP273" s="598"/>
      <c r="BQ273" s="598"/>
      <c r="BR273" s="598"/>
      <c r="BS273" s="598"/>
      <c r="BT273" s="598"/>
      <c r="BU273" s="598"/>
      <c r="BV273" s="598"/>
      <c r="BW273" s="598"/>
      <c r="BX273" s="598"/>
      <c r="BY273" s="598"/>
      <c r="BZ273" s="598"/>
      <c r="CA273" s="598"/>
      <c r="CB273" s="598"/>
      <c r="CC273" s="598"/>
      <c r="CD273" s="598"/>
      <c r="CE273" s="598"/>
      <c r="CF273" s="598"/>
      <c r="CG273" s="598"/>
      <c r="CH273" s="598"/>
      <c r="CI273" s="598"/>
      <c r="CJ273" s="598"/>
      <c r="CK273" s="598"/>
      <c r="CL273" s="598"/>
      <c r="CM273" s="598"/>
      <c r="CN273" s="598"/>
      <c r="CO273" s="598"/>
      <c r="CP273" s="598"/>
      <c r="CQ273" s="598"/>
      <c r="CR273" s="598"/>
      <c r="CS273" s="598"/>
      <c r="CT273" s="598"/>
      <c r="CU273" s="598"/>
      <c r="CV273" s="598"/>
      <c r="CW273" s="598"/>
      <c r="CX273" s="598"/>
      <c r="CY273" s="598"/>
      <c r="CZ273" s="598"/>
      <c r="DA273" s="598"/>
      <c r="DB273" s="598"/>
      <c r="DC273" s="598"/>
      <c r="DD273" s="598"/>
      <c r="DE273" s="598"/>
      <c r="DF273" s="598"/>
      <c r="DG273" s="598"/>
      <c r="DH273" s="598"/>
      <c r="DI273" s="598"/>
      <c r="DJ273" s="598"/>
      <c r="DK273" s="598"/>
      <c r="DL273" s="598"/>
      <c r="DM273" s="598"/>
      <c r="DN273" s="598"/>
      <c r="DO273" s="598"/>
      <c r="DP273" s="598"/>
      <c r="DQ273" s="598"/>
      <c r="DR273" s="598"/>
      <c r="DS273" s="598"/>
      <c r="DT273" s="598"/>
      <c r="DU273" s="598"/>
      <c r="DV273" s="598"/>
      <c r="DW273" s="598"/>
      <c r="DX273" s="598"/>
      <c r="DY273" s="598"/>
      <c r="DZ273" s="598"/>
      <c r="EA273" s="598"/>
      <c r="EB273" s="598"/>
      <c r="EC273" s="598"/>
      <c r="ED273" s="598"/>
      <c r="EE273" s="598"/>
      <c r="EF273" s="598"/>
      <c r="EG273" s="598"/>
      <c r="EH273" s="598"/>
      <c r="EI273" s="598"/>
      <c r="EJ273" s="598"/>
      <c r="EK273" s="598"/>
      <c r="EL273" s="598"/>
      <c r="EM273" s="598"/>
      <c r="EN273" s="598"/>
      <c r="EO273" s="598"/>
      <c r="EP273" s="598"/>
      <c r="EQ273" s="598"/>
      <c r="ER273" s="598"/>
    </row>
    <row r="274" spans="1:148" ht="13.5" customHeight="1">
      <c r="A274" s="598"/>
      <c r="B274" s="598"/>
      <c r="C274" s="598"/>
      <c r="D274" s="598"/>
      <c r="E274" s="598"/>
      <c r="F274" s="598"/>
      <c r="G274" s="598"/>
      <c r="H274" s="598"/>
      <c r="I274" s="598"/>
      <c r="J274" s="598"/>
      <c r="K274" s="598"/>
      <c r="L274" s="598"/>
      <c r="M274" s="598"/>
      <c r="N274" s="598"/>
      <c r="O274" s="598"/>
      <c r="P274" s="598"/>
      <c r="Q274" s="598"/>
      <c r="R274" s="598"/>
      <c r="S274" s="598"/>
      <c r="T274" s="598"/>
      <c r="U274" s="598"/>
      <c r="V274" s="598"/>
      <c r="W274" s="598"/>
      <c r="X274" s="598"/>
      <c r="Y274" s="598"/>
      <c r="Z274" s="598"/>
      <c r="AA274" s="598"/>
      <c r="AB274" s="598"/>
      <c r="AC274" s="598"/>
      <c r="AD274" s="598"/>
      <c r="AE274" s="598"/>
      <c r="AF274" s="598"/>
      <c r="AG274" s="598"/>
      <c r="AH274" s="598"/>
      <c r="AI274" s="598"/>
      <c r="AJ274" s="598"/>
      <c r="AK274" s="598"/>
      <c r="AL274" s="598"/>
      <c r="AM274" s="598"/>
      <c r="AN274" s="598"/>
      <c r="AO274" s="598"/>
      <c r="AP274" s="598"/>
      <c r="AQ274" s="598"/>
      <c r="AR274" s="598"/>
      <c r="AS274" s="598"/>
      <c r="AT274" s="598"/>
      <c r="AU274" s="598"/>
      <c r="AV274" s="598"/>
      <c r="AW274" s="598"/>
      <c r="AX274" s="598"/>
      <c r="AY274" s="598"/>
      <c r="AZ274" s="598"/>
      <c r="BA274" s="598"/>
      <c r="BB274" s="598"/>
      <c r="BC274" s="598"/>
      <c r="BD274" s="598"/>
      <c r="BE274" s="598"/>
      <c r="BF274" s="598"/>
      <c r="BG274" s="598"/>
      <c r="BH274" s="598"/>
      <c r="BI274" s="598"/>
      <c r="BJ274" s="598"/>
      <c r="BK274" s="598"/>
      <c r="BL274" s="598"/>
      <c r="BM274" s="598"/>
      <c r="BN274" s="598"/>
      <c r="BO274" s="598"/>
      <c r="BP274" s="598"/>
      <c r="BQ274" s="598"/>
      <c r="BR274" s="598"/>
      <c r="BS274" s="598"/>
      <c r="BT274" s="598"/>
      <c r="BU274" s="598"/>
      <c r="BV274" s="598"/>
      <c r="BW274" s="598"/>
      <c r="BX274" s="598"/>
      <c r="BY274" s="598"/>
      <c r="BZ274" s="598"/>
      <c r="CA274" s="598"/>
      <c r="CB274" s="598"/>
      <c r="CC274" s="598"/>
      <c r="CD274" s="598"/>
      <c r="CE274" s="598"/>
      <c r="CF274" s="598"/>
      <c r="CG274" s="598"/>
      <c r="CH274" s="598"/>
      <c r="CI274" s="598"/>
      <c r="CJ274" s="598"/>
      <c r="CK274" s="598"/>
      <c r="CL274" s="598"/>
      <c r="CM274" s="598"/>
      <c r="CN274" s="598"/>
      <c r="CO274" s="598"/>
      <c r="CP274" s="598"/>
      <c r="CQ274" s="598"/>
      <c r="CR274" s="598"/>
      <c r="CS274" s="598"/>
      <c r="CT274" s="598"/>
      <c r="CU274" s="598"/>
      <c r="CV274" s="598"/>
      <c r="CW274" s="598"/>
      <c r="CX274" s="598"/>
      <c r="CY274" s="598"/>
      <c r="CZ274" s="598"/>
      <c r="DA274" s="598"/>
      <c r="DB274" s="598"/>
      <c r="DC274" s="598"/>
      <c r="DD274" s="598"/>
      <c r="DE274" s="598"/>
      <c r="DF274" s="598"/>
      <c r="DG274" s="598"/>
      <c r="DH274" s="598"/>
      <c r="DI274" s="598"/>
      <c r="DJ274" s="598"/>
      <c r="DK274" s="598"/>
      <c r="DL274" s="598"/>
      <c r="DM274" s="598"/>
      <c r="DN274" s="598"/>
      <c r="DO274" s="598"/>
      <c r="DP274" s="598"/>
      <c r="DQ274" s="598"/>
      <c r="DR274" s="598"/>
      <c r="DS274" s="598"/>
      <c r="DT274" s="598"/>
      <c r="DU274" s="598"/>
      <c r="DV274" s="598"/>
      <c r="DW274" s="598"/>
      <c r="DX274" s="598"/>
      <c r="DY274" s="598"/>
      <c r="DZ274" s="598"/>
      <c r="EA274" s="598"/>
      <c r="EB274" s="598"/>
      <c r="EC274" s="598"/>
      <c r="ED274" s="598"/>
      <c r="EE274" s="598"/>
      <c r="EF274" s="598"/>
      <c r="EG274" s="598"/>
      <c r="EH274" s="598"/>
      <c r="EI274" s="598"/>
      <c r="EJ274" s="598"/>
      <c r="EK274" s="598"/>
      <c r="EL274" s="598"/>
      <c r="EM274" s="598"/>
      <c r="EN274" s="598"/>
      <c r="EO274" s="598"/>
      <c r="EP274" s="598"/>
      <c r="EQ274" s="598"/>
      <c r="ER274" s="598"/>
    </row>
    <row r="275" spans="1:148" ht="13.5" customHeight="1">
      <c r="A275" s="598"/>
      <c r="B275" s="598"/>
      <c r="C275" s="598"/>
      <c r="D275" s="598"/>
      <c r="E275" s="598"/>
      <c r="F275" s="598"/>
      <c r="G275" s="598"/>
      <c r="H275" s="598"/>
      <c r="I275" s="598"/>
      <c r="J275" s="598"/>
      <c r="K275" s="598"/>
      <c r="L275" s="598"/>
      <c r="M275" s="598"/>
      <c r="N275" s="598"/>
      <c r="O275" s="598"/>
      <c r="P275" s="598"/>
      <c r="Q275" s="598"/>
      <c r="R275" s="598"/>
      <c r="S275" s="598"/>
      <c r="T275" s="598"/>
      <c r="U275" s="598"/>
      <c r="V275" s="598"/>
      <c r="W275" s="598"/>
      <c r="X275" s="598"/>
      <c r="Y275" s="598"/>
      <c r="Z275" s="598"/>
      <c r="AA275" s="598"/>
      <c r="AB275" s="598"/>
      <c r="AC275" s="598"/>
      <c r="AD275" s="598"/>
      <c r="AE275" s="598"/>
      <c r="AF275" s="598"/>
      <c r="AG275" s="598"/>
      <c r="AH275" s="598"/>
      <c r="AI275" s="598"/>
      <c r="AJ275" s="598"/>
      <c r="AK275" s="598"/>
      <c r="AL275" s="598"/>
      <c r="AM275" s="598"/>
      <c r="AN275" s="598"/>
      <c r="AO275" s="598"/>
      <c r="AP275" s="598"/>
      <c r="AQ275" s="598"/>
      <c r="AR275" s="598"/>
      <c r="AS275" s="598"/>
      <c r="AT275" s="598"/>
      <c r="AU275" s="598"/>
      <c r="AV275" s="598"/>
      <c r="AW275" s="598"/>
      <c r="AX275" s="598"/>
      <c r="AY275" s="598"/>
      <c r="AZ275" s="598"/>
      <c r="BA275" s="598"/>
      <c r="BB275" s="598"/>
      <c r="BC275" s="598"/>
      <c r="BD275" s="598"/>
      <c r="BE275" s="598"/>
      <c r="BF275" s="598"/>
      <c r="BG275" s="598"/>
      <c r="BH275" s="598"/>
      <c r="BI275" s="598"/>
      <c r="BJ275" s="598"/>
      <c r="BK275" s="598"/>
      <c r="BL275" s="598"/>
      <c r="BM275" s="598"/>
      <c r="BN275" s="598"/>
      <c r="BO275" s="598"/>
      <c r="BP275" s="598"/>
      <c r="BQ275" s="598"/>
      <c r="BR275" s="598"/>
      <c r="BS275" s="598"/>
      <c r="BT275" s="598"/>
      <c r="BU275" s="598"/>
      <c r="BV275" s="598"/>
      <c r="BW275" s="598"/>
      <c r="BX275" s="598"/>
      <c r="BY275" s="598"/>
      <c r="BZ275" s="598"/>
      <c r="CA275" s="598"/>
      <c r="CB275" s="598"/>
      <c r="CC275" s="598"/>
      <c r="CD275" s="598"/>
      <c r="CE275" s="598"/>
      <c r="CF275" s="598"/>
      <c r="CG275" s="598"/>
      <c r="CH275" s="598"/>
      <c r="CI275" s="598"/>
      <c r="CJ275" s="598"/>
      <c r="CK275" s="598"/>
      <c r="CL275" s="598"/>
      <c r="CM275" s="598"/>
      <c r="CN275" s="598"/>
      <c r="CO275" s="598"/>
      <c r="CP275" s="598"/>
      <c r="CQ275" s="598"/>
      <c r="CR275" s="598"/>
      <c r="CS275" s="598"/>
      <c r="CT275" s="598"/>
      <c r="CU275" s="598"/>
      <c r="CV275" s="598"/>
      <c r="CW275" s="598"/>
      <c r="CX275" s="598"/>
      <c r="CY275" s="598"/>
      <c r="CZ275" s="598"/>
      <c r="DA275" s="598"/>
      <c r="DB275" s="598"/>
      <c r="DC275" s="598"/>
      <c r="DD275" s="598"/>
      <c r="DE275" s="598"/>
      <c r="DF275" s="598"/>
      <c r="DG275" s="598"/>
      <c r="DH275" s="598"/>
      <c r="DI275" s="598"/>
      <c r="DJ275" s="598"/>
      <c r="DK275" s="598"/>
      <c r="DL275" s="598"/>
      <c r="DM275" s="598"/>
      <c r="DN275" s="598"/>
      <c r="DO275" s="598"/>
      <c r="DP275" s="598"/>
      <c r="DQ275" s="598"/>
      <c r="DR275" s="598"/>
      <c r="DS275" s="598"/>
      <c r="DT275" s="598"/>
      <c r="DU275" s="598"/>
      <c r="DV275" s="598"/>
      <c r="DW275" s="598"/>
      <c r="DX275" s="598"/>
      <c r="DY275" s="598"/>
      <c r="DZ275" s="598"/>
      <c r="EA275" s="598"/>
      <c r="EB275" s="598"/>
      <c r="EC275" s="598"/>
      <c r="ED275" s="598"/>
      <c r="EE275" s="598"/>
      <c r="EF275" s="598"/>
      <c r="EG275" s="598"/>
      <c r="EH275" s="598"/>
      <c r="EI275" s="598"/>
      <c r="EJ275" s="598"/>
      <c r="EK275" s="598"/>
      <c r="EL275" s="598"/>
      <c r="EM275" s="598"/>
      <c r="EN275" s="598"/>
      <c r="EO275" s="598"/>
      <c r="EP275" s="598"/>
      <c r="EQ275" s="598"/>
      <c r="ER275" s="598"/>
    </row>
    <row r="276" spans="1:148" ht="15.75" hidden="1" customHeight="1" outlineLevel="1">
      <c r="A276" s="598"/>
      <c r="B276" s="598"/>
      <c r="C276" s="598"/>
      <c r="D276" s="598"/>
      <c r="E276" s="598"/>
      <c r="F276" s="598"/>
      <c r="G276" s="598"/>
      <c r="H276" s="598"/>
      <c r="I276" s="598"/>
      <c r="J276" s="598"/>
      <c r="K276" s="598"/>
      <c r="L276" s="598"/>
      <c r="M276" s="598"/>
      <c r="N276" s="598"/>
      <c r="O276" s="598"/>
      <c r="P276" s="598"/>
      <c r="Q276" s="598"/>
      <c r="R276" s="598"/>
      <c r="S276" s="598"/>
      <c r="T276" s="598"/>
      <c r="U276" s="598"/>
      <c r="V276" s="598"/>
      <c r="W276" s="598"/>
      <c r="X276" s="598"/>
      <c r="Y276" s="598"/>
      <c r="Z276" s="598"/>
      <c r="AA276" s="598"/>
      <c r="AB276" s="598"/>
      <c r="AC276" s="598"/>
      <c r="AD276" s="598"/>
      <c r="AE276" s="598"/>
      <c r="AF276" s="598"/>
      <c r="AG276" s="598"/>
      <c r="AH276" s="598"/>
      <c r="AI276" s="598"/>
      <c r="AJ276" s="598"/>
      <c r="AK276" s="598"/>
      <c r="AL276" s="598"/>
      <c r="AM276" s="598"/>
      <c r="AN276" s="598"/>
      <c r="AO276" s="598"/>
      <c r="AP276" s="598"/>
      <c r="AQ276" s="598"/>
      <c r="AR276" s="598"/>
      <c r="AS276" s="598"/>
      <c r="AT276" s="598"/>
      <c r="AU276" s="598"/>
      <c r="AV276" s="598"/>
      <c r="AW276" s="598"/>
      <c r="AX276" s="598"/>
      <c r="AY276" s="598"/>
      <c r="AZ276" s="598"/>
      <c r="BA276" s="598"/>
      <c r="BB276" s="598"/>
      <c r="BC276" s="598"/>
      <c r="BD276" s="598"/>
      <c r="BE276" s="598"/>
      <c r="BF276" s="598"/>
      <c r="BG276" s="598"/>
      <c r="BH276" s="598"/>
      <c r="BI276" s="598"/>
      <c r="BJ276" s="598"/>
      <c r="BK276" s="598"/>
      <c r="BL276" s="598"/>
      <c r="BM276" s="598"/>
      <c r="BN276" s="598"/>
      <c r="BO276" s="598"/>
      <c r="BP276" s="598"/>
      <c r="BQ276" s="598"/>
      <c r="BR276" s="598"/>
      <c r="BS276" s="598"/>
      <c r="BT276" s="598"/>
      <c r="BU276" s="598"/>
      <c r="BV276" s="598"/>
      <c r="BW276" s="598"/>
      <c r="BX276" s="598"/>
      <c r="BY276" s="598"/>
      <c r="BZ276" s="598"/>
      <c r="CA276" s="598"/>
      <c r="CB276" s="598"/>
      <c r="CC276" s="598"/>
      <c r="CD276" s="598"/>
      <c r="CE276" s="598"/>
      <c r="CF276" s="598"/>
      <c r="CG276" s="598"/>
      <c r="CH276" s="598"/>
      <c r="CI276" s="598"/>
      <c r="CJ276" s="598"/>
      <c r="CK276" s="598"/>
      <c r="CL276" s="598"/>
      <c r="CM276" s="598"/>
      <c r="CN276" s="598"/>
      <c r="CO276" s="598"/>
      <c r="CP276" s="598"/>
      <c r="CQ276" s="598"/>
      <c r="CR276" s="598"/>
      <c r="CS276" s="598"/>
      <c r="CT276" s="598"/>
      <c r="CU276" s="598"/>
      <c r="CV276" s="598"/>
      <c r="CW276" s="598"/>
      <c r="CX276" s="598"/>
      <c r="CY276" s="598"/>
      <c r="CZ276" s="598"/>
      <c r="DA276" s="598"/>
      <c r="DB276" s="598"/>
      <c r="DC276" s="598"/>
      <c r="DD276" s="598"/>
      <c r="DE276" s="598"/>
      <c r="DF276" s="598"/>
      <c r="DG276" s="598"/>
      <c r="DH276" s="598"/>
      <c r="DI276" s="598"/>
      <c r="DJ276" s="598"/>
      <c r="DK276" s="598"/>
      <c r="DL276" s="598"/>
      <c r="DM276" s="598"/>
      <c r="DN276" s="598"/>
      <c r="DO276" s="598"/>
      <c r="DP276" s="598"/>
      <c r="DQ276" s="598"/>
      <c r="DR276" s="598"/>
      <c r="DS276" s="598"/>
      <c r="DT276" s="598"/>
      <c r="DU276" s="598"/>
      <c r="DV276" s="598"/>
      <c r="DW276" s="598"/>
      <c r="DX276" s="598"/>
      <c r="DY276" s="598"/>
      <c r="DZ276" s="598"/>
      <c r="EA276" s="598"/>
      <c r="EB276" s="598"/>
      <c r="EC276" s="598"/>
      <c r="ED276" s="598"/>
      <c r="EE276" s="598"/>
      <c r="EF276" s="598"/>
      <c r="EG276" s="598"/>
      <c r="EH276" s="598"/>
      <c r="EI276" s="598"/>
      <c r="EJ276" s="598"/>
      <c r="EK276" s="598"/>
      <c r="EL276" s="598"/>
      <c r="EM276" s="598"/>
      <c r="EN276" s="598"/>
      <c r="EO276" s="598"/>
      <c r="EP276" s="598"/>
      <c r="EQ276" s="598"/>
      <c r="ER276" s="598"/>
    </row>
    <row r="277" spans="1:148" ht="78" hidden="1" customHeight="1" outlineLevel="1" collapsed="1">
      <c r="A277" s="598"/>
      <c r="B277" s="598"/>
      <c r="C277" s="598"/>
      <c r="D277" s="598"/>
      <c r="E277" s="598"/>
      <c r="F277" s="598"/>
      <c r="G277" s="598"/>
      <c r="H277" s="598"/>
      <c r="I277" s="598"/>
      <c r="J277" s="598"/>
      <c r="K277" s="598"/>
      <c r="L277" s="598"/>
      <c r="M277" s="598"/>
      <c r="N277" s="598"/>
      <c r="O277" s="598"/>
      <c r="P277" s="598"/>
      <c r="Q277" s="598"/>
      <c r="R277" s="598"/>
      <c r="S277" s="598"/>
      <c r="T277" s="598"/>
      <c r="U277" s="598"/>
      <c r="V277" s="598"/>
      <c r="W277" s="598"/>
      <c r="X277" s="598"/>
      <c r="Y277" s="598"/>
      <c r="Z277" s="598"/>
      <c r="AA277" s="598"/>
      <c r="AB277" s="598"/>
      <c r="AC277" s="598"/>
      <c r="AD277" s="598"/>
      <c r="AE277" s="598"/>
      <c r="AF277" s="598"/>
      <c r="AG277" s="598"/>
      <c r="AH277" s="598"/>
      <c r="AI277" s="598"/>
      <c r="AJ277" s="598"/>
      <c r="AK277" s="598"/>
      <c r="AL277" s="598"/>
      <c r="AM277" s="598"/>
      <c r="AN277" s="598"/>
      <c r="AO277" s="598"/>
      <c r="AP277" s="598"/>
      <c r="AQ277" s="598"/>
      <c r="AR277" s="598"/>
      <c r="AS277" s="598"/>
      <c r="AT277" s="598"/>
      <c r="AU277" s="598"/>
      <c r="AV277" s="598"/>
      <c r="AW277" s="598"/>
      <c r="AX277" s="598"/>
      <c r="AY277" s="598"/>
      <c r="AZ277" s="598"/>
      <c r="BA277" s="598"/>
      <c r="BB277" s="598"/>
      <c r="BC277" s="598"/>
      <c r="BD277" s="598"/>
      <c r="BE277" s="598"/>
      <c r="BF277" s="598"/>
      <c r="BG277" s="598"/>
      <c r="BH277" s="598"/>
      <c r="BI277" s="598"/>
      <c r="BJ277" s="598"/>
      <c r="BK277" s="598"/>
      <c r="BL277" s="598"/>
      <c r="BM277" s="598"/>
      <c r="BN277" s="598"/>
      <c r="BO277" s="598"/>
      <c r="BP277" s="598"/>
      <c r="BQ277" s="598"/>
      <c r="BR277" s="598"/>
      <c r="BS277" s="598"/>
      <c r="BT277" s="598"/>
      <c r="BU277" s="598"/>
      <c r="BV277" s="598"/>
      <c r="BW277" s="598"/>
      <c r="BX277" s="598"/>
      <c r="BY277" s="598"/>
      <c r="BZ277" s="598"/>
      <c r="CA277" s="598"/>
      <c r="CB277" s="598"/>
      <c r="CC277" s="598"/>
      <c r="CD277" s="598"/>
      <c r="CE277" s="598"/>
      <c r="CF277" s="598"/>
      <c r="CG277" s="598"/>
      <c r="CH277" s="598"/>
      <c r="CI277" s="598"/>
      <c r="CJ277" s="598"/>
      <c r="CK277" s="598"/>
      <c r="CL277" s="598"/>
      <c r="CM277" s="598"/>
      <c r="CN277" s="598"/>
      <c r="CO277" s="598"/>
      <c r="CP277" s="598"/>
      <c r="CQ277" s="598"/>
      <c r="CR277" s="598"/>
      <c r="CS277" s="598"/>
      <c r="CT277" s="598"/>
      <c r="CU277" s="598"/>
      <c r="CV277" s="598"/>
      <c r="CW277" s="598"/>
      <c r="CX277" s="598"/>
      <c r="CY277" s="598"/>
      <c r="CZ277" s="598"/>
      <c r="DA277" s="598"/>
      <c r="DB277" s="598"/>
      <c r="DC277" s="598"/>
      <c r="DD277" s="598"/>
      <c r="DE277" s="598"/>
      <c r="DF277" s="598"/>
      <c r="DG277" s="598"/>
      <c r="DH277" s="598"/>
      <c r="DI277" s="598"/>
      <c r="DJ277" s="598"/>
      <c r="DK277" s="598"/>
      <c r="DL277" s="598"/>
      <c r="DM277" s="598"/>
      <c r="DN277" s="598"/>
      <c r="DO277" s="598"/>
      <c r="DP277" s="598"/>
      <c r="DQ277" s="598"/>
      <c r="DR277" s="598"/>
      <c r="DS277" s="598"/>
      <c r="DT277" s="598"/>
      <c r="DU277" s="598"/>
      <c r="DV277" s="598"/>
      <c r="DW277" s="598"/>
      <c r="DX277" s="598"/>
      <c r="DY277" s="598"/>
      <c r="DZ277" s="598"/>
      <c r="EA277" s="598"/>
      <c r="EB277" s="598"/>
      <c r="EC277" s="598"/>
      <c r="ED277" s="598"/>
      <c r="EE277" s="598"/>
      <c r="EF277" s="598"/>
      <c r="EG277" s="598"/>
      <c r="EH277" s="598"/>
      <c r="EI277" s="598"/>
      <c r="EJ277" s="598"/>
      <c r="EK277" s="598"/>
      <c r="EL277" s="598"/>
      <c r="EM277" s="598"/>
      <c r="EN277" s="598"/>
      <c r="EO277" s="598"/>
      <c r="EP277" s="598"/>
      <c r="EQ277" s="598"/>
      <c r="ER277" s="598"/>
    </row>
    <row r="278" spans="1:148" ht="10.9" hidden="1" customHeight="1" outlineLevel="1">
      <c r="A278" s="598"/>
      <c r="B278" s="598"/>
      <c r="C278" s="598"/>
      <c r="D278" s="598"/>
      <c r="E278" s="598"/>
      <c r="F278" s="598"/>
      <c r="G278" s="598"/>
      <c r="H278" s="598"/>
      <c r="I278" s="598"/>
      <c r="J278" s="598"/>
      <c r="K278" s="598"/>
      <c r="L278" s="598"/>
      <c r="M278" s="598"/>
      <c r="N278" s="598"/>
      <c r="O278" s="598"/>
      <c r="P278" s="598"/>
      <c r="Q278" s="598"/>
      <c r="R278" s="598"/>
      <c r="S278" s="598"/>
      <c r="T278" s="598"/>
      <c r="U278" s="598"/>
      <c r="V278" s="598"/>
      <c r="W278" s="598"/>
      <c r="X278" s="598"/>
      <c r="Y278" s="598"/>
      <c r="Z278" s="598"/>
      <c r="AA278" s="598"/>
      <c r="AB278" s="598"/>
      <c r="AC278" s="598"/>
      <c r="AD278" s="598"/>
      <c r="AE278" s="598"/>
      <c r="AF278" s="598"/>
      <c r="AG278" s="598"/>
      <c r="AH278" s="598"/>
      <c r="AI278" s="598"/>
      <c r="AJ278" s="598"/>
      <c r="AK278" s="598"/>
      <c r="AL278" s="598"/>
      <c r="AM278" s="598"/>
      <c r="AN278" s="598"/>
      <c r="AO278" s="598"/>
      <c r="AP278" s="598"/>
      <c r="AQ278" s="598"/>
      <c r="AR278" s="598"/>
      <c r="AS278" s="598"/>
      <c r="AT278" s="598"/>
      <c r="AU278" s="598"/>
      <c r="AV278" s="598"/>
      <c r="AW278" s="598"/>
      <c r="AX278" s="598"/>
      <c r="AY278" s="598"/>
      <c r="AZ278" s="598"/>
      <c r="BA278" s="598"/>
      <c r="BB278" s="598"/>
      <c r="BC278" s="598"/>
      <c r="BD278" s="598"/>
      <c r="BE278" s="598"/>
      <c r="BF278" s="598"/>
      <c r="BG278" s="598"/>
      <c r="BH278" s="598"/>
      <c r="BI278" s="598"/>
      <c r="BJ278" s="598"/>
      <c r="BK278" s="598"/>
      <c r="BL278" s="598"/>
      <c r="BM278" s="598"/>
      <c r="BN278" s="598"/>
      <c r="BO278" s="598"/>
      <c r="BP278" s="598"/>
      <c r="BQ278" s="598"/>
      <c r="BR278" s="598"/>
      <c r="BS278" s="598"/>
      <c r="BT278" s="598"/>
      <c r="BU278" s="598"/>
      <c r="BV278" s="598"/>
      <c r="BW278" s="598"/>
      <c r="BX278" s="598"/>
      <c r="BY278" s="598"/>
      <c r="BZ278" s="598"/>
      <c r="CA278" s="598"/>
      <c r="CB278" s="598"/>
      <c r="CC278" s="598"/>
      <c r="CD278" s="598"/>
      <c r="CE278" s="598"/>
      <c r="CF278" s="598"/>
      <c r="CG278" s="598"/>
      <c r="CH278" s="598"/>
      <c r="CI278" s="598"/>
      <c r="CJ278" s="598"/>
      <c r="CK278" s="598"/>
      <c r="CL278" s="598"/>
      <c r="CM278" s="598"/>
      <c r="CN278" s="598"/>
      <c r="CO278" s="598"/>
      <c r="CP278" s="598"/>
      <c r="CQ278" s="598"/>
      <c r="CR278" s="598"/>
      <c r="CS278" s="598"/>
      <c r="CT278" s="598"/>
      <c r="CU278" s="598"/>
      <c r="CV278" s="598"/>
      <c r="CW278" s="598"/>
      <c r="CX278" s="598"/>
      <c r="CY278" s="598"/>
      <c r="CZ278" s="598"/>
      <c r="DA278" s="598"/>
      <c r="DB278" s="598"/>
      <c r="DC278" s="598"/>
      <c r="DD278" s="598"/>
      <c r="DE278" s="598"/>
      <c r="DF278" s="598"/>
      <c r="DG278" s="598"/>
      <c r="DH278" s="598"/>
      <c r="DI278" s="598"/>
      <c r="DJ278" s="598"/>
      <c r="DK278" s="598"/>
      <c r="DL278" s="598"/>
      <c r="DM278" s="598"/>
      <c r="DN278" s="598"/>
      <c r="DO278" s="598"/>
      <c r="DP278" s="598"/>
      <c r="DQ278" s="598"/>
      <c r="DR278" s="598"/>
      <c r="DS278" s="598"/>
      <c r="DT278" s="598"/>
      <c r="DU278" s="598"/>
      <c r="DV278" s="598"/>
      <c r="DW278" s="598"/>
      <c r="DX278" s="598"/>
      <c r="DY278" s="598"/>
      <c r="DZ278" s="598"/>
      <c r="EA278" s="598"/>
      <c r="EB278" s="598"/>
      <c r="EC278" s="598"/>
      <c r="ED278" s="598"/>
      <c r="EE278" s="598"/>
      <c r="EF278" s="598"/>
      <c r="EG278" s="598"/>
      <c r="EH278" s="598"/>
      <c r="EI278" s="598"/>
      <c r="EJ278" s="598"/>
      <c r="EK278" s="598"/>
      <c r="EL278" s="598"/>
      <c r="EM278" s="598"/>
      <c r="EN278" s="598"/>
      <c r="EO278" s="598"/>
      <c r="EP278" s="598"/>
      <c r="EQ278" s="598"/>
      <c r="ER278" s="598"/>
    </row>
    <row r="279" spans="1:148" ht="10.9" hidden="1" customHeight="1" outlineLevel="1">
      <c r="A279" s="598"/>
      <c r="B279" s="598"/>
      <c r="C279" s="598"/>
      <c r="D279" s="598"/>
      <c r="E279" s="598"/>
      <c r="F279" s="598"/>
      <c r="G279" s="598"/>
      <c r="H279" s="598"/>
      <c r="I279" s="598"/>
      <c r="J279" s="598"/>
      <c r="K279" s="598"/>
      <c r="L279" s="598"/>
      <c r="M279" s="598"/>
      <c r="N279" s="598"/>
      <c r="O279" s="598"/>
      <c r="P279" s="598"/>
      <c r="Q279" s="598"/>
      <c r="R279" s="598"/>
      <c r="S279" s="598"/>
      <c r="T279" s="598"/>
      <c r="U279" s="598"/>
      <c r="V279" s="598"/>
      <c r="W279" s="598"/>
      <c r="X279" s="598"/>
      <c r="Y279" s="598"/>
      <c r="Z279" s="598"/>
      <c r="AA279" s="598"/>
      <c r="AB279" s="598"/>
      <c r="AC279" s="598"/>
      <c r="AD279" s="598"/>
      <c r="AE279" s="598"/>
      <c r="AF279" s="598"/>
      <c r="AG279" s="598"/>
      <c r="AH279" s="598"/>
      <c r="AI279" s="598"/>
      <c r="AJ279" s="598"/>
      <c r="AK279" s="598"/>
      <c r="AL279" s="598"/>
      <c r="AM279" s="598"/>
      <c r="AN279" s="598"/>
      <c r="AO279" s="598"/>
      <c r="AP279" s="598"/>
      <c r="AQ279" s="598"/>
      <c r="AR279" s="598"/>
      <c r="AS279" s="598"/>
      <c r="AT279" s="598"/>
      <c r="AU279" s="598"/>
      <c r="AV279" s="598"/>
      <c r="AW279" s="598"/>
      <c r="AX279" s="598"/>
      <c r="AY279" s="598"/>
      <c r="AZ279" s="598"/>
      <c r="BA279" s="598"/>
      <c r="BB279" s="598"/>
      <c r="BC279" s="598"/>
      <c r="BD279" s="598"/>
      <c r="BE279" s="598"/>
      <c r="BF279" s="598"/>
      <c r="BG279" s="598"/>
      <c r="BH279" s="598"/>
      <c r="BI279" s="598"/>
      <c r="BJ279" s="598"/>
      <c r="BK279" s="598"/>
      <c r="BL279" s="598"/>
      <c r="BM279" s="598"/>
      <c r="BN279" s="598"/>
      <c r="BO279" s="598"/>
      <c r="BP279" s="598"/>
      <c r="BQ279" s="598"/>
      <c r="BR279" s="598"/>
      <c r="BS279" s="598"/>
      <c r="BT279" s="598"/>
      <c r="BU279" s="598"/>
      <c r="BV279" s="598"/>
      <c r="BW279" s="598"/>
      <c r="BX279" s="598"/>
      <c r="BY279" s="598"/>
      <c r="BZ279" s="598"/>
      <c r="CA279" s="598"/>
      <c r="CB279" s="598"/>
      <c r="CC279" s="598"/>
      <c r="CD279" s="598"/>
      <c r="CE279" s="598"/>
      <c r="CF279" s="598"/>
      <c r="CG279" s="598"/>
      <c r="CH279" s="598"/>
      <c r="CI279" s="598"/>
      <c r="CJ279" s="598"/>
      <c r="CK279" s="598"/>
      <c r="CL279" s="598"/>
      <c r="CM279" s="598"/>
      <c r="CN279" s="598"/>
      <c r="CO279" s="598"/>
      <c r="CP279" s="598"/>
      <c r="CQ279" s="598"/>
      <c r="CR279" s="598"/>
      <c r="CS279" s="598"/>
      <c r="CT279" s="598"/>
      <c r="CU279" s="598"/>
      <c r="CV279" s="598"/>
      <c r="CW279" s="598"/>
      <c r="CX279" s="598"/>
      <c r="CY279" s="598"/>
      <c r="CZ279" s="598"/>
      <c r="DA279" s="598"/>
      <c r="DB279" s="598"/>
      <c r="DC279" s="598"/>
      <c r="DD279" s="598"/>
      <c r="DE279" s="598"/>
      <c r="DF279" s="598"/>
      <c r="DG279" s="598"/>
      <c r="DH279" s="598"/>
      <c r="DI279" s="598"/>
      <c r="DJ279" s="598"/>
      <c r="DK279" s="598"/>
      <c r="DL279" s="598"/>
      <c r="DM279" s="598"/>
      <c r="DN279" s="598"/>
      <c r="DO279" s="598"/>
      <c r="DP279" s="598"/>
      <c r="DQ279" s="598"/>
      <c r="DR279" s="598"/>
      <c r="DS279" s="598"/>
      <c r="DT279" s="598"/>
      <c r="DU279" s="598"/>
      <c r="DV279" s="598"/>
      <c r="DW279" s="598"/>
      <c r="DX279" s="598"/>
      <c r="DY279" s="598"/>
      <c r="DZ279" s="598"/>
      <c r="EA279" s="598"/>
      <c r="EB279" s="598"/>
      <c r="EC279" s="598"/>
      <c r="ED279" s="598"/>
      <c r="EE279" s="598"/>
      <c r="EF279" s="598"/>
      <c r="EG279" s="598"/>
      <c r="EH279" s="598"/>
      <c r="EI279" s="598"/>
      <c r="EJ279" s="598"/>
      <c r="EK279" s="598"/>
      <c r="EL279" s="598"/>
      <c r="EM279" s="598"/>
      <c r="EN279" s="598"/>
      <c r="EO279" s="598"/>
      <c r="EP279" s="598"/>
      <c r="EQ279" s="598"/>
      <c r="ER279" s="598"/>
    </row>
    <row r="280" spans="1:148" ht="15" hidden="1" customHeight="1" outlineLevel="1">
      <c r="A280" s="598"/>
      <c r="B280" s="598"/>
      <c r="C280" s="598"/>
      <c r="D280" s="598"/>
      <c r="E280" s="598"/>
      <c r="F280" s="598"/>
      <c r="G280" s="598"/>
      <c r="H280" s="598"/>
      <c r="I280" s="598"/>
      <c r="J280" s="598"/>
      <c r="K280" s="598"/>
      <c r="L280" s="598"/>
      <c r="M280" s="598"/>
      <c r="N280" s="598"/>
      <c r="O280" s="598"/>
      <c r="P280" s="598"/>
      <c r="Q280" s="598"/>
      <c r="R280" s="598"/>
      <c r="S280" s="598"/>
      <c r="T280" s="598"/>
      <c r="U280" s="598"/>
      <c r="V280" s="598"/>
      <c r="W280" s="598"/>
      <c r="X280" s="598"/>
      <c r="Y280" s="598"/>
      <c r="Z280" s="598"/>
      <c r="AA280" s="598"/>
      <c r="AB280" s="598"/>
      <c r="AC280" s="598"/>
      <c r="AD280" s="598"/>
      <c r="AE280" s="598"/>
      <c r="AF280" s="598"/>
      <c r="AG280" s="598"/>
      <c r="AH280" s="598"/>
      <c r="AI280" s="598"/>
      <c r="AJ280" s="598"/>
      <c r="AK280" s="598"/>
      <c r="AL280" s="598"/>
      <c r="AM280" s="598"/>
      <c r="AN280" s="598"/>
      <c r="AO280" s="598"/>
      <c r="AP280" s="598"/>
      <c r="AQ280" s="598"/>
      <c r="AR280" s="598"/>
      <c r="AS280" s="598"/>
      <c r="AT280" s="598"/>
      <c r="AU280" s="598"/>
      <c r="AV280" s="598"/>
      <c r="AW280" s="598"/>
      <c r="AX280" s="598"/>
      <c r="AY280" s="598"/>
      <c r="AZ280" s="598"/>
      <c r="BA280" s="598"/>
      <c r="BB280" s="598"/>
      <c r="BC280" s="598"/>
      <c r="BD280" s="598"/>
      <c r="BE280" s="598"/>
      <c r="BF280" s="598"/>
      <c r="BG280" s="598"/>
      <c r="BH280" s="598"/>
      <c r="BI280" s="598"/>
      <c r="BJ280" s="598"/>
      <c r="BK280" s="598"/>
      <c r="BL280" s="598"/>
      <c r="BM280" s="598"/>
      <c r="BN280" s="598"/>
      <c r="BO280" s="598"/>
      <c r="BP280" s="598"/>
      <c r="BQ280" s="598"/>
      <c r="BR280" s="598"/>
      <c r="BS280" s="598"/>
      <c r="BT280" s="598"/>
      <c r="BU280" s="598"/>
      <c r="BV280" s="598"/>
      <c r="BW280" s="598"/>
      <c r="BX280" s="598"/>
      <c r="BY280" s="598"/>
      <c r="BZ280" s="598"/>
      <c r="CA280" s="598"/>
      <c r="CB280" s="598"/>
      <c r="CC280" s="598"/>
      <c r="CD280" s="598"/>
      <c r="CE280" s="598"/>
      <c r="CF280" s="598"/>
      <c r="CG280" s="598"/>
      <c r="CH280" s="598"/>
      <c r="CI280" s="598"/>
      <c r="CJ280" s="598"/>
      <c r="CK280" s="598"/>
      <c r="CL280" s="598"/>
      <c r="CM280" s="598"/>
      <c r="CN280" s="598"/>
      <c r="CO280" s="598"/>
      <c r="CP280" s="598"/>
      <c r="CQ280" s="598"/>
      <c r="CR280" s="598"/>
      <c r="CS280" s="598"/>
      <c r="CT280" s="598"/>
      <c r="CU280" s="598"/>
      <c r="CV280" s="598"/>
      <c r="CW280" s="598"/>
      <c r="CX280" s="598"/>
      <c r="CY280" s="598"/>
      <c r="CZ280" s="598"/>
      <c r="DA280" s="598"/>
      <c r="DB280" s="598"/>
      <c r="DC280" s="598"/>
      <c r="DD280" s="598"/>
      <c r="DE280" s="598"/>
      <c r="DF280" s="598"/>
      <c r="DG280" s="598"/>
      <c r="DH280" s="598"/>
      <c r="DI280" s="598"/>
      <c r="DJ280" s="598"/>
      <c r="DK280" s="598"/>
      <c r="DL280" s="598"/>
      <c r="DM280" s="598"/>
      <c r="DN280" s="598"/>
      <c r="DO280" s="598"/>
      <c r="DP280" s="598"/>
      <c r="DQ280" s="598"/>
      <c r="DR280" s="598"/>
      <c r="DS280" s="598"/>
      <c r="DT280" s="598"/>
      <c r="DU280" s="598"/>
      <c r="DV280" s="598"/>
      <c r="DW280" s="598"/>
      <c r="DX280" s="598"/>
      <c r="DY280" s="598"/>
      <c r="DZ280" s="598"/>
      <c r="EA280" s="598"/>
      <c r="EB280" s="598"/>
      <c r="EC280" s="598"/>
      <c r="ED280" s="598"/>
      <c r="EE280" s="598"/>
      <c r="EF280" s="598"/>
      <c r="EG280" s="598"/>
      <c r="EH280" s="598"/>
      <c r="EI280" s="598"/>
      <c r="EJ280" s="598"/>
      <c r="EK280" s="598"/>
      <c r="EL280" s="598"/>
      <c r="EM280" s="598"/>
      <c r="EN280" s="598"/>
      <c r="EO280" s="598"/>
      <c r="EP280" s="598"/>
      <c r="EQ280" s="598"/>
      <c r="ER280" s="598"/>
    </row>
    <row r="281" spans="1:148" ht="15" hidden="1" customHeight="1" outlineLevel="1">
      <c r="A281" s="598"/>
      <c r="B281" s="598"/>
      <c r="C281" s="598"/>
      <c r="D281" s="598"/>
      <c r="E281" s="598"/>
      <c r="F281" s="598"/>
      <c r="G281" s="598"/>
      <c r="H281" s="598"/>
      <c r="I281" s="598"/>
      <c r="J281" s="598"/>
      <c r="K281" s="598"/>
      <c r="L281" s="598"/>
      <c r="M281" s="598"/>
      <c r="N281" s="598"/>
      <c r="O281" s="598"/>
      <c r="P281" s="598"/>
      <c r="Q281" s="598"/>
      <c r="R281" s="598"/>
      <c r="S281" s="598"/>
      <c r="T281" s="598"/>
      <c r="U281" s="598"/>
      <c r="V281" s="598"/>
      <c r="W281" s="598"/>
      <c r="X281" s="598"/>
      <c r="Y281" s="598"/>
      <c r="Z281" s="598"/>
      <c r="AA281" s="598"/>
      <c r="AB281" s="598"/>
      <c r="AC281" s="598"/>
      <c r="AD281" s="598"/>
      <c r="AE281" s="598"/>
      <c r="AF281" s="598"/>
      <c r="AG281" s="598"/>
      <c r="AH281" s="598"/>
      <c r="AI281" s="598"/>
      <c r="AJ281" s="598"/>
      <c r="AK281" s="598"/>
      <c r="AL281" s="598"/>
      <c r="AM281" s="598"/>
      <c r="AN281" s="598"/>
      <c r="AO281" s="598"/>
      <c r="AP281" s="598"/>
      <c r="AQ281" s="598"/>
      <c r="AR281" s="598"/>
      <c r="AS281" s="598"/>
      <c r="AT281" s="598"/>
      <c r="AU281" s="598"/>
      <c r="AV281" s="598"/>
      <c r="AW281" s="598"/>
      <c r="AX281" s="598"/>
      <c r="AY281" s="598"/>
      <c r="AZ281" s="598"/>
      <c r="BA281" s="598"/>
      <c r="BB281" s="598"/>
      <c r="BC281" s="598"/>
      <c r="BD281" s="598"/>
      <c r="BE281" s="598"/>
      <c r="BF281" s="598"/>
      <c r="BG281" s="598"/>
      <c r="BH281" s="598"/>
      <c r="BI281" s="598"/>
      <c r="BJ281" s="598"/>
      <c r="BK281" s="598"/>
      <c r="BL281" s="598"/>
      <c r="BM281" s="598"/>
      <c r="BN281" s="598"/>
      <c r="BO281" s="598"/>
      <c r="BP281" s="598"/>
      <c r="BQ281" s="598"/>
      <c r="BR281" s="598"/>
      <c r="BS281" s="598"/>
      <c r="BT281" s="598"/>
      <c r="BU281" s="598"/>
      <c r="BV281" s="598"/>
      <c r="BW281" s="598"/>
      <c r="BX281" s="598"/>
      <c r="BY281" s="598"/>
      <c r="BZ281" s="598"/>
      <c r="CA281" s="598"/>
      <c r="CB281" s="598"/>
      <c r="CC281" s="598"/>
      <c r="CD281" s="598"/>
      <c r="CE281" s="598"/>
      <c r="CF281" s="598"/>
      <c r="CG281" s="598"/>
      <c r="CH281" s="598"/>
      <c r="CI281" s="598"/>
      <c r="CJ281" s="598"/>
      <c r="CK281" s="598"/>
      <c r="CL281" s="598"/>
      <c r="CM281" s="598"/>
      <c r="CN281" s="598"/>
      <c r="CO281" s="598"/>
      <c r="CP281" s="598"/>
      <c r="CQ281" s="598"/>
      <c r="CR281" s="598"/>
      <c r="CS281" s="598"/>
      <c r="CT281" s="598"/>
      <c r="CU281" s="598"/>
      <c r="CV281" s="598"/>
      <c r="CW281" s="598"/>
      <c r="CX281" s="598"/>
      <c r="CY281" s="598"/>
      <c r="CZ281" s="598"/>
      <c r="DA281" s="598"/>
      <c r="DB281" s="598"/>
      <c r="DC281" s="598"/>
      <c r="DD281" s="598"/>
      <c r="DE281" s="598"/>
      <c r="DF281" s="598"/>
      <c r="DG281" s="598"/>
      <c r="DH281" s="598"/>
      <c r="DI281" s="598"/>
      <c r="DJ281" s="598"/>
      <c r="DK281" s="598"/>
      <c r="DL281" s="598"/>
      <c r="DM281" s="598"/>
      <c r="DN281" s="598"/>
      <c r="DO281" s="598"/>
      <c r="DP281" s="598"/>
      <c r="DQ281" s="598"/>
      <c r="DR281" s="598"/>
      <c r="DS281" s="598"/>
      <c r="DT281" s="598"/>
      <c r="DU281" s="598"/>
      <c r="DV281" s="598"/>
      <c r="DW281" s="598"/>
      <c r="DX281" s="598"/>
      <c r="DY281" s="598"/>
      <c r="DZ281" s="598"/>
      <c r="EA281" s="598"/>
      <c r="EB281" s="598"/>
      <c r="EC281" s="598"/>
      <c r="ED281" s="598"/>
      <c r="EE281" s="598"/>
      <c r="EF281" s="598"/>
      <c r="EG281" s="598"/>
      <c r="EH281" s="598"/>
      <c r="EI281" s="598"/>
      <c r="EJ281" s="598"/>
      <c r="EK281" s="598"/>
      <c r="EL281" s="598"/>
      <c r="EM281" s="598"/>
      <c r="EN281" s="598"/>
      <c r="EO281" s="598"/>
      <c r="EP281" s="598"/>
      <c r="EQ281" s="598"/>
      <c r="ER281" s="598"/>
    </row>
    <row r="282" spans="1:148" ht="26.25" customHeight="1" collapsed="1">
      <c r="A282" s="598"/>
      <c r="B282" s="598"/>
      <c r="C282" s="598"/>
      <c r="D282" s="598"/>
      <c r="E282" s="598"/>
      <c r="F282" s="598"/>
      <c r="G282" s="598"/>
      <c r="H282" s="598"/>
      <c r="I282" s="598"/>
      <c r="J282" s="598"/>
      <c r="K282" s="598"/>
      <c r="L282" s="598"/>
      <c r="M282" s="598"/>
      <c r="N282" s="598"/>
      <c r="O282" s="598"/>
      <c r="P282" s="598"/>
      <c r="Q282" s="598"/>
      <c r="R282" s="598"/>
      <c r="S282" s="598"/>
      <c r="T282" s="598"/>
      <c r="U282" s="598"/>
      <c r="V282" s="598"/>
      <c r="W282" s="598"/>
      <c r="X282" s="598"/>
      <c r="Y282" s="598"/>
      <c r="Z282" s="598"/>
      <c r="AA282" s="598"/>
      <c r="AB282" s="598"/>
      <c r="AC282" s="598"/>
      <c r="AD282" s="598"/>
      <c r="AE282" s="598"/>
      <c r="AF282" s="598"/>
      <c r="AG282" s="598"/>
      <c r="AH282" s="598"/>
      <c r="AI282" s="598"/>
      <c r="AJ282" s="598"/>
      <c r="AK282" s="598"/>
      <c r="AL282" s="598"/>
      <c r="AM282" s="598"/>
      <c r="AN282" s="598"/>
      <c r="AO282" s="598"/>
      <c r="AP282" s="598"/>
      <c r="AQ282" s="598"/>
      <c r="AR282" s="598"/>
      <c r="AS282" s="598"/>
      <c r="AT282" s="598"/>
      <c r="AU282" s="598"/>
      <c r="AV282" s="598"/>
      <c r="AW282" s="598"/>
      <c r="AX282" s="598"/>
      <c r="AY282" s="598"/>
      <c r="AZ282" s="598"/>
      <c r="BA282" s="598"/>
      <c r="BB282" s="598"/>
      <c r="BC282" s="598"/>
      <c r="BD282" s="598"/>
      <c r="BE282" s="598"/>
      <c r="BF282" s="598"/>
      <c r="BG282" s="598"/>
      <c r="BH282" s="598"/>
      <c r="BI282" s="598"/>
      <c r="BJ282" s="598"/>
      <c r="BK282" s="598"/>
      <c r="BL282" s="598"/>
      <c r="BM282" s="598"/>
      <c r="BN282" s="598"/>
      <c r="BO282" s="598"/>
      <c r="BP282" s="598"/>
      <c r="BQ282" s="598"/>
      <c r="BR282" s="598"/>
      <c r="BS282" s="598"/>
      <c r="BT282" s="598"/>
      <c r="BU282" s="598"/>
      <c r="BV282" s="598"/>
      <c r="BW282" s="598"/>
      <c r="BX282" s="598"/>
      <c r="BY282" s="598"/>
      <c r="BZ282" s="598"/>
      <c r="CA282" s="598"/>
      <c r="CB282" s="598"/>
      <c r="CC282" s="598"/>
      <c r="CD282" s="598"/>
      <c r="CE282" s="598"/>
      <c r="CF282" s="598"/>
      <c r="CG282" s="598"/>
      <c r="CH282" s="598"/>
      <c r="CI282" s="598"/>
      <c r="CJ282" s="598"/>
      <c r="CK282" s="598"/>
      <c r="CL282" s="598"/>
      <c r="CM282" s="598"/>
      <c r="CN282" s="598"/>
      <c r="CO282" s="598"/>
      <c r="CP282" s="598"/>
      <c r="CQ282" s="598"/>
      <c r="CR282" s="598"/>
      <c r="CS282" s="598"/>
      <c r="CT282" s="598"/>
      <c r="CU282" s="598"/>
      <c r="CV282" s="598"/>
      <c r="CW282" s="598"/>
      <c r="CX282" s="598"/>
      <c r="CY282" s="598"/>
      <c r="CZ282" s="598"/>
      <c r="DA282" s="598"/>
      <c r="DB282" s="598"/>
      <c r="DC282" s="598"/>
      <c r="DD282" s="598"/>
      <c r="DE282" s="598"/>
      <c r="DF282" s="598"/>
      <c r="DG282" s="598"/>
      <c r="DH282" s="598"/>
      <c r="DI282" s="598"/>
      <c r="DJ282" s="598"/>
      <c r="DK282" s="598"/>
      <c r="DL282" s="598"/>
      <c r="DM282" s="598"/>
      <c r="DN282" s="598"/>
      <c r="DO282" s="598"/>
      <c r="DP282" s="598"/>
      <c r="DQ282" s="598"/>
      <c r="DR282" s="598"/>
      <c r="DS282" s="598"/>
      <c r="DT282" s="598"/>
      <c r="DU282" s="598"/>
      <c r="DV282" s="598"/>
      <c r="DW282" s="598"/>
      <c r="DX282" s="598"/>
      <c r="DY282" s="598"/>
      <c r="DZ282" s="598"/>
      <c r="EA282" s="598"/>
      <c r="EB282" s="598"/>
      <c r="EC282" s="598"/>
      <c r="ED282" s="598"/>
      <c r="EE282" s="598"/>
      <c r="EF282" s="598"/>
      <c r="EG282" s="598"/>
      <c r="EH282" s="598"/>
      <c r="EI282" s="598"/>
      <c r="EJ282" s="598"/>
      <c r="EK282" s="598"/>
      <c r="EL282" s="598"/>
      <c r="EM282" s="598"/>
      <c r="EN282" s="598"/>
      <c r="EO282" s="598"/>
      <c r="EP282" s="598"/>
      <c r="EQ282" s="598"/>
      <c r="ER282" s="598"/>
    </row>
    <row r="283" spans="1:148" ht="15" customHeight="1">
      <c r="A283" s="598"/>
      <c r="B283" s="598"/>
      <c r="C283" s="598"/>
      <c r="D283" s="598"/>
      <c r="E283" s="598"/>
      <c r="F283" s="598"/>
      <c r="G283" s="598"/>
      <c r="H283" s="598"/>
      <c r="I283" s="598"/>
      <c r="J283" s="598"/>
      <c r="K283" s="598"/>
      <c r="L283" s="598"/>
      <c r="M283" s="598"/>
      <c r="N283" s="598"/>
      <c r="O283" s="598"/>
      <c r="P283" s="598"/>
      <c r="Q283" s="598"/>
      <c r="R283" s="598"/>
      <c r="S283" s="598"/>
      <c r="T283" s="598"/>
      <c r="U283" s="598"/>
      <c r="V283" s="598"/>
      <c r="W283" s="598"/>
      <c r="X283" s="598"/>
      <c r="Y283" s="598"/>
      <c r="Z283" s="598"/>
      <c r="AA283" s="598"/>
      <c r="AB283" s="598"/>
      <c r="AC283" s="598"/>
      <c r="AD283" s="598"/>
      <c r="AE283" s="598"/>
      <c r="AF283" s="598"/>
      <c r="AG283" s="598"/>
      <c r="AH283" s="598"/>
      <c r="AI283" s="598"/>
      <c r="AJ283" s="598"/>
      <c r="AK283" s="598"/>
      <c r="AL283" s="598"/>
      <c r="AM283" s="598"/>
      <c r="AN283" s="598"/>
      <c r="AO283" s="598"/>
      <c r="AP283" s="598"/>
      <c r="AQ283" s="598"/>
      <c r="AR283" s="598"/>
      <c r="AS283" s="598"/>
      <c r="AT283" s="598"/>
      <c r="AU283" s="598"/>
      <c r="AV283" s="598"/>
      <c r="AW283" s="598"/>
      <c r="AX283" s="598"/>
      <c r="AY283" s="598"/>
      <c r="AZ283" s="598"/>
      <c r="BA283" s="598"/>
      <c r="BB283" s="598"/>
      <c r="BC283" s="598"/>
      <c r="BD283" s="598"/>
      <c r="BE283" s="598"/>
      <c r="BF283" s="598"/>
      <c r="BG283" s="598"/>
      <c r="BH283" s="598"/>
      <c r="BI283" s="598"/>
      <c r="BJ283" s="598"/>
      <c r="BK283" s="598"/>
      <c r="BL283" s="598"/>
      <c r="BM283" s="598"/>
      <c r="BN283" s="598"/>
      <c r="BO283" s="598"/>
      <c r="BP283" s="598"/>
      <c r="BQ283" s="598"/>
      <c r="BR283" s="598"/>
      <c r="BS283" s="598"/>
      <c r="BT283" s="598"/>
      <c r="BU283" s="598"/>
      <c r="BV283" s="598"/>
      <c r="BW283" s="598"/>
      <c r="BX283" s="598"/>
      <c r="BY283" s="598"/>
      <c r="BZ283" s="598"/>
      <c r="CA283" s="598"/>
      <c r="CB283" s="598"/>
      <c r="CC283" s="598"/>
      <c r="CD283" s="598"/>
      <c r="CE283" s="598"/>
      <c r="CF283" s="598"/>
      <c r="CG283" s="598"/>
      <c r="CH283" s="598"/>
      <c r="CI283" s="598"/>
      <c r="CJ283" s="598"/>
      <c r="CK283" s="598"/>
      <c r="CL283" s="598"/>
      <c r="CM283" s="598"/>
      <c r="CN283" s="598"/>
      <c r="CO283" s="598"/>
      <c r="CP283" s="598"/>
      <c r="CQ283" s="598"/>
      <c r="CR283" s="598"/>
      <c r="CS283" s="598"/>
      <c r="CT283" s="598"/>
      <c r="CU283" s="598"/>
      <c r="CV283" s="598"/>
      <c r="CW283" s="598"/>
      <c r="CX283" s="598"/>
      <c r="CY283" s="598"/>
      <c r="CZ283" s="598"/>
      <c r="DA283" s="598"/>
      <c r="DB283" s="598"/>
      <c r="DC283" s="598"/>
      <c r="DD283" s="598"/>
      <c r="DE283" s="598"/>
      <c r="DF283" s="598"/>
      <c r="DG283" s="598"/>
      <c r="DH283" s="598"/>
      <c r="DI283" s="598"/>
      <c r="DJ283" s="598"/>
      <c r="DK283" s="598"/>
      <c r="DL283" s="598"/>
      <c r="DM283" s="598"/>
      <c r="DN283" s="598"/>
      <c r="DO283" s="598"/>
      <c r="DP283" s="598"/>
      <c r="DQ283" s="598"/>
      <c r="DR283" s="598"/>
      <c r="DS283" s="598"/>
      <c r="DT283" s="598"/>
      <c r="DU283" s="598"/>
      <c r="DV283" s="598"/>
      <c r="DW283" s="598"/>
      <c r="DX283" s="598"/>
      <c r="DY283" s="598"/>
      <c r="DZ283" s="598"/>
      <c r="EA283" s="598"/>
      <c r="EB283" s="598"/>
      <c r="EC283" s="598"/>
      <c r="ED283" s="598"/>
      <c r="EE283" s="598"/>
      <c r="EF283" s="598"/>
      <c r="EG283" s="598"/>
      <c r="EH283" s="598"/>
      <c r="EI283" s="598"/>
      <c r="EJ283" s="598"/>
      <c r="EK283" s="598"/>
      <c r="EL283" s="598"/>
      <c r="EM283" s="598"/>
      <c r="EN283" s="598"/>
      <c r="EO283" s="598"/>
      <c r="EP283" s="598"/>
      <c r="EQ283" s="598"/>
      <c r="ER283" s="598"/>
    </row>
    <row r="284" spans="1:148" ht="15" customHeight="1">
      <c r="A284" s="598"/>
      <c r="B284" s="598"/>
      <c r="C284" s="598"/>
      <c r="D284" s="598"/>
      <c r="E284" s="598"/>
      <c r="F284" s="598"/>
      <c r="G284" s="598"/>
      <c r="H284" s="598"/>
      <c r="I284" s="598"/>
      <c r="J284" s="598"/>
      <c r="K284" s="598"/>
      <c r="L284" s="598"/>
      <c r="M284" s="598"/>
      <c r="N284" s="598"/>
      <c r="O284" s="598"/>
      <c r="P284" s="598"/>
      <c r="Q284" s="598"/>
      <c r="R284" s="598"/>
      <c r="S284" s="598"/>
      <c r="T284" s="598"/>
      <c r="U284" s="598"/>
      <c r="V284" s="598"/>
      <c r="W284" s="598"/>
      <c r="X284" s="598"/>
      <c r="Y284" s="598"/>
      <c r="Z284" s="598"/>
      <c r="AA284" s="598"/>
      <c r="AB284" s="598"/>
      <c r="AC284" s="598"/>
      <c r="AD284" s="598"/>
      <c r="AE284" s="598"/>
      <c r="AF284" s="598"/>
      <c r="AG284" s="598"/>
      <c r="AH284" s="598"/>
      <c r="AI284" s="598"/>
      <c r="AJ284" s="598"/>
      <c r="AK284" s="598"/>
      <c r="AL284" s="598"/>
      <c r="AM284" s="598"/>
      <c r="AN284" s="598"/>
      <c r="AO284" s="598"/>
      <c r="AP284" s="598"/>
      <c r="AQ284" s="598"/>
      <c r="AR284" s="598"/>
      <c r="AS284" s="598"/>
      <c r="AT284" s="598"/>
      <c r="AU284" s="598"/>
      <c r="AV284" s="598"/>
      <c r="AW284" s="598"/>
      <c r="AX284" s="598"/>
      <c r="AY284" s="598"/>
      <c r="AZ284" s="598"/>
      <c r="BA284" s="598"/>
      <c r="BB284" s="598"/>
      <c r="BC284" s="598"/>
      <c r="BD284" s="598"/>
      <c r="BE284" s="598"/>
      <c r="BF284" s="598"/>
      <c r="BG284" s="598"/>
      <c r="BH284" s="598"/>
      <c r="BI284" s="598"/>
      <c r="BJ284" s="598"/>
      <c r="BK284" s="598"/>
      <c r="BL284" s="598"/>
      <c r="BM284" s="598"/>
      <c r="BN284" s="598"/>
      <c r="BO284" s="598"/>
      <c r="BP284" s="598"/>
      <c r="BQ284" s="598"/>
      <c r="BR284" s="598"/>
      <c r="BS284" s="598"/>
      <c r="BT284" s="598"/>
      <c r="BU284" s="598"/>
      <c r="BV284" s="598"/>
      <c r="BW284" s="598"/>
      <c r="BX284" s="598"/>
      <c r="BY284" s="598"/>
      <c r="BZ284" s="598"/>
      <c r="CA284" s="598"/>
      <c r="CB284" s="598"/>
      <c r="CC284" s="598"/>
      <c r="CD284" s="598"/>
      <c r="CE284" s="598"/>
      <c r="CF284" s="598"/>
      <c r="CG284" s="598"/>
      <c r="CH284" s="598"/>
      <c r="CI284" s="598"/>
      <c r="CJ284" s="598"/>
      <c r="CK284" s="598"/>
      <c r="CL284" s="598"/>
      <c r="CM284" s="598"/>
      <c r="CN284" s="598"/>
      <c r="CO284" s="598"/>
      <c r="CP284" s="598"/>
      <c r="CQ284" s="598"/>
      <c r="CR284" s="598"/>
      <c r="CS284" s="598"/>
      <c r="CT284" s="598"/>
      <c r="CU284" s="598"/>
      <c r="CV284" s="598"/>
      <c r="CW284" s="598"/>
      <c r="CX284" s="598"/>
      <c r="CY284" s="598"/>
      <c r="CZ284" s="598"/>
      <c r="DA284" s="598"/>
      <c r="DB284" s="598"/>
      <c r="DC284" s="598"/>
      <c r="DD284" s="598"/>
      <c r="DE284" s="598"/>
      <c r="DF284" s="598"/>
      <c r="DG284" s="598"/>
      <c r="DH284" s="598"/>
      <c r="DI284" s="598"/>
      <c r="DJ284" s="598"/>
      <c r="DK284" s="598"/>
      <c r="DL284" s="598"/>
      <c r="DM284" s="598"/>
      <c r="DN284" s="598"/>
      <c r="DO284" s="598"/>
      <c r="DP284" s="598"/>
      <c r="DQ284" s="598"/>
      <c r="DR284" s="598"/>
      <c r="DS284" s="598"/>
      <c r="DT284" s="598"/>
      <c r="DU284" s="598"/>
      <c r="DV284" s="598"/>
      <c r="DW284" s="598"/>
      <c r="DX284" s="598"/>
      <c r="DY284" s="598"/>
      <c r="DZ284" s="598"/>
      <c r="EA284" s="598"/>
      <c r="EB284" s="598"/>
      <c r="EC284" s="598"/>
      <c r="ED284" s="598"/>
      <c r="EE284" s="598"/>
      <c r="EF284" s="598"/>
      <c r="EG284" s="598"/>
      <c r="EH284" s="598"/>
      <c r="EI284" s="598"/>
      <c r="EJ284" s="598"/>
      <c r="EK284" s="598"/>
      <c r="EL284" s="598"/>
      <c r="EM284" s="598"/>
      <c r="EN284" s="598"/>
      <c r="EO284" s="598"/>
      <c r="EP284" s="598"/>
      <c r="EQ284" s="598"/>
      <c r="ER284" s="598"/>
    </row>
    <row r="285" spans="1:148" ht="15" customHeight="1">
      <c r="A285" s="598"/>
      <c r="B285" s="598"/>
      <c r="C285" s="598"/>
      <c r="D285" s="598"/>
      <c r="E285" s="598"/>
      <c r="F285" s="598"/>
      <c r="G285" s="598"/>
      <c r="H285" s="598"/>
      <c r="I285" s="598"/>
      <c r="J285" s="598"/>
      <c r="K285" s="598"/>
      <c r="L285" s="598"/>
      <c r="M285" s="598"/>
      <c r="N285" s="598"/>
      <c r="O285" s="598"/>
      <c r="P285" s="598"/>
      <c r="Q285" s="598"/>
      <c r="R285" s="598"/>
      <c r="S285" s="598"/>
      <c r="T285" s="598"/>
      <c r="U285" s="598"/>
      <c r="V285" s="598"/>
      <c r="W285" s="598"/>
      <c r="X285" s="598"/>
      <c r="Y285" s="598"/>
      <c r="Z285" s="598"/>
      <c r="AA285" s="598"/>
      <c r="AB285" s="598"/>
      <c r="AC285" s="598"/>
      <c r="AD285" s="598"/>
      <c r="AE285" s="598"/>
      <c r="AF285" s="598"/>
      <c r="AG285" s="598"/>
      <c r="AH285" s="598"/>
      <c r="AI285" s="598"/>
      <c r="AJ285" s="598"/>
      <c r="AK285" s="598"/>
      <c r="AL285" s="598"/>
      <c r="AM285" s="598"/>
      <c r="AN285" s="598"/>
      <c r="AO285" s="598"/>
      <c r="AP285" s="598"/>
      <c r="AQ285" s="598"/>
      <c r="AR285" s="598"/>
      <c r="AS285" s="598"/>
      <c r="AT285" s="598"/>
      <c r="AU285" s="598"/>
      <c r="AV285" s="598"/>
      <c r="AW285" s="598"/>
      <c r="AX285" s="598"/>
      <c r="AY285" s="598"/>
      <c r="AZ285" s="598"/>
      <c r="BA285" s="598"/>
      <c r="BB285" s="598"/>
      <c r="BC285" s="598"/>
      <c r="BD285" s="598"/>
      <c r="BE285" s="598"/>
      <c r="BF285" s="598"/>
      <c r="BG285" s="598"/>
      <c r="BH285" s="598"/>
      <c r="BI285" s="598"/>
      <c r="BJ285" s="598"/>
      <c r="BK285" s="598"/>
      <c r="BL285" s="598"/>
      <c r="BM285" s="598"/>
      <c r="BN285" s="598"/>
      <c r="BO285" s="598"/>
      <c r="BP285" s="598"/>
      <c r="BQ285" s="598"/>
      <c r="BR285" s="598"/>
      <c r="BS285" s="598"/>
      <c r="BT285" s="598"/>
      <c r="BU285" s="598"/>
      <c r="BV285" s="598"/>
      <c r="BW285" s="598"/>
      <c r="BX285" s="598"/>
      <c r="BY285" s="598"/>
      <c r="BZ285" s="598"/>
      <c r="CA285" s="598"/>
      <c r="CB285" s="598"/>
      <c r="CC285" s="598"/>
      <c r="CD285" s="598"/>
      <c r="CE285" s="598"/>
      <c r="CF285" s="598"/>
      <c r="CG285" s="598"/>
      <c r="CH285" s="598"/>
      <c r="CI285" s="598"/>
      <c r="CJ285" s="598"/>
      <c r="CK285" s="598"/>
      <c r="CL285" s="598"/>
      <c r="CM285" s="598"/>
      <c r="CN285" s="598"/>
      <c r="CO285" s="598"/>
      <c r="CP285" s="598"/>
      <c r="CQ285" s="598"/>
      <c r="CR285" s="598"/>
      <c r="CS285" s="598"/>
      <c r="CT285" s="598"/>
      <c r="CU285" s="598"/>
      <c r="CV285" s="598"/>
      <c r="CW285" s="598"/>
      <c r="CX285" s="598"/>
      <c r="CY285" s="598"/>
      <c r="CZ285" s="598"/>
      <c r="DA285" s="598"/>
      <c r="DB285" s="598"/>
      <c r="DC285" s="598"/>
      <c r="DD285" s="598"/>
      <c r="DE285" s="598"/>
      <c r="DF285" s="598"/>
      <c r="DG285" s="598"/>
      <c r="DH285" s="598"/>
      <c r="DI285" s="598"/>
      <c r="DJ285" s="598"/>
      <c r="DK285" s="598"/>
      <c r="DL285" s="598"/>
      <c r="DM285" s="598"/>
      <c r="DN285" s="598"/>
      <c r="DO285" s="598"/>
      <c r="DP285" s="598"/>
      <c r="DQ285" s="598"/>
      <c r="DR285" s="598"/>
      <c r="DS285" s="598"/>
      <c r="DT285" s="598"/>
      <c r="DU285" s="598"/>
      <c r="DV285" s="598"/>
      <c r="DW285" s="598"/>
      <c r="DX285" s="598"/>
      <c r="DY285" s="598"/>
      <c r="DZ285" s="598"/>
      <c r="EA285" s="598"/>
      <c r="EB285" s="598"/>
      <c r="EC285" s="598"/>
      <c r="ED285" s="598"/>
      <c r="EE285" s="598"/>
      <c r="EF285" s="598"/>
      <c r="EG285" s="598"/>
      <c r="EH285" s="598"/>
      <c r="EI285" s="598"/>
      <c r="EJ285" s="598"/>
      <c r="EK285" s="598"/>
      <c r="EL285" s="598"/>
      <c r="EM285" s="598"/>
      <c r="EN285" s="598"/>
      <c r="EO285" s="598"/>
      <c r="EP285" s="598"/>
      <c r="EQ285" s="598"/>
      <c r="ER285" s="598"/>
    </row>
    <row r="286" spans="1:148" ht="15" customHeight="1">
      <c r="A286" s="598"/>
      <c r="B286" s="598"/>
      <c r="C286" s="598"/>
      <c r="D286" s="598"/>
      <c r="E286" s="598"/>
      <c r="F286" s="598"/>
      <c r="G286" s="598"/>
      <c r="H286" s="598"/>
      <c r="I286" s="598"/>
      <c r="J286" s="598"/>
      <c r="K286" s="598"/>
      <c r="L286" s="598"/>
      <c r="M286" s="598"/>
      <c r="N286" s="598"/>
      <c r="O286" s="598"/>
      <c r="P286" s="598"/>
      <c r="Q286" s="598"/>
      <c r="R286" s="598"/>
      <c r="S286" s="598"/>
      <c r="T286" s="598"/>
      <c r="U286" s="598"/>
      <c r="V286" s="598"/>
      <c r="W286" s="598"/>
      <c r="X286" s="598"/>
      <c r="Y286" s="598"/>
      <c r="Z286" s="598"/>
      <c r="AA286" s="598"/>
      <c r="AB286" s="598"/>
      <c r="AC286" s="598"/>
      <c r="AD286" s="598"/>
      <c r="AE286" s="598"/>
      <c r="AF286" s="598"/>
      <c r="AG286" s="598"/>
      <c r="AH286" s="598"/>
      <c r="AI286" s="598"/>
      <c r="AJ286" s="598"/>
      <c r="AK286" s="598"/>
      <c r="AL286" s="598"/>
      <c r="AM286" s="598"/>
      <c r="AN286" s="598"/>
      <c r="AO286" s="598"/>
      <c r="AP286" s="598"/>
      <c r="AQ286" s="598"/>
      <c r="AR286" s="598"/>
      <c r="AS286" s="598"/>
      <c r="AT286" s="598"/>
      <c r="AU286" s="598"/>
      <c r="AV286" s="598"/>
      <c r="AW286" s="598"/>
      <c r="AX286" s="598"/>
      <c r="AY286" s="598"/>
      <c r="AZ286" s="598"/>
      <c r="BA286" s="598"/>
      <c r="BB286" s="598"/>
      <c r="BC286" s="598"/>
      <c r="BD286" s="598"/>
      <c r="BE286" s="598"/>
      <c r="BF286" s="598"/>
      <c r="BG286" s="598"/>
      <c r="BH286" s="598"/>
      <c r="BI286" s="598"/>
      <c r="BJ286" s="598"/>
      <c r="BK286" s="598"/>
      <c r="BL286" s="598"/>
      <c r="BM286" s="598"/>
      <c r="BN286" s="598"/>
      <c r="BO286" s="598"/>
      <c r="BP286" s="598"/>
      <c r="BQ286" s="598"/>
      <c r="BR286" s="598"/>
      <c r="BS286" s="598"/>
      <c r="BT286" s="598"/>
      <c r="BU286" s="598"/>
      <c r="BV286" s="598"/>
      <c r="BW286" s="598"/>
      <c r="BX286" s="598"/>
      <c r="BY286" s="598"/>
      <c r="BZ286" s="598"/>
      <c r="CA286" s="598"/>
      <c r="CB286" s="598"/>
      <c r="CC286" s="598"/>
      <c r="CD286" s="598"/>
      <c r="CE286" s="598"/>
      <c r="CF286" s="598"/>
      <c r="CG286" s="598"/>
      <c r="CH286" s="598"/>
      <c r="CI286" s="598"/>
      <c r="CJ286" s="598"/>
      <c r="CK286" s="598"/>
      <c r="CL286" s="598"/>
      <c r="CM286" s="598"/>
      <c r="CN286" s="598"/>
      <c r="CO286" s="598"/>
      <c r="CP286" s="598"/>
      <c r="CQ286" s="598"/>
      <c r="CR286" s="598"/>
      <c r="CS286" s="598"/>
      <c r="CT286" s="598"/>
      <c r="CU286" s="598"/>
      <c r="CV286" s="598"/>
      <c r="CW286" s="598"/>
      <c r="CX286" s="598"/>
      <c r="CY286" s="598"/>
      <c r="CZ286" s="598"/>
      <c r="DA286" s="598"/>
      <c r="DB286" s="598"/>
      <c r="DC286" s="598"/>
      <c r="DD286" s="598"/>
      <c r="DE286" s="598"/>
      <c r="DF286" s="598"/>
      <c r="DG286" s="598"/>
      <c r="DH286" s="598"/>
      <c r="DI286" s="598"/>
      <c r="DJ286" s="598"/>
      <c r="DK286" s="598"/>
      <c r="DL286" s="598"/>
      <c r="DM286" s="598"/>
      <c r="DN286" s="598"/>
      <c r="DO286" s="598"/>
      <c r="DP286" s="598"/>
      <c r="DQ286" s="598"/>
      <c r="DR286" s="598"/>
      <c r="DS286" s="598"/>
      <c r="DT286" s="598"/>
      <c r="DU286" s="598"/>
      <c r="DV286" s="598"/>
      <c r="DW286" s="598"/>
      <c r="DX286" s="598"/>
      <c r="DY286" s="598"/>
      <c r="DZ286" s="598"/>
      <c r="EA286" s="598"/>
      <c r="EB286" s="598"/>
      <c r="EC286" s="598"/>
      <c r="ED286" s="598"/>
      <c r="EE286" s="598"/>
      <c r="EF286" s="598"/>
      <c r="EG286" s="598"/>
      <c r="EH286" s="598"/>
      <c r="EI286" s="598"/>
      <c r="EJ286" s="598"/>
      <c r="EK286" s="598"/>
      <c r="EL286" s="598"/>
      <c r="EM286" s="598"/>
      <c r="EN286" s="598"/>
      <c r="EO286" s="598"/>
      <c r="EP286" s="598"/>
      <c r="EQ286" s="598"/>
      <c r="ER286" s="598"/>
    </row>
    <row r="287" spans="1:148" ht="15" customHeight="1">
      <c r="A287" s="598"/>
      <c r="B287" s="598"/>
      <c r="C287" s="598"/>
      <c r="D287" s="598"/>
      <c r="E287" s="598"/>
      <c r="F287" s="598"/>
      <c r="G287" s="598"/>
      <c r="H287" s="598"/>
      <c r="I287" s="598"/>
      <c r="J287" s="598"/>
      <c r="K287" s="598"/>
      <c r="L287" s="598"/>
      <c r="M287" s="598"/>
      <c r="N287" s="598"/>
      <c r="O287" s="598"/>
      <c r="P287" s="598"/>
      <c r="Q287" s="598"/>
      <c r="R287" s="598"/>
      <c r="S287" s="598"/>
      <c r="T287" s="598"/>
      <c r="U287" s="598"/>
      <c r="V287" s="598"/>
      <c r="W287" s="598"/>
      <c r="X287" s="598"/>
      <c r="Y287" s="598"/>
      <c r="Z287" s="598"/>
      <c r="AA287" s="598"/>
      <c r="AB287" s="598"/>
      <c r="AC287" s="598"/>
      <c r="AD287" s="598"/>
      <c r="AE287" s="598"/>
      <c r="AF287" s="598"/>
      <c r="AG287" s="598"/>
      <c r="AH287" s="598"/>
      <c r="AI287" s="598"/>
      <c r="AJ287" s="598"/>
      <c r="AK287" s="598"/>
      <c r="AL287" s="598"/>
      <c r="AM287" s="598"/>
      <c r="AN287" s="598"/>
      <c r="AO287" s="598"/>
      <c r="AP287" s="598"/>
      <c r="AQ287" s="598"/>
      <c r="AR287" s="598"/>
      <c r="AS287" s="598"/>
      <c r="AT287" s="598"/>
      <c r="AU287" s="598"/>
      <c r="AV287" s="598"/>
      <c r="AW287" s="598"/>
      <c r="AX287" s="598"/>
      <c r="AY287" s="598"/>
      <c r="AZ287" s="598"/>
      <c r="BA287" s="598"/>
      <c r="BB287" s="598"/>
      <c r="BC287" s="598"/>
      <c r="BD287" s="598"/>
      <c r="BE287" s="598"/>
      <c r="BF287" s="598"/>
      <c r="BG287" s="598"/>
      <c r="BH287" s="598"/>
      <c r="BI287" s="598"/>
      <c r="BJ287" s="598"/>
      <c r="BK287" s="598"/>
      <c r="BL287" s="598"/>
      <c r="BM287" s="598"/>
      <c r="BN287" s="598"/>
      <c r="BO287" s="598"/>
      <c r="BP287" s="598"/>
      <c r="BQ287" s="598"/>
      <c r="BR287" s="598"/>
      <c r="BS287" s="598"/>
      <c r="BT287" s="598"/>
      <c r="BU287" s="598"/>
      <c r="BV287" s="598"/>
      <c r="BW287" s="598"/>
      <c r="BX287" s="598"/>
      <c r="BY287" s="598"/>
      <c r="BZ287" s="598"/>
      <c r="CA287" s="598"/>
      <c r="CB287" s="598"/>
      <c r="CC287" s="598"/>
      <c r="CD287" s="598"/>
      <c r="CE287" s="598"/>
      <c r="CF287" s="598"/>
      <c r="CG287" s="598"/>
      <c r="CH287" s="598"/>
      <c r="CI287" s="598"/>
      <c r="CJ287" s="598"/>
      <c r="CK287" s="598"/>
      <c r="CL287" s="598"/>
      <c r="CM287" s="598"/>
      <c r="CN287" s="598"/>
      <c r="CO287" s="598"/>
      <c r="CP287" s="598"/>
      <c r="CQ287" s="598"/>
      <c r="CR287" s="598"/>
      <c r="CS287" s="598"/>
      <c r="CT287" s="598"/>
      <c r="CU287" s="598"/>
      <c r="CV287" s="598"/>
      <c r="CW287" s="598"/>
      <c r="CX287" s="598"/>
      <c r="CY287" s="598"/>
      <c r="CZ287" s="598"/>
      <c r="DA287" s="598"/>
      <c r="DB287" s="598"/>
      <c r="DC287" s="598"/>
      <c r="DD287" s="598"/>
      <c r="DE287" s="598"/>
      <c r="DF287" s="598"/>
      <c r="DG287" s="598"/>
      <c r="DH287" s="598"/>
      <c r="DI287" s="598"/>
      <c r="DJ287" s="598"/>
      <c r="DK287" s="598"/>
      <c r="DL287" s="598"/>
      <c r="DM287" s="598"/>
      <c r="DN287" s="598"/>
      <c r="DO287" s="598"/>
      <c r="DP287" s="598"/>
      <c r="DQ287" s="598"/>
      <c r="DR287" s="598"/>
      <c r="DS287" s="598"/>
      <c r="DT287" s="598"/>
      <c r="DU287" s="598"/>
      <c r="DV287" s="598"/>
      <c r="DW287" s="598"/>
      <c r="DX287" s="598"/>
      <c r="DY287" s="598"/>
      <c r="DZ287" s="598"/>
      <c r="EA287" s="598"/>
      <c r="EB287" s="598"/>
      <c r="EC287" s="598"/>
      <c r="ED287" s="598"/>
      <c r="EE287" s="598"/>
      <c r="EF287" s="598"/>
      <c r="EG287" s="598"/>
      <c r="EH287" s="598"/>
      <c r="EI287" s="598"/>
      <c r="EJ287" s="598"/>
      <c r="EK287" s="598"/>
      <c r="EL287" s="598"/>
      <c r="EM287" s="598"/>
      <c r="EN287" s="598"/>
      <c r="EO287" s="598"/>
      <c r="EP287" s="598"/>
      <c r="EQ287" s="598"/>
      <c r="ER287" s="598"/>
    </row>
    <row r="288" spans="1:148" ht="15" customHeight="1">
      <c r="A288" s="598"/>
      <c r="B288" s="598"/>
      <c r="C288" s="598"/>
      <c r="D288" s="598"/>
      <c r="E288" s="598"/>
      <c r="F288" s="598"/>
      <c r="G288" s="598"/>
      <c r="H288" s="598"/>
      <c r="I288" s="598"/>
      <c r="J288" s="598"/>
      <c r="K288" s="598"/>
      <c r="L288" s="598"/>
      <c r="M288" s="598"/>
      <c r="N288" s="598"/>
      <c r="O288" s="598"/>
      <c r="P288" s="598"/>
      <c r="Q288" s="598"/>
      <c r="R288" s="598"/>
      <c r="S288" s="598"/>
      <c r="T288" s="598"/>
      <c r="U288" s="598"/>
      <c r="V288" s="598"/>
      <c r="W288" s="598"/>
      <c r="X288" s="598"/>
      <c r="Y288" s="598"/>
      <c r="Z288" s="598"/>
      <c r="AA288" s="598"/>
      <c r="AB288" s="598"/>
      <c r="AC288" s="598"/>
      <c r="AD288" s="598"/>
      <c r="AE288" s="598"/>
      <c r="AF288" s="598"/>
      <c r="AG288" s="598"/>
      <c r="AH288" s="598"/>
      <c r="AI288" s="598"/>
      <c r="AJ288" s="598"/>
      <c r="AK288" s="598"/>
      <c r="AL288" s="598"/>
      <c r="AM288" s="598"/>
      <c r="AN288" s="598"/>
      <c r="AO288" s="598"/>
      <c r="AP288" s="598"/>
      <c r="AQ288" s="598"/>
      <c r="AR288" s="598"/>
      <c r="AS288" s="598"/>
      <c r="AT288" s="598"/>
      <c r="AU288" s="598"/>
      <c r="AV288" s="598"/>
      <c r="AW288" s="598"/>
      <c r="AX288" s="598"/>
      <c r="AY288" s="598"/>
      <c r="AZ288" s="598"/>
      <c r="BA288" s="598"/>
      <c r="BB288" s="598"/>
      <c r="BC288" s="598"/>
      <c r="BD288" s="598"/>
      <c r="BE288" s="598"/>
      <c r="BF288" s="598"/>
      <c r="BG288" s="598"/>
      <c r="BH288" s="598"/>
      <c r="BI288" s="598"/>
      <c r="BJ288" s="598"/>
      <c r="BK288" s="598"/>
      <c r="BL288" s="598"/>
      <c r="BM288" s="598"/>
      <c r="BN288" s="598"/>
      <c r="BO288" s="598"/>
      <c r="BP288" s="598"/>
      <c r="BQ288" s="598"/>
      <c r="BR288" s="598"/>
      <c r="BS288" s="598"/>
      <c r="BT288" s="598"/>
      <c r="BU288" s="598"/>
      <c r="BV288" s="598"/>
      <c r="BW288" s="598"/>
      <c r="BX288" s="598"/>
      <c r="BY288" s="598"/>
      <c r="BZ288" s="598"/>
      <c r="CA288" s="598"/>
      <c r="CB288" s="598"/>
      <c r="CC288" s="598"/>
      <c r="CD288" s="598"/>
      <c r="CE288" s="598"/>
      <c r="CF288" s="598"/>
      <c r="CG288" s="598"/>
      <c r="CH288" s="598"/>
      <c r="CI288" s="598"/>
      <c r="CJ288" s="598"/>
      <c r="CK288" s="598"/>
      <c r="CL288" s="598"/>
      <c r="CM288" s="598"/>
      <c r="CN288" s="598"/>
      <c r="CO288" s="598"/>
      <c r="CP288" s="598"/>
      <c r="CQ288" s="598"/>
      <c r="CR288" s="598"/>
      <c r="CS288" s="598"/>
      <c r="CT288" s="598"/>
      <c r="CU288" s="598"/>
      <c r="CV288" s="598"/>
      <c r="CW288" s="598"/>
      <c r="CX288" s="598"/>
      <c r="CY288" s="598"/>
      <c r="CZ288" s="598"/>
      <c r="DA288" s="598"/>
      <c r="DB288" s="598"/>
      <c r="DC288" s="598"/>
      <c r="DD288" s="598"/>
      <c r="DE288" s="598"/>
      <c r="DF288" s="598"/>
      <c r="DG288" s="598"/>
      <c r="DH288" s="598"/>
      <c r="DI288" s="598"/>
      <c r="DJ288" s="598"/>
      <c r="DK288" s="598"/>
      <c r="DL288" s="598"/>
      <c r="DM288" s="598"/>
      <c r="DN288" s="598"/>
      <c r="DO288" s="598"/>
      <c r="DP288" s="598"/>
      <c r="DQ288" s="598"/>
      <c r="DR288" s="598"/>
      <c r="DS288" s="598"/>
      <c r="DT288" s="598"/>
      <c r="DU288" s="598"/>
      <c r="DV288" s="598"/>
      <c r="DW288" s="598"/>
      <c r="DX288" s="598"/>
      <c r="DY288" s="598"/>
      <c r="DZ288" s="598"/>
      <c r="EA288" s="598"/>
      <c r="EB288" s="598"/>
      <c r="EC288" s="598"/>
      <c r="ED288" s="598"/>
      <c r="EE288" s="598"/>
      <c r="EF288" s="598"/>
      <c r="EG288" s="598"/>
      <c r="EH288" s="598"/>
      <c r="EI288" s="598"/>
      <c r="EJ288" s="598"/>
      <c r="EK288" s="598"/>
      <c r="EL288" s="598"/>
      <c r="EM288" s="598"/>
      <c r="EN288" s="598"/>
      <c r="EO288" s="598"/>
      <c r="EP288" s="598"/>
      <c r="EQ288" s="598"/>
      <c r="ER288" s="598"/>
    </row>
    <row r="289" spans="1:148" ht="15" customHeight="1">
      <c r="A289" s="598"/>
      <c r="B289" s="598"/>
      <c r="C289" s="598"/>
      <c r="D289" s="598"/>
      <c r="E289" s="598"/>
      <c r="F289" s="598"/>
      <c r="G289" s="598"/>
      <c r="H289" s="598"/>
      <c r="I289" s="598"/>
      <c r="J289" s="598"/>
      <c r="K289" s="598"/>
      <c r="L289" s="598"/>
      <c r="M289" s="598"/>
      <c r="N289" s="598"/>
      <c r="O289" s="598"/>
      <c r="P289" s="598"/>
      <c r="Q289" s="598"/>
      <c r="R289" s="598"/>
      <c r="S289" s="598"/>
      <c r="T289" s="598"/>
      <c r="U289" s="598"/>
      <c r="V289" s="598"/>
      <c r="W289" s="598"/>
      <c r="X289" s="598"/>
      <c r="Y289" s="598"/>
      <c r="Z289" s="598"/>
      <c r="AA289" s="598"/>
      <c r="AB289" s="598"/>
      <c r="AC289" s="598"/>
      <c r="AD289" s="598"/>
      <c r="AE289" s="598"/>
      <c r="AF289" s="598"/>
      <c r="AG289" s="598"/>
      <c r="AH289" s="598"/>
      <c r="AI289" s="598"/>
      <c r="AJ289" s="598"/>
      <c r="AK289" s="598"/>
      <c r="AL289" s="598"/>
      <c r="AM289" s="598"/>
      <c r="AN289" s="598"/>
      <c r="AO289" s="598"/>
      <c r="AP289" s="598"/>
      <c r="AQ289" s="598"/>
      <c r="AR289" s="598"/>
      <c r="AS289" s="598"/>
      <c r="AT289" s="598"/>
      <c r="AU289" s="598"/>
      <c r="AV289" s="598"/>
      <c r="AW289" s="598"/>
      <c r="AX289" s="598"/>
      <c r="AY289" s="598"/>
      <c r="AZ289" s="598"/>
      <c r="BA289" s="598"/>
      <c r="BB289" s="598"/>
      <c r="BC289" s="598"/>
      <c r="BD289" s="598"/>
      <c r="BE289" s="598"/>
      <c r="BF289" s="598"/>
      <c r="BG289" s="598"/>
      <c r="BH289" s="598"/>
      <c r="BI289" s="598"/>
      <c r="BJ289" s="598"/>
      <c r="BK289" s="598"/>
      <c r="BL289" s="598"/>
      <c r="BM289" s="598"/>
      <c r="BN289" s="598"/>
      <c r="BO289" s="598"/>
      <c r="BP289" s="598"/>
      <c r="BQ289" s="598"/>
      <c r="BR289" s="598"/>
      <c r="BS289" s="598"/>
      <c r="BT289" s="598"/>
      <c r="BU289" s="598"/>
      <c r="BV289" s="598"/>
      <c r="BW289" s="598"/>
      <c r="BX289" s="598"/>
      <c r="BY289" s="598"/>
      <c r="BZ289" s="598"/>
      <c r="CA289" s="598"/>
      <c r="CB289" s="598"/>
      <c r="CC289" s="598"/>
      <c r="CD289" s="598"/>
      <c r="CE289" s="598"/>
      <c r="CF289" s="598"/>
      <c r="CG289" s="598"/>
      <c r="CH289" s="598"/>
      <c r="CI289" s="598"/>
      <c r="CJ289" s="598"/>
      <c r="CK289" s="598"/>
      <c r="CL289" s="598"/>
      <c r="CM289" s="598"/>
      <c r="CN289" s="598"/>
      <c r="CO289" s="598"/>
      <c r="CP289" s="598"/>
      <c r="CQ289" s="598"/>
      <c r="CR289" s="598"/>
      <c r="CS289" s="598"/>
      <c r="CT289" s="598"/>
      <c r="CU289" s="598"/>
      <c r="CV289" s="598"/>
      <c r="CW289" s="598"/>
      <c r="CX289" s="598"/>
      <c r="CY289" s="598"/>
      <c r="CZ289" s="598"/>
      <c r="DA289" s="598"/>
      <c r="DB289" s="598"/>
      <c r="DC289" s="598"/>
      <c r="DD289" s="598"/>
      <c r="DE289" s="598"/>
      <c r="DF289" s="598"/>
      <c r="DG289" s="598"/>
      <c r="DH289" s="598"/>
      <c r="DI289" s="598"/>
      <c r="DJ289" s="598"/>
      <c r="DK289" s="598"/>
      <c r="DL289" s="598"/>
      <c r="DM289" s="598"/>
      <c r="DN289" s="598"/>
      <c r="DO289" s="598"/>
      <c r="DP289" s="598"/>
      <c r="DQ289" s="598"/>
      <c r="DR289" s="598"/>
      <c r="DS289" s="598"/>
      <c r="DT289" s="598"/>
      <c r="DU289" s="598"/>
      <c r="DV289" s="598"/>
      <c r="DW289" s="598"/>
      <c r="DX289" s="598"/>
      <c r="DY289" s="598"/>
      <c r="DZ289" s="598"/>
      <c r="EA289" s="598"/>
      <c r="EB289" s="598"/>
      <c r="EC289" s="598"/>
      <c r="ED289" s="598"/>
      <c r="EE289" s="598"/>
      <c r="EF289" s="598"/>
      <c r="EG289" s="598"/>
      <c r="EH289" s="598"/>
      <c r="EI289" s="598"/>
      <c r="EJ289" s="598"/>
      <c r="EK289" s="598"/>
      <c r="EL289" s="598"/>
      <c r="EM289" s="598"/>
      <c r="EN289" s="598"/>
      <c r="EO289" s="598"/>
      <c r="EP289" s="598"/>
      <c r="EQ289" s="598"/>
      <c r="ER289" s="598"/>
    </row>
    <row r="290" spans="1:148" ht="15" customHeight="1">
      <c r="A290" s="598"/>
      <c r="B290" s="598"/>
      <c r="C290" s="598"/>
      <c r="D290" s="598"/>
      <c r="E290" s="598"/>
      <c r="F290" s="598"/>
      <c r="G290" s="598"/>
      <c r="H290" s="598"/>
      <c r="I290" s="598"/>
      <c r="J290" s="598"/>
      <c r="K290" s="598"/>
      <c r="L290" s="598"/>
      <c r="M290" s="598"/>
      <c r="N290" s="598"/>
      <c r="O290" s="598"/>
      <c r="P290" s="598"/>
      <c r="Q290" s="598"/>
      <c r="R290" s="598"/>
      <c r="S290" s="598"/>
      <c r="T290" s="598"/>
      <c r="U290" s="598"/>
      <c r="V290" s="598"/>
      <c r="W290" s="598"/>
      <c r="X290" s="598"/>
      <c r="Y290" s="598"/>
      <c r="Z290" s="598"/>
      <c r="AA290" s="598"/>
      <c r="AB290" s="598"/>
      <c r="AC290" s="598"/>
      <c r="AD290" s="598"/>
      <c r="AE290" s="598"/>
      <c r="AF290" s="598"/>
      <c r="AG290" s="598"/>
      <c r="AH290" s="598"/>
      <c r="AI290" s="598"/>
      <c r="AJ290" s="598"/>
      <c r="AK290" s="598"/>
      <c r="AL290" s="598"/>
      <c r="AM290" s="598"/>
      <c r="AN290" s="598"/>
      <c r="AO290" s="598"/>
      <c r="AP290" s="598"/>
      <c r="AQ290" s="598"/>
      <c r="AR290" s="598"/>
      <c r="AS290" s="598"/>
      <c r="AT290" s="598"/>
      <c r="AU290" s="598"/>
      <c r="AV290" s="598"/>
      <c r="AW290" s="598"/>
      <c r="AX290" s="598"/>
      <c r="AY290" s="598"/>
      <c r="AZ290" s="598"/>
      <c r="BA290" s="598"/>
      <c r="BB290" s="598"/>
      <c r="BC290" s="598"/>
      <c r="BD290" s="598"/>
      <c r="BE290" s="598"/>
      <c r="BF290" s="598"/>
      <c r="BG290" s="598"/>
      <c r="BH290" s="598"/>
      <c r="BI290" s="598"/>
      <c r="BJ290" s="598"/>
      <c r="BK290" s="598"/>
      <c r="BL290" s="598"/>
      <c r="BM290" s="598"/>
      <c r="BN290" s="598"/>
      <c r="BO290" s="598"/>
      <c r="BP290" s="598"/>
      <c r="BQ290" s="598"/>
      <c r="BR290" s="598"/>
      <c r="BS290" s="598"/>
      <c r="BT290" s="598"/>
      <c r="BU290" s="598"/>
      <c r="BV290" s="598"/>
      <c r="BW290" s="598"/>
      <c r="BX290" s="598"/>
      <c r="BY290" s="598"/>
      <c r="BZ290" s="598"/>
      <c r="CA290" s="598"/>
      <c r="CB290" s="598"/>
      <c r="CC290" s="598"/>
      <c r="CD290" s="598"/>
      <c r="CE290" s="598"/>
      <c r="CF290" s="598"/>
      <c r="CG290" s="598"/>
      <c r="CH290" s="598"/>
      <c r="CI290" s="598"/>
      <c r="CJ290" s="598"/>
      <c r="CK290" s="598"/>
      <c r="CL290" s="598"/>
      <c r="CM290" s="598"/>
      <c r="CN290" s="598"/>
      <c r="CO290" s="598"/>
      <c r="CP290" s="598"/>
      <c r="CQ290" s="598"/>
      <c r="CR290" s="598"/>
      <c r="CS290" s="598"/>
      <c r="CT290" s="598"/>
      <c r="CU290" s="598"/>
      <c r="CV290" s="598"/>
      <c r="CW290" s="598"/>
      <c r="CX290" s="598"/>
      <c r="CY290" s="598"/>
      <c r="CZ290" s="598"/>
      <c r="DA290" s="598"/>
      <c r="DB290" s="598"/>
      <c r="DC290" s="598"/>
      <c r="DD290" s="598"/>
      <c r="DE290" s="598"/>
      <c r="DF290" s="598"/>
      <c r="DG290" s="598"/>
      <c r="DH290" s="598"/>
      <c r="DI290" s="598"/>
      <c r="DJ290" s="598"/>
      <c r="DK290" s="598"/>
      <c r="DL290" s="598"/>
      <c r="DM290" s="598"/>
      <c r="DN290" s="598"/>
      <c r="DO290" s="598"/>
      <c r="DP290" s="598"/>
      <c r="DQ290" s="598"/>
      <c r="DR290" s="598"/>
      <c r="DS290" s="598"/>
      <c r="DT290" s="598"/>
      <c r="DU290" s="598"/>
      <c r="DV290" s="598"/>
      <c r="DW290" s="598"/>
      <c r="DX290" s="598"/>
      <c r="DY290" s="598"/>
      <c r="DZ290" s="598"/>
      <c r="EA290" s="598"/>
      <c r="EB290" s="598"/>
      <c r="EC290" s="598"/>
      <c r="ED290" s="598"/>
      <c r="EE290" s="598"/>
      <c r="EF290" s="598"/>
      <c r="EG290" s="598"/>
      <c r="EH290" s="598"/>
      <c r="EI290" s="598"/>
      <c r="EJ290" s="598"/>
      <c r="EK290" s="598"/>
      <c r="EL290" s="598"/>
      <c r="EM290" s="598"/>
      <c r="EN290" s="598"/>
      <c r="EO290" s="598"/>
      <c r="EP290" s="598"/>
      <c r="EQ290" s="598"/>
      <c r="ER290" s="598"/>
    </row>
    <row r="291" spans="1:148" ht="15" customHeight="1">
      <c r="A291" s="598"/>
      <c r="B291" s="598"/>
      <c r="C291" s="598"/>
      <c r="D291" s="598"/>
      <c r="E291" s="598"/>
      <c r="F291" s="598"/>
      <c r="G291" s="598"/>
      <c r="H291" s="598"/>
      <c r="I291" s="598"/>
      <c r="J291" s="598"/>
      <c r="K291" s="598"/>
      <c r="L291" s="598"/>
      <c r="M291" s="598"/>
      <c r="N291" s="598"/>
      <c r="O291" s="598"/>
      <c r="P291" s="598"/>
      <c r="Q291" s="598"/>
      <c r="R291" s="598"/>
      <c r="S291" s="598"/>
      <c r="T291" s="598"/>
      <c r="U291" s="598"/>
      <c r="V291" s="598"/>
      <c r="W291" s="598"/>
      <c r="X291" s="598"/>
      <c r="Y291" s="598"/>
      <c r="Z291" s="598"/>
      <c r="AA291" s="598"/>
      <c r="AB291" s="598"/>
      <c r="AC291" s="598"/>
      <c r="AD291" s="598"/>
      <c r="AE291" s="598"/>
      <c r="AF291" s="598"/>
      <c r="AG291" s="598"/>
      <c r="AH291" s="598"/>
      <c r="AI291" s="598"/>
      <c r="AJ291" s="598"/>
      <c r="AK291" s="598"/>
      <c r="AL291" s="598"/>
      <c r="AM291" s="598"/>
      <c r="AN291" s="598"/>
      <c r="AO291" s="598"/>
      <c r="AP291" s="598"/>
      <c r="AQ291" s="598"/>
      <c r="AR291" s="598"/>
      <c r="AS291" s="598"/>
      <c r="AT291" s="598"/>
      <c r="AU291" s="598"/>
      <c r="AV291" s="598"/>
      <c r="AW291" s="598"/>
      <c r="AX291" s="598"/>
      <c r="AY291" s="598"/>
      <c r="AZ291" s="598"/>
      <c r="BA291" s="598"/>
      <c r="BB291" s="598"/>
      <c r="BC291" s="598"/>
      <c r="BD291" s="598"/>
      <c r="BE291" s="598"/>
      <c r="BF291" s="598"/>
      <c r="BG291" s="598"/>
      <c r="BH291" s="598"/>
      <c r="BI291" s="598"/>
      <c r="BJ291" s="598"/>
      <c r="BK291" s="598"/>
      <c r="BL291" s="598"/>
      <c r="BM291" s="598"/>
      <c r="BN291" s="598"/>
      <c r="BO291" s="598"/>
      <c r="BP291" s="598"/>
      <c r="BQ291" s="598"/>
      <c r="BR291" s="598"/>
      <c r="BS291" s="598"/>
      <c r="BT291" s="598"/>
      <c r="BU291" s="598"/>
      <c r="BV291" s="598"/>
      <c r="BW291" s="598"/>
      <c r="BX291" s="598"/>
      <c r="BY291" s="598"/>
      <c r="BZ291" s="598"/>
      <c r="CA291" s="598"/>
      <c r="CB291" s="598"/>
      <c r="CC291" s="598"/>
      <c r="CD291" s="598"/>
      <c r="CE291" s="598"/>
      <c r="CF291" s="598"/>
      <c r="CG291" s="598"/>
      <c r="CH291" s="598"/>
      <c r="CI291" s="598"/>
      <c r="CJ291" s="598"/>
      <c r="CK291" s="598"/>
      <c r="CL291" s="598"/>
      <c r="CM291" s="598"/>
      <c r="CN291" s="598"/>
      <c r="CO291" s="598"/>
      <c r="CP291" s="598"/>
      <c r="CQ291" s="598"/>
      <c r="CR291" s="598"/>
      <c r="CS291" s="598"/>
      <c r="CT291" s="598"/>
      <c r="CU291" s="598"/>
      <c r="CV291" s="598"/>
      <c r="CW291" s="598"/>
      <c r="CX291" s="598"/>
      <c r="CY291" s="598"/>
      <c r="CZ291" s="598"/>
      <c r="DA291" s="598"/>
      <c r="DB291" s="598"/>
      <c r="DC291" s="598"/>
      <c r="DD291" s="598"/>
      <c r="DE291" s="598"/>
      <c r="DF291" s="598"/>
      <c r="DG291" s="598"/>
      <c r="DH291" s="598"/>
      <c r="DI291" s="598"/>
      <c r="DJ291" s="598"/>
      <c r="DK291" s="598"/>
      <c r="DL291" s="598"/>
      <c r="DM291" s="598"/>
      <c r="DN291" s="598"/>
      <c r="DO291" s="598"/>
      <c r="DP291" s="598"/>
      <c r="DQ291" s="598"/>
      <c r="DR291" s="598"/>
      <c r="DS291" s="598"/>
      <c r="DT291" s="598"/>
      <c r="DU291" s="598"/>
      <c r="DV291" s="598"/>
      <c r="DW291" s="598"/>
      <c r="DX291" s="598"/>
      <c r="DY291" s="598"/>
      <c r="DZ291" s="598"/>
      <c r="EA291" s="598"/>
      <c r="EB291" s="598"/>
      <c r="EC291" s="598"/>
      <c r="ED291" s="598"/>
      <c r="EE291" s="598"/>
      <c r="EF291" s="598"/>
      <c r="EG291" s="598"/>
      <c r="EH291" s="598"/>
      <c r="EI291" s="598"/>
      <c r="EJ291" s="598"/>
      <c r="EK291" s="598"/>
      <c r="EL291" s="598"/>
      <c r="EM291" s="598"/>
      <c r="EN291" s="598"/>
      <c r="EO291" s="598"/>
      <c r="EP291" s="598"/>
      <c r="EQ291" s="598"/>
      <c r="ER291" s="598"/>
    </row>
    <row r="292" spans="1:148" ht="15" customHeight="1">
      <c r="A292" s="598"/>
      <c r="B292" s="598"/>
      <c r="C292" s="598"/>
      <c r="D292" s="598"/>
      <c r="E292" s="598"/>
      <c r="F292" s="598"/>
      <c r="G292" s="598"/>
      <c r="H292" s="598"/>
      <c r="I292" s="598"/>
      <c r="J292" s="598"/>
      <c r="K292" s="598"/>
      <c r="L292" s="598"/>
      <c r="M292" s="598"/>
      <c r="N292" s="598"/>
      <c r="O292" s="598"/>
      <c r="P292" s="598"/>
      <c r="Q292" s="598"/>
      <c r="R292" s="598"/>
      <c r="S292" s="598"/>
      <c r="T292" s="598"/>
      <c r="U292" s="598"/>
      <c r="V292" s="598"/>
      <c r="W292" s="598"/>
      <c r="X292" s="598"/>
      <c r="Y292" s="598"/>
      <c r="Z292" s="598"/>
      <c r="AA292" s="598"/>
      <c r="AB292" s="598"/>
      <c r="AC292" s="598"/>
      <c r="AD292" s="598"/>
      <c r="AE292" s="598"/>
      <c r="AF292" s="598"/>
      <c r="AG292" s="598"/>
      <c r="AH292" s="598"/>
      <c r="AI292" s="598"/>
      <c r="AJ292" s="598"/>
      <c r="AK292" s="598"/>
      <c r="AL292" s="598"/>
      <c r="AM292" s="598"/>
      <c r="AN292" s="598"/>
      <c r="AO292" s="598"/>
      <c r="AP292" s="598"/>
      <c r="AQ292" s="598"/>
      <c r="AR292" s="598"/>
      <c r="AS292" s="598"/>
      <c r="AT292" s="598"/>
      <c r="AU292" s="598"/>
      <c r="AV292" s="598"/>
      <c r="AW292" s="598"/>
      <c r="AX292" s="598"/>
      <c r="AY292" s="598"/>
      <c r="AZ292" s="598"/>
      <c r="BA292" s="598"/>
      <c r="BB292" s="598"/>
      <c r="BC292" s="598"/>
      <c r="BD292" s="598"/>
      <c r="BE292" s="598"/>
      <c r="BF292" s="598"/>
      <c r="BG292" s="598"/>
      <c r="BH292" s="598"/>
      <c r="BI292" s="598"/>
      <c r="BJ292" s="598"/>
      <c r="BK292" s="598"/>
      <c r="BL292" s="598"/>
      <c r="BM292" s="598"/>
      <c r="BN292" s="598"/>
      <c r="BO292" s="598"/>
      <c r="BP292" s="598"/>
      <c r="BQ292" s="598"/>
      <c r="BR292" s="598"/>
      <c r="BS292" s="598"/>
      <c r="BT292" s="598"/>
      <c r="BU292" s="598"/>
      <c r="BV292" s="598"/>
      <c r="BW292" s="598"/>
      <c r="BX292" s="598"/>
      <c r="BY292" s="598"/>
      <c r="BZ292" s="598"/>
      <c r="CA292" s="598"/>
      <c r="CB292" s="598"/>
      <c r="CC292" s="598"/>
      <c r="CD292" s="598"/>
      <c r="CE292" s="598"/>
      <c r="CF292" s="598"/>
      <c r="CG292" s="598"/>
      <c r="CH292" s="598"/>
      <c r="CI292" s="598"/>
      <c r="CJ292" s="598"/>
      <c r="CK292" s="598"/>
      <c r="CL292" s="598"/>
      <c r="CM292" s="598"/>
      <c r="CN292" s="598"/>
      <c r="CO292" s="598"/>
      <c r="CP292" s="598"/>
      <c r="CQ292" s="598"/>
      <c r="CR292" s="598"/>
      <c r="CS292" s="598"/>
      <c r="CT292" s="598"/>
      <c r="CU292" s="598"/>
      <c r="CV292" s="598"/>
      <c r="CW292" s="598"/>
      <c r="CX292" s="598"/>
      <c r="CY292" s="598"/>
      <c r="CZ292" s="598"/>
      <c r="DA292" s="598"/>
      <c r="DB292" s="598"/>
      <c r="DC292" s="598"/>
      <c r="DD292" s="598"/>
      <c r="DE292" s="598"/>
      <c r="DF292" s="598"/>
      <c r="DG292" s="598"/>
      <c r="DH292" s="598"/>
      <c r="DI292" s="598"/>
      <c r="DJ292" s="598"/>
      <c r="DK292" s="598"/>
      <c r="DL292" s="598"/>
      <c r="DM292" s="598"/>
      <c r="DN292" s="598"/>
      <c r="DO292" s="598"/>
      <c r="DP292" s="598"/>
      <c r="DQ292" s="598"/>
      <c r="DR292" s="598"/>
      <c r="DS292" s="598"/>
      <c r="DT292" s="598"/>
      <c r="DU292" s="598"/>
      <c r="DV292" s="598"/>
      <c r="DW292" s="598"/>
      <c r="DX292" s="598"/>
      <c r="DY292" s="598"/>
      <c r="DZ292" s="598"/>
      <c r="EA292" s="598"/>
      <c r="EB292" s="598"/>
      <c r="EC292" s="598"/>
      <c r="ED292" s="598"/>
      <c r="EE292" s="598"/>
      <c r="EF292" s="598"/>
      <c r="EG292" s="598"/>
      <c r="EH292" s="598"/>
      <c r="EI292" s="598"/>
      <c r="EJ292" s="598"/>
      <c r="EK292" s="598"/>
      <c r="EL292" s="598"/>
      <c r="EM292" s="598"/>
      <c r="EN292" s="598"/>
      <c r="EO292" s="598"/>
      <c r="EP292" s="598"/>
      <c r="EQ292" s="598"/>
      <c r="ER292" s="598"/>
    </row>
    <row r="293" spans="1:148" ht="15" customHeight="1">
      <c r="A293" s="598"/>
      <c r="B293" s="598"/>
      <c r="C293" s="598"/>
      <c r="D293" s="598"/>
      <c r="E293" s="598"/>
      <c r="F293" s="598"/>
      <c r="G293" s="598"/>
      <c r="H293" s="598"/>
      <c r="I293" s="598"/>
      <c r="J293" s="598"/>
      <c r="K293" s="598"/>
      <c r="L293" s="598"/>
      <c r="M293" s="598"/>
      <c r="N293" s="598"/>
      <c r="O293" s="598"/>
      <c r="P293" s="598"/>
      <c r="Q293" s="598"/>
      <c r="R293" s="598"/>
      <c r="S293" s="598"/>
      <c r="T293" s="598"/>
      <c r="U293" s="598"/>
      <c r="V293" s="598"/>
      <c r="W293" s="598"/>
      <c r="X293" s="598"/>
      <c r="Y293" s="598"/>
      <c r="Z293" s="598"/>
      <c r="AA293" s="598"/>
      <c r="AB293" s="598"/>
      <c r="AC293" s="598"/>
      <c r="AD293" s="598"/>
      <c r="AE293" s="598"/>
      <c r="AF293" s="598"/>
      <c r="AG293" s="598"/>
      <c r="AH293" s="598"/>
      <c r="AI293" s="598"/>
      <c r="AJ293" s="598"/>
      <c r="AK293" s="598"/>
      <c r="AL293" s="598"/>
      <c r="AM293" s="598"/>
      <c r="AN293" s="598"/>
      <c r="AO293" s="598"/>
      <c r="AP293" s="598"/>
      <c r="AQ293" s="598"/>
      <c r="AR293" s="598"/>
      <c r="AS293" s="598"/>
      <c r="AT293" s="598"/>
      <c r="AU293" s="598"/>
      <c r="AV293" s="598"/>
      <c r="AW293" s="598"/>
      <c r="AX293" s="598"/>
      <c r="AY293" s="598"/>
      <c r="AZ293" s="598"/>
      <c r="BA293" s="598"/>
      <c r="BB293" s="598"/>
      <c r="BC293" s="598"/>
      <c r="BD293" s="598"/>
      <c r="BE293" s="598"/>
      <c r="BF293" s="598"/>
      <c r="BG293" s="598"/>
      <c r="BH293" s="598"/>
      <c r="BI293" s="598"/>
      <c r="BJ293" s="598"/>
      <c r="BK293" s="598"/>
      <c r="BL293" s="598"/>
      <c r="BM293" s="598"/>
      <c r="BN293" s="598"/>
      <c r="BO293" s="598"/>
      <c r="BP293" s="598"/>
      <c r="BQ293" s="598"/>
      <c r="BR293" s="598"/>
      <c r="BS293" s="598"/>
      <c r="BT293" s="598"/>
      <c r="BU293" s="598"/>
      <c r="BV293" s="598"/>
      <c r="BW293" s="598"/>
      <c r="BX293" s="598"/>
      <c r="BY293" s="598"/>
      <c r="BZ293" s="598"/>
      <c r="CA293" s="598"/>
      <c r="CB293" s="598"/>
      <c r="CC293" s="598"/>
      <c r="CD293" s="598"/>
      <c r="CE293" s="598"/>
      <c r="CF293" s="598"/>
      <c r="CG293" s="598"/>
      <c r="CH293" s="598"/>
      <c r="CI293" s="598"/>
      <c r="CJ293" s="598"/>
      <c r="CK293" s="598"/>
      <c r="CL293" s="598"/>
      <c r="CM293" s="598"/>
      <c r="CN293" s="598"/>
      <c r="CO293" s="598"/>
      <c r="CP293" s="598"/>
      <c r="CQ293" s="598"/>
      <c r="CR293" s="598"/>
      <c r="CS293" s="598"/>
      <c r="CT293" s="598"/>
      <c r="CU293" s="598"/>
      <c r="CV293" s="598"/>
      <c r="CW293" s="598"/>
      <c r="CX293" s="598"/>
      <c r="CY293" s="598"/>
      <c r="CZ293" s="598"/>
      <c r="DA293" s="598"/>
      <c r="DB293" s="598"/>
      <c r="DC293" s="598"/>
      <c r="DD293" s="598"/>
      <c r="DE293" s="598"/>
      <c r="DF293" s="598"/>
      <c r="DG293" s="598"/>
      <c r="DH293" s="598"/>
      <c r="DI293" s="598"/>
      <c r="DJ293" s="598"/>
      <c r="DK293" s="598"/>
      <c r="DL293" s="598"/>
      <c r="DM293" s="598"/>
      <c r="DN293" s="598"/>
      <c r="DO293" s="598"/>
      <c r="DP293" s="598"/>
      <c r="DQ293" s="598"/>
      <c r="DR293" s="598"/>
      <c r="DS293" s="598"/>
      <c r="DT293" s="598"/>
      <c r="DU293" s="598"/>
      <c r="DV293" s="598"/>
      <c r="DW293" s="598"/>
      <c r="DX293" s="598"/>
      <c r="DY293" s="598"/>
      <c r="DZ293" s="598"/>
      <c r="EA293" s="598"/>
      <c r="EB293" s="598"/>
      <c r="EC293" s="598"/>
      <c r="ED293" s="598"/>
      <c r="EE293" s="598"/>
      <c r="EF293" s="598"/>
      <c r="EG293" s="598"/>
      <c r="EH293" s="598"/>
      <c r="EI293" s="598"/>
      <c r="EJ293" s="598"/>
      <c r="EK293" s="598"/>
      <c r="EL293" s="598"/>
      <c r="EM293" s="598"/>
      <c r="EN293" s="598"/>
      <c r="EO293" s="598"/>
      <c r="EP293" s="598"/>
      <c r="EQ293" s="598"/>
      <c r="ER293" s="598"/>
    </row>
    <row r="294" spans="1:148" ht="15" customHeight="1">
      <c r="A294" s="598"/>
      <c r="B294" s="598"/>
      <c r="C294" s="598"/>
      <c r="D294" s="598"/>
      <c r="E294" s="598"/>
      <c r="F294" s="598"/>
      <c r="G294" s="598"/>
      <c r="H294" s="598"/>
      <c r="I294" s="598"/>
      <c r="J294" s="598"/>
      <c r="K294" s="598"/>
      <c r="L294" s="598"/>
      <c r="M294" s="598"/>
      <c r="N294" s="598"/>
      <c r="O294" s="598"/>
      <c r="P294" s="598"/>
      <c r="Q294" s="598"/>
      <c r="R294" s="598"/>
      <c r="S294" s="598"/>
      <c r="T294" s="598"/>
      <c r="U294" s="598"/>
      <c r="V294" s="598"/>
      <c r="W294" s="598"/>
      <c r="X294" s="598"/>
      <c r="Y294" s="598"/>
      <c r="Z294" s="598"/>
      <c r="AA294" s="598"/>
      <c r="AB294" s="598"/>
      <c r="AC294" s="598"/>
      <c r="AD294" s="598"/>
      <c r="AE294" s="598"/>
      <c r="AF294" s="598"/>
      <c r="AG294" s="598"/>
      <c r="AH294" s="598"/>
      <c r="AI294" s="598"/>
      <c r="AJ294" s="598"/>
      <c r="AK294" s="598"/>
      <c r="AL294" s="598"/>
      <c r="AM294" s="598"/>
      <c r="AN294" s="598"/>
      <c r="AO294" s="598"/>
      <c r="AP294" s="598"/>
      <c r="AQ294" s="598"/>
      <c r="AR294" s="598"/>
      <c r="AS294" s="598"/>
      <c r="AT294" s="598"/>
      <c r="AU294" s="598"/>
      <c r="AV294" s="598"/>
      <c r="AW294" s="598"/>
      <c r="AX294" s="598"/>
      <c r="AY294" s="598"/>
      <c r="AZ294" s="598"/>
      <c r="BA294" s="598"/>
      <c r="BB294" s="598"/>
      <c r="BC294" s="598"/>
      <c r="BD294" s="598"/>
      <c r="BE294" s="598"/>
      <c r="BF294" s="598"/>
      <c r="BG294" s="598"/>
      <c r="BH294" s="598"/>
      <c r="BI294" s="598"/>
      <c r="BJ294" s="598"/>
      <c r="BK294" s="598"/>
      <c r="BL294" s="598"/>
      <c r="BM294" s="598"/>
      <c r="BN294" s="598"/>
      <c r="BO294" s="598"/>
      <c r="BP294" s="598"/>
      <c r="BQ294" s="598"/>
      <c r="BR294" s="598"/>
      <c r="BS294" s="598"/>
      <c r="BT294" s="598"/>
      <c r="BU294" s="598"/>
      <c r="BV294" s="598"/>
      <c r="BW294" s="598"/>
      <c r="BX294" s="598"/>
      <c r="BY294" s="598"/>
      <c r="BZ294" s="598"/>
      <c r="CA294" s="598"/>
      <c r="CB294" s="598"/>
      <c r="CC294" s="598"/>
      <c r="CD294" s="598"/>
      <c r="CE294" s="598"/>
      <c r="CF294" s="598"/>
      <c r="CG294" s="598"/>
      <c r="CH294" s="598"/>
      <c r="CI294" s="598"/>
      <c r="CJ294" s="598"/>
      <c r="CK294" s="598"/>
      <c r="CL294" s="598"/>
      <c r="CM294" s="598"/>
      <c r="CN294" s="598"/>
      <c r="CO294" s="598"/>
      <c r="CP294" s="598"/>
      <c r="CQ294" s="598"/>
      <c r="CR294" s="598"/>
      <c r="CS294" s="598"/>
      <c r="CT294" s="598"/>
      <c r="CU294" s="598"/>
      <c r="CV294" s="598"/>
      <c r="CW294" s="598"/>
      <c r="CX294" s="598"/>
      <c r="CY294" s="598"/>
      <c r="CZ294" s="598"/>
      <c r="DA294" s="598"/>
      <c r="DB294" s="598"/>
      <c r="DC294" s="598"/>
      <c r="DD294" s="598"/>
      <c r="DE294" s="598"/>
      <c r="DF294" s="598"/>
      <c r="DG294" s="598"/>
      <c r="DH294" s="598"/>
      <c r="DI294" s="598"/>
      <c r="DJ294" s="598"/>
      <c r="DK294" s="598"/>
      <c r="DL294" s="598"/>
      <c r="DM294" s="598"/>
      <c r="DN294" s="598"/>
      <c r="DO294" s="598"/>
      <c r="DP294" s="598"/>
      <c r="DQ294" s="598"/>
      <c r="DR294" s="598"/>
      <c r="DS294" s="598"/>
      <c r="DT294" s="598"/>
      <c r="DU294" s="598"/>
      <c r="DV294" s="598"/>
      <c r="DW294" s="598"/>
      <c r="DX294" s="598"/>
      <c r="DY294" s="598"/>
      <c r="DZ294" s="598"/>
      <c r="EA294" s="598"/>
      <c r="EB294" s="598"/>
      <c r="EC294" s="598"/>
      <c r="ED294" s="598"/>
      <c r="EE294" s="598"/>
      <c r="EF294" s="598"/>
      <c r="EG294" s="598"/>
      <c r="EH294" s="598"/>
      <c r="EI294" s="598"/>
      <c r="EJ294" s="598"/>
      <c r="EK294" s="598"/>
      <c r="EL294" s="598"/>
      <c r="EM294" s="598"/>
      <c r="EN294" s="598"/>
      <c r="EO294" s="598"/>
      <c r="EP294" s="598"/>
      <c r="EQ294" s="598"/>
      <c r="ER294" s="598"/>
    </row>
    <row r="295" spans="1:148" ht="15" customHeight="1">
      <c r="A295" s="598"/>
      <c r="B295" s="598"/>
      <c r="C295" s="598"/>
      <c r="D295" s="598"/>
      <c r="E295" s="598"/>
      <c r="F295" s="598"/>
      <c r="G295" s="598"/>
      <c r="H295" s="598"/>
      <c r="I295" s="598"/>
      <c r="J295" s="598"/>
      <c r="K295" s="598"/>
      <c r="L295" s="598"/>
      <c r="M295" s="598"/>
      <c r="N295" s="598"/>
      <c r="O295" s="598"/>
      <c r="P295" s="598"/>
      <c r="Q295" s="598"/>
      <c r="R295" s="598"/>
      <c r="S295" s="598"/>
      <c r="T295" s="598"/>
      <c r="U295" s="598"/>
      <c r="V295" s="598"/>
      <c r="W295" s="598"/>
      <c r="X295" s="598"/>
      <c r="Y295" s="598"/>
      <c r="Z295" s="598"/>
      <c r="AA295" s="598"/>
      <c r="AB295" s="598"/>
      <c r="AC295" s="598"/>
      <c r="AD295" s="598"/>
      <c r="AE295" s="598"/>
      <c r="AF295" s="598"/>
      <c r="AG295" s="598"/>
      <c r="AH295" s="598"/>
      <c r="AI295" s="598"/>
      <c r="AJ295" s="598"/>
      <c r="AK295" s="598"/>
      <c r="AL295" s="598"/>
      <c r="AM295" s="598"/>
      <c r="AN295" s="598"/>
      <c r="AO295" s="598"/>
      <c r="AP295" s="598"/>
      <c r="AQ295" s="598"/>
      <c r="AR295" s="598"/>
      <c r="AS295" s="598"/>
      <c r="AT295" s="598"/>
      <c r="AU295" s="598"/>
      <c r="AV295" s="598"/>
      <c r="AW295" s="598"/>
      <c r="AX295" s="598"/>
      <c r="AY295" s="598"/>
      <c r="AZ295" s="598"/>
      <c r="BA295" s="598"/>
      <c r="BB295" s="598"/>
      <c r="BC295" s="598"/>
      <c r="BD295" s="598"/>
      <c r="BE295" s="598"/>
      <c r="BF295" s="598"/>
      <c r="BG295" s="598"/>
      <c r="BH295" s="598"/>
      <c r="BI295" s="598"/>
      <c r="BJ295" s="598"/>
      <c r="BK295" s="598"/>
      <c r="BL295" s="598"/>
      <c r="BM295" s="598"/>
      <c r="BN295" s="598"/>
      <c r="BO295" s="598"/>
      <c r="BP295" s="598"/>
      <c r="BQ295" s="598"/>
      <c r="BR295" s="598"/>
      <c r="BS295" s="598"/>
      <c r="BT295" s="598"/>
      <c r="BU295" s="598"/>
      <c r="BV295" s="598"/>
      <c r="BW295" s="598"/>
      <c r="BX295" s="598"/>
      <c r="BY295" s="598"/>
      <c r="BZ295" s="598"/>
      <c r="CA295" s="598"/>
      <c r="CB295" s="598"/>
      <c r="CC295" s="598"/>
      <c r="CD295" s="598"/>
      <c r="CE295" s="598"/>
      <c r="CF295" s="598"/>
      <c r="CG295" s="598"/>
      <c r="CH295" s="598"/>
      <c r="CI295" s="598"/>
      <c r="CJ295" s="598"/>
      <c r="CK295" s="598"/>
      <c r="CL295" s="598"/>
      <c r="CM295" s="598"/>
      <c r="CN295" s="598"/>
      <c r="CO295" s="598"/>
      <c r="CP295" s="598"/>
      <c r="CQ295" s="598"/>
      <c r="CR295" s="598"/>
      <c r="CS295" s="598"/>
      <c r="CT295" s="598"/>
      <c r="CU295" s="598"/>
      <c r="CV295" s="598"/>
      <c r="CW295" s="598"/>
      <c r="CX295" s="598"/>
      <c r="CY295" s="598"/>
      <c r="CZ295" s="598"/>
      <c r="DA295" s="598"/>
      <c r="DB295" s="598"/>
      <c r="DC295" s="598"/>
      <c r="DD295" s="598"/>
      <c r="DE295" s="598"/>
      <c r="DF295" s="598"/>
      <c r="DG295" s="598"/>
      <c r="DH295" s="598"/>
      <c r="DI295" s="598"/>
      <c r="DJ295" s="598"/>
      <c r="DK295" s="598"/>
      <c r="DL295" s="598"/>
      <c r="DM295" s="598"/>
      <c r="DN295" s="598"/>
      <c r="DO295" s="598"/>
      <c r="DP295" s="598"/>
      <c r="DQ295" s="598"/>
      <c r="DR295" s="598"/>
      <c r="DS295" s="598"/>
      <c r="DT295" s="598"/>
      <c r="DU295" s="598"/>
      <c r="DV295" s="598"/>
      <c r="DW295" s="598"/>
      <c r="DX295" s="598"/>
      <c r="DY295" s="598"/>
      <c r="DZ295" s="598"/>
      <c r="EA295" s="598"/>
      <c r="EB295" s="598"/>
      <c r="EC295" s="598"/>
      <c r="ED295" s="598"/>
      <c r="EE295" s="598"/>
      <c r="EF295" s="598"/>
      <c r="EG295" s="598"/>
      <c r="EH295" s="598"/>
      <c r="EI295" s="598"/>
      <c r="EJ295" s="598"/>
      <c r="EK295" s="598"/>
      <c r="EL295" s="598"/>
      <c r="EM295" s="598"/>
      <c r="EN295" s="598"/>
      <c r="EO295" s="598"/>
      <c r="EP295" s="598"/>
      <c r="EQ295" s="598"/>
      <c r="ER295" s="598"/>
    </row>
    <row r="296" spans="1:148" ht="15" customHeight="1">
      <c r="A296" s="598"/>
      <c r="B296" s="598"/>
      <c r="C296" s="598"/>
      <c r="D296" s="598"/>
      <c r="E296" s="598"/>
      <c r="F296" s="598"/>
      <c r="G296" s="598"/>
      <c r="H296" s="598"/>
      <c r="I296" s="598"/>
      <c r="J296" s="598"/>
      <c r="K296" s="598"/>
      <c r="L296" s="598"/>
      <c r="M296" s="598"/>
      <c r="N296" s="598"/>
      <c r="O296" s="598"/>
      <c r="P296" s="598"/>
      <c r="Q296" s="598"/>
      <c r="R296" s="598"/>
      <c r="S296" s="598"/>
      <c r="T296" s="598"/>
      <c r="U296" s="598"/>
      <c r="V296" s="598"/>
      <c r="W296" s="598"/>
      <c r="X296" s="598"/>
      <c r="Y296" s="598"/>
      <c r="Z296" s="598"/>
      <c r="AA296" s="598"/>
      <c r="AB296" s="598"/>
      <c r="AC296" s="598"/>
      <c r="AD296" s="598"/>
      <c r="AE296" s="598"/>
      <c r="AF296" s="598"/>
      <c r="AG296" s="598"/>
      <c r="AH296" s="598"/>
      <c r="AI296" s="598"/>
      <c r="AJ296" s="598"/>
      <c r="AK296" s="598"/>
      <c r="AL296" s="598"/>
      <c r="AM296" s="598"/>
      <c r="AN296" s="598"/>
      <c r="AO296" s="598"/>
      <c r="AP296" s="598"/>
      <c r="AQ296" s="598"/>
      <c r="AR296" s="598"/>
      <c r="AS296" s="598"/>
      <c r="AT296" s="598"/>
      <c r="AU296" s="598"/>
      <c r="AV296" s="598"/>
      <c r="AW296" s="598"/>
      <c r="AX296" s="598"/>
      <c r="AY296" s="598"/>
      <c r="AZ296" s="598"/>
      <c r="BA296" s="598"/>
      <c r="BB296" s="598"/>
      <c r="BC296" s="598"/>
      <c r="BD296" s="598"/>
      <c r="BE296" s="598"/>
      <c r="BF296" s="598"/>
      <c r="BG296" s="598"/>
      <c r="BH296" s="598"/>
      <c r="BI296" s="598"/>
      <c r="BJ296" s="598"/>
      <c r="BK296" s="598"/>
      <c r="BL296" s="598"/>
      <c r="BM296" s="598"/>
      <c r="BN296" s="598"/>
      <c r="BO296" s="598"/>
      <c r="BP296" s="598"/>
      <c r="BQ296" s="598"/>
      <c r="BR296" s="598"/>
      <c r="BS296" s="598"/>
      <c r="BT296" s="598"/>
      <c r="BU296" s="598"/>
      <c r="BV296" s="598"/>
      <c r="BW296" s="598"/>
      <c r="BX296" s="598"/>
      <c r="BY296" s="598"/>
      <c r="BZ296" s="598"/>
      <c r="CA296" s="598"/>
      <c r="CB296" s="598"/>
      <c r="CC296" s="598"/>
      <c r="CD296" s="598"/>
      <c r="CE296" s="598"/>
      <c r="CF296" s="598"/>
      <c r="CG296" s="598"/>
      <c r="CH296" s="598"/>
      <c r="CI296" s="598"/>
      <c r="CJ296" s="598"/>
      <c r="CK296" s="598"/>
      <c r="CL296" s="598"/>
      <c r="CM296" s="598"/>
      <c r="CN296" s="598"/>
      <c r="CO296" s="598"/>
      <c r="CP296" s="598"/>
      <c r="CQ296" s="598"/>
      <c r="CR296" s="598"/>
      <c r="CS296" s="598"/>
      <c r="CT296" s="598"/>
      <c r="CU296" s="598"/>
      <c r="CV296" s="598"/>
      <c r="CW296" s="598"/>
      <c r="CX296" s="598"/>
      <c r="CY296" s="598"/>
      <c r="CZ296" s="598"/>
      <c r="DA296" s="598"/>
      <c r="DB296" s="598"/>
      <c r="DC296" s="598"/>
      <c r="DD296" s="598"/>
      <c r="DE296" s="598"/>
      <c r="DF296" s="598"/>
      <c r="DG296" s="598"/>
      <c r="DH296" s="598"/>
      <c r="DI296" s="598"/>
      <c r="DJ296" s="598"/>
      <c r="DK296" s="598"/>
      <c r="DL296" s="598"/>
      <c r="DM296" s="598"/>
      <c r="DN296" s="598"/>
      <c r="DO296" s="598"/>
      <c r="DP296" s="598"/>
      <c r="DQ296" s="598"/>
      <c r="DR296" s="598"/>
      <c r="DS296" s="598"/>
      <c r="DT296" s="598"/>
      <c r="DU296" s="598"/>
      <c r="DV296" s="598"/>
      <c r="DW296" s="598"/>
      <c r="DX296" s="598"/>
      <c r="DY296" s="598"/>
      <c r="DZ296" s="598"/>
      <c r="EA296" s="598"/>
      <c r="EB296" s="598"/>
      <c r="EC296" s="598"/>
      <c r="ED296" s="598"/>
      <c r="EE296" s="598"/>
      <c r="EF296" s="598"/>
      <c r="EG296" s="598"/>
      <c r="EH296" s="598"/>
      <c r="EI296" s="598"/>
      <c r="EJ296" s="598"/>
      <c r="EK296" s="598"/>
      <c r="EL296" s="598"/>
      <c r="EM296" s="598"/>
      <c r="EN296" s="598"/>
      <c r="EO296" s="598"/>
      <c r="EP296" s="598"/>
      <c r="EQ296" s="598"/>
      <c r="ER296" s="598"/>
    </row>
    <row r="297" spans="1:148" ht="15" customHeight="1">
      <c r="A297" s="598"/>
      <c r="B297" s="598"/>
      <c r="C297" s="598"/>
      <c r="D297" s="598"/>
      <c r="E297" s="598"/>
      <c r="F297" s="598"/>
      <c r="G297" s="598"/>
      <c r="H297" s="598"/>
      <c r="I297" s="598"/>
      <c r="J297" s="598"/>
      <c r="K297" s="598"/>
      <c r="L297" s="598"/>
      <c r="M297" s="598"/>
      <c r="N297" s="598"/>
      <c r="O297" s="598"/>
      <c r="P297" s="598"/>
      <c r="Q297" s="598"/>
      <c r="R297" s="598"/>
      <c r="S297" s="598"/>
      <c r="T297" s="598"/>
      <c r="U297" s="598"/>
      <c r="V297" s="598"/>
      <c r="W297" s="598"/>
      <c r="X297" s="598"/>
      <c r="Y297" s="598"/>
      <c r="Z297" s="598"/>
      <c r="AA297" s="598"/>
      <c r="AB297" s="598"/>
      <c r="AC297" s="598"/>
      <c r="AD297" s="598"/>
      <c r="AE297" s="598"/>
      <c r="AF297" s="598"/>
      <c r="AG297" s="598"/>
      <c r="AH297" s="598"/>
      <c r="AI297" s="598"/>
      <c r="AJ297" s="598"/>
      <c r="AK297" s="598"/>
      <c r="AL297" s="598"/>
      <c r="AM297" s="598"/>
      <c r="AN297" s="598"/>
      <c r="AO297" s="598"/>
      <c r="AP297" s="598"/>
      <c r="AQ297" s="598"/>
      <c r="AR297" s="598"/>
      <c r="AS297" s="598"/>
      <c r="AT297" s="598"/>
      <c r="AU297" s="598"/>
      <c r="AV297" s="598"/>
      <c r="AW297" s="598"/>
      <c r="AX297" s="598"/>
      <c r="AY297" s="598"/>
      <c r="AZ297" s="598"/>
      <c r="BA297" s="598"/>
      <c r="BB297" s="598"/>
      <c r="BC297" s="598"/>
      <c r="BD297" s="598"/>
      <c r="BE297" s="598"/>
      <c r="BF297" s="598"/>
      <c r="BG297" s="598"/>
      <c r="BH297" s="598"/>
      <c r="BI297" s="598"/>
      <c r="BJ297" s="598"/>
      <c r="BK297" s="598"/>
      <c r="BL297" s="598"/>
      <c r="BM297" s="598"/>
      <c r="BN297" s="598"/>
      <c r="BO297" s="598"/>
      <c r="BP297" s="598"/>
      <c r="BQ297" s="598"/>
      <c r="BR297" s="598"/>
      <c r="BS297" s="598"/>
      <c r="BT297" s="598"/>
      <c r="BU297" s="598"/>
      <c r="BV297" s="598"/>
      <c r="BW297" s="598"/>
      <c r="BX297" s="598"/>
      <c r="BY297" s="598"/>
      <c r="BZ297" s="598"/>
      <c r="CA297" s="598"/>
      <c r="CB297" s="598"/>
      <c r="CC297" s="598"/>
      <c r="CD297" s="598"/>
      <c r="CE297" s="598"/>
      <c r="CF297" s="598"/>
      <c r="CG297" s="598"/>
      <c r="CH297" s="598"/>
      <c r="CI297" s="598"/>
      <c r="CJ297" s="598"/>
      <c r="CK297" s="598"/>
      <c r="CL297" s="598"/>
      <c r="CM297" s="598"/>
      <c r="CN297" s="598"/>
      <c r="CO297" s="598"/>
      <c r="CP297" s="598"/>
      <c r="CQ297" s="598"/>
      <c r="CR297" s="598"/>
      <c r="CS297" s="598"/>
      <c r="CT297" s="598"/>
      <c r="CU297" s="598"/>
      <c r="CV297" s="598"/>
      <c r="CW297" s="598"/>
      <c r="CX297" s="598"/>
      <c r="CY297" s="598"/>
      <c r="CZ297" s="598"/>
      <c r="DA297" s="598"/>
      <c r="DB297" s="598"/>
      <c r="DC297" s="598"/>
      <c r="DD297" s="598"/>
      <c r="DE297" s="598"/>
      <c r="DF297" s="598"/>
      <c r="DG297" s="598"/>
      <c r="DH297" s="598"/>
      <c r="DI297" s="598"/>
      <c r="DJ297" s="598"/>
      <c r="DK297" s="598"/>
      <c r="DL297" s="598"/>
      <c r="DM297" s="598"/>
      <c r="DN297" s="598"/>
      <c r="DO297" s="598"/>
      <c r="DP297" s="598"/>
      <c r="DQ297" s="598"/>
      <c r="DR297" s="598"/>
      <c r="DS297" s="598"/>
      <c r="DT297" s="598"/>
      <c r="DU297" s="598"/>
      <c r="DV297" s="598"/>
      <c r="DW297" s="598"/>
      <c r="DX297" s="598"/>
      <c r="DY297" s="598"/>
      <c r="DZ297" s="598"/>
      <c r="EA297" s="598"/>
      <c r="EB297" s="598"/>
      <c r="EC297" s="598"/>
      <c r="ED297" s="598"/>
      <c r="EE297" s="598"/>
      <c r="EF297" s="598"/>
      <c r="EG297" s="598"/>
      <c r="EH297" s="598"/>
      <c r="EI297" s="598"/>
      <c r="EJ297" s="598"/>
      <c r="EK297" s="598"/>
      <c r="EL297" s="598"/>
      <c r="EM297" s="598"/>
      <c r="EN297" s="598"/>
      <c r="EO297" s="598"/>
      <c r="EP297" s="598"/>
      <c r="EQ297" s="598"/>
      <c r="ER297" s="598"/>
    </row>
    <row r="298" spans="1:148" ht="15" customHeight="1">
      <c r="A298" s="598"/>
      <c r="B298" s="598"/>
      <c r="C298" s="598"/>
      <c r="D298" s="598"/>
      <c r="E298" s="598"/>
      <c r="F298" s="598"/>
      <c r="G298" s="598"/>
      <c r="H298" s="598"/>
      <c r="I298" s="598"/>
      <c r="J298" s="598"/>
      <c r="K298" s="598"/>
      <c r="L298" s="598"/>
      <c r="M298" s="598"/>
      <c r="N298" s="598"/>
      <c r="O298" s="598"/>
      <c r="P298" s="598"/>
      <c r="Q298" s="598"/>
      <c r="R298" s="598"/>
      <c r="S298" s="598"/>
      <c r="T298" s="598"/>
      <c r="U298" s="598"/>
      <c r="V298" s="598"/>
      <c r="W298" s="598"/>
      <c r="X298" s="598"/>
      <c r="Y298" s="598"/>
      <c r="Z298" s="598"/>
      <c r="AA298" s="598"/>
      <c r="AB298" s="598"/>
      <c r="AC298" s="598"/>
      <c r="AD298" s="598"/>
      <c r="AE298" s="598"/>
      <c r="AF298" s="598"/>
      <c r="AG298" s="598"/>
      <c r="AH298" s="598"/>
      <c r="AI298" s="598"/>
      <c r="AJ298" s="598"/>
      <c r="AK298" s="598"/>
      <c r="AL298" s="598"/>
      <c r="AM298" s="598"/>
      <c r="AN298" s="598"/>
      <c r="AO298" s="598"/>
      <c r="AP298" s="598"/>
      <c r="AQ298" s="598"/>
      <c r="AR298" s="598"/>
      <c r="AS298" s="598"/>
      <c r="AT298" s="598"/>
      <c r="AU298" s="598"/>
      <c r="AV298" s="598"/>
      <c r="AW298" s="598"/>
      <c r="AX298" s="598"/>
      <c r="AY298" s="598"/>
      <c r="AZ298" s="598"/>
      <c r="BA298" s="598"/>
      <c r="BB298" s="598"/>
      <c r="BC298" s="598"/>
      <c r="BD298" s="598"/>
      <c r="BE298" s="598"/>
      <c r="BF298" s="598"/>
      <c r="BG298" s="598"/>
      <c r="BH298" s="598"/>
      <c r="BI298" s="598"/>
      <c r="BJ298" s="598"/>
      <c r="BK298" s="598"/>
      <c r="BL298" s="598"/>
      <c r="BM298" s="598"/>
      <c r="BN298" s="598"/>
      <c r="BO298" s="598"/>
      <c r="BP298" s="598"/>
      <c r="BQ298" s="598"/>
      <c r="BR298" s="598"/>
      <c r="BS298" s="598"/>
      <c r="BT298" s="598"/>
      <c r="BU298" s="598"/>
      <c r="BV298" s="598"/>
      <c r="BW298" s="598"/>
      <c r="BX298" s="598"/>
      <c r="BY298" s="598"/>
      <c r="BZ298" s="598"/>
      <c r="CA298" s="598"/>
      <c r="CB298" s="598"/>
      <c r="CC298" s="598"/>
      <c r="CD298" s="598"/>
      <c r="CE298" s="598"/>
      <c r="CF298" s="598"/>
      <c r="CG298" s="598"/>
      <c r="CH298" s="598"/>
      <c r="CI298" s="598"/>
      <c r="CJ298" s="598"/>
      <c r="CK298" s="598"/>
      <c r="CL298" s="598"/>
      <c r="CM298" s="598"/>
      <c r="CN298" s="598"/>
      <c r="CO298" s="598"/>
      <c r="CP298" s="598"/>
      <c r="CQ298" s="598"/>
      <c r="CR298" s="598"/>
      <c r="CS298" s="598"/>
      <c r="CT298" s="598"/>
      <c r="CU298" s="598"/>
      <c r="CV298" s="598"/>
      <c r="CW298" s="598"/>
      <c r="CX298" s="598"/>
      <c r="CY298" s="598"/>
      <c r="CZ298" s="598"/>
      <c r="DA298" s="598"/>
      <c r="DB298" s="598"/>
      <c r="DC298" s="598"/>
      <c r="DD298" s="598"/>
      <c r="DE298" s="598"/>
      <c r="DF298" s="598"/>
      <c r="DG298" s="598"/>
      <c r="DH298" s="598"/>
      <c r="DI298" s="598"/>
      <c r="DJ298" s="598"/>
      <c r="DK298" s="598"/>
      <c r="DL298" s="598"/>
      <c r="DM298" s="598"/>
      <c r="DN298" s="598"/>
      <c r="DO298" s="598"/>
      <c r="DP298" s="598"/>
      <c r="DQ298" s="598"/>
      <c r="DR298" s="598"/>
      <c r="DS298" s="598"/>
      <c r="DT298" s="598"/>
      <c r="DU298" s="598"/>
      <c r="DV298" s="598"/>
      <c r="DW298" s="598"/>
      <c r="DX298" s="598"/>
      <c r="DY298" s="598"/>
      <c r="DZ298" s="598"/>
      <c r="EA298" s="598"/>
      <c r="EB298" s="598"/>
      <c r="EC298" s="598"/>
      <c r="ED298" s="598"/>
      <c r="EE298" s="598"/>
      <c r="EF298" s="598"/>
      <c r="EG298" s="598"/>
      <c r="EH298" s="598"/>
      <c r="EI298" s="598"/>
      <c r="EJ298" s="598"/>
      <c r="EK298" s="598"/>
      <c r="EL298" s="598"/>
      <c r="EM298" s="598"/>
      <c r="EN298" s="598"/>
      <c r="EO298" s="598"/>
      <c r="EP298" s="598"/>
      <c r="EQ298" s="598"/>
      <c r="ER298" s="598"/>
    </row>
    <row r="299" spans="1:148" ht="15" customHeight="1">
      <c r="A299" s="598"/>
      <c r="B299" s="598"/>
      <c r="C299" s="598"/>
      <c r="D299" s="598"/>
      <c r="E299" s="598"/>
      <c r="F299" s="598"/>
      <c r="G299" s="598"/>
      <c r="H299" s="598"/>
      <c r="I299" s="598"/>
      <c r="J299" s="598"/>
      <c r="K299" s="598"/>
      <c r="L299" s="598"/>
      <c r="M299" s="598"/>
      <c r="N299" s="598"/>
      <c r="O299" s="598"/>
      <c r="P299" s="598"/>
      <c r="Q299" s="598"/>
      <c r="R299" s="598"/>
      <c r="S299" s="598"/>
      <c r="T299" s="598"/>
      <c r="U299" s="598"/>
      <c r="V299" s="598"/>
      <c r="W299" s="598"/>
      <c r="X299" s="598"/>
      <c r="Y299" s="598"/>
      <c r="Z299" s="598"/>
      <c r="AA299" s="598"/>
      <c r="AB299" s="598"/>
      <c r="AC299" s="598"/>
      <c r="AD299" s="598"/>
      <c r="AE299" s="598"/>
      <c r="AF299" s="598"/>
      <c r="AG299" s="598"/>
      <c r="AH299" s="598"/>
      <c r="AI299" s="598"/>
      <c r="AJ299" s="598"/>
      <c r="AK299" s="598"/>
      <c r="AL299" s="598"/>
      <c r="AM299" s="598"/>
      <c r="AN299" s="598"/>
      <c r="AO299" s="598"/>
      <c r="AP299" s="598"/>
      <c r="AQ299" s="598"/>
      <c r="AR299" s="598"/>
      <c r="AS299" s="598"/>
      <c r="AT299" s="598"/>
      <c r="AU299" s="598"/>
      <c r="AV299" s="598"/>
      <c r="AW299" s="598"/>
      <c r="AX299" s="598"/>
      <c r="AY299" s="598"/>
      <c r="AZ299" s="598"/>
      <c r="BA299" s="598"/>
      <c r="BB299" s="598"/>
      <c r="BC299" s="598"/>
      <c r="BD299" s="598"/>
      <c r="BE299" s="598"/>
      <c r="BF299" s="598"/>
      <c r="BG299" s="598"/>
      <c r="BH299" s="598"/>
      <c r="BI299" s="598"/>
      <c r="BJ299" s="598"/>
      <c r="BK299" s="598"/>
      <c r="BL299" s="598"/>
      <c r="BM299" s="598"/>
      <c r="BN299" s="598"/>
      <c r="BO299" s="598"/>
      <c r="BP299" s="598"/>
      <c r="BQ299" s="598"/>
      <c r="BR299" s="598"/>
      <c r="BS299" s="598"/>
      <c r="BT299" s="598"/>
      <c r="BU299" s="598"/>
      <c r="BV299" s="598"/>
      <c r="BW299" s="598"/>
      <c r="BX299" s="598"/>
      <c r="BY299" s="598"/>
      <c r="BZ299" s="598"/>
      <c r="CA299" s="598"/>
      <c r="CB299" s="598"/>
      <c r="CC299" s="598"/>
      <c r="CD299" s="598"/>
      <c r="CE299" s="598"/>
      <c r="CF299" s="598"/>
      <c r="CG299" s="598"/>
      <c r="CH299" s="598"/>
      <c r="CI299" s="598"/>
      <c r="CJ299" s="598"/>
      <c r="CK299" s="598"/>
      <c r="CL299" s="598"/>
      <c r="CM299" s="598"/>
      <c r="CN299" s="598"/>
      <c r="CO299" s="598"/>
      <c r="CP299" s="598"/>
      <c r="CQ299" s="598"/>
      <c r="CR299" s="598"/>
      <c r="CS299" s="598"/>
      <c r="CT299" s="598"/>
      <c r="CU299" s="598"/>
      <c r="CV299" s="598"/>
      <c r="CW299" s="598"/>
      <c r="CX299" s="598"/>
      <c r="CY299" s="598"/>
      <c r="CZ299" s="598"/>
      <c r="DA299" s="598"/>
      <c r="DB299" s="598"/>
      <c r="DC299" s="598"/>
      <c r="DD299" s="598"/>
      <c r="DE299" s="598"/>
      <c r="DF299" s="598"/>
      <c r="DG299" s="598"/>
      <c r="DH299" s="598"/>
      <c r="DI299" s="598"/>
      <c r="DJ299" s="598"/>
      <c r="DK299" s="598"/>
      <c r="DL299" s="598"/>
      <c r="DM299" s="598"/>
      <c r="DN299" s="598"/>
      <c r="DO299" s="598"/>
      <c r="DP299" s="598"/>
      <c r="DQ299" s="598"/>
      <c r="DR299" s="598"/>
      <c r="DS299" s="598"/>
      <c r="DT299" s="598"/>
      <c r="DU299" s="598"/>
      <c r="DV299" s="598"/>
      <c r="DW299" s="598"/>
      <c r="DX299" s="598"/>
      <c r="DY299" s="598"/>
      <c r="DZ299" s="598"/>
      <c r="EA299" s="598"/>
      <c r="EB299" s="598"/>
      <c r="EC299" s="598"/>
      <c r="ED299" s="598"/>
      <c r="EE299" s="598"/>
      <c r="EF299" s="598"/>
      <c r="EG299" s="598"/>
      <c r="EH299" s="598"/>
      <c r="EI299" s="598"/>
      <c r="EJ299" s="598"/>
      <c r="EK299" s="598"/>
      <c r="EL299" s="598"/>
      <c r="EM299" s="598"/>
      <c r="EN299" s="598"/>
      <c r="EO299" s="598"/>
      <c r="EP299" s="598"/>
      <c r="EQ299" s="598"/>
      <c r="ER299" s="598"/>
    </row>
    <row r="300" spans="1:148" ht="15" customHeight="1">
      <c r="A300" s="598"/>
      <c r="B300" s="598"/>
      <c r="C300" s="598"/>
      <c r="D300" s="598"/>
      <c r="E300" s="598"/>
      <c r="F300" s="598"/>
      <c r="G300" s="598"/>
      <c r="H300" s="598"/>
      <c r="I300" s="598"/>
      <c r="J300" s="598"/>
      <c r="K300" s="598"/>
      <c r="L300" s="598"/>
      <c r="M300" s="598"/>
      <c r="N300" s="598"/>
      <c r="O300" s="598"/>
      <c r="P300" s="598"/>
      <c r="Q300" s="598"/>
      <c r="R300" s="598"/>
      <c r="S300" s="598"/>
      <c r="T300" s="598"/>
      <c r="U300" s="598"/>
      <c r="V300" s="598"/>
      <c r="W300" s="598"/>
      <c r="X300" s="598"/>
      <c r="Y300" s="598"/>
      <c r="Z300" s="598"/>
      <c r="AA300" s="598"/>
      <c r="AB300" s="598"/>
      <c r="AC300" s="598"/>
      <c r="AD300" s="598"/>
      <c r="AE300" s="598"/>
      <c r="AF300" s="598"/>
      <c r="AG300" s="598"/>
      <c r="AH300" s="598"/>
      <c r="AI300" s="598"/>
      <c r="AJ300" s="598"/>
      <c r="AK300" s="598"/>
      <c r="AL300" s="598"/>
      <c r="AM300" s="598"/>
      <c r="AN300" s="598"/>
      <c r="AO300" s="598"/>
      <c r="AP300" s="598"/>
      <c r="AQ300" s="598"/>
      <c r="AR300" s="598"/>
      <c r="AS300" s="598"/>
      <c r="AT300" s="598"/>
      <c r="AU300" s="598"/>
      <c r="AV300" s="598"/>
      <c r="AW300" s="598"/>
      <c r="AX300" s="598"/>
      <c r="AY300" s="598"/>
      <c r="AZ300" s="598"/>
      <c r="BA300" s="598"/>
      <c r="BB300" s="598"/>
      <c r="BC300" s="598"/>
      <c r="BD300" s="598"/>
      <c r="BE300" s="598"/>
      <c r="BF300" s="598"/>
      <c r="BG300" s="598"/>
      <c r="BH300" s="598"/>
      <c r="BI300" s="598"/>
      <c r="BJ300" s="598"/>
      <c r="BK300" s="598"/>
      <c r="BL300" s="598"/>
      <c r="BM300" s="598"/>
      <c r="BN300" s="598"/>
      <c r="BO300" s="598"/>
      <c r="BP300" s="598"/>
      <c r="BQ300" s="598"/>
      <c r="BR300" s="598"/>
      <c r="BS300" s="598"/>
      <c r="BT300" s="598"/>
      <c r="BU300" s="598"/>
      <c r="BV300" s="598"/>
      <c r="BW300" s="598"/>
      <c r="BX300" s="598"/>
      <c r="BY300" s="598"/>
      <c r="BZ300" s="598"/>
      <c r="CA300" s="598"/>
      <c r="CB300" s="598"/>
      <c r="CC300" s="598"/>
      <c r="CD300" s="598"/>
      <c r="CE300" s="598"/>
      <c r="CF300" s="598"/>
      <c r="CG300" s="598"/>
      <c r="CH300" s="598"/>
      <c r="CI300" s="598"/>
      <c r="CJ300" s="598"/>
      <c r="CK300" s="598"/>
      <c r="CL300" s="598"/>
      <c r="CM300" s="598"/>
      <c r="CN300" s="598"/>
      <c r="CO300" s="598"/>
      <c r="CP300" s="598"/>
      <c r="CQ300" s="598"/>
      <c r="CR300" s="598"/>
      <c r="CS300" s="598"/>
      <c r="CT300" s="598"/>
      <c r="CU300" s="598"/>
      <c r="CV300" s="598"/>
      <c r="CW300" s="598"/>
      <c r="CX300" s="598"/>
      <c r="CY300" s="598"/>
      <c r="CZ300" s="598"/>
      <c r="DA300" s="598"/>
      <c r="DB300" s="598"/>
      <c r="DC300" s="598"/>
      <c r="DD300" s="598"/>
      <c r="DE300" s="598"/>
      <c r="DF300" s="598"/>
      <c r="DG300" s="598"/>
      <c r="DH300" s="598"/>
      <c r="DI300" s="598"/>
      <c r="DJ300" s="598"/>
      <c r="DK300" s="598"/>
      <c r="DL300" s="598"/>
      <c r="DM300" s="598"/>
      <c r="DN300" s="598"/>
      <c r="DO300" s="598"/>
      <c r="DP300" s="598"/>
      <c r="DQ300" s="598"/>
      <c r="DR300" s="598"/>
      <c r="DS300" s="598"/>
      <c r="DT300" s="598"/>
      <c r="DU300" s="598"/>
      <c r="DV300" s="598"/>
      <c r="DW300" s="598"/>
      <c r="DX300" s="598"/>
      <c r="DY300" s="598"/>
      <c r="DZ300" s="598"/>
      <c r="EA300" s="598"/>
      <c r="EB300" s="598"/>
      <c r="EC300" s="598"/>
      <c r="ED300" s="598"/>
      <c r="EE300" s="598"/>
      <c r="EF300" s="598"/>
      <c r="EG300" s="598"/>
      <c r="EH300" s="598"/>
      <c r="EI300" s="598"/>
      <c r="EJ300" s="598"/>
      <c r="EK300" s="598"/>
      <c r="EL300" s="598"/>
      <c r="EM300" s="598"/>
      <c r="EN300" s="598"/>
      <c r="EO300" s="598"/>
      <c r="EP300" s="598"/>
      <c r="EQ300" s="598"/>
      <c r="ER300" s="598"/>
    </row>
    <row r="301" spans="1:148" ht="15" customHeight="1">
      <c r="A301" s="598"/>
      <c r="B301" s="598"/>
      <c r="C301" s="598"/>
      <c r="D301" s="598"/>
      <c r="E301" s="598"/>
      <c r="F301" s="598"/>
      <c r="G301" s="598"/>
      <c r="H301" s="598"/>
      <c r="I301" s="598"/>
      <c r="J301" s="598"/>
      <c r="K301" s="598"/>
      <c r="L301" s="598"/>
      <c r="M301" s="598"/>
      <c r="N301" s="598"/>
      <c r="O301" s="598"/>
      <c r="P301" s="598"/>
      <c r="Q301" s="598"/>
      <c r="R301" s="598"/>
      <c r="S301" s="598"/>
      <c r="T301" s="598"/>
      <c r="U301" s="598"/>
      <c r="V301" s="598"/>
      <c r="W301" s="598"/>
      <c r="X301" s="598"/>
      <c r="Y301" s="598"/>
      <c r="Z301" s="598"/>
      <c r="AA301" s="598"/>
      <c r="AB301" s="598"/>
      <c r="AC301" s="598"/>
      <c r="AD301" s="598"/>
      <c r="AE301" s="598"/>
      <c r="AF301" s="598"/>
      <c r="AG301" s="598"/>
      <c r="AH301" s="598"/>
      <c r="AI301" s="598"/>
      <c r="AJ301" s="598"/>
      <c r="AK301" s="598"/>
      <c r="AL301" s="598"/>
      <c r="AM301" s="598"/>
      <c r="AN301" s="598"/>
      <c r="AO301" s="598"/>
      <c r="AP301" s="598"/>
      <c r="AQ301" s="598"/>
      <c r="AR301" s="598"/>
      <c r="AS301" s="598"/>
      <c r="AT301" s="598"/>
      <c r="AU301" s="598"/>
      <c r="AV301" s="598"/>
      <c r="AW301" s="598"/>
      <c r="AX301" s="598"/>
      <c r="AY301" s="598"/>
      <c r="AZ301" s="598"/>
      <c r="BA301" s="598"/>
      <c r="BB301" s="598"/>
      <c r="BC301" s="598"/>
      <c r="BD301" s="598"/>
      <c r="BE301" s="598"/>
      <c r="BF301" s="598"/>
      <c r="BG301" s="598"/>
      <c r="BH301" s="598"/>
      <c r="BI301" s="598"/>
      <c r="BJ301" s="598"/>
      <c r="BK301" s="598"/>
      <c r="BL301" s="598"/>
      <c r="BM301" s="598"/>
      <c r="BN301" s="598"/>
      <c r="BO301" s="598"/>
      <c r="BP301" s="598"/>
      <c r="BQ301" s="598"/>
      <c r="BR301" s="598"/>
      <c r="BS301" s="598"/>
      <c r="BT301" s="598"/>
      <c r="BU301" s="598"/>
      <c r="BV301" s="598"/>
      <c r="BW301" s="598"/>
      <c r="BX301" s="598"/>
      <c r="BY301" s="598"/>
      <c r="BZ301" s="598"/>
      <c r="CA301" s="598"/>
      <c r="CB301" s="598"/>
      <c r="CC301" s="598"/>
      <c r="CD301" s="598"/>
      <c r="CE301" s="598"/>
      <c r="CF301" s="598"/>
      <c r="CG301" s="598"/>
      <c r="CH301" s="598"/>
      <c r="CI301" s="598"/>
      <c r="CJ301" s="598"/>
      <c r="CK301" s="598"/>
      <c r="CL301" s="598"/>
      <c r="CM301" s="598"/>
      <c r="CN301" s="598"/>
      <c r="CO301" s="598"/>
      <c r="CP301" s="598"/>
      <c r="CQ301" s="598"/>
      <c r="CR301" s="598"/>
      <c r="CS301" s="598"/>
      <c r="CT301" s="598"/>
      <c r="CU301" s="598"/>
      <c r="CV301" s="598"/>
      <c r="CW301" s="598"/>
      <c r="CX301" s="598"/>
      <c r="CY301" s="598"/>
      <c r="CZ301" s="598"/>
      <c r="DA301" s="598"/>
      <c r="DB301" s="598"/>
      <c r="DC301" s="598"/>
      <c r="DD301" s="598"/>
      <c r="DE301" s="598"/>
      <c r="DF301" s="598"/>
      <c r="DG301" s="598"/>
      <c r="DH301" s="598"/>
      <c r="DI301" s="598"/>
      <c r="DJ301" s="598"/>
      <c r="DK301" s="598"/>
      <c r="DL301" s="598"/>
      <c r="DM301" s="598"/>
      <c r="DN301" s="598"/>
      <c r="DO301" s="598"/>
      <c r="DP301" s="598"/>
      <c r="DQ301" s="598"/>
      <c r="DR301" s="598"/>
      <c r="DS301" s="598"/>
      <c r="DT301" s="598"/>
      <c r="DU301" s="598"/>
      <c r="DV301" s="598"/>
      <c r="DW301" s="598"/>
      <c r="DX301" s="598"/>
      <c r="DY301" s="598"/>
      <c r="DZ301" s="598"/>
      <c r="EA301" s="598"/>
      <c r="EB301" s="598"/>
      <c r="EC301" s="598"/>
      <c r="ED301" s="598"/>
      <c r="EE301" s="598"/>
      <c r="EF301" s="598"/>
      <c r="EG301" s="598"/>
      <c r="EH301" s="598"/>
      <c r="EI301" s="598"/>
      <c r="EJ301" s="598"/>
      <c r="EK301" s="598"/>
      <c r="EL301" s="598"/>
      <c r="EM301" s="598"/>
      <c r="EN301" s="598"/>
      <c r="EO301" s="598"/>
      <c r="EP301" s="598"/>
      <c r="EQ301" s="598"/>
      <c r="ER301" s="598"/>
    </row>
    <row r="302" spans="1:148" ht="15" customHeight="1">
      <c r="A302" s="598"/>
      <c r="B302" s="598"/>
      <c r="C302" s="598"/>
      <c r="D302" s="598"/>
      <c r="E302" s="598"/>
      <c r="F302" s="598"/>
      <c r="G302" s="598"/>
      <c r="H302" s="598"/>
      <c r="I302" s="598"/>
      <c r="J302" s="598"/>
      <c r="K302" s="598"/>
      <c r="L302" s="598"/>
      <c r="M302" s="598"/>
      <c r="N302" s="598"/>
      <c r="O302" s="598"/>
      <c r="P302" s="598"/>
      <c r="Q302" s="598"/>
      <c r="R302" s="598"/>
      <c r="S302" s="598"/>
      <c r="T302" s="598"/>
      <c r="U302" s="598"/>
      <c r="V302" s="598"/>
      <c r="W302" s="598"/>
      <c r="X302" s="598"/>
      <c r="Y302" s="598"/>
      <c r="Z302" s="598"/>
      <c r="AA302" s="598"/>
      <c r="AB302" s="598"/>
      <c r="AC302" s="598"/>
      <c r="AD302" s="598"/>
      <c r="AE302" s="598"/>
      <c r="AF302" s="598"/>
      <c r="AG302" s="598"/>
      <c r="AH302" s="598"/>
      <c r="AI302" s="598"/>
      <c r="AJ302" s="598"/>
      <c r="AK302" s="598"/>
      <c r="AL302" s="598"/>
      <c r="AM302" s="598"/>
      <c r="AN302" s="598"/>
      <c r="AO302" s="598"/>
      <c r="AP302" s="598"/>
      <c r="AQ302" s="598"/>
      <c r="AR302" s="598"/>
      <c r="AS302" s="598"/>
      <c r="AT302" s="598"/>
      <c r="AU302" s="598"/>
      <c r="AV302" s="598"/>
      <c r="AW302" s="598"/>
      <c r="AX302" s="598"/>
      <c r="AY302" s="598"/>
      <c r="AZ302" s="598"/>
      <c r="BA302" s="598"/>
      <c r="BB302" s="598"/>
      <c r="BC302" s="598"/>
      <c r="BD302" s="598"/>
      <c r="BE302" s="598"/>
      <c r="BF302" s="598"/>
      <c r="BG302" s="598"/>
      <c r="BH302" s="598"/>
      <c r="BI302" s="598"/>
      <c r="BJ302" s="598"/>
      <c r="BK302" s="598"/>
      <c r="BL302" s="598"/>
      <c r="BM302" s="598"/>
      <c r="BN302" s="598"/>
      <c r="BO302" s="598"/>
      <c r="BP302" s="598"/>
      <c r="BQ302" s="598"/>
      <c r="BR302" s="598"/>
      <c r="BS302" s="598"/>
      <c r="BT302" s="598"/>
      <c r="BU302" s="598"/>
      <c r="BV302" s="598"/>
      <c r="BW302" s="598"/>
      <c r="BX302" s="598"/>
      <c r="BY302" s="598"/>
      <c r="BZ302" s="598"/>
      <c r="CA302" s="598"/>
      <c r="CB302" s="598"/>
      <c r="CC302" s="598"/>
      <c r="CD302" s="598"/>
      <c r="CE302" s="598"/>
      <c r="CF302" s="598"/>
      <c r="CG302" s="598"/>
      <c r="CH302" s="598"/>
      <c r="CI302" s="598"/>
      <c r="CJ302" s="598"/>
      <c r="CK302" s="598"/>
      <c r="CL302" s="598"/>
      <c r="CM302" s="598"/>
      <c r="CN302" s="598"/>
      <c r="CO302" s="598"/>
      <c r="CP302" s="598"/>
      <c r="CQ302" s="598"/>
      <c r="CR302" s="598"/>
      <c r="CS302" s="598"/>
      <c r="CT302" s="598"/>
      <c r="CU302" s="598"/>
      <c r="CV302" s="598"/>
      <c r="CW302" s="598"/>
      <c r="CX302" s="598"/>
      <c r="CY302" s="598"/>
      <c r="CZ302" s="598"/>
      <c r="DA302" s="598"/>
      <c r="DB302" s="598"/>
      <c r="DC302" s="598"/>
      <c r="DD302" s="598"/>
      <c r="DE302" s="598"/>
      <c r="DF302" s="598"/>
      <c r="DG302" s="598"/>
      <c r="DH302" s="598"/>
      <c r="DI302" s="598"/>
      <c r="DJ302" s="598"/>
      <c r="DK302" s="598"/>
      <c r="DL302" s="598"/>
      <c r="DM302" s="598"/>
      <c r="DN302" s="598"/>
      <c r="DO302" s="598"/>
      <c r="DP302" s="598"/>
      <c r="DQ302" s="598"/>
      <c r="DR302" s="598"/>
      <c r="DS302" s="598"/>
      <c r="DT302" s="598"/>
      <c r="DU302" s="598"/>
      <c r="DV302" s="598"/>
      <c r="DW302" s="598"/>
      <c r="DX302" s="598"/>
      <c r="DY302" s="598"/>
      <c r="DZ302" s="598"/>
      <c r="EA302" s="598"/>
      <c r="EB302" s="598"/>
      <c r="EC302" s="598"/>
      <c r="ED302" s="598"/>
      <c r="EE302" s="598"/>
      <c r="EF302" s="598"/>
      <c r="EG302" s="598"/>
      <c r="EH302" s="598"/>
      <c r="EI302" s="598"/>
      <c r="EJ302" s="598"/>
      <c r="EK302" s="598"/>
      <c r="EL302" s="598"/>
      <c r="EM302" s="598"/>
      <c r="EN302" s="598"/>
      <c r="EO302" s="598"/>
      <c r="EP302" s="598"/>
      <c r="EQ302" s="598"/>
      <c r="ER302" s="598"/>
    </row>
    <row r="303" spans="1:148" ht="15" customHeight="1">
      <c r="A303" s="598"/>
      <c r="B303" s="598"/>
      <c r="C303" s="598"/>
      <c r="D303" s="598"/>
      <c r="E303" s="598"/>
      <c r="F303" s="598"/>
      <c r="G303" s="598"/>
      <c r="H303" s="598"/>
      <c r="I303" s="598"/>
      <c r="J303" s="598"/>
      <c r="K303" s="598"/>
      <c r="L303" s="598"/>
      <c r="M303" s="598"/>
      <c r="N303" s="598"/>
      <c r="O303" s="598"/>
      <c r="P303" s="598"/>
      <c r="Q303" s="598"/>
      <c r="R303" s="598"/>
      <c r="S303" s="598"/>
      <c r="T303" s="598"/>
      <c r="U303" s="598"/>
      <c r="V303" s="598"/>
      <c r="W303" s="598"/>
      <c r="X303" s="598"/>
      <c r="Y303" s="598"/>
      <c r="Z303" s="598"/>
      <c r="AA303" s="598"/>
      <c r="AB303" s="598"/>
      <c r="AC303" s="598"/>
      <c r="AD303" s="598"/>
      <c r="AE303" s="598"/>
      <c r="AF303" s="598"/>
      <c r="AG303" s="598"/>
      <c r="AH303" s="598"/>
      <c r="AI303" s="598"/>
      <c r="AJ303" s="598"/>
      <c r="AK303" s="598"/>
      <c r="AL303" s="598"/>
      <c r="AM303" s="598"/>
      <c r="AN303" s="598"/>
      <c r="AO303" s="598"/>
      <c r="AP303" s="598"/>
      <c r="AQ303" s="598"/>
      <c r="AR303" s="598"/>
      <c r="AS303" s="598"/>
      <c r="AT303" s="598"/>
      <c r="AU303" s="598"/>
      <c r="AV303" s="598"/>
      <c r="AW303" s="598"/>
      <c r="AX303" s="598"/>
      <c r="AY303" s="598"/>
      <c r="AZ303" s="598"/>
      <c r="BA303" s="598"/>
      <c r="BB303" s="598"/>
      <c r="BC303" s="598"/>
      <c r="BD303" s="598"/>
      <c r="BE303" s="598"/>
      <c r="BF303" s="598"/>
      <c r="BG303" s="598"/>
      <c r="BH303" s="598"/>
      <c r="BI303" s="598"/>
      <c r="BJ303" s="598"/>
      <c r="BK303" s="598"/>
      <c r="BL303" s="598"/>
      <c r="BM303" s="598"/>
      <c r="BN303" s="598"/>
      <c r="BO303" s="598"/>
      <c r="BP303" s="598"/>
      <c r="BQ303" s="598"/>
      <c r="BR303" s="598"/>
      <c r="BS303" s="598"/>
      <c r="BT303" s="598"/>
      <c r="BU303" s="598"/>
      <c r="BV303" s="598"/>
      <c r="BW303" s="598"/>
      <c r="BX303" s="598"/>
      <c r="BY303" s="598"/>
      <c r="BZ303" s="598"/>
      <c r="CA303" s="598"/>
      <c r="CB303" s="598"/>
      <c r="CC303" s="598"/>
      <c r="CD303" s="598"/>
      <c r="CE303" s="598"/>
      <c r="CF303" s="598"/>
      <c r="CG303" s="598"/>
      <c r="CH303" s="598"/>
      <c r="CI303" s="598"/>
      <c r="CJ303" s="598"/>
      <c r="CK303" s="598"/>
      <c r="CL303" s="598"/>
      <c r="CM303" s="598"/>
      <c r="CN303" s="598"/>
      <c r="CO303" s="598"/>
      <c r="CP303" s="598"/>
      <c r="CQ303" s="598"/>
      <c r="CR303" s="598"/>
      <c r="CS303" s="598"/>
      <c r="CT303" s="598"/>
      <c r="CU303" s="598"/>
      <c r="CV303" s="598"/>
      <c r="CW303" s="598"/>
      <c r="CX303" s="598"/>
      <c r="CY303" s="598"/>
      <c r="CZ303" s="598"/>
      <c r="DA303" s="598"/>
      <c r="DB303" s="598"/>
      <c r="DC303" s="598"/>
      <c r="DD303" s="598"/>
      <c r="DE303" s="598"/>
      <c r="DF303" s="598"/>
      <c r="DG303" s="598"/>
      <c r="DH303" s="598"/>
      <c r="DI303" s="598"/>
      <c r="DJ303" s="598"/>
      <c r="DK303" s="598"/>
      <c r="DL303" s="598"/>
      <c r="DM303" s="598"/>
      <c r="DN303" s="598"/>
      <c r="DO303" s="598"/>
      <c r="DP303" s="598"/>
      <c r="DQ303" s="598"/>
      <c r="DR303" s="598"/>
      <c r="DS303" s="598"/>
      <c r="DT303" s="598"/>
      <c r="DU303" s="598"/>
      <c r="DV303" s="598"/>
      <c r="DW303" s="598"/>
      <c r="DX303" s="598"/>
      <c r="DY303" s="598"/>
      <c r="DZ303" s="598"/>
      <c r="EA303" s="598"/>
      <c r="EB303" s="598"/>
      <c r="EC303" s="598"/>
      <c r="ED303" s="598"/>
      <c r="EE303" s="598"/>
      <c r="EF303" s="598"/>
      <c r="EG303" s="598"/>
      <c r="EH303" s="598"/>
      <c r="EI303" s="598"/>
      <c r="EJ303" s="598"/>
      <c r="EK303" s="598"/>
      <c r="EL303" s="598"/>
      <c r="EM303" s="598"/>
      <c r="EN303" s="598"/>
      <c r="EO303" s="598"/>
      <c r="EP303" s="598"/>
      <c r="EQ303" s="598"/>
      <c r="ER303" s="598"/>
    </row>
    <row r="304" spans="1:148" ht="15" customHeight="1">
      <c r="A304" s="598"/>
      <c r="B304" s="598" t="s">
        <v>131</v>
      </c>
      <c r="C304" s="598" t="s">
        <v>124</v>
      </c>
      <c r="D304" s="598" t="s">
        <v>154</v>
      </c>
      <c r="E304" s="598" t="s">
        <v>132</v>
      </c>
      <c r="F304" s="598" t="s">
        <v>106</v>
      </c>
      <c r="G304" s="598"/>
      <c r="H304" s="598" t="s">
        <v>108</v>
      </c>
      <c r="I304" s="598"/>
      <c r="J304" s="598"/>
      <c r="K304" s="598"/>
      <c r="L304" s="598"/>
      <c r="M304" s="598" t="s">
        <v>87</v>
      </c>
      <c r="N304" s="598" t="s">
        <v>177</v>
      </c>
      <c r="O304" s="598"/>
      <c r="P304" s="598" t="s">
        <v>119</v>
      </c>
      <c r="Q304" s="598" t="s">
        <v>109</v>
      </c>
      <c r="R304" s="598"/>
      <c r="S304" s="598"/>
      <c r="T304" s="598"/>
      <c r="U304" s="598"/>
      <c r="V304" s="598"/>
      <c r="W304" s="598"/>
      <c r="X304" s="598" t="s">
        <v>96</v>
      </c>
      <c r="Y304" s="598" t="s">
        <v>134</v>
      </c>
      <c r="Z304" s="598" t="s">
        <v>858</v>
      </c>
      <c r="AA304" s="598"/>
      <c r="AB304" s="598"/>
      <c r="AC304" s="598"/>
      <c r="AD304" s="598"/>
      <c r="AE304" s="598"/>
      <c r="AF304" s="598"/>
      <c r="AG304" s="598" t="s">
        <v>160</v>
      </c>
      <c r="AH304" s="598"/>
      <c r="AI304" s="598"/>
      <c r="AJ304" s="598"/>
      <c r="AK304" s="598"/>
      <c r="AL304" s="598" t="s">
        <v>137</v>
      </c>
      <c r="AM304" s="598" t="s">
        <v>138</v>
      </c>
      <c r="AN304" s="598"/>
      <c r="AO304" s="598"/>
      <c r="AP304" s="598"/>
      <c r="AQ304" s="598"/>
      <c r="AR304" s="598" t="s">
        <v>149</v>
      </c>
      <c r="AS304" s="598" t="s">
        <v>147</v>
      </c>
      <c r="AT304" s="598"/>
      <c r="AU304" s="598" t="s">
        <v>100</v>
      </c>
      <c r="AV304" s="598" t="s">
        <v>116</v>
      </c>
      <c r="AW304" s="598" t="s">
        <v>117</v>
      </c>
      <c r="AX304" s="598"/>
      <c r="AY304" s="598" t="s">
        <v>146</v>
      </c>
      <c r="AZ304" s="598"/>
      <c r="BA304" s="598"/>
      <c r="BB304" s="598"/>
      <c r="BC304" s="598" t="s">
        <v>112</v>
      </c>
      <c r="BD304" s="598" t="s">
        <v>112</v>
      </c>
      <c r="BE304" s="598"/>
      <c r="BF304" s="598" t="s">
        <v>144</v>
      </c>
      <c r="BG304" s="598" t="s">
        <v>173</v>
      </c>
      <c r="BH304" s="598"/>
      <c r="BI304" s="598" t="s">
        <v>105</v>
      </c>
      <c r="BJ304" s="598"/>
      <c r="BK304" s="598"/>
      <c r="BL304" s="598"/>
      <c r="BM304" s="598" t="s">
        <v>151</v>
      </c>
      <c r="BN304" s="598" t="s">
        <v>115</v>
      </c>
      <c r="BO304" s="598" t="s">
        <v>115</v>
      </c>
      <c r="BP304" s="598"/>
      <c r="BQ304" s="598"/>
      <c r="BR304" s="598" t="s">
        <v>115</v>
      </c>
      <c r="BS304" s="598" t="s">
        <v>859</v>
      </c>
      <c r="BT304" s="598" t="s">
        <v>860</v>
      </c>
      <c r="BU304" s="598"/>
      <c r="BV304" s="598"/>
      <c r="BW304" s="598"/>
      <c r="BX304" s="598"/>
      <c r="BY304" s="598"/>
      <c r="BZ304" s="598"/>
      <c r="CA304" s="598"/>
      <c r="CB304" s="598" t="s">
        <v>155</v>
      </c>
      <c r="CC304" s="598"/>
      <c r="CD304" s="598" t="s">
        <v>156</v>
      </c>
      <c r="CE304" s="598" t="s">
        <v>142</v>
      </c>
      <c r="CF304" s="598"/>
      <c r="CG304" s="598"/>
      <c r="CH304" s="598" t="s">
        <v>139</v>
      </c>
      <c r="CI304" s="598"/>
      <c r="CJ304" s="598" t="s">
        <v>130</v>
      </c>
      <c r="CK304" s="598"/>
      <c r="CL304" s="598" t="s">
        <v>17</v>
      </c>
      <c r="CM304" s="598" t="s">
        <v>101</v>
      </c>
      <c r="CN304" s="598" t="s">
        <v>141</v>
      </c>
      <c r="CO304" s="598" t="s">
        <v>861</v>
      </c>
      <c r="CP304" s="598"/>
      <c r="CQ304" s="598"/>
      <c r="CR304" s="598" t="s">
        <v>135</v>
      </c>
      <c r="CS304" s="598" t="s">
        <v>862</v>
      </c>
      <c r="CT304" s="598"/>
      <c r="CU304" s="598" t="s">
        <v>169</v>
      </c>
      <c r="CV304" s="598" t="s">
        <v>86</v>
      </c>
      <c r="CW304" s="598" t="s">
        <v>143</v>
      </c>
      <c r="CX304" s="598"/>
      <c r="CY304" s="598"/>
      <c r="CZ304" s="598"/>
      <c r="DA304" s="598" t="s">
        <v>863</v>
      </c>
      <c r="DB304" s="598" t="s">
        <v>162</v>
      </c>
      <c r="DC304" s="598" t="s">
        <v>178</v>
      </c>
      <c r="DD304" s="598"/>
      <c r="DE304" s="598"/>
      <c r="DF304" s="598"/>
      <c r="DG304" s="598" t="s">
        <v>864</v>
      </c>
      <c r="DH304" s="598" t="s">
        <v>865</v>
      </c>
      <c r="DI304" s="598"/>
      <c r="DJ304" s="598"/>
      <c r="DK304" s="598"/>
      <c r="DL304" s="598"/>
      <c r="DM304" s="598"/>
      <c r="DN304" s="598"/>
      <c r="DO304" s="598"/>
      <c r="DP304" s="598"/>
      <c r="DQ304" s="598"/>
      <c r="DR304" s="598"/>
      <c r="DS304" s="598"/>
      <c r="DT304" s="598"/>
      <c r="DU304" s="598"/>
      <c r="DV304" s="598"/>
      <c r="DW304" s="598"/>
      <c r="DX304" s="598"/>
      <c r="DY304" s="598"/>
      <c r="DZ304" s="598"/>
      <c r="EA304" s="598"/>
      <c r="EB304" s="598"/>
      <c r="EC304" s="598"/>
      <c r="ED304" s="598"/>
      <c r="EE304" s="598"/>
      <c r="EF304" s="598"/>
      <c r="EG304" s="598"/>
      <c r="EH304" s="598"/>
      <c r="EI304" s="598"/>
      <c r="EJ304" s="598"/>
      <c r="EK304" s="598"/>
      <c r="EL304" s="598"/>
      <c r="EM304" s="598"/>
      <c r="EN304" s="598"/>
      <c r="EO304" s="598"/>
      <c r="EP304" s="598"/>
      <c r="EQ304" s="598"/>
      <c r="ER304" s="598"/>
    </row>
    <row r="305" spans="1:148" ht="15" customHeight="1">
      <c r="A305" s="598" t="s">
        <v>866</v>
      </c>
      <c r="B305" s="598">
        <v>6</v>
      </c>
      <c r="C305" s="598">
        <v>70.7</v>
      </c>
      <c r="D305" s="598">
        <v>7.7679999999999998</v>
      </c>
      <c r="E305" s="598">
        <v>82.016999999999996</v>
      </c>
      <c r="F305" s="598">
        <v>344.1</v>
      </c>
      <c r="G305" s="598"/>
      <c r="H305" s="598">
        <v>849.68</v>
      </c>
      <c r="I305" s="598"/>
      <c r="J305" s="598"/>
      <c r="K305" s="598"/>
      <c r="L305" s="598"/>
      <c r="M305" s="598">
        <v>33.299999999999997</v>
      </c>
      <c r="N305" s="598">
        <v>130.4</v>
      </c>
      <c r="O305" s="598"/>
      <c r="P305" s="598">
        <v>571.85</v>
      </c>
      <c r="Q305" s="598">
        <v>551</v>
      </c>
      <c r="R305" s="598"/>
      <c r="S305" s="598"/>
      <c r="T305" s="598"/>
      <c r="U305" s="598"/>
      <c r="V305" s="598"/>
      <c r="W305" s="598"/>
      <c r="X305" s="598">
        <v>12</v>
      </c>
      <c r="Y305" s="598">
        <v>1013.66</v>
      </c>
      <c r="Z305" s="598">
        <v>319.5</v>
      </c>
      <c r="AA305" s="598"/>
      <c r="AB305" s="598"/>
      <c r="AC305" s="598"/>
      <c r="AD305" s="598"/>
      <c r="AE305" s="598"/>
      <c r="AF305" s="598"/>
      <c r="AG305" s="598">
        <v>392</v>
      </c>
      <c r="AH305" s="598"/>
      <c r="AI305" s="598"/>
      <c r="AJ305" s="598"/>
      <c r="AK305" s="598"/>
      <c r="AL305" s="598">
        <v>12</v>
      </c>
      <c r="AM305" s="598">
        <v>40</v>
      </c>
      <c r="AN305" s="598"/>
      <c r="AO305" s="598"/>
      <c r="AP305" s="598"/>
      <c r="AQ305" s="598"/>
      <c r="AR305" s="598">
        <v>2</v>
      </c>
      <c r="AS305" s="598">
        <v>25.9</v>
      </c>
      <c r="AT305" s="598"/>
      <c r="AU305" s="598">
        <v>83.72</v>
      </c>
      <c r="AV305" s="598">
        <v>929.2</v>
      </c>
      <c r="AW305" s="598">
        <v>432.4</v>
      </c>
      <c r="AX305" s="598"/>
      <c r="AY305" s="598"/>
      <c r="AZ305" s="598"/>
      <c r="BA305" s="598"/>
      <c r="BB305" s="598"/>
      <c r="BC305" s="598">
        <v>42</v>
      </c>
      <c r="BD305" s="598">
        <v>42</v>
      </c>
      <c r="BE305" s="598"/>
      <c r="BF305" s="598">
        <v>-1.5</v>
      </c>
      <c r="BG305" s="598">
        <v>2.1</v>
      </c>
      <c r="BH305" s="598"/>
      <c r="BI305" s="598">
        <v>3</v>
      </c>
      <c r="BJ305" s="598"/>
      <c r="BK305" s="598"/>
      <c r="BL305" s="598"/>
      <c r="BM305" s="598">
        <v>-3</v>
      </c>
      <c r="BN305" s="598">
        <v>241.5</v>
      </c>
      <c r="BO305" s="598">
        <v>241.5</v>
      </c>
      <c r="BP305" s="598"/>
      <c r="BQ305" s="598"/>
      <c r="BR305" s="598">
        <v>241.5</v>
      </c>
      <c r="BS305" s="598">
        <v>-45</v>
      </c>
      <c r="BT305" s="598">
        <v>168</v>
      </c>
      <c r="BU305" s="598"/>
      <c r="BV305" s="598"/>
      <c r="BW305" s="598"/>
      <c r="BX305" s="598"/>
      <c r="BY305" s="598"/>
      <c r="BZ305" s="598"/>
      <c r="CA305" s="598"/>
      <c r="CB305" s="598">
        <v>-4.07</v>
      </c>
      <c r="CC305" s="598"/>
      <c r="CD305" s="598">
        <v>2776</v>
      </c>
      <c r="CE305" s="598">
        <v>157.25</v>
      </c>
      <c r="CF305" s="598"/>
      <c r="CG305" s="598"/>
      <c r="CH305" s="598">
        <v>660.298</v>
      </c>
      <c r="CI305" s="598"/>
      <c r="CJ305" s="598">
        <v>429</v>
      </c>
      <c r="CK305" s="598"/>
      <c r="CL305" s="598">
        <v>5152</v>
      </c>
      <c r="CM305" s="598">
        <v>7.5</v>
      </c>
      <c r="CN305" s="598">
        <v>954.5</v>
      </c>
      <c r="CO305" s="598">
        <v>16.84</v>
      </c>
      <c r="CP305" s="598"/>
      <c r="CQ305" s="598"/>
      <c r="CR305" s="598">
        <v>439.02</v>
      </c>
      <c r="CS305" s="598">
        <v>-4.25</v>
      </c>
      <c r="CT305" s="598"/>
      <c r="CU305" s="598">
        <v>61.42</v>
      </c>
      <c r="CV305" s="598">
        <v>409.28</v>
      </c>
      <c r="CW305" s="598">
        <v>120.96</v>
      </c>
      <c r="CX305" s="598"/>
      <c r="CY305" s="598"/>
      <c r="CZ305" s="598"/>
      <c r="DA305" s="598">
        <v>70.400000000000006</v>
      </c>
      <c r="DB305" s="598">
        <v>136.6</v>
      </c>
      <c r="DC305" s="598">
        <v>121.41</v>
      </c>
      <c r="DD305" s="598"/>
      <c r="DE305" s="598"/>
      <c r="DF305" s="598"/>
      <c r="DG305" s="598">
        <v>429.40499999999997</v>
      </c>
      <c r="DH305" s="598">
        <v>46756.084999999999</v>
      </c>
      <c r="DI305" s="598">
        <v>-17560.157999999999</v>
      </c>
      <c r="DJ305" s="598"/>
      <c r="DK305" s="598"/>
      <c r="DL305" s="598"/>
      <c r="DM305" s="598"/>
      <c r="DN305" s="598"/>
      <c r="DO305" s="598"/>
      <c r="DP305" s="598"/>
      <c r="DQ305" s="598"/>
      <c r="DR305" s="598"/>
      <c r="DS305" s="598"/>
      <c r="DT305" s="598"/>
      <c r="DU305" s="598"/>
      <c r="DV305" s="598"/>
      <c r="DW305" s="598"/>
      <c r="DX305" s="598"/>
      <c r="DY305" s="598"/>
      <c r="DZ305" s="598"/>
      <c r="EA305" s="598"/>
      <c r="EB305" s="598"/>
      <c r="EC305" s="598"/>
      <c r="ED305" s="598"/>
      <c r="EE305" s="598"/>
      <c r="EF305" s="598"/>
      <c r="EG305" s="598"/>
      <c r="EH305" s="598"/>
      <c r="EI305" s="598"/>
      <c r="EJ305" s="598"/>
      <c r="EK305" s="598"/>
      <c r="EL305" s="598"/>
      <c r="EM305" s="598"/>
      <c r="EN305" s="598"/>
      <c r="EO305" s="598"/>
      <c r="EP305" s="598"/>
      <c r="EQ305" s="598"/>
      <c r="ER305" s="598"/>
    </row>
    <row r="306" spans="1:148" ht="15" customHeight="1">
      <c r="A306" s="598" t="s">
        <v>867</v>
      </c>
      <c r="B306" s="598">
        <v>6</v>
      </c>
      <c r="C306" s="598"/>
      <c r="D306" s="598">
        <v>1.946</v>
      </c>
      <c r="E306" s="598">
        <v>2E-3</v>
      </c>
      <c r="F306" s="598">
        <v>11.84</v>
      </c>
      <c r="G306" s="598"/>
      <c r="H306" s="598">
        <v>5.2</v>
      </c>
      <c r="I306" s="598"/>
      <c r="J306" s="598"/>
      <c r="K306" s="598"/>
      <c r="L306" s="598"/>
      <c r="M306" s="598">
        <v>20.72</v>
      </c>
      <c r="N306" s="598"/>
      <c r="O306" s="598"/>
      <c r="P306" s="598">
        <v>1.08</v>
      </c>
      <c r="Q306" s="598"/>
      <c r="R306" s="598"/>
      <c r="S306" s="598"/>
      <c r="T306" s="598"/>
      <c r="U306" s="598"/>
      <c r="V306" s="598"/>
      <c r="W306" s="598"/>
      <c r="X306" s="598"/>
      <c r="Y306" s="598">
        <v>4.32</v>
      </c>
      <c r="Z306" s="598">
        <v>3</v>
      </c>
      <c r="AA306" s="598"/>
      <c r="AB306" s="598"/>
      <c r="AC306" s="598"/>
      <c r="AD306" s="598"/>
      <c r="AE306" s="598"/>
      <c r="AF306" s="598"/>
      <c r="AG306" s="598"/>
      <c r="AH306" s="598"/>
      <c r="AI306" s="598"/>
      <c r="AJ306" s="598"/>
      <c r="AK306" s="598"/>
      <c r="AL306" s="598">
        <v>4</v>
      </c>
      <c r="AM306" s="598"/>
      <c r="AN306" s="598"/>
      <c r="AO306" s="598"/>
      <c r="AP306" s="598"/>
      <c r="AQ306" s="598"/>
      <c r="AR306" s="598">
        <v>0.75</v>
      </c>
      <c r="AS306" s="598">
        <v>3.7</v>
      </c>
      <c r="AT306" s="598"/>
      <c r="AU306" s="598">
        <v>5.52</v>
      </c>
      <c r="AV306" s="598"/>
      <c r="AW306" s="598"/>
      <c r="AX306" s="598"/>
      <c r="AY306" s="598">
        <v>1.5</v>
      </c>
      <c r="AZ306" s="598"/>
      <c r="BA306" s="598"/>
      <c r="BB306" s="598"/>
      <c r="BC306" s="598"/>
      <c r="BD306" s="598"/>
      <c r="BE306" s="598"/>
      <c r="BF306" s="598">
        <v>3</v>
      </c>
      <c r="BG306" s="598"/>
      <c r="BH306" s="598"/>
      <c r="BI306" s="598">
        <v>1.5</v>
      </c>
      <c r="BJ306" s="598"/>
      <c r="BK306" s="598"/>
      <c r="BL306" s="598"/>
      <c r="BM306" s="598">
        <v>1.5</v>
      </c>
      <c r="BN306" s="598">
        <v>111</v>
      </c>
      <c r="BO306" s="598">
        <v>111</v>
      </c>
      <c r="BP306" s="598"/>
      <c r="BQ306" s="598"/>
      <c r="BR306" s="598">
        <v>111</v>
      </c>
      <c r="BS306" s="598"/>
      <c r="BT306" s="598"/>
      <c r="BU306" s="598"/>
      <c r="BV306" s="598"/>
      <c r="BW306" s="598"/>
      <c r="BX306" s="598"/>
      <c r="BY306" s="598"/>
      <c r="BZ306" s="598"/>
      <c r="CA306" s="598"/>
      <c r="CB306" s="598">
        <v>2.96</v>
      </c>
      <c r="CC306" s="598"/>
      <c r="CD306" s="598">
        <v>1.2</v>
      </c>
      <c r="CE306" s="598"/>
      <c r="CF306" s="598"/>
      <c r="CG306" s="598"/>
      <c r="CH306" s="598">
        <v>3</v>
      </c>
      <c r="CI306" s="598"/>
      <c r="CJ306" s="598">
        <v>6</v>
      </c>
      <c r="CK306" s="598"/>
      <c r="CL306" s="598">
        <v>3</v>
      </c>
      <c r="CM306" s="598"/>
      <c r="CN306" s="598">
        <v>132</v>
      </c>
      <c r="CO306" s="598"/>
      <c r="CP306" s="598"/>
      <c r="CQ306" s="598"/>
      <c r="CR306" s="598">
        <v>3.06</v>
      </c>
      <c r="CS306" s="598"/>
      <c r="CT306" s="598"/>
      <c r="CU306" s="598"/>
      <c r="CV306" s="598">
        <v>110.88</v>
      </c>
      <c r="CW306" s="598"/>
      <c r="CX306" s="598"/>
      <c r="CY306" s="598"/>
      <c r="CZ306" s="598"/>
      <c r="DA306" s="598"/>
      <c r="DB306" s="598"/>
      <c r="DC306" s="598">
        <v>2.2799999999999998</v>
      </c>
      <c r="DD306" s="598"/>
      <c r="DE306" s="598"/>
      <c r="DF306" s="598"/>
      <c r="DG306" s="598">
        <v>2.2200000000000002</v>
      </c>
      <c r="DH306" s="598">
        <v>1521.7840000000001</v>
      </c>
      <c r="DI306" s="598">
        <v>1829.1399999999999</v>
      </c>
      <c r="DJ306" s="598"/>
      <c r="DK306" s="598"/>
      <c r="DL306" s="598"/>
      <c r="DM306" s="598"/>
      <c r="DN306" s="598"/>
      <c r="DO306" s="598"/>
      <c r="DP306" s="598"/>
      <c r="DQ306" s="598"/>
      <c r="DR306" s="598"/>
      <c r="DS306" s="598"/>
      <c r="DT306" s="598"/>
      <c r="DU306" s="598"/>
      <c r="DV306" s="598"/>
      <c r="DW306" s="598"/>
      <c r="DX306" s="598"/>
      <c r="DY306" s="598"/>
      <c r="DZ306" s="598"/>
      <c r="EA306" s="598"/>
      <c r="EB306" s="598"/>
      <c r="EC306" s="598"/>
      <c r="ED306" s="598"/>
      <c r="EE306" s="598"/>
      <c r="EF306" s="598"/>
      <c r="EG306" s="598"/>
      <c r="EH306" s="598"/>
      <c r="EI306" s="598"/>
      <c r="EJ306" s="598"/>
      <c r="EK306" s="598"/>
      <c r="EL306" s="598"/>
      <c r="EM306" s="598"/>
      <c r="EN306" s="598"/>
      <c r="EO306" s="598"/>
      <c r="EP306" s="598"/>
      <c r="EQ306" s="598"/>
      <c r="ER306" s="598"/>
    </row>
    <row r="307" spans="1:148" ht="15" customHeight="1">
      <c r="A307" s="598"/>
      <c r="B307" s="598" t="s">
        <v>131</v>
      </c>
      <c r="C307" s="598" t="s">
        <v>124</v>
      </c>
      <c r="D307" s="598" t="e">
        <v>#N/A</v>
      </c>
      <c r="E307" s="598" t="e">
        <v>#N/A</v>
      </c>
      <c r="F307" s="598" t="s">
        <v>106</v>
      </c>
      <c r="G307" s="598"/>
      <c r="H307" s="598" t="e">
        <v>#N/A</v>
      </c>
      <c r="I307" s="598"/>
      <c r="J307" s="598"/>
      <c r="K307" s="598"/>
      <c r="L307" s="598"/>
      <c r="M307" s="598" t="s">
        <v>87</v>
      </c>
      <c r="N307" s="598" t="s">
        <v>177</v>
      </c>
      <c r="O307" s="598"/>
      <c r="P307" s="598" t="e">
        <v>#N/A</v>
      </c>
      <c r="Q307" s="598" t="e">
        <v>#N/A</v>
      </c>
      <c r="R307" s="598"/>
      <c r="S307" s="598"/>
      <c r="T307" s="598"/>
      <c r="U307" s="598"/>
      <c r="V307" s="598"/>
      <c r="W307" s="598"/>
      <c r="X307" s="598" t="s">
        <v>96</v>
      </c>
      <c r="Y307" s="598" t="e">
        <v>#N/A</v>
      </c>
      <c r="Z307" s="598" t="e">
        <v>#N/A</v>
      </c>
      <c r="AA307" s="598"/>
      <c r="AB307" s="598"/>
      <c r="AC307" s="598"/>
      <c r="AD307" s="598"/>
      <c r="AE307" s="598"/>
      <c r="AF307" s="598"/>
      <c r="AG307" s="598" t="s">
        <v>160</v>
      </c>
      <c r="AH307" s="598"/>
      <c r="AI307" s="598"/>
      <c r="AJ307" s="598"/>
      <c r="AK307" s="598"/>
      <c r="AL307" s="598" t="e">
        <v>#N/A</v>
      </c>
      <c r="AM307" s="598" t="e">
        <v>#N/A</v>
      </c>
      <c r="AN307" s="598"/>
      <c r="AO307" s="598"/>
      <c r="AP307" s="598"/>
      <c r="AQ307" s="598"/>
      <c r="AR307" s="598" t="e">
        <v>#N/A</v>
      </c>
      <c r="AS307" s="598" t="e">
        <v>#N/A</v>
      </c>
      <c r="AT307" s="598"/>
      <c r="AU307" s="598" t="e">
        <v>#N/A</v>
      </c>
      <c r="AV307" s="598" t="e">
        <v>#N/A</v>
      </c>
      <c r="AW307" s="598" t="e">
        <v>#N/A</v>
      </c>
      <c r="AX307" s="598"/>
      <c r="AY307" s="598" t="s">
        <v>146</v>
      </c>
      <c r="AZ307" s="598"/>
      <c r="BA307" s="598"/>
      <c r="BB307" s="598"/>
      <c r="BC307" s="598" t="e">
        <v>#N/A</v>
      </c>
      <c r="BD307" s="598" t="e">
        <v>#N/A</v>
      </c>
      <c r="BE307" s="598"/>
      <c r="BF307" s="598" t="s">
        <v>144</v>
      </c>
      <c r="BG307" s="598" t="e">
        <v>#N/A</v>
      </c>
      <c r="BH307" s="598"/>
      <c r="BI307" s="598" t="e">
        <v>#N/A</v>
      </c>
      <c r="BJ307" s="598"/>
      <c r="BK307" s="598"/>
      <c r="BL307" s="598"/>
      <c r="BM307" s="598" t="e">
        <v>#N/A</v>
      </c>
      <c r="BN307" s="598" t="e">
        <v>#N/A</v>
      </c>
      <c r="BO307" s="598" t="e">
        <v>#N/A</v>
      </c>
      <c r="BP307" s="598"/>
      <c r="BQ307" s="598"/>
      <c r="BR307" s="598" t="e">
        <v>#N/A</v>
      </c>
      <c r="BS307" s="598" t="e">
        <v>#N/A</v>
      </c>
      <c r="BT307" s="598" t="e">
        <v>#N/A</v>
      </c>
      <c r="BU307" s="598"/>
      <c r="BV307" s="598"/>
      <c r="BW307" s="598"/>
      <c r="BX307" s="598"/>
      <c r="BY307" s="598"/>
      <c r="BZ307" s="598"/>
      <c r="CA307" s="598"/>
      <c r="CB307" s="598" t="s">
        <v>155</v>
      </c>
      <c r="CC307" s="598"/>
      <c r="CD307" s="598" t="e">
        <v>#N/A</v>
      </c>
      <c r="CE307" s="598" t="e">
        <v>#N/A</v>
      </c>
      <c r="CF307" s="598"/>
      <c r="CG307" s="598"/>
      <c r="CH307" s="598" t="e">
        <v>#N/A</v>
      </c>
      <c r="CI307" s="598"/>
      <c r="CJ307" s="598" t="s">
        <v>130</v>
      </c>
      <c r="CK307" s="598"/>
      <c r="CL307" s="598" t="e">
        <v>#N/A</v>
      </c>
      <c r="CM307" s="598" t="s">
        <v>101</v>
      </c>
      <c r="CN307" s="598" t="e">
        <v>#N/A</v>
      </c>
      <c r="CO307" s="598" t="e">
        <v>#N/A</v>
      </c>
      <c r="CP307" s="598"/>
      <c r="CQ307" s="598"/>
      <c r="CR307" s="598" t="s">
        <v>135</v>
      </c>
      <c r="CS307" s="598" t="e">
        <v>#N/A</v>
      </c>
      <c r="CT307" s="598"/>
      <c r="CU307" s="598" t="s">
        <v>169</v>
      </c>
      <c r="CV307" s="598" t="e">
        <v>#N/A</v>
      </c>
      <c r="CW307" s="598" t="s">
        <v>143</v>
      </c>
      <c r="CX307" s="598"/>
      <c r="CY307" s="598"/>
      <c r="CZ307" s="598"/>
      <c r="DA307" s="598" t="e">
        <v>#N/A</v>
      </c>
      <c r="DB307" s="598" t="s">
        <v>162</v>
      </c>
      <c r="DC307" s="598" t="e">
        <v>#N/A</v>
      </c>
      <c r="DD307" s="598"/>
      <c r="DE307" s="598"/>
      <c r="DF307" s="598"/>
      <c r="DG307" s="598"/>
      <c r="DH307" s="598"/>
      <c r="DI307" s="598"/>
      <c r="DJ307" s="598"/>
      <c r="DK307" s="598"/>
      <c r="DL307" s="598"/>
      <c r="DM307" s="598"/>
      <c r="DN307" s="598"/>
      <c r="DO307" s="598"/>
      <c r="DP307" s="598"/>
      <c r="DQ307" s="598"/>
      <c r="DR307" s="598"/>
      <c r="DS307" s="598"/>
      <c r="DT307" s="598"/>
      <c r="DU307" s="598"/>
      <c r="DV307" s="598"/>
      <c r="DW307" s="598"/>
      <c r="DX307" s="598"/>
      <c r="DY307" s="598"/>
      <c r="DZ307" s="598"/>
      <c r="EA307" s="598"/>
      <c r="EB307" s="598"/>
      <c r="EC307" s="598"/>
      <c r="ED307" s="598"/>
      <c r="EE307" s="598"/>
      <c r="EF307" s="598"/>
      <c r="EG307" s="598"/>
      <c r="EH307" s="598"/>
      <c r="EI307" s="598"/>
      <c r="EJ307" s="598"/>
      <c r="EK307" s="598"/>
      <c r="EL307" s="598"/>
      <c r="EM307" s="598"/>
      <c r="EN307" s="598"/>
      <c r="EO307" s="598"/>
      <c r="EP307" s="598"/>
      <c r="EQ307" s="598"/>
      <c r="ER307" s="598"/>
    </row>
    <row r="308" spans="1:148" ht="15" customHeight="1">
      <c r="A308" s="598"/>
      <c r="B308" s="598"/>
      <c r="C308" s="598"/>
      <c r="D308" s="598"/>
      <c r="E308" s="598"/>
      <c r="F308" s="598"/>
      <c r="G308" s="598"/>
      <c r="H308" s="598"/>
      <c r="I308" s="598"/>
      <c r="J308" s="598"/>
      <c r="K308" s="598"/>
      <c r="L308" s="598"/>
      <c r="M308" s="598"/>
      <c r="N308" s="598"/>
      <c r="O308" s="598"/>
      <c r="P308" s="598"/>
      <c r="Q308" s="598"/>
      <c r="R308" s="598"/>
      <c r="S308" s="598"/>
      <c r="T308" s="598"/>
      <c r="U308" s="598"/>
      <c r="V308" s="598"/>
      <c r="W308" s="598"/>
      <c r="X308" s="598"/>
      <c r="Y308" s="598"/>
      <c r="Z308" s="598"/>
      <c r="AA308" s="598"/>
      <c r="AB308" s="598"/>
      <c r="AC308" s="598"/>
      <c r="AD308" s="598"/>
      <c r="AE308" s="598"/>
      <c r="AF308" s="598"/>
      <c r="AG308" s="598"/>
      <c r="AH308" s="598"/>
      <c r="AI308" s="598"/>
      <c r="AJ308" s="598"/>
      <c r="AK308" s="598"/>
      <c r="AL308" s="598"/>
      <c r="AM308" s="598"/>
      <c r="AN308" s="598"/>
      <c r="AO308" s="598"/>
      <c r="AP308" s="598"/>
      <c r="AQ308" s="598"/>
      <c r="AR308" s="598"/>
      <c r="AS308" s="598"/>
      <c r="AT308" s="598"/>
      <c r="AU308" s="598"/>
      <c r="AV308" s="598"/>
      <c r="AW308" s="598"/>
      <c r="AX308" s="598"/>
      <c r="AY308" s="598"/>
      <c r="AZ308" s="598"/>
      <c r="BA308" s="598"/>
      <c r="BB308" s="598"/>
      <c r="BC308" s="598"/>
      <c r="BD308" s="598"/>
      <c r="BE308" s="598"/>
      <c r="BF308" s="598"/>
      <c r="BG308" s="598"/>
      <c r="BH308" s="598"/>
      <c r="BI308" s="598"/>
      <c r="BJ308" s="598"/>
      <c r="BK308" s="598"/>
      <c r="BL308" s="598"/>
      <c r="BM308" s="598"/>
      <c r="BN308" s="598"/>
      <c r="BO308" s="598"/>
      <c r="BP308" s="598"/>
      <c r="BQ308" s="598"/>
      <c r="BR308" s="598"/>
      <c r="BS308" s="598"/>
      <c r="BT308" s="598"/>
      <c r="BU308" s="598"/>
      <c r="BV308" s="598"/>
      <c r="BW308" s="598"/>
      <c r="BX308" s="598"/>
      <c r="BY308" s="598"/>
      <c r="BZ308" s="598"/>
      <c r="CA308" s="598"/>
      <c r="CB308" s="598"/>
      <c r="CC308" s="598"/>
      <c r="CD308" s="598"/>
      <c r="CE308" s="598"/>
      <c r="CF308" s="598"/>
      <c r="CG308" s="598"/>
      <c r="CH308" s="598"/>
      <c r="CI308" s="598"/>
      <c r="CJ308" s="598"/>
      <c r="CK308" s="598"/>
      <c r="CL308" s="598"/>
      <c r="CM308" s="598"/>
      <c r="CN308" s="598"/>
      <c r="CO308" s="598"/>
      <c r="CP308" s="598"/>
      <c r="CQ308" s="598"/>
      <c r="CR308" s="598"/>
      <c r="CS308" s="598"/>
      <c r="CT308" s="598"/>
      <c r="CU308" s="598"/>
      <c r="CV308" s="598"/>
      <c r="CW308" s="598"/>
      <c r="CX308" s="598"/>
      <c r="CY308" s="598"/>
      <c r="CZ308" s="598"/>
      <c r="DA308" s="598"/>
      <c r="DB308" s="598"/>
      <c r="DC308" s="598"/>
      <c r="DD308" s="598"/>
      <c r="DE308" s="598"/>
      <c r="DF308" s="598"/>
      <c r="DG308" s="598"/>
      <c r="DH308" s="598"/>
      <c r="DI308" s="598"/>
      <c r="DJ308" s="598"/>
      <c r="DK308" s="598"/>
      <c r="DL308" s="598"/>
      <c r="DM308" s="598"/>
      <c r="DN308" s="598"/>
      <c r="DO308" s="598"/>
      <c r="DP308" s="598"/>
      <c r="DQ308" s="598"/>
      <c r="DR308" s="598"/>
      <c r="DS308" s="598"/>
      <c r="DT308" s="598"/>
      <c r="DU308" s="598"/>
      <c r="DV308" s="598"/>
      <c r="DW308" s="598"/>
      <c r="DX308" s="598"/>
      <c r="DY308" s="598"/>
      <c r="DZ308" s="598"/>
      <c r="EA308" s="598"/>
      <c r="EB308" s="598"/>
      <c r="EC308" s="598"/>
      <c r="ED308" s="598"/>
      <c r="EE308" s="598"/>
      <c r="EF308" s="598"/>
      <c r="EG308" s="598"/>
      <c r="EH308" s="598"/>
      <c r="EI308" s="598"/>
      <c r="EJ308" s="598"/>
      <c r="EK308" s="598"/>
      <c r="EL308" s="598"/>
      <c r="EM308" s="598"/>
      <c r="EN308" s="598"/>
      <c r="EO308" s="598"/>
      <c r="EP308" s="598"/>
      <c r="EQ308" s="598"/>
      <c r="ER308" s="598"/>
    </row>
    <row r="309" spans="1:148" ht="15" customHeight="1">
      <c r="A309" s="598"/>
      <c r="B309" s="598"/>
      <c r="C309" s="598"/>
      <c r="D309" s="598"/>
      <c r="E309" s="598"/>
      <c r="F309" s="598"/>
      <c r="G309" s="598"/>
      <c r="H309" s="598"/>
      <c r="I309" s="598"/>
      <c r="J309" s="598"/>
      <c r="K309" s="598"/>
      <c r="L309" s="598"/>
      <c r="M309" s="598"/>
      <c r="N309" s="598"/>
      <c r="O309" s="598"/>
      <c r="P309" s="598"/>
      <c r="Q309" s="598"/>
      <c r="R309" s="598"/>
      <c r="S309" s="598"/>
      <c r="T309" s="598"/>
      <c r="U309" s="598"/>
      <c r="V309" s="598"/>
      <c r="W309" s="598"/>
      <c r="X309" s="598"/>
      <c r="Y309" s="598"/>
      <c r="Z309" s="598"/>
      <c r="AA309" s="598"/>
      <c r="AB309" s="598"/>
      <c r="AC309" s="598"/>
      <c r="AD309" s="598"/>
      <c r="AE309" s="598"/>
      <c r="AF309" s="598"/>
      <c r="AG309" s="598"/>
      <c r="AH309" s="598"/>
      <c r="AI309" s="598"/>
      <c r="AJ309" s="598"/>
      <c r="AK309" s="598"/>
      <c r="AL309" s="598"/>
      <c r="AM309" s="598"/>
      <c r="AN309" s="598"/>
      <c r="AO309" s="598"/>
      <c r="AP309" s="598"/>
      <c r="AQ309" s="598"/>
      <c r="AR309" s="598"/>
      <c r="AS309" s="598"/>
      <c r="AT309" s="598"/>
      <c r="AU309" s="598"/>
      <c r="AV309" s="598"/>
      <c r="AW309" s="598"/>
      <c r="AX309" s="598"/>
      <c r="AY309" s="598"/>
      <c r="AZ309" s="598"/>
      <c r="BA309" s="598"/>
      <c r="BB309" s="598"/>
      <c r="BC309" s="598"/>
      <c r="BD309" s="598"/>
      <c r="BE309" s="598"/>
      <c r="BF309" s="598"/>
      <c r="BG309" s="598"/>
      <c r="BH309" s="598"/>
      <c r="BI309" s="598"/>
      <c r="BJ309" s="598"/>
      <c r="BK309" s="598"/>
      <c r="BL309" s="598"/>
      <c r="BM309" s="598"/>
      <c r="BN309" s="598"/>
      <c r="BO309" s="598"/>
      <c r="BP309" s="598"/>
      <c r="BQ309" s="598"/>
      <c r="BR309" s="598"/>
      <c r="BS309" s="598"/>
      <c r="BT309" s="598"/>
      <c r="BU309" s="598"/>
      <c r="BV309" s="598"/>
      <c r="BW309" s="598"/>
      <c r="BX309" s="598"/>
      <c r="BY309" s="598"/>
      <c r="BZ309" s="598"/>
      <c r="CA309" s="598"/>
      <c r="CB309" s="598"/>
      <c r="CC309" s="598"/>
      <c r="CD309" s="598"/>
      <c r="CE309" s="598"/>
      <c r="CF309" s="598"/>
      <c r="CG309" s="598"/>
      <c r="CH309" s="598"/>
      <c r="CI309" s="598"/>
      <c r="CJ309" s="598"/>
      <c r="CK309" s="598"/>
      <c r="CL309" s="598"/>
      <c r="CM309" s="598"/>
      <c r="CN309" s="598"/>
      <c r="CO309" s="598"/>
      <c r="CP309" s="598"/>
      <c r="CQ309" s="598"/>
      <c r="CR309" s="598"/>
      <c r="CS309" s="598"/>
      <c r="CT309" s="598"/>
      <c r="CU309" s="598"/>
      <c r="CV309" s="598"/>
      <c r="CW309" s="598"/>
      <c r="CX309" s="598"/>
      <c r="CY309" s="598"/>
      <c r="CZ309" s="598"/>
      <c r="DA309" s="598"/>
      <c r="DB309" s="598"/>
      <c r="DC309" s="598"/>
      <c r="DD309" s="598"/>
      <c r="DE309" s="598"/>
      <c r="DF309" s="598"/>
      <c r="DG309" s="598"/>
      <c r="DH309" s="598"/>
      <c r="DI309" s="598"/>
      <c r="DJ309" s="598"/>
      <c r="DK309" s="598"/>
      <c r="DL309" s="598"/>
      <c r="DM309" s="598"/>
      <c r="DN309" s="598"/>
      <c r="DO309" s="598"/>
      <c r="DP309" s="598"/>
      <c r="DQ309" s="598"/>
      <c r="DR309" s="598"/>
      <c r="DS309" s="598"/>
      <c r="DT309" s="598"/>
      <c r="DU309" s="598"/>
      <c r="DV309" s="598"/>
      <c r="DW309" s="598"/>
      <c r="DX309" s="598"/>
      <c r="DY309" s="598"/>
      <c r="DZ309" s="598"/>
      <c r="EA309" s="598"/>
      <c r="EB309" s="598"/>
      <c r="EC309" s="598"/>
      <c r="ED309" s="598"/>
      <c r="EE309" s="598"/>
      <c r="EF309" s="598"/>
      <c r="EG309" s="598"/>
      <c r="EH309" s="598"/>
      <c r="EI309" s="598"/>
      <c r="EJ309" s="598"/>
      <c r="EK309" s="598"/>
      <c r="EL309" s="598"/>
      <c r="EM309" s="598"/>
      <c r="EN309" s="598"/>
      <c r="EO309" s="598"/>
      <c r="EP309" s="598"/>
      <c r="EQ309" s="598"/>
      <c r="ER309" s="598"/>
    </row>
    <row r="310" spans="1:148" ht="15" customHeight="1">
      <c r="A310" s="598"/>
      <c r="B310" s="598"/>
      <c r="C310" s="598"/>
      <c r="D310" s="598"/>
      <c r="E310" s="598"/>
      <c r="F310" s="598"/>
      <c r="G310" s="598"/>
      <c r="H310" s="598"/>
      <c r="I310" s="598"/>
      <c r="J310" s="598"/>
      <c r="K310" s="598"/>
      <c r="L310" s="598"/>
      <c r="M310" s="598"/>
      <c r="N310" s="598"/>
      <c r="O310" s="598"/>
      <c r="P310" s="598"/>
      <c r="Q310" s="598"/>
      <c r="R310" s="598"/>
      <c r="S310" s="598"/>
      <c r="T310" s="598"/>
      <c r="U310" s="598"/>
      <c r="V310" s="598"/>
      <c r="W310" s="598"/>
      <c r="X310" s="598"/>
      <c r="Y310" s="598"/>
      <c r="Z310" s="598"/>
      <c r="AA310" s="598"/>
      <c r="AB310" s="598"/>
      <c r="AC310" s="598"/>
      <c r="AD310" s="598"/>
      <c r="AE310" s="598"/>
      <c r="AF310" s="598"/>
      <c r="AG310" s="598"/>
      <c r="AH310" s="598"/>
      <c r="AI310" s="598"/>
      <c r="AJ310" s="598"/>
      <c r="AK310" s="598"/>
      <c r="AL310" s="598"/>
      <c r="AM310" s="598"/>
      <c r="AN310" s="598"/>
      <c r="AO310" s="598"/>
      <c r="AP310" s="598"/>
      <c r="AQ310" s="598"/>
      <c r="AR310" s="598"/>
      <c r="AS310" s="598"/>
      <c r="AT310" s="598"/>
      <c r="AU310" s="598"/>
      <c r="AV310" s="598"/>
      <c r="AW310" s="598"/>
      <c r="AX310" s="598"/>
      <c r="AY310" s="598"/>
      <c r="AZ310" s="598"/>
      <c r="BA310" s="598"/>
      <c r="BB310" s="598"/>
      <c r="BC310" s="598"/>
      <c r="BD310" s="598"/>
      <c r="BE310" s="598"/>
      <c r="BF310" s="598"/>
      <c r="BG310" s="598"/>
      <c r="BH310" s="598"/>
      <c r="BI310" s="598"/>
      <c r="BJ310" s="598"/>
      <c r="BK310" s="598"/>
      <c r="BL310" s="598"/>
      <c r="BM310" s="598"/>
      <c r="BN310" s="598"/>
      <c r="BO310" s="598"/>
      <c r="BP310" s="598"/>
      <c r="BQ310" s="598"/>
      <c r="BR310" s="598"/>
      <c r="BS310" s="598"/>
      <c r="BT310" s="598"/>
      <c r="BU310" s="598"/>
      <c r="BV310" s="598"/>
      <c r="BW310" s="598"/>
      <c r="BX310" s="598"/>
      <c r="BY310" s="598"/>
      <c r="BZ310" s="598"/>
      <c r="CA310" s="598"/>
      <c r="CB310" s="598"/>
      <c r="CC310" s="598"/>
      <c r="CD310" s="598"/>
      <c r="CE310" s="598"/>
      <c r="CF310" s="598"/>
      <c r="CG310" s="598"/>
      <c r="CH310" s="598"/>
      <c r="CI310" s="598"/>
      <c r="CJ310" s="598"/>
      <c r="CK310" s="598"/>
      <c r="CL310" s="598"/>
      <c r="CM310" s="598"/>
      <c r="CN310" s="598"/>
      <c r="CO310" s="598"/>
      <c r="CP310" s="598"/>
      <c r="CQ310" s="598"/>
      <c r="CR310" s="598"/>
      <c r="CS310" s="598"/>
      <c r="CT310" s="598"/>
      <c r="CU310" s="598"/>
      <c r="CV310" s="598"/>
      <c r="CW310" s="598"/>
      <c r="CX310" s="598"/>
      <c r="CY310" s="598"/>
      <c r="CZ310" s="598"/>
      <c r="DA310" s="598"/>
      <c r="DB310" s="598"/>
      <c r="DC310" s="598"/>
      <c r="DD310" s="598"/>
      <c r="DE310" s="598"/>
      <c r="DF310" s="598"/>
      <c r="DG310" s="598"/>
      <c r="DH310" s="598"/>
      <c r="DI310" s="598"/>
      <c r="DJ310" s="598"/>
      <c r="DK310" s="598"/>
      <c r="DL310" s="598"/>
      <c r="DM310" s="598"/>
      <c r="DN310" s="598"/>
      <c r="DO310" s="598"/>
      <c r="DP310" s="598"/>
      <c r="DQ310" s="598"/>
      <c r="DR310" s="598"/>
      <c r="DS310" s="598"/>
      <c r="DT310" s="598"/>
      <c r="DU310" s="598"/>
      <c r="DV310" s="598"/>
      <c r="DW310" s="598"/>
      <c r="DX310" s="598"/>
      <c r="DY310" s="598"/>
      <c r="DZ310" s="598"/>
      <c r="EA310" s="598"/>
      <c r="EB310" s="598"/>
      <c r="EC310" s="598"/>
      <c r="ED310" s="598"/>
      <c r="EE310" s="598"/>
      <c r="EF310" s="598"/>
      <c r="EG310" s="598"/>
      <c r="EH310" s="598"/>
      <c r="EI310" s="598"/>
      <c r="EJ310" s="598"/>
      <c r="EK310" s="598"/>
      <c r="EL310" s="598"/>
      <c r="EM310" s="598"/>
      <c r="EN310" s="598"/>
      <c r="EO310" s="598"/>
      <c r="EP310" s="598"/>
      <c r="EQ310" s="598"/>
      <c r="ER310" s="598"/>
    </row>
    <row r="311" spans="1:148" ht="15" customHeight="1">
      <c r="A311" s="598"/>
      <c r="B311" s="598"/>
      <c r="C311" s="598"/>
      <c r="D311" s="598"/>
      <c r="E311" s="598"/>
      <c r="F311" s="598"/>
      <c r="G311" s="598"/>
      <c r="H311" s="598"/>
      <c r="I311" s="598"/>
      <c r="J311" s="598"/>
      <c r="K311" s="598"/>
      <c r="L311" s="598"/>
      <c r="M311" s="598"/>
      <c r="N311" s="598"/>
      <c r="O311" s="598"/>
      <c r="P311" s="598"/>
      <c r="Q311" s="598"/>
      <c r="R311" s="598"/>
      <c r="S311" s="598"/>
      <c r="T311" s="598"/>
      <c r="U311" s="598"/>
      <c r="V311" s="598"/>
      <c r="W311" s="598"/>
      <c r="X311" s="598"/>
      <c r="Y311" s="598"/>
      <c r="Z311" s="598"/>
      <c r="AA311" s="598"/>
      <c r="AB311" s="598"/>
      <c r="AC311" s="598"/>
      <c r="AD311" s="598"/>
      <c r="AE311" s="598"/>
      <c r="AF311" s="598"/>
      <c r="AG311" s="598"/>
      <c r="AH311" s="598"/>
      <c r="AI311" s="598"/>
      <c r="AJ311" s="598"/>
      <c r="AK311" s="598"/>
      <c r="AL311" s="598"/>
      <c r="AM311" s="598"/>
      <c r="AN311" s="598"/>
      <c r="AO311" s="598"/>
      <c r="AP311" s="598"/>
      <c r="AQ311" s="598"/>
      <c r="AR311" s="598"/>
      <c r="AS311" s="598"/>
      <c r="AT311" s="598"/>
      <c r="AU311" s="598"/>
      <c r="AV311" s="598"/>
      <c r="AW311" s="598"/>
      <c r="AX311" s="598"/>
      <c r="AY311" s="598"/>
      <c r="AZ311" s="598"/>
      <c r="BA311" s="598"/>
      <c r="BB311" s="598"/>
      <c r="BC311" s="598"/>
      <c r="BD311" s="598"/>
      <c r="BE311" s="598"/>
      <c r="BF311" s="598"/>
      <c r="BG311" s="598"/>
      <c r="BH311" s="598"/>
      <c r="BI311" s="598"/>
      <c r="BJ311" s="598"/>
      <c r="BK311" s="598"/>
      <c r="BL311" s="598"/>
      <c r="BM311" s="598"/>
      <c r="BN311" s="598"/>
      <c r="BO311" s="598"/>
      <c r="BP311" s="598"/>
      <c r="BQ311" s="598"/>
      <c r="BR311" s="598"/>
      <c r="BS311" s="598"/>
      <c r="BT311" s="598"/>
      <c r="BU311" s="598"/>
      <c r="BV311" s="598"/>
      <c r="BW311" s="598"/>
      <c r="BX311" s="598"/>
      <c r="BY311" s="598"/>
      <c r="BZ311" s="598"/>
      <c r="CA311" s="598"/>
      <c r="CB311" s="598"/>
      <c r="CC311" s="598"/>
      <c r="CD311" s="598"/>
      <c r="CE311" s="598"/>
      <c r="CF311" s="598"/>
      <c r="CG311" s="598"/>
      <c r="CH311" s="598"/>
      <c r="CI311" s="598"/>
      <c r="CJ311" s="598"/>
      <c r="CK311" s="598"/>
      <c r="CL311" s="598"/>
      <c r="CM311" s="598"/>
      <c r="CN311" s="598"/>
      <c r="CO311" s="598"/>
      <c r="CP311" s="598"/>
      <c r="CQ311" s="598"/>
      <c r="CR311" s="598"/>
      <c r="CS311" s="598"/>
      <c r="CT311" s="598"/>
      <c r="CU311" s="598"/>
      <c r="CV311" s="598"/>
      <c r="CW311" s="598"/>
      <c r="CX311" s="598"/>
      <c r="CY311" s="598"/>
      <c r="CZ311" s="598"/>
      <c r="DA311" s="598"/>
      <c r="DB311" s="598"/>
      <c r="DC311" s="598"/>
      <c r="DD311" s="598"/>
      <c r="DE311" s="598"/>
      <c r="DF311" s="598"/>
      <c r="DG311" s="598"/>
      <c r="DH311" s="598"/>
      <c r="DI311" s="598"/>
      <c r="DJ311" s="598"/>
      <c r="DK311" s="598"/>
      <c r="DL311" s="598"/>
      <c r="DM311" s="598"/>
      <c r="DN311" s="598"/>
      <c r="DO311" s="598"/>
      <c r="DP311" s="598"/>
      <c r="DQ311" s="598"/>
      <c r="DR311" s="598"/>
      <c r="DS311" s="598"/>
      <c r="DT311" s="598"/>
      <c r="DU311" s="598"/>
      <c r="DV311" s="598"/>
      <c r="DW311" s="598"/>
      <c r="DX311" s="598"/>
      <c r="DY311" s="598"/>
      <c r="DZ311" s="598"/>
      <c r="EA311" s="598"/>
      <c r="EB311" s="598"/>
      <c r="EC311" s="598"/>
      <c r="ED311" s="598"/>
      <c r="EE311" s="598"/>
      <c r="EF311" s="598"/>
      <c r="EG311" s="598"/>
      <c r="EH311" s="598"/>
      <c r="EI311" s="598"/>
      <c r="EJ311" s="598"/>
      <c r="EK311" s="598"/>
      <c r="EL311" s="598"/>
      <c r="EM311" s="598"/>
      <c r="EN311" s="598"/>
      <c r="EO311" s="598"/>
      <c r="EP311" s="598"/>
      <c r="EQ311" s="598"/>
      <c r="ER311" s="598"/>
    </row>
    <row r="312" spans="1:148" ht="15" customHeight="1">
      <c r="A312" s="598"/>
      <c r="B312" s="598"/>
      <c r="C312" s="598"/>
      <c r="D312" s="598"/>
      <c r="E312" s="598"/>
      <c r="F312" s="598"/>
      <c r="G312" s="598"/>
      <c r="H312" s="598"/>
      <c r="I312" s="598"/>
      <c r="J312" s="598"/>
      <c r="K312" s="598"/>
      <c r="L312" s="598"/>
      <c r="M312" s="598"/>
      <c r="N312" s="598"/>
      <c r="O312" s="598"/>
      <c r="P312" s="598"/>
      <c r="Q312" s="598"/>
      <c r="R312" s="598"/>
      <c r="S312" s="598"/>
      <c r="T312" s="598"/>
      <c r="U312" s="598"/>
      <c r="V312" s="598"/>
      <c r="W312" s="598"/>
      <c r="X312" s="598"/>
      <c r="Y312" s="598"/>
      <c r="Z312" s="598"/>
      <c r="AA312" s="598"/>
      <c r="AB312" s="598"/>
      <c r="AC312" s="598"/>
      <c r="AD312" s="598"/>
      <c r="AE312" s="598"/>
      <c r="AF312" s="598"/>
      <c r="AG312" s="598"/>
      <c r="AH312" s="598"/>
      <c r="AI312" s="598"/>
      <c r="AJ312" s="598"/>
      <c r="AK312" s="598"/>
      <c r="AL312" s="598"/>
      <c r="AM312" s="598"/>
      <c r="AN312" s="598"/>
      <c r="AO312" s="598"/>
      <c r="AP312" s="598"/>
      <c r="AQ312" s="598"/>
      <c r="AR312" s="598"/>
      <c r="AS312" s="598"/>
      <c r="AT312" s="598"/>
      <c r="AU312" s="598"/>
      <c r="AV312" s="598"/>
      <c r="AW312" s="598"/>
      <c r="AX312" s="598"/>
      <c r="AY312" s="598"/>
      <c r="AZ312" s="598"/>
      <c r="BA312" s="598"/>
      <c r="BB312" s="598"/>
      <c r="BC312" s="598"/>
      <c r="BD312" s="598"/>
      <c r="BE312" s="598"/>
      <c r="BF312" s="598"/>
      <c r="BG312" s="598"/>
      <c r="BH312" s="598"/>
      <c r="BI312" s="598"/>
      <c r="BJ312" s="598"/>
      <c r="BK312" s="598"/>
      <c r="BL312" s="598"/>
      <c r="BM312" s="598"/>
      <c r="BN312" s="598"/>
      <c r="BO312" s="598"/>
      <c r="BP312" s="598"/>
      <c r="BQ312" s="598"/>
      <c r="BR312" s="598"/>
      <c r="BS312" s="598"/>
      <c r="BT312" s="598"/>
      <c r="BU312" s="598"/>
      <c r="BV312" s="598"/>
      <c r="BW312" s="598"/>
      <c r="BX312" s="598"/>
      <c r="BY312" s="598"/>
      <c r="BZ312" s="598"/>
      <c r="CA312" s="598"/>
      <c r="CB312" s="598"/>
      <c r="CC312" s="598"/>
      <c r="CD312" s="598"/>
      <c r="CE312" s="598"/>
      <c r="CF312" s="598"/>
      <c r="CG312" s="598"/>
      <c r="CH312" s="598"/>
      <c r="CI312" s="598"/>
      <c r="CJ312" s="598"/>
      <c r="CK312" s="598"/>
      <c r="CL312" s="598"/>
      <c r="CM312" s="598"/>
      <c r="CN312" s="598"/>
      <c r="CO312" s="598"/>
      <c r="CP312" s="598"/>
      <c r="CQ312" s="598"/>
      <c r="CR312" s="598"/>
      <c r="CS312" s="598"/>
      <c r="CT312" s="598"/>
      <c r="CU312" s="598"/>
      <c r="CV312" s="598"/>
      <c r="CW312" s="598"/>
      <c r="CX312" s="598"/>
      <c r="CY312" s="598"/>
      <c r="CZ312" s="598"/>
      <c r="DA312" s="598"/>
      <c r="DB312" s="598"/>
      <c r="DC312" s="598"/>
      <c r="DD312" s="598"/>
      <c r="DE312" s="598"/>
      <c r="DF312" s="598"/>
      <c r="DG312" s="598"/>
      <c r="DH312" s="598"/>
      <c r="DI312" s="598"/>
      <c r="DJ312" s="598"/>
      <c r="DK312" s="598"/>
      <c r="DL312" s="598"/>
      <c r="DM312" s="598"/>
      <c r="DN312" s="598"/>
      <c r="DO312" s="598"/>
      <c r="DP312" s="598"/>
      <c r="DQ312" s="598"/>
      <c r="DR312" s="598"/>
      <c r="DS312" s="598"/>
      <c r="DT312" s="598"/>
      <c r="DU312" s="598"/>
      <c r="DV312" s="598"/>
      <c r="DW312" s="598"/>
      <c r="DX312" s="598"/>
      <c r="DY312" s="598"/>
      <c r="DZ312" s="598"/>
      <c r="EA312" s="598"/>
      <c r="EB312" s="598"/>
      <c r="EC312" s="598"/>
      <c r="ED312" s="598"/>
      <c r="EE312" s="598"/>
      <c r="EF312" s="598"/>
      <c r="EG312" s="598"/>
      <c r="EH312" s="598"/>
      <c r="EI312" s="598"/>
      <c r="EJ312" s="598"/>
      <c r="EK312" s="598"/>
      <c r="EL312" s="598"/>
      <c r="EM312" s="598"/>
      <c r="EN312" s="598"/>
      <c r="EO312" s="598"/>
      <c r="EP312" s="598"/>
      <c r="EQ312" s="598"/>
      <c r="ER312" s="598"/>
    </row>
    <row r="313" spans="1:148" ht="15" customHeight="1">
      <c r="A313" s="598"/>
      <c r="B313" s="598"/>
      <c r="C313" s="598"/>
      <c r="D313" s="598"/>
      <c r="E313" s="598"/>
      <c r="F313" s="598"/>
      <c r="G313" s="598"/>
      <c r="H313" s="598"/>
      <c r="I313" s="598"/>
      <c r="J313" s="598"/>
      <c r="K313" s="598"/>
      <c r="L313" s="598"/>
      <c r="M313" s="598"/>
      <c r="N313" s="598"/>
      <c r="O313" s="598"/>
      <c r="P313" s="598"/>
      <c r="Q313" s="598"/>
      <c r="R313" s="598"/>
      <c r="S313" s="598"/>
      <c r="T313" s="598"/>
      <c r="U313" s="598"/>
      <c r="V313" s="598"/>
      <c r="W313" s="598"/>
      <c r="X313" s="598"/>
      <c r="Y313" s="598"/>
      <c r="Z313" s="598"/>
      <c r="AA313" s="598"/>
      <c r="AB313" s="598"/>
      <c r="AC313" s="598"/>
      <c r="AD313" s="598"/>
      <c r="AE313" s="598"/>
      <c r="AF313" s="598"/>
      <c r="AG313" s="598"/>
      <c r="AH313" s="598"/>
      <c r="AI313" s="598"/>
      <c r="AJ313" s="598"/>
      <c r="AK313" s="598"/>
      <c r="AL313" s="598"/>
      <c r="AM313" s="598"/>
      <c r="AN313" s="598"/>
      <c r="AO313" s="598"/>
      <c r="AP313" s="598"/>
      <c r="AQ313" s="598"/>
      <c r="AR313" s="598"/>
      <c r="AS313" s="598"/>
      <c r="AT313" s="598"/>
      <c r="AU313" s="598"/>
      <c r="AV313" s="598"/>
      <c r="AW313" s="598"/>
      <c r="AX313" s="598"/>
      <c r="AY313" s="598"/>
      <c r="AZ313" s="598"/>
      <c r="BA313" s="598"/>
      <c r="BB313" s="598"/>
      <c r="BC313" s="598"/>
      <c r="BD313" s="598"/>
      <c r="BE313" s="598"/>
      <c r="BF313" s="598"/>
      <c r="BG313" s="598"/>
      <c r="BH313" s="598"/>
      <c r="BI313" s="598"/>
      <c r="BJ313" s="598"/>
      <c r="BK313" s="598"/>
      <c r="BL313" s="598"/>
      <c r="BM313" s="598"/>
      <c r="BN313" s="598"/>
      <c r="BO313" s="598"/>
      <c r="BP313" s="598"/>
      <c r="BQ313" s="598"/>
      <c r="BR313" s="598"/>
      <c r="BS313" s="598"/>
      <c r="BT313" s="598"/>
      <c r="BU313" s="598"/>
      <c r="BV313" s="598"/>
      <c r="BW313" s="598"/>
      <c r="BX313" s="598"/>
      <c r="BY313" s="598"/>
      <c r="BZ313" s="598"/>
      <c r="CA313" s="598"/>
      <c r="CB313" s="598"/>
      <c r="CC313" s="598"/>
      <c r="CD313" s="598"/>
      <c r="CE313" s="598"/>
      <c r="CF313" s="598"/>
      <c r="CG313" s="598"/>
      <c r="CH313" s="598"/>
      <c r="CI313" s="598"/>
      <c r="CJ313" s="598"/>
      <c r="CK313" s="598"/>
      <c r="CL313" s="598"/>
      <c r="CM313" s="598"/>
      <c r="CN313" s="598"/>
      <c r="CO313" s="598"/>
      <c r="CP313" s="598"/>
      <c r="CQ313" s="598"/>
      <c r="CR313" s="598"/>
      <c r="CS313" s="598"/>
      <c r="CT313" s="598"/>
      <c r="CU313" s="598"/>
      <c r="CV313" s="598"/>
      <c r="CW313" s="598"/>
      <c r="CX313" s="598"/>
      <c r="CY313" s="598"/>
      <c r="CZ313" s="598"/>
      <c r="DA313" s="598"/>
      <c r="DB313" s="598"/>
      <c r="DC313" s="598"/>
      <c r="DD313" s="598"/>
      <c r="DE313" s="598"/>
      <c r="DF313" s="598"/>
      <c r="DG313" s="598"/>
      <c r="DH313" s="598"/>
      <c r="DI313" s="598"/>
      <c r="DJ313" s="598"/>
      <c r="DK313" s="598"/>
      <c r="DL313" s="598"/>
      <c r="DM313" s="598"/>
      <c r="DN313" s="598"/>
      <c r="DO313" s="598"/>
      <c r="DP313" s="598"/>
      <c r="DQ313" s="598"/>
      <c r="DR313" s="598"/>
      <c r="DS313" s="598"/>
      <c r="DT313" s="598"/>
      <c r="DU313" s="598"/>
      <c r="DV313" s="598"/>
      <c r="DW313" s="598"/>
      <c r="DX313" s="598"/>
      <c r="DY313" s="598"/>
      <c r="DZ313" s="598"/>
      <c r="EA313" s="598"/>
      <c r="EB313" s="598"/>
      <c r="EC313" s="598"/>
      <c r="ED313" s="598"/>
      <c r="EE313" s="598"/>
      <c r="EF313" s="598"/>
      <c r="EG313" s="598"/>
      <c r="EH313" s="598"/>
      <c r="EI313" s="598"/>
      <c r="EJ313" s="598"/>
      <c r="EK313" s="598"/>
      <c r="EL313" s="598"/>
      <c r="EM313" s="598"/>
      <c r="EN313" s="598"/>
      <c r="EO313" s="598"/>
      <c r="EP313" s="598"/>
      <c r="EQ313" s="598"/>
      <c r="ER313" s="598"/>
    </row>
    <row r="314" spans="1:148" ht="51.75" hidden="1" customHeight="1" outlineLevel="1">
      <c r="A314" s="598"/>
      <c r="B314" s="598"/>
      <c r="C314" s="598"/>
      <c r="D314" s="598"/>
      <c r="E314" s="598"/>
      <c r="F314" s="598"/>
      <c r="G314" s="598"/>
      <c r="H314" s="598"/>
      <c r="I314" s="598"/>
      <c r="J314" s="598"/>
      <c r="K314" s="598"/>
      <c r="L314" s="598"/>
      <c r="M314" s="598"/>
      <c r="N314" s="598"/>
      <c r="O314" s="598"/>
      <c r="P314" s="598"/>
      <c r="Q314" s="598"/>
      <c r="R314" s="598"/>
      <c r="S314" s="598"/>
      <c r="T314" s="598"/>
      <c r="U314" s="598"/>
      <c r="V314" s="598"/>
      <c r="W314" s="598"/>
      <c r="X314" s="598"/>
      <c r="Y314" s="598"/>
      <c r="Z314" s="598"/>
      <c r="AA314" s="598"/>
      <c r="AB314" s="598"/>
      <c r="AC314" s="598"/>
      <c r="AD314" s="598"/>
      <c r="AE314" s="598"/>
      <c r="AF314" s="598"/>
      <c r="AG314" s="598"/>
      <c r="AH314" s="598"/>
      <c r="AI314" s="598"/>
      <c r="AJ314" s="598"/>
      <c r="AK314" s="598"/>
      <c r="AL314" s="598"/>
      <c r="AM314" s="598"/>
      <c r="AN314" s="598"/>
      <c r="AO314" s="598"/>
      <c r="AP314" s="598"/>
      <c r="AQ314" s="598"/>
      <c r="AR314" s="598"/>
      <c r="AS314" s="598"/>
      <c r="AT314" s="598"/>
      <c r="AU314" s="598"/>
      <c r="AV314" s="598"/>
      <c r="AW314" s="598"/>
      <c r="AX314" s="598"/>
      <c r="AY314" s="598"/>
      <c r="AZ314" s="598"/>
      <c r="BA314" s="598"/>
      <c r="BB314" s="598"/>
      <c r="BC314" s="598"/>
      <c r="BD314" s="598"/>
      <c r="BE314" s="598"/>
      <c r="BF314" s="598"/>
      <c r="BG314" s="598"/>
      <c r="BH314" s="598"/>
      <c r="BI314" s="598"/>
      <c r="BJ314" s="598"/>
      <c r="BK314" s="598"/>
      <c r="BL314" s="598"/>
      <c r="BM314" s="598"/>
      <c r="BN314" s="598"/>
      <c r="BO314" s="598"/>
      <c r="BP314" s="598"/>
      <c r="BQ314" s="598"/>
      <c r="BR314" s="598"/>
      <c r="BS314" s="598"/>
      <c r="BT314" s="598"/>
      <c r="BU314" s="598"/>
      <c r="BV314" s="598"/>
      <c r="BW314" s="598"/>
      <c r="BX314" s="598"/>
      <c r="BY314" s="598"/>
      <c r="BZ314" s="598"/>
      <c r="CA314" s="598"/>
      <c r="CB314" s="598"/>
      <c r="CC314" s="598"/>
      <c r="CD314" s="598"/>
      <c r="CE314" s="598"/>
      <c r="CF314" s="598"/>
      <c r="CG314" s="598"/>
      <c r="CH314" s="598"/>
      <c r="CI314" s="598"/>
      <c r="CJ314" s="598"/>
      <c r="CK314" s="598"/>
      <c r="CL314" s="598"/>
      <c r="CM314" s="598"/>
      <c r="CN314" s="598"/>
      <c r="CO314" s="598"/>
      <c r="CP314" s="598"/>
      <c r="CQ314" s="598"/>
      <c r="CR314" s="598"/>
      <c r="CS314" s="598"/>
      <c r="CT314" s="598"/>
      <c r="CU314" s="598"/>
      <c r="CV314" s="598"/>
      <c r="CW314" s="598"/>
      <c r="CX314" s="598"/>
      <c r="CY314" s="598"/>
      <c r="CZ314" s="598"/>
      <c r="DA314" s="598"/>
      <c r="DB314" s="598"/>
      <c r="DC314" s="598"/>
      <c r="DD314" s="598"/>
      <c r="DE314" s="598"/>
      <c r="DF314" s="598"/>
      <c r="DG314" s="598"/>
      <c r="DH314" s="598"/>
      <c r="DI314" s="598"/>
      <c r="DJ314" s="598"/>
      <c r="DK314" s="598"/>
      <c r="DL314" s="598"/>
      <c r="DM314" s="598"/>
      <c r="DN314" s="598"/>
      <c r="DO314" s="598"/>
      <c r="DP314" s="598"/>
      <c r="DQ314" s="598"/>
      <c r="DR314" s="598"/>
      <c r="DS314" s="598"/>
      <c r="DT314" s="598"/>
      <c r="DU314" s="598"/>
      <c r="DV314" s="598"/>
      <c r="DW314" s="598"/>
      <c r="DX314" s="598"/>
      <c r="DY314" s="598"/>
      <c r="DZ314" s="598"/>
      <c r="EA314" s="598"/>
      <c r="EB314" s="598"/>
      <c r="EC314" s="598"/>
      <c r="ED314" s="598"/>
      <c r="EE314" s="598"/>
      <c r="EF314" s="598"/>
      <c r="EG314" s="598"/>
      <c r="EH314" s="598"/>
      <c r="EI314" s="598"/>
      <c r="EJ314" s="598"/>
      <c r="EK314" s="598"/>
      <c r="EL314" s="598"/>
      <c r="EM314" s="598"/>
      <c r="EN314" s="598"/>
      <c r="EO314" s="598"/>
      <c r="EP314" s="598"/>
      <c r="EQ314" s="598"/>
      <c r="ER314" s="598"/>
    </row>
    <row r="315" spans="1:148" ht="15" hidden="1" customHeight="1" outlineLevel="1">
      <c r="A315" s="598"/>
      <c r="B315" s="598"/>
      <c r="C315" s="598"/>
      <c r="D315" s="598"/>
      <c r="E315" s="598"/>
      <c r="F315" s="598"/>
      <c r="G315" s="598"/>
      <c r="H315" s="598"/>
      <c r="I315" s="598"/>
      <c r="J315" s="598"/>
      <c r="K315" s="598"/>
      <c r="L315" s="598"/>
      <c r="M315" s="598"/>
      <c r="N315" s="598"/>
      <c r="O315" s="598"/>
      <c r="P315" s="598"/>
      <c r="Q315" s="598"/>
      <c r="R315" s="598"/>
      <c r="S315" s="598"/>
      <c r="T315" s="598"/>
      <c r="U315" s="598"/>
      <c r="V315" s="598"/>
      <c r="W315" s="598"/>
      <c r="X315" s="598"/>
      <c r="Y315" s="598"/>
      <c r="Z315" s="598"/>
      <c r="AA315" s="598"/>
      <c r="AB315" s="598"/>
      <c r="AC315" s="598"/>
      <c r="AD315" s="598"/>
      <c r="AE315" s="598"/>
      <c r="AF315" s="598"/>
      <c r="AG315" s="598"/>
      <c r="AH315" s="598"/>
      <c r="AI315" s="598"/>
      <c r="AJ315" s="598"/>
      <c r="AK315" s="598"/>
      <c r="AL315" s="598"/>
      <c r="AM315" s="598"/>
      <c r="AN315" s="598"/>
      <c r="AO315" s="598"/>
      <c r="AP315" s="598"/>
      <c r="AQ315" s="598"/>
      <c r="AR315" s="598"/>
      <c r="AS315" s="598"/>
      <c r="AT315" s="598"/>
      <c r="AU315" s="598"/>
      <c r="AV315" s="598"/>
      <c r="AW315" s="598"/>
      <c r="AX315" s="598"/>
      <c r="AY315" s="598"/>
      <c r="AZ315" s="598"/>
      <c r="BA315" s="598"/>
      <c r="BB315" s="598"/>
      <c r="BC315" s="598"/>
      <c r="BD315" s="598"/>
      <c r="BE315" s="598"/>
      <c r="BF315" s="598"/>
      <c r="BG315" s="598"/>
      <c r="BH315" s="598"/>
      <c r="BI315" s="598"/>
      <c r="BJ315" s="598"/>
      <c r="BK315" s="598"/>
      <c r="BL315" s="598"/>
      <c r="BM315" s="598"/>
      <c r="BN315" s="598"/>
      <c r="BO315" s="598"/>
      <c r="BP315" s="598"/>
      <c r="BQ315" s="598"/>
      <c r="BR315" s="598"/>
      <c r="BS315" s="598"/>
      <c r="BT315" s="598"/>
      <c r="BU315" s="598"/>
      <c r="BV315" s="598"/>
      <c r="BW315" s="598"/>
      <c r="BX315" s="598"/>
      <c r="BY315" s="598"/>
      <c r="BZ315" s="598"/>
      <c r="CA315" s="598"/>
      <c r="CB315" s="598"/>
      <c r="CC315" s="598"/>
      <c r="CD315" s="598"/>
      <c r="CE315" s="598"/>
      <c r="CF315" s="598"/>
      <c r="CG315" s="598"/>
      <c r="CH315" s="598"/>
      <c r="CI315" s="598"/>
      <c r="CJ315" s="598"/>
      <c r="CK315" s="598"/>
      <c r="CL315" s="598"/>
      <c r="CM315" s="598"/>
      <c r="CN315" s="598"/>
      <c r="CO315" s="598"/>
      <c r="CP315" s="598"/>
      <c r="CQ315" s="598"/>
      <c r="CR315" s="598"/>
      <c r="CS315" s="598"/>
      <c r="CT315" s="598"/>
      <c r="CU315" s="598"/>
      <c r="CV315" s="598"/>
      <c r="CW315" s="598"/>
      <c r="CX315" s="598"/>
      <c r="CY315" s="598"/>
      <c r="CZ315" s="598"/>
      <c r="DA315" s="598"/>
      <c r="DB315" s="598"/>
      <c r="DC315" s="598"/>
      <c r="DD315" s="598"/>
      <c r="DE315" s="598"/>
      <c r="DF315" s="598"/>
      <c r="DG315" s="598"/>
      <c r="DH315" s="598"/>
      <c r="DI315" s="598"/>
      <c r="DJ315" s="598"/>
      <c r="DK315" s="598"/>
      <c r="DL315" s="598"/>
      <c r="DM315" s="598"/>
      <c r="DN315" s="598"/>
      <c r="DO315" s="598"/>
      <c r="DP315" s="598"/>
      <c r="DQ315" s="598"/>
      <c r="DR315" s="598"/>
      <c r="DS315" s="598"/>
      <c r="DT315" s="598"/>
      <c r="DU315" s="598"/>
      <c r="DV315" s="598"/>
      <c r="DW315" s="598"/>
      <c r="DX315" s="598"/>
      <c r="DY315" s="598"/>
      <c r="DZ315" s="598"/>
      <c r="EA315" s="598"/>
      <c r="EB315" s="598"/>
      <c r="EC315" s="598"/>
      <c r="ED315" s="598"/>
      <c r="EE315" s="598"/>
      <c r="EF315" s="598"/>
      <c r="EG315" s="598"/>
      <c r="EH315" s="598"/>
      <c r="EI315" s="598"/>
      <c r="EJ315" s="598"/>
      <c r="EK315" s="598"/>
      <c r="EL315" s="598"/>
      <c r="EM315" s="598"/>
      <c r="EN315" s="598"/>
      <c r="EO315" s="598"/>
      <c r="EP315" s="598"/>
      <c r="EQ315" s="598"/>
      <c r="ER315" s="598"/>
    </row>
    <row r="316" spans="1:148" ht="15" hidden="1" customHeight="1" outlineLevel="1">
      <c r="A316" s="598"/>
      <c r="B316" s="598"/>
      <c r="C316" s="598"/>
      <c r="D316" s="598"/>
      <c r="E316" s="598"/>
      <c r="F316" s="598"/>
      <c r="G316" s="598"/>
      <c r="H316" s="598"/>
      <c r="I316" s="598"/>
      <c r="J316" s="598"/>
      <c r="K316" s="598"/>
      <c r="L316" s="598"/>
      <c r="M316" s="598"/>
      <c r="N316" s="598"/>
      <c r="O316" s="598"/>
      <c r="P316" s="598"/>
      <c r="Q316" s="598"/>
      <c r="R316" s="598"/>
      <c r="S316" s="598"/>
      <c r="T316" s="598"/>
      <c r="U316" s="598"/>
      <c r="V316" s="598"/>
      <c r="W316" s="598"/>
      <c r="X316" s="598"/>
      <c r="Y316" s="598"/>
      <c r="Z316" s="598"/>
      <c r="AA316" s="598"/>
      <c r="AB316" s="598"/>
      <c r="AC316" s="598"/>
      <c r="AD316" s="598"/>
      <c r="AE316" s="598"/>
      <c r="AF316" s="598"/>
      <c r="AG316" s="598"/>
      <c r="AH316" s="598"/>
      <c r="AI316" s="598"/>
      <c r="AJ316" s="598"/>
      <c r="AK316" s="598"/>
      <c r="AL316" s="598"/>
      <c r="AM316" s="598"/>
      <c r="AN316" s="598"/>
      <c r="AO316" s="598"/>
      <c r="AP316" s="598"/>
      <c r="AQ316" s="598"/>
      <c r="AR316" s="598"/>
      <c r="AS316" s="598"/>
      <c r="AT316" s="598"/>
      <c r="AU316" s="598"/>
      <c r="AV316" s="598"/>
      <c r="AW316" s="598"/>
      <c r="AX316" s="598"/>
      <c r="AY316" s="598"/>
      <c r="AZ316" s="598"/>
      <c r="BA316" s="598"/>
      <c r="BB316" s="598"/>
      <c r="BC316" s="598"/>
      <c r="BD316" s="598"/>
      <c r="BE316" s="598"/>
      <c r="BF316" s="598"/>
      <c r="BG316" s="598"/>
      <c r="BH316" s="598"/>
      <c r="BI316" s="598"/>
      <c r="BJ316" s="598"/>
      <c r="BK316" s="598"/>
      <c r="BL316" s="598"/>
      <c r="BM316" s="598"/>
      <c r="BN316" s="598"/>
      <c r="BO316" s="598"/>
      <c r="BP316" s="598"/>
      <c r="BQ316" s="598"/>
      <c r="BR316" s="598"/>
      <c r="BS316" s="598"/>
      <c r="BT316" s="598"/>
      <c r="BU316" s="598"/>
      <c r="BV316" s="598"/>
      <c r="BW316" s="598"/>
      <c r="BX316" s="598"/>
      <c r="BY316" s="598"/>
      <c r="BZ316" s="598"/>
      <c r="CA316" s="598"/>
      <c r="CB316" s="598"/>
      <c r="CC316" s="598"/>
      <c r="CD316" s="598"/>
      <c r="CE316" s="598"/>
      <c r="CF316" s="598"/>
      <c r="CG316" s="598"/>
      <c r="CH316" s="598"/>
      <c r="CI316" s="598"/>
      <c r="CJ316" s="598"/>
      <c r="CK316" s="598"/>
      <c r="CL316" s="598"/>
      <c r="CM316" s="598"/>
      <c r="CN316" s="598"/>
      <c r="CO316" s="598"/>
      <c r="CP316" s="598"/>
      <c r="CQ316" s="598"/>
      <c r="CR316" s="598"/>
      <c r="CS316" s="598"/>
      <c r="CT316" s="598"/>
      <c r="CU316" s="598"/>
      <c r="CV316" s="598"/>
      <c r="CW316" s="598"/>
      <c r="CX316" s="598"/>
      <c r="CY316" s="598"/>
      <c r="CZ316" s="598"/>
      <c r="DA316" s="598"/>
      <c r="DB316" s="598"/>
      <c r="DC316" s="598"/>
      <c r="DD316" s="598"/>
      <c r="DE316" s="598"/>
      <c r="DF316" s="598"/>
      <c r="DG316" s="598"/>
      <c r="DH316" s="598"/>
      <c r="DI316" s="598"/>
      <c r="DJ316" s="598"/>
      <c r="DK316" s="598"/>
      <c r="DL316" s="598"/>
      <c r="DM316" s="598"/>
      <c r="DN316" s="598"/>
      <c r="DO316" s="598"/>
      <c r="DP316" s="598"/>
      <c r="DQ316" s="598"/>
      <c r="DR316" s="598"/>
      <c r="DS316" s="598"/>
      <c r="DT316" s="598"/>
      <c r="DU316" s="598"/>
      <c r="DV316" s="598"/>
      <c r="DW316" s="598"/>
      <c r="DX316" s="598"/>
      <c r="DY316" s="598"/>
      <c r="DZ316" s="598"/>
      <c r="EA316" s="598"/>
      <c r="EB316" s="598"/>
      <c r="EC316" s="598"/>
      <c r="ED316" s="598"/>
      <c r="EE316" s="598"/>
      <c r="EF316" s="598"/>
      <c r="EG316" s="598"/>
      <c r="EH316" s="598"/>
      <c r="EI316" s="598"/>
      <c r="EJ316" s="598"/>
      <c r="EK316" s="598"/>
      <c r="EL316" s="598"/>
      <c r="EM316" s="598"/>
      <c r="EN316" s="598"/>
      <c r="EO316" s="598"/>
      <c r="EP316" s="598"/>
      <c r="EQ316" s="598"/>
      <c r="ER316" s="598"/>
    </row>
    <row r="317" spans="1:148" ht="15" hidden="1" customHeight="1" outlineLevel="1">
      <c r="A317" s="598"/>
      <c r="B317" s="598"/>
      <c r="C317" s="598"/>
      <c r="D317" s="598"/>
      <c r="E317" s="598"/>
      <c r="F317" s="598"/>
      <c r="G317" s="598"/>
      <c r="H317" s="598"/>
      <c r="I317" s="598"/>
      <c r="J317" s="598"/>
      <c r="K317" s="598"/>
      <c r="L317" s="598"/>
      <c r="M317" s="598"/>
      <c r="N317" s="598"/>
      <c r="O317" s="598"/>
      <c r="P317" s="598"/>
      <c r="Q317" s="598"/>
      <c r="R317" s="598"/>
      <c r="S317" s="598"/>
      <c r="T317" s="598"/>
      <c r="U317" s="598"/>
      <c r="V317" s="598"/>
      <c r="W317" s="598"/>
      <c r="X317" s="598"/>
      <c r="Y317" s="598"/>
      <c r="Z317" s="598"/>
      <c r="AA317" s="598"/>
      <c r="AB317" s="598"/>
      <c r="AC317" s="598"/>
      <c r="AD317" s="598"/>
      <c r="AE317" s="598"/>
      <c r="AF317" s="598"/>
      <c r="AG317" s="598"/>
      <c r="AH317" s="598"/>
      <c r="AI317" s="598"/>
      <c r="AJ317" s="598"/>
      <c r="AK317" s="598"/>
      <c r="AL317" s="598"/>
      <c r="AM317" s="598"/>
      <c r="AN317" s="598"/>
      <c r="AO317" s="598"/>
      <c r="AP317" s="598"/>
      <c r="AQ317" s="598"/>
      <c r="AR317" s="598"/>
      <c r="AS317" s="598"/>
      <c r="AT317" s="598"/>
      <c r="AU317" s="598"/>
      <c r="AV317" s="598"/>
      <c r="AW317" s="598"/>
      <c r="AX317" s="598"/>
      <c r="AY317" s="598"/>
      <c r="AZ317" s="598"/>
      <c r="BA317" s="598"/>
      <c r="BB317" s="598"/>
      <c r="BC317" s="598"/>
      <c r="BD317" s="598"/>
      <c r="BE317" s="598"/>
      <c r="BF317" s="598"/>
      <c r="BG317" s="598"/>
      <c r="BH317" s="598"/>
      <c r="BI317" s="598"/>
      <c r="BJ317" s="598"/>
      <c r="BK317" s="598"/>
      <c r="BL317" s="598"/>
      <c r="BM317" s="598"/>
      <c r="BN317" s="598"/>
      <c r="BO317" s="598"/>
      <c r="BP317" s="598"/>
      <c r="BQ317" s="598"/>
      <c r="BR317" s="598"/>
      <c r="BS317" s="598"/>
      <c r="BT317" s="598"/>
      <c r="BU317" s="598"/>
      <c r="BV317" s="598"/>
      <c r="BW317" s="598"/>
      <c r="BX317" s="598"/>
      <c r="BY317" s="598"/>
      <c r="BZ317" s="598"/>
      <c r="CA317" s="598"/>
      <c r="CB317" s="598"/>
      <c r="CC317" s="598"/>
      <c r="CD317" s="598"/>
      <c r="CE317" s="598"/>
      <c r="CF317" s="598"/>
      <c r="CG317" s="598"/>
      <c r="CH317" s="598"/>
      <c r="CI317" s="598"/>
      <c r="CJ317" s="598"/>
      <c r="CK317" s="598"/>
      <c r="CL317" s="598"/>
      <c r="CM317" s="598"/>
      <c r="CN317" s="598"/>
      <c r="CO317" s="598"/>
      <c r="CP317" s="598"/>
      <c r="CQ317" s="598"/>
      <c r="CR317" s="598"/>
      <c r="CS317" s="598"/>
      <c r="CT317" s="598"/>
      <c r="CU317" s="598"/>
      <c r="CV317" s="598"/>
      <c r="CW317" s="598"/>
      <c r="CX317" s="598"/>
      <c r="CY317" s="598"/>
      <c r="CZ317" s="598"/>
      <c r="DA317" s="598"/>
      <c r="DB317" s="598"/>
      <c r="DC317" s="598"/>
      <c r="DD317" s="598"/>
      <c r="DE317" s="598"/>
      <c r="DF317" s="598"/>
      <c r="DG317" s="598"/>
      <c r="DH317" s="598"/>
      <c r="DI317" s="598"/>
      <c r="DJ317" s="598"/>
      <c r="DK317" s="598"/>
      <c r="DL317" s="598"/>
      <c r="DM317" s="598"/>
      <c r="DN317" s="598"/>
      <c r="DO317" s="598"/>
      <c r="DP317" s="598"/>
      <c r="DQ317" s="598"/>
      <c r="DR317" s="598"/>
      <c r="DS317" s="598"/>
      <c r="DT317" s="598"/>
      <c r="DU317" s="598"/>
      <c r="DV317" s="598"/>
      <c r="DW317" s="598"/>
      <c r="DX317" s="598"/>
      <c r="DY317" s="598"/>
      <c r="DZ317" s="598"/>
      <c r="EA317" s="598"/>
      <c r="EB317" s="598"/>
      <c r="EC317" s="598"/>
      <c r="ED317" s="598"/>
      <c r="EE317" s="598"/>
      <c r="EF317" s="598"/>
      <c r="EG317" s="598"/>
      <c r="EH317" s="598"/>
      <c r="EI317" s="598"/>
      <c r="EJ317" s="598"/>
      <c r="EK317" s="598"/>
      <c r="EL317" s="598"/>
      <c r="EM317" s="598"/>
      <c r="EN317" s="598"/>
      <c r="EO317" s="598"/>
      <c r="EP317" s="598"/>
      <c r="EQ317" s="598"/>
      <c r="ER317" s="598"/>
    </row>
    <row r="318" spans="1:148" ht="15" customHeight="1" collapsed="1">
      <c r="A318" s="598"/>
      <c r="B318" s="598"/>
      <c r="C318" s="598"/>
      <c r="D318" s="598"/>
      <c r="E318" s="598"/>
      <c r="F318" s="598"/>
      <c r="G318" s="598"/>
      <c r="H318" s="598"/>
      <c r="I318" s="598"/>
      <c r="J318" s="598"/>
      <c r="K318" s="598"/>
      <c r="L318" s="598"/>
      <c r="M318" s="598"/>
      <c r="N318" s="598"/>
      <c r="O318" s="598"/>
      <c r="P318" s="598"/>
      <c r="Q318" s="598"/>
      <c r="R318" s="598"/>
      <c r="S318" s="598"/>
      <c r="T318" s="598"/>
      <c r="U318" s="598"/>
      <c r="V318" s="598"/>
      <c r="W318" s="598"/>
      <c r="X318" s="598"/>
      <c r="Y318" s="598"/>
      <c r="Z318" s="598"/>
      <c r="AA318" s="598"/>
      <c r="AB318" s="598"/>
      <c r="AC318" s="598"/>
      <c r="AD318" s="598"/>
      <c r="AE318" s="598"/>
      <c r="AF318" s="598"/>
      <c r="AG318" s="598"/>
      <c r="AH318" s="598"/>
      <c r="AI318" s="598"/>
      <c r="AJ318" s="598"/>
      <c r="AK318" s="598"/>
      <c r="AL318" s="598"/>
      <c r="AM318" s="598"/>
      <c r="AN318" s="598"/>
      <c r="AO318" s="598"/>
      <c r="AP318" s="598"/>
      <c r="AQ318" s="598"/>
      <c r="AR318" s="598"/>
      <c r="AS318" s="598"/>
      <c r="AT318" s="598"/>
      <c r="AU318" s="598"/>
      <c r="AV318" s="598"/>
      <c r="AW318" s="598"/>
      <c r="AX318" s="598"/>
      <c r="AY318" s="598"/>
      <c r="AZ318" s="598"/>
      <c r="BA318" s="598"/>
      <c r="BB318" s="598"/>
      <c r="BC318" s="598"/>
      <c r="BD318" s="598"/>
      <c r="BE318" s="598"/>
      <c r="BF318" s="598"/>
      <c r="BG318" s="598"/>
      <c r="BH318" s="598"/>
      <c r="BI318" s="598"/>
      <c r="BJ318" s="598"/>
      <c r="BK318" s="598"/>
      <c r="BL318" s="598"/>
      <c r="BM318" s="598"/>
      <c r="BN318" s="598"/>
      <c r="BO318" s="598"/>
      <c r="BP318" s="598"/>
      <c r="BQ318" s="598"/>
      <c r="BR318" s="598"/>
      <c r="BS318" s="598"/>
      <c r="BT318" s="598"/>
      <c r="BU318" s="598"/>
      <c r="BV318" s="598"/>
      <c r="BW318" s="598"/>
      <c r="BX318" s="598"/>
      <c r="BY318" s="598"/>
      <c r="BZ318" s="598"/>
      <c r="CA318" s="598"/>
      <c r="CB318" s="598"/>
      <c r="CC318" s="598"/>
      <c r="CD318" s="598"/>
      <c r="CE318" s="598"/>
      <c r="CF318" s="598"/>
      <c r="CG318" s="598"/>
      <c r="CH318" s="598"/>
      <c r="CI318" s="598"/>
      <c r="CJ318" s="598"/>
      <c r="CK318" s="598"/>
      <c r="CL318" s="598"/>
      <c r="CM318" s="598"/>
      <c r="CN318" s="598"/>
      <c r="CO318" s="598"/>
      <c r="CP318" s="598"/>
      <c r="CQ318" s="598"/>
      <c r="CR318" s="598"/>
      <c r="CS318" s="598"/>
      <c r="CT318" s="598"/>
      <c r="CU318" s="598"/>
      <c r="CV318" s="598"/>
      <c r="CW318" s="598"/>
      <c r="CX318" s="598"/>
      <c r="CY318" s="598"/>
      <c r="CZ318" s="598"/>
      <c r="DA318" s="598"/>
      <c r="DB318" s="598"/>
      <c r="DC318" s="598"/>
      <c r="DD318" s="598"/>
      <c r="DE318" s="598"/>
      <c r="DF318" s="598"/>
      <c r="DG318" s="598"/>
      <c r="DH318" s="598"/>
      <c r="DI318" s="598"/>
      <c r="DJ318" s="598"/>
      <c r="DK318" s="598"/>
      <c r="DL318" s="598"/>
      <c r="DM318" s="598"/>
      <c r="DN318" s="598"/>
      <c r="DO318" s="598"/>
      <c r="DP318" s="598"/>
      <c r="DQ318" s="598"/>
      <c r="DR318" s="598"/>
      <c r="DS318" s="598"/>
      <c r="DT318" s="598"/>
      <c r="DU318" s="598"/>
      <c r="DV318" s="598"/>
      <c r="DW318" s="598"/>
      <c r="DX318" s="598"/>
      <c r="DY318" s="598"/>
      <c r="DZ318" s="598"/>
      <c r="EA318" s="598"/>
      <c r="EB318" s="598"/>
      <c r="EC318" s="598"/>
      <c r="ED318" s="598"/>
      <c r="EE318" s="598"/>
      <c r="EF318" s="598"/>
      <c r="EG318" s="598"/>
      <c r="EH318" s="598"/>
      <c r="EI318" s="598"/>
      <c r="EJ318" s="598"/>
      <c r="EK318" s="598"/>
      <c r="EL318" s="598"/>
      <c r="EM318" s="598"/>
      <c r="EN318" s="598"/>
      <c r="EO318" s="598"/>
      <c r="EP318" s="598"/>
      <c r="EQ318" s="598"/>
      <c r="ER318" s="598"/>
    </row>
    <row r="319" spans="1:148" ht="15" customHeight="1">
      <c r="A319" s="598"/>
      <c r="B319" s="598"/>
      <c r="C319" s="598"/>
      <c r="D319" s="598"/>
      <c r="E319" s="598"/>
      <c r="F319" s="598"/>
      <c r="G319" s="598"/>
      <c r="H319" s="598"/>
      <c r="I319" s="598"/>
      <c r="J319" s="598"/>
      <c r="K319" s="598"/>
      <c r="L319" s="598"/>
      <c r="M319" s="598"/>
      <c r="N319" s="598"/>
      <c r="O319" s="598"/>
      <c r="P319" s="598"/>
      <c r="Q319" s="598"/>
      <c r="R319" s="598"/>
      <c r="S319" s="598"/>
      <c r="T319" s="598"/>
      <c r="U319" s="598"/>
      <c r="V319" s="598"/>
      <c r="W319" s="598"/>
      <c r="X319" s="598"/>
      <c r="Y319" s="598"/>
      <c r="Z319" s="598"/>
      <c r="AA319" s="598"/>
      <c r="AB319" s="598"/>
      <c r="AC319" s="598"/>
      <c r="AD319" s="598"/>
      <c r="AE319" s="598"/>
      <c r="AF319" s="598"/>
      <c r="AG319" s="598"/>
      <c r="AH319" s="598"/>
      <c r="AI319" s="598"/>
      <c r="AJ319" s="598"/>
      <c r="AK319" s="598"/>
      <c r="AL319" s="598"/>
      <c r="AM319" s="598"/>
      <c r="AN319" s="598"/>
      <c r="AO319" s="598"/>
      <c r="AP319" s="598"/>
      <c r="AQ319" s="598"/>
      <c r="AR319" s="598"/>
      <c r="AS319" s="598"/>
      <c r="AT319" s="598"/>
      <c r="AU319" s="598"/>
      <c r="AV319" s="598"/>
      <c r="AW319" s="598"/>
      <c r="AX319" s="598"/>
      <c r="AY319" s="598"/>
      <c r="AZ319" s="598"/>
      <c r="BA319" s="598"/>
      <c r="BB319" s="598"/>
      <c r="BC319" s="598"/>
      <c r="BD319" s="598"/>
      <c r="BE319" s="598"/>
      <c r="BF319" s="598"/>
      <c r="BG319" s="598"/>
      <c r="BH319" s="598"/>
      <c r="BI319" s="598"/>
      <c r="BJ319" s="598"/>
      <c r="BK319" s="598"/>
      <c r="BL319" s="598"/>
      <c r="BM319" s="598"/>
      <c r="BN319" s="598"/>
      <c r="BO319" s="598"/>
      <c r="BP319" s="598"/>
      <c r="BQ319" s="598"/>
      <c r="BR319" s="598"/>
      <c r="BS319" s="598"/>
      <c r="BT319" s="598"/>
      <c r="BU319" s="598"/>
      <c r="BV319" s="598"/>
      <c r="BW319" s="598"/>
      <c r="BX319" s="598"/>
      <c r="BY319" s="598"/>
      <c r="BZ319" s="598"/>
      <c r="CA319" s="598"/>
      <c r="CB319" s="598"/>
      <c r="CC319" s="598"/>
      <c r="CD319" s="598"/>
      <c r="CE319" s="598"/>
      <c r="CF319" s="598"/>
      <c r="CG319" s="598"/>
      <c r="CH319" s="598"/>
      <c r="CI319" s="598"/>
      <c r="CJ319" s="598"/>
      <c r="CK319" s="598"/>
      <c r="CL319" s="598"/>
      <c r="CM319" s="598"/>
      <c r="CN319" s="598"/>
      <c r="CO319" s="598"/>
      <c r="CP319" s="598"/>
      <c r="CQ319" s="598"/>
      <c r="CR319" s="598"/>
      <c r="CS319" s="598"/>
      <c r="CT319" s="598"/>
      <c r="CU319" s="598"/>
      <c r="CV319" s="598"/>
      <c r="CW319" s="598"/>
      <c r="CX319" s="598"/>
      <c r="CY319" s="598"/>
      <c r="CZ319" s="598"/>
      <c r="DA319" s="598"/>
      <c r="DB319" s="598"/>
      <c r="DC319" s="598"/>
      <c r="DD319" s="598"/>
      <c r="DE319" s="598"/>
      <c r="DF319" s="598"/>
      <c r="DG319" s="598"/>
      <c r="DH319" s="598"/>
      <c r="DI319" s="598"/>
      <c r="DJ319" s="598"/>
      <c r="DK319" s="598"/>
      <c r="DL319" s="598"/>
      <c r="DM319" s="598"/>
      <c r="DN319" s="598"/>
      <c r="DO319" s="598"/>
      <c r="DP319" s="598"/>
      <c r="DQ319" s="598"/>
      <c r="DR319" s="598"/>
      <c r="DS319" s="598"/>
      <c r="DT319" s="598"/>
      <c r="DU319" s="598"/>
      <c r="DV319" s="598"/>
      <c r="DW319" s="598"/>
      <c r="DX319" s="598"/>
      <c r="DY319" s="598"/>
      <c r="DZ319" s="598"/>
      <c r="EA319" s="598"/>
      <c r="EB319" s="598"/>
      <c r="EC319" s="598"/>
      <c r="ED319" s="598"/>
      <c r="EE319" s="598"/>
      <c r="EF319" s="598"/>
      <c r="EG319" s="598"/>
      <c r="EH319" s="598"/>
      <c r="EI319" s="598"/>
      <c r="EJ319" s="598"/>
      <c r="EK319" s="598"/>
      <c r="EL319" s="598"/>
      <c r="EM319" s="598"/>
      <c r="EN319" s="598"/>
      <c r="EO319" s="598"/>
      <c r="EP319" s="598"/>
      <c r="EQ319" s="598"/>
      <c r="ER319" s="598"/>
    </row>
    <row r="320" spans="1:148" ht="15" customHeight="1">
      <c r="A320" s="598"/>
      <c r="B320" s="598"/>
      <c r="C320" s="598"/>
      <c r="D320" s="598"/>
      <c r="E320" s="598"/>
      <c r="F320" s="598"/>
      <c r="G320" s="598"/>
      <c r="H320" s="598"/>
      <c r="I320" s="598"/>
      <c r="J320" s="598"/>
      <c r="K320" s="598"/>
      <c r="L320" s="598"/>
      <c r="M320" s="598"/>
      <c r="N320" s="598"/>
      <c r="O320" s="598"/>
      <c r="P320" s="598"/>
      <c r="Q320" s="598"/>
      <c r="R320" s="598"/>
      <c r="S320" s="598"/>
      <c r="T320" s="598"/>
      <c r="U320" s="598"/>
      <c r="V320" s="598"/>
      <c r="W320" s="598"/>
      <c r="X320" s="598"/>
      <c r="Y320" s="598"/>
      <c r="Z320" s="598"/>
      <c r="AA320" s="598"/>
      <c r="AB320" s="598"/>
      <c r="AC320" s="598"/>
      <c r="AD320" s="598"/>
      <c r="AE320" s="598"/>
      <c r="AF320" s="598"/>
      <c r="AG320" s="598"/>
      <c r="AH320" s="598"/>
      <c r="AI320" s="598"/>
      <c r="AJ320" s="598"/>
      <c r="AK320" s="598"/>
      <c r="AL320" s="598"/>
      <c r="AM320" s="598"/>
      <c r="AN320" s="598"/>
      <c r="AO320" s="598"/>
      <c r="AP320" s="598"/>
      <c r="AQ320" s="598"/>
      <c r="AR320" s="598"/>
      <c r="AS320" s="598"/>
      <c r="AT320" s="598"/>
      <c r="AU320" s="598"/>
      <c r="AV320" s="598"/>
      <c r="AW320" s="598"/>
      <c r="AX320" s="598"/>
      <c r="AY320" s="598"/>
      <c r="AZ320" s="598"/>
      <c r="BA320" s="598"/>
      <c r="BB320" s="598"/>
      <c r="BC320" s="598"/>
      <c r="BD320" s="598"/>
      <c r="BE320" s="598"/>
      <c r="BF320" s="598"/>
      <c r="BG320" s="598"/>
      <c r="BH320" s="598"/>
      <c r="BI320" s="598"/>
      <c r="BJ320" s="598"/>
      <c r="BK320" s="598"/>
      <c r="BL320" s="598"/>
      <c r="BM320" s="598"/>
      <c r="BN320" s="598"/>
      <c r="BO320" s="598"/>
      <c r="BP320" s="598"/>
      <c r="BQ320" s="598"/>
      <c r="BR320" s="598"/>
      <c r="BS320" s="598"/>
      <c r="BT320" s="598"/>
      <c r="BU320" s="598"/>
      <c r="BV320" s="598"/>
      <c r="BW320" s="598"/>
      <c r="BX320" s="598"/>
      <c r="BY320" s="598"/>
      <c r="BZ320" s="598"/>
      <c r="CA320" s="598"/>
      <c r="CB320" s="598"/>
      <c r="CC320" s="598"/>
      <c r="CD320" s="598"/>
      <c r="CE320" s="598"/>
      <c r="CF320" s="598"/>
      <c r="CG320" s="598"/>
      <c r="CH320" s="598"/>
      <c r="CI320" s="598"/>
      <c r="CJ320" s="598"/>
      <c r="CK320" s="598"/>
      <c r="CL320" s="598"/>
      <c r="CM320" s="598"/>
      <c r="CN320" s="598"/>
      <c r="CO320" s="598"/>
      <c r="CP320" s="598"/>
      <c r="CQ320" s="598"/>
      <c r="CR320" s="598"/>
      <c r="CS320" s="598"/>
      <c r="CT320" s="598"/>
      <c r="CU320" s="598"/>
      <c r="CV320" s="598"/>
      <c r="CW320" s="598"/>
      <c r="CX320" s="598"/>
      <c r="CY320" s="598"/>
      <c r="CZ320" s="598"/>
      <c r="DA320" s="598"/>
      <c r="DB320" s="598"/>
      <c r="DC320" s="598"/>
      <c r="DD320" s="598"/>
      <c r="DE320" s="598"/>
      <c r="DF320" s="598"/>
      <c r="DG320" s="598"/>
      <c r="DH320" s="598"/>
      <c r="DI320" s="598"/>
      <c r="DJ320" s="598"/>
      <c r="DK320" s="598"/>
      <c r="DL320" s="598"/>
      <c r="DM320" s="598"/>
      <c r="DN320" s="598"/>
      <c r="DO320" s="598"/>
      <c r="DP320" s="598"/>
      <c r="DQ320" s="598"/>
      <c r="DR320" s="598"/>
      <c r="DS320" s="598"/>
      <c r="DT320" s="598"/>
      <c r="DU320" s="598"/>
      <c r="DV320" s="598"/>
      <c r="DW320" s="598"/>
      <c r="DX320" s="598"/>
      <c r="DY320" s="598"/>
      <c r="DZ320" s="598"/>
      <c r="EA320" s="598"/>
      <c r="EB320" s="598"/>
      <c r="EC320" s="598"/>
      <c r="ED320" s="598"/>
      <c r="EE320" s="598"/>
      <c r="EF320" s="598"/>
      <c r="EG320" s="598"/>
      <c r="EH320" s="598"/>
      <c r="EI320" s="598"/>
      <c r="EJ320" s="598"/>
      <c r="EK320" s="598"/>
      <c r="EL320" s="598"/>
      <c r="EM320" s="598"/>
      <c r="EN320" s="598"/>
      <c r="EO320" s="598"/>
      <c r="EP320" s="598"/>
      <c r="EQ320" s="598"/>
      <c r="ER320" s="598"/>
    </row>
    <row r="321" spans="1:148" ht="15" customHeight="1">
      <c r="A321" s="598"/>
      <c r="B321" s="598"/>
      <c r="C321" s="598"/>
      <c r="D321" s="598"/>
      <c r="E321" s="598"/>
      <c r="F321" s="598"/>
      <c r="G321" s="598"/>
      <c r="H321" s="598"/>
      <c r="I321" s="598"/>
      <c r="J321" s="598"/>
      <c r="K321" s="598"/>
      <c r="L321" s="598"/>
      <c r="M321" s="598"/>
      <c r="N321" s="598"/>
      <c r="O321" s="598"/>
      <c r="P321" s="598"/>
      <c r="Q321" s="598"/>
      <c r="R321" s="598"/>
      <c r="S321" s="598"/>
      <c r="T321" s="598"/>
      <c r="U321" s="598"/>
      <c r="V321" s="598"/>
      <c r="W321" s="598"/>
      <c r="X321" s="598"/>
      <c r="Y321" s="598"/>
      <c r="Z321" s="598"/>
      <c r="AA321" s="598"/>
      <c r="AB321" s="598"/>
      <c r="AC321" s="598"/>
      <c r="AD321" s="598"/>
      <c r="AE321" s="598"/>
      <c r="AF321" s="598"/>
      <c r="AG321" s="598"/>
      <c r="AH321" s="598"/>
      <c r="AI321" s="598"/>
      <c r="AJ321" s="598"/>
      <c r="AK321" s="598"/>
      <c r="AL321" s="598"/>
      <c r="AM321" s="598"/>
      <c r="AN321" s="598"/>
      <c r="AO321" s="598"/>
      <c r="AP321" s="598"/>
      <c r="AQ321" s="598"/>
      <c r="AR321" s="598"/>
      <c r="AS321" s="598"/>
      <c r="AT321" s="598"/>
      <c r="AU321" s="598"/>
      <c r="AV321" s="598"/>
      <c r="AW321" s="598"/>
      <c r="AX321" s="598"/>
      <c r="AY321" s="598"/>
      <c r="AZ321" s="598"/>
      <c r="BA321" s="598"/>
      <c r="BB321" s="598"/>
      <c r="BC321" s="598"/>
      <c r="BD321" s="598"/>
      <c r="BE321" s="598"/>
      <c r="BF321" s="598"/>
      <c r="BG321" s="598"/>
      <c r="BH321" s="598"/>
      <c r="BI321" s="598"/>
      <c r="BJ321" s="598"/>
      <c r="BK321" s="598"/>
      <c r="BL321" s="598"/>
      <c r="BM321" s="598"/>
      <c r="BN321" s="598"/>
      <c r="BO321" s="598"/>
      <c r="BP321" s="598"/>
      <c r="BQ321" s="598"/>
      <c r="BR321" s="598"/>
      <c r="BS321" s="598"/>
      <c r="BT321" s="598"/>
      <c r="BU321" s="598"/>
      <c r="BV321" s="598"/>
      <c r="BW321" s="598"/>
      <c r="BX321" s="598"/>
      <c r="BY321" s="598"/>
      <c r="BZ321" s="598"/>
      <c r="CA321" s="598"/>
      <c r="CB321" s="598"/>
      <c r="CC321" s="598"/>
      <c r="CD321" s="598"/>
      <c r="CE321" s="598"/>
      <c r="CF321" s="598"/>
      <c r="CG321" s="598"/>
      <c r="CH321" s="598"/>
      <c r="CI321" s="598"/>
      <c r="CJ321" s="598"/>
      <c r="CK321" s="598"/>
      <c r="CL321" s="598"/>
      <c r="CM321" s="598"/>
      <c r="CN321" s="598"/>
      <c r="CO321" s="598"/>
      <c r="CP321" s="598"/>
      <c r="CQ321" s="598"/>
      <c r="CR321" s="598"/>
      <c r="CS321" s="598"/>
      <c r="CT321" s="598"/>
      <c r="CU321" s="598"/>
      <c r="CV321" s="598"/>
      <c r="CW321" s="598"/>
      <c r="CX321" s="598"/>
      <c r="CY321" s="598"/>
      <c r="CZ321" s="598"/>
      <c r="DA321" s="598"/>
      <c r="DB321" s="598"/>
      <c r="DC321" s="598"/>
      <c r="DD321" s="598"/>
      <c r="DE321" s="598"/>
      <c r="DF321" s="598"/>
      <c r="DG321" s="598"/>
      <c r="DH321" s="598"/>
      <c r="DI321" s="598"/>
      <c r="DJ321" s="598"/>
      <c r="DK321" s="598"/>
      <c r="DL321" s="598"/>
      <c r="DM321" s="598"/>
      <c r="DN321" s="598"/>
      <c r="DO321" s="598"/>
      <c r="DP321" s="598"/>
      <c r="DQ321" s="598"/>
      <c r="DR321" s="598"/>
      <c r="DS321" s="598"/>
      <c r="DT321" s="598"/>
      <c r="DU321" s="598"/>
      <c r="DV321" s="598"/>
      <c r="DW321" s="598"/>
      <c r="DX321" s="598"/>
      <c r="DY321" s="598"/>
      <c r="DZ321" s="598"/>
      <c r="EA321" s="598"/>
      <c r="EB321" s="598"/>
      <c r="EC321" s="598"/>
      <c r="ED321" s="598"/>
      <c r="EE321" s="598"/>
      <c r="EF321" s="598"/>
      <c r="EG321" s="598"/>
      <c r="EH321" s="598"/>
      <c r="EI321" s="598"/>
      <c r="EJ321" s="598"/>
      <c r="EK321" s="598"/>
      <c r="EL321" s="598"/>
      <c r="EM321" s="598"/>
      <c r="EN321" s="598"/>
      <c r="EO321" s="598"/>
      <c r="EP321" s="598"/>
      <c r="EQ321" s="598"/>
      <c r="ER321" s="598"/>
    </row>
    <row r="322" spans="1:148" ht="15" customHeight="1">
      <c r="A322" s="598"/>
      <c r="B322" s="598"/>
      <c r="C322" s="598"/>
      <c r="D322" s="598"/>
      <c r="E322" s="598"/>
      <c r="F322" s="598"/>
      <c r="G322" s="598"/>
      <c r="H322" s="598"/>
      <c r="I322" s="598"/>
      <c r="J322" s="598"/>
      <c r="K322" s="598"/>
      <c r="L322" s="598"/>
      <c r="M322" s="598"/>
      <c r="N322" s="598"/>
      <c r="O322" s="598"/>
      <c r="P322" s="598"/>
      <c r="Q322" s="598"/>
      <c r="R322" s="598"/>
      <c r="S322" s="598"/>
      <c r="T322" s="598"/>
      <c r="U322" s="598"/>
      <c r="V322" s="598"/>
      <c r="W322" s="598"/>
      <c r="X322" s="598"/>
      <c r="Y322" s="598"/>
      <c r="Z322" s="598"/>
      <c r="AA322" s="598"/>
      <c r="AB322" s="598"/>
      <c r="AC322" s="598"/>
      <c r="AD322" s="598"/>
      <c r="AE322" s="598"/>
      <c r="AF322" s="598"/>
      <c r="AG322" s="598"/>
      <c r="AH322" s="598"/>
      <c r="AI322" s="598"/>
      <c r="AJ322" s="598"/>
      <c r="AK322" s="598"/>
      <c r="AL322" s="598"/>
      <c r="AM322" s="598"/>
      <c r="AN322" s="598"/>
      <c r="AO322" s="598"/>
      <c r="AP322" s="598"/>
      <c r="AQ322" s="598"/>
      <c r="AR322" s="598"/>
      <c r="AS322" s="598"/>
      <c r="AT322" s="598"/>
      <c r="AU322" s="598"/>
      <c r="AV322" s="598"/>
      <c r="AW322" s="598"/>
      <c r="AX322" s="598"/>
      <c r="AY322" s="598"/>
      <c r="AZ322" s="598"/>
      <c r="BA322" s="598"/>
      <c r="BB322" s="598"/>
      <c r="BC322" s="598"/>
      <c r="BD322" s="598"/>
      <c r="BE322" s="598"/>
      <c r="BF322" s="598"/>
      <c r="BG322" s="598"/>
      <c r="BH322" s="598"/>
      <c r="BI322" s="598"/>
      <c r="BJ322" s="598"/>
      <c r="BK322" s="598"/>
      <c r="BL322" s="598"/>
      <c r="BM322" s="598"/>
      <c r="BN322" s="598"/>
      <c r="BO322" s="598"/>
      <c r="BP322" s="598"/>
      <c r="BQ322" s="598"/>
      <c r="BR322" s="598"/>
      <c r="BS322" s="598"/>
      <c r="BT322" s="598"/>
      <c r="BU322" s="598"/>
      <c r="BV322" s="598"/>
      <c r="BW322" s="598"/>
      <c r="BX322" s="598"/>
      <c r="BY322" s="598"/>
      <c r="BZ322" s="598"/>
      <c r="CA322" s="598"/>
      <c r="CB322" s="598"/>
      <c r="CC322" s="598"/>
      <c r="CD322" s="598"/>
      <c r="CE322" s="598"/>
      <c r="CF322" s="598"/>
      <c r="CG322" s="598"/>
      <c r="CH322" s="598"/>
      <c r="CI322" s="598"/>
      <c r="CJ322" s="598"/>
      <c r="CK322" s="598"/>
      <c r="CL322" s="598"/>
      <c r="CM322" s="598"/>
      <c r="CN322" s="598"/>
      <c r="CO322" s="598"/>
      <c r="CP322" s="598"/>
      <c r="CQ322" s="598"/>
      <c r="CR322" s="598"/>
      <c r="CS322" s="598"/>
      <c r="CT322" s="598"/>
      <c r="CU322" s="598"/>
      <c r="CV322" s="598"/>
      <c r="CW322" s="598"/>
      <c r="CX322" s="598"/>
      <c r="CY322" s="598"/>
      <c r="CZ322" s="598"/>
      <c r="DA322" s="598"/>
      <c r="DB322" s="598"/>
      <c r="DC322" s="598"/>
      <c r="DD322" s="598"/>
      <c r="DE322" s="598"/>
      <c r="DF322" s="598"/>
      <c r="DG322" s="598"/>
      <c r="DH322" s="598"/>
      <c r="DI322" s="598"/>
      <c r="DJ322" s="598"/>
      <c r="DK322" s="598"/>
      <c r="DL322" s="598"/>
      <c r="DM322" s="598"/>
      <c r="DN322" s="598"/>
      <c r="DO322" s="598"/>
      <c r="DP322" s="598"/>
      <c r="DQ322" s="598"/>
      <c r="DR322" s="598"/>
      <c r="DS322" s="598"/>
      <c r="DT322" s="598"/>
      <c r="DU322" s="598"/>
      <c r="DV322" s="598"/>
      <c r="DW322" s="598"/>
      <c r="DX322" s="598"/>
      <c r="DY322" s="598"/>
      <c r="DZ322" s="598"/>
      <c r="EA322" s="598"/>
      <c r="EB322" s="598"/>
      <c r="EC322" s="598"/>
      <c r="ED322" s="598"/>
      <c r="EE322" s="598"/>
      <c r="EF322" s="598"/>
      <c r="EG322" s="598"/>
      <c r="EH322" s="598"/>
      <c r="EI322" s="598"/>
      <c r="EJ322" s="598"/>
      <c r="EK322" s="598"/>
      <c r="EL322" s="598"/>
      <c r="EM322" s="598"/>
      <c r="EN322" s="598"/>
      <c r="EO322" s="598"/>
      <c r="EP322" s="598"/>
      <c r="EQ322" s="598"/>
      <c r="ER322" s="598"/>
    </row>
    <row r="323" spans="1:148" ht="15" customHeight="1">
      <c r="A323" s="598"/>
      <c r="B323" s="598"/>
      <c r="C323" s="598"/>
      <c r="D323" s="598"/>
      <c r="E323" s="598"/>
      <c r="F323" s="598"/>
      <c r="G323" s="598"/>
      <c r="H323" s="598"/>
      <c r="I323" s="598"/>
      <c r="J323" s="598"/>
      <c r="K323" s="598"/>
      <c r="L323" s="598"/>
      <c r="M323" s="598"/>
      <c r="N323" s="598"/>
      <c r="O323" s="598"/>
      <c r="P323" s="598"/>
      <c r="Q323" s="598"/>
      <c r="R323" s="598"/>
      <c r="S323" s="598"/>
      <c r="T323" s="598"/>
      <c r="U323" s="598"/>
      <c r="V323" s="598"/>
      <c r="W323" s="598"/>
      <c r="X323" s="598"/>
      <c r="Y323" s="598"/>
      <c r="Z323" s="598"/>
      <c r="AA323" s="598"/>
      <c r="AB323" s="598"/>
      <c r="AC323" s="598"/>
      <c r="AD323" s="598"/>
      <c r="AE323" s="598"/>
      <c r="AF323" s="598"/>
      <c r="AG323" s="598"/>
      <c r="AH323" s="598"/>
      <c r="AI323" s="598"/>
      <c r="AJ323" s="598"/>
      <c r="AK323" s="598"/>
      <c r="AL323" s="598"/>
      <c r="AM323" s="598"/>
      <c r="AN323" s="598"/>
      <c r="AO323" s="598"/>
      <c r="AP323" s="598"/>
      <c r="AQ323" s="598"/>
      <c r="AR323" s="598"/>
      <c r="AS323" s="598"/>
      <c r="AT323" s="598"/>
      <c r="AU323" s="598"/>
      <c r="AV323" s="598"/>
      <c r="AW323" s="598"/>
      <c r="AX323" s="598"/>
      <c r="AY323" s="598"/>
      <c r="AZ323" s="598"/>
      <c r="BA323" s="598"/>
      <c r="BB323" s="598"/>
      <c r="BC323" s="598"/>
      <c r="BD323" s="598"/>
      <c r="BE323" s="598"/>
      <c r="BF323" s="598"/>
      <c r="BG323" s="598"/>
      <c r="BH323" s="598"/>
      <c r="BI323" s="598"/>
      <c r="BJ323" s="598"/>
      <c r="BK323" s="598"/>
      <c r="BL323" s="598"/>
      <c r="BM323" s="598"/>
      <c r="BN323" s="598"/>
      <c r="BO323" s="598"/>
      <c r="BP323" s="598"/>
      <c r="BQ323" s="598"/>
      <c r="BR323" s="598"/>
      <c r="BS323" s="598"/>
      <c r="BT323" s="598"/>
      <c r="BU323" s="598"/>
      <c r="BV323" s="598"/>
      <c r="BW323" s="598"/>
      <c r="BX323" s="598"/>
      <c r="BY323" s="598"/>
      <c r="BZ323" s="598"/>
      <c r="CA323" s="598"/>
      <c r="CB323" s="598"/>
      <c r="CC323" s="598"/>
      <c r="CD323" s="598"/>
      <c r="CE323" s="598"/>
      <c r="CF323" s="598"/>
      <c r="CG323" s="598"/>
      <c r="CH323" s="598"/>
      <c r="CI323" s="598"/>
      <c r="CJ323" s="598"/>
      <c r="CK323" s="598"/>
      <c r="CL323" s="598"/>
      <c r="CM323" s="598"/>
      <c r="CN323" s="598"/>
      <c r="CO323" s="598"/>
      <c r="CP323" s="598"/>
      <c r="CQ323" s="598"/>
      <c r="CR323" s="598"/>
      <c r="CS323" s="598"/>
      <c r="CT323" s="598"/>
      <c r="CU323" s="598"/>
      <c r="CV323" s="598"/>
      <c r="CW323" s="598"/>
      <c r="CX323" s="598"/>
      <c r="CY323" s="598"/>
      <c r="CZ323" s="598"/>
      <c r="DA323" s="598"/>
      <c r="DB323" s="598"/>
      <c r="DC323" s="598"/>
      <c r="DD323" s="598"/>
      <c r="DE323" s="598"/>
      <c r="DF323" s="598"/>
      <c r="DG323" s="598"/>
      <c r="DH323" s="598"/>
      <c r="DI323" s="598"/>
      <c r="DJ323" s="598"/>
      <c r="DK323" s="598"/>
      <c r="DL323" s="598"/>
      <c r="DM323" s="598"/>
      <c r="DN323" s="598"/>
      <c r="DO323" s="598"/>
      <c r="DP323" s="598"/>
      <c r="DQ323" s="598"/>
      <c r="DR323" s="598"/>
      <c r="DS323" s="598"/>
      <c r="DT323" s="598"/>
      <c r="DU323" s="598"/>
      <c r="DV323" s="598"/>
      <c r="DW323" s="598"/>
      <c r="DX323" s="598"/>
      <c r="DY323" s="598"/>
      <c r="DZ323" s="598"/>
      <c r="EA323" s="598"/>
      <c r="EB323" s="598"/>
      <c r="EC323" s="598"/>
      <c r="ED323" s="598"/>
      <c r="EE323" s="598"/>
      <c r="EF323" s="598"/>
      <c r="EG323" s="598"/>
      <c r="EH323" s="598"/>
      <c r="EI323" s="598"/>
      <c r="EJ323" s="598"/>
      <c r="EK323" s="598"/>
      <c r="EL323" s="598"/>
      <c r="EM323" s="598"/>
      <c r="EN323" s="598"/>
      <c r="EO323" s="598"/>
      <c r="EP323" s="598"/>
      <c r="EQ323" s="598"/>
      <c r="ER323" s="598"/>
    </row>
    <row r="324" spans="1:148" ht="15" customHeight="1">
      <c r="A324" s="598"/>
      <c r="B324" s="598"/>
      <c r="C324" s="598"/>
      <c r="D324" s="598"/>
      <c r="E324" s="598"/>
      <c r="F324" s="598"/>
      <c r="G324" s="598"/>
      <c r="H324" s="598"/>
      <c r="I324" s="598"/>
      <c r="J324" s="598"/>
      <c r="K324" s="598"/>
      <c r="L324" s="598"/>
      <c r="M324" s="598"/>
      <c r="N324" s="598"/>
      <c r="O324" s="598"/>
      <c r="P324" s="598"/>
      <c r="Q324" s="598"/>
      <c r="R324" s="598"/>
      <c r="S324" s="598"/>
      <c r="T324" s="598"/>
      <c r="U324" s="598"/>
      <c r="V324" s="598"/>
      <c r="W324" s="598"/>
      <c r="X324" s="598"/>
      <c r="Y324" s="598"/>
      <c r="Z324" s="598"/>
      <c r="AA324" s="598"/>
      <c r="AB324" s="598"/>
      <c r="AC324" s="598"/>
      <c r="AD324" s="598"/>
      <c r="AE324" s="598"/>
      <c r="AF324" s="598"/>
      <c r="AG324" s="598"/>
      <c r="AH324" s="598"/>
      <c r="AI324" s="598"/>
      <c r="AJ324" s="598"/>
      <c r="AK324" s="598"/>
      <c r="AL324" s="598"/>
      <c r="AM324" s="598"/>
      <c r="AN324" s="598"/>
      <c r="AO324" s="598"/>
      <c r="AP324" s="598"/>
      <c r="AQ324" s="598"/>
      <c r="AR324" s="598"/>
      <c r="AS324" s="598"/>
      <c r="AT324" s="598"/>
      <c r="AU324" s="598"/>
      <c r="AV324" s="598"/>
      <c r="AW324" s="598"/>
      <c r="AX324" s="598"/>
      <c r="AY324" s="598"/>
      <c r="AZ324" s="598"/>
      <c r="BA324" s="598"/>
      <c r="BB324" s="598"/>
      <c r="BC324" s="598"/>
      <c r="BD324" s="598"/>
      <c r="BE324" s="598"/>
      <c r="BF324" s="598"/>
      <c r="BG324" s="598"/>
      <c r="BH324" s="598"/>
      <c r="BI324" s="598"/>
      <c r="BJ324" s="598"/>
      <c r="BK324" s="598"/>
      <c r="BL324" s="598"/>
      <c r="BM324" s="598"/>
      <c r="BN324" s="598"/>
      <c r="BO324" s="598"/>
      <c r="BP324" s="598"/>
      <c r="BQ324" s="598"/>
      <c r="BR324" s="598"/>
      <c r="BS324" s="598"/>
      <c r="BT324" s="598"/>
      <c r="BU324" s="598"/>
      <c r="BV324" s="598"/>
      <c r="BW324" s="598"/>
      <c r="BX324" s="598"/>
      <c r="BY324" s="598"/>
      <c r="BZ324" s="598"/>
      <c r="CA324" s="598"/>
      <c r="CB324" s="598"/>
      <c r="CC324" s="598"/>
      <c r="CD324" s="598"/>
      <c r="CE324" s="598"/>
      <c r="CF324" s="598"/>
      <c r="CG324" s="598"/>
      <c r="CH324" s="598"/>
      <c r="CI324" s="598"/>
      <c r="CJ324" s="598"/>
      <c r="CK324" s="598"/>
      <c r="CL324" s="598"/>
      <c r="CM324" s="598"/>
      <c r="CN324" s="598"/>
      <c r="CO324" s="598"/>
      <c r="CP324" s="598"/>
      <c r="CQ324" s="598"/>
      <c r="CR324" s="598"/>
      <c r="CS324" s="598"/>
      <c r="CT324" s="598"/>
      <c r="CU324" s="598"/>
      <c r="CV324" s="598"/>
      <c r="CW324" s="598"/>
      <c r="CX324" s="598"/>
      <c r="CY324" s="598"/>
      <c r="CZ324" s="598"/>
      <c r="DA324" s="598"/>
      <c r="DB324" s="598"/>
      <c r="DC324" s="598"/>
      <c r="DD324" s="598"/>
      <c r="DE324" s="598"/>
      <c r="DF324" s="598"/>
      <c r="DG324" s="598"/>
      <c r="DH324" s="598"/>
      <c r="DI324" s="598"/>
      <c r="DJ324" s="598"/>
      <c r="DK324" s="598"/>
      <c r="DL324" s="598"/>
      <c r="DM324" s="598"/>
      <c r="DN324" s="598"/>
      <c r="DO324" s="598"/>
      <c r="DP324" s="598"/>
      <c r="DQ324" s="598"/>
      <c r="DR324" s="598"/>
      <c r="DS324" s="598"/>
      <c r="DT324" s="598"/>
      <c r="DU324" s="598"/>
      <c r="DV324" s="598"/>
      <c r="DW324" s="598"/>
      <c r="DX324" s="598"/>
      <c r="DY324" s="598"/>
      <c r="DZ324" s="598"/>
      <c r="EA324" s="598"/>
      <c r="EB324" s="598"/>
      <c r="EC324" s="598"/>
      <c r="ED324" s="598"/>
      <c r="EE324" s="598"/>
      <c r="EF324" s="598"/>
      <c r="EG324" s="598"/>
      <c r="EH324" s="598"/>
      <c r="EI324" s="598"/>
      <c r="EJ324" s="598"/>
      <c r="EK324" s="598"/>
      <c r="EL324" s="598"/>
      <c r="EM324" s="598"/>
      <c r="EN324" s="598"/>
      <c r="EO324" s="598"/>
      <c r="EP324" s="598"/>
      <c r="EQ324" s="598"/>
      <c r="ER324" s="598"/>
    </row>
    <row r="325" spans="1:148" ht="15" customHeight="1">
      <c r="A325" s="598"/>
      <c r="B325" s="598"/>
      <c r="C325" s="598"/>
      <c r="D325" s="598"/>
      <c r="E325" s="598"/>
      <c r="F325" s="598"/>
      <c r="G325" s="598"/>
      <c r="H325" s="598"/>
      <c r="I325" s="598"/>
      <c r="J325" s="598"/>
      <c r="K325" s="598"/>
      <c r="L325" s="598"/>
      <c r="M325" s="598"/>
      <c r="N325" s="598"/>
      <c r="O325" s="598"/>
      <c r="P325" s="598"/>
      <c r="Q325" s="598"/>
      <c r="R325" s="598"/>
      <c r="S325" s="598"/>
      <c r="T325" s="598"/>
      <c r="U325" s="598"/>
      <c r="V325" s="598"/>
      <c r="W325" s="598"/>
      <c r="X325" s="598"/>
      <c r="Y325" s="598"/>
      <c r="Z325" s="598"/>
      <c r="AA325" s="598"/>
      <c r="AB325" s="598"/>
      <c r="AC325" s="598"/>
      <c r="AD325" s="598"/>
      <c r="AE325" s="598"/>
      <c r="AF325" s="598"/>
      <c r="AG325" s="598"/>
      <c r="AH325" s="598"/>
      <c r="AI325" s="598"/>
      <c r="AJ325" s="598"/>
      <c r="AK325" s="598"/>
      <c r="AL325" s="598"/>
      <c r="AM325" s="598"/>
      <c r="AN325" s="598"/>
      <c r="AO325" s="598"/>
      <c r="AP325" s="598"/>
      <c r="AQ325" s="598"/>
      <c r="AR325" s="598"/>
      <c r="AS325" s="598"/>
      <c r="AT325" s="598"/>
      <c r="AU325" s="598"/>
      <c r="AV325" s="598"/>
      <c r="AW325" s="598"/>
      <c r="AX325" s="598"/>
      <c r="AY325" s="598"/>
      <c r="AZ325" s="598"/>
      <c r="BA325" s="598"/>
      <c r="BB325" s="598"/>
      <c r="BC325" s="598"/>
      <c r="BD325" s="598"/>
      <c r="BE325" s="598"/>
      <c r="BF325" s="598"/>
      <c r="BG325" s="598"/>
      <c r="BH325" s="598"/>
      <c r="BI325" s="598"/>
      <c r="BJ325" s="598"/>
      <c r="BK325" s="598"/>
      <c r="BL325" s="598"/>
      <c r="BM325" s="598"/>
      <c r="BN325" s="598"/>
      <c r="BO325" s="598"/>
      <c r="BP325" s="598"/>
      <c r="BQ325" s="598"/>
      <c r="BR325" s="598"/>
      <c r="BS325" s="598"/>
      <c r="BT325" s="598"/>
      <c r="BU325" s="598"/>
      <c r="BV325" s="598"/>
      <c r="BW325" s="598"/>
      <c r="BX325" s="598"/>
      <c r="BY325" s="598"/>
      <c r="BZ325" s="598"/>
      <c r="CA325" s="598"/>
      <c r="CB325" s="598"/>
      <c r="CC325" s="598"/>
      <c r="CD325" s="598"/>
      <c r="CE325" s="598"/>
      <c r="CF325" s="598"/>
      <c r="CG325" s="598"/>
      <c r="CH325" s="598"/>
      <c r="CI325" s="598"/>
      <c r="CJ325" s="598"/>
      <c r="CK325" s="598"/>
      <c r="CL325" s="598"/>
      <c r="CM325" s="598"/>
      <c r="CN325" s="598"/>
      <c r="CO325" s="598"/>
      <c r="CP325" s="598"/>
      <c r="CQ325" s="598"/>
      <c r="CR325" s="598"/>
      <c r="CS325" s="598"/>
      <c r="CT325" s="598"/>
      <c r="CU325" s="598"/>
      <c r="CV325" s="598"/>
      <c r="CW325" s="598"/>
      <c r="CX325" s="598"/>
      <c r="CY325" s="598"/>
      <c r="CZ325" s="598"/>
      <c r="DA325" s="598"/>
      <c r="DB325" s="598"/>
      <c r="DC325" s="598"/>
      <c r="DD325" s="598"/>
      <c r="DE325" s="598"/>
      <c r="DF325" s="598"/>
      <c r="DG325" s="598"/>
      <c r="DH325" s="598"/>
      <c r="DI325" s="598"/>
      <c r="DJ325" s="598"/>
      <c r="DK325" s="598"/>
      <c r="DL325" s="598"/>
      <c r="DM325" s="598"/>
      <c r="DN325" s="598"/>
      <c r="DO325" s="598"/>
      <c r="DP325" s="598"/>
      <c r="DQ325" s="598"/>
      <c r="DR325" s="598"/>
      <c r="DS325" s="598"/>
      <c r="DT325" s="598"/>
      <c r="DU325" s="598"/>
      <c r="DV325" s="598"/>
      <c r="DW325" s="598"/>
      <c r="DX325" s="598"/>
      <c r="DY325" s="598"/>
      <c r="DZ325" s="598"/>
      <c r="EA325" s="598"/>
      <c r="EB325" s="598"/>
      <c r="EC325" s="598"/>
      <c r="ED325" s="598"/>
      <c r="EE325" s="598"/>
      <c r="EF325" s="598"/>
      <c r="EG325" s="598"/>
      <c r="EH325" s="598"/>
      <c r="EI325" s="598"/>
      <c r="EJ325" s="598"/>
      <c r="EK325" s="598"/>
      <c r="EL325" s="598"/>
      <c r="EM325" s="598"/>
      <c r="EN325" s="598"/>
      <c r="EO325" s="598"/>
      <c r="EP325" s="598"/>
      <c r="EQ325" s="598"/>
      <c r="ER325" s="598"/>
    </row>
    <row r="326" spans="1:148" ht="15" customHeight="1">
      <c r="A326" s="598"/>
      <c r="B326" s="598"/>
      <c r="C326" s="598"/>
      <c r="D326" s="598"/>
      <c r="E326" s="598"/>
      <c r="F326" s="598"/>
      <c r="G326" s="598"/>
      <c r="H326" s="598"/>
      <c r="I326" s="598"/>
      <c r="J326" s="598"/>
      <c r="K326" s="598"/>
      <c r="L326" s="598"/>
      <c r="M326" s="598"/>
      <c r="N326" s="598"/>
      <c r="O326" s="598"/>
      <c r="P326" s="598"/>
      <c r="Q326" s="598"/>
      <c r="R326" s="598"/>
      <c r="S326" s="598"/>
      <c r="T326" s="598"/>
      <c r="U326" s="598"/>
      <c r="V326" s="598"/>
      <c r="W326" s="598"/>
      <c r="X326" s="598"/>
      <c r="Y326" s="598"/>
      <c r="Z326" s="598"/>
      <c r="AA326" s="598"/>
      <c r="AB326" s="598"/>
      <c r="AC326" s="598"/>
      <c r="AD326" s="598"/>
      <c r="AE326" s="598"/>
      <c r="AF326" s="598"/>
      <c r="AG326" s="598"/>
      <c r="AH326" s="598"/>
      <c r="AI326" s="598"/>
      <c r="AJ326" s="598"/>
      <c r="AK326" s="598"/>
      <c r="AL326" s="598"/>
      <c r="AM326" s="598"/>
      <c r="AN326" s="598"/>
      <c r="AO326" s="598"/>
      <c r="AP326" s="598"/>
      <c r="AQ326" s="598"/>
      <c r="AR326" s="598"/>
      <c r="AS326" s="598"/>
      <c r="AT326" s="598"/>
      <c r="AU326" s="598"/>
      <c r="AV326" s="598"/>
      <c r="AW326" s="598"/>
      <c r="AX326" s="598"/>
      <c r="AY326" s="598"/>
      <c r="AZ326" s="598"/>
      <c r="BA326" s="598"/>
      <c r="BB326" s="598"/>
      <c r="BC326" s="598"/>
      <c r="BD326" s="598"/>
      <c r="BE326" s="598"/>
      <c r="BF326" s="598"/>
      <c r="BG326" s="598"/>
      <c r="BH326" s="598"/>
      <c r="BI326" s="598"/>
      <c r="BJ326" s="598"/>
      <c r="BK326" s="598"/>
      <c r="BL326" s="598"/>
      <c r="BM326" s="598"/>
      <c r="BN326" s="598"/>
      <c r="BO326" s="598"/>
      <c r="BP326" s="598"/>
      <c r="BQ326" s="598"/>
      <c r="BR326" s="598"/>
      <c r="BS326" s="598"/>
      <c r="BT326" s="598"/>
      <c r="BU326" s="598"/>
      <c r="BV326" s="598"/>
      <c r="BW326" s="598"/>
      <c r="BX326" s="598"/>
      <c r="BY326" s="598"/>
      <c r="BZ326" s="598"/>
      <c r="CA326" s="598"/>
      <c r="CB326" s="598"/>
      <c r="CC326" s="598"/>
      <c r="CD326" s="598"/>
      <c r="CE326" s="598"/>
      <c r="CF326" s="598"/>
      <c r="CG326" s="598"/>
      <c r="CH326" s="598"/>
      <c r="CI326" s="598"/>
      <c r="CJ326" s="598"/>
      <c r="CK326" s="598"/>
      <c r="CL326" s="598"/>
      <c r="CM326" s="598"/>
      <c r="CN326" s="598"/>
      <c r="CO326" s="598"/>
      <c r="CP326" s="598"/>
      <c r="CQ326" s="598"/>
      <c r="CR326" s="598"/>
      <c r="CS326" s="598"/>
      <c r="CT326" s="598"/>
      <c r="CU326" s="598"/>
      <c r="CV326" s="598"/>
      <c r="CW326" s="598"/>
      <c r="CX326" s="598"/>
      <c r="CY326" s="598"/>
      <c r="CZ326" s="598"/>
      <c r="DA326" s="598"/>
      <c r="DB326" s="598"/>
      <c r="DC326" s="598"/>
      <c r="DD326" s="598"/>
      <c r="DE326" s="598"/>
      <c r="DF326" s="598"/>
      <c r="DG326" s="598"/>
      <c r="DH326" s="598"/>
      <c r="DI326" s="598"/>
      <c r="DJ326" s="598"/>
      <c r="DK326" s="598"/>
      <c r="DL326" s="598"/>
      <c r="DM326" s="598"/>
      <c r="DN326" s="598"/>
      <c r="DO326" s="598"/>
      <c r="DP326" s="598"/>
      <c r="DQ326" s="598"/>
      <c r="DR326" s="598"/>
      <c r="DS326" s="598"/>
      <c r="DT326" s="598"/>
      <c r="DU326" s="598"/>
      <c r="DV326" s="598"/>
      <c r="DW326" s="598"/>
      <c r="DX326" s="598"/>
      <c r="DY326" s="598"/>
      <c r="DZ326" s="598"/>
      <c r="EA326" s="598"/>
      <c r="EB326" s="598"/>
      <c r="EC326" s="598"/>
      <c r="ED326" s="598"/>
      <c r="EE326" s="598"/>
      <c r="EF326" s="598"/>
      <c r="EG326" s="598"/>
      <c r="EH326" s="598"/>
      <c r="EI326" s="598"/>
      <c r="EJ326" s="598"/>
      <c r="EK326" s="598"/>
      <c r="EL326" s="598"/>
      <c r="EM326" s="598"/>
      <c r="EN326" s="598"/>
      <c r="EO326" s="598"/>
      <c r="EP326" s="598"/>
      <c r="EQ326" s="598"/>
      <c r="ER326" s="598"/>
    </row>
    <row r="327" spans="1:148" ht="15" customHeight="1">
      <c r="A327" s="598"/>
      <c r="B327" s="598"/>
      <c r="C327" s="598"/>
      <c r="D327" s="598"/>
      <c r="E327" s="598"/>
      <c r="F327" s="598"/>
      <c r="G327" s="598"/>
      <c r="H327" s="598"/>
      <c r="I327" s="598"/>
      <c r="J327" s="598"/>
      <c r="K327" s="598"/>
      <c r="L327" s="598"/>
      <c r="M327" s="598"/>
      <c r="N327" s="598"/>
      <c r="O327" s="598"/>
      <c r="P327" s="598"/>
      <c r="Q327" s="598"/>
      <c r="R327" s="598"/>
      <c r="S327" s="598"/>
      <c r="T327" s="598"/>
      <c r="U327" s="598"/>
      <c r="V327" s="598"/>
      <c r="W327" s="598"/>
      <c r="X327" s="598"/>
      <c r="Y327" s="598"/>
      <c r="Z327" s="598"/>
      <c r="AA327" s="598"/>
      <c r="AB327" s="598"/>
      <c r="AC327" s="598"/>
      <c r="AD327" s="598"/>
      <c r="AE327" s="598"/>
      <c r="AF327" s="598"/>
      <c r="AG327" s="598"/>
      <c r="AH327" s="598"/>
      <c r="AI327" s="598"/>
      <c r="AJ327" s="598"/>
      <c r="AK327" s="598"/>
      <c r="AL327" s="598"/>
      <c r="AM327" s="598"/>
      <c r="AN327" s="598"/>
      <c r="AO327" s="598"/>
      <c r="AP327" s="598"/>
      <c r="AQ327" s="598"/>
      <c r="AR327" s="598"/>
      <c r="AS327" s="598"/>
      <c r="AT327" s="598"/>
      <c r="AU327" s="598"/>
      <c r="AV327" s="598"/>
      <c r="AW327" s="598"/>
      <c r="AX327" s="598"/>
      <c r="AY327" s="598"/>
      <c r="AZ327" s="598"/>
      <c r="BA327" s="598"/>
      <c r="BB327" s="598"/>
      <c r="BC327" s="598"/>
      <c r="BD327" s="598"/>
      <c r="BE327" s="598"/>
      <c r="BF327" s="598"/>
      <c r="BG327" s="598"/>
      <c r="BH327" s="598"/>
      <c r="BI327" s="598"/>
      <c r="BJ327" s="598"/>
      <c r="BK327" s="598"/>
      <c r="BL327" s="598"/>
      <c r="BM327" s="598"/>
      <c r="BN327" s="598"/>
      <c r="BO327" s="598"/>
      <c r="BP327" s="598"/>
      <c r="BQ327" s="598"/>
      <c r="BR327" s="598"/>
      <c r="BS327" s="598"/>
      <c r="BT327" s="598"/>
      <c r="BU327" s="598"/>
      <c r="BV327" s="598"/>
      <c r="BW327" s="598"/>
      <c r="BX327" s="598"/>
      <c r="BY327" s="598"/>
      <c r="BZ327" s="598"/>
      <c r="CA327" s="598"/>
      <c r="CB327" s="598"/>
      <c r="CC327" s="598"/>
      <c r="CD327" s="598"/>
      <c r="CE327" s="598"/>
      <c r="CF327" s="598"/>
      <c r="CG327" s="598"/>
      <c r="CH327" s="598"/>
      <c r="CI327" s="598"/>
      <c r="CJ327" s="598"/>
      <c r="CK327" s="598"/>
      <c r="CL327" s="598"/>
      <c r="CM327" s="598"/>
      <c r="CN327" s="598"/>
      <c r="CO327" s="598"/>
      <c r="CP327" s="598"/>
      <c r="CQ327" s="598"/>
      <c r="CR327" s="598"/>
      <c r="CS327" s="598"/>
      <c r="CT327" s="598"/>
      <c r="CU327" s="598"/>
      <c r="CV327" s="598"/>
      <c r="CW327" s="598"/>
      <c r="CX327" s="598"/>
      <c r="CY327" s="598"/>
      <c r="CZ327" s="598"/>
      <c r="DA327" s="598"/>
      <c r="DB327" s="598"/>
      <c r="DC327" s="598"/>
      <c r="DD327" s="598"/>
      <c r="DE327" s="598"/>
      <c r="DF327" s="598"/>
      <c r="DG327" s="598"/>
      <c r="DH327" s="598"/>
      <c r="DI327" s="598"/>
      <c r="DJ327" s="598"/>
      <c r="DK327" s="598"/>
      <c r="DL327" s="598"/>
      <c r="DM327" s="598"/>
      <c r="DN327" s="598"/>
      <c r="DO327" s="598"/>
      <c r="DP327" s="598"/>
      <c r="DQ327" s="598"/>
      <c r="DR327" s="598"/>
      <c r="DS327" s="598"/>
      <c r="DT327" s="598"/>
      <c r="DU327" s="598"/>
      <c r="DV327" s="598"/>
      <c r="DW327" s="598"/>
      <c r="DX327" s="598"/>
      <c r="DY327" s="598"/>
      <c r="DZ327" s="598"/>
      <c r="EA327" s="598"/>
      <c r="EB327" s="598"/>
      <c r="EC327" s="598"/>
      <c r="ED327" s="598"/>
      <c r="EE327" s="598"/>
      <c r="EF327" s="598"/>
      <c r="EG327" s="598"/>
      <c r="EH327" s="598"/>
      <c r="EI327" s="598"/>
      <c r="EJ327" s="598"/>
      <c r="EK327" s="598"/>
      <c r="EL327" s="598"/>
      <c r="EM327" s="598"/>
      <c r="EN327" s="598"/>
      <c r="EO327" s="598"/>
      <c r="EP327" s="598"/>
      <c r="EQ327" s="598"/>
      <c r="ER327" s="598"/>
    </row>
    <row r="328" spans="1:148" ht="15" customHeight="1">
      <c r="A328" s="598"/>
      <c r="B328" s="598"/>
      <c r="C328" s="598"/>
      <c r="D328" s="598"/>
      <c r="E328" s="598"/>
      <c r="F328" s="598"/>
      <c r="G328" s="598"/>
      <c r="H328" s="598"/>
      <c r="I328" s="598"/>
      <c r="J328" s="598"/>
      <c r="K328" s="598"/>
      <c r="L328" s="598"/>
      <c r="M328" s="598"/>
      <c r="N328" s="598"/>
      <c r="O328" s="598"/>
      <c r="P328" s="598"/>
      <c r="Q328" s="598"/>
      <c r="R328" s="598"/>
      <c r="S328" s="598"/>
      <c r="T328" s="598"/>
      <c r="U328" s="598"/>
      <c r="V328" s="598"/>
      <c r="W328" s="598"/>
      <c r="X328" s="598"/>
      <c r="Y328" s="598"/>
      <c r="Z328" s="598"/>
      <c r="AA328" s="598"/>
      <c r="AB328" s="598"/>
      <c r="AC328" s="598"/>
      <c r="AD328" s="598"/>
      <c r="AE328" s="598"/>
      <c r="AF328" s="598"/>
      <c r="AG328" s="598"/>
      <c r="AH328" s="598"/>
      <c r="AI328" s="598"/>
      <c r="AJ328" s="598"/>
      <c r="AK328" s="598"/>
      <c r="AL328" s="598"/>
      <c r="AM328" s="598"/>
      <c r="AN328" s="598"/>
      <c r="AO328" s="598"/>
      <c r="AP328" s="598"/>
      <c r="AQ328" s="598"/>
      <c r="AR328" s="598"/>
      <c r="AS328" s="598"/>
      <c r="AT328" s="598"/>
      <c r="AU328" s="598"/>
      <c r="AV328" s="598"/>
      <c r="AW328" s="598"/>
      <c r="AX328" s="598"/>
      <c r="AY328" s="598"/>
      <c r="AZ328" s="598"/>
      <c r="BA328" s="598"/>
      <c r="BB328" s="598"/>
      <c r="BC328" s="598"/>
      <c r="BD328" s="598"/>
      <c r="BE328" s="598"/>
      <c r="BF328" s="598"/>
      <c r="BG328" s="598"/>
      <c r="BH328" s="598"/>
      <c r="BI328" s="598"/>
      <c r="BJ328" s="598"/>
      <c r="BK328" s="598"/>
      <c r="BL328" s="598"/>
      <c r="BM328" s="598"/>
      <c r="BN328" s="598"/>
      <c r="BO328" s="598"/>
      <c r="BP328" s="598"/>
      <c r="BQ328" s="598"/>
      <c r="BR328" s="598"/>
      <c r="BS328" s="598"/>
      <c r="BT328" s="598"/>
      <c r="BU328" s="598"/>
      <c r="BV328" s="598"/>
      <c r="BW328" s="598"/>
      <c r="BX328" s="598"/>
      <c r="BY328" s="598"/>
      <c r="BZ328" s="598"/>
      <c r="CA328" s="598"/>
      <c r="CB328" s="598"/>
      <c r="CC328" s="598"/>
      <c r="CD328" s="598"/>
      <c r="CE328" s="598"/>
      <c r="CF328" s="598"/>
      <c r="CG328" s="598"/>
      <c r="CH328" s="598"/>
      <c r="CI328" s="598"/>
      <c r="CJ328" s="598"/>
      <c r="CK328" s="598"/>
      <c r="CL328" s="598"/>
      <c r="CM328" s="598"/>
      <c r="CN328" s="598"/>
      <c r="CO328" s="598"/>
      <c r="CP328" s="598"/>
      <c r="CQ328" s="598"/>
      <c r="CR328" s="598"/>
      <c r="CS328" s="598"/>
      <c r="CT328" s="598"/>
      <c r="CU328" s="598"/>
      <c r="CV328" s="598"/>
      <c r="CW328" s="598"/>
      <c r="CX328" s="598"/>
      <c r="CY328" s="598"/>
      <c r="CZ328" s="598"/>
      <c r="DA328" s="598"/>
      <c r="DB328" s="598"/>
      <c r="DC328" s="598"/>
      <c r="DD328" s="598"/>
      <c r="DE328" s="598"/>
      <c r="DF328" s="598"/>
      <c r="DG328" s="598"/>
      <c r="DH328" s="598"/>
      <c r="DI328" s="598"/>
      <c r="DJ328" s="598"/>
      <c r="DK328" s="598"/>
      <c r="DL328" s="598"/>
      <c r="DM328" s="598"/>
      <c r="DN328" s="598"/>
      <c r="DO328" s="598"/>
      <c r="DP328" s="598"/>
      <c r="DQ328" s="598"/>
      <c r="DR328" s="598"/>
      <c r="DS328" s="598"/>
      <c r="DT328" s="598"/>
      <c r="DU328" s="598"/>
      <c r="DV328" s="598"/>
      <c r="DW328" s="598"/>
      <c r="DX328" s="598"/>
      <c r="DY328" s="598"/>
      <c r="DZ328" s="598"/>
      <c r="EA328" s="598"/>
      <c r="EB328" s="598"/>
      <c r="EC328" s="598"/>
      <c r="ED328" s="598"/>
      <c r="EE328" s="598"/>
      <c r="EF328" s="598"/>
      <c r="EG328" s="598"/>
      <c r="EH328" s="598"/>
      <c r="EI328" s="598"/>
      <c r="EJ328" s="598"/>
      <c r="EK328" s="598"/>
      <c r="EL328" s="598"/>
      <c r="EM328" s="598"/>
      <c r="EN328" s="598"/>
      <c r="EO328" s="598"/>
      <c r="EP328" s="598"/>
      <c r="EQ328" s="598"/>
      <c r="ER328" s="598"/>
    </row>
    <row r="329" spans="1:148" ht="15" customHeight="1">
      <c r="A329" s="598"/>
      <c r="B329" s="598"/>
      <c r="C329" s="598"/>
      <c r="D329" s="598"/>
      <c r="E329" s="598"/>
      <c r="F329" s="598"/>
      <c r="G329" s="598"/>
      <c r="H329" s="598"/>
      <c r="I329" s="598"/>
      <c r="J329" s="598"/>
      <c r="K329" s="598"/>
      <c r="L329" s="598"/>
      <c r="M329" s="598"/>
      <c r="N329" s="598"/>
      <c r="O329" s="598"/>
      <c r="P329" s="598"/>
      <c r="Q329" s="598"/>
      <c r="R329" s="598"/>
      <c r="S329" s="598"/>
      <c r="T329" s="598"/>
      <c r="U329" s="598"/>
      <c r="V329" s="598"/>
      <c r="W329" s="598"/>
      <c r="X329" s="598"/>
      <c r="Y329" s="598"/>
      <c r="Z329" s="598"/>
      <c r="AA329" s="598"/>
      <c r="AB329" s="598"/>
      <c r="AC329" s="598"/>
      <c r="AD329" s="598"/>
      <c r="AE329" s="598"/>
      <c r="AF329" s="598"/>
      <c r="AG329" s="598"/>
      <c r="AH329" s="598"/>
      <c r="AI329" s="598"/>
      <c r="AJ329" s="598"/>
      <c r="AK329" s="598"/>
      <c r="AL329" s="598"/>
      <c r="AM329" s="598"/>
      <c r="AN329" s="598"/>
      <c r="AO329" s="598"/>
      <c r="AP329" s="598"/>
      <c r="AQ329" s="598"/>
      <c r="AR329" s="598"/>
      <c r="AS329" s="598"/>
      <c r="AT329" s="598"/>
      <c r="AU329" s="598"/>
      <c r="AV329" s="598"/>
      <c r="AW329" s="598"/>
      <c r="AX329" s="598"/>
      <c r="AY329" s="598"/>
      <c r="AZ329" s="598"/>
      <c r="BA329" s="598"/>
      <c r="BB329" s="598"/>
      <c r="BC329" s="598"/>
      <c r="BD329" s="598"/>
      <c r="BE329" s="598"/>
      <c r="BF329" s="598"/>
      <c r="BG329" s="598"/>
      <c r="BH329" s="598"/>
      <c r="BI329" s="598"/>
      <c r="BJ329" s="598"/>
      <c r="BK329" s="598"/>
      <c r="BL329" s="598"/>
      <c r="BM329" s="598"/>
      <c r="BN329" s="598"/>
      <c r="BO329" s="598"/>
      <c r="BP329" s="598"/>
      <c r="BQ329" s="598"/>
      <c r="BR329" s="598"/>
      <c r="BS329" s="598"/>
      <c r="BT329" s="598"/>
      <c r="BU329" s="598"/>
      <c r="BV329" s="598"/>
      <c r="BW329" s="598"/>
      <c r="BX329" s="598"/>
      <c r="BY329" s="598"/>
      <c r="BZ329" s="598"/>
      <c r="CA329" s="598"/>
      <c r="CB329" s="598"/>
      <c r="CC329" s="598"/>
      <c r="CD329" s="598"/>
      <c r="CE329" s="598"/>
      <c r="CF329" s="598"/>
      <c r="CG329" s="598"/>
      <c r="CH329" s="598"/>
      <c r="CI329" s="598"/>
      <c r="CJ329" s="598"/>
      <c r="CK329" s="598"/>
      <c r="CL329" s="598"/>
      <c r="CM329" s="598"/>
      <c r="CN329" s="598"/>
      <c r="CO329" s="598"/>
      <c r="CP329" s="598"/>
      <c r="CQ329" s="598"/>
      <c r="CR329" s="598"/>
      <c r="CS329" s="598"/>
      <c r="CT329" s="598"/>
      <c r="CU329" s="598"/>
      <c r="CV329" s="598"/>
      <c r="CW329" s="598"/>
      <c r="CX329" s="598"/>
      <c r="CY329" s="598"/>
      <c r="CZ329" s="598"/>
      <c r="DA329" s="598"/>
      <c r="DB329" s="598"/>
      <c r="DC329" s="598"/>
      <c r="DD329" s="598"/>
      <c r="DE329" s="598"/>
      <c r="DF329" s="598"/>
      <c r="DG329" s="598"/>
      <c r="DH329" s="598"/>
      <c r="DI329" s="598"/>
      <c r="DJ329" s="598"/>
      <c r="DK329" s="598"/>
      <c r="DL329" s="598"/>
      <c r="DM329" s="598"/>
      <c r="DN329" s="598"/>
      <c r="DO329" s="598"/>
      <c r="DP329" s="598"/>
      <c r="DQ329" s="598"/>
      <c r="DR329" s="598"/>
      <c r="DS329" s="598"/>
      <c r="DT329" s="598"/>
      <c r="DU329" s="598"/>
      <c r="DV329" s="598"/>
      <c r="DW329" s="598"/>
      <c r="DX329" s="598"/>
      <c r="DY329" s="598"/>
      <c r="DZ329" s="598"/>
      <c r="EA329" s="598"/>
      <c r="EB329" s="598"/>
      <c r="EC329" s="598"/>
      <c r="ED329" s="598"/>
      <c r="EE329" s="598"/>
      <c r="EF329" s="598"/>
      <c r="EG329" s="598"/>
      <c r="EH329" s="598"/>
      <c r="EI329" s="598"/>
      <c r="EJ329" s="598"/>
      <c r="EK329" s="598"/>
      <c r="EL329" s="598"/>
      <c r="EM329" s="598"/>
      <c r="EN329" s="598"/>
      <c r="EO329" s="598"/>
      <c r="EP329" s="598"/>
      <c r="EQ329" s="598"/>
      <c r="ER329" s="598"/>
    </row>
    <row r="330" spans="1:148" ht="15" customHeight="1">
      <c r="A330" s="598"/>
      <c r="B330" s="598"/>
      <c r="C330" s="598"/>
      <c r="D330" s="598"/>
      <c r="E330" s="598"/>
      <c r="F330" s="598"/>
      <c r="G330" s="598"/>
      <c r="H330" s="598"/>
      <c r="I330" s="598"/>
      <c r="J330" s="598"/>
      <c r="K330" s="598"/>
      <c r="L330" s="598"/>
      <c r="M330" s="598"/>
      <c r="N330" s="598"/>
      <c r="O330" s="598"/>
      <c r="P330" s="598"/>
      <c r="Q330" s="598"/>
      <c r="R330" s="598"/>
      <c r="S330" s="598"/>
      <c r="T330" s="598"/>
      <c r="U330" s="598"/>
      <c r="V330" s="598"/>
      <c r="W330" s="598"/>
      <c r="X330" s="598"/>
      <c r="Y330" s="598"/>
      <c r="Z330" s="598"/>
      <c r="AA330" s="598"/>
      <c r="AB330" s="598"/>
      <c r="AC330" s="598"/>
      <c r="AD330" s="598"/>
      <c r="AE330" s="598"/>
      <c r="AF330" s="598"/>
      <c r="AG330" s="598"/>
      <c r="AH330" s="598"/>
      <c r="AI330" s="598"/>
      <c r="AJ330" s="598"/>
      <c r="AK330" s="598"/>
      <c r="AL330" s="598"/>
      <c r="AM330" s="598"/>
      <c r="AN330" s="598"/>
      <c r="AO330" s="598"/>
      <c r="AP330" s="598"/>
      <c r="AQ330" s="598"/>
      <c r="AR330" s="598"/>
      <c r="AS330" s="598"/>
      <c r="AT330" s="598"/>
      <c r="AU330" s="598"/>
      <c r="AV330" s="598"/>
      <c r="AW330" s="598"/>
      <c r="AX330" s="598"/>
      <c r="AY330" s="598"/>
      <c r="AZ330" s="598"/>
      <c r="BA330" s="598"/>
      <c r="BB330" s="598"/>
      <c r="BC330" s="598"/>
      <c r="BD330" s="598"/>
      <c r="BE330" s="598"/>
      <c r="BF330" s="598"/>
      <c r="BG330" s="598"/>
      <c r="BH330" s="598"/>
      <c r="BI330" s="598"/>
      <c r="BJ330" s="598"/>
      <c r="BK330" s="598"/>
      <c r="BL330" s="598"/>
      <c r="BM330" s="598"/>
      <c r="BN330" s="598"/>
      <c r="BO330" s="598"/>
      <c r="BP330" s="598"/>
      <c r="BQ330" s="598"/>
      <c r="BR330" s="598"/>
      <c r="BS330" s="598"/>
      <c r="BT330" s="598"/>
      <c r="BU330" s="598"/>
      <c r="BV330" s="598"/>
      <c r="BW330" s="598"/>
      <c r="BX330" s="598"/>
      <c r="BY330" s="598"/>
      <c r="BZ330" s="598"/>
      <c r="CA330" s="598"/>
      <c r="CB330" s="598"/>
      <c r="CC330" s="598"/>
      <c r="CD330" s="598"/>
      <c r="CE330" s="598"/>
      <c r="CF330" s="598"/>
      <c r="CG330" s="598"/>
      <c r="CH330" s="598"/>
      <c r="CI330" s="598"/>
      <c r="CJ330" s="598"/>
      <c r="CK330" s="598"/>
      <c r="CL330" s="598"/>
      <c r="CM330" s="598"/>
      <c r="CN330" s="598"/>
      <c r="CO330" s="598"/>
      <c r="CP330" s="598"/>
      <c r="CQ330" s="598"/>
      <c r="CR330" s="598"/>
      <c r="CS330" s="598"/>
      <c r="CT330" s="598"/>
      <c r="CU330" s="598"/>
      <c r="CV330" s="598"/>
      <c r="CW330" s="598"/>
      <c r="CX330" s="598"/>
      <c r="CY330" s="598"/>
      <c r="CZ330" s="598"/>
      <c r="DA330" s="598"/>
      <c r="DB330" s="598"/>
      <c r="DC330" s="598"/>
      <c r="DD330" s="598"/>
      <c r="DE330" s="598"/>
      <c r="DF330" s="598"/>
      <c r="DG330" s="598"/>
      <c r="DH330" s="598"/>
      <c r="DI330" s="598"/>
      <c r="DJ330" s="598"/>
      <c r="DK330" s="598"/>
      <c r="DL330" s="598"/>
      <c r="DM330" s="598"/>
      <c r="DN330" s="598"/>
      <c r="DO330" s="598"/>
      <c r="DP330" s="598"/>
      <c r="DQ330" s="598"/>
      <c r="DR330" s="598"/>
      <c r="DS330" s="598"/>
      <c r="DT330" s="598"/>
      <c r="DU330" s="598"/>
      <c r="DV330" s="598"/>
      <c r="DW330" s="598"/>
      <c r="DX330" s="598"/>
      <c r="DY330" s="598"/>
      <c r="DZ330" s="598"/>
      <c r="EA330" s="598"/>
      <c r="EB330" s="598"/>
      <c r="EC330" s="598"/>
      <c r="ED330" s="598"/>
      <c r="EE330" s="598"/>
      <c r="EF330" s="598"/>
      <c r="EG330" s="598"/>
      <c r="EH330" s="598"/>
      <c r="EI330" s="598"/>
      <c r="EJ330" s="598"/>
      <c r="EK330" s="598"/>
      <c r="EL330" s="598"/>
      <c r="EM330" s="598"/>
      <c r="EN330" s="598"/>
      <c r="EO330" s="598"/>
      <c r="EP330" s="598"/>
      <c r="EQ330" s="598"/>
      <c r="ER330" s="598"/>
    </row>
    <row r="331" spans="1:148" ht="15" customHeight="1">
      <c r="A331" s="598"/>
      <c r="B331" s="598"/>
      <c r="C331" s="598"/>
      <c r="D331" s="598"/>
      <c r="E331" s="598"/>
      <c r="F331" s="598"/>
      <c r="G331" s="598"/>
      <c r="H331" s="598"/>
      <c r="I331" s="598"/>
      <c r="J331" s="598"/>
      <c r="K331" s="598"/>
      <c r="L331" s="598"/>
      <c r="M331" s="598"/>
      <c r="N331" s="598"/>
      <c r="O331" s="598"/>
      <c r="P331" s="598"/>
      <c r="Q331" s="598"/>
      <c r="R331" s="598"/>
      <c r="S331" s="598"/>
      <c r="T331" s="598"/>
      <c r="U331" s="598"/>
      <c r="V331" s="598"/>
      <c r="W331" s="598"/>
      <c r="X331" s="598"/>
      <c r="Y331" s="598"/>
      <c r="Z331" s="598"/>
      <c r="AA331" s="598"/>
      <c r="AB331" s="598"/>
      <c r="AC331" s="598"/>
      <c r="AD331" s="598"/>
      <c r="AE331" s="598"/>
      <c r="AF331" s="598"/>
      <c r="AG331" s="598"/>
      <c r="AH331" s="598"/>
      <c r="AI331" s="598"/>
      <c r="AJ331" s="598"/>
      <c r="AK331" s="598"/>
      <c r="AL331" s="598"/>
      <c r="AM331" s="598"/>
      <c r="AN331" s="598"/>
      <c r="AO331" s="598"/>
      <c r="AP331" s="598"/>
      <c r="AQ331" s="598"/>
      <c r="AR331" s="598"/>
      <c r="AS331" s="598"/>
      <c r="AT331" s="598"/>
      <c r="AU331" s="598"/>
      <c r="AV331" s="598"/>
      <c r="AW331" s="598"/>
      <c r="AX331" s="598"/>
      <c r="AY331" s="598"/>
      <c r="AZ331" s="598"/>
      <c r="BA331" s="598"/>
      <c r="BB331" s="598"/>
      <c r="BC331" s="598"/>
      <c r="BD331" s="598"/>
      <c r="BE331" s="598"/>
      <c r="BF331" s="598"/>
      <c r="BG331" s="598"/>
      <c r="BH331" s="598"/>
      <c r="BI331" s="598"/>
      <c r="BJ331" s="598"/>
      <c r="BK331" s="598"/>
      <c r="BL331" s="598"/>
      <c r="BM331" s="598"/>
      <c r="BN331" s="598"/>
      <c r="BO331" s="598"/>
      <c r="BP331" s="598"/>
      <c r="BQ331" s="598"/>
      <c r="BR331" s="598"/>
      <c r="BS331" s="598"/>
      <c r="BT331" s="598"/>
      <c r="BU331" s="598"/>
      <c r="BV331" s="598"/>
      <c r="BW331" s="598"/>
      <c r="BX331" s="598"/>
      <c r="BY331" s="598"/>
      <c r="BZ331" s="598"/>
      <c r="CA331" s="598"/>
      <c r="CB331" s="598"/>
      <c r="CC331" s="598"/>
      <c r="CD331" s="598"/>
      <c r="CE331" s="598"/>
      <c r="CF331" s="598"/>
      <c r="CG331" s="598"/>
      <c r="CH331" s="598"/>
      <c r="CI331" s="598"/>
      <c r="CJ331" s="598"/>
      <c r="CK331" s="598"/>
      <c r="CL331" s="598"/>
      <c r="CM331" s="598"/>
      <c r="CN331" s="598"/>
      <c r="CO331" s="598"/>
      <c r="CP331" s="598"/>
      <c r="CQ331" s="598"/>
      <c r="CR331" s="598"/>
      <c r="CS331" s="598"/>
      <c r="CT331" s="598"/>
      <c r="CU331" s="598"/>
      <c r="CV331" s="598"/>
      <c r="CW331" s="598"/>
      <c r="CX331" s="598"/>
      <c r="CY331" s="598"/>
      <c r="CZ331" s="598"/>
      <c r="DA331" s="598"/>
      <c r="DB331" s="598"/>
      <c r="DC331" s="598"/>
      <c r="DD331" s="598"/>
      <c r="DE331" s="598"/>
      <c r="DF331" s="598"/>
      <c r="DG331" s="598"/>
      <c r="DH331" s="598"/>
      <c r="DI331" s="598"/>
      <c r="DJ331" s="598"/>
      <c r="DK331" s="598"/>
      <c r="DL331" s="598"/>
      <c r="DM331" s="598"/>
      <c r="DN331" s="598"/>
      <c r="DO331" s="598"/>
      <c r="DP331" s="598"/>
      <c r="DQ331" s="598"/>
      <c r="DR331" s="598"/>
      <c r="DS331" s="598"/>
      <c r="DT331" s="598"/>
      <c r="DU331" s="598"/>
      <c r="DV331" s="598"/>
      <c r="DW331" s="598"/>
      <c r="DX331" s="598"/>
      <c r="DY331" s="598"/>
      <c r="DZ331" s="598"/>
      <c r="EA331" s="598"/>
      <c r="EB331" s="598"/>
      <c r="EC331" s="598"/>
      <c r="ED331" s="598"/>
      <c r="EE331" s="598"/>
      <c r="EF331" s="598"/>
      <c r="EG331" s="598"/>
      <c r="EH331" s="598"/>
      <c r="EI331" s="598"/>
      <c r="EJ331" s="598"/>
      <c r="EK331" s="598"/>
      <c r="EL331" s="598"/>
      <c r="EM331" s="598"/>
      <c r="EN331" s="598"/>
      <c r="EO331" s="598"/>
      <c r="EP331" s="598"/>
      <c r="EQ331" s="598"/>
      <c r="ER331" s="598"/>
    </row>
    <row r="332" spans="1:148" ht="15" customHeight="1">
      <c r="A332" s="598"/>
      <c r="B332" s="598"/>
      <c r="C332" s="598"/>
      <c r="D332" s="598"/>
      <c r="E332" s="598"/>
      <c r="F332" s="598"/>
      <c r="G332" s="598"/>
      <c r="H332" s="598"/>
      <c r="I332" s="598"/>
      <c r="J332" s="598"/>
      <c r="K332" s="598"/>
      <c r="L332" s="598"/>
      <c r="M332" s="598"/>
      <c r="N332" s="598"/>
      <c r="O332" s="598"/>
      <c r="P332" s="598"/>
      <c r="Q332" s="598"/>
      <c r="R332" s="598"/>
      <c r="S332" s="598"/>
      <c r="T332" s="598"/>
      <c r="U332" s="598"/>
      <c r="V332" s="598"/>
      <c r="W332" s="598"/>
      <c r="X332" s="598"/>
      <c r="Y332" s="598"/>
      <c r="Z332" s="598"/>
      <c r="AA332" s="598"/>
      <c r="AB332" s="598"/>
      <c r="AC332" s="598"/>
      <c r="AD332" s="598"/>
      <c r="AE332" s="598"/>
      <c r="AF332" s="598"/>
      <c r="AG332" s="598"/>
      <c r="AH332" s="598"/>
      <c r="AI332" s="598"/>
      <c r="AJ332" s="598"/>
      <c r="AK332" s="598"/>
      <c r="AL332" s="598"/>
      <c r="AM332" s="598"/>
      <c r="AN332" s="598"/>
      <c r="AO332" s="598"/>
      <c r="AP332" s="598"/>
      <c r="AQ332" s="598"/>
      <c r="AR332" s="598"/>
      <c r="AS332" s="598"/>
      <c r="AT332" s="598"/>
      <c r="AU332" s="598"/>
      <c r="AV332" s="598"/>
      <c r="AW332" s="598"/>
      <c r="AX332" s="598"/>
      <c r="AY332" s="598"/>
      <c r="AZ332" s="598"/>
      <c r="BA332" s="598"/>
      <c r="BB332" s="598"/>
      <c r="BC332" s="598"/>
      <c r="BD332" s="598"/>
      <c r="BE332" s="598"/>
      <c r="BF332" s="598"/>
      <c r="BG332" s="598"/>
      <c r="BH332" s="598"/>
      <c r="BI332" s="598"/>
      <c r="BJ332" s="598"/>
      <c r="BK332" s="598"/>
      <c r="BL332" s="598"/>
      <c r="BM332" s="598"/>
      <c r="BN332" s="598"/>
      <c r="BO332" s="598"/>
      <c r="BP332" s="598"/>
      <c r="BQ332" s="598"/>
      <c r="BR332" s="598"/>
      <c r="BS332" s="598"/>
      <c r="BT332" s="598"/>
      <c r="BU332" s="598"/>
      <c r="BV332" s="598"/>
      <c r="BW332" s="598"/>
      <c r="BX332" s="598"/>
      <c r="BY332" s="598"/>
      <c r="BZ332" s="598"/>
      <c r="CA332" s="598"/>
      <c r="CB332" s="598"/>
      <c r="CC332" s="598"/>
      <c r="CD332" s="598"/>
      <c r="CE332" s="598"/>
      <c r="CF332" s="598"/>
      <c r="CG332" s="598"/>
      <c r="CH332" s="598"/>
      <c r="CI332" s="598"/>
      <c r="CJ332" s="598"/>
      <c r="CK332" s="598"/>
      <c r="CL332" s="598"/>
      <c r="CM332" s="598"/>
      <c r="CN332" s="598"/>
      <c r="CO332" s="598"/>
      <c r="CP332" s="598"/>
      <c r="CQ332" s="598"/>
      <c r="CR332" s="598"/>
      <c r="CS332" s="598"/>
      <c r="CT332" s="598"/>
      <c r="CU332" s="598"/>
      <c r="CV332" s="598"/>
      <c r="CW332" s="598"/>
      <c r="CX332" s="598"/>
      <c r="CY332" s="598"/>
      <c r="CZ332" s="598"/>
      <c r="DA332" s="598"/>
      <c r="DB332" s="598"/>
      <c r="DC332" s="598"/>
      <c r="DD332" s="598"/>
      <c r="DE332" s="598"/>
      <c r="DF332" s="598"/>
      <c r="DG332" s="598"/>
      <c r="DH332" s="598"/>
      <c r="DI332" s="598"/>
      <c r="DJ332" s="598"/>
      <c r="DK332" s="598"/>
      <c r="DL332" s="598"/>
      <c r="DM332" s="598"/>
      <c r="DN332" s="598"/>
      <c r="DO332" s="598"/>
      <c r="DP332" s="598"/>
      <c r="DQ332" s="598"/>
      <c r="DR332" s="598"/>
      <c r="DS332" s="598"/>
      <c r="DT332" s="598"/>
      <c r="DU332" s="598"/>
      <c r="DV332" s="598"/>
      <c r="DW332" s="598"/>
      <c r="DX332" s="598"/>
      <c r="DY332" s="598"/>
      <c r="DZ332" s="598"/>
      <c r="EA332" s="598"/>
      <c r="EB332" s="598"/>
      <c r="EC332" s="598"/>
      <c r="ED332" s="598"/>
      <c r="EE332" s="598"/>
      <c r="EF332" s="598"/>
      <c r="EG332" s="598"/>
      <c r="EH332" s="598"/>
      <c r="EI332" s="598"/>
      <c r="EJ332" s="598"/>
      <c r="EK332" s="598"/>
      <c r="EL332" s="598"/>
      <c r="EM332" s="598"/>
      <c r="EN332" s="598"/>
      <c r="EO332" s="598"/>
      <c r="EP332" s="598"/>
      <c r="EQ332" s="598"/>
      <c r="ER332" s="598"/>
    </row>
    <row r="333" spans="1:148" ht="15" customHeight="1">
      <c r="A333" s="598"/>
      <c r="B333" s="598"/>
      <c r="C333" s="598"/>
      <c r="D333" s="598"/>
      <c r="E333" s="598"/>
      <c r="F333" s="598"/>
      <c r="G333" s="598"/>
      <c r="H333" s="598"/>
      <c r="I333" s="598"/>
      <c r="J333" s="598"/>
      <c r="K333" s="598"/>
      <c r="L333" s="598"/>
      <c r="M333" s="598"/>
      <c r="N333" s="598"/>
      <c r="O333" s="598"/>
      <c r="P333" s="598"/>
      <c r="Q333" s="598"/>
      <c r="R333" s="598"/>
      <c r="S333" s="598"/>
      <c r="T333" s="598"/>
      <c r="U333" s="598"/>
      <c r="V333" s="598"/>
      <c r="W333" s="598"/>
      <c r="X333" s="598"/>
      <c r="Y333" s="598"/>
      <c r="Z333" s="598"/>
      <c r="AA333" s="598"/>
      <c r="AB333" s="598"/>
      <c r="AC333" s="598"/>
      <c r="AD333" s="598"/>
      <c r="AE333" s="598"/>
      <c r="AF333" s="598"/>
      <c r="AG333" s="598"/>
      <c r="AH333" s="598"/>
      <c r="AI333" s="598"/>
      <c r="AJ333" s="598"/>
      <c r="AK333" s="598"/>
      <c r="AL333" s="598"/>
      <c r="AM333" s="598"/>
      <c r="AN333" s="598"/>
      <c r="AO333" s="598"/>
      <c r="AP333" s="598"/>
      <c r="AQ333" s="598"/>
      <c r="AR333" s="598"/>
      <c r="AS333" s="598"/>
      <c r="AT333" s="598"/>
      <c r="AU333" s="598"/>
      <c r="AV333" s="598"/>
      <c r="AW333" s="598"/>
      <c r="AX333" s="598"/>
      <c r="AY333" s="598"/>
      <c r="AZ333" s="598"/>
      <c r="BA333" s="598"/>
      <c r="BB333" s="598"/>
      <c r="BC333" s="598"/>
      <c r="BD333" s="598"/>
      <c r="BE333" s="598"/>
      <c r="BF333" s="598"/>
      <c r="BG333" s="598"/>
      <c r="BH333" s="598"/>
      <c r="BI333" s="598"/>
      <c r="BJ333" s="598"/>
      <c r="BK333" s="598"/>
      <c r="BL333" s="598"/>
      <c r="BM333" s="598"/>
      <c r="BN333" s="598"/>
      <c r="BO333" s="598"/>
      <c r="BP333" s="598"/>
      <c r="BQ333" s="598"/>
      <c r="BR333" s="598"/>
      <c r="BS333" s="598"/>
      <c r="BT333" s="598"/>
      <c r="BU333" s="598"/>
      <c r="BV333" s="598"/>
      <c r="BW333" s="598"/>
      <c r="BX333" s="598"/>
      <c r="BY333" s="598"/>
      <c r="BZ333" s="598"/>
      <c r="CA333" s="598"/>
      <c r="CB333" s="598"/>
      <c r="CC333" s="598"/>
      <c r="CD333" s="598"/>
      <c r="CE333" s="598"/>
      <c r="CF333" s="598"/>
      <c r="CG333" s="598"/>
      <c r="CH333" s="598"/>
      <c r="CI333" s="598"/>
      <c r="CJ333" s="598"/>
      <c r="CK333" s="598"/>
      <c r="CL333" s="598"/>
      <c r="CM333" s="598"/>
      <c r="CN333" s="598"/>
      <c r="CO333" s="598"/>
      <c r="CP333" s="598"/>
      <c r="CQ333" s="598"/>
      <c r="CR333" s="598"/>
      <c r="CS333" s="598"/>
      <c r="CT333" s="598"/>
      <c r="CU333" s="598"/>
      <c r="CV333" s="598"/>
      <c r="CW333" s="598"/>
      <c r="CX333" s="598"/>
      <c r="CY333" s="598"/>
      <c r="CZ333" s="598"/>
      <c r="DA333" s="598"/>
      <c r="DB333" s="598"/>
      <c r="DC333" s="598"/>
      <c r="DD333" s="598"/>
      <c r="DE333" s="598"/>
      <c r="DF333" s="598"/>
      <c r="DG333" s="598"/>
      <c r="DH333" s="598"/>
      <c r="DI333" s="598"/>
      <c r="DJ333" s="598"/>
      <c r="DK333" s="598"/>
      <c r="DL333" s="598"/>
      <c r="DM333" s="598"/>
      <c r="DN333" s="598"/>
      <c r="DO333" s="598"/>
      <c r="DP333" s="598"/>
      <c r="DQ333" s="598"/>
      <c r="DR333" s="598"/>
      <c r="DS333" s="598"/>
      <c r="DT333" s="598"/>
      <c r="DU333" s="598"/>
      <c r="DV333" s="598"/>
      <c r="DW333" s="598"/>
      <c r="DX333" s="598"/>
      <c r="DY333" s="598"/>
      <c r="DZ333" s="598"/>
      <c r="EA333" s="598"/>
      <c r="EB333" s="598"/>
      <c r="EC333" s="598"/>
      <c r="ED333" s="598"/>
      <c r="EE333" s="598"/>
      <c r="EF333" s="598"/>
      <c r="EG333" s="598"/>
      <c r="EH333" s="598"/>
      <c r="EI333" s="598"/>
      <c r="EJ333" s="598"/>
      <c r="EK333" s="598"/>
      <c r="EL333" s="598"/>
      <c r="EM333" s="598"/>
      <c r="EN333" s="598"/>
      <c r="EO333" s="598"/>
      <c r="EP333" s="598"/>
      <c r="EQ333" s="598"/>
      <c r="ER333" s="598"/>
    </row>
    <row r="334" spans="1:148" ht="15" customHeight="1">
      <c r="A334" s="598"/>
      <c r="B334" s="598"/>
      <c r="C334" s="598"/>
      <c r="D334" s="598"/>
      <c r="E334" s="598"/>
      <c r="F334" s="598"/>
      <c r="G334" s="598"/>
      <c r="H334" s="598"/>
      <c r="I334" s="598"/>
      <c r="J334" s="598"/>
      <c r="K334" s="598"/>
      <c r="L334" s="598"/>
      <c r="M334" s="598"/>
      <c r="N334" s="598"/>
      <c r="O334" s="598"/>
      <c r="P334" s="598"/>
      <c r="Q334" s="598"/>
      <c r="R334" s="598"/>
      <c r="S334" s="598"/>
      <c r="T334" s="598"/>
      <c r="U334" s="598"/>
      <c r="V334" s="598"/>
      <c r="W334" s="598"/>
      <c r="X334" s="598"/>
      <c r="Y334" s="598"/>
      <c r="Z334" s="598"/>
      <c r="AA334" s="598"/>
      <c r="AB334" s="598"/>
      <c r="AC334" s="598"/>
      <c r="AD334" s="598"/>
      <c r="AE334" s="598"/>
      <c r="AF334" s="598"/>
      <c r="AG334" s="598"/>
      <c r="AH334" s="598"/>
      <c r="AI334" s="598"/>
      <c r="AJ334" s="598"/>
      <c r="AK334" s="598"/>
      <c r="AL334" s="598"/>
      <c r="AM334" s="598"/>
      <c r="AN334" s="598"/>
      <c r="AO334" s="598"/>
      <c r="AP334" s="598"/>
      <c r="AQ334" s="598"/>
      <c r="AR334" s="598"/>
      <c r="AS334" s="598"/>
      <c r="AT334" s="598"/>
      <c r="AU334" s="598"/>
      <c r="AV334" s="598"/>
      <c r="AW334" s="598"/>
      <c r="AX334" s="598"/>
      <c r="AY334" s="598"/>
      <c r="AZ334" s="598"/>
      <c r="BA334" s="598"/>
      <c r="BB334" s="598"/>
      <c r="BC334" s="598"/>
      <c r="BD334" s="598"/>
      <c r="BE334" s="598"/>
      <c r="BF334" s="598"/>
      <c r="BG334" s="598"/>
      <c r="BH334" s="598"/>
      <c r="BI334" s="598"/>
      <c r="BJ334" s="598"/>
      <c r="BK334" s="598"/>
      <c r="BL334" s="598"/>
      <c r="BM334" s="598"/>
      <c r="BN334" s="598"/>
      <c r="BO334" s="598"/>
      <c r="BP334" s="598"/>
      <c r="BQ334" s="598"/>
      <c r="BR334" s="598"/>
      <c r="BS334" s="598"/>
      <c r="BT334" s="598"/>
      <c r="BU334" s="598"/>
      <c r="BV334" s="598"/>
      <c r="BW334" s="598"/>
      <c r="BX334" s="598"/>
      <c r="BY334" s="598"/>
      <c r="BZ334" s="598"/>
      <c r="CA334" s="598"/>
      <c r="CB334" s="598"/>
      <c r="CC334" s="598"/>
      <c r="CD334" s="598"/>
      <c r="CE334" s="598"/>
      <c r="CF334" s="598"/>
      <c r="CG334" s="598"/>
      <c r="CH334" s="598"/>
      <c r="CI334" s="598"/>
      <c r="CJ334" s="598"/>
      <c r="CK334" s="598"/>
      <c r="CL334" s="598"/>
      <c r="CM334" s="598"/>
      <c r="CN334" s="598"/>
      <c r="CO334" s="598"/>
      <c r="CP334" s="598"/>
      <c r="CQ334" s="598"/>
      <c r="CR334" s="598"/>
      <c r="CS334" s="598"/>
      <c r="CT334" s="598"/>
      <c r="CU334" s="598"/>
      <c r="CV334" s="598"/>
      <c r="CW334" s="598"/>
      <c r="CX334" s="598"/>
      <c r="CY334" s="598"/>
      <c r="CZ334" s="598"/>
      <c r="DA334" s="598"/>
      <c r="DB334" s="598"/>
      <c r="DC334" s="598"/>
      <c r="DD334" s="598"/>
      <c r="DE334" s="598"/>
      <c r="DF334" s="598"/>
      <c r="DG334" s="598"/>
      <c r="DH334" s="598"/>
      <c r="DI334" s="598"/>
      <c r="DJ334" s="598"/>
      <c r="DK334" s="598"/>
      <c r="DL334" s="598"/>
      <c r="DM334" s="598"/>
      <c r="DN334" s="598"/>
      <c r="DO334" s="598"/>
      <c r="DP334" s="598"/>
      <c r="DQ334" s="598"/>
      <c r="DR334" s="598"/>
      <c r="DS334" s="598"/>
      <c r="DT334" s="598"/>
      <c r="DU334" s="598"/>
      <c r="DV334" s="598"/>
      <c r="DW334" s="598"/>
      <c r="DX334" s="598"/>
      <c r="DY334" s="598"/>
      <c r="DZ334" s="598"/>
      <c r="EA334" s="598"/>
      <c r="EB334" s="598"/>
      <c r="EC334" s="598"/>
      <c r="ED334" s="598"/>
      <c r="EE334" s="598"/>
      <c r="EF334" s="598"/>
      <c r="EG334" s="598"/>
      <c r="EH334" s="598"/>
      <c r="EI334" s="598"/>
      <c r="EJ334" s="598"/>
      <c r="EK334" s="598"/>
      <c r="EL334" s="598"/>
      <c r="EM334" s="598"/>
      <c r="EN334" s="598"/>
      <c r="EO334" s="598"/>
      <c r="EP334" s="598"/>
      <c r="EQ334" s="598"/>
      <c r="ER334" s="598"/>
    </row>
    <row r="335" spans="1:148" ht="15" customHeight="1">
      <c r="A335" s="598"/>
      <c r="B335" s="598"/>
      <c r="C335" s="598"/>
      <c r="D335" s="598"/>
      <c r="E335" s="598"/>
      <c r="F335" s="598"/>
      <c r="G335" s="598"/>
      <c r="H335" s="598"/>
      <c r="I335" s="598"/>
      <c r="J335" s="598"/>
      <c r="K335" s="598"/>
      <c r="L335" s="598"/>
      <c r="M335" s="598"/>
      <c r="N335" s="598"/>
      <c r="O335" s="598"/>
      <c r="P335" s="598"/>
      <c r="Q335" s="598"/>
      <c r="R335" s="598"/>
      <c r="S335" s="598"/>
      <c r="T335" s="598"/>
      <c r="U335" s="598"/>
      <c r="V335" s="598"/>
      <c r="W335" s="598"/>
      <c r="X335" s="598"/>
      <c r="Y335" s="598"/>
      <c r="Z335" s="598"/>
      <c r="AA335" s="598"/>
      <c r="AB335" s="598"/>
      <c r="AC335" s="598"/>
      <c r="AD335" s="598"/>
      <c r="AE335" s="598"/>
      <c r="AF335" s="598"/>
      <c r="AG335" s="598"/>
      <c r="AH335" s="598"/>
      <c r="AI335" s="598"/>
      <c r="AJ335" s="598"/>
      <c r="AK335" s="598"/>
      <c r="AL335" s="598"/>
      <c r="AM335" s="598"/>
      <c r="AN335" s="598"/>
      <c r="AO335" s="598"/>
      <c r="AP335" s="598"/>
      <c r="AQ335" s="598"/>
      <c r="AR335" s="598"/>
      <c r="AS335" s="598"/>
      <c r="AT335" s="598"/>
      <c r="AU335" s="598"/>
      <c r="AV335" s="598"/>
      <c r="AW335" s="598"/>
      <c r="AX335" s="598"/>
      <c r="AY335" s="598"/>
      <c r="AZ335" s="598"/>
      <c r="BA335" s="598"/>
      <c r="BB335" s="598"/>
      <c r="BC335" s="598"/>
      <c r="BD335" s="598"/>
      <c r="BE335" s="598"/>
      <c r="BF335" s="598"/>
      <c r="BG335" s="598"/>
      <c r="BH335" s="598"/>
      <c r="BI335" s="598"/>
      <c r="BJ335" s="598"/>
      <c r="BK335" s="598"/>
      <c r="BL335" s="598"/>
      <c r="BM335" s="598"/>
      <c r="BN335" s="598"/>
      <c r="BO335" s="598"/>
      <c r="BP335" s="598"/>
      <c r="BQ335" s="598"/>
      <c r="BR335" s="598"/>
      <c r="BS335" s="598"/>
      <c r="BT335" s="598"/>
      <c r="BU335" s="598"/>
      <c r="BV335" s="598"/>
      <c r="BW335" s="598"/>
      <c r="BX335" s="598"/>
      <c r="BY335" s="598"/>
      <c r="BZ335" s="598"/>
      <c r="CA335" s="598"/>
      <c r="CB335" s="598"/>
      <c r="CC335" s="598"/>
      <c r="CD335" s="598"/>
      <c r="CE335" s="598"/>
      <c r="CF335" s="598"/>
      <c r="CG335" s="598"/>
      <c r="CH335" s="598"/>
      <c r="CI335" s="598"/>
      <c r="CJ335" s="598"/>
      <c r="CK335" s="598"/>
      <c r="CL335" s="598"/>
      <c r="CM335" s="598"/>
      <c r="CN335" s="598"/>
      <c r="CO335" s="598"/>
      <c r="CP335" s="598"/>
      <c r="CQ335" s="598"/>
      <c r="CR335" s="598"/>
      <c r="CS335" s="598"/>
      <c r="CT335" s="598"/>
      <c r="CU335" s="598"/>
      <c r="CV335" s="598"/>
      <c r="CW335" s="598"/>
      <c r="CX335" s="598"/>
      <c r="CY335" s="598"/>
      <c r="CZ335" s="598"/>
      <c r="DA335" s="598"/>
      <c r="DB335" s="598"/>
      <c r="DC335" s="598"/>
      <c r="DD335" s="598"/>
      <c r="DE335" s="598"/>
      <c r="DF335" s="598"/>
      <c r="DG335" s="598"/>
      <c r="DH335" s="598"/>
      <c r="DI335" s="598"/>
      <c r="DJ335" s="598"/>
      <c r="DK335" s="598"/>
      <c r="DL335" s="598"/>
      <c r="DM335" s="598"/>
      <c r="DN335" s="598"/>
      <c r="DO335" s="598"/>
      <c r="DP335" s="598"/>
      <c r="DQ335" s="598"/>
      <c r="DR335" s="598"/>
      <c r="DS335" s="598"/>
      <c r="DT335" s="598"/>
      <c r="DU335" s="598"/>
      <c r="DV335" s="598"/>
      <c r="DW335" s="598"/>
      <c r="DX335" s="598"/>
      <c r="DY335" s="598"/>
      <c r="DZ335" s="598"/>
      <c r="EA335" s="598"/>
      <c r="EB335" s="598"/>
      <c r="EC335" s="598"/>
      <c r="ED335" s="598"/>
      <c r="EE335" s="598"/>
      <c r="EF335" s="598"/>
      <c r="EG335" s="598"/>
      <c r="EH335" s="598"/>
      <c r="EI335" s="598"/>
      <c r="EJ335" s="598"/>
      <c r="EK335" s="598"/>
      <c r="EL335" s="598"/>
      <c r="EM335" s="598"/>
      <c r="EN335" s="598"/>
      <c r="EO335" s="598"/>
      <c r="EP335" s="598"/>
      <c r="EQ335" s="598"/>
      <c r="ER335" s="598"/>
    </row>
    <row r="336" spans="1:148" ht="15" customHeight="1">
      <c r="A336" s="598"/>
      <c r="B336" s="598"/>
      <c r="C336" s="598"/>
      <c r="D336" s="598"/>
      <c r="E336" s="598"/>
      <c r="F336" s="598"/>
      <c r="G336" s="598"/>
      <c r="H336" s="598"/>
      <c r="I336" s="598"/>
      <c r="J336" s="598"/>
      <c r="K336" s="598"/>
      <c r="L336" s="598"/>
      <c r="M336" s="598"/>
      <c r="N336" s="598"/>
      <c r="O336" s="598"/>
      <c r="P336" s="598"/>
      <c r="Q336" s="598"/>
      <c r="R336" s="598"/>
      <c r="S336" s="598"/>
      <c r="T336" s="598"/>
      <c r="U336" s="598"/>
      <c r="V336" s="598"/>
      <c r="W336" s="598"/>
      <c r="X336" s="598"/>
      <c r="Y336" s="598"/>
      <c r="Z336" s="598"/>
      <c r="AA336" s="598"/>
      <c r="AB336" s="598"/>
      <c r="AC336" s="598"/>
      <c r="AD336" s="598"/>
      <c r="AE336" s="598"/>
      <c r="AF336" s="598"/>
      <c r="AG336" s="598"/>
      <c r="AH336" s="598"/>
      <c r="AI336" s="598"/>
      <c r="AJ336" s="598"/>
      <c r="AK336" s="598"/>
      <c r="AL336" s="598"/>
      <c r="AM336" s="598"/>
      <c r="AN336" s="598"/>
      <c r="AO336" s="598"/>
      <c r="AP336" s="598"/>
      <c r="AQ336" s="598"/>
      <c r="AR336" s="598"/>
      <c r="AS336" s="598"/>
      <c r="AT336" s="598"/>
      <c r="AU336" s="598"/>
      <c r="AV336" s="598"/>
      <c r="AW336" s="598"/>
      <c r="AX336" s="598"/>
      <c r="AY336" s="598"/>
      <c r="AZ336" s="598"/>
      <c r="BA336" s="598"/>
      <c r="BB336" s="598"/>
      <c r="BC336" s="598"/>
      <c r="BD336" s="598"/>
      <c r="BE336" s="598"/>
      <c r="BF336" s="598"/>
      <c r="BG336" s="598"/>
      <c r="BH336" s="598"/>
      <c r="BI336" s="598"/>
      <c r="BJ336" s="598"/>
      <c r="BK336" s="598"/>
      <c r="BL336" s="598"/>
      <c r="BM336" s="598"/>
      <c r="BN336" s="598"/>
      <c r="BO336" s="598"/>
      <c r="BP336" s="598"/>
      <c r="BQ336" s="598"/>
      <c r="BR336" s="598"/>
      <c r="BS336" s="598"/>
      <c r="BT336" s="598"/>
      <c r="BU336" s="598"/>
      <c r="BV336" s="598"/>
      <c r="BW336" s="598"/>
      <c r="BX336" s="598"/>
      <c r="BY336" s="598"/>
      <c r="BZ336" s="598"/>
      <c r="CA336" s="598"/>
      <c r="CB336" s="598"/>
      <c r="CC336" s="598"/>
      <c r="CD336" s="598"/>
      <c r="CE336" s="598"/>
      <c r="CF336" s="598"/>
      <c r="CG336" s="598"/>
      <c r="CH336" s="598"/>
      <c r="CI336" s="598"/>
      <c r="CJ336" s="598"/>
      <c r="CK336" s="598"/>
      <c r="CL336" s="598"/>
      <c r="CM336" s="598"/>
      <c r="CN336" s="598"/>
      <c r="CO336" s="598"/>
      <c r="CP336" s="598"/>
      <c r="CQ336" s="598"/>
      <c r="CR336" s="598"/>
      <c r="CS336" s="598"/>
      <c r="CT336" s="598"/>
      <c r="CU336" s="598"/>
      <c r="CV336" s="598"/>
      <c r="CW336" s="598"/>
      <c r="CX336" s="598"/>
      <c r="CY336" s="598"/>
      <c r="CZ336" s="598"/>
      <c r="DA336" s="598"/>
      <c r="DB336" s="598"/>
      <c r="DC336" s="598"/>
      <c r="DD336" s="598"/>
      <c r="DE336" s="598"/>
      <c r="DF336" s="598"/>
      <c r="DG336" s="598"/>
      <c r="DH336" s="598"/>
      <c r="DI336" s="598"/>
      <c r="DJ336" s="598"/>
      <c r="DK336" s="598"/>
      <c r="DL336" s="598"/>
      <c r="DM336" s="598"/>
      <c r="DN336" s="598"/>
      <c r="DO336" s="598"/>
      <c r="DP336" s="598"/>
      <c r="DQ336" s="598"/>
      <c r="DR336" s="598"/>
      <c r="DS336" s="598"/>
      <c r="DT336" s="598"/>
      <c r="DU336" s="598"/>
      <c r="DV336" s="598"/>
      <c r="DW336" s="598"/>
      <c r="DX336" s="598"/>
      <c r="DY336" s="598"/>
      <c r="DZ336" s="598"/>
      <c r="EA336" s="598"/>
      <c r="EB336" s="598"/>
      <c r="EC336" s="598"/>
      <c r="ED336" s="598"/>
      <c r="EE336" s="598"/>
      <c r="EF336" s="598"/>
      <c r="EG336" s="598"/>
      <c r="EH336" s="598"/>
      <c r="EI336" s="598"/>
      <c r="EJ336" s="598"/>
      <c r="EK336" s="598"/>
      <c r="EL336" s="598"/>
      <c r="EM336" s="598"/>
      <c r="EN336" s="598"/>
      <c r="EO336" s="598"/>
      <c r="EP336" s="598"/>
      <c r="EQ336" s="598"/>
      <c r="ER336" s="598"/>
    </row>
    <row r="337" spans="1:148" ht="15" customHeight="1">
      <c r="A337" s="598"/>
      <c r="B337" s="598"/>
      <c r="C337" s="598"/>
      <c r="D337" s="598"/>
      <c r="E337" s="598"/>
      <c r="F337" s="598"/>
      <c r="G337" s="598"/>
      <c r="H337" s="598"/>
      <c r="I337" s="598"/>
      <c r="J337" s="598"/>
      <c r="K337" s="598"/>
      <c r="L337" s="598"/>
      <c r="M337" s="598"/>
      <c r="N337" s="598"/>
      <c r="O337" s="598"/>
      <c r="P337" s="598"/>
      <c r="Q337" s="598"/>
      <c r="R337" s="598"/>
      <c r="S337" s="598"/>
      <c r="T337" s="598"/>
      <c r="U337" s="598"/>
      <c r="V337" s="598"/>
      <c r="W337" s="598"/>
      <c r="X337" s="598"/>
      <c r="Y337" s="598"/>
      <c r="Z337" s="598"/>
      <c r="AA337" s="598"/>
      <c r="AB337" s="598"/>
      <c r="AC337" s="598"/>
      <c r="AD337" s="598"/>
      <c r="AE337" s="598"/>
      <c r="AF337" s="598"/>
      <c r="AG337" s="598"/>
      <c r="AH337" s="598"/>
      <c r="AI337" s="598"/>
      <c r="AJ337" s="598"/>
      <c r="AK337" s="598"/>
      <c r="AL337" s="598"/>
      <c r="AM337" s="598"/>
      <c r="AN337" s="598"/>
      <c r="AO337" s="598"/>
      <c r="AP337" s="598"/>
      <c r="AQ337" s="598"/>
      <c r="AR337" s="598"/>
      <c r="AS337" s="598"/>
      <c r="AT337" s="598"/>
      <c r="AU337" s="598"/>
      <c r="AV337" s="598"/>
      <c r="AW337" s="598"/>
      <c r="AX337" s="598"/>
      <c r="AY337" s="598"/>
      <c r="AZ337" s="598"/>
      <c r="BA337" s="598"/>
      <c r="BB337" s="598"/>
      <c r="BC337" s="598"/>
      <c r="BD337" s="598"/>
      <c r="BE337" s="598"/>
      <c r="BF337" s="598"/>
      <c r="BG337" s="598"/>
      <c r="BH337" s="598"/>
      <c r="BI337" s="598"/>
      <c r="BJ337" s="598"/>
      <c r="BK337" s="598"/>
      <c r="BL337" s="598"/>
      <c r="BM337" s="598"/>
      <c r="BN337" s="598"/>
      <c r="BO337" s="598"/>
      <c r="BP337" s="598"/>
      <c r="BQ337" s="598"/>
      <c r="BR337" s="598"/>
      <c r="BS337" s="598"/>
      <c r="BT337" s="598"/>
      <c r="BU337" s="598"/>
      <c r="BV337" s="598"/>
      <c r="BW337" s="598"/>
      <c r="BX337" s="598"/>
      <c r="BY337" s="598"/>
      <c r="BZ337" s="598"/>
      <c r="CA337" s="598"/>
      <c r="CB337" s="598"/>
      <c r="CC337" s="598"/>
      <c r="CD337" s="598"/>
      <c r="CE337" s="598"/>
      <c r="CF337" s="598"/>
      <c r="CG337" s="598"/>
      <c r="CH337" s="598"/>
      <c r="CI337" s="598"/>
      <c r="CJ337" s="598"/>
      <c r="CK337" s="598"/>
      <c r="CL337" s="598"/>
      <c r="CM337" s="598"/>
      <c r="CN337" s="598"/>
      <c r="CO337" s="598"/>
      <c r="CP337" s="598"/>
      <c r="CQ337" s="598"/>
      <c r="CR337" s="598"/>
      <c r="CS337" s="598"/>
      <c r="CT337" s="598"/>
      <c r="CU337" s="598"/>
      <c r="CV337" s="598"/>
      <c r="CW337" s="598"/>
      <c r="CX337" s="598"/>
      <c r="CY337" s="598"/>
      <c r="CZ337" s="598"/>
      <c r="DA337" s="598"/>
      <c r="DB337" s="598"/>
      <c r="DC337" s="598"/>
      <c r="DD337" s="598"/>
      <c r="DE337" s="598"/>
      <c r="DF337" s="598"/>
      <c r="DG337" s="598"/>
      <c r="DH337" s="598"/>
      <c r="DI337" s="598"/>
      <c r="DJ337" s="598"/>
      <c r="DK337" s="598"/>
      <c r="DL337" s="598"/>
      <c r="DM337" s="598"/>
      <c r="DN337" s="598"/>
      <c r="DO337" s="598"/>
      <c r="DP337" s="598"/>
      <c r="DQ337" s="598"/>
      <c r="DR337" s="598"/>
      <c r="DS337" s="598"/>
      <c r="DT337" s="598"/>
      <c r="DU337" s="598"/>
      <c r="DV337" s="598"/>
      <c r="DW337" s="598"/>
      <c r="DX337" s="598"/>
      <c r="DY337" s="598"/>
      <c r="DZ337" s="598"/>
      <c r="EA337" s="598"/>
      <c r="EB337" s="598"/>
      <c r="EC337" s="598"/>
      <c r="ED337" s="598"/>
      <c r="EE337" s="598"/>
      <c r="EF337" s="598"/>
      <c r="EG337" s="598"/>
      <c r="EH337" s="598"/>
      <c r="EI337" s="598"/>
      <c r="EJ337" s="598"/>
      <c r="EK337" s="598"/>
      <c r="EL337" s="598"/>
      <c r="EM337" s="598"/>
      <c r="EN337" s="598"/>
      <c r="EO337" s="598"/>
      <c r="EP337" s="598"/>
      <c r="EQ337" s="598"/>
      <c r="ER337" s="598"/>
    </row>
    <row r="338" spans="1:148" ht="15" customHeight="1">
      <c r="A338" s="598"/>
      <c r="B338" s="598"/>
      <c r="C338" s="598"/>
      <c r="D338" s="598"/>
      <c r="E338" s="598"/>
      <c r="F338" s="598"/>
      <c r="G338" s="598"/>
      <c r="H338" s="598"/>
      <c r="I338" s="598"/>
      <c r="J338" s="598"/>
      <c r="K338" s="598"/>
      <c r="L338" s="598"/>
      <c r="M338" s="598"/>
      <c r="N338" s="598"/>
      <c r="O338" s="598"/>
      <c r="P338" s="598"/>
      <c r="Q338" s="598"/>
      <c r="R338" s="598"/>
      <c r="S338" s="598"/>
      <c r="T338" s="598"/>
      <c r="U338" s="598"/>
      <c r="V338" s="598"/>
      <c r="W338" s="598"/>
      <c r="X338" s="598"/>
      <c r="Y338" s="598"/>
      <c r="Z338" s="598"/>
      <c r="AA338" s="598"/>
      <c r="AB338" s="598"/>
      <c r="AC338" s="598"/>
      <c r="AD338" s="598"/>
      <c r="AE338" s="598"/>
      <c r="AF338" s="598"/>
      <c r="AG338" s="598"/>
      <c r="AH338" s="598"/>
      <c r="AI338" s="598"/>
      <c r="AJ338" s="598"/>
      <c r="AK338" s="598"/>
      <c r="AL338" s="598"/>
      <c r="AM338" s="598"/>
      <c r="AN338" s="598"/>
      <c r="AO338" s="598"/>
      <c r="AP338" s="598"/>
      <c r="AQ338" s="598"/>
      <c r="AR338" s="598"/>
      <c r="AS338" s="598"/>
      <c r="AT338" s="598"/>
      <c r="AU338" s="598"/>
      <c r="AV338" s="598"/>
      <c r="AW338" s="598"/>
      <c r="AX338" s="598"/>
      <c r="AY338" s="598"/>
      <c r="AZ338" s="598"/>
      <c r="BA338" s="598"/>
      <c r="BB338" s="598"/>
      <c r="BC338" s="598"/>
      <c r="BD338" s="598"/>
      <c r="BE338" s="598"/>
      <c r="BF338" s="598"/>
      <c r="BG338" s="598"/>
      <c r="BH338" s="598"/>
      <c r="BI338" s="598"/>
      <c r="BJ338" s="598"/>
      <c r="BK338" s="598"/>
      <c r="BL338" s="598"/>
      <c r="BM338" s="598"/>
      <c r="BN338" s="598"/>
      <c r="BO338" s="598"/>
      <c r="BP338" s="598"/>
      <c r="BQ338" s="598"/>
      <c r="BR338" s="598"/>
      <c r="BS338" s="598"/>
      <c r="BT338" s="598"/>
      <c r="BU338" s="598"/>
      <c r="BV338" s="598"/>
      <c r="BW338" s="598"/>
      <c r="BX338" s="598"/>
      <c r="BY338" s="598"/>
      <c r="BZ338" s="598"/>
      <c r="CA338" s="598"/>
      <c r="CB338" s="598"/>
      <c r="CC338" s="598"/>
      <c r="CD338" s="598"/>
      <c r="CE338" s="598"/>
      <c r="CF338" s="598"/>
      <c r="CG338" s="598"/>
      <c r="CH338" s="598"/>
      <c r="CI338" s="598"/>
      <c r="CJ338" s="598"/>
      <c r="CK338" s="598"/>
      <c r="CL338" s="598"/>
      <c r="CM338" s="598"/>
      <c r="CN338" s="598"/>
      <c r="CO338" s="598"/>
      <c r="CP338" s="598"/>
      <c r="CQ338" s="598"/>
      <c r="CR338" s="598"/>
      <c r="CS338" s="598"/>
      <c r="CT338" s="598"/>
      <c r="CU338" s="598"/>
      <c r="CV338" s="598"/>
      <c r="CW338" s="598"/>
      <c r="CX338" s="598"/>
      <c r="CY338" s="598"/>
      <c r="CZ338" s="598"/>
      <c r="DA338" s="598"/>
      <c r="DB338" s="598"/>
      <c r="DC338" s="598"/>
      <c r="DD338" s="598"/>
      <c r="DE338" s="598"/>
      <c r="DF338" s="598"/>
      <c r="DG338" s="598"/>
      <c r="DH338" s="598"/>
      <c r="DI338" s="598"/>
      <c r="DJ338" s="598"/>
      <c r="DK338" s="598"/>
      <c r="DL338" s="598"/>
      <c r="DM338" s="598"/>
      <c r="DN338" s="598"/>
      <c r="DO338" s="598"/>
      <c r="DP338" s="598"/>
      <c r="DQ338" s="598"/>
      <c r="DR338" s="598"/>
      <c r="DS338" s="598"/>
      <c r="DT338" s="598"/>
      <c r="DU338" s="598"/>
      <c r="DV338" s="598"/>
      <c r="DW338" s="598"/>
      <c r="DX338" s="598"/>
      <c r="DY338" s="598"/>
      <c r="DZ338" s="598"/>
      <c r="EA338" s="598"/>
      <c r="EB338" s="598"/>
      <c r="EC338" s="598"/>
      <c r="ED338" s="598"/>
      <c r="EE338" s="598"/>
      <c r="EF338" s="598"/>
      <c r="EG338" s="598"/>
      <c r="EH338" s="598"/>
      <c r="EI338" s="598"/>
      <c r="EJ338" s="598"/>
      <c r="EK338" s="598"/>
      <c r="EL338" s="598"/>
      <c r="EM338" s="598"/>
      <c r="EN338" s="598"/>
      <c r="EO338" s="598"/>
      <c r="EP338" s="598"/>
      <c r="EQ338" s="598"/>
      <c r="ER338" s="598"/>
    </row>
    <row r="339" spans="1:148" ht="15" customHeight="1">
      <c r="A339" s="598"/>
      <c r="B339" s="598"/>
      <c r="C339" s="598"/>
      <c r="D339" s="598"/>
      <c r="E339" s="598"/>
      <c r="F339" s="598"/>
      <c r="G339" s="598"/>
      <c r="H339" s="598"/>
      <c r="I339" s="598"/>
      <c r="J339" s="598"/>
      <c r="K339" s="598"/>
      <c r="L339" s="598"/>
      <c r="M339" s="598"/>
      <c r="N339" s="598"/>
      <c r="O339" s="598"/>
      <c r="P339" s="598"/>
      <c r="Q339" s="598"/>
      <c r="R339" s="598"/>
      <c r="S339" s="598"/>
      <c r="T339" s="598"/>
      <c r="U339" s="598"/>
      <c r="V339" s="598"/>
      <c r="W339" s="598"/>
      <c r="X339" s="598"/>
      <c r="Y339" s="598"/>
      <c r="Z339" s="598"/>
      <c r="AA339" s="598"/>
      <c r="AB339" s="598"/>
      <c r="AC339" s="598"/>
      <c r="AD339" s="598"/>
      <c r="AE339" s="598"/>
      <c r="AF339" s="598"/>
      <c r="AG339" s="598"/>
      <c r="AH339" s="598"/>
      <c r="AI339" s="598"/>
      <c r="AJ339" s="598"/>
      <c r="AK339" s="598"/>
      <c r="AL339" s="598"/>
      <c r="AM339" s="598"/>
      <c r="AN339" s="598"/>
      <c r="AO339" s="598"/>
      <c r="AP339" s="598"/>
      <c r="AQ339" s="598"/>
      <c r="AR339" s="598"/>
      <c r="AS339" s="598"/>
      <c r="AT339" s="598"/>
      <c r="AU339" s="598"/>
      <c r="AV339" s="598"/>
      <c r="AW339" s="598"/>
      <c r="AX339" s="598"/>
      <c r="AY339" s="598"/>
      <c r="AZ339" s="598"/>
      <c r="BA339" s="598"/>
      <c r="BB339" s="598"/>
      <c r="BC339" s="598"/>
      <c r="BD339" s="598"/>
      <c r="BE339" s="598"/>
      <c r="BF339" s="598"/>
      <c r="BG339" s="598"/>
      <c r="BH339" s="598"/>
      <c r="BI339" s="598"/>
      <c r="BJ339" s="598"/>
      <c r="BK339" s="598"/>
      <c r="BL339" s="598"/>
      <c r="BM339" s="598"/>
      <c r="BN339" s="598"/>
      <c r="BO339" s="598"/>
      <c r="BP339" s="598"/>
      <c r="BQ339" s="598"/>
      <c r="BR339" s="598"/>
      <c r="BS339" s="598"/>
      <c r="BT339" s="598"/>
      <c r="BU339" s="598"/>
      <c r="BV339" s="598"/>
      <c r="BW339" s="598"/>
      <c r="BX339" s="598"/>
      <c r="BY339" s="598"/>
      <c r="BZ339" s="598"/>
      <c r="CA339" s="598"/>
      <c r="CB339" s="598"/>
      <c r="CC339" s="598"/>
      <c r="CD339" s="598"/>
      <c r="CE339" s="598"/>
      <c r="CF339" s="598"/>
      <c r="CG339" s="598"/>
      <c r="CH339" s="598"/>
      <c r="CI339" s="598"/>
      <c r="CJ339" s="598"/>
      <c r="CK339" s="598"/>
      <c r="CL339" s="598"/>
      <c r="CM339" s="598"/>
      <c r="CN339" s="598"/>
      <c r="CO339" s="598"/>
      <c r="CP339" s="598"/>
      <c r="CQ339" s="598"/>
      <c r="CR339" s="598"/>
      <c r="CS339" s="598"/>
      <c r="CT339" s="598"/>
      <c r="CU339" s="598"/>
      <c r="CV339" s="598"/>
      <c r="CW339" s="598"/>
      <c r="CX339" s="598"/>
      <c r="CY339" s="598"/>
      <c r="CZ339" s="598"/>
      <c r="DA339" s="598"/>
      <c r="DB339" s="598"/>
      <c r="DC339" s="598"/>
      <c r="DD339" s="598"/>
      <c r="DE339" s="598"/>
      <c r="DF339" s="598"/>
      <c r="DG339" s="598"/>
      <c r="DH339" s="598"/>
      <c r="DI339" s="598"/>
      <c r="DJ339" s="598"/>
      <c r="DK339" s="598"/>
      <c r="DL339" s="598"/>
      <c r="DM339" s="598"/>
      <c r="DN339" s="598"/>
      <c r="DO339" s="598"/>
      <c r="DP339" s="598"/>
      <c r="DQ339" s="598"/>
      <c r="DR339" s="598"/>
      <c r="DS339" s="598"/>
      <c r="DT339" s="598"/>
      <c r="DU339" s="598"/>
      <c r="DV339" s="598"/>
      <c r="DW339" s="598"/>
      <c r="DX339" s="598"/>
      <c r="DY339" s="598"/>
      <c r="DZ339" s="598"/>
      <c r="EA339" s="598"/>
      <c r="EB339" s="598"/>
      <c r="EC339" s="598"/>
      <c r="ED339" s="598"/>
      <c r="EE339" s="598"/>
      <c r="EF339" s="598"/>
      <c r="EG339" s="598"/>
      <c r="EH339" s="598"/>
      <c r="EI339" s="598"/>
      <c r="EJ339" s="598"/>
      <c r="EK339" s="598"/>
      <c r="EL339" s="598"/>
      <c r="EM339" s="598"/>
      <c r="EN339" s="598"/>
      <c r="EO339" s="598"/>
      <c r="EP339" s="598"/>
      <c r="EQ339" s="598"/>
      <c r="ER339" s="598"/>
    </row>
    <row r="340" spans="1:148" ht="15" customHeight="1">
      <c r="A340" s="598"/>
      <c r="B340" s="598"/>
      <c r="C340" s="598"/>
      <c r="D340" s="598"/>
      <c r="E340" s="598"/>
      <c r="F340" s="598"/>
      <c r="G340" s="598"/>
      <c r="H340" s="598"/>
      <c r="I340" s="598"/>
      <c r="J340" s="598"/>
      <c r="K340" s="598"/>
      <c r="L340" s="598"/>
      <c r="M340" s="598"/>
      <c r="N340" s="598"/>
      <c r="O340" s="598"/>
      <c r="P340" s="598"/>
      <c r="Q340" s="598"/>
      <c r="R340" s="598"/>
      <c r="S340" s="598"/>
      <c r="T340" s="598"/>
      <c r="U340" s="598"/>
      <c r="V340" s="598"/>
      <c r="W340" s="598"/>
      <c r="X340" s="598"/>
      <c r="Y340" s="598"/>
      <c r="Z340" s="598"/>
      <c r="AA340" s="598"/>
      <c r="AB340" s="598"/>
      <c r="AC340" s="598"/>
      <c r="AD340" s="598"/>
      <c r="AE340" s="598"/>
      <c r="AF340" s="598"/>
      <c r="AG340" s="598"/>
      <c r="AH340" s="598"/>
      <c r="AI340" s="598"/>
      <c r="AJ340" s="598"/>
      <c r="AK340" s="598"/>
      <c r="AL340" s="598"/>
      <c r="AM340" s="598"/>
      <c r="AN340" s="598"/>
      <c r="AO340" s="598"/>
      <c r="AP340" s="598"/>
      <c r="AQ340" s="598"/>
      <c r="AR340" s="598"/>
      <c r="AS340" s="598"/>
      <c r="AT340" s="598"/>
      <c r="AU340" s="598"/>
      <c r="AV340" s="598"/>
      <c r="AW340" s="598"/>
      <c r="AX340" s="598"/>
      <c r="AY340" s="598"/>
      <c r="AZ340" s="598"/>
      <c r="BA340" s="598"/>
      <c r="BB340" s="598"/>
      <c r="BC340" s="598"/>
      <c r="BD340" s="598"/>
      <c r="BE340" s="598"/>
      <c r="BF340" s="598"/>
      <c r="BG340" s="598"/>
      <c r="BH340" s="598"/>
      <c r="BI340" s="598"/>
      <c r="BJ340" s="598"/>
      <c r="BK340" s="598"/>
      <c r="BL340" s="598"/>
      <c r="BM340" s="598"/>
      <c r="BN340" s="598"/>
      <c r="BO340" s="598"/>
      <c r="BP340" s="598"/>
      <c r="BQ340" s="598"/>
      <c r="BR340" s="598"/>
      <c r="BS340" s="598"/>
      <c r="BT340" s="598"/>
      <c r="BU340" s="598"/>
      <c r="BV340" s="598"/>
      <c r="BW340" s="598"/>
      <c r="BX340" s="598"/>
      <c r="BY340" s="598"/>
      <c r="BZ340" s="598"/>
      <c r="CA340" s="598"/>
      <c r="CB340" s="598"/>
      <c r="CC340" s="598"/>
      <c r="CD340" s="598"/>
      <c r="CE340" s="598"/>
      <c r="CF340" s="598"/>
      <c r="CG340" s="598"/>
      <c r="CH340" s="598"/>
      <c r="CI340" s="598"/>
      <c r="CJ340" s="598"/>
      <c r="CK340" s="598"/>
      <c r="CL340" s="598"/>
      <c r="CM340" s="598"/>
      <c r="CN340" s="598"/>
      <c r="CO340" s="598"/>
      <c r="CP340" s="598"/>
      <c r="CQ340" s="598"/>
      <c r="CR340" s="598"/>
      <c r="CS340" s="598"/>
      <c r="CT340" s="598"/>
      <c r="CU340" s="598"/>
      <c r="CV340" s="598"/>
      <c r="CW340" s="598"/>
      <c r="CX340" s="598"/>
      <c r="CY340" s="598"/>
      <c r="CZ340" s="598"/>
      <c r="DA340" s="598"/>
      <c r="DB340" s="598"/>
      <c r="DC340" s="598"/>
      <c r="DD340" s="598"/>
      <c r="DE340" s="598"/>
      <c r="DF340" s="598"/>
      <c r="DG340" s="598"/>
      <c r="DH340" s="598"/>
      <c r="DI340" s="598"/>
      <c r="DJ340" s="598"/>
      <c r="DK340" s="598"/>
      <c r="DL340" s="598"/>
      <c r="DM340" s="598"/>
      <c r="DN340" s="598"/>
      <c r="DO340" s="598"/>
      <c r="DP340" s="598"/>
      <c r="DQ340" s="598"/>
      <c r="DR340" s="598"/>
      <c r="DS340" s="598"/>
      <c r="DT340" s="598"/>
      <c r="DU340" s="598"/>
      <c r="DV340" s="598"/>
      <c r="DW340" s="598"/>
      <c r="DX340" s="598"/>
      <c r="DY340" s="598"/>
      <c r="DZ340" s="598"/>
      <c r="EA340" s="598"/>
      <c r="EB340" s="598"/>
      <c r="EC340" s="598"/>
      <c r="ED340" s="598"/>
      <c r="EE340" s="598"/>
      <c r="EF340" s="598"/>
      <c r="EG340" s="598"/>
      <c r="EH340" s="598"/>
      <c r="EI340" s="598"/>
      <c r="EJ340" s="598"/>
      <c r="EK340" s="598"/>
      <c r="EL340" s="598"/>
      <c r="EM340" s="598"/>
      <c r="EN340" s="598"/>
      <c r="EO340" s="598"/>
      <c r="EP340" s="598"/>
      <c r="EQ340" s="598"/>
      <c r="ER340" s="598"/>
    </row>
    <row r="341" spans="1:148" ht="15" customHeight="1">
      <c r="A341" s="598"/>
      <c r="B341" s="598"/>
      <c r="C341" s="598"/>
      <c r="D341" s="598"/>
      <c r="E341" s="598"/>
      <c r="F341" s="598"/>
      <c r="G341" s="598"/>
      <c r="H341" s="598"/>
      <c r="I341" s="598"/>
      <c r="J341" s="598"/>
      <c r="K341" s="598"/>
      <c r="L341" s="598"/>
      <c r="M341" s="598"/>
      <c r="N341" s="598"/>
      <c r="O341" s="598"/>
      <c r="P341" s="598"/>
      <c r="Q341" s="598"/>
      <c r="R341" s="598"/>
      <c r="S341" s="598"/>
      <c r="T341" s="598"/>
      <c r="U341" s="598"/>
      <c r="V341" s="598"/>
      <c r="W341" s="598"/>
      <c r="X341" s="598"/>
      <c r="Y341" s="598"/>
      <c r="Z341" s="598"/>
      <c r="AA341" s="598"/>
      <c r="AB341" s="598"/>
      <c r="AC341" s="598"/>
      <c r="AD341" s="598"/>
      <c r="AE341" s="598"/>
      <c r="AF341" s="598"/>
      <c r="AG341" s="598"/>
      <c r="AH341" s="598"/>
      <c r="AI341" s="598"/>
      <c r="AJ341" s="598"/>
      <c r="AK341" s="598"/>
      <c r="AL341" s="598"/>
      <c r="AM341" s="598"/>
      <c r="AN341" s="598"/>
      <c r="AO341" s="598"/>
      <c r="AP341" s="598"/>
      <c r="AQ341" s="598"/>
      <c r="AR341" s="598"/>
      <c r="AS341" s="598"/>
      <c r="AT341" s="598"/>
      <c r="AU341" s="598"/>
      <c r="AV341" s="598"/>
      <c r="AW341" s="598"/>
      <c r="AX341" s="598"/>
      <c r="AY341" s="598"/>
      <c r="AZ341" s="598"/>
      <c r="BA341" s="598"/>
      <c r="BB341" s="598"/>
      <c r="BC341" s="598"/>
      <c r="BD341" s="598"/>
      <c r="BE341" s="598"/>
      <c r="BF341" s="598"/>
      <c r="BG341" s="598"/>
      <c r="BH341" s="598"/>
      <c r="BI341" s="598"/>
      <c r="BJ341" s="598"/>
      <c r="BK341" s="598"/>
      <c r="BL341" s="598"/>
      <c r="BM341" s="598"/>
      <c r="BN341" s="598"/>
      <c r="BO341" s="598"/>
      <c r="BP341" s="598"/>
      <c r="BQ341" s="598"/>
      <c r="BR341" s="598"/>
      <c r="BS341" s="598"/>
      <c r="BT341" s="598"/>
      <c r="BU341" s="598"/>
      <c r="BV341" s="598"/>
      <c r="BW341" s="598"/>
      <c r="BX341" s="598"/>
      <c r="BY341" s="598"/>
      <c r="BZ341" s="598"/>
      <c r="CA341" s="598"/>
      <c r="CB341" s="598"/>
      <c r="CC341" s="598"/>
      <c r="CD341" s="598"/>
      <c r="CE341" s="598"/>
      <c r="CF341" s="598"/>
      <c r="CG341" s="598"/>
      <c r="CH341" s="598"/>
      <c r="CI341" s="598"/>
      <c r="CJ341" s="598"/>
      <c r="CK341" s="598"/>
      <c r="CL341" s="598"/>
      <c r="CM341" s="598"/>
      <c r="CN341" s="598"/>
      <c r="CO341" s="598"/>
      <c r="CP341" s="598"/>
      <c r="CQ341" s="598"/>
      <c r="CR341" s="598"/>
      <c r="CS341" s="598"/>
      <c r="CT341" s="598"/>
      <c r="CU341" s="598"/>
      <c r="CV341" s="598"/>
      <c r="CW341" s="598"/>
      <c r="CX341" s="598"/>
      <c r="CY341" s="598"/>
      <c r="CZ341" s="598"/>
      <c r="DA341" s="598"/>
      <c r="DB341" s="598"/>
      <c r="DC341" s="598"/>
      <c r="DD341" s="598"/>
      <c r="DE341" s="598"/>
      <c r="DF341" s="598"/>
      <c r="DG341" s="598"/>
      <c r="DH341" s="598"/>
      <c r="DI341" s="598"/>
      <c r="DJ341" s="598"/>
      <c r="DK341" s="598"/>
      <c r="DL341" s="598"/>
      <c r="DM341" s="598"/>
      <c r="DN341" s="598"/>
      <c r="DO341" s="598"/>
      <c r="DP341" s="598"/>
      <c r="DQ341" s="598"/>
      <c r="DR341" s="598"/>
      <c r="DS341" s="598"/>
      <c r="DT341" s="598"/>
      <c r="DU341" s="598"/>
      <c r="DV341" s="598"/>
      <c r="DW341" s="598"/>
      <c r="DX341" s="598"/>
      <c r="DY341" s="598"/>
      <c r="DZ341" s="598"/>
      <c r="EA341" s="598"/>
      <c r="EB341" s="598"/>
      <c r="EC341" s="598"/>
      <c r="ED341" s="598"/>
      <c r="EE341" s="598"/>
      <c r="EF341" s="598"/>
      <c r="EG341" s="598"/>
      <c r="EH341" s="598"/>
      <c r="EI341" s="598"/>
      <c r="EJ341" s="598"/>
      <c r="EK341" s="598"/>
      <c r="EL341" s="598"/>
      <c r="EM341" s="598"/>
      <c r="EN341" s="598"/>
      <c r="EO341" s="598"/>
      <c r="EP341" s="598"/>
      <c r="EQ341" s="598"/>
      <c r="ER341" s="598"/>
    </row>
    <row r="342" spans="1:148" ht="15" customHeight="1">
      <c r="A342" s="598"/>
      <c r="B342" s="598"/>
      <c r="C342" s="598"/>
      <c r="D342" s="598"/>
      <c r="E342" s="598"/>
      <c r="F342" s="598"/>
      <c r="G342" s="598"/>
      <c r="H342" s="598"/>
      <c r="I342" s="598"/>
      <c r="J342" s="598"/>
      <c r="K342" s="598"/>
      <c r="L342" s="598"/>
      <c r="M342" s="598"/>
      <c r="N342" s="598"/>
      <c r="O342" s="598"/>
      <c r="P342" s="598"/>
      <c r="Q342" s="598"/>
      <c r="R342" s="598"/>
      <c r="S342" s="598"/>
      <c r="T342" s="598"/>
      <c r="U342" s="598"/>
      <c r="V342" s="598"/>
      <c r="W342" s="598"/>
      <c r="X342" s="598"/>
      <c r="Y342" s="598"/>
      <c r="Z342" s="598"/>
      <c r="AA342" s="598"/>
      <c r="AB342" s="598"/>
      <c r="AC342" s="598"/>
      <c r="AD342" s="598"/>
      <c r="AE342" s="598"/>
      <c r="AF342" s="598"/>
      <c r="AG342" s="598"/>
      <c r="AH342" s="598"/>
      <c r="AI342" s="598"/>
      <c r="AJ342" s="598"/>
      <c r="AK342" s="598"/>
      <c r="AL342" s="598"/>
      <c r="AM342" s="598"/>
      <c r="AN342" s="598"/>
      <c r="AO342" s="598"/>
      <c r="AP342" s="598"/>
      <c r="AQ342" s="598"/>
      <c r="AR342" s="598"/>
      <c r="AS342" s="598"/>
      <c r="AT342" s="598"/>
      <c r="AU342" s="598"/>
      <c r="AV342" s="598"/>
      <c r="AW342" s="598"/>
      <c r="AX342" s="598"/>
      <c r="AY342" s="598"/>
      <c r="AZ342" s="598"/>
      <c r="BA342" s="598"/>
      <c r="BB342" s="598"/>
      <c r="BC342" s="598"/>
      <c r="BD342" s="598"/>
      <c r="BE342" s="598"/>
      <c r="BF342" s="598"/>
      <c r="BG342" s="598"/>
      <c r="BH342" s="598"/>
      <c r="BI342" s="598"/>
      <c r="BJ342" s="598"/>
      <c r="BK342" s="598"/>
      <c r="BL342" s="598"/>
      <c r="BM342" s="598"/>
      <c r="BN342" s="598"/>
      <c r="BO342" s="598"/>
      <c r="BP342" s="598"/>
      <c r="BQ342" s="598"/>
      <c r="BR342" s="598"/>
      <c r="BS342" s="598"/>
      <c r="BT342" s="598"/>
      <c r="BU342" s="598"/>
      <c r="BV342" s="598"/>
      <c r="BW342" s="598"/>
      <c r="BX342" s="598"/>
      <c r="BY342" s="598"/>
      <c r="BZ342" s="598"/>
      <c r="CA342" s="598"/>
      <c r="CB342" s="598"/>
      <c r="CC342" s="598"/>
      <c r="CD342" s="598"/>
      <c r="CE342" s="598"/>
      <c r="CF342" s="598"/>
      <c r="CG342" s="598"/>
      <c r="CH342" s="598"/>
      <c r="CI342" s="598"/>
      <c r="CJ342" s="598"/>
      <c r="CK342" s="598"/>
      <c r="CL342" s="598"/>
      <c r="CM342" s="598"/>
      <c r="CN342" s="598"/>
      <c r="CO342" s="598"/>
      <c r="CP342" s="598"/>
      <c r="CQ342" s="598"/>
      <c r="CR342" s="598"/>
      <c r="CS342" s="598"/>
      <c r="CT342" s="598"/>
      <c r="CU342" s="598"/>
      <c r="CV342" s="598"/>
      <c r="CW342" s="598"/>
      <c r="CX342" s="598"/>
      <c r="CY342" s="598"/>
      <c r="CZ342" s="598"/>
      <c r="DA342" s="598"/>
      <c r="DB342" s="598"/>
      <c r="DC342" s="598"/>
      <c r="DD342" s="598"/>
      <c r="DE342" s="598"/>
      <c r="DF342" s="598"/>
      <c r="DG342" s="598"/>
      <c r="DH342" s="598"/>
      <c r="DI342" s="598"/>
      <c r="DJ342" s="598"/>
      <c r="DK342" s="598"/>
      <c r="DL342" s="598"/>
      <c r="DM342" s="598"/>
      <c r="DN342" s="598"/>
      <c r="DO342" s="598"/>
      <c r="DP342" s="598"/>
      <c r="DQ342" s="598"/>
      <c r="DR342" s="598"/>
      <c r="DS342" s="598"/>
      <c r="DT342" s="598"/>
      <c r="DU342" s="598"/>
      <c r="DV342" s="598"/>
      <c r="DW342" s="598"/>
      <c r="DX342" s="598"/>
      <c r="DY342" s="598"/>
      <c r="DZ342" s="598"/>
      <c r="EA342" s="598"/>
      <c r="EB342" s="598"/>
      <c r="EC342" s="598"/>
      <c r="ED342" s="598"/>
      <c r="EE342" s="598"/>
      <c r="EF342" s="598"/>
      <c r="EG342" s="598"/>
      <c r="EH342" s="598"/>
      <c r="EI342" s="598"/>
      <c r="EJ342" s="598"/>
      <c r="EK342" s="598"/>
      <c r="EL342" s="598"/>
      <c r="EM342" s="598"/>
      <c r="EN342" s="598"/>
      <c r="EO342" s="598"/>
      <c r="EP342" s="598"/>
      <c r="EQ342" s="598"/>
      <c r="ER342" s="598"/>
    </row>
    <row r="343" spans="1:148" ht="15" customHeight="1">
      <c r="A343" s="598"/>
      <c r="B343" s="598"/>
      <c r="C343" s="598"/>
      <c r="D343" s="598"/>
      <c r="E343" s="598"/>
      <c r="F343" s="598"/>
      <c r="G343" s="598"/>
      <c r="H343" s="598"/>
      <c r="I343" s="598"/>
      <c r="J343" s="598"/>
      <c r="K343" s="598"/>
      <c r="L343" s="598"/>
      <c r="M343" s="598"/>
      <c r="N343" s="598"/>
      <c r="O343" s="598"/>
      <c r="P343" s="598"/>
      <c r="Q343" s="598"/>
      <c r="R343" s="598"/>
      <c r="S343" s="598"/>
      <c r="T343" s="598"/>
      <c r="U343" s="598"/>
      <c r="V343" s="598"/>
      <c r="W343" s="598"/>
      <c r="X343" s="598"/>
      <c r="Y343" s="598"/>
      <c r="Z343" s="598"/>
      <c r="AA343" s="598"/>
      <c r="AB343" s="598"/>
      <c r="AC343" s="598"/>
      <c r="AD343" s="598"/>
      <c r="AE343" s="598"/>
      <c r="AF343" s="598"/>
      <c r="AG343" s="598"/>
      <c r="AH343" s="598"/>
      <c r="AI343" s="598"/>
      <c r="AJ343" s="598"/>
      <c r="AK343" s="598"/>
      <c r="AL343" s="598"/>
      <c r="AM343" s="598"/>
      <c r="AN343" s="598"/>
      <c r="AO343" s="598"/>
      <c r="AP343" s="598"/>
      <c r="AQ343" s="598"/>
      <c r="AR343" s="598"/>
      <c r="AS343" s="598"/>
      <c r="AT343" s="598"/>
      <c r="AU343" s="598"/>
      <c r="AV343" s="598"/>
      <c r="AW343" s="598"/>
      <c r="AX343" s="598"/>
      <c r="AY343" s="598"/>
      <c r="AZ343" s="598"/>
      <c r="BA343" s="598"/>
      <c r="BB343" s="598"/>
      <c r="BC343" s="598"/>
      <c r="BD343" s="598"/>
      <c r="BE343" s="598"/>
      <c r="BF343" s="598"/>
      <c r="BG343" s="598"/>
      <c r="BH343" s="598"/>
      <c r="BI343" s="598"/>
      <c r="BJ343" s="598"/>
      <c r="BK343" s="598"/>
      <c r="BL343" s="598"/>
      <c r="BM343" s="598"/>
      <c r="BN343" s="598"/>
      <c r="BO343" s="598"/>
      <c r="BP343" s="598"/>
      <c r="BQ343" s="598"/>
      <c r="BR343" s="598"/>
      <c r="BS343" s="598"/>
      <c r="BT343" s="598"/>
      <c r="BU343" s="598"/>
      <c r="BV343" s="598"/>
      <c r="BW343" s="598"/>
      <c r="BX343" s="598"/>
      <c r="BY343" s="598"/>
      <c r="BZ343" s="598"/>
      <c r="CA343" s="598"/>
      <c r="CB343" s="598"/>
      <c r="CC343" s="598"/>
      <c r="CD343" s="598"/>
      <c r="CE343" s="598"/>
      <c r="CF343" s="598"/>
      <c r="CG343" s="598"/>
      <c r="CH343" s="598"/>
      <c r="CI343" s="598"/>
      <c r="CJ343" s="598"/>
      <c r="CK343" s="598"/>
      <c r="CL343" s="598"/>
      <c r="CM343" s="598"/>
      <c r="CN343" s="598"/>
      <c r="CO343" s="598"/>
      <c r="CP343" s="598"/>
      <c r="CQ343" s="598"/>
      <c r="CR343" s="598"/>
      <c r="CS343" s="598"/>
      <c r="CT343" s="598"/>
      <c r="CU343" s="598"/>
      <c r="CV343" s="598"/>
      <c r="CW343" s="598"/>
      <c r="CX343" s="598"/>
      <c r="CY343" s="598"/>
      <c r="CZ343" s="598"/>
      <c r="DA343" s="598"/>
      <c r="DB343" s="598"/>
      <c r="DC343" s="598"/>
      <c r="DD343" s="598"/>
      <c r="DE343" s="598"/>
      <c r="DF343" s="598"/>
      <c r="DG343" s="598"/>
      <c r="DH343" s="598"/>
      <c r="DI343" s="598"/>
      <c r="DJ343" s="598"/>
      <c r="DK343" s="598"/>
      <c r="DL343" s="598"/>
      <c r="DM343" s="598"/>
      <c r="DN343" s="598"/>
      <c r="DO343" s="598"/>
      <c r="DP343" s="598"/>
      <c r="DQ343" s="598"/>
      <c r="DR343" s="598"/>
      <c r="DS343" s="598"/>
      <c r="DT343" s="598"/>
      <c r="DU343" s="598"/>
      <c r="DV343" s="598"/>
      <c r="DW343" s="598"/>
      <c r="DX343" s="598"/>
      <c r="DY343" s="598"/>
      <c r="DZ343" s="598"/>
      <c r="EA343" s="598"/>
      <c r="EB343" s="598"/>
      <c r="EC343" s="598"/>
      <c r="ED343" s="598"/>
      <c r="EE343" s="598"/>
      <c r="EF343" s="598"/>
      <c r="EG343" s="598"/>
      <c r="EH343" s="598"/>
      <c r="EI343" s="598"/>
      <c r="EJ343" s="598"/>
      <c r="EK343" s="598"/>
      <c r="EL343" s="598"/>
      <c r="EM343" s="598"/>
      <c r="EN343" s="598"/>
      <c r="EO343" s="598"/>
      <c r="EP343" s="598"/>
      <c r="EQ343" s="598"/>
      <c r="ER343" s="598"/>
    </row>
    <row r="344" spans="1:148" ht="15" customHeight="1">
      <c r="A344" s="598"/>
      <c r="B344" s="598"/>
      <c r="C344" s="598"/>
      <c r="D344" s="598"/>
      <c r="E344" s="598"/>
      <c r="F344" s="598"/>
      <c r="G344" s="598"/>
      <c r="H344" s="598"/>
      <c r="I344" s="598"/>
      <c r="J344" s="598"/>
      <c r="K344" s="598"/>
      <c r="L344" s="598"/>
      <c r="M344" s="598"/>
      <c r="N344" s="598"/>
      <c r="O344" s="598"/>
      <c r="P344" s="598"/>
      <c r="Q344" s="598"/>
      <c r="R344" s="598"/>
      <c r="S344" s="598"/>
      <c r="T344" s="598"/>
      <c r="U344" s="598"/>
      <c r="V344" s="598"/>
      <c r="W344" s="598"/>
      <c r="X344" s="598"/>
      <c r="Y344" s="598"/>
      <c r="Z344" s="598"/>
      <c r="AA344" s="598"/>
      <c r="AB344" s="598"/>
      <c r="AC344" s="598"/>
      <c r="AD344" s="598"/>
      <c r="AE344" s="598"/>
      <c r="AF344" s="598"/>
      <c r="AG344" s="598"/>
      <c r="AH344" s="598"/>
      <c r="AI344" s="598"/>
      <c r="AJ344" s="598"/>
      <c r="AK344" s="598"/>
      <c r="AL344" s="598"/>
      <c r="AM344" s="598"/>
      <c r="AN344" s="598"/>
      <c r="AO344" s="598"/>
      <c r="AP344" s="598"/>
      <c r="AQ344" s="598"/>
      <c r="AR344" s="598"/>
      <c r="AS344" s="598"/>
      <c r="AT344" s="598"/>
      <c r="AU344" s="598"/>
      <c r="AV344" s="598"/>
      <c r="AW344" s="598"/>
      <c r="AX344" s="598"/>
      <c r="AY344" s="598"/>
      <c r="AZ344" s="598"/>
      <c r="BA344" s="598"/>
      <c r="BB344" s="598"/>
      <c r="BC344" s="598"/>
      <c r="BD344" s="598"/>
      <c r="BE344" s="598"/>
      <c r="BF344" s="598"/>
      <c r="BG344" s="598"/>
      <c r="BH344" s="598"/>
      <c r="BI344" s="598"/>
      <c r="BJ344" s="598"/>
      <c r="BK344" s="598"/>
      <c r="BL344" s="598"/>
      <c r="BM344" s="598"/>
      <c r="BN344" s="598"/>
      <c r="BO344" s="598"/>
      <c r="BP344" s="598"/>
      <c r="BQ344" s="598"/>
      <c r="BR344" s="598"/>
      <c r="BS344" s="598"/>
      <c r="BT344" s="598"/>
      <c r="BU344" s="598"/>
      <c r="BV344" s="598"/>
      <c r="BW344" s="598"/>
      <c r="BX344" s="598"/>
      <c r="BY344" s="598"/>
      <c r="BZ344" s="598"/>
      <c r="CA344" s="598"/>
      <c r="CB344" s="598"/>
      <c r="CC344" s="598"/>
      <c r="CD344" s="598"/>
      <c r="CE344" s="598"/>
      <c r="CF344" s="598"/>
      <c r="CG344" s="598"/>
      <c r="CH344" s="598"/>
      <c r="CI344" s="598"/>
      <c r="CJ344" s="598"/>
      <c r="CK344" s="598"/>
      <c r="CL344" s="598"/>
      <c r="CM344" s="598"/>
      <c r="CN344" s="598"/>
      <c r="CO344" s="598"/>
      <c r="CP344" s="598"/>
      <c r="CQ344" s="598"/>
      <c r="CR344" s="598"/>
      <c r="CS344" s="598"/>
      <c r="CT344" s="598"/>
      <c r="CU344" s="598"/>
      <c r="CV344" s="598"/>
      <c r="CW344" s="598"/>
      <c r="CX344" s="598"/>
      <c r="CY344" s="598"/>
      <c r="CZ344" s="598"/>
      <c r="DA344" s="598"/>
      <c r="DB344" s="598"/>
      <c r="DC344" s="598"/>
      <c r="DD344" s="598"/>
      <c r="DE344" s="598"/>
      <c r="DF344" s="598"/>
      <c r="DG344" s="598"/>
      <c r="DH344" s="598"/>
      <c r="DI344" s="598"/>
      <c r="DJ344" s="598"/>
      <c r="DK344" s="598"/>
      <c r="DL344" s="598"/>
      <c r="DM344" s="598"/>
      <c r="DN344" s="598"/>
      <c r="DO344" s="598"/>
      <c r="DP344" s="598"/>
      <c r="DQ344" s="598"/>
      <c r="DR344" s="598"/>
      <c r="DS344" s="598"/>
      <c r="DT344" s="598"/>
      <c r="DU344" s="598"/>
      <c r="DV344" s="598"/>
      <c r="DW344" s="598"/>
      <c r="DX344" s="598"/>
      <c r="DY344" s="598"/>
      <c r="DZ344" s="598"/>
      <c r="EA344" s="598"/>
      <c r="EB344" s="598"/>
      <c r="EC344" s="598"/>
      <c r="ED344" s="598"/>
      <c r="EE344" s="598"/>
      <c r="EF344" s="598"/>
      <c r="EG344" s="598"/>
      <c r="EH344" s="598"/>
      <c r="EI344" s="598"/>
      <c r="EJ344" s="598"/>
      <c r="EK344" s="598"/>
      <c r="EL344" s="598"/>
      <c r="EM344" s="598"/>
      <c r="EN344" s="598"/>
      <c r="EO344" s="598"/>
      <c r="EP344" s="598"/>
      <c r="EQ344" s="598"/>
      <c r="ER344" s="598"/>
    </row>
    <row r="345" spans="1:148" ht="15" customHeight="1">
      <c r="A345" s="598"/>
      <c r="B345" s="598"/>
      <c r="C345" s="598"/>
      <c r="D345" s="598"/>
      <c r="E345" s="598"/>
      <c r="F345" s="598"/>
      <c r="G345" s="598"/>
      <c r="H345" s="598"/>
      <c r="I345" s="598"/>
      <c r="J345" s="598"/>
      <c r="K345" s="598"/>
      <c r="L345" s="598"/>
      <c r="M345" s="598"/>
      <c r="N345" s="598"/>
      <c r="O345" s="598"/>
      <c r="P345" s="598"/>
      <c r="Q345" s="598"/>
      <c r="R345" s="598"/>
      <c r="S345" s="598"/>
      <c r="T345" s="598"/>
      <c r="U345" s="598"/>
      <c r="V345" s="598"/>
      <c r="W345" s="598"/>
      <c r="X345" s="598"/>
      <c r="Y345" s="598"/>
      <c r="Z345" s="598"/>
      <c r="AA345" s="598"/>
      <c r="AB345" s="598"/>
      <c r="AC345" s="598"/>
      <c r="AD345" s="598"/>
      <c r="AE345" s="598"/>
      <c r="AF345" s="598"/>
      <c r="AG345" s="598"/>
      <c r="AH345" s="598"/>
      <c r="AI345" s="598"/>
      <c r="AJ345" s="598"/>
      <c r="AK345" s="598"/>
      <c r="AL345" s="598"/>
      <c r="AM345" s="598"/>
      <c r="AN345" s="598"/>
      <c r="AO345" s="598"/>
      <c r="AP345" s="598"/>
      <c r="AQ345" s="598"/>
      <c r="AR345" s="598"/>
      <c r="AS345" s="598"/>
      <c r="AT345" s="598"/>
      <c r="AU345" s="598"/>
      <c r="AV345" s="598"/>
      <c r="AW345" s="598"/>
      <c r="AX345" s="598"/>
      <c r="AY345" s="598"/>
      <c r="AZ345" s="598"/>
      <c r="BA345" s="598"/>
      <c r="BB345" s="598"/>
      <c r="BC345" s="598"/>
      <c r="BD345" s="598"/>
      <c r="BE345" s="598"/>
      <c r="BF345" s="598"/>
      <c r="BG345" s="598"/>
      <c r="BH345" s="598"/>
      <c r="BI345" s="598"/>
      <c r="BJ345" s="598"/>
      <c r="BK345" s="598"/>
      <c r="BL345" s="598"/>
      <c r="BM345" s="598"/>
      <c r="BN345" s="598"/>
      <c r="BO345" s="598"/>
      <c r="BP345" s="598"/>
      <c r="BQ345" s="598"/>
      <c r="BR345" s="598"/>
      <c r="BS345" s="598"/>
      <c r="BT345" s="598"/>
      <c r="BU345" s="598"/>
      <c r="BV345" s="598"/>
      <c r="BW345" s="598"/>
      <c r="BX345" s="598"/>
      <c r="BY345" s="598"/>
      <c r="BZ345" s="598"/>
      <c r="CA345" s="598"/>
      <c r="CB345" s="598"/>
      <c r="CC345" s="598"/>
      <c r="CD345" s="598"/>
      <c r="CE345" s="598"/>
      <c r="CF345" s="598"/>
      <c r="CG345" s="598"/>
      <c r="CH345" s="598"/>
      <c r="CI345" s="598"/>
      <c r="CJ345" s="598"/>
      <c r="CK345" s="598"/>
      <c r="CL345" s="598"/>
      <c r="CM345" s="598"/>
      <c r="CN345" s="598"/>
      <c r="CO345" s="598"/>
      <c r="CP345" s="598"/>
      <c r="CQ345" s="598"/>
      <c r="CR345" s="598"/>
      <c r="CS345" s="598"/>
      <c r="CT345" s="598"/>
      <c r="CU345" s="598"/>
      <c r="CV345" s="598"/>
      <c r="CW345" s="598"/>
      <c r="CX345" s="598"/>
      <c r="CY345" s="598"/>
      <c r="CZ345" s="598"/>
      <c r="DA345" s="598"/>
      <c r="DB345" s="598"/>
      <c r="DC345" s="598"/>
      <c r="DD345" s="598"/>
      <c r="DE345" s="598"/>
      <c r="DF345" s="598"/>
      <c r="DG345" s="598"/>
      <c r="DH345" s="598"/>
      <c r="DI345" s="598"/>
      <c r="DJ345" s="598"/>
      <c r="DK345" s="598"/>
      <c r="DL345" s="598"/>
      <c r="DM345" s="598"/>
      <c r="DN345" s="598"/>
      <c r="DO345" s="598"/>
      <c r="DP345" s="598"/>
      <c r="DQ345" s="598"/>
      <c r="DR345" s="598"/>
      <c r="DS345" s="598"/>
      <c r="DT345" s="598"/>
      <c r="DU345" s="598"/>
      <c r="DV345" s="598"/>
      <c r="DW345" s="598"/>
      <c r="DX345" s="598"/>
      <c r="DY345" s="598"/>
      <c r="DZ345" s="598"/>
      <c r="EA345" s="598"/>
      <c r="EB345" s="598"/>
      <c r="EC345" s="598"/>
      <c r="ED345" s="598"/>
      <c r="EE345" s="598"/>
      <c r="EF345" s="598"/>
      <c r="EG345" s="598"/>
      <c r="EH345" s="598"/>
      <c r="EI345" s="598"/>
      <c r="EJ345" s="598"/>
      <c r="EK345" s="598"/>
      <c r="EL345" s="598"/>
      <c r="EM345" s="598"/>
      <c r="EN345" s="598"/>
      <c r="EO345" s="598"/>
      <c r="EP345" s="598"/>
      <c r="EQ345" s="598"/>
      <c r="ER345" s="598"/>
    </row>
    <row r="346" spans="1:148" ht="15" customHeight="1">
      <c r="A346" s="598"/>
      <c r="B346" s="598"/>
      <c r="C346" s="598"/>
      <c r="D346" s="598"/>
      <c r="E346" s="598"/>
      <c r="F346" s="598"/>
      <c r="G346" s="598"/>
      <c r="H346" s="598"/>
      <c r="I346" s="598"/>
      <c r="J346" s="598"/>
      <c r="K346" s="598"/>
      <c r="L346" s="598"/>
      <c r="M346" s="598"/>
      <c r="N346" s="598"/>
      <c r="O346" s="598"/>
      <c r="P346" s="598"/>
      <c r="Q346" s="598"/>
      <c r="R346" s="598"/>
      <c r="S346" s="598"/>
      <c r="T346" s="598"/>
      <c r="U346" s="598"/>
      <c r="V346" s="598"/>
      <c r="W346" s="598"/>
      <c r="X346" s="598"/>
      <c r="Y346" s="598"/>
      <c r="Z346" s="598"/>
      <c r="AA346" s="598"/>
      <c r="AB346" s="598"/>
      <c r="AC346" s="598"/>
      <c r="AD346" s="598"/>
      <c r="AE346" s="598"/>
      <c r="AF346" s="598"/>
      <c r="AG346" s="598"/>
      <c r="AH346" s="598"/>
      <c r="AI346" s="598"/>
      <c r="AJ346" s="598"/>
      <c r="AK346" s="598"/>
      <c r="AL346" s="598"/>
      <c r="AM346" s="598"/>
      <c r="AN346" s="598"/>
      <c r="AO346" s="598"/>
      <c r="AP346" s="598"/>
      <c r="AQ346" s="598"/>
      <c r="AR346" s="598"/>
      <c r="AS346" s="598"/>
      <c r="AT346" s="598"/>
      <c r="AU346" s="598"/>
      <c r="AV346" s="598"/>
      <c r="AW346" s="598"/>
      <c r="AX346" s="598"/>
      <c r="AY346" s="598"/>
      <c r="AZ346" s="598"/>
      <c r="BA346" s="598"/>
      <c r="BB346" s="598"/>
      <c r="BC346" s="598"/>
      <c r="BD346" s="598"/>
      <c r="BE346" s="598"/>
      <c r="BF346" s="598"/>
      <c r="BG346" s="598"/>
      <c r="BH346" s="598"/>
      <c r="BI346" s="598"/>
      <c r="BJ346" s="598"/>
      <c r="BK346" s="598"/>
      <c r="BL346" s="598"/>
      <c r="BM346" s="598"/>
      <c r="BN346" s="598"/>
      <c r="BO346" s="598"/>
      <c r="BP346" s="598"/>
      <c r="BQ346" s="598"/>
      <c r="BR346" s="598"/>
      <c r="BS346" s="598"/>
      <c r="BT346" s="598"/>
      <c r="BU346" s="598"/>
      <c r="BV346" s="598"/>
      <c r="BW346" s="598"/>
      <c r="BX346" s="598"/>
      <c r="BY346" s="598"/>
      <c r="BZ346" s="598"/>
      <c r="CA346" s="598"/>
      <c r="CB346" s="598"/>
      <c r="CC346" s="598"/>
      <c r="CD346" s="598"/>
      <c r="CE346" s="598"/>
      <c r="CF346" s="598"/>
      <c r="CG346" s="598"/>
      <c r="CH346" s="598"/>
      <c r="CI346" s="598"/>
      <c r="CJ346" s="598"/>
      <c r="CK346" s="598"/>
      <c r="CL346" s="598"/>
      <c r="CM346" s="598"/>
      <c r="CN346" s="598"/>
      <c r="CO346" s="598"/>
      <c r="CP346" s="598"/>
      <c r="CQ346" s="598"/>
      <c r="CR346" s="598"/>
      <c r="CS346" s="598"/>
      <c r="CT346" s="598"/>
      <c r="CU346" s="598"/>
      <c r="CV346" s="598"/>
      <c r="CW346" s="598"/>
      <c r="CX346" s="598"/>
      <c r="CY346" s="598"/>
      <c r="CZ346" s="598"/>
      <c r="DA346" s="598"/>
      <c r="DB346" s="598"/>
      <c r="DC346" s="598"/>
      <c r="DD346" s="598"/>
      <c r="DE346" s="598"/>
      <c r="DF346" s="598"/>
      <c r="DG346" s="598"/>
      <c r="DH346" s="598"/>
      <c r="DI346" s="598"/>
      <c r="DJ346" s="598"/>
      <c r="DK346" s="598"/>
      <c r="DL346" s="598"/>
      <c r="DM346" s="598"/>
      <c r="DN346" s="598"/>
      <c r="DO346" s="598"/>
      <c r="DP346" s="598"/>
      <c r="DQ346" s="598"/>
      <c r="DR346" s="598"/>
      <c r="DS346" s="598"/>
      <c r="DT346" s="598"/>
      <c r="DU346" s="598"/>
      <c r="DV346" s="598"/>
      <c r="DW346" s="598"/>
      <c r="DX346" s="598"/>
      <c r="DY346" s="598"/>
      <c r="DZ346" s="598"/>
      <c r="EA346" s="598"/>
      <c r="EB346" s="598"/>
      <c r="EC346" s="598"/>
      <c r="ED346" s="598"/>
      <c r="EE346" s="598"/>
      <c r="EF346" s="598"/>
      <c r="EG346" s="598"/>
      <c r="EH346" s="598"/>
      <c r="EI346" s="598"/>
      <c r="EJ346" s="598"/>
      <c r="EK346" s="598"/>
      <c r="EL346" s="598"/>
      <c r="EM346" s="598"/>
      <c r="EN346" s="598"/>
      <c r="EO346" s="598"/>
      <c r="EP346" s="598"/>
      <c r="EQ346" s="598"/>
      <c r="ER346" s="598"/>
    </row>
    <row r="347" spans="1:148" ht="15" customHeight="1">
      <c r="A347" s="598"/>
      <c r="B347" s="598"/>
      <c r="C347" s="598"/>
      <c r="D347" s="598"/>
      <c r="E347" s="598"/>
      <c r="F347" s="598"/>
      <c r="G347" s="598"/>
      <c r="H347" s="598"/>
      <c r="I347" s="598"/>
      <c r="J347" s="598"/>
      <c r="K347" s="598"/>
      <c r="L347" s="598"/>
      <c r="M347" s="598"/>
      <c r="N347" s="598"/>
      <c r="O347" s="598"/>
      <c r="P347" s="598"/>
      <c r="Q347" s="598"/>
      <c r="R347" s="598"/>
      <c r="S347" s="598"/>
      <c r="T347" s="598"/>
      <c r="U347" s="598"/>
      <c r="V347" s="598"/>
      <c r="W347" s="598"/>
      <c r="X347" s="598"/>
      <c r="Y347" s="598"/>
      <c r="Z347" s="598"/>
      <c r="AA347" s="598"/>
      <c r="AB347" s="598"/>
      <c r="AC347" s="598"/>
      <c r="AD347" s="598"/>
      <c r="AE347" s="598"/>
      <c r="AF347" s="598"/>
      <c r="AG347" s="598"/>
      <c r="AH347" s="598"/>
      <c r="AI347" s="598"/>
      <c r="AJ347" s="598"/>
      <c r="AK347" s="598"/>
      <c r="AL347" s="598"/>
      <c r="AM347" s="598"/>
      <c r="AN347" s="598"/>
      <c r="AO347" s="598"/>
      <c r="AP347" s="598"/>
      <c r="AQ347" s="598"/>
      <c r="AR347" s="598"/>
      <c r="AS347" s="598"/>
      <c r="AT347" s="598"/>
      <c r="AU347" s="598"/>
      <c r="AV347" s="598"/>
      <c r="AW347" s="598"/>
      <c r="AX347" s="598"/>
      <c r="AY347" s="598"/>
      <c r="AZ347" s="598"/>
      <c r="BA347" s="598"/>
      <c r="BB347" s="598"/>
      <c r="BC347" s="598"/>
      <c r="BD347" s="598"/>
      <c r="BE347" s="598"/>
      <c r="BF347" s="598"/>
      <c r="BG347" s="598"/>
      <c r="BH347" s="598"/>
      <c r="BI347" s="598"/>
      <c r="BJ347" s="598"/>
      <c r="BK347" s="598"/>
      <c r="BL347" s="598"/>
      <c r="BM347" s="598"/>
      <c r="BN347" s="598"/>
      <c r="BO347" s="598"/>
      <c r="BP347" s="598"/>
      <c r="BQ347" s="598"/>
      <c r="BR347" s="598"/>
      <c r="BS347" s="598"/>
      <c r="BT347" s="598"/>
      <c r="BU347" s="598"/>
      <c r="BV347" s="598"/>
      <c r="BW347" s="598"/>
      <c r="BX347" s="598"/>
      <c r="BY347" s="598"/>
      <c r="BZ347" s="598"/>
      <c r="CA347" s="598"/>
      <c r="CB347" s="598"/>
      <c r="CC347" s="598"/>
      <c r="CD347" s="598"/>
      <c r="CE347" s="598"/>
      <c r="CF347" s="598"/>
      <c r="CG347" s="598"/>
      <c r="CH347" s="598"/>
      <c r="CI347" s="598"/>
      <c r="CJ347" s="598"/>
      <c r="CK347" s="598"/>
      <c r="CL347" s="598"/>
      <c r="CM347" s="598"/>
      <c r="CN347" s="598"/>
      <c r="CO347" s="598"/>
      <c r="CP347" s="598"/>
      <c r="CQ347" s="598"/>
      <c r="CR347" s="598"/>
      <c r="CS347" s="598"/>
      <c r="CT347" s="598"/>
      <c r="CU347" s="598"/>
      <c r="CV347" s="598"/>
      <c r="CW347" s="598"/>
      <c r="CX347" s="598"/>
      <c r="CY347" s="598"/>
      <c r="CZ347" s="598"/>
      <c r="DA347" s="598"/>
      <c r="DB347" s="598"/>
      <c r="DC347" s="598"/>
      <c r="DD347" s="598"/>
      <c r="DE347" s="598"/>
      <c r="DF347" s="598"/>
      <c r="DG347" s="598"/>
      <c r="DH347" s="598"/>
      <c r="DI347" s="598"/>
      <c r="DJ347" s="598"/>
      <c r="DK347" s="598"/>
      <c r="DL347" s="598"/>
      <c r="DM347" s="598"/>
      <c r="DN347" s="598"/>
      <c r="DO347" s="598"/>
      <c r="DP347" s="598"/>
      <c r="DQ347" s="598"/>
      <c r="DR347" s="598"/>
      <c r="DS347" s="598"/>
      <c r="DT347" s="598"/>
      <c r="DU347" s="598"/>
      <c r="DV347" s="598"/>
      <c r="DW347" s="598"/>
      <c r="DX347" s="598"/>
      <c r="DY347" s="598"/>
      <c r="DZ347" s="598"/>
      <c r="EA347" s="598"/>
      <c r="EB347" s="598"/>
      <c r="EC347" s="598"/>
      <c r="ED347" s="598"/>
      <c r="EE347" s="598"/>
      <c r="EF347" s="598"/>
      <c r="EG347" s="598"/>
      <c r="EH347" s="598"/>
      <c r="EI347" s="598"/>
      <c r="EJ347" s="598"/>
      <c r="EK347" s="598"/>
      <c r="EL347" s="598"/>
      <c r="EM347" s="598"/>
      <c r="EN347" s="598"/>
      <c r="EO347" s="598"/>
      <c r="EP347" s="598"/>
      <c r="EQ347" s="598"/>
      <c r="ER347" s="598"/>
    </row>
    <row r="348" spans="1:148" ht="15" customHeight="1">
      <c r="A348" s="598"/>
      <c r="B348" s="598"/>
      <c r="C348" s="598"/>
      <c r="D348" s="598"/>
      <c r="E348" s="598"/>
      <c r="F348" s="598"/>
      <c r="G348" s="598"/>
      <c r="H348" s="598"/>
      <c r="I348" s="598"/>
      <c r="J348" s="598"/>
      <c r="K348" s="598"/>
      <c r="L348" s="598"/>
      <c r="M348" s="598"/>
      <c r="N348" s="598"/>
      <c r="O348" s="598"/>
      <c r="P348" s="598"/>
      <c r="Q348" s="598"/>
      <c r="R348" s="598"/>
      <c r="S348" s="598"/>
      <c r="T348" s="598"/>
      <c r="U348" s="598"/>
      <c r="V348" s="598"/>
      <c r="W348" s="598"/>
      <c r="X348" s="598"/>
      <c r="Y348" s="598"/>
      <c r="Z348" s="598"/>
      <c r="AA348" s="598"/>
      <c r="AB348" s="598"/>
      <c r="AC348" s="598"/>
      <c r="AD348" s="598"/>
      <c r="AE348" s="598"/>
      <c r="AF348" s="598"/>
      <c r="AG348" s="598"/>
      <c r="AH348" s="598"/>
      <c r="AI348" s="598"/>
      <c r="AJ348" s="598"/>
      <c r="AK348" s="598"/>
      <c r="AL348" s="598"/>
      <c r="AM348" s="598"/>
      <c r="AN348" s="598"/>
      <c r="AO348" s="598"/>
      <c r="AP348" s="598"/>
      <c r="AQ348" s="598"/>
      <c r="AR348" s="598"/>
      <c r="AS348" s="598"/>
      <c r="AT348" s="598"/>
      <c r="AU348" s="598"/>
      <c r="AV348" s="598"/>
      <c r="AW348" s="598"/>
      <c r="AX348" s="598"/>
      <c r="AY348" s="598"/>
      <c r="AZ348" s="598"/>
      <c r="BA348" s="598"/>
      <c r="BB348" s="598"/>
      <c r="BC348" s="598"/>
      <c r="BD348" s="598"/>
      <c r="BE348" s="598"/>
      <c r="BF348" s="598"/>
      <c r="BG348" s="598"/>
      <c r="BH348" s="598"/>
      <c r="BI348" s="598"/>
      <c r="BJ348" s="598"/>
      <c r="BK348" s="598"/>
      <c r="BL348" s="598"/>
      <c r="BM348" s="598"/>
      <c r="BN348" s="598"/>
      <c r="BO348" s="598"/>
      <c r="BP348" s="598"/>
      <c r="BQ348" s="598"/>
      <c r="BR348" s="598"/>
      <c r="BS348" s="598"/>
      <c r="BT348" s="598"/>
      <c r="BU348" s="598"/>
      <c r="BV348" s="598"/>
      <c r="BW348" s="598"/>
      <c r="BX348" s="598"/>
      <c r="BY348" s="598"/>
      <c r="BZ348" s="598"/>
      <c r="CA348" s="598"/>
      <c r="CB348" s="598"/>
      <c r="CC348" s="598"/>
      <c r="CD348" s="598"/>
      <c r="CE348" s="598"/>
      <c r="CF348" s="598"/>
      <c r="CG348" s="598"/>
      <c r="CH348" s="598"/>
      <c r="CI348" s="598"/>
      <c r="CJ348" s="598"/>
      <c r="CK348" s="598"/>
      <c r="CL348" s="598"/>
      <c r="CM348" s="598"/>
      <c r="CN348" s="598"/>
      <c r="CO348" s="598"/>
      <c r="CP348" s="598"/>
      <c r="CQ348" s="598"/>
      <c r="CR348" s="598"/>
      <c r="CS348" s="598"/>
      <c r="CT348" s="598"/>
      <c r="CU348" s="598"/>
      <c r="CV348" s="598"/>
      <c r="CW348" s="598"/>
      <c r="CX348" s="598"/>
      <c r="CY348" s="598"/>
      <c r="CZ348" s="598"/>
      <c r="DA348" s="598"/>
      <c r="DB348" s="598"/>
      <c r="DC348" s="598"/>
      <c r="DD348" s="598"/>
      <c r="DE348" s="598"/>
      <c r="DF348" s="598"/>
      <c r="DG348" s="598"/>
      <c r="DH348" s="598"/>
      <c r="DI348" s="598"/>
      <c r="DJ348" s="598"/>
      <c r="DK348" s="598"/>
      <c r="DL348" s="598"/>
      <c r="DM348" s="598"/>
      <c r="DN348" s="598"/>
      <c r="DO348" s="598"/>
      <c r="DP348" s="598"/>
      <c r="DQ348" s="598"/>
      <c r="DR348" s="598"/>
      <c r="DS348" s="598"/>
      <c r="DT348" s="598"/>
      <c r="DU348" s="598"/>
      <c r="DV348" s="598"/>
      <c r="DW348" s="598"/>
      <c r="DX348" s="598"/>
      <c r="DY348" s="598"/>
      <c r="DZ348" s="598"/>
      <c r="EA348" s="598"/>
      <c r="EB348" s="598"/>
      <c r="EC348" s="598"/>
      <c r="ED348" s="598"/>
      <c r="EE348" s="598"/>
      <c r="EF348" s="598"/>
      <c r="EG348" s="598"/>
      <c r="EH348" s="598"/>
      <c r="EI348" s="598"/>
      <c r="EJ348" s="598"/>
      <c r="EK348" s="598"/>
      <c r="EL348" s="598"/>
      <c r="EM348" s="598"/>
      <c r="EN348" s="598"/>
      <c r="EO348" s="598"/>
      <c r="EP348" s="598"/>
      <c r="EQ348" s="598"/>
      <c r="ER348" s="598"/>
    </row>
    <row r="349" spans="1:148" ht="15" customHeight="1">
      <c r="A349" s="598"/>
      <c r="B349" s="598"/>
      <c r="C349" s="598"/>
      <c r="D349" s="598"/>
      <c r="E349" s="598"/>
      <c r="F349" s="598"/>
      <c r="G349" s="598"/>
      <c r="H349" s="598"/>
      <c r="I349" s="598"/>
      <c r="J349" s="598"/>
      <c r="K349" s="598"/>
      <c r="L349" s="598"/>
      <c r="M349" s="598"/>
      <c r="N349" s="598"/>
      <c r="O349" s="598"/>
      <c r="P349" s="598"/>
      <c r="Q349" s="598"/>
      <c r="R349" s="598"/>
      <c r="S349" s="598"/>
      <c r="T349" s="598"/>
      <c r="U349" s="598"/>
      <c r="V349" s="598"/>
      <c r="W349" s="598"/>
      <c r="X349" s="598"/>
      <c r="Y349" s="598"/>
      <c r="Z349" s="598"/>
      <c r="AA349" s="598"/>
      <c r="AB349" s="598"/>
      <c r="AC349" s="598"/>
      <c r="AD349" s="598"/>
      <c r="AE349" s="598"/>
      <c r="AF349" s="598"/>
      <c r="AG349" s="598"/>
      <c r="AH349" s="598"/>
      <c r="AI349" s="598"/>
      <c r="AJ349" s="598"/>
      <c r="AK349" s="598"/>
      <c r="AL349" s="598"/>
      <c r="AM349" s="598"/>
      <c r="AN349" s="598"/>
      <c r="AO349" s="598"/>
      <c r="AP349" s="598"/>
      <c r="AQ349" s="598"/>
      <c r="AR349" s="598"/>
      <c r="AS349" s="598"/>
      <c r="AT349" s="598"/>
      <c r="AU349" s="598"/>
      <c r="AV349" s="598"/>
      <c r="AW349" s="598"/>
      <c r="AX349" s="598"/>
      <c r="AY349" s="598"/>
      <c r="AZ349" s="598"/>
      <c r="BA349" s="598"/>
      <c r="BB349" s="598"/>
      <c r="BC349" s="598"/>
      <c r="BD349" s="598"/>
      <c r="BE349" s="598"/>
      <c r="BF349" s="598"/>
      <c r="BG349" s="598"/>
      <c r="BH349" s="598"/>
      <c r="BI349" s="598"/>
      <c r="BJ349" s="598"/>
      <c r="BK349" s="598"/>
      <c r="BL349" s="598"/>
      <c r="BM349" s="598"/>
      <c r="BN349" s="598"/>
      <c r="BO349" s="598"/>
      <c r="BP349" s="598"/>
      <c r="BQ349" s="598"/>
      <c r="BR349" s="598"/>
      <c r="BS349" s="598"/>
      <c r="BT349" s="598"/>
      <c r="BU349" s="598"/>
      <c r="BV349" s="598"/>
      <c r="BW349" s="598"/>
      <c r="BX349" s="598"/>
      <c r="BY349" s="598"/>
      <c r="BZ349" s="598"/>
      <c r="CA349" s="598"/>
      <c r="CB349" s="598"/>
      <c r="CC349" s="598"/>
      <c r="CD349" s="598"/>
      <c r="CE349" s="598"/>
      <c r="CF349" s="598"/>
      <c r="CG349" s="598"/>
      <c r="CH349" s="598"/>
      <c r="CI349" s="598"/>
      <c r="CJ349" s="598"/>
      <c r="CK349" s="598"/>
      <c r="CL349" s="598"/>
      <c r="CM349" s="598"/>
      <c r="CN349" s="598"/>
      <c r="CO349" s="598"/>
      <c r="CP349" s="598"/>
      <c r="CQ349" s="598"/>
      <c r="CR349" s="598"/>
      <c r="CS349" s="598"/>
      <c r="CT349" s="598"/>
      <c r="CU349" s="598"/>
      <c r="CV349" s="598"/>
      <c r="CW349" s="598"/>
      <c r="CX349" s="598"/>
      <c r="CY349" s="598"/>
      <c r="CZ349" s="598"/>
      <c r="DA349" s="598"/>
      <c r="DB349" s="598"/>
      <c r="DC349" s="598"/>
      <c r="DD349" s="598"/>
      <c r="DE349" s="598"/>
      <c r="DF349" s="598"/>
      <c r="DG349" s="598"/>
      <c r="DH349" s="598"/>
      <c r="DI349" s="598"/>
      <c r="DJ349" s="598"/>
      <c r="DK349" s="598"/>
      <c r="DL349" s="598"/>
      <c r="DM349" s="598"/>
      <c r="DN349" s="598"/>
      <c r="DO349" s="598"/>
      <c r="DP349" s="598"/>
      <c r="DQ349" s="598"/>
      <c r="DR349" s="598"/>
      <c r="DS349" s="598"/>
      <c r="DT349" s="598"/>
      <c r="DU349" s="598"/>
      <c r="DV349" s="598"/>
      <c r="DW349" s="598"/>
      <c r="DX349" s="598"/>
      <c r="DY349" s="598"/>
      <c r="DZ349" s="598"/>
      <c r="EA349" s="598"/>
      <c r="EB349" s="598"/>
      <c r="EC349" s="598"/>
      <c r="ED349" s="598"/>
      <c r="EE349" s="598"/>
      <c r="EF349" s="598"/>
      <c r="EG349" s="598"/>
      <c r="EH349" s="598"/>
      <c r="EI349" s="598"/>
      <c r="EJ349" s="598"/>
      <c r="EK349" s="598"/>
      <c r="EL349" s="598"/>
      <c r="EM349" s="598"/>
      <c r="EN349" s="598"/>
      <c r="EO349" s="598"/>
      <c r="EP349" s="598"/>
      <c r="EQ349" s="598"/>
      <c r="ER349" s="598"/>
    </row>
    <row r="350" spans="1:148" ht="15" customHeight="1">
      <c r="A350" s="598"/>
      <c r="B350" s="598"/>
      <c r="C350" s="598"/>
      <c r="D350" s="598"/>
      <c r="E350" s="598"/>
      <c r="F350" s="598"/>
      <c r="G350" s="598"/>
      <c r="H350" s="598"/>
      <c r="I350" s="598"/>
      <c r="J350" s="598"/>
      <c r="K350" s="598"/>
      <c r="L350" s="598"/>
      <c r="M350" s="598"/>
      <c r="N350" s="598"/>
      <c r="O350" s="598"/>
      <c r="P350" s="598"/>
      <c r="Q350" s="598"/>
      <c r="R350" s="598"/>
      <c r="S350" s="598"/>
      <c r="T350" s="598"/>
      <c r="U350" s="598"/>
      <c r="V350" s="598"/>
      <c r="W350" s="598"/>
      <c r="X350" s="598"/>
      <c r="Y350" s="598"/>
      <c r="Z350" s="598"/>
      <c r="AA350" s="598"/>
      <c r="AB350" s="598"/>
      <c r="AC350" s="598"/>
      <c r="AD350" s="598"/>
      <c r="AE350" s="598"/>
      <c r="AF350" s="598"/>
      <c r="AG350" s="598"/>
      <c r="AH350" s="598"/>
      <c r="AI350" s="598"/>
      <c r="AJ350" s="598"/>
      <c r="AK350" s="598"/>
      <c r="AL350" s="598"/>
      <c r="AM350" s="598"/>
      <c r="AN350" s="598"/>
      <c r="AO350" s="598"/>
      <c r="AP350" s="598"/>
      <c r="AQ350" s="598"/>
      <c r="AR350" s="598"/>
      <c r="AS350" s="598"/>
      <c r="AT350" s="598"/>
      <c r="AU350" s="598"/>
      <c r="AV350" s="598"/>
      <c r="AW350" s="598"/>
      <c r="AX350" s="598"/>
      <c r="AY350" s="598"/>
      <c r="AZ350" s="598"/>
      <c r="BA350" s="598"/>
      <c r="BB350" s="598"/>
      <c r="BC350" s="598"/>
      <c r="BD350" s="598"/>
      <c r="BE350" s="598"/>
      <c r="BF350" s="598"/>
      <c r="BG350" s="598"/>
      <c r="BH350" s="598"/>
      <c r="BI350" s="598"/>
      <c r="BJ350" s="598"/>
      <c r="BK350" s="598"/>
      <c r="BL350" s="598"/>
      <c r="BM350" s="598"/>
      <c r="BN350" s="598"/>
      <c r="BO350" s="598"/>
      <c r="BP350" s="598"/>
      <c r="BQ350" s="598"/>
      <c r="BR350" s="598"/>
      <c r="BS350" s="598"/>
      <c r="BT350" s="598"/>
      <c r="BU350" s="598"/>
      <c r="BV350" s="598"/>
      <c r="BW350" s="598"/>
      <c r="BX350" s="598"/>
      <c r="BY350" s="598"/>
      <c r="BZ350" s="598"/>
      <c r="CA350" s="598"/>
      <c r="CB350" s="598"/>
      <c r="CC350" s="598"/>
      <c r="CD350" s="598"/>
      <c r="CE350" s="598"/>
      <c r="CF350" s="598"/>
      <c r="CG350" s="598"/>
      <c r="CH350" s="598"/>
      <c r="CI350" s="598"/>
      <c r="CJ350" s="598"/>
      <c r="CK350" s="598"/>
      <c r="CL350" s="598"/>
      <c r="CM350" s="598"/>
      <c r="CN350" s="598"/>
      <c r="CO350" s="598"/>
      <c r="CP350" s="598"/>
      <c r="CQ350" s="598"/>
      <c r="CR350" s="598"/>
      <c r="CS350" s="598"/>
      <c r="CT350" s="598"/>
      <c r="CU350" s="598"/>
      <c r="CV350" s="598"/>
      <c r="CW350" s="598"/>
      <c r="CX350" s="598"/>
      <c r="CY350" s="598"/>
      <c r="CZ350" s="598"/>
      <c r="DA350" s="598"/>
      <c r="DB350" s="598"/>
      <c r="DC350" s="598"/>
      <c r="DD350" s="598"/>
      <c r="DE350" s="598"/>
      <c r="DF350" s="598"/>
      <c r="DG350" s="598"/>
      <c r="DH350" s="598"/>
      <c r="DI350" s="598"/>
      <c r="DJ350" s="598"/>
      <c r="DK350" s="598"/>
      <c r="DL350" s="598"/>
      <c r="DM350" s="598"/>
      <c r="DN350" s="598"/>
      <c r="DO350" s="598"/>
      <c r="DP350" s="598"/>
      <c r="DQ350" s="598"/>
      <c r="DR350" s="598"/>
      <c r="DS350" s="598"/>
      <c r="DT350" s="598"/>
      <c r="DU350" s="598"/>
      <c r="DV350" s="598"/>
      <c r="DW350" s="598"/>
      <c r="DX350" s="598"/>
      <c r="DY350" s="598"/>
      <c r="DZ350" s="598"/>
      <c r="EA350" s="598"/>
      <c r="EB350" s="598"/>
      <c r="EC350" s="598"/>
      <c r="ED350" s="598"/>
      <c r="EE350" s="598"/>
      <c r="EF350" s="598"/>
      <c r="EG350" s="598"/>
      <c r="EH350" s="598"/>
      <c r="EI350" s="598"/>
      <c r="EJ350" s="598"/>
      <c r="EK350" s="598"/>
      <c r="EL350" s="598"/>
      <c r="EM350" s="598"/>
      <c r="EN350" s="598"/>
      <c r="EO350" s="598"/>
      <c r="EP350" s="598"/>
      <c r="EQ350" s="598"/>
      <c r="ER350" s="598"/>
    </row>
    <row r="351" spans="1:148" ht="15" customHeight="1">
      <c r="A351" s="598"/>
      <c r="B351" s="598"/>
      <c r="C351" s="598"/>
      <c r="D351" s="598"/>
      <c r="E351" s="598"/>
      <c r="F351" s="598"/>
      <c r="G351" s="598"/>
      <c r="H351" s="598"/>
      <c r="I351" s="598"/>
      <c r="J351" s="598"/>
      <c r="K351" s="598"/>
      <c r="L351" s="598"/>
      <c r="M351" s="598"/>
      <c r="N351" s="598"/>
      <c r="O351" s="598"/>
      <c r="P351" s="598"/>
      <c r="Q351" s="598"/>
      <c r="R351" s="598"/>
      <c r="S351" s="598"/>
      <c r="T351" s="598"/>
      <c r="U351" s="598"/>
      <c r="V351" s="598"/>
      <c r="W351" s="598"/>
      <c r="X351" s="598"/>
      <c r="Y351" s="598"/>
      <c r="Z351" s="598"/>
      <c r="AA351" s="598"/>
      <c r="AB351" s="598"/>
      <c r="AC351" s="598"/>
      <c r="AD351" s="598"/>
      <c r="AE351" s="598"/>
      <c r="AF351" s="598"/>
      <c r="AG351" s="598"/>
      <c r="AH351" s="598"/>
      <c r="AI351" s="598"/>
      <c r="AJ351" s="598"/>
      <c r="AK351" s="598"/>
      <c r="AL351" s="598"/>
      <c r="AM351" s="598"/>
      <c r="AN351" s="598"/>
      <c r="AO351" s="598"/>
      <c r="AP351" s="598"/>
      <c r="AQ351" s="598"/>
      <c r="AR351" s="598"/>
      <c r="AS351" s="598"/>
      <c r="AT351" s="598"/>
      <c r="AU351" s="598"/>
      <c r="AV351" s="598"/>
      <c r="AW351" s="598"/>
      <c r="AX351" s="598"/>
      <c r="AY351" s="598"/>
      <c r="AZ351" s="598"/>
      <c r="BA351" s="598"/>
      <c r="BB351" s="598"/>
      <c r="BC351" s="598"/>
      <c r="BD351" s="598"/>
      <c r="BE351" s="598"/>
      <c r="BF351" s="598"/>
      <c r="BG351" s="598"/>
      <c r="BH351" s="598"/>
      <c r="BI351" s="598"/>
      <c r="BJ351" s="598"/>
      <c r="BK351" s="598"/>
      <c r="BL351" s="598"/>
      <c r="BM351" s="598"/>
      <c r="BN351" s="598"/>
      <c r="BO351" s="598"/>
      <c r="BP351" s="598"/>
      <c r="BQ351" s="598"/>
      <c r="BR351" s="598"/>
      <c r="BS351" s="598"/>
      <c r="BT351" s="598"/>
      <c r="BU351" s="598"/>
      <c r="BV351" s="598"/>
      <c r="BW351" s="598"/>
      <c r="BX351" s="598"/>
      <c r="BY351" s="598"/>
      <c r="BZ351" s="598"/>
      <c r="CA351" s="598"/>
      <c r="CB351" s="598"/>
      <c r="CC351" s="598"/>
      <c r="CD351" s="598"/>
      <c r="CE351" s="598"/>
      <c r="CF351" s="598"/>
      <c r="CG351" s="598"/>
      <c r="CH351" s="598"/>
      <c r="CI351" s="598"/>
      <c r="CJ351" s="598"/>
      <c r="CK351" s="598"/>
      <c r="CL351" s="598"/>
      <c r="CM351" s="598"/>
      <c r="CN351" s="598"/>
      <c r="CO351" s="598"/>
      <c r="CP351" s="598"/>
      <c r="CQ351" s="598"/>
      <c r="CR351" s="598"/>
      <c r="CS351" s="598"/>
      <c r="CT351" s="598"/>
      <c r="CU351" s="598"/>
      <c r="CV351" s="598"/>
      <c r="CW351" s="598"/>
      <c r="CX351" s="598"/>
      <c r="CY351" s="598"/>
      <c r="CZ351" s="598"/>
      <c r="DA351" s="598"/>
      <c r="DB351" s="598"/>
      <c r="DC351" s="598"/>
      <c r="DD351" s="598"/>
      <c r="DE351" s="598"/>
      <c r="DF351" s="598"/>
      <c r="DG351" s="598"/>
      <c r="DH351" s="598"/>
      <c r="DI351" s="598"/>
      <c r="DJ351" s="598"/>
      <c r="DK351" s="598"/>
      <c r="DL351" s="598"/>
      <c r="DM351" s="598"/>
      <c r="DN351" s="598"/>
      <c r="DO351" s="598"/>
      <c r="DP351" s="598"/>
      <c r="DQ351" s="598"/>
      <c r="DR351" s="598"/>
      <c r="DS351" s="598"/>
      <c r="DT351" s="598"/>
      <c r="DU351" s="598"/>
      <c r="DV351" s="598"/>
      <c r="DW351" s="598"/>
      <c r="DX351" s="598"/>
      <c r="DY351" s="598"/>
      <c r="DZ351" s="598"/>
      <c r="EA351" s="598"/>
      <c r="EB351" s="598"/>
      <c r="EC351" s="598"/>
      <c r="ED351" s="598"/>
      <c r="EE351" s="598"/>
      <c r="EF351" s="598"/>
      <c r="EG351" s="598"/>
      <c r="EH351" s="598"/>
      <c r="EI351" s="598"/>
      <c r="EJ351" s="598"/>
      <c r="EK351" s="598"/>
      <c r="EL351" s="598"/>
      <c r="EM351" s="598"/>
      <c r="EN351" s="598"/>
      <c r="EO351" s="598"/>
      <c r="EP351" s="598"/>
      <c r="EQ351" s="598"/>
      <c r="ER351" s="598"/>
    </row>
    <row r="352" spans="1:148" ht="15" customHeight="1">
      <c r="A352" s="598"/>
      <c r="B352" s="598"/>
      <c r="C352" s="598"/>
      <c r="D352" s="598"/>
      <c r="E352" s="598"/>
      <c r="F352" s="598"/>
      <c r="G352" s="598"/>
      <c r="H352" s="598"/>
      <c r="I352" s="598"/>
      <c r="J352" s="598"/>
      <c r="K352" s="598"/>
      <c r="L352" s="598"/>
      <c r="M352" s="598"/>
      <c r="N352" s="598"/>
      <c r="O352" s="598"/>
      <c r="P352" s="598"/>
      <c r="Q352" s="598"/>
      <c r="R352" s="598"/>
      <c r="S352" s="598"/>
      <c r="T352" s="598"/>
      <c r="U352" s="598"/>
      <c r="V352" s="598"/>
      <c r="W352" s="598"/>
      <c r="X352" s="598"/>
      <c r="Y352" s="598"/>
      <c r="Z352" s="598"/>
      <c r="AA352" s="598"/>
      <c r="AB352" s="598"/>
      <c r="AC352" s="598"/>
      <c r="AD352" s="598"/>
      <c r="AE352" s="598"/>
      <c r="AF352" s="598"/>
      <c r="AG352" s="598"/>
      <c r="AH352" s="598"/>
      <c r="AI352" s="598"/>
      <c r="AJ352" s="598"/>
      <c r="AK352" s="598"/>
      <c r="AL352" s="598"/>
      <c r="AM352" s="598"/>
      <c r="AN352" s="598"/>
      <c r="AO352" s="598"/>
      <c r="AP352" s="598"/>
      <c r="AQ352" s="598"/>
      <c r="AR352" s="598"/>
      <c r="AS352" s="598"/>
      <c r="AT352" s="598"/>
      <c r="AU352" s="598"/>
      <c r="AV352" s="598"/>
      <c r="AW352" s="598"/>
      <c r="AX352" s="598"/>
      <c r="AY352" s="598"/>
      <c r="AZ352" s="598"/>
      <c r="BA352" s="598"/>
      <c r="BB352" s="598"/>
      <c r="BC352" s="598"/>
      <c r="BD352" s="598"/>
      <c r="BE352" s="598"/>
      <c r="BF352" s="598"/>
      <c r="BG352" s="598"/>
      <c r="BH352" s="598"/>
      <c r="BI352" s="598"/>
      <c r="BJ352" s="598"/>
      <c r="BK352" s="598"/>
      <c r="BL352" s="598"/>
      <c r="BM352" s="598"/>
      <c r="BN352" s="598"/>
      <c r="BO352" s="598"/>
      <c r="BP352" s="598"/>
      <c r="BQ352" s="598"/>
      <c r="BR352" s="598"/>
      <c r="BS352" s="598"/>
      <c r="BT352" s="598"/>
      <c r="BU352" s="598"/>
      <c r="BV352" s="598"/>
      <c r="BW352" s="598"/>
      <c r="BX352" s="598"/>
      <c r="BY352" s="598"/>
      <c r="BZ352" s="598"/>
      <c r="CA352" s="598"/>
      <c r="CB352" s="598"/>
      <c r="CC352" s="598"/>
      <c r="CD352" s="598"/>
      <c r="CE352" s="598"/>
      <c r="CF352" s="598"/>
      <c r="CG352" s="598"/>
      <c r="CH352" s="598"/>
      <c r="CI352" s="598"/>
      <c r="CJ352" s="598"/>
      <c r="CK352" s="598"/>
      <c r="CL352" s="598"/>
      <c r="CM352" s="598"/>
      <c r="CN352" s="598"/>
      <c r="CO352" s="598"/>
      <c r="CP352" s="598"/>
      <c r="CQ352" s="598"/>
      <c r="CR352" s="598"/>
      <c r="CS352" s="598"/>
      <c r="CT352" s="598"/>
      <c r="CU352" s="598"/>
      <c r="CV352" s="598"/>
      <c r="CW352" s="598"/>
      <c r="CX352" s="598"/>
      <c r="CY352" s="598"/>
      <c r="CZ352" s="598"/>
      <c r="DA352" s="598"/>
      <c r="DB352" s="598"/>
      <c r="DC352" s="598"/>
      <c r="DD352" s="598"/>
      <c r="DE352" s="598"/>
      <c r="DF352" s="598"/>
      <c r="DG352" s="598"/>
      <c r="DH352" s="598"/>
      <c r="DI352" s="598"/>
      <c r="DJ352" s="598"/>
      <c r="DK352" s="598"/>
      <c r="DL352" s="598"/>
      <c r="DM352" s="598"/>
      <c r="DN352" s="598"/>
      <c r="DO352" s="598"/>
      <c r="DP352" s="598"/>
      <c r="DQ352" s="598"/>
      <c r="DR352" s="598"/>
      <c r="DS352" s="598"/>
      <c r="DT352" s="598"/>
      <c r="DU352" s="598"/>
      <c r="DV352" s="598"/>
      <c r="DW352" s="598"/>
      <c r="DX352" s="598"/>
      <c r="DY352" s="598"/>
      <c r="DZ352" s="598"/>
      <c r="EA352" s="598"/>
      <c r="EB352" s="598"/>
      <c r="EC352" s="598"/>
      <c r="ED352" s="598"/>
      <c r="EE352" s="598"/>
      <c r="EF352" s="598"/>
      <c r="EG352" s="598"/>
      <c r="EH352" s="598"/>
      <c r="EI352" s="598"/>
      <c r="EJ352" s="598"/>
      <c r="EK352" s="598"/>
      <c r="EL352" s="598"/>
      <c r="EM352" s="598"/>
      <c r="EN352" s="598"/>
      <c r="EO352" s="598"/>
      <c r="EP352" s="598"/>
      <c r="EQ352" s="598"/>
      <c r="ER352" s="598"/>
    </row>
    <row r="353" spans="1:148" ht="15" customHeight="1">
      <c r="A353" s="598"/>
      <c r="B353" s="598"/>
      <c r="C353" s="598"/>
      <c r="D353" s="598"/>
      <c r="E353" s="598"/>
      <c r="F353" s="598"/>
      <c r="G353" s="598"/>
      <c r="H353" s="598"/>
      <c r="I353" s="598"/>
      <c r="J353" s="598"/>
      <c r="K353" s="598"/>
      <c r="L353" s="598"/>
      <c r="M353" s="598"/>
      <c r="N353" s="598"/>
      <c r="O353" s="598"/>
      <c r="P353" s="598"/>
      <c r="Q353" s="598"/>
      <c r="R353" s="598"/>
      <c r="S353" s="598"/>
      <c r="T353" s="598"/>
      <c r="U353" s="598"/>
      <c r="V353" s="598"/>
      <c r="W353" s="598"/>
      <c r="X353" s="598"/>
      <c r="Y353" s="598"/>
      <c r="Z353" s="598"/>
      <c r="AA353" s="598"/>
      <c r="AB353" s="598"/>
      <c r="AC353" s="598"/>
      <c r="AD353" s="598"/>
      <c r="AE353" s="598"/>
      <c r="AF353" s="598"/>
      <c r="AG353" s="598"/>
      <c r="AH353" s="598"/>
      <c r="AI353" s="598"/>
      <c r="AJ353" s="598"/>
      <c r="AK353" s="598"/>
      <c r="AL353" s="598"/>
      <c r="AM353" s="598"/>
      <c r="AN353" s="598"/>
      <c r="AO353" s="598"/>
      <c r="AP353" s="598"/>
      <c r="AQ353" s="598"/>
      <c r="AR353" s="598"/>
      <c r="AS353" s="598"/>
      <c r="AT353" s="598"/>
      <c r="AU353" s="598"/>
      <c r="AV353" s="598"/>
      <c r="AW353" s="598"/>
      <c r="AX353" s="598"/>
      <c r="AY353" s="598"/>
      <c r="AZ353" s="598"/>
      <c r="BA353" s="598"/>
      <c r="BB353" s="598"/>
      <c r="BC353" s="598"/>
      <c r="BD353" s="598"/>
      <c r="BE353" s="598"/>
      <c r="BF353" s="598"/>
      <c r="BG353" s="598"/>
      <c r="BH353" s="598"/>
      <c r="BI353" s="598"/>
      <c r="BJ353" s="598"/>
      <c r="BK353" s="598"/>
      <c r="BL353" s="598"/>
      <c r="BM353" s="598"/>
      <c r="BN353" s="598"/>
      <c r="BO353" s="598"/>
      <c r="BP353" s="598"/>
      <c r="BQ353" s="598"/>
      <c r="BR353" s="598"/>
      <c r="BS353" s="598"/>
      <c r="BT353" s="598"/>
      <c r="BU353" s="598"/>
      <c r="BV353" s="598"/>
      <c r="BW353" s="598"/>
      <c r="BX353" s="598"/>
      <c r="BY353" s="598"/>
      <c r="BZ353" s="598"/>
      <c r="CA353" s="598"/>
      <c r="CB353" s="598"/>
      <c r="CC353" s="598"/>
      <c r="CD353" s="598"/>
      <c r="CE353" s="598"/>
      <c r="CF353" s="598"/>
      <c r="CG353" s="598"/>
      <c r="CH353" s="598"/>
      <c r="CI353" s="598"/>
      <c r="CJ353" s="598"/>
      <c r="CK353" s="598"/>
      <c r="CL353" s="598"/>
      <c r="CM353" s="598"/>
      <c r="CN353" s="598"/>
      <c r="CO353" s="598"/>
      <c r="CP353" s="598"/>
      <c r="CQ353" s="598"/>
      <c r="CR353" s="598"/>
      <c r="CS353" s="598"/>
      <c r="CT353" s="598"/>
      <c r="CU353" s="598"/>
      <c r="CV353" s="598"/>
      <c r="CW353" s="598"/>
      <c r="CX353" s="598"/>
      <c r="CY353" s="598"/>
      <c r="CZ353" s="598"/>
      <c r="DA353" s="598"/>
      <c r="DB353" s="598"/>
      <c r="DC353" s="598"/>
      <c r="DD353" s="598"/>
      <c r="DE353" s="598"/>
      <c r="DF353" s="598"/>
      <c r="DG353" s="598"/>
      <c r="DH353" s="598"/>
      <c r="DI353" s="598"/>
      <c r="DJ353" s="598"/>
      <c r="DK353" s="598"/>
      <c r="DL353" s="598"/>
      <c r="DM353" s="598"/>
      <c r="DN353" s="598"/>
      <c r="DO353" s="598"/>
      <c r="DP353" s="598"/>
      <c r="DQ353" s="598"/>
      <c r="DR353" s="598"/>
      <c r="DS353" s="598"/>
      <c r="DT353" s="598"/>
      <c r="DU353" s="598"/>
      <c r="DV353" s="598"/>
      <c r="DW353" s="598"/>
      <c r="DX353" s="598"/>
      <c r="DY353" s="598"/>
      <c r="DZ353" s="598"/>
      <c r="EA353" s="598"/>
      <c r="EB353" s="598"/>
      <c r="EC353" s="598"/>
      <c r="ED353" s="598"/>
      <c r="EE353" s="598"/>
      <c r="EF353" s="598"/>
      <c r="EG353" s="598"/>
      <c r="EH353" s="598"/>
      <c r="EI353" s="598"/>
      <c r="EJ353" s="598"/>
      <c r="EK353" s="598"/>
      <c r="EL353" s="598"/>
      <c r="EM353" s="598"/>
      <c r="EN353" s="598"/>
      <c r="EO353" s="598"/>
      <c r="EP353" s="598"/>
      <c r="EQ353" s="598"/>
      <c r="ER353" s="598"/>
    </row>
    <row r="354" spans="1:148" ht="15" customHeight="1">
      <c r="A354" s="598"/>
      <c r="B354" s="598"/>
      <c r="C354" s="598"/>
      <c r="D354" s="598"/>
      <c r="E354" s="598"/>
      <c r="F354" s="598"/>
      <c r="G354" s="598"/>
      <c r="H354" s="598"/>
      <c r="I354" s="598"/>
      <c r="J354" s="598"/>
      <c r="K354" s="598"/>
      <c r="L354" s="598"/>
      <c r="M354" s="598"/>
      <c r="N354" s="598"/>
      <c r="O354" s="598"/>
      <c r="P354" s="598"/>
      <c r="Q354" s="598"/>
      <c r="R354" s="598"/>
      <c r="S354" s="598"/>
      <c r="T354" s="598"/>
      <c r="U354" s="598"/>
      <c r="V354" s="598"/>
      <c r="W354" s="598"/>
      <c r="X354" s="598"/>
      <c r="Y354" s="598"/>
      <c r="Z354" s="598"/>
      <c r="AA354" s="598"/>
      <c r="AB354" s="598"/>
      <c r="AC354" s="598"/>
      <c r="AD354" s="598"/>
      <c r="AE354" s="598"/>
      <c r="AF354" s="598"/>
      <c r="AG354" s="598"/>
      <c r="AH354" s="598"/>
      <c r="AI354" s="598"/>
      <c r="AJ354" s="598"/>
      <c r="AK354" s="598"/>
      <c r="AL354" s="598"/>
      <c r="AM354" s="598"/>
      <c r="AN354" s="598"/>
      <c r="AO354" s="598"/>
      <c r="AP354" s="598"/>
      <c r="AQ354" s="598"/>
      <c r="AR354" s="598"/>
      <c r="AS354" s="598"/>
      <c r="AT354" s="598"/>
      <c r="AU354" s="598"/>
      <c r="AV354" s="598"/>
      <c r="AW354" s="598"/>
      <c r="AX354" s="598"/>
      <c r="AY354" s="598"/>
      <c r="AZ354" s="598"/>
      <c r="BA354" s="598"/>
      <c r="BB354" s="598"/>
      <c r="BC354" s="598"/>
      <c r="BD354" s="598"/>
      <c r="BE354" s="598"/>
      <c r="BF354" s="598"/>
      <c r="BG354" s="598"/>
      <c r="BH354" s="598"/>
      <c r="BI354" s="598"/>
      <c r="BJ354" s="598"/>
      <c r="BK354" s="598"/>
      <c r="BL354" s="598"/>
      <c r="BM354" s="598"/>
      <c r="BN354" s="598"/>
      <c r="BO354" s="598"/>
      <c r="BP354" s="598"/>
      <c r="BQ354" s="598"/>
      <c r="BR354" s="598"/>
      <c r="BS354" s="598"/>
      <c r="BT354" s="598"/>
      <c r="BU354" s="598"/>
      <c r="BV354" s="598"/>
      <c r="BW354" s="598"/>
      <c r="BX354" s="598"/>
      <c r="BY354" s="598"/>
      <c r="BZ354" s="598"/>
      <c r="CA354" s="598"/>
      <c r="CB354" s="598"/>
      <c r="CC354" s="598"/>
      <c r="CD354" s="598"/>
      <c r="CE354" s="598"/>
      <c r="CF354" s="598"/>
      <c r="CG354" s="598"/>
      <c r="CH354" s="598"/>
      <c r="CI354" s="598"/>
      <c r="CJ354" s="598"/>
      <c r="CK354" s="598"/>
      <c r="CL354" s="598"/>
      <c r="CM354" s="598"/>
      <c r="CN354" s="598"/>
      <c r="CO354" s="598"/>
      <c r="CP354" s="598"/>
      <c r="CQ354" s="598"/>
      <c r="CR354" s="598"/>
      <c r="CS354" s="598"/>
      <c r="CT354" s="598"/>
      <c r="CU354" s="598"/>
      <c r="CV354" s="598"/>
      <c r="CW354" s="598"/>
      <c r="CX354" s="598"/>
      <c r="CY354" s="598"/>
      <c r="CZ354" s="598"/>
      <c r="DA354" s="598"/>
      <c r="DB354" s="598"/>
      <c r="DC354" s="598"/>
      <c r="DD354" s="598"/>
      <c r="DE354" s="598"/>
      <c r="DF354" s="598"/>
      <c r="DG354" s="598"/>
      <c r="DH354" s="598"/>
      <c r="DI354" s="598"/>
      <c r="DJ354" s="598"/>
      <c r="DK354" s="598"/>
      <c r="DL354" s="598"/>
      <c r="DM354" s="598"/>
      <c r="DN354" s="598"/>
      <c r="DO354" s="598"/>
      <c r="DP354" s="598"/>
      <c r="DQ354" s="598"/>
      <c r="DR354" s="598"/>
      <c r="DS354" s="598"/>
      <c r="DT354" s="598"/>
      <c r="DU354" s="598"/>
      <c r="DV354" s="598"/>
      <c r="DW354" s="598"/>
      <c r="DX354" s="598"/>
      <c r="DY354" s="598"/>
      <c r="DZ354" s="598"/>
      <c r="EA354" s="598"/>
      <c r="EB354" s="598"/>
      <c r="EC354" s="598"/>
      <c r="ED354" s="598"/>
      <c r="EE354" s="598"/>
      <c r="EF354" s="598"/>
      <c r="EG354" s="598"/>
      <c r="EH354" s="598"/>
      <c r="EI354" s="598"/>
      <c r="EJ354" s="598"/>
      <c r="EK354" s="598"/>
      <c r="EL354" s="598"/>
      <c r="EM354" s="598"/>
      <c r="EN354" s="598"/>
      <c r="EO354" s="598"/>
      <c r="EP354" s="598"/>
      <c r="EQ354" s="598"/>
      <c r="ER354" s="598"/>
    </row>
    <row r="355" spans="1:148" ht="15" customHeight="1">
      <c r="A355" s="598"/>
      <c r="B355" s="598"/>
      <c r="C355" s="598"/>
      <c r="D355" s="598"/>
      <c r="E355" s="598"/>
      <c r="F355" s="598"/>
      <c r="G355" s="598"/>
      <c r="H355" s="598"/>
      <c r="I355" s="598"/>
      <c r="J355" s="598"/>
      <c r="K355" s="598"/>
      <c r="L355" s="598"/>
      <c r="M355" s="598"/>
      <c r="N355" s="598"/>
      <c r="O355" s="598"/>
      <c r="P355" s="598"/>
      <c r="Q355" s="598"/>
      <c r="R355" s="598"/>
      <c r="S355" s="598"/>
      <c r="T355" s="598"/>
      <c r="U355" s="598"/>
      <c r="V355" s="598"/>
      <c r="W355" s="598"/>
      <c r="X355" s="598"/>
      <c r="Y355" s="598"/>
      <c r="Z355" s="598"/>
      <c r="AA355" s="598"/>
      <c r="AB355" s="598"/>
      <c r="AC355" s="598"/>
      <c r="AD355" s="598"/>
      <c r="AE355" s="598"/>
      <c r="AF355" s="598"/>
      <c r="AG355" s="598"/>
      <c r="AH355" s="598"/>
      <c r="AI355" s="598"/>
      <c r="AJ355" s="598"/>
      <c r="AK355" s="598"/>
      <c r="AL355" s="598"/>
      <c r="AM355" s="598"/>
      <c r="AN355" s="598"/>
      <c r="AO355" s="598"/>
      <c r="AP355" s="598"/>
      <c r="AQ355" s="598"/>
      <c r="AR355" s="598"/>
      <c r="AS355" s="598"/>
      <c r="AT355" s="598"/>
      <c r="AU355" s="598"/>
      <c r="AV355" s="598"/>
      <c r="AW355" s="598"/>
      <c r="AX355" s="598"/>
      <c r="AY355" s="598"/>
      <c r="AZ355" s="598"/>
      <c r="BA355" s="598"/>
      <c r="BB355" s="598"/>
      <c r="BC355" s="598"/>
      <c r="BD355" s="598"/>
      <c r="BE355" s="598"/>
      <c r="BF355" s="598"/>
      <c r="BG355" s="598"/>
      <c r="BH355" s="598"/>
      <c r="BI355" s="598"/>
      <c r="BJ355" s="598"/>
      <c r="BK355" s="598"/>
      <c r="BL355" s="598"/>
      <c r="BM355" s="598"/>
      <c r="BN355" s="598"/>
      <c r="BO355" s="598"/>
      <c r="BP355" s="598"/>
      <c r="BQ355" s="598"/>
      <c r="BR355" s="598"/>
      <c r="BS355" s="598"/>
      <c r="BT355" s="598"/>
      <c r="BU355" s="598"/>
      <c r="BV355" s="598"/>
      <c r="BW355" s="598"/>
      <c r="BX355" s="598"/>
      <c r="BY355" s="598"/>
      <c r="BZ355" s="598"/>
      <c r="CA355" s="598"/>
      <c r="CB355" s="598"/>
      <c r="CC355" s="598"/>
      <c r="CD355" s="598"/>
      <c r="CE355" s="598"/>
      <c r="CF355" s="598"/>
      <c r="CG355" s="598"/>
      <c r="CH355" s="598"/>
      <c r="CI355" s="598"/>
      <c r="CJ355" s="598"/>
      <c r="CK355" s="598"/>
      <c r="CL355" s="598"/>
      <c r="CM355" s="598"/>
      <c r="CN355" s="598"/>
      <c r="CO355" s="598"/>
      <c r="CP355" s="598"/>
      <c r="CQ355" s="598"/>
      <c r="CR355" s="598"/>
      <c r="CS355" s="598"/>
      <c r="CT355" s="598"/>
      <c r="CU355" s="598"/>
      <c r="CV355" s="598"/>
      <c r="CW355" s="598"/>
      <c r="CX355" s="598"/>
      <c r="CY355" s="598"/>
      <c r="CZ355" s="598"/>
      <c r="DA355" s="598"/>
      <c r="DB355" s="598"/>
      <c r="DC355" s="598"/>
      <c r="DD355" s="598"/>
      <c r="DE355" s="598"/>
      <c r="DF355" s="598"/>
      <c r="DG355" s="598"/>
      <c r="DH355" s="598"/>
      <c r="DI355" s="598"/>
      <c r="DJ355" s="598"/>
      <c r="DK355" s="598"/>
      <c r="DL355" s="598"/>
      <c r="DM355" s="598"/>
      <c r="DN355" s="598"/>
      <c r="DO355" s="598"/>
      <c r="DP355" s="598"/>
      <c r="DQ355" s="598"/>
      <c r="DR355" s="598"/>
      <c r="DS355" s="598"/>
      <c r="DT355" s="598"/>
      <c r="DU355" s="598"/>
      <c r="DV355" s="598"/>
      <c r="DW355" s="598"/>
      <c r="DX355" s="598"/>
      <c r="DY355" s="598"/>
      <c r="DZ355" s="598"/>
      <c r="EA355" s="598"/>
      <c r="EB355" s="598"/>
      <c r="EC355" s="598"/>
      <c r="ED355" s="598"/>
      <c r="EE355" s="598"/>
      <c r="EF355" s="598"/>
      <c r="EG355" s="598"/>
      <c r="EH355" s="598"/>
      <c r="EI355" s="598"/>
      <c r="EJ355" s="598"/>
      <c r="EK355" s="598"/>
      <c r="EL355" s="598"/>
      <c r="EM355" s="598"/>
      <c r="EN355" s="598"/>
      <c r="EO355" s="598"/>
      <c r="EP355" s="598"/>
      <c r="EQ355" s="598"/>
      <c r="ER355" s="598"/>
    </row>
    <row r="356" spans="1:148" ht="15" customHeight="1">
      <c r="A356" s="598"/>
      <c r="B356" s="598"/>
      <c r="C356" s="598"/>
      <c r="D356" s="598"/>
      <c r="E356" s="598"/>
      <c r="F356" s="598"/>
      <c r="G356" s="598"/>
      <c r="H356" s="598"/>
      <c r="I356" s="598"/>
      <c r="J356" s="598"/>
      <c r="K356" s="598"/>
      <c r="L356" s="598"/>
      <c r="M356" s="598"/>
      <c r="N356" s="598"/>
      <c r="O356" s="598"/>
      <c r="P356" s="598"/>
      <c r="Q356" s="598"/>
      <c r="R356" s="598"/>
      <c r="S356" s="598"/>
      <c r="T356" s="598"/>
      <c r="U356" s="598"/>
      <c r="V356" s="598"/>
      <c r="W356" s="598"/>
      <c r="X356" s="598"/>
      <c r="Y356" s="598"/>
      <c r="Z356" s="598"/>
      <c r="AA356" s="598"/>
      <c r="AB356" s="598"/>
      <c r="AC356" s="598"/>
      <c r="AD356" s="598"/>
      <c r="AE356" s="598"/>
      <c r="AF356" s="598"/>
      <c r="AG356" s="598"/>
      <c r="AH356" s="598"/>
      <c r="AI356" s="598"/>
      <c r="AJ356" s="598"/>
      <c r="AK356" s="598"/>
      <c r="AL356" s="598"/>
      <c r="AM356" s="598"/>
      <c r="AN356" s="598"/>
      <c r="AO356" s="598"/>
      <c r="AP356" s="598"/>
      <c r="AQ356" s="598"/>
      <c r="AR356" s="598"/>
      <c r="AS356" s="598"/>
      <c r="AT356" s="598"/>
      <c r="AU356" s="598"/>
      <c r="AV356" s="598"/>
      <c r="AW356" s="598"/>
      <c r="AX356" s="598"/>
      <c r="AY356" s="598"/>
      <c r="AZ356" s="598"/>
      <c r="BA356" s="598"/>
      <c r="BB356" s="598"/>
      <c r="BC356" s="598"/>
      <c r="BD356" s="598"/>
      <c r="BE356" s="598"/>
      <c r="BF356" s="598"/>
      <c r="BG356" s="598"/>
      <c r="BH356" s="598"/>
      <c r="BI356" s="598"/>
      <c r="BJ356" s="598"/>
      <c r="BK356" s="598"/>
      <c r="BL356" s="598"/>
      <c r="BM356" s="598"/>
      <c r="BN356" s="598"/>
      <c r="BO356" s="598"/>
      <c r="BP356" s="598"/>
      <c r="BQ356" s="598"/>
      <c r="BR356" s="598"/>
      <c r="BS356" s="598"/>
      <c r="BT356" s="598"/>
      <c r="BU356" s="598"/>
      <c r="BV356" s="598"/>
      <c r="BW356" s="598"/>
      <c r="BX356" s="598"/>
      <c r="BY356" s="598"/>
      <c r="BZ356" s="598"/>
      <c r="CA356" s="598"/>
      <c r="CB356" s="598"/>
      <c r="CC356" s="598"/>
      <c r="CD356" s="598"/>
      <c r="CE356" s="598"/>
      <c r="CF356" s="598"/>
      <c r="CG356" s="598"/>
      <c r="CH356" s="598"/>
      <c r="CI356" s="598"/>
      <c r="CJ356" s="598"/>
      <c r="CK356" s="598"/>
      <c r="CL356" s="598"/>
      <c r="CM356" s="598"/>
      <c r="CN356" s="598"/>
      <c r="CO356" s="598"/>
      <c r="CP356" s="598"/>
      <c r="CQ356" s="598"/>
      <c r="CR356" s="598"/>
      <c r="CS356" s="598"/>
      <c r="CT356" s="598"/>
      <c r="CU356" s="598"/>
      <c r="CV356" s="598"/>
      <c r="CW356" s="598"/>
      <c r="CX356" s="598"/>
      <c r="CY356" s="598"/>
      <c r="CZ356" s="598"/>
      <c r="DA356" s="598"/>
      <c r="DB356" s="598"/>
      <c r="DC356" s="598"/>
      <c r="DD356" s="598"/>
      <c r="DE356" s="598"/>
      <c r="DF356" s="598"/>
      <c r="DG356" s="598"/>
      <c r="DH356" s="598"/>
      <c r="DI356" s="598"/>
      <c r="DJ356" s="598"/>
      <c r="DK356" s="598"/>
      <c r="DL356" s="598"/>
      <c r="DM356" s="598"/>
      <c r="DN356" s="598"/>
      <c r="DO356" s="598"/>
      <c r="DP356" s="598"/>
      <c r="DQ356" s="598"/>
      <c r="DR356" s="598"/>
      <c r="DS356" s="598"/>
      <c r="DT356" s="598"/>
      <c r="DU356" s="598"/>
      <c r="DV356" s="598"/>
      <c r="DW356" s="598"/>
      <c r="DX356" s="598"/>
      <c r="DY356" s="598"/>
      <c r="DZ356" s="598"/>
      <c r="EA356" s="598"/>
      <c r="EB356" s="598"/>
      <c r="EC356" s="598"/>
      <c r="ED356" s="598"/>
      <c r="EE356" s="598"/>
      <c r="EF356" s="598"/>
      <c r="EG356" s="598"/>
      <c r="EH356" s="598"/>
      <c r="EI356" s="598"/>
      <c r="EJ356" s="598"/>
      <c r="EK356" s="598"/>
      <c r="EL356" s="598"/>
      <c r="EM356" s="598"/>
      <c r="EN356" s="598"/>
      <c r="EO356" s="598"/>
      <c r="EP356" s="598"/>
      <c r="EQ356" s="598"/>
      <c r="ER356" s="598"/>
    </row>
    <row r="357" spans="1:148" ht="15" customHeight="1">
      <c r="A357" s="598"/>
      <c r="B357" s="598"/>
      <c r="C357" s="598"/>
      <c r="D357" s="598"/>
      <c r="E357" s="598"/>
      <c r="F357" s="598"/>
      <c r="G357" s="598"/>
      <c r="H357" s="598"/>
      <c r="I357" s="598"/>
      <c r="J357" s="598"/>
      <c r="K357" s="598"/>
      <c r="L357" s="598"/>
      <c r="M357" s="598"/>
      <c r="N357" s="598"/>
      <c r="O357" s="598"/>
      <c r="P357" s="598"/>
      <c r="Q357" s="598"/>
      <c r="R357" s="598"/>
      <c r="S357" s="598"/>
      <c r="T357" s="598"/>
      <c r="U357" s="598"/>
      <c r="V357" s="598"/>
      <c r="W357" s="598"/>
      <c r="X357" s="598"/>
      <c r="Y357" s="598"/>
      <c r="Z357" s="598"/>
      <c r="AA357" s="598"/>
      <c r="AB357" s="598"/>
      <c r="AC357" s="598"/>
      <c r="AD357" s="598"/>
      <c r="AE357" s="598"/>
      <c r="AF357" s="598"/>
      <c r="AG357" s="598"/>
      <c r="AH357" s="598"/>
      <c r="AI357" s="598"/>
      <c r="AJ357" s="598"/>
      <c r="AK357" s="598"/>
      <c r="AL357" s="598"/>
      <c r="AM357" s="598"/>
      <c r="AN357" s="598"/>
      <c r="AO357" s="598"/>
      <c r="AP357" s="598"/>
      <c r="AQ357" s="598"/>
      <c r="AR357" s="598"/>
      <c r="AS357" s="598"/>
      <c r="AT357" s="598"/>
      <c r="AU357" s="598"/>
      <c r="AV357" s="598"/>
      <c r="AW357" s="598"/>
      <c r="AX357" s="598"/>
      <c r="AY357" s="598"/>
      <c r="AZ357" s="598"/>
      <c r="BA357" s="598"/>
      <c r="BB357" s="598"/>
      <c r="BC357" s="598"/>
      <c r="BD357" s="598"/>
      <c r="BE357" s="598"/>
      <c r="BF357" s="598"/>
      <c r="BG357" s="598"/>
      <c r="BH357" s="598"/>
      <c r="BI357" s="598"/>
      <c r="BJ357" s="598"/>
      <c r="BK357" s="598"/>
      <c r="BL357" s="598"/>
      <c r="BM357" s="598"/>
      <c r="BN357" s="598"/>
      <c r="BO357" s="598"/>
      <c r="BP357" s="598"/>
      <c r="BQ357" s="598"/>
      <c r="BR357" s="598"/>
      <c r="BS357" s="598"/>
      <c r="BT357" s="598"/>
      <c r="BU357" s="598"/>
      <c r="BV357" s="598"/>
      <c r="BW357" s="598"/>
      <c r="BX357" s="598"/>
      <c r="BY357" s="598"/>
      <c r="BZ357" s="598"/>
      <c r="CA357" s="598"/>
      <c r="CB357" s="598"/>
      <c r="CC357" s="598"/>
      <c r="CD357" s="598"/>
      <c r="CE357" s="598"/>
      <c r="CF357" s="598"/>
      <c r="CG357" s="598"/>
      <c r="CH357" s="598"/>
      <c r="CI357" s="598"/>
      <c r="CJ357" s="598"/>
      <c r="CK357" s="598"/>
      <c r="CL357" s="598"/>
      <c r="CM357" s="598"/>
      <c r="CN357" s="598"/>
      <c r="CO357" s="598"/>
      <c r="CP357" s="598"/>
      <c r="CQ357" s="598"/>
      <c r="CR357" s="598"/>
      <c r="CS357" s="598"/>
      <c r="CT357" s="598"/>
      <c r="CU357" s="598"/>
      <c r="CV357" s="598"/>
      <c r="CW357" s="598"/>
      <c r="CX357" s="598"/>
      <c r="CY357" s="598"/>
      <c r="CZ357" s="598"/>
      <c r="DA357" s="598"/>
      <c r="DB357" s="598"/>
      <c r="DC357" s="598"/>
      <c r="DD357" s="598"/>
      <c r="DE357" s="598"/>
      <c r="DF357" s="598"/>
      <c r="DG357" s="598"/>
      <c r="DH357" s="598"/>
      <c r="DI357" s="598"/>
      <c r="DJ357" s="598"/>
      <c r="DK357" s="598"/>
      <c r="DL357" s="598"/>
      <c r="DM357" s="598"/>
      <c r="DN357" s="598"/>
      <c r="DO357" s="598"/>
      <c r="DP357" s="598"/>
      <c r="DQ357" s="598"/>
      <c r="DR357" s="598"/>
      <c r="DS357" s="598"/>
      <c r="DT357" s="598"/>
      <c r="DU357" s="598"/>
      <c r="DV357" s="598"/>
      <c r="DW357" s="598"/>
      <c r="DX357" s="598"/>
      <c r="DY357" s="598"/>
      <c r="DZ357" s="598"/>
      <c r="EA357" s="598"/>
      <c r="EB357" s="598"/>
      <c r="EC357" s="598"/>
      <c r="ED357" s="598"/>
      <c r="EE357" s="598"/>
      <c r="EF357" s="598"/>
      <c r="EG357" s="598"/>
      <c r="EH357" s="598"/>
      <c r="EI357" s="598"/>
      <c r="EJ357" s="598"/>
      <c r="EK357" s="598"/>
      <c r="EL357" s="598"/>
      <c r="EM357" s="598"/>
      <c r="EN357" s="598"/>
      <c r="EO357" s="598"/>
      <c r="EP357" s="598"/>
      <c r="EQ357" s="598"/>
      <c r="ER357" s="598"/>
    </row>
    <row r="358" spans="1:148" ht="15" customHeight="1">
      <c r="A358" s="598"/>
      <c r="B358" s="598"/>
      <c r="C358" s="598"/>
      <c r="D358" s="598"/>
      <c r="E358" s="598"/>
      <c r="F358" s="598"/>
      <c r="G358" s="598"/>
      <c r="H358" s="598"/>
      <c r="I358" s="598"/>
      <c r="J358" s="598"/>
      <c r="K358" s="598"/>
      <c r="L358" s="598"/>
      <c r="M358" s="598"/>
      <c r="N358" s="598"/>
      <c r="O358" s="598"/>
      <c r="P358" s="598"/>
      <c r="Q358" s="598"/>
      <c r="R358" s="598"/>
      <c r="S358" s="598"/>
      <c r="T358" s="598"/>
      <c r="U358" s="598"/>
      <c r="V358" s="598"/>
      <c r="W358" s="598"/>
      <c r="X358" s="598"/>
      <c r="Y358" s="598"/>
      <c r="Z358" s="598"/>
      <c r="AA358" s="598"/>
      <c r="AB358" s="598"/>
      <c r="AC358" s="598"/>
      <c r="AD358" s="598"/>
      <c r="AE358" s="598"/>
      <c r="AF358" s="598"/>
      <c r="AG358" s="598"/>
      <c r="AH358" s="598"/>
      <c r="AI358" s="598"/>
      <c r="AJ358" s="598"/>
      <c r="AK358" s="598"/>
      <c r="AL358" s="598"/>
      <c r="AM358" s="598"/>
      <c r="AN358" s="598"/>
      <c r="AO358" s="598"/>
      <c r="AP358" s="598"/>
      <c r="AQ358" s="598"/>
      <c r="AR358" s="598"/>
      <c r="AS358" s="598"/>
      <c r="AT358" s="598"/>
      <c r="AU358" s="598"/>
      <c r="AV358" s="598"/>
      <c r="AW358" s="598"/>
      <c r="AX358" s="598"/>
      <c r="AY358" s="598"/>
      <c r="AZ358" s="598"/>
      <c r="BA358" s="598"/>
      <c r="BB358" s="598"/>
      <c r="BC358" s="598"/>
      <c r="BD358" s="598"/>
      <c r="BE358" s="598"/>
      <c r="BF358" s="598"/>
      <c r="BG358" s="598"/>
      <c r="BH358" s="598"/>
      <c r="BI358" s="598"/>
      <c r="BJ358" s="598"/>
      <c r="BK358" s="598"/>
      <c r="BL358" s="598"/>
      <c r="BM358" s="598"/>
      <c r="BN358" s="598"/>
      <c r="BO358" s="598"/>
      <c r="BP358" s="598"/>
      <c r="BQ358" s="598"/>
      <c r="BR358" s="598"/>
      <c r="BS358" s="598"/>
      <c r="BT358" s="598"/>
      <c r="BU358" s="598"/>
      <c r="BV358" s="598"/>
      <c r="BW358" s="598"/>
      <c r="BX358" s="598"/>
      <c r="BY358" s="598"/>
      <c r="BZ358" s="598"/>
      <c r="CA358" s="598"/>
      <c r="CB358" s="598"/>
      <c r="CC358" s="598"/>
      <c r="CD358" s="598"/>
      <c r="CE358" s="598"/>
      <c r="CF358" s="598"/>
      <c r="CG358" s="598"/>
      <c r="CH358" s="598"/>
      <c r="CI358" s="598"/>
      <c r="CJ358" s="598"/>
      <c r="CK358" s="598"/>
      <c r="CL358" s="598"/>
      <c r="CM358" s="598"/>
      <c r="CN358" s="598"/>
      <c r="CO358" s="598"/>
      <c r="CP358" s="598"/>
      <c r="CQ358" s="598"/>
      <c r="CR358" s="598"/>
      <c r="CS358" s="598"/>
      <c r="CT358" s="598"/>
      <c r="CU358" s="598"/>
      <c r="CV358" s="598"/>
      <c r="CW358" s="598"/>
      <c r="CX358" s="598"/>
      <c r="CY358" s="598"/>
      <c r="CZ358" s="598"/>
      <c r="DA358" s="598"/>
      <c r="DB358" s="598"/>
      <c r="DC358" s="598"/>
      <c r="DD358" s="598"/>
      <c r="DE358" s="598"/>
      <c r="DF358" s="598"/>
      <c r="DG358" s="598"/>
      <c r="DH358" s="598"/>
      <c r="DI358" s="598"/>
      <c r="DJ358" s="598"/>
      <c r="DK358" s="598"/>
      <c r="DL358" s="598"/>
      <c r="DM358" s="598"/>
      <c r="DN358" s="598"/>
      <c r="DO358" s="598"/>
      <c r="DP358" s="598"/>
      <c r="DQ358" s="598"/>
      <c r="DR358" s="598"/>
      <c r="DS358" s="598"/>
      <c r="DT358" s="598"/>
      <c r="DU358" s="598"/>
      <c r="DV358" s="598"/>
      <c r="DW358" s="598"/>
      <c r="DX358" s="598"/>
      <c r="DY358" s="598"/>
      <c r="DZ358" s="598"/>
      <c r="EA358" s="598"/>
      <c r="EB358" s="598"/>
      <c r="EC358" s="598"/>
      <c r="ED358" s="598"/>
      <c r="EE358" s="598"/>
      <c r="EF358" s="598"/>
      <c r="EG358" s="598"/>
      <c r="EH358" s="598"/>
      <c r="EI358" s="598"/>
      <c r="EJ358" s="598"/>
      <c r="EK358" s="598"/>
      <c r="EL358" s="598"/>
      <c r="EM358" s="598"/>
      <c r="EN358" s="598"/>
      <c r="EO358" s="598"/>
      <c r="EP358" s="598"/>
      <c r="EQ358" s="598"/>
      <c r="ER358" s="598"/>
    </row>
    <row r="359" spans="1:148" ht="15" customHeight="1">
      <c r="A359" s="598"/>
      <c r="B359" s="598"/>
      <c r="C359" s="598"/>
      <c r="D359" s="598"/>
      <c r="E359" s="598"/>
      <c r="F359" s="598"/>
      <c r="G359" s="598"/>
      <c r="H359" s="598"/>
      <c r="I359" s="598"/>
      <c r="J359" s="598"/>
      <c r="K359" s="598"/>
      <c r="L359" s="598"/>
      <c r="M359" s="598"/>
      <c r="N359" s="598"/>
      <c r="O359" s="598"/>
      <c r="P359" s="598"/>
      <c r="Q359" s="598"/>
      <c r="R359" s="598"/>
      <c r="S359" s="598"/>
      <c r="T359" s="598"/>
      <c r="U359" s="598"/>
      <c r="V359" s="598"/>
      <c r="W359" s="598"/>
      <c r="X359" s="598"/>
      <c r="Y359" s="598"/>
      <c r="Z359" s="598"/>
      <c r="AA359" s="598"/>
      <c r="AB359" s="598"/>
      <c r="AC359" s="598"/>
      <c r="AD359" s="598"/>
      <c r="AE359" s="598"/>
      <c r="AF359" s="598"/>
      <c r="AG359" s="598"/>
      <c r="AH359" s="598"/>
      <c r="AI359" s="598"/>
      <c r="AJ359" s="598"/>
      <c r="AK359" s="598"/>
      <c r="AL359" s="598"/>
      <c r="AM359" s="598"/>
      <c r="AN359" s="598"/>
      <c r="AO359" s="598"/>
      <c r="AP359" s="598"/>
      <c r="AQ359" s="598"/>
      <c r="AR359" s="598"/>
      <c r="AS359" s="598"/>
      <c r="AT359" s="598"/>
      <c r="AU359" s="598"/>
      <c r="AV359" s="598"/>
      <c r="AW359" s="598"/>
      <c r="AX359" s="598"/>
      <c r="AY359" s="598"/>
      <c r="AZ359" s="598"/>
      <c r="BA359" s="598"/>
      <c r="BB359" s="598"/>
      <c r="BC359" s="598"/>
      <c r="BD359" s="598"/>
      <c r="BE359" s="598"/>
      <c r="BF359" s="598"/>
      <c r="BG359" s="598"/>
      <c r="BH359" s="598"/>
      <c r="BI359" s="598"/>
      <c r="BJ359" s="598"/>
      <c r="BK359" s="598"/>
      <c r="BL359" s="598"/>
      <c r="BM359" s="598"/>
      <c r="BN359" s="598"/>
      <c r="BO359" s="598"/>
      <c r="BP359" s="598"/>
      <c r="BQ359" s="598"/>
      <c r="BR359" s="598"/>
      <c r="BS359" s="598"/>
      <c r="BT359" s="598"/>
      <c r="BU359" s="598"/>
      <c r="BV359" s="598"/>
      <c r="BW359" s="598"/>
      <c r="BX359" s="598"/>
      <c r="BY359" s="598"/>
      <c r="BZ359" s="598"/>
      <c r="CA359" s="598"/>
      <c r="CB359" s="598"/>
      <c r="CC359" s="598"/>
      <c r="CD359" s="598"/>
      <c r="CE359" s="598"/>
      <c r="CF359" s="598"/>
      <c r="CG359" s="598"/>
      <c r="CH359" s="598"/>
      <c r="CI359" s="598"/>
      <c r="CJ359" s="598"/>
      <c r="CK359" s="598"/>
      <c r="CL359" s="598"/>
      <c r="CM359" s="598"/>
      <c r="CN359" s="598"/>
      <c r="CO359" s="598"/>
      <c r="CP359" s="598"/>
      <c r="CQ359" s="598"/>
      <c r="CR359" s="598"/>
      <c r="CS359" s="598"/>
      <c r="CT359" s="598"/>
      <c r="CU359" s="598"/>
      <c r="CV359" s="598"/>
      <c r="CW359" s="598"/>
      <c r="CX359" s="598"/>
      <c r="CY359" s="598"/>
      <c r="CZ359" s="598"/>
      <c r="DA359" s="598"/>
      <c r="DB359" s="598"/>
      <c r="DC359" s="598"/>
      <c r="DD359" s="598"/>
      <c r="DE359" s="598"/>
      <c r="DF359" s="598"/>
      <c r="DG359" s="598"/>
      <c r="DH359" s="598"/>
      <c r="DI359" s="598"/>
      <c r="DJ359" s="598"/>
      <c r="DK359" s="598"/>
      <c r="DL359" s="598"/>
      <c r="DM359" s="598"/>
      <c r="DN359" s="598"/>
      <c r="DO359" s="598"/>
      <c r="DP359" s="598"/>
      <c r="DQ359" s="598"/>
      <c r="DR359" s="598"/>
      <c r="DS359" s="598"/>
      <c r="DT359" s="598"/>
      <c r="DU359" s="598"/>
      <c r="DV359" s="598"/>
      <c r="DW359" s="598"/>
      <c r="DX359" s="598"/>
      <c r="DY359" s="598"/>
      <c r="DZ359" s="598"/>
      <c r="EA359" s="598"/>
      <c r="EB359" s="598"/>
      <c r="EC359" s="598"/>
      <c r="ED359" s="598"/>
      <c r="EE359" s="598"/>
      <c r="EF359" s="598"/>
      <c r="EG359" s="598"/>
      <c r="EH359" s="598"/>
      <c r="EI359" s="598"/>
      <c r="EJ359" s="598"/>
      <c r="EK359" s="598"/>
      <c r="EL359" s="598"/>
      <c r="EM359" s="598"/>
      <c r="EN359" s="598"/>
      <c r="EO359" s="598"/>
      <c r="EP359" s="598"/>
      <c r="EQ359" s="598"/>
      <c r="ER359" s="598"/>
    </row>
    <row r="360" spans="1:148" ht="15" customHeight="1">
      <c r="A360" s="598"/>
      <c r="B360" s="598"/>
      <c r="C360" s="598"/>
      <c r="D360" s="598"/>
      <c r="E360" s="598"/>
      <c r="F360" s="598"/>
      <c r="G360" s="598"/>
      <c r="H360" s="598"/>
      <c r="I360" s="598"/>
      <c r="J360" s="598"/>
      <c r="K360" s="598"/>
      <c r="L360" s="598"/>
      <c r="M360" s="598"/>
      <c r="N360" s="598"/>
      <c r="O360" s="598"/>
      <c r="P360" s="598"/>
      <c r="Q360" s="598"/>
      <c r="R360" s="598"/>
      <c r="S360" s="598"/>
      <c r="T360" s="598"/>
      <c r="U360" s="598"/>
      <c r="V360" s="598"/>
      <c r="W360" s="598"/>
      <c r="X360" s="598"/>
      <c r="Y360" s="598"/>
      <c r="Z360" s="598"/>
      <c r="AA360" s="598"/>
      <c r="AB360" s="598"/>
      <c r="AC360" s="598"/>
      <c r="AD360" s="598"/>
      <c r="AE360" s="598"/>
      <c r="AF360" s="598"/>
      <c r="AG360" s="598"/>
      <c r="AH360" s="598"/>
      <c r="AI360" s="598"/>
      <c r="AJ360" s="598"/>
      <c r="AK360" s="598"/>
      <c r="AL360" s="598"/>
      <c r="AM360" s="598"/>
      <c r="AN360" s="598"/>
      <c r="AO360" s="598"/>
      <c r="AP360" s="598"/>
      <c r="AQ360" s="598"/>
      <c r="AR360" s="598"/>
      <c r="AS360" s="598"/>
      <c r="AT360" s="598"/>
      <c r="AU360" s="598"/>
      <c r="AV360" s="598"/>
      <c r="AW360" s="598"/>
      <c r="AX360" s="598"/>
      <c r="AY360" s="598"/>
      <c r="AZ360" s="598"/>
      <c r="BA360" s="598"/>
      <c r="BB360" s="598"/>
      <c r="BC360" s="598"/>
      <c r="BD360" s="598"/>
      <c r="BE360" s="598"/>
      <c r="BF360" s="598"/>
      <c r="BG360" s="598"/>
      <c r="BH360" s="598"/>
      <c r="BI360" s="598"/>
      <c r="BJ360" s="598"/>
      <c r="BK360" s="598"/>
      <c r="BL360" s="598"/>
      <c r="BM360" s="598"/>
      <c r="BN360" s="598"/>
      <c r="BO360" s="598"/>
      <c r="BP360" s="598"/>
      <c r="BQ360" s="598"/>
      <c r="BR360" s="598"/>
      <c r="BS360" s="598"/>
      <c r="BT360" s="598"/>
      <c r="BU360" s="598"/>
      <c r="BV360" s="598"/>
      <c r="BW360" s="598"/>
      <c r="BX360" s="598"/>
      <c r="BY360" s="598"/>
      <c r="BZ360" s="598"/>
      <c r="CA360" s="598"/>
      <c r="CB360" s="598"/>
      <c r="CC360" s="598"/>
      <c r="CD360" s="598"/>
      <c r="CE360" s="598"/>
      <c r="CF360" s="598"/>
      <c r="CG360" s="598"/>
      <c r="CH360" s="598"/>
      <c r="CI360" s="598"/>
      <c r="CJ360" s="598"/>
      <c r="CK360" s="598"/>
      <c r="CL360" s="598"/>
      <c r="CM360" s="598"/>
      <c r="CN360" s="598"/>
      <c r="CO360" s="598"/>
      <c r="CP360" s="598"/>
      <c r="CQ360" s="598"/>
      <c r="CR360" s="598"/>
      <c r="CS360" s="598"/>
      <c r="CT360" s="598"/>
      <c r="CU360" s="598"/>
      <c r="CV360" s="598"/>
      <c r="CW360" s="598"/>
      <c r="CX360" s="598"/>
      <c r="CY360" s="598"/>
      <c r="CZ360" s="598"/>
      <c r="DA360" s="598"/>
      <c r="DB360" s="598"/>
      <c r="DC360" s="598"/>
      <c r="DD360" s="598"/>
      <c r="DE360" s="598"/>
      <c r="DF360" s="598"/>
      <c r="DG360" s="598"/>
      <c r="DH360" s="598"/>
      <c r="DI360" s="598"/>
      <c r="DJ360" s="598"/>
      <c r="DK360" s="598"/>
      <c r="DL360" s="598"/>
      <c r="DM360" s="598"/>
      <c r="DN360" s="598"/>
      <c r="DO360" s="598"/>
      <c r="DP360" s="598"/>
      <c r="DQ360" s="598"/>
      <c r="DR360" s="598"/>
      <c r="DS360" s="598"/>
      <c r="DT360" s="598"/>
      <c r="DU360" s="598"/>
      <c r="DV360" s="598"/>
      <c r="DW360" s="598"/>
      <c r="DX360" s="598"/>
      <c r="DY360" s="598"/>
      <c r="DZ360" s="598"/>
      <c r="EA360" s="598"/>
      <c r="EB360" s="598"/>
      <c r="EC360" s="598"/>
      <c r="ED360" s="598"/>
      <c r="EE360" s="598"/>
      <c r="EF360" s="598"/>
      <c r="EG360" s="598"/>
      <c r="EH360" s="598"/>
      <c r="EI360" s="598"/>
      <c r="EJ360" s="598"/>
      <c r="EK360" s="598"/>
      <c r="EL360" s="598"/>
      <c r="EM360" s="598"/>
      <c r="EN360" s="598"/>
      <c r="EO360" s="598"/>
      <c r="EP360" s="598"/>
      <c r="EQ360" s="598"/>
      <c r="ER360" s="598"/>
    </row>
    <row r="361" spans="1:148" ht="15" customHeight="1">
      <c r="A361" s="598"/>
      <c r="B361" s="598"/>
      <c r="C361" s="598"/>
      <c r="D361" s="598"/>
      <c r="E361" s="598"/>
      <c r="F361" s="598"/>
      <c r="G361" s="598"/>
      <c r="H361" s="598"/>
      <c r="I361" s="598"/>
      <c r="J361" s="598"/>
      <c r="K361" s="598"/>
      <c r="L361" s="598"/>
      <c r="M361" s="598"/>
      <c r="N361" s="598"/>
      <c r="O361" s="598"/>
      <c r="P361" s="598"/>
      <c r="Q361" s="598"/>
      <c r="R361" s="598"/>
      <c r="S361" s="598"/>
      <c r="T361" s="598"/>
      <c r="U361" s="598"/>
      <c r="V361" s="598"/>
      <c r="W361" s="598"/>
      <c r="X361" s="598"/>
      <c r="Y361" s="598"/>
      <c r="Z361" s="598"/>
      <c r="AA361" s="598"/>
      <c r="AB361" s="598"/>
      <c r="AC361" s="598"/>
      <c r="AD361" s="598"/>
      <c r="AE361" s="598"/>
      <c r="AF361" s="598"/>
      <c r="AG361" s="598"/>
      <c r="AH361" s="598"/>
      <c r="AI361" s="598"/>
      <c r="AJ361" s="598"/>
      <c r="AK361" s="598"/>
      <c r="AL361" s="598"/>
      <c r="AM361" s="598"/>
      <c r="AN361" s="598"/>
      <c r="AO361" s="598"/>
      <c r="AP361" s="598"/>
      <c r="AQ361" s="598"/>
      <c r="AR361" s="598"/>
      <c r="AS361" s="598"/>
      <c r="AT361" s="598"/>
      <c r="AU361" s="598"/>
      <c r="AV361" s="598"/>
      <c r="AW361" s="598"/>
      <c r="AX361" s="598"/>
      <c r="AY361" s="598"/>
      <c r="AZ361" s="598"/>
      <c r="BA361" s="598"/>
      <c r="BB361" s="598"/>
      <c r="BC361" s="598"/>
      <c r="BD361" s="598"/>
      <c r="BE361" s="598"/>
      <c r="BF361" s="598"/>
      <c r="BG361" s="598"/>
      <c r="BH361" s="598"/>
      <c r="BI361" s="598"/>
      <c r="BJ361" s="598"/>
      <c r="BK361" s="598"/>
      <c r="BL361" s="598"/>
      <c r="BM361" s="598"/>
      <c r="BN361" s="598"/>
      <c r="BO361" s="598"/>
      <c r="BP361" s="598"/>
      <c r="BQ361" s="598"/>
      <c r="BR361" s="598"/>
      <c r="BS361" s="598"/>
      <c r="BT361" s="598"/>
      <c r="BU361" s="598"/>
      <c r="BV361" s="598"/>
      <c r="BW361" s="598"/>
      <c r="BX361" s="598"/>
      <c r="BY361" s="598"/>
      <c r="BZ361" s="598"/>
      <c r="CA361" s="598"/>
      <c r="CB361" s="598"/>
      <c r="CC361" s="598"/>
      <c r="CD361" s="598"/>
      <c r="CE361" s="598"/>
      <c r="CF361" s="598"/>
      <c r="CG361" s="598"/>
      <c r="CH361" s="598"/>
      <c r="CI361" s="598"/>
      <c r="CJ361" s="598"/>
      <c r="CK361" s="598"/>
      <c r="CL361" s="598"/>
      <c r="CM361" s="598"/>
      <c r="CN361" s="598"/>
      <c r="CO361" s="598"/>
      <c r="CP361" s="598"/>
      <c r="CQ361" s="598"/>
      <c r="CR361" s="598"/>
      <c r="CS361" s="598"/>
      <c r="CT361" s="598"/>
      <c r="CU361" s="598"/>
      <c r="CV361" s="598"/>
      <c r="CW361" s="598"/>
      <c r="CX361" s="598"/>
      <c r="CY361" s="598"/>
      <c r="CZ361" s="598"/>
      <c r="DA361" s="598"/>
      <c r="DB361" s="598"/>
      <c r="DC361" s="598"/>
      <c r="DD361" s="598"/>
      <c r="DE361" s="598"/>
      <c r="DF361" s="598"/>
      <c r="DG361" s="598"/>
      <c r="DH361" s="598"/>
      <c r="DI361" s="598"/>
      <c r="DJ361" s="598"/>
      <c r="DK361" s="598"/>
      <c r="DL361" s="598"/>
      <c r="DM361" s="598"/>
      <c r="DN361" s="598"/>
      <c r="DO361" s="598"/>
      <c r="DP361" s="598"/>
      <c r="DQ361" s="598"/>
      <c r="DR361" s="598"/>
      <c r="DS361" s="598"/>
      <c r="DT361" s="598"/>
      <c r="DU361" s="598"/>
      <c r="DV361" s="598"/>
      <c r="DW361" s="598"/>
      <c r="DX361" s="598"/>
      <c r="DY361" s="598"/>
      <c r="DZ361" s="598"/>
      <c r="EA361" s="598"/>
      <c r="EB361" s="598"/>
      <c r="EC361" s="598"/>
      <c r="ED361" s="598"/>
      <c r="EE361" s="598"/>
      <c r="EF361" s="598"/>
      <c r="EG361" s="598"/>
      <c r="EH361" s="598"/>
      <c r="EI361" s="598"/>
      <c r="EJ361" s="598"/>
      <c r="EK361" s="598"/>
      <c r="EL361" s="598"/>
      <c r="EM361" s="598"/>
      <c r="EN361" s="598"/>
      <c r="EO361" s="598"/>
      <c r="EP361" s="598"/>
      <c r="EQ361" s="598"/>
      <c r="ER361" s="598"/>
    </row>
    <row r="362" spans="1:148" ht="15" customHeight="1">
      <c r="A362" s="598"/>
      <c r="B362" s="598"/>
      <c r="C362" s="598"/>
      <c r="D362" s="598"/>
      <c r="E362" s="598"/>
      <c r="F362" s="598"/>
      <c r="G362" s="598"/>
      <c r="H362" s="598"/>
      <c r="I362" s="598"/>
      <c r="J362" s="598"/>
      <c r="K362" s="598"/>
      <c r="L362" s="598"/>
      <c r="M362" s="598"/>
      <c r="N362" s="598"/>
      <c r="O362" s="598"/>
      <c r="P362" s="598"/>
      <c r="Q362" s="598"/>
      <c r="R362" s="598"/>
      <c r="S362" s="598"/>
      <c r="T362" s="598"/>
      <c r="U362" s="598"/>
      <c r="V362" s="598"/>
      <c r="W362" s="598"/>
      <c r="X362" s="598"/>
      <c r="Y362" s="598"/>
      <c r="Z362" s="598"/>
      <c r="AA362" s="598"/>
      <c r="AB362" s="598"/>
      <c r="AC362" s="598"/>
      <c r="AD362" s="598"/>
      <c r="AE362" s="598"/>
      <c r="AF362" s="598"/>
      <c r="AG362" s="598"/>
      <c r="AH362" s="598"/>
      <c r="AI362" s="598"/>
      <c r="AJ362" s="598"/>
      <c r="AK362" s="598"/>
      <c r="AL362" s="598"/>
      <c r="AM362" s="598"/>
      <c r="AN362" s="598"/>
      <c r="AO362" s="598"/>
      <c r="AP362" s="598"/>
      <c r="AQ362" s="598"/>
      <c r="AR362" s="598"/>
      <c r="AS362" s="598"/>
      <c r="AT362" s="598"/>
      <c r="AU362" s="598"/>
      <c r="AV362" s="598"/>
      <c r="AW362" s="598"/>
      <c r="AX362" s="598"/>
      <c r="AY362" s="598"/>
      <c r="AZ362" s="598"/>
      <c r="BA362" s="598"/>
      <c r="BB362" s="598"/>
      <c r="BC362" s="598"/>
      <c r="BD362" s="598"/>
      <c r="BE362" s="598"/>
      <c r="BF362" s="598"/>
      <c r="BG362" s="598"/>
      <c r="BH362" s="598"/>
      <c r="BI362" s="598"/>
      <c r="BJ362" s="598"/>
      <c r="BK362" s="598"/>
      <c r="BL362" s="598"/>
      <c r="BM362" s="598"/>
      <c r="BN362" s="598"/>
      <c r="BO362" s="598"/>
      <c r="BP362" s="598"/>
      <c r="BQ362" s="598"/>
      <c r="BR362" s="598"/>
      <c r="BS362" s="598"/>
      <c r="BT362" s="598"/>
      <c r="BU362" s="598"/>
      <c r="BV362" s="598"/>
      <c r="BW362" s="598"/>
      <c r="BX362" s="598"/>
      <c r="BY362" s="598"/>
      <c r="BZ362" s="598"/>
      <c r="CA362" s="598"/>
      <c r="CB362" s="598"/>
      <c r="CC362" s="598"/>
      <c r="CD362" s="598"/>
      <c r="CE362" s="598"/>
      <c r="CF362" s="598"/>
      <c r="CG362" s="598"/>
      <c r="CH362" s="598"/>
      <c r="CI362" s="598"/>
      <c r="CJ362" s="598"/>
      <c r="CK362" s="598"/>
      <c r="CL362" s="598"/>
      <c r="CM362" s="598"/>
      <c r="CN362" s="598"/>
      <c r="CO362" s="598"/>
      <c r="CP362" s="598"/>
      <c r="CQ362" s="598"/>
      <c r="CR362" s="598"/>
      <c r="CS362" s="598"/>
      <c r="CT362" s="598"/>
      <c r="CU362" s="598"/>
      <c r="CV362" s="598"/>
      <c r="CW362" s="598"/>
      <c r="CX362" s="598"/>
      <c r="CY362" s="598"/>
      <c r="CZ362" s="598"/>
      <c r="DA362" s="598"/>
      <c r="DB362" s="598"/>
      <c r="DC362" s="598"/>
      <c r="DD362" s="598"/>
      <c r="DE362" s="598"/>
      <c r="DF362" s="598"/>
      <c r="DG362" s="598"/>
      <c r="DH362" s="598"/>
      <c r="DI362" s="598"/>
      <c r="DJ362" s="598"/>
      <c r="DK362" s="598"/>
      <c r="DL362" s="598"/>
      <c r="DM362" s="598"/>
      <c r="DN362" s="598"/>
      <c r="DO362" s="598"/>
      <c r="DP362" s="598"/>
      <c r="DQ362" s="598"/>
      <c r="DR362" s="598"/>
      <c r="DS362" s="598"/>
      <c r="DT362" s="598"/>
      <c r="DU362" s="598"/>
      <c r="DV362" s="598"/>
      <c r="DW362" s="598"/>
      <c r="DX362" s="598"/>
      <c r="DY362" s="598"/>
      <c r="DZ362" s="598"/>
      <c r="EA362" s="598"/>
      <c r="EB362" s="598"/>
      <c r="EC362" s="598"/>
      <c r="ED362" s="598"/>
      <c r="EE362" s="598"/>
      <c r="EF362" s="598"/>
      <c r="EG362" s="598"/>
      <c r="EH362" s="598"/>
      <c r="EI362" s="598"/>
      <c r="EJ362" s="598"/>
      <c r="EK362" s="598"/>
      <c r="EL362" s="598"/>
      <c r="EM362" s="598"/>
      <c r="EN362" s="598"/>
      <c r="EO362" s="598"/>
      <c r="EP362" s="598"/>
      <c r="EQ362" s="598"/>
      <c r="ER362" s="598"/>
    </row>
    <row r="363" spans="1:148" ht="15" customHeight="1">
      <c r="A363" s="598"/>
      <c r="B363" s="598"/>
      <c r="C363" s="598"/>
      <c r="D363" s="598"/>
      <c r="E363" s="598"/>
      <c r="F363" s="598"/>
      <c r="G363" s="598"/>
      <c r="H363" s="598"/>
      <c r="I363" s="598"/>
      <c r="J363" s="598"/>
      <c r="K363" s="598"/>
      <c r="L363" s="598"/>
      <c r="M363" s="598"/>
      <c r="N363" s="598"/>
      <c r="O363" s="598"/>
      <c r="P363" s="598"/>
      <c r="Q363" s="598"/>
      <c r="R363" s="598"/>
      <c r="S363" s="598"/>
      <c r="T363" s="598"/>
      <c r="U363" s="598"/>
      <c r="V363" s="598"/>
      <c r="W363" s="598"/>
      <c r="X363" s="598"/>
      <c r="Y363" s="598"/>
      <c r="Z363" s="598"/>
      <c r="AA363" s="598"/>
      <c r="AB363" s="598"/>
      <c r="AC363" s="598"/>
      <c r="AD363" s="598"/>
      <c r="AE363" s="598"/>
      <c r="AF363" s="598"/>
      <c r="AG363" s="598"/>
      <c r="AH363" s="598"/>
      <c r="AI363" s="598"/>
      <c r="AJ363" s="598"/>
      <c r="AK363" s="598"/>
      <c r="AL363" s="598"/>
      <c r="AM363" s="598"/>
      <c r="AN363" s="598"/>
      <c r="AO363" s="598"/>
      <c r="AP363" s="598"/>
      <c r="AQ363" s="598"/>
      <c r="AR363" s="598"/>
      <c r="AS363" s="598"/>
      <c r="AT363" s="598"/>
      <c r="AU363" s="598"/>
      <c r="AV363" s="598"/>
      <c r="AW363" s="598"/>
      <c r="AX363" s="598"/>
      <c r="AY363" s="598"/>
      <c r="AZ363" s="598"/>
      <c r="BA363" s="598"/>
      <c r="BB363" s="598"/>
      <c r="BC363" s="598"/>
      <c r="BD363" s="598"/>
      <c r="BE363" s="598"/>
      <c r="BF363" s="598"/>
      <c r="BG363" s="598"/>
      <c r="BH363" s="598"/>
      <c r="BI363" s="598"/>
      <c r="BJ363" s="598"/>
      <c r="BK363" s="598"/>
      <c r="BL363" s="598"/>
      <c r="BM363" s="598"/>
      <c r="BN363" s="598"/>
      <c r="BO363" s="598"/>
      <c r="BP363" s="598"/>
      <c r="BQ363" s="598"/>
      <c r="BR363" s="598"/>
      <c r="BS363" s="598"/>
      <c r="BT363" s="598"/>
      <c r="BU363" s="598"/>
      <c r="BV363" s="598"/>
      <c r="BW363" s="598"/>
      <c r="BX363" s="598"/>
      <c r="BY363" s="598"/>
      <c r="BZ363" s="598"/>
      <c r="CA363" s="598"/>
      <c r="CB363" s="598"/>
      <c r="CC363" s="598"/>
      <c r="CD363" s="598"/>
      <c r="CE363" s="598"/>
      <c r="CF363" s="598"/>
      <c r="CG363" s="598"/>
      <c r="CH363" s="598"/>
      <c r="CI363" s="598"/>
      <c r="CJ363" s="598"/>
      <c r="CK363" s="598"/>
      <c r="CL363" s="598"/>
      <c r="CM363" s="598"/>
      <c r="CN363" s="598"/>
      <c r="CO363" s="598"/>
      <c r="CP363" s="598"/>
      <c r="CQ363" s="598"/>
      <c r="CR363" s="598"/>
      <c r="CS363" s="598"/>
      <c r="CT363" s="598"/>
      <c r="CU363" s="598"/>
      <c r="CV363" s="598"/>
      <c r="CW363" s="598"/>
      <c r="CX363" s="598"/>
      <c r="CY363" s="598"/>
      <c r="CZ363" s="598"/>
      <c r="DA363" s="598"/>
      <c r="DB363" s="598"/>
      <c r="DC363" s="598"/>
      <c r="DD363" s="598"/>
      <c r="DE363" s="598"/>
      <c r="DF363" s="598"/>
      <c r="DG363" s="598"/>
      <c r="DH363" s="598"/>
      <c r="DI363" s="598"/>
      <c r="DJ363" s="598"/>
      <c r="DK363" s="598"/>
      <c r="DL363" s="598"/>
      <c r="DM363" s="598"/>
      <c r="DN363" s="598"/>
      <c r="DO363" s="598"/>
      <c r="DP363" s="598"/>
      <c r="DQ363" s="598"/>
      <c r="DR363" s="598"/>
      <c r="DS363" s="598"/>
      <c r="DT363" s="598"/>
      <c r="DU363" s="598"/>
      <c r="DV363" s="598"/>
      <c r="DW363" s="598"/>
      <c r="DX363" s="598"/>
      <c r="DY363" s="598"/>
      <c r="DZ363" s="598"/>
      <c r="EA363" s="598"/>
      <c r="EB363" s="598"/>
      <c r="EC363" s="598"/>
      <c r="ED363" s="598"/>
      <c r="EE363" s="598"/>
      <c r="EF363" s="598"/>
      <c r="EG363" s="598"/>
      <c r="EH363" s="598"/>
      <c r="EI363" s="598"/>
      <c r="EJ363" s="598"/>
      <c r="EK363" s="598"/>
      <c r="EL363" s="598"/>
      <c r="EM363" s="598"/>
      <c r="EN363" s="598"/>
      <c r="EO363" s="598"/>
      <c r="EP363" s="598"/>
      <c r="EQ363" s="598"/>
      <c r="ER363" s="598"/>
    </row>
    <row r="364" spans="1:148" ht="15" customHeight="1">
      <c r="A364" s="598"/>
      <c r="B364" s="598"/>
      <c r="C364" s="598"/>
      <c r="D364" s="598"/>
      <c r="E364" s="598"/>
      <c r="F364" s="598"/>
      <c r="G364" s="598"/>
      <c r="H364" s="598"/>
      <c r="I364" s="598"/>
      <c r="J364" s="598"/>
      <c r="K364" s="598"/>
      <c r="L364" s="598"/>
      <c r="M364" s="598"/>
      <c r="N364" s="598"/>
      <c r="O364" s="598"/>
      <c r="P364" s="598"/>
      <c r="Q364" s="598"/>
      <c r="R364" s="598"/>
      <c r="S364" s="598"/>
      <c r="T364" s="598"/>
      <c r="U364" s="598"/>
      <c r="V364" s="598"/>
      <c r="W364" s="598"/>
      <c r="X364" s="598"/>
      <c r="Y364" s="598"/>
      <c r="Z364" s="598"/>
      <c r="AA364" s="598"/>
      <c r="AB364" s="598"/>
      <c r="AC364" s="598"/>
      <c r="AD364" s="598"/>
      <c r="AE364" s="598"/>
      <c r="AF364" s="598"/>
      <c r="AG364" s="598"/>
      <c r="AH364" s="598"/>
      <c r="AI364" s="598"/>
      <c r="AJ364" s="598"/>
      <c r="AK364" s="598"/>
      <c r="AL364" s="598"/>
      <c r="AM364" s="598"/>
      <c r="AN364" s="598"/>
      <c r="AO364" s="598"/>
      <c r="AP364" s="598"/>
      <c r="AQ364" s="598"/>
      <c r="AR364" s="598"/>
      <c r="AS364" s="598"/>
      <c r="AT364" s="598"/>
      <c r="AU364" s="598"/>
      <c r="AV364" s="598"/>
      <c r="AW364" s="598"/>
      <c r="AX364" s="598"/>
      <c r="AY364" s="598"/>
      <c r="AZ364" s="598"/>
      <c r="BA364" s="598"/>
      <c r="BB364" s="598"/>
      <c r="BC364" s="598"/>
      <c r="BD364" s="598"/>
      <c r="BE364" s="598"/>
      <c r="BF364" s="598"/>
      <c r="BG364" s="598"/>
      <c r="BH364" s="598"/>
      <c r="BI364" s="598"/>
      <c r="BJ364" s="598"/>
      <c r="BK364" s="598"/>
      <c r="BL364" s="598"/>
      <c r="BM364" s="598"/>
      <c r="BN364" s="598"/>
      <c r="BO364" s="598"/>
      <c r="BP364" s="598"/>
      <c r="BQ364" s="598"/>
      <c r="BR364" s="598"/>
      <c r="BS364" s="598"/>
      <c r="BT364" s="598"/>
      <c r="BU364" s="598"/>
      <c r="BV364" s="598"/>
      <c r="BW364" s="598"/>
      <c r="BX364" s="598"/>
      <c r="BY364" s="598"/>
      <c r="BZ364" s="598"/>
      <c r="CA364" s="598"/>
      <c r="CB364" s="598"/>
      <c r="CC364" s="598"/>
      <c r="CD364" s="598"/>
      <c r="CE364" s="598"/>
      <c r="CF364" s="598"/>
      <c r="CG364" s="598"/>
      <c r="CH364" s="598"/>
      <c r="CI364" s="598"/>
      <c r="CJ364" s="598"/>
      <c r="CK364" s="598"/>
      <c r="CL364" s="598"/>
      <c r="CM364" s="598"/>
      <c r="CN364" s="598"/>
      <c r="CO364" s="598"/>
      <c r="CP364" s="598"/>
      <c r="CQ364" s="598"/>
      <c r="CR364" s="598"/>
      <c r="CS364" s="598"/>
      <c r="CT364" s="598"/>
      <c r="CU364" s="598"/>
      <c r="CV364" s="598"/>
      <c r="CW364" s="598"/>
      <c r="CX364" s="598"/>
      <c r="CY364" s="598"/>
      <c r="CZ364" s="598"/>
      <c r="DA364" s="598"/>
      <c r="DB364" s="598"/>
      <c r="DC364" s="598"/>
      <c r="DD364" s="598"/>
      <c r="DE364" s="598"/>
      <c r="DF364" s="598"/>
      <c r="DG364" s="598"/>
      <c r="DH364" s="598"/>
      <c r="DI364" s="598"/>
      <c r="DJ364" s="598"/>
      <c r="DK364" s="598"/>
      <c r="DL364" s="598"/>
      <c r="DM364" s="598"/>
      <c r="DN364" s="598"/>
      <c r="DO364" s="598"/>
      <c r="DP364" s="598"/>
      <c r="DQ364" s="598"/>
      <c r="DR364" s="598"/>
      <c r="DS364" s="598"/>
      <c r="DT364" s="598"/>
      <c r="DU364" s="598"/>
      <c r="DV364" s="598"/>
      <c r="DW364" s="598"/>
      <c r="DX364" s="598"/>
      <c r="DY364" s="598"/>
      <c r="DZ364" s="598"/>
      <c r="EA364" s="598"/>
      <c r="EB364" s="598"/>
      <c r="EC364" s="598"/>
      <c r="ED364" s="598"/>
      <c r="EE364" s="598"/>
      <c r="EF364" s="598"/>
      <c r="EG364" s="598"/>
      <c r="EH364" s="598"/>
      <c r="EI364" s="598"/>
      <c r="EJ364" s="598"/>
      <c r="EK364" s="598"/>
      <c r="EL364" s="598"/>
      <c r="EM364" s="598"/>
      <c r="EN364" s="598"/>
      <c r="EO364" s="598"/>
      <c r="EP364" s="598"/>
      <c r="EQ364" s="598"/>
      <c r="ER364" s="598"/>
    </row>
    <row r="365" spans="1:148" ht="15" customHeight="1">
      <c r="A365" s="598"/>
      <c r="B365" s="598"/>
      <c r="C365" s="598"/>
      <c r="D365" s="598"/>
      <c r="E365" s="598"/>
      <c r="F365" s="598"/>
      <c r="G365" s="598"/>
      <c r="H365" s="598"/>
      <c r="I365" s="598"/>
      <c r="J365" s="598"/>
      <c r="K365" s="598"/>
      <c r="L365" s="598"/>
      <c r="M365" s="598"/>
      <c r="N365" s="598"/>
      <c r="O365" s="598"/>
      <c r="P365" s="598"/>
      <c r="Q365" s="598"/>
      <c r="R365" s="598"/>
      <c r="S365" s="598"/>
      <c r="T365" s="598"/>
      <c r="U365" s="598"/>
      <c r="V365" s="598"/>
      <c r="W365" s="598"/>
      <c r="X365" s="598"/>
      <c r="Y365" s="598"/>
      <c r="Z365" s="598"/>
      <c r="AA365" s="598"/>
      <c r="AB365" s="598"/>
      <c r="AC365" s="598"/>
      <c r="AD365" s="598"/>
      <c r="AE365" s="598"/>
      <c r="AF365" s="598"/>
      <c r="AG365" s="598"/>
      <c r="AH365" s="598"/>
      <c r="AI365" s="598"/>
      <c r="AJ365" s="598"/>
      <c r="AK365" s="598"/>
      <c r="AL365" s="598"/>
      <c r="AM365" s="598"/>
      <c r="AN365" s="598"/>
      <c r="AO365" s="598"/>
      <c r="AP365" s="598"/>
      <c r="AQ365" s="598"/>
      <c r="AR365" s="598"/>
      <c r="AS365" s="598"/>
      <c r="AT365" s="598"/>
      <c r="AU365" s="598"/>
      <c r="AV365" s="598"/>
      <c r="AW365" s="598"/>
      <c r="AX365" s="598"/>
      <c r="AY365" s="598"/>
      <c r="AZ365" s="598"/>
      <c r="BA365" s="598"/>
      <c r="BB365" s="598"/>
      <c r="BC365" s="598"/>
      <c r="BD365" s="598"/>
      <c r="BE365" s="598"/>
      <c r="BF365" s="598"/>
      <c r="BG365" s="598"/>
      <c r="BH365" s="598"/>
      <c r="BI365" s="598"/>
      <c r="BJ365" s="598"/>
      <c r="BK365" s="598"/>
      <c r="BL365" s="598"/>
      <c r="BM365" s="598"/>
      <c r="BN365" s="598"/>
      <c r="BO365" s="598"/>
      <c r="BP365" s="598"/>
      <c r="BQ365" s="598"/>
      <c r="BR365" s="598"/>
      <c r="BS365" s="598"/>
      <c r="BT365" s="598"/>
      <c r="BU365" s="598"/>
      <c r="BV365" s="598"/>
      <c r="BW365" s="598"/>
      <c r="BX365" s="598"/>
      <c r="BY365" s="598"/>
      <c r="BZ365" s="598"/>
      <c r="CA365" s="598"/>
      <c r="CB365" s="598"/>
      <c r="CC365" s="598"/>
      <c r="CD365" s="598"/>
      <c r="CE365" s="598"/>
      <c r="CF365" s="598"/>
      <c r="CG365" s="598"/>
      <c r="CH365" s="598"/>
      <c r="CI365" s="598"/>
      <c r="CJ365" s="598"/>
      <c r="CK365" s="598"/>
      <c r="CL365" s="598"/>
      <c r="CM365" s="598"/>
      <c r="CN365" s="598"/>
      <c r="CO365" s="598"/>
      <c r="CP365" s="598"/>
      <c r="CQ365" s="598"/>
      <c r="CR365" s="598"/>
      <c r="CS365" s="598"/>
      <c r="CT365" s="598"/>
      <c r="CU365" s="598"/>
      <c r="CV365" s="598"/>
      <c r="CW365" s="598"/>
      <c r="CX365" s="598"/>
      <c r="CY365" s="598"/>
      <c r="CZ365" s="598"/>
      <c r="DA365" s="598"/>
      <c r="DB365" s="598"/>
      <c r="DC365" s="598"/>
      <c r="DD365" s="598"/>
      <c r="DE365" s="598"/>
      <c r="DF365" s="598"/>
      <c r="DG365" s="598"/>
      <c r="DH365" s="598"/>
      <c r="DI365" s="598"/>
      <c r="DJ365" s="598"/>
      <c r="DK365" s="598"/>
      <c r="DL365" s="598"/>
      <c r="DM365" s="598"/>
      <c r="DN365" s="598"/>
      <c r="DO365" s="598"/>
      <c r="DP365" s="598"/>
      <c r="DQ365" s="598"/>
      <c r="DR365" s="598"/>
      <c r="DS365" s="598"/>
      <c r="DT365" s="598"/>
      <c r="DU365" s="598"/>
      <c r="DV365" s="598"/>
      <c r="DW365" s="598"/>
      <c r="DX365" s="598"/>
      <c r="DY365" s="598"/>
      <c r="DZ365" s="598"/>
      <c r="EA365" s="598"/>
      <c r="EB365" s="598"/>
      <c r="EC365" s="598"/>
      <c r="ED365" s="598"/>
      <c r="EE365" s="598"/>
      <c r="EF365" s="598"/>
      <c r="EG365" s="598"/>
      <c r="EH365" s="598"/>
      <c r="EI365" s="598"/>
      <c r="EJ365" s="598"/>
      <c r="EK365" s="598"/>
      <c r="EL365" s="598"/>
      <c r="EM365" s="598"/>
      <c r="EN365" s="598"/>
      <c r="EO365" s="598"/>
      <c r="EP365" s="598"/>
      <c r="EQ365" s="598"/>
      <c r="ER365" s="598"/>
    </row>
    <row r="366" spans="1:148" ht="15" customHeight="1">
      <c r="A366" s="598"/>
      <c r="B366" s="598"/>
      <c r="C366" s="598"/>
      <c r="D366" s="598"/>
      <c r="E366" s="598"/>
      <c r="F366" s="598"/>
      <c r="G366" s="598"/>
      <c r="H366" s="598"/>
      <c r="I366" s="598"/>
      <c r="J366" s="598"/>
      <c r="K366" s="598"/>
      <c r="L366" s="598"/>
      <c r="M366" s="598"/>
      <c r="N366" s="598"/>
      <c r="O366" s="598"/>
      <c r="P366" s="598"/>
      <c r="Q366" s="598"/>
      <c r="R366" s="598"/>
      <c r="S366" s="598"/>
      <c r="T366" s="598"/>
      <c r="U366" s="598"/>
      <c r="V366" s="598"/>
      <c r="W366" s="598"/>
      <c r="X366" s="598"/>
      <c r="Y366" s="598"/>
      <c r="Z366" s="598"/>
      <c r="AA366" s="598"/>
      <c r="AB366" s="598"/>
      <c r="AC366" s="598"/>
      <c r="AD366" s="598"/>
      <c r="AE366" s="598"/>
      <c r="AF366" s="598"/>
      <c r="AG366" s="598"/>
      <c r="AH366" s="598"/>
      <c r="AI366" s="598"/>
      <c r="AJ366" s="598"/>
      <c r="AK366" s="598"/>
      <c r="AL366" s="598"/>
      <c r="AM366" s="598"/>
      <c r="AN366" s="598"/>
      <c r="AO366" s="598"/>
      <c r="AP366" s="598"/>
      <c r="AQ366" s="598"/>
      <c r="AR366" s="598"/>
      <c r="AS366" s="598"/>
      <c r="AT366" s="598"/>
      <c r="AU366" s="598"/>
      <c r="AV366" s="598"/>
      <c r="AW366" s="598"/>
      <c r="AX366" s="598"/>
      <c r="AY366" s="598"/>
      <c r="AZ366" s="598"/>
      <c r="BA366" s="598"/>
      <c r="BB366" s="598"/>
      <c r="BC366" s="598"/>
      <c r="BD366" s="598"/>
      <c r="BE366" s="598"/>
      <c r="BF366" s="598"/>
      <c r="BG366" s="598"/>
      <c r="BH366" s="598"/>
      <c r="BI366" s="598"/>
      <c r="BJ366" s="598"/>
      <c r="BK366" s="598"/>
      <c r="BL366" s="598"/>
      <c r="BM366" s="598"/>
      <c r="BN366" s="598"/>
      <c r="BO366" s="598"/>
      <c r="BP366" s="598"/>
      <c r="BQ366" s="598"/>
      <c r="BR366" s="598"/>
      <c r="BS366" s="598"/>
      <c r="BT366" s="598"/>
      <c r="BU366" s="598"/>
      <c r="BV366" s="598"/>
      <c r="BW366" s="598"/>
      <c r="BX366" s="598"/>
      <c r="BY366" s="598"/>
      <c r="BZ366" s="598"/>
      <c r="CA366" s="598"/>
      <c r="CB366" s="598"/>
      <c r="CC366" s="598"/>
      <c r="CD366" s="598"/>
      <c r="CE366" s="598"/>
      <c r="CF366" s="598"/>
      <c r="CG366" s="598"/>
      <c r="CH366" s="598"/>
      <c r="CI366" s="598"/>
      <c r="CJ366" s="598"/>
      <c r="CK366" s="598"/>
      <c r="CL366" s="598"/>
      <c r="CM366" s="598"/>
      <c r="CN366" s="598"/>
      <c r="CO366" s="598"/>
      <c r="CP366" s="598"/>
      <c r="CQ366" s="598"/>
      <c r="CR366" s="598"/>
      <c r="CS366" s="598"/>
      <c r="CT366" s="598"/>
      <c r="CU366" s="598"/>
      <c r="CV366" s="598"/>
      <c r="CW366" s="598"/>
      <c r="CX366" s="598"/>
      <c r="CY366" s="598"/>
      <c r="CZ366" s="598"/>
      <c r="DA366" s="598"/>
      <c r="DB366" s="598"/>
      <c r="DC366" s="598"/>
      <c r="DD366" s="598"/>
      <c r="DE366" s="598"/>
      <c r="DF366" s="598"/>
      <c r="DG366" s="598"/>
      <c r="DH366" s="598"/>
      <c r="DI366" s="598"/>
      <c r="DJ366" s="598"/>
      <c r="DK366" s="598"/>
      <c r="DL366" s="598"/>
      <c r="DM366" s="598"/>
      <c r="DN366" s="598"/>
      <c r="DO366" s="598"/>
      <c r="DP366" s="598"/>
      <c r="DQ366" s="598"/>
      <c r="DR366" s="598"/>
      <c r="DS366" s="598"/>
      <c r="DT366" s="598"/>
      <c r="DU366" s="598"/>
      <c r="DV366" s="598"/>
      <c r="DW366" s="598"/>
      <c r="DX366" s="598"/>
      <c r="DY366" s="598"/>
      <c r="DZ366" s="598"/>
      <c r="EA366" s="598"/>
      <c r="EB366" s="598"/>
      <c r="EC366" s="598"/>
      <c r="ED366" s="598"/>
      <c r="EE366" s="598"/>
      <c r="EF366" s="598"/>
      <c r="EG366" s="598"/>
      <c r="EH366" s="598"/>
      <c r="EI366" s="598"/>
      <c r="EJ366" s="598"/>
      <c r="EK366" s="598"/>
      <c r="EL366" s="598"/>
      <c r="EM366" s="598"/>
      <c r="EN366" s="598"/>
      <c r="EO366" s="598"/>
      <c r="EP366" s="598"/>
      <c r="EQ366" s="598"/>
      <c r="ER366" s="598"/>
    </row>
    <row r="367" spans="1:148" ht="15" customHeight="1">
      <c r="A367" s="598"/>
      <c r="B367" s="598"/>
      <c r="C367" s="598"/>
      <c r="D367" s="598"/>
      <c r="E367" s="598"/>
      <c r="F367" s="598"/>
      <c r="G367" s="598"/>
      <c r="H367" s="598"/>
      <c r="I367" s="598"/>
      <c r="J367" s="598"/>
      <c r="K367" s="598"/>
      <c r="L367" s="598"/>
      <c r="M367" s="598"/>
      <c r="N367" s="598"/>
      <c r="O367" s="598"/>
      <c r="P367" s="598"/>
      <c r="Q367" s="598"/>
      <c r="R367" s="598"/>
      <c r="S367" s="598"/>
      <c r="T367" s="598"/>
      <c r="U367" s="598"/>
      <c r="V367" s="598"/>
      <c r="W367" s="598"/>
      <c r="X367" s="598"/>
      <c r="Y367" s="598"/>
      <c r="Z367" s="598"/>
      <c r="AA367" s="598"/>
      <c r="AB367" s="598"/>
      <c r="AC367" s="598"/>
      <c r="AD367" s="598"/>
      <c r="AE367" s="598"/>
      <c r="AF367" s="598"/>
      <c r="AG367" s="598"/>
      <c r="AH367" s="598"/>
      <c r="AI367" s="598"/>
      <c r="AJ367" s="598"/>
      <c r="AK367" s="598"/>
      <c r="AL367" s="598"/>
      <c r="AM367" s="598"/>
      <c r="AN367" s="598"/>
      <c r="AO367" s="598"/>
      <c r="AP367" s="598"/>
      <c r="AQ367" s="598"/>
      <c r="AR367" s="598"/>
      <c r="AS367" s="598"/>
      <c r="AT367" s="598"/>
      <c r="AU367" s="598"/>
      <c r="AV367" s="598"/>
      <c r="AW367" s="598"/>
      <c r="AX367" s="598"/>
      <c r="AY367" s="598"/>
      <c r="AZ367" s="598"/>
      <c r="BA367" s="598"/>
      <c r="BB367" s="598"/>
      <c r="BC367" s="598"/>
      <c r="BD367" s="598"/>
      <c r="BE367" s="598"/>
      <c r="BF367" s="598"/>
      <c r="BG367" s="598"/>
      <c r="BH367" s="598"/>
      <c r="BI367" s="598"/>
      <c r="BJ367" s="598"/>
      <c r="BK367" s="598"/>
      <c r="BL367" s="598"/>
      <c r="BM367" s="598"/>
      <c r="BN367" s="598"/>
      <c r="BO367" s="598"/>
      <c r="BP367" s="598"/>
      <c r="BQ367" s="598"/>
      <c r="BR367" s="598"/>
      <c r="BS367" s="598"/>
      <c r="BT367" s="598"/>
      <c r="BU367" s="598"/>
      <c r="BV367" s="598"/>
      <c r="BW367" s="598"/>
      <c r="BX367" s="598"/>
      <c r="BY367" s="598"/>
      <c r="BZ367" s="598"/>
      <c r="CA367" s="598"/>
      <c r="CB367" s="598"/>
      <c r="CC367" s="598"/>
      <c r="CD367" s="598"/>
      <c r="CE367" s="598"/>
      <c r="CF367" s="598"/>
      <c r="CG367" s="598"/>
      <c r="CH367" s="598"/>
      <c r="CI367" s="598"/>
      <c r="CJ367" s="598"/>
      <c r="CK367" s="598"/>
      <c r="CL367" s="598"/>
      <c r="CM367" s="598"/>
      <c r="CN367" s="598"/>
      <c r="CO367" s="598"/>
      <c r="CP367" s="598"/>
      <c r="CQ367" s="598"/>
      <c r="CR367" s="598"/>
      <c r="CS367" s="598"/>
      <c r="CT367" s="598"/>
      <c r="CU367" s="598"/>
      <c r="CV367" s="598"/>
      <c r="CW367" s="598"/>
      <c r="CX367" s="598"/>
      <c r="CY367" s="598"/>
      <c r="CZ367" s="598"/>
      <c r="DA367" s="598"/>
      <c r="DB367" s="598"/>
      <c r="DC367" s="598"/>
      <c r="DD367" s="598"/>
      <c r="DE367" s="598"/>
      <c r="DF367" s="598"/>
      <c r="DG367" s="598"/>
      <c r="DH367" s="598"/>
      <c r="DI367" s="598"/>
      <c r="DJ367" s="598"/>
      <c r="DK367" s="598"/>
      <c r="DL367" s="598"/>
      <c r="DM367" s="598"/>
      <c r="DN367" s="598"/>
      <c r="DO367" s="598"/>
      <c r="DP367" s="598"/>
      <c r="DQ367" s="598"/>
      <c r="DR367" s="598"/>
      <c r="DS367" s="598"/>
      <c r="DT367" s="598"/>
      <c r="DU367" s="598"/>
      <c r="DV367" s="598"/>
      <c r="DW367" s="598"/>
      <c r="DX367" s="598"/>
      <c r="DY367" s="598"/>
      <c r="DZ367" s="598"/>
      <c r="EA367" s="598"/>
      <c r="EB367" s="598"/>
      <c r="EC367" s="598"/>
      <c r="ED367" s="598"/>
      <c r="EE367" s="598"/>
      <c r="EF367" s="598"/>
      <c r="EG367" s="598"/>
      <c r="EH367" s="598"/>
      <c r="EI367" s="598"/>
      <c r="EJ367" s="598"/>
      <c r="EK367" s="598"/>
      <c r="EL367" s="598"/>
      <c r="EM367" s="598"/>
      <c r="EN367" s="598"/>
      <c r="EO367" s="598"/>
      <c r="EP367" s="598"/>
      <c r="EQ367" s="598"/>
      <c r="ER367" s="598"/>
    </row>
    <row r="368" spans="1:148" ht="15" customHeight="1">
      <c r="A368" s="598"/>
      <c r="B368" s="598"/>
      <c r="C368" s="598"/>
      <c r="D368" s="598"/>
      <c r="E368" s="598"/>
      <c r="F368" s="598"/>
      <c r="G368" s="598"/>
      <c r="H368" s="598"/>
      <c r="I368" s="598"/>
      <c r="J368" s="598"/>
      <c r="K368" s="598"/>
      <c r="L368" s="598"/>
      <c r="M368" s="598"/>
      <c r="N368" s="598"/>
      <c r="O368" s="598"/>
      <c r="P368" s="598"/>
      <c r="Q368" s="598"/>
      <c r="R368" s="598"/>
      <c r="S368" s="598"/>
      <c r="T368" s="598"/>
      <c r="U368" s="598"/>
      <c r="V368" s="598"/>
      <c r="W368" s="598"/>
      <c r="X368" s="598"/>
      <c r="Y368" s="598"/>
      <c r="Z368" s="598"/>
      <c r="AA368" s="598"/>
      <c r="AB368" s="598"/>
      <c r="AC368" s="598"/>
      <c r="AD368" s="598"/>
      <c r="AE368" s="598"/>
      <c r="AF368" s="598"/>
      <c r="AG368" s="598"/>
      <c r="AH368" s="598"/>
      <c r="AI368" s="598"/>
      <c r="AJ368" s="598"/>
      <c r="AK368" s="598"/>
      <c r="AL368" s="598"/>
      <c r="AM368" s="598"/>
      <c r="AN368" s="598"/>
      <c r="AO368" s="598"/>
      <c r="AP368" s="598"/>
      <c r="AQ368" s="598"/>
      <c r="AR368" s="598"/>
      <c r="AS368" s="598"/>
      <c r="AT368" s="598"/>
      <c r="AU368" s="598"/>
      <c r="AV368" s="598"/>
      <c r="AW368" s="598"/>
      <c r="AX368" s="598"/>
      <c r="AY368" s="598"/>
      <c r="AZ368" s="598"/>
      <c r="BA368" s="598"/>
      <c r="BB368" s="598"/>
      <c r="BC368" s="598"/>
      <c r="BD368" s="598"/>
      <c r="BE368" s="598"/>
      <c r="BF368" s="598"/>
      <c r="BG368" s="598"/>
      <c r="BH368" s="598"/>
      <c r="BI368" s="598"/>
      <c r="BJ368" s="598"/>
      <c r="BK368" s="598"/>
      <c r="BL368" s="598"/>
      <c r="BM368" s="598"/>
      <c r="BN368" s="598"/>
      <c r="BO368" s="598"/>
      <c r="BP368" s="598"/>
      <c r="BQ368" s="598"/>
      <c r="BR368" s="598"/>
      <c r="BS368" s="598"/>
      <c r="BT368" s="598"/>
      <c r="BU368" s="598"/>
      <c r="BV368" s="598"/>
      <c r="BW368" s="598"/>
      <c r="BX368" s="598"/>
      <c r="BY368" s="598"/>
      <c r="BZ368" s="598"/>
      <c r="CA368" s="598"/>
      <c r="CB368" s="598"/>
      <c r="CC368" s="598"/>
      <c r="CD368" s="598"/>
      <c r="CE368" s="598"/>
      <c r="CF368" s="598"/>
      <c r="CG368" s="598"/>
      <c r="CH368" s="598"/>
      <c r="CI368" s="598"/>
      <c r="CJ368" s="598"/>
      <c r="CK368" s="598"/>
      <c r="CL368" s="598"/>
      <c r="CM368" s="598"/>
      <c r="CN368" s="598"/>
      <c r="CO368" s="598"/>
      <c r="CP368" s="598"/>
      <c r="CQ368" s="598"/>
      <c r="CR368" s="598"/>
      <c r="CS368" s="598"/>
      <c r="CT368" s="598"/>
      <c r="CU368" s="598"/>
      <c r="CV368" s="598"/>
      <c r="CW368" s="598"/>
      <c r="CX368" s="598"/>
      <c r="CY368" s="598"/>
      <c r="CZ368" s="598"/>
      <c r="DA368" s="598"/>
      <c r="DB368" s="598"/>
      <c r="DC368" s="598"/>
      <c r="DD368" s="598"/>
      <c r="DE368" s="598"/>
      <c r="DF368" s="598"/>
      <c r="DG368" s="598"/>
      <c r="DH368" s="598"/>
      <c r="DI368" s="598"/>
      <c r="DJ368" s="598"/>
      <c r="DK368" s="598"/>
      <c r="DL368" s="598"/>
      <c r="DM368" s="598"/>
      <c r="DN368" s="598"/>
      <c r="DO368" s="598"/>
      <c r="DP368" s="598"/>
      <c r="DQ368" s="598"/>
      <c r="DR368" s="598"/>
      <c r="DS368" s="598"/>
      <c r="DT368" s="598"/>
      <c r="DU368" s="598"/>
      <c r="DV368" s="598"/>
      <c r="DW368" s="598"/>
      <c r="DX368" s="598"/>
      <c r="DY368" s="598"/>
      <c r="DZ368" s="598"/>
      <c r="EA368" s="598"/>
      <c r="EB368" s="598"/>
      <c r="EC368" s="598"/>
      <c r="ED368" s="598"/>
      <c r="EE368" s="598"/>
      <c r="EF368" s="598"/>
      <c r="EG368" s="598"/>
      <c r="EH368" s="598"/>
      <c r="EI368" s="598"/>
      <c r="EJ368" s="598"/>
      <c r="EK368" s="598"/>
      <c r="EL368" s="598"/>
      <c r="EM368" s="598"/>
      <c r="EN368" s="598"/>
      <c r="EO368" s="598"/>
      <c r="EP368" s="598"/>
      <c r="EQ368" s="598"/>
      <c r="ER368" s="598"/>
    </row>
    <row r="369" spans="1:148" ht="15" customHeight="1">
      <c r="A369" s="598"/>
      <c r="B369" s="598"/>
      <c r="C369" s="598"/>
      <c r="D369" s="598"/>
      <c r="E369" s="598"/>
      <c r="F369" s="598"/>
      <c r="G369" s="598"/>
      <c r="H369" s="598"/>
      <c r="I369" s="598"/>
      <c r="J369" s="598"/>
      <c r="K369" s="598"/>
      <c r="L369" s="598"/>
      <c r="M369" s="598"/>
      <c r="N369" s="598"/>
      <c r="O369" s="598"/>
      <c r="P369" s="598"/>
      <c r="Q369" s="598"/>
      <c r="R369" s="598"/>
      <c r="S369" s="598"/>
      <c r="T369" s="598"/>
      <c r="U369" s="598"/>
      <c r="V369" s="598"/>
      <c r="W369" s="598"/>
      <c r="X369" s="598"/>
      <c r="Y369" s="598"/>
      <c r="Z369" s="598"/>
      <c r="AA369" s="598"/>
      <c r="AB369" s="598"/>
      <c r="AC369" s="598"/>
      <c r="AD369" s="598"/>
      <c r="AE369" s="598"/>
      <c r="AF369" s="598"/>
      <c r="AG369" s="598"/>
      <c r="AH369" s="598"/>
      <c r="AI369" s="598"/>
      <c r="AJ369" s="598"/>
      <c r="AK369" s="598"/>
      <c r="AL369" s="598"/>
      <c r="AM369" s="598"/>
      <c r="AN369" s="598"/>
      <c r="AO369" s="598"/>
      <c r="AP369" s="598"/>
      <c r="AQ369" s="598"/>
      <c r="AR369" s="598"/>
      <c r="AS369" s="598"/>
      <c r="AT369" s="598"/>
      <c r="AU369" s="598"/>
      <c r="AV369" s="598"/>
      <c r="AW369" s="598"/>
      <c r="AX369" s="598"/>
      <c r="AY369" s="598"/>
      <c r="AZ369" s="598"/>
      <c r="BA369" s="598"/>
      <c r="BB369" s="598"/>
      <c r="BC369" s="598"/>
      <c r="BD369" s="598"/>
      <c r="BE369" s="598"/>
      <c r="BF369" s="598"/>
      <c r="BG369" s="598"/>
      <c r="BH369" s="598"/>
      <c r="BI369" s="598"/>
      <c r="BJ369" s="598"/>
      <c r="BK369" s="598"/>
      <c r="BL369" s="598"/>
      <c r="BM369" s="598"/>
      <c r="BN369" s="598"/>
      <c r="BO369" s="598"/>
      <c r="BP369" s="598"/>
      <c r="BQ369" s="598"/>
      <c r="BR369" s="598"/>
      <c r="BS369" s="598"/>
      <c r="BT369" s="598"/>
      <c r="BU369" s="598"/>
      <c r="BV369" s="598"/>
      <c r="BW369" s="598"/>
      <c r="BX369" s="598"/>
      <c r="BY369" s="598"/>
      <c r="BZ369" s="598"/>
      <c r="CA369" s="598"/>
      <c r="CB369" s="598"/>
      <c r="CC369" s="598"/>
      <c r="CD369" s="598"/>
      <c r="CE369" s="598"/>
      <c r="CF369" s="598"/>
      <c r="CG369" s="598"/>
      <c r="CH369" s="598"/>
      <c r="CI369" s="598"/>
      <c r="CJ369" s="598"/>
      <c r="CK369" s="598"/>
      <c r="CL369" s="598"/>
      <c r="CM369" s="598"/>
      <c r="CN369" s="598"/>
      <c r="CO369" s="598"/>
      <c r="CP369" s="598"/>
      <c r="CQ369" s="598"/>
      <c r="CR369" s="598"/>
      <c r="CS369" s="598"/>
      <c r="CT369" s="598"/>
      <c r="CU369" s="598"/>
      <c r="CV369" s="598"/>
      <c r="CW369" s="598"/>
      <c r="CX369" s="598"/>
      <c r="CY369" s="598"/>
      <c r="CZ369" s="598"/>
      <c r="DA369" s="598"/>
      <c r="DB369" s="598"/>
      <c r="DC369" s="598"/>
      <c r="DD369" s="598"/>
      <c r="DE369" s="598"/>
      <c r="DF369" s="598"/>
      <c r="DG369" s="598"/>
      <c r="DH369" s="598"/>
      <c r="DI369" s="598"/>
      <c r="DJ369" s="598"/>
      <c r="DK369" s="598"/>
      <c r="DL369" s="598"/>
      <c r="DM369" s="598"/>
      <c r="DN369" s="598"/>
      <c r="DO369" s="598"/>
      <c r="DP369" s="598"/>
      <c r="DQ369" s="598"/>
      <c r="DR369" s="598"/>
      <c r="DS369" s="598"/>
      <c r="DT369" s="598"/>
      <c r="DU369" s="598"/>
      <c r="DV369" s="598"/>
      <c r="DW369" s="598"/>
      <c r="DX369" s="598"/>
      <c r="DY369" s="598"/>
      <c r="DZ369" s="598"/>
      <c r="EA369" s="598"/>
      <c r="EB369" s="598"/>
      <c r="EC369" s="598"/>
      <c r="ED369" s="598"/>
      <c r="EE369" s="598"/>
      <c r="EF369" s="598"/>
      <c r="EG369" s="598"/>
      <c r="EH369" s="598"/>
      <c r="EI369" s="598"/>
      <c r="EJ369" s="598"/>
      <c r="EK369" s="598"/>
      <c r="EL369" s="598"/>
      <c r="EM369" s="598"/>
      <c r="EN369" s="598"/>
      <c r="EO369" s="598"/>
      <c r="EP369" s="598"/>
      <c r="EQ369" s="598"/>
      <c r="ER369" s="598"/>
    </row>
    <row r="370" spans="1:148" ht="15" customHeight="1">
      <c r="A370" s="598"/>
      <c r="B370" s="598"/>
      <c r="C370" s="598"/>
      <c r="D370" s="598"/>
      <c r="E370" s="598"/>
      <c r="F370" s="598"/>
      <c r="G370" s="598"/>
      <c r="H370" s="598"/>
      <c r="I370" s="598"/>
      <c r="J370" s="598"/>
      <c r="K370" s="598"/>
      <c r="L370" s="598"/>
      <c r="M370" s="598"/>
      <c r="N370" s="598"/>
      <c r="O370" s="598"/>
      <c r="P370" s="598"/>
      <c r="Q370" s="598"/>
      <c r="R370" s="598"/>
      <c r="S370" s="598"/>
      <c r="T370" s="598"/>
      <c r="U370" s="598"/>
      <c r="V370" s="598"/>
      <c r="W370" s="598"/>
      <c r="X370" s="598"/>
      <c r="Y370" s="598"/>
      <c r="Z370" s="598"/>
      <c r="AA370" s="598"/>
      <c r="AB370" s="598"/>
      <c r="AC370" s="598"/>
      <c r="AD370" s="598"/>
      <c r="AE370" s="598"/>
      <c r="AF370" s="598"/>
      <c r="AG370" s="598"/>
      <c r="AH370" s="598"/>
      <c r="AI370" s="598"/>
      <c r="AJ370" s="598"/>
      <c r="AK370" s="598"/>
      <c r="AL370" s="598"/>
      <c r="AM370" s="598"/>
      <c r="AN370" s="598"/>
      <c r="AO370" s="598"/>
      <c r="AP370" s="598"/>
      <c r="AQ370" s="598"/>
      <c r="AR370" s="598"/>
      <c r="AS370" s="598"/>
      <c r="AT370" s="598"/>
      <c r="AU370" s="598"/>
      <c r="AV370" s="598"/>
      <c r="AW370" s="598"/>
      <c r="AX370" s="598"/>
      <c r="AY370" s="598"/>
      <c r="AZ370" s="598"/>
      <c r="BA370" s="598"/>
      <c r="BB370" s="598"/>
      <c r="BC370" s="598"/>
      <c r="BD370" s="598"/>
      <c r="BE370" s="598"/>
      <c r="BF370" s="598"/>
      <c r="BG370" s="598"/>
      <c r="BH370" s="598"/>
      <c r="BI370" s="598"/>
      <c r="BJ370" s="598"/>
      <c r="BK370" s="598"/>
      <c r="BL370" s="598"/>
      <c r="BM370" s="598"/>
      <c r="BN370" s="598"/>
      <c r="BO370" s="598"/>
      <c r="BP370" s="598"/>
      <c r="BQ370" s="598"/>
      <c r="BR370" s="598"/>
      <c r="BS370" s="598"/>
      <c r="BT370" s="598"/>
      <c r="BU370" s="598"/>
      <c r="BV370" s="598"/>
      <c r="BW370" s="598"/>
      <c r="BX370" s="598"/>
      <c r="BY370" s="598"/>
      <c r="BZ370" s="598"/>
      <c r="CA370" s="598"/>
      <c r="CB370" s="598"/>
      <c r="CC370" s="598"/>
      <c r="CD370" s="598"/>
      <c r="CE370" s="598"/>
      <c r="CF370" s="598"/>
      <c r="CG370" s="598"/>
      <c r="CH370" s="598"/>
      <c r="CI370" s="598"/>
      <c r="CJ370" s="598"/>
      <c r="CK370" s="598"/>
      <c r="CL370" s="598"/>
      <c r="CM370" s="598"/>
      <c r="CN370" s="598"/>
      <c r="CO370" s="598"/>
      <c r="CP370" s="598"/>
      <c r="CQ370" s="598"/>
      <c r="CR370" s="598"/>
      <c r="CS370" s="598"/>
      <c r="CT370" s="598"/>
      <c r="CU370" s="598"/>
      <c r="CV370" s="598"/>
      <c r="CW370" s="598"/>
      <c r="CX370" s="598"/>
      <c r="CY370" s="598"/>
      <c r="CZ370" s="598"/>
      <c r="DA370" s="598"/>
      <c r="DB370" s="598"/>
      <c r="DC370" s="598"/>
      <c r="DD370" s="598"/>
      <c r="DE370" s="598"/>
      <c r="DF370" s="598"/>
      <c r="DG370" s="598"/>
      <c r="DH370" s="598"/>
      <c r="DI370" s="598"/>
      <c r="DJ370" s="598"/>
      <c r="DK370" s="598"/>
      <c r="DL370" s="598"/>
      <c r="DM370" s="598"/>
      <c r="DN370" s="598"/>
      <c r="DO370" s="598"/>
      <c r="DP370" s="598"/>
      <c r="DQ370" s="598"/>
      <c r="DR370" s="598"/>
      <c r="DS370" s="598"/>
      <c r="DT370" s="598"/>
      <c r="DU370" s="598"/>
      <c r="DV370" s="598"/>
      <c r="DW370" s="598"/>
      <c r="DX370" s="598"/>
      <c r="DY370" s="598"/>
      <c r="DZ370" s="598"/>
      <c r="EA370" s="598"/>
      <c r="EB370" s="598"/>
      <c r="EC370" s="598"/>
      <c r="ED370" s="598"/>
      <c r="EE370" s="598"/>
      <c r="EF370" s="598"/>
      <c r="EG370" s="598"/>
      <c r="EH370" s="598"/>
      <c r="EI370" s="598"/>
      <c r="EJ370" s="598"/>
      <c r="EK370" s="598"/>
      <c r="EL370" s="598"/>
      <c r="EM370" s="598"/>
      <c r="EN370" s="598"/>
      <c r="EO370" s="598"/>
      <c r="EP370" s="598"/>
      <c r="EQ370" s="598"/>
      <c r="ER370" s="598"/>
    </row>
    <row r="371" spans="1:148" ht="15" customHeight="1">
      <c r="A371" s="598"/>
      <c r="B371" s="598"/>
      <c r="C371" s="598"/>
      <c r="D371" s="598"/>
      <c r="E371" s="598"/>
      <c r="F371" s="598"/>
      <c r="G371" s="598"/>
      <c r="H371" s="598"/>
      <c r="I371" s="598"/>
      <c r="J371" s="598"/>
      <c r="K371" s="598"/>
      <c r="L371" s="598"/>
      <c r="M371" s="598"/>
      <c r="N371" s="598"/>
      <c r="O371" s="598"/>
      <c r="P371" s="598"/>
      <c r="Q371" s="598"/>
      <c r="R371" s="598"/>
      <c r="S371" s="598"/>
      <c r="T371" s="598"/>
      <c r="U371" s="598"/>
      <c r="V371" s="598"/>
      <c r="W371" s="598"/>
      <c r="X371" s="598"/>
      <c r="Y371" s="598"/>
      <c r="Z371" s="598"/>
      <c r="AA371" s="598"/>
      <c r="AB371" s="598"/>
      <c r="AC371" s="598"/>
      <c r="AD371" s="598"/>
      <c r="AE371" s="598"/>
      <c r="AF371" s="598"/>
      <c r="AG371" s="598"/>
      <c r="AH371" s="598"/>
      <c r="AI371" s="598"/>
      <c r="AJ371" s="598"/>
      <c r="AK371" s="598"/>
      <c r="AL371" s="598"/>
      <c r="AM371" s="598"/>
      <c r="AN371" s="598"/>
      <c r="AO371" s="598"/>
      <c r="AP371" s="598"/>
      <c r="AQ371" s="598"/>
      <c r="AR371" s="598"/>
      <c r="AS371" s="598"/>
      <c r="AT371" s="598"/>
      <c r="AU371" s="598"/>
      <c r="AV371" s="598"/>
      <c r="AW371" s="598"/>
      <c r="AX371" s="598"/>
      <c r="AY371" s="598"/>
      <c r="AZ371" s="598"/>
      <c r="BA371" s="598"/>
      <c r="BB371" s="598"/>
      <c r="BC371" s="598"/>
      <c r="BD371" s="598"/>
      <c r="BE371" s="598"/>
      <c r="BF371" s="598"/>
      <c r="BG371" s="598"/>
      <c r="BH371" s="598"/>
      <c r="BI371" s="598"/>
      <c r="BJ371" s="598"/>
      <c r="BK371" s="598"/>
      <c r="BL371" s="598"/>
      <c r="BM371" s="598"/>
      <c r="BN371" s="598"/>
      <c r="BO371" s="598"/>
      <c r="BP371" s="598"/>
      <c r="BQ371" s="598"/>
      <c r="BR371" s="598"/>
      <c r="BS371" s="598"/>
      <c r="BT371" s="598"/>
      <c r="BU371" s="598"/>
      <c r="BV371" s="598"/>
      <c r="BW371" s="598"/>
      <c r="BX371" s="598"/>
      <c r="BY371" s="598"/>
      <c r="BZ371" s="598"/>
      <c r="CA371" s="598"/>
      <c r="CB371" s="598"/>
      <c r="CC371" s="598"/>
      <c r="CD371" s="598"/>
      <c r="CE371" s="598"/>
      <c r="CF371" s="598"/>
      <c r="CG371" s="598"/>
      <c r="CH371" s="598"/>
      <c r="CI371" s="598"/>
      <c r="CJ371" s="598"/>
      <c r="CK371" s="598"/>
      <c r="CL371" s="598"/>
      <c r="CM371" s="598"/>
      <c r="CN371" s="598"/>
      <c r="CO371" s="598"/>
      <c r="CP371" s="598"/>
      <c r="CQ371" s="598"/>
      <c r="CR371" s="598"/>
      <c r="CS371" s="598"/>
      <c r="CT371" s="598"/>
      <c r="CU371" s="598"/>
      <c r="CV371" s="598"/>
      <c r="CW371" s="598"/>
      <c r="CX371" s="598"/>
      <c r="CY371" s="598"/>
      <c r="CZ371" s="598"/>
      <c r="DA371" s="598"/>
      <c r="DB371" s="598"/>
      <c r="DC371" s="598"/>
      <c r="DD371" s="598"/>
      <c r="DE371" s="598"/>
      <c r="DF371" s="598"/>
      <c r="DG371" s="598"/>
      <c r="DH371" s="598"/>
      <c r="DI371" s="598"/>
      <c r="DJ371" s="598"/>
      <c r="DK371" s="598"/>
      <c r="DL371" s="598"/>
      <c r="DM371" s="598"/>
      <c r="DN371" s="598"/>
      <c r="DO371" s="598"/>
      <c r="DP371" s="598"/>
      <c r="DQ371" s="598"/>
      <c r="DR371" s="598"/>
      <c r="DS371" s="598"/>
      <c r="DT371" s="598"/>
      <c r="DU371" s="598"/>
      <c r="DV371" s="598"/>
      <c r="DW371" s="598"/>
      <c r="DX371" s="598"/>
      <c r="DY371" s="598"/>
      <c r="DZ371" s="598"/>
      <c r="EA371" s="598"/>
      <c r="EB371" s="598"/>
      <c r="EC371" s="598"/>
      <c r="ED371" s="598"/>
      <c r="EE371" s="598"/>
      <c r="EF371" s="598"/>
      <c r="EG371" s="598"/>
      <c r="EH371" s="598"/>
      <c r="EI371" s="598"/>
      <c r="EJ371" s="598"/>
      <c r="EK371" s="598"/>
      <c r="EL371" s="598"/>
      <c r="EM371" s="598"/>
      <c r="EN371" s="598"/>
      <c r="EO371" s="598"/>
      <c r="EP371" s="598"/>
      <c r="EQ371" s="598"/>
      <c r="ER371" s="598"/>
    </row>
    <row r="372" spans="1:148" ht="15" customHeight="1">
      <c r="A372" s="598"/>
      <c r="B372" s="598"/>
      <c r="C372" s="598"/>
      <c r="D372" s="598"/>
      <c r="E372" s="598"/>
      <c r="F372" s="598"/>
      <c r="G372" s="598"/>
      <c r="H372" s="598"/>
      <c r="I372" s="598"/>
      <c r="J372" s="598"/>
      <c r="K372" s="598"/>
      <c r="L372" s="598"/>
      <c r="M372" s="598"/>
      <c r="N372" s="598"/>
      <c r="O372" s="598"/>
      <c r="P372" s="598"/>
      <c r="Q372" s="598"/>
      <c r="R372" s="598"/>
      <c r="S372" s="598"/>
      <c r="T372" s="598"/>
      <c r="U372" s="598"/>
      <c r="V372" s="598"/>
      <c r="W372" s="598"/>
      <c r="X372" s="598"/>
      <c r="Y372" s="598"/>
      <c r="Z372" s="598"/>
      <c r="AA372" s="598"/>
      <c r="AB372" s="598"/>
      <c r="AC372" s="598"/>
      <c r="AD372" s="598"/>
      <c r="AE372" s="598"/>
      <c r="AF372" s="598"/>
      <c r="AG372" s="598"/>
      <c r="AH372" s="598"/>
      <c r="AI372" s="598"/>
      <c r="AJ372" s="598"/>
      <c r="AK372" s="598"/>
      <c r="AL372" s="598"/>
      <c r="AM372" s="598"/>
      <c r="AN372" s="598"/>
      <c r="AO372" s="598"/>
      <c r="AP372" s="598"/>
      <c r="AQ372" s="598"/>
      <c r="AR372" s="598"/>
      <c r="AS372" s="598"/>
      <c r="AT372" s="598"/>
      <c r="AU372" s="598"/>
      <c r="AV372" s="598"/>
      <c r="AW372" s="598"/>
      <c r="AX372" s="598"/>
      <c r="AY372" s="598"/>
      <c r="AZ372" s="598"/>
      <c r="BA372" s="598"/>
      <c r="BB372" s="598"/>
      <c r="BC372" s="598"/>
      <c r="BD372" s="598"/>
      <c r="BE372" s="598"/>
      <c r="BF372" s="598"/>
      <c r="BG372" s="598"/>
      <c r="BH372" s="598"/>
      <c r="BI372" s="598"/>
      <c r="BJ372" s="598"/>
      <c r="BK372" s="598"/>
      <c r="BL372" s="598"/>
      <c r="BM372" s="598"/>
      <c r="BN372" s="598"/>
      <c r="BO372" s="598"/>
      <c r="BP372" s="598"/>
      <c r="BQ372" s="598"/>
      <c r="BR372" s="598"/>
      <c r="BS372" s="598"/>
      <c r="BT372" s="598"/>
      <c r="BU372" s="598"/>
      <c r="BV372" s="598"/>
      <c r="BW372" s="598"/>
      <c r="BX372" s="598"/>
      <c r="BY372" s="598"/>
      <c r="BZ372" s="598"/>
      <c r="CA372" s="598"/>
      <c r="CB372" s="598"/>
      <c r="CC372" s="598"/>
      <c r="CD372" s="598"/>
      <c r="CE372" s="598"/>
      <c r="CF372" s="598"/>
      <c r="CG372" s="598"/>
      <c r="CH372" s="598"/>
      <c r="CI372" s="598"/>
      <c r="CJ372" s="598"/>
      <c r="CK372" s="598"/>
      <c r="CL372" s="598"/>
      <c r="CM372" s="598"/>
      <c r="CN372" s="598"/>
      <c r="CO372" s="598"/>
      <c r="CP372" s="598"/>
      <c r="CQ372" s="598"/>
      <c r="CR372" s="598"/>
      <c r="CS372" s="598"/>
      <c r="CT372" s="598"/>
      <c r="CU372" s="598"/>
      <c r="CV372" s="598"/>
      <c r="CW372" s="598"/>
      <c r="CX372" s="598"/>
      <c r="CY372" s="598"/>
      <c r="CZ372" s="598"/>
      <c r="DA372" s="598"/>
      <c r="DB372" s="598"/>
      <c r="DC372" s="598"/>
      <c r="DD372" s="598"/>
      <c r="DE372" s="598"/>
      <c r="DF372" s="598"/>
      <c r="DG372" s="598"/>
      <c r="DH372" s="598"/>
      <c r="DI372" s="598"/>
      <c r="DJ372" s="598"/>
      <c r="DK372" s="598"/>
      <c r="DL372" s="598"/>
      <c r="DM372" s="598"/>
      <c r="DN372" s="598"/>
      <c r="DO372" s="598"/>
      <c r="DP372" s="598"/>
      <c r="DQ372" s="598"/>
      <c r="DR372" s="598"/>
      <c r="DS372" s="598"/>
      <c r="DT372" s="598"/>
      <c r="DU372" s="598"/>
      <c r="DV372" s="598"/>
      <c r="DW372" s="598"/>
      <c r="DX372" s="598"/>
      <c r="DY372" s="598"/>
      <c r="DZ372" s="598"/>
      <c r="EA372" s="598"/>
      <c r="EB372" s="598"/>
      <c r="EC372" s="598"/>
      <c r="ED372" s="598"/>
      <c r="EE372" s="598"/>
      <c r="EF372" s="598"/>
      <c r="EG372" s="598"/>
      <c r="EH372" s="598"/>
      <c r="EI372" s="598"/>
      <c r="EJ372" s="598"/>
      <c r="EK372" s="598"/>
      <c r="EL372" s="598"/>
      <c r="EM372" s="598"/>
      <c r="EN372" s="598"/>
      <c r="EO372" s="598"/>
      <c r="EP372" s="598"/>
      <c r="EQ372" s="598"/>
      <c r="ER372" s="598"/>
    </row>
    <row r="373" spans="1:148" ht="15" customHeight="1">
      <c r="A373" s="598"/>
      <c r="B373" s="598"/>
      <c r="C373" s="598"/>
      <c r="D373" s="598"/>
      <c r="E373" s="598"/>
      <c r="F373" s="598"/>
      <c r="G373" s="598"/>
      <c r="H373" s="598"/>
      <c r="I373" s="598"/>
      <c r="J373" s="598"/>
      <c r="K373" s="598"/>
      <c r="L373" s="598"/>
      <c r="M373" s="598"/>
      <c r="N373" s="598"/>
      <c r="O373" s="598"/>
      <c r="P373" s="598"/>
      <c r="Q373" s="598"/>
      <c r="R373" s="598"/>
      <c r="S373" s="598"/>
      <c r="T373" s="598"/>
      <c r="U373" s="598"/>
      <c r="V373" s="598"/>
      <c r="W373" s="598"/>
      <c r="X373" s="598"/>
      <c r="Y373" s="598"/>
      <c r="Z373" s="598"/>
      <c r="AA373" s="598"/>
      <c r="AB373" s="598"/>
      <c r="AC373" s="598"/>
      <c r="AD373" s="598"/>
      <c r="AE373" s="598"/>
      <c r="AF373" s="598"/>
      <c r="AG373" s="598"/>
      <c r="AH373" s="598"/>
      <c r="AI373" s="598"/>
      <c r="AJ373" s="598"/>
      <c r="AK373" s="598"/>
      <c r="AL373" s="598"/>
      <c r="AM373" s="598"/>
      <c r="AN373" s="598"/>
      <c r="AO373" s="598"/>
      <c r="AP373" s="598"/>
      <c r="AQ373" s="598"/>
      <c r="AR373" s="598"/>
      <c r="AS373" s="598"/>
      <c r="AT373" s="598"/>
      <c r="AU373" s="598"/>
      <c r="AV373" s="598"/>
      <c r="AW373" s="598"/>
      <c r="AX373" s="598"/>
      <c r="AY373" s="598"/>
      <c r="AZ373" s="598"/>
      <c r="BA373" s="598"/>
      <c r="BB373" s="598"/>
      <c r="BC373" s="598"/>
      <c r="BD373" s="598"/>
      <c r="BE373" s="598"/>
      <c r="BF373" s="598"/>
      <c r="BG373" s="598"/>
      <c r="BH373" s="598"/>
      <c r="BI373" s="598"/>
      <c r="BJ373" s="598"/>
      <c r="BK373" s="598"/>
      <c r="BL373" s="598"/>
      <c r="BM373" s="598"/>
      <c r="BN373" s="598"/>
      <c r="BO373" s="598"/>
      <c r="BP373" s="598"/>
      <c r="BQ373" s="598"/>
      <c r="BR373" s="598"/>
      <c r="BS373" s="598"/>
      <c r="BT373" s="598"/>
      <c r="BU373" s="598"/>
      <c r="BV373" s="598"/>
      <c r="BW373" s="598"/>
      <c r="BX373" s="598"/>
      <c r="BY373" s="598"/>
      <c r="BZ373" s="598"/>
      <c r="CA373" s="598"/>
      <c r="CB373" s="598"/>
      <c r="CC373" s="598"/>
      <c r="CD373" s="598"/>
      <c r="CE373" s="598"/>
      <c r="CF373" s="598"/>
      <c r="CG373" s="598"/>
      <c r="CH373" s="598"/>
      <c r="CI373" s="598"/>
      <c r="CJ373" s="598"/>
      <c r="CK373" s="598"/>
      <c r="CL373" s="598"/>
      <c r="CM373" s="598"/>
      <c r="CN373" s="598"/>
      <c r="CO373" s="598"/>
      <c r="CP373" s="598"/>
      <c r="CQ373" s="598"/>
      <c r="CR373" s="598"/>
      <c r="CS373" s="598"/>
      <c r="CT373" s="598"/>
      <c r="CU373" s="598"/>
      <c r="CV373" s="598"/>
      <c r="CW373" s="598"/>
      <c r="CX373" s="598"/>
      <c r="CY373" s="598"/>
      <c r="CZ373" s="598"/>
      <c r="DA373" s="598"/>
      <c r="DB373" s="598"/>
      <c r="DC373" s="598"/>
      <c r="DD373" s="598"/>
      <c r="DE373" s="598"/>
      <c r="DF373" s="598"/>
      <c r="DG373" s="598"/>
      <c r="DH373" s="598"/>
      <c r="DI373" s="598"/>
      <c r="DJ373" s="598"/>
      <c r="DK373" s="598"/>
      <c r="DL373" s="598"/>
      <c r="DM373" s="598"/>
      <c r="DN373" s="598"/>
      <c r="DO373" s="598"/>
      <c r="DP373" s="598"/>
      <c r="DQ373" s="598"/>
      <c r="DR373" s="598"/>
      <c r="DS373" s="598"/>
      <c r="DT373" s="598"/>
      <c r="DU373" s="598"/>
      <c r="DV373" s="598"/>
      <c r="DW373" s="598"/>
      <c r="DX373" s="598"/>
      <c r="DY373" s="598"/>
      <c r="DZ373" s="598"/>
      <c r="EA373" s="598"/>
      <c r="EB373" s="598"/>
      <c r="EC373" s="598"/>
      <c r="ED373" s="598"/>
      <c r="EE373" s="598"/>
      <c r="EF373" s="598"/>
      <c r="EG373" s="598"/>
      <c r="EH373" s="598"/>
      <c r="EI373" s="598"/>
      <c r="EJ373" s="598"/>
      <c r="EK373" s="598"/>
      <c r="EL373" s="598"/>
      <c r="EM373" s="598"/>
      <c r="EN373" s="598"/>
      <c r="EO373" s="598"/>
      <c r="EP373" s="598"/>
      <c r="EQ373" s="598"/>
      <c r="ER373" s="598"/>
    </row>
    <row r="374" spans="1:148" ht="15" customHeight="1">
      <c r="A374" s="598"/>
      <c r="B374" s="598"/>
      <c r="C374" s="598"/>
      <c r="D374" s="598"/>
      <c r="E374" s="598"/>
      <c r="F374" s="598"/>
      <c r="G374" s="598"/>
      <c r="H374" s="598"/>
      <c r="I374" s="598"/>
      <c r="J374" s="598"/>
      <c r="K374" s="598"/>
      <c r="L374" s="598"/>
      <c r="M374" s="598"/>
      <c r="N374" s="598"/>
      <c r="O374" s="598"/>
      <c r="P374" s="598"/>
      <c r="Q374" s="598"/>
      <c r="R374" s="598"/>
      <c r="S374" s="598"/>
      <c r="T374" s="598"/>
      <c r="U374" s="598"/>
      <c r="V374" s="598"/>
      <c r="W374" s="598"/>
      <c r="X374" s="598"/>
      <c r="Y374" s="598"/>
      <c r="Z374" s="598"/>
      <c r="AA374" s="598"/>
      <c r="AB374" s="598"/>
      <c r="AC374" s="598"/>
      <c r="AD374" s="598"/>
      <c r="AE374" s="598"/>
      <c r="AF374" s="598"/>
      <c r="AG374" s="598"/>
      <c r="AH374" s="598"/>
      <c r="AI374" s="598"/>
      <c r="AJ374" s="598"/>
      <c r="AK374" s="598"/>
      <c r="AL374" s="598"/>
      <c r="AM374" s="598"/>
      <c r="AN374" s="598"/>
      <c r="AO374" s="598"/>
      <c r="AP374" s="598"/>
      <c r="AQ374" s="598"/>
      <c r="AR374" s="598"/>
      <c r="AS374" s="598"/>
      <c r="AT374" s="598"/>
      <c r="AU374" s="598"/>
      <c r="AV374" s="598"/>
      <c r="AW374" s="598"/>
      <c r="AX374" s="598"/>
      <c r="AY374" s="598"/>
      <c r="AZ374" s="598"/>
      <c r="BA374" s="598"/>
      <c r="BB374" s="598"/>
      <c r="BC374" s="598"/>
      <c r="BD374" s="598"/>
      <c r="BE374" s="598"/>
      <c r="BF374" s="598"/>
      <c r="BG374" s="598"/>
      <c r="BH374" s="598"/>
      <c r="BI374" s="598"/>
      <c r="BJ374" s="598"/>
      <c r="BK374" s="598"/>
      <c r="BL374" s="598"/>
      <c r="BM374" s="598"/>
      <c r="BN374" s="598"/>
      <c r="BO374" s="598"/>
      <c r="BP374" s="598"/>
      <c r="BQ374" s="598"/>
      <c r="BR374" s="598"/>
      <c r="BS374" s="598"/>
      <c r="BT374" s="598"/>
      <c r="BU374" s="598"/>
      <c r="BV374" s="598"/>
      <c r="BW374" s="598"/>
      <c r="BX374" s="598"/>
      <c r="BY374" s="598"/>
      <c r="BZ374" s="598"/>
      <c r="CA374" s="598"/>
      <c r="CB374" s="598"/>
      <c r="CC374" s="598"/>
      <c r="CD374" s="598"/>
      <c r="CE374" s="598"/>
      <c r="CF374" s="598"/>
      <c r="CG374" s="598"/>
      <c r="CH374" s="598"/>
      <c r="CI374" s="598"/>
      <c r="CJ374" s="598"/>
      <c r="CK374" s="598"/>
      <c r="CL374" s="598"/>
      <c r="CM374" s="598"/>
      <c r="CN374" s="598"/>
      <c r="CO374" s="598"/>
      <c r="CP374" s="598"/>
      <c r="CQ374" s="598"/>
      <c r="CR374" s="598"/>
      <c r="CS374" s="598"/>
      <c r="CT374" s="598"/>
      <c r="CU374" s="598"/>
      <c r="CV374" s="598"/>
      <c r="CW374" s="598"/>
      <c r="CX374" s="598"/>
      <c r="CY374" s="598"/>
      <c r="CZ374" s="598"/>
      <c r="DA374" s="598"/>
      <c r="DB374" s="598"/>
      <c r="DC374" s="598"/>
      <c r="DD374" s="598"/>
      <c r="DE374" s="598"/>
      <c r="DF374" s="598"/>
      <c r="DG374" s="598"/>
      <c r="DH374" s="598"/>
      <c r="DI374" s="598"/>
      <c r="DJ374" s="598"/>
      <c r="DK374" s="598"/>
      <c r="DL374" s="598"/>
      <c r="DM374" s="598"/>
      <c r="DN374" s="598"/>
      <c r="DO374" s="598"/>
      <c r="DP374" s="598"/>
      <c r="DQ374" s="598"/>
      <c r="DR374" s="598"/>
      <c r="DS374" s="598"/>
      <c r="DT374" s="598"/>
      <c r="DU374" s="598"/>
      <c r="DV374" s="598"/>
      <c r="DW374" s="598"/>
      <c r="DX374" s="598"/>
      <c r="DY374" s="598"/>
      <c r="DZ374" s="598"/>
      <c r="EA374" s="598"/>
      <c r="EB374" s="598"/>
      <c r="EC374" s="598"/>
      <c r="ED374" s="598"/>
      <c r="EE374" s="598"/>
      <c r="EF374" s="598"/>
      <c r="EG374" s="598"/>
      <c r="EH374" s="598"/>
      <c r="EI374" s="598"/>
      <c r="EJ374" s="598"/>
      <c r="EK374" s="598"/>
      <c r="EL374" s="598"/>
      <c r="EM374" s="598"/>
      <c r="EN374" s="598"/>
      <c r="EO374" s="598"/>
      <c r="EP374" s="598"/>
      <c r="EQ374" s="598"/>
      <c r="ER374" s="598"/>
    </row>
    <row r="375" spans="1:148" ht="15" customHeight="1">
      <c r="A375" s="598"/>
      <c r="B375" s="598"/>
      <c r="C375" s="598"/>
      <c r="D375" s="598"/>
      <c r="E375" s="598"/>
      <c r="F375" s="598"/>
      <c r="G375" s="598"/>
      <c r="H375" s="598"/>
      <c r="I375" s="598"/>
      <c r="J375" s="598"/>
      <c r="K375" s="598"/>
      <c r="L375" s="598"/>
      <c r="M375" s="598"/>
      <c r="N375" s="598"/>
      <c r="O375" s="598"/>
      <c r="P375" s="598"/>
      <c r="Q375" s="598"/>
      <c r="R375" s="598"/>
      <c r="S375" s="598"/>
      <c r="T375" s="598"/>
      <c r="U375" s="598"/>
      <c r="V375" s="598"/>
      <c r="W375" s="598"/>
      <c r="X375" s="598"/>
      <c r="Y375" s="598"/>
      <c r="Z375" s="598"/>
      <c r="AA375" s="598"/>
      <c r="AB375" s="598"/>
      <c r="AC375" s="598"/>
      <c r="AD375" s="598"/>
      <c r="AE375" s="598"/>
      <c r="AF375" s="598"/>
      <c r="AG375" s="598"/>
      <c r="AH375" s="598"/>
      <c r="AI375" s="598"/>
      <c r="AJ375" s="598"/>
      <c r="AK375" s="598"/>
      <c r="AL375" s="598"/>
      <c r="AM375" s="598"/>
      <c r="AN375" s="598"/>
      <c r="AO375" s="598"/>
      <c r="AP375" s="598"/>
      <c r="AQ375" s="598"/>
      <c r="AR375" s="598"/>
      <c r="AS375" s="598"/>
      <c r="AT375" s="598"/>
      <c r="AU375" s="598"/>
      <c r="AV375" s="598"/>
      <c r="AW375" s="598"/>
      <c r="AX375" s="598"/>
      <c r="AY375" s="598"/>
      <c r="AZ375" s="598"/>
      <c r="BA375" s="598"/>
      <c r="BB375" s="598"/>
      <c r="BC375" s="598"/>
      <c r="BD375" s="598"/>
      <c r="BE375" s="598"/>
      <c r="BF375" s="598"/>
      <c r="BG375" s="598"/>
      <c r="BH375" s="598"/>
      <c r="BI375" s="598"/>
      <c r="BJ375" s="598"/>
      <c r="BK375" s="598"/>
      <c r="BL375" s="598"/>
      <c r="BM375" s="598"/>
      <c r="BN375" s="598"/>
      <c r="BO375" s="598"/>
      <c r="BP375" s="598"/>
      <c r="BQ375" s="598"/>
      <c r="BR375" s="598"/>
      <c r="BS375" s="598"/>
      <c r="BT375" s="598"/>
      <c r="BU375" s="598"/>
      <c r="BV375" s="598"/>
      <c r="BW375" s="598"/>
      <c r="BX375" s="598"/>
      <c r="BY375" s="598"/>
      <c r="BZ375" s="598"/>
      <c r="CA375" s="598"/>
      <c r="CB375" s="598"/>
      <c r="CC375" s="598"/>
      <c r="CD375" s="598"/>
      <c r="CE375" s="598"/>
      <c r="CF375" s="598"/>
      <c r="CG375" s="598"/>
      <c r="CH375" s="598"/>
      <c r="CI375" s="598"/>
      <c r="CJ375" s="598"/>
      <c r="CK375" s="598"/>
      <c r="CL375" s="598"/>
      <c r="CM375" s="598"/>
      <c r="CN375" s="598"/>
      <c r="CO375" s="598"/>
      <c r="CP375" s="598"/>
      <c r="CQ375" s="598"/>
      <c r="CR375" s="598"/>
      <c r="CS375" s="598"/>
      <c r="CT375" s="598"/>
      <c r="CU375" s="598"/>
      <c r="CV375" s="598"/>
      <c r="CW375" s="598"/>
      <c r="CX375" s="598"/>
      <c r="CY375" s="598"/>
      <c r="CZ375" s="598"/>
      <c r="DA375" s="598"/>
      <c r="DB375" s="598"/>
      <c r="DC375" s="598"/>
      <c r="DD375" s="598"/>
      <c r="DE375" s="598"/>
      <c r="DF375" s="598"/>
      <c r="DG375" s="598"/>
      <c r="DH375" s="598"/>
      <c r="DI375" s="598"/>
      <c r="DJ375" s="598"/>
      <c r="DK375" s="598"/>
      <c r="DL375" s="598"/>
      <c r="DM375" s="598"/>
      <c r="DN375" s="598"/>
      <c r="DO375" s="598"/>
      <c r="DP375" s="598"/>
      <c r="DQ375" s="598"/>
      <c r="DR375" s="598"/>
      <c r="DS375" s="598"/>
      <c r="DT375" s="598"/>
      <c r="DU375" s="598"/>
      <c r="DV375" s="598"/>
      <c r="DW375" s="598"/>
      <c r="DX375" s="598"/>
      <c r="DY375" s="598"/>
      <c r="DZ375" s="598"/>
      <c r="EA375" s="598"/>
      <c r="EB375" s="598"/>
      <c r="EC375" s="598"/>
      <c r="ED375" s="598"/>
      <c r="EE375" s="598"/>
      <c r="EF375" s="598"/>
      <c r="EG375" s="598"/>
      <c r="EH375" s="598"/>
      <c r="EI375" s="598"/>
      <c r="EJ375" s="598"/>
      <c r="EK375" s="598"/>
      <c r="EL375" s="598"/>
      <c r="EM375" s="598"/>
      <c r="EN375" s="598"/>
      <c r="EO375" s="598"/>
      <c r="EP375" s="598"/>
      <c r="EQ375" s="598"/>
      <c r="ER375" s="598"/>
    </row>
    <row r="376" spans="1:148" ht="15" customHeight="1">
      <c r="A376" s="598"/>
      <c r="B376" s="598"/>
      <c r="C376" s="598"/>
      <c r="D376" s="598"/>
      <c r="E376" s="598"/>
      <c r="F376" s="598"/>
      <c r="G376" s="598"/>
      <c r="H376" s="598"/>
      <c r="I376" s="598"/>
      <c r="J376" s="598"/>
      <c r="K376" s="598"/>
      <c r="L376" s="598"/>
      <c r="M376" s="598"/>
      <c r="N376" s="598"/>
      <c r="O376" s="598"/>
      <c r="P376" s="598"/>
      <c r="Q376" s="598"/>
      <c r="R376" s="598"/>
      <c r="S376" s="598"/>
      <c r="T376" s="598"/>
      <c r="U376" s="598"/>
      <c r="V376" s="598"/>
      <c r="W376" s="598"/>
      <c r="X376" s="598"/>
      <c r="Y376" s="598"/>
      <c r="Z376" s="598"/>
      <c r="AA376" s="598"/>
      <c r="AB376" s="598"/>
      <c r="AC376" s="598"/>
      <c r="AD376" s="598"/>
      <c r="AE376" s="598"/>
      <c r="AF376" s="598"/>
      <c r="AG376" s="598"/>
      <c r="AH376" s="598"/>
      <c r="AI376" s="598"/>
      <c r="AJ376" s="598"/>
      <c r="AK376" s="598"/>
      <c r="AL376" s="598"/>
      <c r="AM376" s="598"/>
      <c r="AN376" s="598"/>
      <c r="AO376" s="598"/>
      <c r="AP376" s="598"/>
      <c r="AQ376" s="598"/>
      <c r="AR376" s="598"/>
      <c r="AS376" s="598"/>
      <c r="AT376" s="598"/>
      <c r="AU376" s="598"/>
      <c r="AV376" s="598"/>
      <c r="AW376" s="598"/>
      <c r="AX376" s="598"/>
      <c r="AY376" s="598"/>
      <c r="AZ376" s="598"/>
      <c r="BA376" s="598"/>
      <c r="BB376" s="598"/>
      <c r="BC376" s="598"/>
      <c r="BD376" s="598"/>
      <c r="BE376" s="598"/>
      <c r="BF376" s="598"/>
      <c r="BG376" s="598"/>
      <c r="BH376" s="598"/>
      <c r="BI376" s="598"/>
      <c r="BJ376" s="598"/>
      <c r="BK376" s="598"/>
      <c r="BL376" s="598"/>
      <c r="BM376" s="598"/>
      <c r="BN376" s="598"/>
      <c r="BO376" s="598"/>
      <c r="BP376" s="598"/>
      <c r="BQ376" s="598"/>
      <c r="BR376" s="598"/>
      <c r="BS376" s="598"/>
      <c r="BT376" s="598"/>
      <c r="BU376" s="598"/>
      <c r="BV376" s="598"/>
      <c r="BW376" s="598"/>
      <c r="BX376" s="598"/>
      <c r="BY376" s="598"/>
      <c r="BZ376" s="598"/>
      <c r="CA376" s="598"/>
      <c r="CB376" s="598"/>
      <c r="CC376" s="598"/>
      <c r="CD376" s="598"/>
      <c r="CE376" s="598"/>
      <c r="CF376" s="598"/>
      <c r="CG376" s="598"/>
      <c r="CH376" s="598"/>
      <c r="CI376" s="598"/>
      <c r="CJ376" s="598"/>
      <c r="CK376" s="598"/>
      <c r="CL376" s="598"/>
      <c r="CM376" s="598"/>
      <c r="CN376" s="598"/>
      <c r="CO376" s="598"/>
      <c r="CP376" s="598"/>
      <c r="CQ376" s="598"/>
      <c r="CR376" s="598"/>
      <c r="CS376" s="598"/>
      <c r="CT376" s="598"/>
      <c r="CU376" s="598"/>
      <c r="CV376" s="598"/>
      <c r="CW376" s="598"/>
      <c r="CX376" s="598"/>
      <c r="CY376" s="598"/>
      <c r="CZ376" s="598"/>
      <c r="DA376" s="598"/>
      <c r="DB376" s="598"/>
      <c r="DC376" s="598"/>
      <c r="DD376" s="598"/>
      <c r="DE376" s="598"/>
      <c r="DF376" s="598"/>
      <c r="DG376" s="598"/>
      <c r="DH376" s="598"/>
      <c r="DI376" s="598"/>
      <c r="DJ376" s="598"/>
      <c r="DK376" s="598"/>
      <c r="DL376" s="598"/>
      <c r="DM376" s="598"/>
      <c r="DN376" s="598"/>
      <c r="DO376" s="598"/>
      <c r="DP376" s="598"/>
      <c r="DQ376" s="598"/>
      <c r="DR376" s="598"/>
      <c r="DS376" s="598"/>
      <c r="DT376" s="598"/>
      <c r="DU376" s="598"/>
      <c r="DV376" s="598"/>
      <c r="DW376" s="598"/>
      <c r="DX376" s="598"/>
      <c r="DY376" s="598"/>
      <c r="DZ376" s="598"/>
      <c r="EA376" s="598"/>
      <c r="EB376" s="598"/>
      <c r="EC376" s="598"/>
      <c r="ED376" s="598"/>
      <c r="EE376" s="598"/>
      <c r="EF376" s="598"/>
      <c r="EG376" s="598"/>
      <c r="EH376" s="598"/>
      <c r="EI376" s="598"/>
      <c r="EJ376" s="598"/>
      <c r="EK376" s="598"/>
      <c r="EL376" s="598"/>
      <c r="EM376" s="598"/>
      <c r="EN376" s="598"/>
      <c r="EO376" s="598"/>
      <c r="EP376" s="598"/>
      <c r="EQ376" s="598"/>
      <c r="ER376" s="598"/>
    </row>
    <row r="377" spans="1:148" ht="15" customHeight="1">
      <c r="A377" s="598"/>
      <c r="B377" s="598"/>
      <c r="C377" s="598"/>
      <c r="D377" s="598"/>
      <c r="E377" s="598"/>
      <c r="F377" s="598"/>
      <c r="G377" s="598"/>
      <c r="H377" s="598"/>
      <c r="I377" s="598"/>
      <c r="J377" s="598"/>
      <c r="K377" s="598"/>
      <c r="L377" s="598"/>
      <c r="M377" s="598"/>
      <c r="N377" s="598"/>
      <c r="O377" s="598"/>
      <c r="P377" s="598"/>
      <c r="Q377" s="598"/>
      <c r="R377" s="598"/>
      <c r="S377" s="598"/>
      <c r="T377" s="598"/>
      <c r="U377" s="598"/>
      <c r="V377" s="598"/>
      <c r="W377" s="598"/>
      <c r="X377" s="598"/>
      <c r="Y377" s="598"/>
      <c r="Z377" s="598"/>
      <c r="AA377" s="598"/>
      <c r="AB377" s="598"/>
      <c r="AC377" s="598"/>
      <c r="AD377" s="598"/>
      <c r="AE377" s="598"/>
      <c r="AF377" s="598"/>
      <c r="AG377" s="598"/>
      <c r="AH377" s="598"/>
      <c r="AI377" s="598"/>
      <c r="AJ377" s="598"/>
      <c r="AK377" s="598"/>
      <c r="AL377" s="598"/>
      <c r="AM377" s="598"/>
      <c r="AN377" s="598"/>
      <c r="AO377" s="598"/>
      <c r="AP377" s="598"/>
      <c r="AQ377" s="598"/>
      <c r="AR377" s="598"/>
      <c r="AS377" s="598"/>
      <c r="AT377" s="598"/>
      <c r="AU377" s="598"/>
      <c r="AV377" s="598"/>
      <c r="AW377" s="598"/>
      <c r="AX377" s="598"/>
      <c r="AY377" s="598"/>
      <c r="AZ377" s="598"/>
      <c r="BA377" s="598"/>
      <c r="BB377" s="598"/>
      <c r="BC377" s="598"/>
      <c r="BD377" s="598"/>
      <c r="BE377" s="598"/>
      <c r="BF377" s="598"/>
      <c r="BG377" s="598"/>
      <c r="BH377" s="598"/>
      <c r="BI377" s="598"/>
      <c r="BJ377" s="598"/>
      <c r="BK377" s="598"/>
      <c r="BL377" s="598"/>
      <c r="BM377" s="598"/>
      <c r="BN377" s="598"/>
      <c r="BO377" s="598"/>
      <c r="BP377" s="598"/>
      <c r="BQ377" s="598"/>
      <c r="BR377" s="598"/>
      <c r="BS377" s="598"/>
      <c r="BT377" s="598"/>
      <c r="BU377" s="598"/>
      <c r="BV377" s="598"/>
      <c r="BW377" s="598"/>
      <c r="BX377" s="598"/>
      <c r="BY377" s="598"/>
      <c r="BZ377" s="598"/>
      <c r="CA377" s="598"/>
      <c r="CB377" s="598"/>
      <c r="CC377" s="598"/>
      <c r="CD377" s="598"/>
      <c r="CE377" s="598"/>
      <c r="CF377" s="598"/>
      <c r="CG377" s="598"/>
      <c r="CH377" s="598"/>
      <c r="CI377" s="598"/>
      <c r="CJ377" s="598"/>
      <c r="CK377" s="598"/>
      <c r="CL377" s="598"/>
      <c r="CM377" s="598"/>
      <c r="CN377" s="598"/>
      <c r="CO377" s="598"/>
      <c r="CP377" s="598"/>
      <c r="CQ377" s="598"/>
      <c r="CR377" s="598"/>
      <c r="CS377" s="598"/>
      <c r="CT377" s="598"/>
      <c r="CU377" s="598"/>
      <c r="CV377" s="598"/>
      <c r="CW377" s="598"/>
      <c r="CX377" s="598"/>
      <c r="CY377" s="598"/>
      <c r="CZ377" s="598"/>
      <c r="DA377" s="598"/>
      <c r="DB377" s="598"/>
      <c r="DC377" s="598"/>
      <c r="DD377" s="598"/>
      <c r="DE377" s="598"/>
      <c r="DF377" s="598"/>
      <c r="DG377" s="598"/>
      <c r="DH377" s="598"/>
      <c r="DI377" s="598"/>
      <c r="DJ377" s="598"/>
      <c r="DK377" s="598"/>
      <c r="DL377" s="598"/>
      <c r="DM377" s="598"/>
      <c r="DN377" s="598"/>
      <c r="DO377" s="598"/>
      <c r="DP377" s="598"/>
      <c r="DQ377" s="598"/>
      <c r="DR377" s="598"/>
      <c r="DS377" s="598"/>
      <c r="DT377" s="598"/>
      <c r="DU377" s="598"/>
      <c r="DV377" s="598"/>
      <c r="DW377" s="598"/>
      <c r="DX377" s="598"/>
      <c r="DY377" s="598"/>
      <c r="DZ377" s="598"/>
      <c r="EA377" s="598"/>
      <c r="EB377" s="598"/>
      <c r="EC377" s="598"/>
      <c r="ED377" s="598"/>
      <c r="EE377" s="598"/>
      <c r="EF377" s="598"/>
      <c r="EG377" s="598"/>
      <c r="EH377" s="598"/>
      <c r="EI377" s="598"/>
      <c r="EJ377" s="598"/>
      <c r="EK377" s="598"/>
      <c r="EL377" s="598"/>
      <c r="EM377" s="598"/>
      <c r="EN377" s="598"/>
      <c r="EO377" s="598"/>
      <c r="EP377" s="598"/>
      <c r="EQ377" s="598"/>
      <c r="ER377" s="598"/>
    </row>
    <row r="378" spans="1:148" ht="15" customHeight="1">
      <c r="A378" s="598"/>
      <c r="B378" s="598"/>
      <c r="C378" s="598"/>
      <c r="D378" s="598"/>
      <c r="E378" s="598"/>
      <c r="F378" s="598"/>
      <c r="G378" s="598"/>
      <c r="H378" s="598"/>
      <c r="I378" s="598"/>
      <c r="J378" s="598"/>
      <c r="K378" s="598"/>
      <c r="L378" s="598"/>
      <c r="M378" s="598"/>
      <c r="N378" s="598"/>
      <c r="O378" s="598"/>
      <c r="P378" s="598"/>
      <c r="Q378" s="598"/>
      <c r="R378" s="598"/>
      <c r="S378" s="598"/>
      <c r="T378" s="598"/>
      <c r="U378" s="598"/>
      <c r="V378" s="598"/>
      <c r="W378" s="598"/>
      <c r="X378" s="598"/>
      <c r="Y378" s="598"/>
      <c r="Z378" s="598"/>
      <c r="AA378" s="598"/>
      <c r="AB378" s="598"/>
      <c r="AC378" s="598"/>
      <c r="AD378" s="598"/>
      <c r="AE378" s="598"/>
      <c r="AF378" s="598"/>
      <c r="AG378" s="598"/>
      <c r="AH378" s="598"/>
      <c r="AI378" s="598"/>
      <c r="AJ378" s="598"/>
      <c r="AK378" s="598"/>
      <c r="AL378" s="598"/>
      <c r="AM378" s="598"/>
      <c r="AN378" s="598"/>
      <c r="AO378" s="598"/>
      <c r="AP378" s="598"/>
      <c r="AQ378" s="598"/>
      <c r="AR378" s="598"/>
      <c r="AS378" s="598"/>
      <c r="AT378" s="598"/>
      <c r="AU378" s="598"/>
      <c r="AV378" s="598"/>
      <c r="AW378" s="598"/>
      <c r="AX378" s="598"/>
      <c r="AY378" s="598"/>
      <c r="AZ378" s="598"/>
      <c r="BA378" s="598"/>
      <c r="BB378" s="598"/>
      <c r="BC378" s="598"/>
      <c r="BD378" s="598"/>
      <c r="BE378" s="598"/>
      <c r="BF378" s="598"/>
      <c r="BG378" s="598"/>
      <c r="BH378" s="598"/>
      <c r="BI378" s="598"/>
      <c r="BJ378" s="598"/>
      <c r="BK378" s="598"/>
      <c r="BL378" s="598"/>
      <c r="BM378" s="598"/>
      <c r="BN378" s="598"/>
      <c r="BO378" s="598"/>
      <c r="BP378" s="598"/>
      <c r="BQ378" s="598"/>
      <c r="BR378" s="598"/>
      <c r="BS378" s="598"/>
      <c r="BT378" s="598"/>
      <c r="BU378" s="598"/>
      <c r="BV378" s="598"/>
      <c r="BW378" s="598"/>
      <c r="BX378" s="598"/>
      <c r="BY378" s="598"/>
      <c r="BZ378" s="598"/>
      <c r="CA378" s="598"/>
      <c r="CB378" s="598"/>
      <c r="CC378" s="598"/>
      <c r="CD378" s="598"/>
      <c r="CE378" s="598"/>
      <c r="CF378" s="598"/>
      <c r="CG378" s="598"/>
      <c r="CH378" s="598"/>
      <c r="CI378" s="598"/>
      <c r="CJ378" s="598"/>
      <c r="CK378" s="598"/>
      <c r="CL378" s="598"/>
      <c r="CM378" s="598"/>
      <c r="CN378" s="598"/>
      <c r="CO378" s="598"/>
      <c r="CP378" s="598"/>
      <c r="CQ378" s="598"/>
      <c r="CR378" s="598"/>
      <c r="CS378" s="598"/>
      <c r="CT378" s="598"/>
      <c r="CU378" s="598"/>
      <c r="CV378" s="598"/>
      <c r="CW378" s="598"/>
      <c r="CX378" s="598"/>
      <c r="CY378" s="598"/>
      <c r="CZ378" s="598"/>
      <c r="DA378" s="598"/>
      <c r="DB378" s="598"/>
      <c r="DC378" s="598"/>
      <c r="DD378" s="598"/>
      <c r="DE378" s="598"/>
      <c r="DF378" s="598"/>
      <c r="DG378" s="598"/>
      <c r="DH378" s="598"/>
      <c r="DI378" s="598"/>
      <c r="DJ378" s="598"/>
      <c r="DK378" s="598"/>
      <c r="DL378" s="598"/>
      <c r="DM378" s="598"/>
      <c r="DN378" s="598"/>
      <c r="DO378" s="598"/>
      <c r="DP378" s="598"/>
      <c r="DQ378" s="598"/>
      <c r="DR378" s="598"/>
      <c r="DS378" s="598"/>
      <c r="DT378" s="598"/>
      <c r="DU378" s="598"/>
      <c r="DV378" s="598"/>
      <c r="DW378" s="598"/>
      <c r="DX378" s="598"/>
      <c r="DY378" s="598"/>
      <c r="DZ378" s="598"/>
      <c r="EA378" s="598"/>
      <c r="EB378" s="598"/>
      <c r="EC378" s="598"/>
      <c r="ED378" s="598"/>
      <c r="EE378" s="598"/>
      <c r="EF378" s="598"/>
      <c r="EG378" s="598"/>
      <c r="EH378" s="598"/>
      <c r="EI378" s="598"/>
      <c r="EJ378" s="598"/>
      <c r="EK378" s="598"/>
      <c r="EL378" s="598"/>
      <c r="EM378" s="598"/>
      <c r="EN378" s="598"/>
      <c r="EO378" s="598"/>
      <c r="EP378" s="598"/>
      <c r="EQ378" s="598"/>
      <c r="ER378" s="598"/>
    </row>
    <row r="379" spans="1:148" ht="15" customHeight="1">
      <c r="A379" s="598"/>
      <c r="B379" s="598"/>
      <c r="C379" s="598"/>
      <c r="D379" s="598"/>
      <c r="E379" s="598"/>
      <c r="F379" s="598"/>
      <c r="G379" s="598"/>
      <c r="H379" s="598"/>
      <c r="I379" s="598"/>
      <c r="J379" s="598"/>
      <c r="K379" s="598"/>
      <c r="L379" s="598"/>
      <c r="M379" s="598"/>
      <c r="N379" s="598"/>
      <c r="O379" s="598"/>
      <c r="P379" s="598"/>
      <c r="Q379" s="598"/>
      <c r="R379" s="598"/>
      <c r="S379" s="598"/>
      <c r="T379" s="598"/>
      <c r="U379" s="598"/>
      <c r="V379" s="598"/>
      <c r="W379" s="598"/>
      <c r="X379" s="598"/>
      <c r="Y379" s="598"/>
      <c r="Z379" s="598"/>
      <c r="AA379" s="598"/>
      <c r="AB379" s="598"/>
      <c r="AC379" s="598"/>
      <c r="AD379" s="598"/>
      <c r="AE379" s="598"/>
      <c r="AF379" s="598"/>
      <c r="AG379" s="598"/>
      <c r="AH379" s="598"/>
      <c r="AI379" s="598"/>
      <c r="AJ379" s="598"/>
      <c r="AK379" s="598"/>
      <c r="AL379" s="598"/>
      <c r="AM379" s="598"/>
      <c r="AN379" s="598"/>
      <c r="AO379" s="598"/>
      <c r="AP379" s="598"/>
      <c r="AQ379" s="598"/>
      <c r="AR379" s="598"/>
      <c r="AS379" s="598"/>
      <c r="AT379" s="598"/>
      <c r="AU379" s="598"/>
      <c r="AV379" s="598"/>
      <c r="AW379" s="598"/>
      <c r="AX379" s="598"/>
      <c r="AY379" s="598"/>
      <c r="AZ379" s="598"/>
      <c r="BA379" s="598"/>
      <c r="BB379" s="598"/>
      <c r="BC379" s="598"/>
      <c r="BD379" s="598"/>
      <c r="BE379" s="598"/>
      <c r="BF379" s="598"/>
      <c r="BG379" s="598"/>
      <c r="BH379" s="598"/>
      <c r="BI379" s="598"/>
      <c r="BJ379" s="598"/>
      <c r="BK379" s="598"/>
      <c r="BL379" s="598"/>
      <c r="BM379" s="598"/>
      <c r="BN379" s="598"/>
      <c r="BO379" s="598"/>
      <c r="BP379" s="598"/>
      <c r="BQ379" s="598"/>
      <c r="BR379" s="598"/>
      <c r="BS379" s="598"/>
      <c r="BT379" s="598"/>
      <c r="BU379" s="598"/>
      <c r="BV379" s="598"/>
      <c r="BW379" s="598"/>
      <c r="BX379" s="598"/>
      <c r="BY379" s="598"/>
      <c r="BZ379" s="598"/>
      <c r="CA379" s="598"/>
      <c r="CB379" s="598"/>
      <c r="CC379" s="598"/>
      <c r="CD379" s="598"/>
      <c r="CE379" s="598"/>
      <c r="CF379" s="598"/>
      <c r="CG379" s="598"/>
      <c r="CH379" s="598"/>
      <c r="CI379" s="598"/>
      <c r="CJ379" s="598"/>
      <c r="CK379" s="598"/>
      <c r="CL379" s="598"/>
      <c r="CM379" s="598"/>
      <c r="CN379" s="598"/>
      <c r="CO379" s="598"/>
      <c r="CP379" s="598"/>
      <c r="CQ379" s="598"/>
      <c r="CR379" s="598"/>
      <c r="CS379" s="598"/>
      <c r="CT379" s="598"/>
      <c r="CU379" s="598"/>
      <c r="CV379" s="598"/>
      <c r="CW379" s="598"/>
      <c r="CX379" s="598"/>
      <c r="CY379" s="598"/>
      <c r="CZ379" s="598"/>
      <c r="DA379" s="598"/>
      <c r="DB379" s="598"/>
      <c r="DC379" s="598"/>
      <c r="DD379" s="598"/>
      <c r="DE379" s="598"/>
      <c r="DF379" s="598"/>
      <c r="DG379" s="598"/>
      <c r="DH379" s="598"/>
      <c r="DI379" s="598"/>
      <c r="DJ379" s="598"/>
      <c r="DK379" s="598"/>
      <c r="DL379" s="598"/>
      <c r="DM379" s="598"/>
      <c r="DN379" s="598"/>
      <c r="DO379" s="598"/>
      <c r="DP379" s="598"/>
      <c r="DQ379" s="598"/>
      <c r="DR379" s="598"/>
      <c r="DS379" s="598"/>
      <c r="DT379" s="598"/>
      <c r="DU379" s="598"/>
      <c r="DV379" s="598"/>
      <c r="DW379" s="598"/>
      <c r="DX379" s="598"/>
      <c r="DY379" s="598"/>
      <c r="DZ379" s="598"/>
      <c r="EA379" s="598"/>
      <c r="EB379" s="598"/>
      <c r="EC379" s="598"/>
      <c r="ED379" s="598"/>
      <c r="EE379" s="598"/>
      <c r="EF379" s="598"/>
      <c r="EG379" s="598"/>
      <c r="EH379" s="598"/>
      <c r="EI379" s="598"/>
      <c r="EJ379" s="598"/>
      <c r="EK379" s="598"/>
      <c r="EL379" s="598"/>
      <c r="EM379" s="598"/>
      <c r="EN379" s="598"/>
      <c r="EO379" s="598"/>
      <c r="EP379" s="598"/>
      <c r="EQ379" s="598"/>
      <c r="ER379" s="598"/>
    </row>
    <row r="380" spans="1:148" ht="15" customHeight="1">
      <c r="A380" s="598"/>
      <c r="B380" s="598"/>
      <c r="C380" s="598"/>
      <c r="D380" s="598"/>
      <c r="E380" s="598"/>
      <c r="F380" s="598"/>
      <c r="G380" s="598"/>
      <c r="H380" s="598"/>
      <c r="I380" s="598"/>
      <c r="J380" s="598"/>
      <c r="K380" s="598"/>
      <c r="L380" s="598"/>
      <c r="M380" s="598"/>
      <c r="N380" s="598"/>
      <c r="O380" s="598"/>
      <c r="P380" s="598"/>
      <c r="Q380" s="598"/>
      <c r="R380" s="598"/>
      <c r="S380" s="598"/>
      <c r="T380" s="598"/>
      <c r="U380" s="598"/>
      <c r="V380" s="598"/>
      <c r="W380" s="598"/>
      <c r="X380" s="598"/>
      <c r="Y380" s="598"/>
      <c r="Z380" s="598"/>
      <c r="AA380" s="598"/>
      <c r="AB380" s="598"/>
      <c r="AC380" s="598"/>
      <c r="AD380" s="598"/>
      <c r="AE380" s="598"/>
      <c r="AF380" s="598"/>
      <c r="AG380" s="598"/>
      <c r="AH380" s="598"/>
      <c r="AI380" s="598"/>
      <c r="AJ380" s="598"/>
      <c r="AK380" s="598"/>
      <c r="AL380" s="598"/>
      <c r="AM380" s="598"/>
      <c r="AN380" s="598"/>
      <c r="AO380" s="598"/>
      <c r="AP380" s="598"/>
      <c r="AQ380" s="598"/>
      <c r="AR380" s="598"/>
      <c r="AS380" s="598"/>
      <c r="AT380" s="598"/>
      <c r="AU380" s="598"/>
      <c r="AV380" s="598"/>
      <c r="AW380" s="598"/>
      <c r="AX380" s="598"/>
      <c r="AY380" s="598"/>
      <c r="AZ380" s="598"/>
      <c r="BA380" s="598"/>
      <c r="BB380" s="598"/>
      <c r="BC380" s="598"/>
      <c r="BD380" s="598"/>
      <c r="BE380" s="598"/>
      <c r="BF380" s="598"/>
      <c r="BG380" s="598"/>
      <c r="BH380" s="598"/>
      <c r="BI380" s="598"/>
      <c r="BJ380" s="598"/>
      <c r="BK380" s="598"/>
      <c r="BL380" s="598"/>
      <c r="BM380" s="598"/>
      <c r="BN380" s="598"/>
      <c r="BO380" s="598"/>
      <c r="BP380" s="598"/>
      <c r="BQ380" s="598"/>
      <c r="BR380" s="598"/>
      <c r="BS380" s="598"/>
      <c r="BT380" s="598"/>
      <c r="BU380" s="598"/>
      <c r="BV380" s="598"/>
      <c r="BW380" s="598"/>
      <c r="BX380" s="598"/>
      <c r="BY380" s="598"/>
      <c r="BZ380" s="598"/>
      <c r="CA380" s="598"/>
      <c r="CB380" s="598"/>
      <c r="CC380" s="598"/>
      <c r="CD380" s="598"/>
      <c r="CE380" s="598"/>
      <c r="CF380" s="598"/>
      <c r="CG380" s="598"/>
      <c r="CH380" s="598"/>
      <c r="CI380" s="598"/>
      <c r="CJ380" s="598"/>
      <c r="CK380" s="598"/>
      <c r="CL380" s="598"/>
      <c r="CM380" s="598"/>
      <c r="CN380" s="598"/>
      <c r="CO380" s="598"/>
      <c r="CP380" s="598"/>
      <c r="CQ380" s="598"/>
      <c r="CR380" s="598"/>
      <c r="CS380" s="598"/>
      <c r="CT380" s="598"/>
      <c r="CU380" s="598"/>
      <c r="CV380" s="598"/>
      <c r="CW380" s="598"/>
      <c r="CX380" s="598"/>
      <c r="CY380" s="598"/>
      <c r="CZ380" s="598"/>
      <c r="DA380" s="598"/>
      <c r="DB380" s="598"/>
      <c r="DC380" s="598"/>
      <c r="DD380" s="598"/>
      <c r="DE380" s="598"/>
      <c r="DF380" s="598"/>
      <c r="DG380" s="598"/>
      <c r="DH380" s="598"/>
      <c r="DI380" s="598"/>
      <c r="DJ380" s="598"/>
      <c r="DK380" s="598"/>
      <c r="DL380" s="598"/>
      <c r="DM380" s="598"/>
      <c r="DN380" s="598"/>
      <c r="DO380" s="598"/>
      <c r="DP380" s="598"/>
      <c r="DQ380" s="598"/>
      <c r="DR380" s="598"/>
      <c r="DS380" s="598"/>
      <c r="DT380" s="598"/>
      <c r="DU380" s="598"/>
      <c r="DV380" s="598"/>
      <c r="DW380" s="598"/>
      <c r="DX380" s="598"/>
      <c r="DY380" s="598"/>
      <c r="DZ380" s="598"/>
      <c r="EA380" s="598"/>
      <c r="EB380" s="598"/>
      <c r="EC380" s="598"/>
      <c r="ED380" s="598"/>
      <c r="EE380" s="598"/>
      <c r="EF380" s="598"/>
      <c r="EG380" s="598"/>
      <c r="EH380" s="598"/>
      <c r="EI380" s="598"/>
      <c r="EJ380" s="598"/>
      <c r="EK380" s="598"/>
      <c r="EL380" s="598"/>
      <c r="EM380" s="598"/>
      <c r="EN380" s="598"/>
      <c r="EO380" s="598"/>
      <c r="EP380" s="598"/>
      <c r="EQ380" s="598"/>
      <c r="ER380" s="598"/>
    </row>
    <row r="381" spans="1:148" ht="15" customHeight="1">
      <c r="A381" s="598"/>
      <c r="B381" s="598"/>
      <c r="C381" s="598"/>
      <c r="D381" s="598"/>
      <c r="E381" s="598"/>
      <c r="F381" s="598"/>
      <c r="G381" s="598"/>
      <c r="H381" s="598"/>
      <c r="I381" s="598"/>
      <c r="J381" s="598"/>
      <c r="K381" s="598"/>
      <c r="L381" s="598"/>
      <c r="M381" s="598"/>
      <c r="N381" s="598"/>
      <c r="O381" s="598"/>
      <c r="P381" s="598"/>
      <c r="Q381" s="598"/>
      <c r="R381" s="598"/>
      <c r="S381" s="598"/>
      <c r="T381" s="598"/>
      <c r="U381" s="598"/>
      <c r="V381" s="598"/>
      <c r="W381" s="598"/>
      <c r="X381" s="598"/>
      <c r="Y381" s="598"/>
      <c r="Z381" s="598"/>
      <c r="AA381" s="598"/>
      <c r="AB381" s="598"/>
      <c r="AC381" s="598"/>
      <c r="AD381" s="598"/>
      <c r="AE381" s="598"/>
      <c r="AF381" s="598"/>
      <c r="AG381" s="598"/>
      <c r="AH381" s="598"/>
      <c r="AI381" s="598"/>
      <c r="AJ381" s="598"/>
      <c r="AK381" s="598"/>
      <c r="AL381" s="598"/>
      <c r="AM381" s="598"/>
      <c r="AN381" s="598"/>
      <c r="AO381" s="598"/>
      <c r="AP381" s="598"/>
      <c r="AQ381" s="598"/>
      <c r="AR381" s="598"/>
      <c r="AS381" s="598"/>
      <c r="AT381" s="598"/>
      <c r="AU381" s="598"/>
      <c r="AV381" s="598"/>
      <c r="AW381" s="598"/>
      <c r="AX381" s="598"/>
      <c r="AY381" s="598"/>
      <c r="AZ381" s="598"/>
      <c r="BA381" s="598"/>
      <c r="BB381" s="598"/>
      <c r="BC381" s="598"/>
      <c r="BD381" s="598"/>
      <c r="BE381" s="598"/>
      <c r="BF381" s="598"/>
      <c r="BG381" s="598"/>
      <c r="BH381" s="598"/>
      <c r="BI381" s="598"/>
      <c r="BJ381" s="598"/>
      <c r="BK381" s="598"/>
      <c r="BL381" s="598"/>
      <c r="BM381" s="598"/>
      <c r="BN381" s="598"/>
      <c r="BO381" s="598"/>
      <c r="BP381" s="598"/>
      <c r="BQ381" s="598"/>
      <c r="BR381" s="598"/>
      <c r="BS381" s="598"/>
      <c r="BT381" s="598"/>
      <c r="BU381" s="598"/>
      <c r="BV381" s="598"/>
      <c r="BW381" s="598"/>
      <c r="BX381" s="598"/>
      <c r="BY381" s="598"/>
      <c r="BZ381" s="598"/>
      <c r="CA381" s="598"/>
      <c r="CB381" s="598"/>
      <c r="CC381" s="598"/>
      <c r="CD381" s="598"/>
      <c r="CE381" s="598"/>
      <c r="CF381" s="598"/>
      <c r="CG381" s="598"/>
      <c r="CH381" s="598"/>
      <c r="CI381" s="598"/>
      <c r="CJ381" s="598"/>
      <c r="CK381" s="598"/>
      <c r="CL381" s="598"/>
      <c r="CM381" s="598"/>
      <c r="CN381" s="598"/>
      <c r="CO381" s="598"/>
      <c r="CP381" s="598"/>
      <c r="CQ381" s="598"/>
      <c r="CR381" s="598"/>
      <c r="CS381" s="598"/>
      <c r="CT381" s="598"/>
      <c r="CU381" s="598"/>
      <c r="CV381" s="598"/>
      <c r="CW381" s="598"/>
      <c r="CX381" s="598"/>
      <c r="CY381" s="598"/>
      <c r="CZ381" s="598"/>
      <c r="DA381" s="598"/>
      <c r="DB381" s="598"/>
      <c r="DC381" s="598"/>
      <c r="DD381" s="598"/>
      <c r="DE381" s="598"/>
      <c r="DF381" s="598"/>
      <c r="DG381" s="598"/>
      <c r="DH381" s="598"/>
      <c r="DI381" s="598"/>
      <c r="DJ381" s="598"/>
      <c r="DK381" s="598"/>
      <c r="DL381" s="598"/>
      <c r="DM381" s="598"/>
      <c r="DN381" s="598"/>
      <c r="DO381" s="598"/>
      <c r="DP381" s="598"/>
      <c r="DQ381" s="598"/>
      <c r="DR381" s="598"/>
      <c r="DS381" s="598"/>
      <c r="DT381" s="598"/>
      <c r="DU381" s="598"/>
      <c r="DV381" s="598"/>
      <c r="DW381" s="598"/>
      <c r="DX381" s="598"/>
      <c r="DY381" s="598"/>
      <c r="DZ381" s="598"/>
      <c r="EA381" s="598"/>
      <c r="EB381" s="598"/>
      <c r="EC381" s="598"/>
      <c r="ED381" s="598"/>
      <c r="EE381" s="598"/>
      <c r="EF381" s="598"/>
      <c r="EG381" s="598"/>
      <c r="EH381" s="598"/>
      <c r="EI381" s="598"/>
      <c r="EJ381" s="598"/>
      <c r="EK381" s="598"/>
      <c r="EL381" s="598"/>
      <c r="EM381" s="598"/>
      <c r="EN381" s="598"/>
      <c r="EO381" s="598"/>
      <c r="EP381" s="598"/>
      <c r="EQ381" s="598"/>
      <c r="ER381" s="598"/>
    </row>
    <row r="382" spans="1:148" ht="15" customHeight="1">
      <c r="A382" s="598"/>
      <c r="B382" s="598"/>
      <c r="C382" s="598"/>
      <c r="D382" s="598"/>
      <c r="E382" s="598"/>
      <c r="F382" s="598"/>
      <c r="G382" s="598"/>
      <c r="H382" s="598"/>
      <c r="I382" s="598"/>
      <c r="J382" s="598"/>
      <c r="K382" s="598"/>
      <c r="L382" s="598"/>
      <c r="M382" s="598"/>
      <c r="N382" s="598"/>
      <c r="O382" s="598"/>
      <c r="P382" s="598"/>
      <c r="Q382" s="598"/>
      <c r="R382" s="598"/>
      <c r="S382" s="598"/>
      <c r="T382" s="598"/>
      <c r="U382" s="598"/>
      <c r="V382" s="598"/>
      <c r="W382" s="598"/>
      <c r="X382" s="598"/>
      <c r="Y382" s="598"/>
      <c r="Z382" s="598"/>
      <c r="AA382" s="598"/>
      <c r="AB382" s="598"/>
      <c r="AC382" s="598"/>
      <c r="AD382" s="598"/>
      <c r="AE382" s="598"/>
      <c r="AF382" s="598"/>
      <c r="AG382" s="598"/>
      <c r="AH382" s="598"/>
      <c r="AI382" s="598"/>
      <c r="AJ382" s="598"/>
      <c r="AK382" s="598"/>
      <c r="AL382" s="598"/>
      <c r="AM382" s="598"/>
      <c r="AN382" s="598"/>
      <c r="AO382" s="598"/>
      <c r="AP382" s="598"/>
      <c r="AQ382" s="598"/>
      <c r="AR382" s="598"/>
      <c r="AS382" s="598"/>
      <c r="AT382" s="598"/>
      <c r="AU382" s="598"/>
      <c r="AV382" s="598"/>
      <c r="AW382" s="598"/>
      <c r="AX382" s="598"/>
      <c r="AY382" s="598"/>
      <c r="AZ382" s="598"/>
      <c r="BA382" s="598"/>
      <c r="BB382" s="598"/>
      <c r="BC382" s="598"/>
      <c r="BD382" s="598"/>
      <c r="BE382" s="598"/>
      <c r="BF382" s="598"/>
      <c r="BG382" s="598"/>
      <c r="BH382" s="598"/>
      <c r="BI382" s="598"/>
      <c r="BJ382" s="598"/>
      <c r="BK382" s="598"/>
      <c r="BL382" s="598"/>
      <c r="BM382" s="598"/>
      <c r="BN382" s="598"/>
      <c r="BO382" s="598"/>
      <c r="BP382" s="598"/>
      <c r="BQ382" s="598"/>
      <c r="BR382" s="598"/>
      <c r="BS382" s="598"/>
      <c r="BT382" s="598"/>
      <c r="BU382" s="598"/>
      <c r="BV382" s="598"/>
      <c r="BW382" s="598"/>
      <c r="BX382" s="598"/>
      <c r="BY382" s="598"/>
      <c r="BZ382" s="598"/>
      <c r="CA382" s="598"/>
      <c r="CB382" s="598"/>
      <c r="CC382" s="598"/>
      <c r="CD382" s="598"/>
      <c r="CE382" s="598"/>
      <c r="CF382" s="598"/>
      <c r="CG382" s="598"/>
      <c r="CH382" s="598"/>
      <c r="CI382" s="598"/>
      <c r="CJ382" s="598"/>
      <c r="CK382" s="598"/>
      <c r="CL382" s="598"/>
      <c r="CM382" s="598"/>
      <c r="CN382" s="598"/>
      <c r="CO382" s="598"/>
      <c r="CP382" s="598"/>
      <c r="CQ382" s="598"/>
      <c r="CR382" s="598"/>
      <c r="CS382" s="598"/>
      <c r="CT382" s="598"/>
      <c r="CU382" s="598"/>
      <c r="CV382" s="598"/>
      <c r="CW382" s="598"/>
      <c r="CX382" s="598"/>
      <c r="CY382" s="598"/>
      <c r="CZ382" s="598"/>
      <c r="DA382" s="598"/>
      <c r="DB382" s="598"/>
      <c r="DC382" s="598"/>
      <c r="DD382" s="598"/>
      <c r="DE382" s="598"/>
      <c r="DF382" s="598"/>
      <c r="DG382" s="598"/>
      <c r="DH382" s="598"/>
      <c r="DI382" s="598"/>
      <c r="DJ382" s="598"/>
      <c r="DK382" s="598"/>
      <c r="DL382" s="598"/>
      <c r="DM382" s="598"/>
      <c r="DN382" s="598"/>
      <c r="DO382" s="598"/>
      <c r="DP382" s="598"/>
      <c r="DQ382" s="598"/>
      <c r="DR382" s="598"/>
      <c r="DS382" s="598"/>
      <c r="DT382" s="598"/>
      <c r="DU382" s="598"/>
      <c r="DV382" s="598"/>
      <c r="DW382" s="598"/>
      <c r="DX382" s="598"/>
      <c r="DY382" s="598"/>
      <c r="DZ382" s="598"/>
      <c r="EA382" s="598"/>
      <c r="EB382" s="598"/>
      <c r="EC382" s="598"/>
      <c r="ED382" s="598"/>
      <c r="EE382" s="598"/>
      <c r="EF382" s="598"/>
      <c r="EG382" s="598"/>
      <c r="EH382" s="598"/>
      <c r="EI382" s="598"/>
      <c r="EJ382" s="598"/>
      <c r="EK382" s="598"/>
      <c r="EL382" s="598"/>
      <c r="EM382" s="598"/>
      <c r="EN382" s="598"/>
      <c r="EO382" s="598"/>
      <c r="EP382" s="598"/>
      <c r="EQ382" s="598"/>
      <c r="ER382" s="598"/>
    </row>
    <row r="383" spans="1:148" ht="15" customHeight="1">
      <c r="A383" s="598"/>
      <c r="B383" s="598"/>
      <c r="C383" s="598"/>
      <c r="D383" s="598"/>
      <c r="E383" s="598"/>
      <c r="F383" s="598"/>
      <c r="G383" s="598"/>
      <c r="H383" s="598"/>
      <c r="I383" s="598"/>
      <c r="J383" s="598"/>
      <c r="K383" s="598"/>
      <c r="L383" s="598"/>
      <c r="M383" s="598"/>
      <c r="N383" s="598"/>
      <c r="O383" s="598"/>
      <c r="P383" s="598"/>
      <c r="Q383" s="598"/>
      <c r="R383" s="598"/>
      <c r="S383" s="598"/>
      <c r="T383" s="598"/>
      <c r="U383" s="598"/>
      <c r="V383" s="598"/>
      <c r="W383" s="598"/>
      <c r="X383" s="598"/>
      <c r="Y383" s="598"/>
      <c r="Z383" s="598"/>
      <c r="AA383" s="598"/>
      <c r="AB383" s="598"/>
      <c r="AC383" s="598"/>
      <c r="AD383" s="598"/>
      <c r="AE383" s="598"/>
      <c r="AF383" s="598"/>
      <c r="AG383" s="598"/>
      <c r="AH383" s="598"/>
      <c r="AI383" s="598"/>
      <c r="AJ383" s="598"/>
      <c r="AK383" s="598"/>
      <c r="AL383" s="598"/>
      <c r="AM383" s="598"/>
      <c r="AN383" s="598"/>
      <c r="AO383" s="598"/>
      <c r="AP383" s="598"/>
      <c r="AQ383" s="598"/>
      <c r="AR383" s="598"/>
      <c r="AS383" s="598"/>
      <c r="AT383" s="598"/>
      <c r="AU383" s="598"/>
      <c r="AV383" s="598"/>
      <c r="AW383" s="598"/>
      <c r="AX383" s="598"/>
      <c r="AY383" s="598"/>
      <c r="AZ383" s="598"/>
      <c r="BA383" s="598"/>
      <c r="BB383" s="598"/>
      <c r="BC383" s="598"/>
      <c r="BD383" s="598"/>
      <c r="BE383" s="598"/>
      <c r="BF383" s="598"/>
      <c r="BG383" s="598"/>
      <c r="BH383" s="598"/>
      <c r="BI383" s="598"/>
      <c r="BJ383" s="598"/>
      <c r="BK383" s="598"/>
      <c r="BL383" s="598"/>
      <c r="BM383" s="598"/>
      <c r="BN383" s="598"/>
      <c r="BO383" s="598"/>
      <c r="BP383" s="598"/>
      <c r="BQ383" s="598"/>
      <c r="BR383" s="598"/>
      <c r="BS383" s="598"/>
      <c r="BT383" s="598"/>
      <c r="BU383" s="598"/>
      <c r="BV383" s="598"/>
      <c r="BW383" s="598"/>
      <c r="BX383" s="598"/>
      <c r="BY383" s="598"/>
      <c r="BZ383" s="598"/>
      <c r="CA383" s="598"/>
      <c r="CB383" s="598"/>
      <c r="CC383" s="598"/>
      <c r="CD383" s="598"/>
      <c r="CE383" s="598"/>
      <c r="CF383" s="598"/>
      <c r="CG383" s="598"/>
      <c r="CH383" s="598"/>
      <c r="CI383" s="598"/>
      <c r="CJ383" s="598"/>
      <c r="CK383" s="598"/>
      <c r="CL383" s="598"/>
      <c r="CM383" s="598"/>
      <c r="CN383" s="598"/>
      <c r="CO383" s="598"/>
      <c r="CP383" s="598"/>
      <c r="CQ383" s="598"/>
      <c r="CR383" s="598"/>
      <c r="CS383" s="598"/>
      <c r="CT383" s="598"/>
      <c r="CU383" s="598"/>
      <c r="CV383" s="598"/>
      <c r="CW383" s="598"/>
      <c r="CX383" s="598"/>
      <c r="CY383" s="598"/>
      <c r="CZ383" s="598"/>
      <c r="DA383" s="598"/>
      <c r="DB383" s="598"/>
      <c r="DC383" s="598"/>
      <c r="DD383" s="598"/>
      <c r="DE383" s="598"/>
      <c r="DF383" s="598"/>
      <c r="DG383" s="598"/>
      <c r="DH383" s="598"/>
      <c r="DI383" s="598"/>
      <c r="DJ383" s="598"/>
      <c r="DK383" s="598"/>
      <c r="DL383" s="598"/>
      <c r="DM383" s="598"/>
      <c r="DN383" s="598"/>
      <c r="DO383" s="598"/>
      <c r="DP383" s="598"/>
      <c r="DQ383" s="598"/>
      <c r="DR383" s="598"/>
      <c r="DS383" s="598"/>
      <c r="DT383" s="598"/>
      <c r="DU383" s="598"/>
      <c r="DV383" s="598"/>
      <c r="DW383" s="598"/>
      <c r="DX383" s="598"/>
      <c r="DY383" s="598"/>
      <c r="DZ383" s="598"/>
      <c r="EA383" s="598"/>
      <c r="EB383" s="598"/>
      <c r="EC383" s="598"/>
      <c r="ED383" s="598"/>
      <c r="EE383" s="598"/>
      <c r="EF383" s="598"/>
      <c r="EG383" s="598"/>
      <c r="EH383" s="598"/>
      <c r="EI383" s="598"/>
      <c r="EJ383" s="598"/>
      <c r="EK383" s="598"/>
      <c r="EL383" s="598"/>
      <c r="EM383" s="598"/>
      <c r="EN383" s="598"/>
      <c r="EO383" s="598"/>
      <c r="EP383" s="598"/>
      <c r="EQ383" s="598"/>
      <c r="ER383" s="598"/>
    </row>
    <row r="384" spans="1:148" ht="15" customHeight="1">
      <c r="A384" s="598"/>
      <c r="B384" s="598"/>
      <c r="C384" s="598"/>
      <c r="D384" s="598"/>
      <c r="E384" s="598"/>
      <c r="F384" s="598"/>
      <c r="G384" s="598"/>
      <c r="H384" s="598"/>
      <c r="I384" s="598"/>
      <c r="J384" s="598"/>
      <c r="K384" s="598"/>
      <c r="L384" s="598"/>
      <c r="M384" s="598"/>
      <c r="N384" s="598"/>
      <c r="O384" s="598"/>
      <c r="P384" s="598"/>
      <c r="Q384" s="598"/>
      <c r="R384" s="598"/>
      <c r="S384" s="598"/>
      <c r="T384" s="598"/>
      <c r="U384" s="598"/>
      <c r="V384" s="598"/>
      <c r="W384" s="598"/>
      <c r="X384" s="598"/>
      <c r="Y384" s="598"/>
      <c r="Z384" s="598"/>
      <c r="AA384" s="598"/>
      <c r="AB384" s="598"/>
      <c r="AC384" s="598"/>
      <c r="AD384" s="598"/>
      <c r="AE384" s="598"/>
      <c r="AF384" s="598"/>
      <c r="AG384" s="598"/>
      <c r="AH384" s="598"/>
      <c r="AI384" s="598"/>
      <c r="AJ384" s="598"/>
      <c r="AK384" s="598"/>
      <c r="AL384" s="598"/>
      <c r="AM384" s="598"/>
      <c r="AN384" s="598"/>
      <c r="AO384" s="598"/>
      <c r="AP384" s="598"/>
      <c r="AQ384" s="598"/>
      <c r="AR384" s="598"/>
      <c r="AS384" s="598"/>
      <c r="AT384" s="598"/>
      <c r="AU384" s="598"/>
      <c r="AV384" s="598"/>
      <c r="AW384" s="598"/>
      <c r="AX384" s="598"/>
      <c r="AY384" s="598"/>
      <c r="AZ384" s="598"/>
      <c r="BA384" s="598"/>
      <c r="BB384" s="598"/>
      <c r="BC384" s="598"/>
      <c r="BD384" s="598"/>
      <c r="BE384" s="598"/>
      <c r="BF384" s="598"/>
      <c r="BG384" s="598"/>
      <c r="BH384" s="598"/>
      <c r="BI384" s="598"/>
      <c r="BJ384" s="598"/>
      <c r="BK384" s="598"/>
      <c r="BL384" s="598"/>
      <c r="BM384" s="598"/>
      <c r="BN384" s="598"/>
      <c r="BO384" s="598"/>
      <c r="BP384" s="598"/>
      <c r="BQ384" s="598"/>
      <c r="BR384" s="598"/>
      <c r="BS384" s="598"/>
      <c r="BT384" s="598"/>
      <c r="BU384" s="598"/>
      <c r="BV384" s="598"/>
      <c r="BW384" s="598"/>
      <c r="BX384" s="598"/>
      <c r="BY384" s="598"/>
      <c r="BZ384" s="598"/>
      <c r="CA384" s="598"/>
      <c r="CB384" s="598"/>
      <c r="CC384" s="598"/>
      <c r="CD384" s="598"/>
      <c r="CE384" s="598"/>
      <c r="CF384" s="598"/>
      <c r="CG384" s="598"/>
      <c r="CH384" s="598"/>
      <c r="CI384" s="598"/>
      <c r="CJ384" s="598"/>
      <c r="CK384" s="598"/>
      <c r="CL384" s="598"/>
      <c r="CM384" s="598"/>
      <c r="CN384" s="598"/>
      <c r="CO384" s="598"/>
      <c r="CP384" s="598"/>
      <c r="CQ384" s="598"/>
      <c r="CR384" s="598"/>
      <c r="CS384" s="598"/>
      <c r="CT384" s="598"/>
      <c r="CU384" s="598"/>
      <c r="CV384" s="598"/>
      <c r="CW384" s="598"/>
      <c r="CX384" s="598"/>
      <c r="CY384" s="598"/>
      <c r="CZ384" s="598"/>
      <c r="DA384" s="598"/>
      <c r="DB384" s="598"/>
      <c r="DC384" s="598"/>
      <c r="DD384" s="598"/>
      <c r="DE384" s="598"/>
      <c r="DF384" s="598"/>
      <c r="DG384" s="598"/>
      <c r="DH384" s="598"/>
      <c r="DI384" s="598"/>
      <c r="DJ384" s="598"/>
      <c r="DK384" s="598"/>
      <c r="DL384" s="598"/>
      <c r="DM384" s="598"/>
      <c r="DN384" s="598"/>
      <c r="DO384" s="598"/>
      <c r="DP384" s="598"/>
      <c r="DQ384" s="598"/>
      <c r="DR384" s="598"/>
      <c r="DS384" s="598"/>
      <c r="DT384" s="598"/>
      <c r="DU384" s="598"/>
      <c r="DV384" s="598"/>
      <c r="DW384" s="598"/>
      <c r="DX384" s="598"/>
      <c r="DY384" s="598"/>
      <c r="DZ384" s="598"/>
      <c r="EA384" s="598"/>
      <c r="EB384" s="598"/>
      <c r="EC384" s="598"/>
      <c r="ED384" s="598"/>
      <c r="EE384" s="598"/>
      <c r="EF384" s="598"/>
      <c r="EG384" s="598"/>
      <c r="EH384" s="598"/>
      <c r="EI384" s="598"/>
      <c r="EJ384" s="598"/>
      <c r="EK384" s="598"/>
      <c r="EL384" s="598"/>
      <c r="EM384" s="598"/>
      <c r="EN384" s="598"/>
      <c r="EO384" s="598"/>
      <c r="EP384" s="598"/>
      <c r="EQ384" s="598"/>
      <c r="ER384" s="598"/>
    </row>
    <row r="385" spans="1:148" ht="15" customHeight="1">
      <c r="A385" s="598"/>
      <c r="B385" s="598"/>
      <c r="C385" s="598"/>
      <c r="D385" s="598"/>
      <c r="E385" s="598"/>
      <c r="F385" s="598"/>
      <c r="G385" s="598"/>
      <c r="H385" s="598"/>
      <c r="I385" s="598"/>
      <c r="J385" s="598"/>
      <c r="K385" s="598"/>
      <c r="L385" s="598"/>
      <c r="M385" s="598"/>
      <c r="N385" s="598"/>
      <c r="O385" s="598"/>
      <c r="P385" s="598"/>
      <c r="Q385" s="598"/>
      <c r="R385" s="598"/>
      <c r="S385" s="598"/>
      <c r="T385" s="598"/>
      <c r="U385" s="598"/>
      <c r="V385" s="598"/>
      <c r="W385" s="598"/>
      <c r="X385" s="598"/>
      <c r="Y385" s="598"/>
      <c r="Z385" s="598"/>
      <c r="AA385" s="598"/>
      <c r="AB385" s="598"/>
      <c r="AC385" s="598"/>
      <c r="AD385" s="598"/>
      <c r="AE385" s="598"/>
      <c r="AF385" s="598"/>
      <c r="AG385" s="598"/>
      <c r="AH385" s="598"/>
      <c r="AI385" s="598"/>
      <c r="AJ385" s="598"/>
      <c r="AK385" s="598"/>
      <c r="AL385" s="598"/>
      <c r="AM385" s="598"/>
      <c r="AN385" s="598"/>
      <c r="AO385" s="598"/>
      <c r="AP385" s="598"/>
      <c r="AQ385" s="598"/>
      <c r="AR385" s="598"/>
      <c r="AS385" s="598"/>
      <c r="AT385" s="598"/>
      <c r="AU385" s="598"/>
      <c r="AV385" s="598"/>
      <c r="AW385" s="598"/>
      <c r="AX385" s="598"/>
      <c r="AY385" s="598"/>
      <c r="AZ385" s="598"/>
      <c r="BA385" s="598"/>
      <c r="BB385" s="598"/>
      <c r="BC385" s="598"/>
      <c r="BD385" s="598"/>
      <c r="BE385" s="598"/>
      <c r="BF385" s="598"/>
      <c r="BG385" s="598"/>
      <c r="BH385" s="598"/>
      <c r="BI385" s="598"/>
      <c r="BJ385" s="598"/>
      <c r="BK385" s="598"/>
      <c r="BL385" s="598"/>
      <c r="BM385" s="598"/>
      <c r="BN385" s="598"/>
      <c r="BO385" s="598"/>
      <c r="BP385" s="598"/>
      <c r="BQ385" s="598"/>
      <c r="BR385" s="598"/>
      <c r="BS385" s="598"/>
      <c r="BT385" s="598"/>
      <c r="BU385" s="598"/>
      <c r="BV385" s="598"/>
      <c r="BW385" s="598"/>
      <c r="BX385" s="598"/>
      <c r="BY385" s="598"/>
      <c r="BZ385" s="598"/>
      <c r="CA385" s="598"/>
      <c r="CB385" s="598"/>
      <c r="CC385" s="598"/>
      <c r="CD385" s="598"/>
      <c r="CE385" s="598"/>
      <c r="CF385" s="598"/>
      <c r="CG385" s="598"/>
      <c r="CH385" s="598"/>
      <c r="CI385" s="598"/>
      <c r="CJ385" s="598"/>
      <c r="CK385" s="598"/>
      <c r="CL385" s="598"/>
      <c r="CM385" s="598"/>
      <c r="CN385" s="598"/>
      <c r="CO385" s="598"/>
      <c r="CP385" s="598"/>
      <c r="CQ385" s="598"/>
      <c r="CR385" s="598"/>
      <c r="CS385" s="598"/>
      <c r="CT385" s="598"/>
      <c r="CU385" s="598"/>
      <c r="CV385" s="598"/>
      <c r="CW385" s="598"/>
      <c r="CX385" s="598"/>
      <c r="CY385" s="598"/>
      <c r="CZ385" s="598"/>
      <c r="DA385" s="598"/>
      <c r="DB385" s="598"/>
      <c r="DC385" s="598"/>
      <c r="DD385" s="598"/>
      <c r="DE385" s="598"/>
      <c r="DF385" s="598"/>
      <c r="DG385" s="598"/>
      <c r="DH385" s="598"/>
      <c r="DI385" s="598"/>
      <c r="DJ385" s="598"/>
      <c r="DK385" s="598"/>
      <c r="DL385" s="598"/>
      <c r="DM385" s="598"/>
      <c r="DN385" s="598"/>
      <c r="DO385" s="598"/>
      <c r="DP385" s="598"/>
      <c r="DQ385" s="598"/>
      <c r="DR385" s="598"/>
      <c r="DS385" s="598"/>
      <c r="DT385" s="598"/>
      <c r="DU385" s="598"/>
      <c r="DV385" s="598"/>
      <c r="DW385" s="598"/>
      <c r="DX385" s="598"/>
      <c r="DY385" s="598"/>
      <c r="DZ385" s="598"/>
      <c r="EA385" s="598"/>
      <c r="EB385" s="598"/>
      <c r="EC385" s="598"/>
      <c r="ED385" s="598"/>
      <c r="EE385" s="598"/>
      <c r="EF385" s="598"/>
      <c r="EG385" s="598"/>
      <c r="EH385" s="598"/>
      <c r="EI385" s="598"/>
      <c r="EJ385" s="598"/>
      <c r="EK385" s="598"/>
      <c r="EL385" s="598"/>
      <c r="EM385" s="598"/>
      <c r="EN385" s="598"/>
      <c r="EO385" s="598"/>
      <c r="EP385" s="598"/>
      <c r="EQ385" s="598"/>
      <c r="ER385" s="598"/>
    </row>
    <row r="386" spans="1:148" ht="15" customHeight="1">
      <c r="A386" s="598"/>
      <c r="B386" s="598"/>
      <c r="C386" s="598"/>
      <c r="D386" s="598"/>
      <c r="E386" s="598"/>
      <c r="F386" s="598"/>
      <c r="G386" s="598"/>
      <c r="H386" s="598"/>
      <c r="I386" s="598"/>
      <c r="J386" s="598"/>
      <c r="K386" s="598"/>
      <c r="L386" s="598"/>
      <c r="M386" s="598"/>
      <c r="N386" s="598"/>
      <c r="O386" s="598"/>
      <c r="P386" s="598"/>
      <c r="Q386" s="598"/>
      <c r="R386" s="598"/>
      <c r="S386" s="598"/>
      <c r="T386" s="598"/>
      <c r="U386" s="598"/>
      <c r="V386" s="598"/>
      <c r="W386" s="598"/>
      <c r="X386" s="598"/>
      <c r="Y386" s="598"/>
      <c r="Z386" s="598"/>
      <c r="AA386" s="598"/>
      <c r="AB386" s="598"/>
      <c r="AC386" s="598"/>
      <c r="AD386" s="598"/>
      <c r="AE386" s="598"/>
      <c r="AF386" s="598"/>
      <c r="AG386" s="598"/>
      <c r="AH386" s="598"/>
      <c r="AI386" s="598"/>
      <c r="AJ386" s="598"/>
      <c r="AK386" s="598"/>
      <c r="AL386" s="598"/>
      <c r="AM386" s="598"/>
      <c r="AN386" s="598"/>
      <c r="AO386" s="598"/>
      <c r="AP386" s="598"/>
      <c r="AQ386" s="598"/>
      <c r="AR386" s="598"/>
      <c r="AS386" s="598"/>
      <c r="AT386" s="598"/>
      <c r="AU386" s="598"/>
      <c r="AV386" s="598"/>
      <c r="AW386" s="598"/>
      <c r="AX386" s="598"/>
      <c r="AY386" s="598"/>
      <c r="AZ386" s="598"/>
      <c r="BA386" s="598"/>
      <c r="BB386" s="598"/>
      <c r="BC386" s="598"/>
      <c r="BD386" s="598"/>
      <c r="BE386" s="598"/>
      <c r="BF386" s="598"/>
      <c r="BG386" s="598"/>
      <c r="BH386" s="598"/>
      <c r="BI386" s="598"/>
      <c r="BJ386" s="598"/>
      <c r="BK386" s="598"/>
      <c r="BL386" s="598"/>
      <c r="BM386" s="598"/>
      <c r="BN386" s="598"/>
      <c r="BO386" s="598"/>
      <c r="BP386" s="598"/>
      <c r="BQ386" s="598"/>
      <c r="BR386" s="598"/>
      <c r="BS386" s="598"/>
      <c r="BT386" s="598"/>
      <c r="BU386" s="598"/>
      <c r="BV386" s="598"/>
      <c r="BW386" s="598"/>
      <c r="BX386" s="598"/>
      <c r="BY386" s="598"/>
      <c r="BZ386" s="598"/>
      <c r="CA386" s="598"/>
      <c r="CB386" s="598"/>
      <c r="CC386" s="598"/>
      <c r="CD386" s="598"/>
      <c r="CE386" s="598"/>
      <c r="CF386" s="598"/>
      <c r="CG386" s="598"/>
      <c r="CH386" s="598"/>
      <c r="CI386" s="598"/>
      <c r="CJ386" s="598"/>
      <c r="CK386" s="598"/>
      <c r="CL386" s="598"/>
      <c r="CM386" s="598"/>
      <c r="CN386" s="598"/>
      <c r="CO386" s="598"/>
      <c r="CP386" s="598"/>
      <c r="CQ386" s="598"/>
      <c r="CR386" s="598"/>
      <c r="CS386" s="598"/>
      <c r="CT386" s="598"/>
      <c r="CU386" s="598"/>
      <c r="CV386" s="598"/>
      <c r="CW386" s="598"/>
      <c r="CX386" s="598"/>
      <c r="CY386" s="598"/>
      <c r="CZ386" s="598"/>
      <c r="DA386" s="598"/>
      <c r="DB386" s="598"/>
      <c r="DC386" s="598"/>
      <c r="DD386" s="598"/>
      <c r="DE386" s="598"/>
      <c r="DF386" s="598"/>
      <c r="DG386" s="598"/>
      <c r="DH386" s="598"/>
      <c r="DI386" s="598"/>
      <c r="DJ386" s="598"/>
      <c r="DK386" s="598"/>
      <c r="DL386" s="598"/>
      <c r="DM386" s="598"/>
      <c r="DN386" s="598"/>
      <c r="DO386" s="598"/>
      <c r="DP386" s="598"/>
      <c r="DQ386" s="598"/>
      <c r="DR386" s="598"/>
      <c r="DS386" s="598"/>
      <c r="DT386" s="598"/>
      <c r="DU386" s="598"/>
      <c r="DV386" s="598"/>
      <c r="DW386" s="598"/>
      <c r="DX386" s="598"/>
      <c r="DY386" s="598"/>
      <c r="DZ386" s="598"/>
      <c r="EA386" s="598"/>
      <c r="EB386" s="598"/>
      <c r="EC386" s="598"/>
      <c r="ED386" s="598"/>
      <c r="EE386" s="598"/>
      <c r="EF386" s="598"/>
      <c r="EG386" s="598"/>
      <c r="EH386" s="598"/>
      <c r="EI386" s="598"/>
      <c r="EJ386" s="598"/>
      <c r="EK386" s="598"/>
      <c r="EL386" s="598"/>
      <c r="EM386" s="598"/>
      <c r="EN386" s="598"/>
      <c r="EO386" s="598"/>
      <c r="EP386" s="598"/>
      <c r="EQ386" s="598"/>
      <c r="ER386" s="598"/>
    </row>
    <row r="387" spans="1:148" ht="15" customHeight="1">
      <c r="A387" s="598"/>
      <c r="B387" s="598"/>
      <c r="C387" s="598"/>
      <c r="D387" s="598"/>
      <c r="E387" s="598"/>
      <c r="F387" s="598"/>
      <c r="G387" s="598"/>
      <c r="H387" s="598"/>
      <c r="I387" s="598"/>
      <c r="J387" s="598"/>
      <c r="K387" s="598"/>
      <c r="L387" s="598"/>
      <c r="M387" s="598"/>
      <c r="N387" s="598"/>
      <c r="O387" s="598"/>
      <c r="P387" s="598"/>
      <c r="Q387" s="598"/>
      <c r="R387" s="598"/>
      <c r="S387" s="598"/>
      <c r="T387" s="598"/>
      <c r="U387" s="598"/>
      <c r="V387" s="598"/>
      <c r="W387" s="598"/>
      <c r="X387" s="598"/>
      <c r="Y387" s="598"/>
      <c r="Z387" s="598"/>
      <c r="AA387" s="598"/>
      <c r="AB387" s="598"/>
      <c r="AC387" s="598"/>
      <c r="AD387" s="598"/>
      <c r="AE387" s="598"/>
      <c r="AF387" s="598"/>
      <c r="AG387" s="598"/>
      <c r="AH387" s="598"/>
      <c r="AI387" s="598"/>
      <c r="AJ387" s="598"/>
      <c r="AK387" s="598"/>
      <c r="AL387" s="598"/>
      <c r="AM387" s="598"/>
      <c r="AN387" s="598"/>
      <c r="AO387" s="598"/>
      <c r="AP387" s="598"/>
      <c r="AQ387" s="598"/>
      <c r="AR387" s="598"/>
      <c r="AS387" s="598"/>
      <c r="AT387" s="598"/>
      <c r="AU387" s="598"/>
      <c r="AV387" s="598"/>
      <c r="AW387" s="598"/>
      <c r="AX387" s="598"/>
      <c r="AY387" s="598"/>
      <c r="AZ387" s="598"/>
      <c r="BA387" s="598"/>
      <c r="BB387" s="598"/>
      <c r="BC387" s="598"/>
      <c r="BD387" s="598"/>
      <c r="BE387" s="598"/>
      <c r="BF387" s="598"/>
      <c r="BG387" s="598"/>
      <c r="BH387" s="598"/>
      <c r="BI387" s="598"/>
      <c r="BJ387" s="598"/>
      <c r="BK387" s="598"/>
      <c r="BL387" s="598"/>
      <c r="BM387" s="598"/>
      <c r="BN387" s="598"/>
      <c r="BO387" s="598"/>
      <c r="BP387" s="598"/>
      <c r="BQ387" s="598"/>
      <c r="BR387" s="598"/>
      <c r="BS387" s="598"/>
      <c r="BT387" s="598"/>
      <c r="BU387" s="598"/>
      <c r="BV387" s="598"/>
      <c r="BW387" s="598"/>
      <c r="BX387" s="598"/>
      <c r="BY387" s="598"/>
      <c r="BZ387" s="598"/>
      <c r="CA387" s="598"/>
      <c r="CB387" s="598"/>
      <c r="CC387" s="598"/>
      <c r="CD387" s="598"/>
      <c r="CE387" s="598"/>
      <c r="CF387" s="598"/>
      <c r="CG387" s="598"/>
      <c r="CH387" s="598"/>
      <c r="CI387" s="598"/>
      <c r="CJ387" s="598"/>
      <c r="CK387" s="598"/>
      <c r="CL387" s="598"/>
      <c r="CM387" s="598"/>
      <c r="CN387" s="598"/>
      <c r="CO387" s="598"/>
      <c r="CP387" s="598"/>
      <c r="CQ387" s="598"/>
      <c r="CR387" s="598"/>
      <c r="CS387" s="598"/>
      <c r="CT387" s="598"/>
      <c r="CU387" s="598"/>
      <c r="CV387" s="598"/>
      <c r="CW387" s="598"/>
      <c r="CX387" s="598"/>
      <c r="CY387" s="598"/>
      <c r="CZ387" s="598"/>
      <c r="DA387" s="598"/>
      <c r="DB387" s="598"/>
      <c r="DC387" s="598"/>
      <c r="DD387" s="598"/>
      <c r="DE387" s="598"/>
      <c r="DF387" s="598"/>
      <c r="DG387" s="598"/>
      <c r="DH387" s="598"/>
      <c r="DI387" s="598"/>
      <c r="DJ387" s="598"/>
      <c r="DK387" s="598"/>
      <c r="DL387" s="598"/>
      <c r="DM387" s="598"/>
      <c r="DN387" s="598"/>
      <c r="DO387" s="598"/>
      <c r="DP387" s="598"/>
      <c r="DQ387" s="598"/>
      <c r="DR387" s="598"/>
      <c r="DS387" s="598"/>
      <c r="DT387" s="598"/>
      <c r="DU387" s="598"/>
      <c r="DV387" s="598"/>
      <c r="DW387" s="598"/>
      <c r="DX387" s="598"/>
      <c r="DY387" s="598"/>
      <c r="DZ387" s="598"/>
      <c r="EA387" s="598"/>
      <c r="EB387" s="598"/>
      <c r="EC387" s="598"/>
      <c r="ED387" s="598"/>
      <c r="EE387" s="598"/>
      <c r="EF387" s="598"/>
      <c r="EG387" s="598"/>
      <c r="EH387" s="598"/>
      <c r="EI387" s="598"/>
      <c r="EJ387" s="598"/>
      <c r="EK387" s="598"/>
      <c r="EL387" s="598"/>
      <c r="EM387" s="598"/>
      <c r="EN387" s="598"/>
      <c r="EO387" s="598"/>
      <c r="EP387" s="598"/>
      <c r="EQ387" s="598"/>
      <c r="ER387" s="598"/>
    </row>
    <row r="388" spans="1:148" ht="15" customHeight="1">
      <c r="A388" s="598"/>
      <c r="B388" s="598"/>
      <c r="C388" s="598"/>
      <c r="D388" s="598"/>
      <c r="E388" s="598"/>
      <c r="F388" s="598"/>
      <c r="G388" s="598"/>
      <c r="H388" s="598"/>
      <c r="I388" s="598"/>
      <c r="J388" s="598"/>
      <c r="K388" s="598"/>
      <c r="L388" s="598"/>
      <c r="M388" s="598"/>
      <c r="N388" s="598"/>
      <c r="O388" s="598"/>
      <c r="P388" s="598"/>
      <c r="Q388" s="598"/>
      <c r="R388" s="598"/>
      <c r="S388" s="598"/>
      <c r="T388" s="598"/>
      <c r="U388" s="598"/>
      <c r="V388" s="598"/>
      <c r="W388" s="598"/>
      <c r="X388" s="598"/>
      <c r="Y388" s="598"/>
      <c r="Z388" s="598"/>
      <c r="AA388" s="598"/>
      <c r="AB388" s="598"/>
      <c r="AC388" s="598"/>
      <c r="AD388" s="598"/>
      <c r="AE388" s="598"/>
      <c r="AF388" s="598"/>
      <c r="AG388" s="598"/>
      <c r="AH388" s="598"/>
      <c r="AI388" s="598"/>
      <c r="AJ388" s="598"/>
      <c r="AK388" s="598"/>
      <c r="AL388" s="598"/>
      <c r="AM388" s="598"/>
      <c r="AN388" s="598"/>
      <c r="AO388" s="598"/>
      <c r="AP388" s="598"/>
      <c r="AQ388" s="598"/>
      <c r="AR388" s="598"/>
      <c r="AS388" s="598"/>
      <c r="AT388" s="598"/>
      <c r="AU388" s="598"/>
      <c r="AV388" s="598"/>
      <c r="AW388" s="598"/>
      <c r="AX388" s="598"/>
      <c r="AY388" s="598"/>
      <c r="AZ388" s="598"/>
      <c r="BA388" s="598"/>
      <c r="BB388" s="598"/>
      <c r="BC388" s="598"/>
      <c r="BD388" s="598"/>
      <c r="BE388" s="598"/>
      <c r="BF388" s="598"/>
      <c r="BG388" s="598"/>
      <c r="BH388" s="598"/>
      <c r="BI388" s="598"/>
      <c r="BJ388" s="598"/>
      <c r="BK388" s="598"/>
      <c r="BL388" s="598"/>
      <c r="BM388" s="598"/>
      <c r="BN388" s="598"/>
      <c r="BO388" s="598"/>
      <c r="BP388" s="598"/>
      <c r="BQ388" s="598"/>
      <c r="BR388" s="598"/>
      <c r="BS388" s="598"/>
      <c r="BT388" s="598"/>
      <c r="BU388" s="598"/>
      <c r="BV388" s="598"/>
      <c r="BW388" s="598"/>
      <c r="BX388" s="598"/>
      <c r="BY388" s="598"/>
      <c r="BZ388" s="598"/>
      <c r="CA388" s="598"/>
      <c r="CB388" s="598"/>
      <c r="CC388" s="598"/>
      <c r="CD388" s="598"/>
      <c r="CE388" s="598"/>
      <c r="CF388" s="598"/>
      <c r="CG388" s="598"/>
      <c r="CH388" s="598"/>
      <c r="CI388" s="598"/>
      <c r="CJ388" s="598"/>
      <c r="CK388" s="598"/>
      <c r="CL388" s="598"/>
      <c r="CM388" s="598"/>
      <c r="CN388" s="598"/>
      <c r="CO388" s="598"/>
      <c r="CP388" s="598"/>
      <c r="CQ388" s="598"/>
      <c r="CR388" s="598"/>
      <c r="CS388" s="598"/>
      <c r="CT388" s="598"/>
      <c r="CU388" s="598"/>
      <c r="CV388" s="598"/>
      <c r="CW388" s="598"/>
      <c r="CX388" s="598"/>
      <c r="CY388" s="598"/>
      <c r="CZ388" s="598"/>
      <c r="DA388" s="598"/>
      <c r="DB388" s="598"/>
      <c r="DC388" s="598"/>
      <c r="DD388" s="598"/>
      <c r="DE388" s="598"/>
      <c r="DF388" s="598"/>
      <c r="DG388" s="598"/>
      <c r="DH388" s="598"/>
      <c r="DI388" s="598"/>
      <c r="DJ388" s="598"/>
      <c r="DK388" s="598"/>
      <c r="DL388" s="598"/>
      <c r="DM388" s="598"/>
      <c r="DN388" s="598"/>
      <c r="DO388" s="598"/>
      <c r="DP388" s="598"/>
      <c r="DQ388" s="598"/>
      <c r="DR388" s="598"/>
      <c r="DS388" s="598"/>
      <c r="DT388" s="598"/>
      <c r="DU388" s="598"/>
      <c r="DV388" s="598"/>
      <c r="DW388" s="598"/>
      <c r="DX388" s="598"/>
      <c r="DY388" s="598"/>
      <c r="DZ388" s="598"/>
      <c r="EA388" s="598"/>
      <c r="EB388" s="598"/>
      <c r="EC388" s="598"/>
      <c r="ED388" s="598"/>
      <c r="EE388" s="598"/>
      <c r="EF388" s="598"/>
      <c r="EG388" s="598"/>
      <c r="EH388" s="598"/>
      <c r="EI388" s="598"/>
      <c r="EJ388" s="598"/>
      <c r="EK388" s="598"/>
      <c r="EL388" s="598"/>
      <c r="EM388" s="598"/>
      <c r="EN388" s="598"/>
      <c r="EO388" s="598"/>
      <c r="EP388" s="598"/>
      <c r="EQ388" s="598"/>
      <c r="ER388" s="598"/>
    </row>
    <row r="389" spans="1:148" ht="15" customHeight="1">
      <c r="A389" s="598"/>
      <c r="B389" s="598"/>
      <c r="C389" s="598"/>
      <c r="D389" s="598"/>
      <c r="E389" s="598"/>
      <c r="F389" s="598"/>
      <c r="G389" s="598"/>
      <c r="H389" s="598"/>
      <c r="I389" s="598"/>
      <c r="J389" s="598"/>
      <c r="K389" s="598"/>
      <c r="L389" s="598"/>
      <c r="M389" s="598"/>
      <c r="N389" s="598"/>
      <c r="O389" s="598"/>
      <c r="P389" s="598"/>
      <c r="Q389" s="598"/>
      <c r="R389" s="598"/>
      <c r="S389" s="598"/>
      <c r="T389" s="598"/>
      <c r="U389" s="598"/>
      <c r="V389" s="598"/>
      <c r="W389" s="598"/>
      <c r="X389" s="598"/>
      <c r="Y389" s="598"/>
      <c r="Z389" s="598"/>
      <c r="AA389" s="598"/>
      <c r="AB389" s="598"/>
      <c r="AC389" s="598"/>
      <c r="AD389" s="598"/>
      <c r="AE389" s="598"/>
      <c r="AF389" s="598"/>
      <c r="AG389" s="598"/>
      <c r="AH389" s="598"/>
      <c r="AI389" s="598"/>
      <c r="AJ389" s="598"/>
      <c r="AK389" s="598"/>
      <c r="AL389" s="598"/>
      <c r="AM389" s="598"/>
      <c r="AN389" s="598"/>
      <c r="AO389" s="598"/>
      <c r="AP389" s="598"/>
      <c r="AQ389" s="598"/>
      <c r="AR389" s="598"/>
      <c r="AS389" s="598"/>
      <c r="AT389" s="598"/>
      <c r="AU389" s="598"/>
      <c r="AV389" s="598"/>
      <c r="AW389" s="598"/>
      <c r="AX389" s="598"/>
      <c r="AY389" s="598"/>
      <c r="AZ389" s="598"/>
      <c r="BA389" s="598"/>
      <c r="BB389" s="598"/>
      <c r="BC389" s="598"/>
      <c r="BD389" s="598"/>
      <c r="BE389" s="598"/>
      <c r="BF389" s="598"/>
      <c r="BG389" s="598"/>
      <c r="BH389" s="598"/>
      <c r="BI389" s="598"/>
      <c r="BJ389" s="598"/>
      <c r="BK389" s="598"/>
      <c r="BL389" s="598"/>
      <c r="BM389" s="598"/>
      <c r="BN389" s="598"/>
      <c r="BO389" s="598"/>
      <c r="BP389" s="598"/>
      <c r="BQ389" s="598"/>
      <c r="BR389" s="598"/>
      <c r="BS389" s="598"/>
      <c r="BT389" s="598"/>
      <c r="BU389" s="598"/>
      <c r="BV389" s="598"/>
      <c r="BW389" s="598"/>
      <c r="BX389" s="598"/>
      <c r="BY389" s="598"/>
      <c r="BZ389" s="598"/>
      <c r="CA389" s="598"/>
      <c r="CB389" s="598"/>
      <c r="CC389" s="598"/>
      <c r="CD389" s="598"/>
      <c r="CE389" s="598"/>
      <c r="CF389" s="598"/>
      <c r="CG389" s="598"/>
      <c r="CH389" s="598"/>
      <c r="CI389" s="598"/>
      <c r="CJ389" s="598"/>
      <c r="CK389" s="598"/>
      <c r="CL389" s="598"/>
      <c r="CM389" s="598"/>
      <c r="CN389" s="598"/>
      <c r="CO389" s="598"/>
      <c r="CP389" s="598"/>
      <c r="CQ389" s="598"/>
      <c r="CR389" s="598"/>
      <c r="CS389" s="598"/>
      <c r="CT389" s="598"/>
      <c r="CU389" s="598"/>
      <c r="CV389" s="598"/>
      <c r="CW389" s="598"/>
      <c r="CX389" s="598"/>
      <c r="CY389" s="598"/>
      <c r="CZ389" s="598"/>
      <c r="DA389" s="598"/>
      <c r="DB389" s="598"/>
      <c r="DC389" s="598"/>
      <c r="DD389" s="598"/>
      <c r="DE389" s="598"/>
      <c r="DF389" s="598"/>
      <c r="DG389" s="598"/>
      <c r="DH389" s="598"/>
      <c r="DI389" s="598"/>
      <c r="DJ389" s="598"/>
      <c r="DK389" s="598"/>
      <c r="DL389" s="598"/>
      <c r="DM389" s="598"/>
      <c r="DN389" s="598"/>
      <c r="DO389" s="598"/>
      <c r="DP389" s="598"/>
      <c r="DQ389" s="598"/>
      <c r="DR389" s="598"/>
      <c r="DS389" s="598"/>
      <c r="DT389" s="598"/>
      <c r="DU389" s="598"/>
      <c r="DV389" s="598"/>
      <c r="DW389" s="598"/>
      <c r="DX389" s="598"/>
      <c r="DY389" s="598"/>
      <c r="DZ389" s="598"/>
      <c r="EA389" s="598"/>
      <c r="EB389" s="598"/>
      <c r="EC389" s="598"/>
      <c r="ED389" s="598"/>
      <c r="EE389" s="598"/>
      <c r="EF389" s="598"/>
      <c r="EG389" s="598"/>
      <c r="EH389" s="598"/>
      <c r="EI389" s="598"/>
      <c r="EJ389" s="598"/>
      <c r="EK389" s="598"/>
      <c r="EL389" s="598"/>
      <c r="EM389" s="598"/>
      <c r="EN389" s="598"/>
      <c r="EO389" s="598"/>
      <c r="EP389" s="598"/>
      <c r="EQ389" s="598"/>
      <c r="ER389" s="598"/>
    </row>
    <row r="390" spans="1:148" ht="15" customHeight="1">
      <c r="A390" s="598"/>
      <c r="B390" s="598"/>
      <c r="C390" s="598"/>
      <c r="D390" s="598"/>
      <c r="E390" s="598"/>
      <c r="F390" s="598"/>
      <c r="G390" s="598"/>
      <c r="H390" s="598"/>
      <c r="I390" s="598"/>
      <c r="J390" s="598"/>
      <c r="K390" s="598"/>
      <c r="L390" s="598"/>
      <c r="M390" s="598"/>
      <c r="N390" s="598"/>
      <c r="O390" s="598"/>
      <c r="P390" s="598"/>
      <c r="Q390" s="598"/>
      <c r="R390" s="598"/>
      <c r="S390" s="598"/>
      <c r="T390" s="598"/>
      <c r="U390" s="598"/>
      <c r="V390" s="598"/>
      <c r="W390" s="598"/>
      <c r="X390" s="598"/>
      <c r="Y390" s="598"/>
      <c r="Z390" s="598"/>
      <c r="AA390" s="598"/>
      <c r="AB390" s="598"/>
      <c r="AC390" s="598"/>
      <c r="AD390" s="598"/>
      <c r="AE390" s="598"/>
      <c r="AF390" s="598"/>
      <c r="AG390" s="598"/>
      <c r="AH390" s="598"/>
      <c r="AI390" s="598"/>
      <c r="AJ390" s="598"/>
      <c r="AK390" s="598"/>
      <c r="AL390" s="598"/>
      <c r="AM390" s="598"/>
      <c r="AN390" s="598"/>
      <c r="AO390" s="598"/>
      <c r="AP390" s="598"/>
      <c r="AQ390" s="598"/>
      <c r="AR390" s="598"/>
      <c r="AS390" s="598"/>
      <c r="AT390" s="598"/>
      <c r="AU390" s="598"/>
      <c r="AV390" s="598"/>
      <c r="AW390" s="598"/>
      <c r="AX390" s="598"/>
      <c r="AY390" s="598"/>
      <c r="AZ390" s="598"/>
      <c r="BA390" s="598"/>
      <c r="BB390" s="598"/>
      <c r="BC390" s="598"/>
      <c r="BD390" s="598"/>
      <c r="BE390" s="598"/>
      <c r="BF390" s="598"/>
      <c r="BG390" s="598"/>
      <c r="BH390" s="598"/>
      <c r="BI390" s="598"/>
      <c r="BJ390" s="598"/>
      <c r="BK390" s="598"/>
      <c r="BL390" s="598"/>
      <c r="BM390" s="598"/>
      <c r="BN390" s="598"/>
      <c r="BO390" s="598"/>
      <c r="BP390" s="598"/>
      <c r="BQ390" s="598"/>
      <c r="BR390" s="598"/>
      <c r="BS390" s="598"/>
      <c r="BT390" s="598"/>
      <c r="BU390" s="598"/>
      <c r="BV390" s="598"/>
      <c r="BW390" s="598"/>
      <c r="BX390" s="598"/>
      <c r="BY390" s="598"/>
      <c r="BZ390" s="598"/>
      <c r="CA390" s="598"/>
      <c r="CB390" s="598"/>
      <c r="CC390" s="598"/>
      <c r="CD390" s="598"/>
      <c r="CE390" s="598"/>
      <c r="CF390" s="598"/>
      <c r="CG390" s="598"/>
      <c r="CH390" s="598"/>
      <c r="CI390" s="598"/>
      <c r="CJ390" s="598"/>
      <c r="CK390" s="598"/>
      <c r="CL390" s="598"/>
      <c r="CM390" s="598"/>
      <c r="CN390" s="598"/>
      <c r="CO390" s="598"/>
      <c r="CP390" s="598"/>
      <c r="CQ390" s="598"/>
      <c r="CR390" s="598"/>
      <c r="CS390" s="598"/>
      <c r="CT390" s="598"/>
      <c r="CU390" s="598"/>
      <c r="CV390" s="598"/>
      <c r="CW390" s="598"/>
      <c r="CX390" s="598"/>
      <c r="CY390" s="598"/>
      <c r="CZ390" s="598"/>
      <c r="DA390" s="598"/>
      <c r="DB390" s="598"/>
      <c r="DC390" s="598"/>
      <c r="DD390" s="598"/>
      <c r="DE390" s="598"/>
      <c r="DF390" s="598"/>
      <c r="DG390" s="598"/>
      <c r="DH390" s="598"/>
      <c r="DI390" s="598"/>
      <c r="DJ390" s="598"/>
      <c r="DK390" s="598"/>
      <c r="DL390" s="598"/>
      <c r="DM390" s="598"/>
      <c r="DN390" s="598"/>
      <c r="DO390" s="598"/>
      <c r="DP390" s="598"/>
      <c r="DQ390" s="598"/>
      <c r="DR390" s="598"/>
      <c r="DS390" s="598"/>
      <c r="DT390" s="598"/>
      <c r="DU390" s="598"/>
      <c r="DV390" s="598"/>
      <c r="DW390" s="598"/>
      <c r="DX390" s="598"/>
      <c r="DY390" s="598"/>
      <c r="DZ390" s="598"/>
      <c r="EA390" s="598"/>
      <c r="EB390" s="598"/>
      <c r="EC390" s="598"/>
      <c r="ED390" s="598"/>
      <c r="EE390" s="598"/>
      <c r="EF390" s="598"/>
      <c r="EG390" s="598"/>
      <c r="EH390" s="598"/>
      <c r="EI390" s="598"/>
      <c r="EJ390" s="598"/>
      <c r="EK390" s="598"/>
      <c r="EL390" s="598"/>
      <c r="EM390" s="598"/>
      <c r="EN390" s="598"/>
      <c r="EO390" s="598"/>
      <c r="EP390" s="598"/>
      <c r="EQ390" s="598"/>
      <c r="ER390" s="598"/>
    </row>
    <row r="391" spans="1:148" ht="15" customHeight="1">
      <c r="A391" s="598"/>
      <c r="B391" s="598"/>
      <c r="C391" s="598"/>
      <c r="D391" s="598"/>
      <c r="E391" s="598"/>
      <c r="F391" s="598"/>
      <c r="G391" s="598"/>
      <c r="H391" s="598"/>
      <c r="I391" s="598"/>
      <c r="J391" s="598"/>
      <c r="K391" s="598"/>
      <c r="L391" s="598"/>
      <c r="M391" s="598"/>
      <c r="N391" s="598"/>
      <c r="O391" s="598"/>
      <c r="P391" s="598"/>
      <c r="Q391" s="598"/>
      <c r="R391" s="598"/>
      <c r="S391" s="598"/>
      <c r="T391" s="598"/>
      <c r="U391" s="598"/>
      <c r="V391" s="598"/>
      <c r="W391" s="598"/>
      <c r="X391" s="598"/>
      <c r="Y391" s="598"/>
      <c r="Z391" s="598"/>
      <c r="AA391" s="598"/>
      <c r="AB391" s="598"/>
      <c r="AC391" s="598"/>
      <c r="AD391" s="598"/>
      <c r="AE391" s="598"/>
      <c r="AF391" s="598"/>
      <c r="AG391" s="598"/>
      <c r="AH391" s="598"/>
      <c r="AI391" s="598"/>
      <c r="AJ391" s="598"/>
      <c r="AK391" s="598"/>
      <c r="AL391" s="598"/>
      <c r="AM391" s="598"/>
      <c r="AN391" s="598"/>
      <c r="AO391" s="598"/>
      <c r="AP391" s="598"/>
      <c r="AQ391" s="598"/>
      <c r="AR391" s="598"/>
      <c r="AS391" s="598"/>
      <c r="AT391" s="598"/>
      <c r="AU391" s="598"/>
      <c r="AV391" s="598"/>
      <c r="AW391" s="598"/>
      <c r="AX391" s="598"/>
      <c r="AY391" s="598"/>
      <c r="AZ391" s="598"/>
      <c r="BA391" s="598"/>
      <c r="BB391" s="598"/>
      <c r="BC391" s="598"/>
      <c r="BD391" s="598"/>
      <c r="BE391" s="598"/>
      <c r="BF391" s="598"/>
      <c r="BG391" s="598"/>
      <c r="BH391" s="598"/>
      <c r="BI391" s="598"/>
      <c r="BJ391" s="598"/>
      <c r="BK391" s="598"/>
      <c r="BL391" s="598"/>
      <c r="BM391" s="598"/>
      <c r="BN391" s="598"/>
      <c r="BO391" s="598"/>
      <c r="BP391" s="598"/>
      <c r="BQ391" s="598"/>
      <c r="BR391" s="598"/>
      <c r="BS391" s="598"/>
      <c r="BT391" s="598"/>
      <c r="BU391" s="598"/>
      <c r="BV391" s="598"/>
      <c r="BW391" s="598"/>
      <c r="BX391" s="598"/>
      <c r="BY391" s="598"/>
      <c r="BZ391" s="598"/>
      <c r="CA391" s="598"/>
      <c r="CB391" s="598"/>
      <c r="CC391" s="598"/>
      <c r="CD391" s="598"/>
      <c r="CE391" s="598"/>
      <c r="CF391" s="598"/>
      <c r="CG391" s="598"/>
      <c r="CH391" s="598"/>
      <c r="CI391" s="598"/>
      <c r="CJ391" s="598"/>
      <c r="CK391" s="598"/>
      <c r="CL391" s="598"/>
      <c r="CM391" s="598"/>
      <c r="CN391" s="598"/>
      <c r="CO391" s="598"/>
      <c r="CP391" s="598"/>
      <c r="CQ391" s="598"/>
      <c r="CR391" s="598"/>
      <c r="CS391" s="598"/>
      <c r="CT391" s="598"/>
      <c r="CU391" s="598"/>
      <c r="CV391" s="598"/>
      <c r="CW391" s="598"/>
      <c r="CX391" s="598"/>
      <c r="CY391" s="598"/>
      <c r="CZ391" s="598"/>
      <c r="DA391" s="598"/>
      <c r="DB391" s="598"/>
      <c r="DC391" s="598"/>
      <c r="DD391" s="598"/>
      <c r="DE391" s="598"/>
      <c r="DF391" s="598"/>
      <c r="DG391" s="598"/>
      <c r="DH391" s="598"/>
      <c r="DI391" s="598"/>
      <c r="DJ391" s="598"/>
      <c r="DK391" s="598"/>
      <c r="DL391" s="598"/>
      <c r="DM391" s="598"/>
      <c r="DN391" s="598"/>
      <c r="DO391" s="598"/>
      <c r="DP391" s="598"/>
      <c r="DQ391" s="598"/>
      <c r="DR391" s="598"/>
      <c r="DS391" s="598"/>
      <c r="DT391" s="598"/>
      <c r="DU391" s="598"/>
      <c r="DV391" s="598"/>
      <c r="DW391" s="598"/>
      <c r="DX391" s="598"/>
      <c r="DY391" s="598"/>
      <c r="DZ391" s="598"/>
      <c r="EA391" s="598"/>
      <c r="EB391" s="598"/>
      <c r="EC391" s="598"/>
      <c r="ED391" s="598"/>
      <c r="EE391" s="598"/>
      <c r="EF391" s="598"/>
      <c r="EG391" s="598"/>
      <c r="EH391" s="598"/>
      <c r="EI391" s="598"/>
      <c r="EJ391" s="598"/>
      <c r="EK391" s="598"/>
      <c r="EL391" s="598"/>
      <c r="EM391" s="598"/>
      <c r="EN391" s="598"/>
      <c r="EO391" s="598"/>
      <c r="EP391" s="598"/>
      <c r="EQ391" s="598"/>
      <c r="ER391" s="598"/>
    </row>
    <row r="392" spans="1:148" ht="15" customHeight="1">
      <c r="A392" s="598"/>
      <c r="B392" s="598"/>
      <c r="C392" s="598"/>
      <c r="D392" s="598"/>
      <c r="E392" s="598"/>
      <c r="F392" s="598"/>
      <c r="G392" s="598"/>
      <c r="H392" s="598"/>
      <c r="I392" s="598"/>
      <c r="J392" s="598"/>
      <c r="K392" s="598"/>
      <c r="L392" s="598"/>
      <c r="M392" s="598"/>
      <c r="N392" s="598"/>
      <c r="O392" s="598"/>
      <c r="P392" s="598"/>
      <c r="Q392" s="598"/>
      <c r="R392" s="598"/>
      <c r="S392" s="598"/>
      <c r="T392" s="598"/>
      <c r="U392" s="598"/>
      <c r="V392" s="598"/>
      <c r="W392" s="598"/>
      <c r="X392" s="598"/>
      <c r="Y392" s="598"/>
      <c r="Z392" s="598"/>
      <c r="AA392" s="598"/>
      <c r="AB392" s="598"/>
      <c r="AC392" s="598"/>
      <c r="AD392" s="598"/>
      <c r="AE392" s="598"/>
      <c r="AF392" s="598"/>
      <c r="AG392" s="598"/>
      <c r="AH392" s="598"/>
      <c r="AI392" s="598"/>
      <c r="AJ392" s="598"/>
      <c r="AK392" s="598"/>
      <c r="AL392" s="598"/>
      <c r="AM392" s="598"/>
      <c r="AN392" s="598"/>
      <c r="AO392" s="598"/>
      <c r="AP392" s="598"/>
      <c r="AQ392" s="598"/>
      <c r="AR392" s="598"/>
      <c r="AS392" s="598"/>
      <c r="AT392" s="598"/>
      <c r="AU392" s="598"/>
      <c r="AV392" s="598"/>
      <c r="AW392" s="598"/>
      <c r="AX392" s="598"/>
      <c r="AY392" s="598"/>
      <c r="AZ392" s="598"/>
      <c r="BA392" s="598"/>
      <c r="BB392" s="598"/>
      <c r="BC392" s="598"/>
      <c r="BD392" s="598"/>
      <c r="BE392" s="598"/>
      <c r="BF392" s="598"/>
      <c r="BG392" s="598"/>
      <c r="BH392" s="598"/>
      <c r="BI392" s="598"/>
      <c r="BJ392" s="598"/>
      <c r="BK392" s="598"/>
      <c r="BL392" s="598"/>
      <c r="BM392" s="598"/>
      <c r="BN392" s="598"/>
      <c r="BO392" s="598"/>
      <c r="BP392" s="598"/>
      <c r="BQ392" s="598"/>
      <c r="BR392" s="598"/>
      <c r="BS392" s="598"/>
      <c r="BT392" s="598"/>
      <c r="BU392" s="598"/>
      <c r="BV392" s="598"/>
      <c r="BW392" s="598"/>
      <c r="BX392" s="598"/>
      <c r="BY392" s="598"/>
      <c r="BZ392" s="598"/>
      <c r="CA392" s="598"/>
      <c r="CB392" s="598"/>
      <c r="CC392" s="598"/>
      <c r="CD392" s="598"/>
      <c r="CE392" s="598"/>
      <c r="CF392" s="598"/>
      <c r="CG392" s="598"/>
      <c r="CH392" s="598"/>
      <c r="CI392" s="598"/>
      <c r="CJ392" s="598"/>
      <c r="CK392" s="598"/>
      <c r="CL392" s="598"/>
      <c r="CM392" s="598"/>
      <c r="CN392" s="598"/>
      <c r="CO392" s="598"/>
      <c r="CP392" s="598"/>
      <c r="CQ392" s="598"/>
      <c r="CR392" s="598"/>
      <c r="CS392" s="598"/>
      <c r="CT392" s="598"/>
      <c r="CU392" s="598"/>
      <c r="CV392" s="598"/>
      <c r="CW392" s="598"/>
      <c r="CX392" s="598"/>
      <c r="CY392" s="598"/>
      <c r="CZ392" s="598"/>
      <c r="DA392" s="598"/>
      <c r="DB392" s="598"/>
      <c r="DC392" s="598"/>
      <c r="DD392" s="598"/>
      <c r="DE392" s="598"/>
      <c r="DF392" s="598"/>
      <c r="DG392" s="598"/>
      <c r="DH392" s="598"/>
      <c r="DI392" s="598"/>
      <c r="DJ392" s="598"/>
      <c r="DK392" s="598"/>
      <c r="DL392" s="598"/>
      <c r="DM392" s="598"/>
      <c r="DN392" s="598"/>
      <c r="DO392" s="598"/>
      <c r="DP392" s="598"/>
      <c r="DQ392" s="598"/>
      <c r="DR392" s="598"/>
      <c r="DS392" s="598"/>
      <c r="DT392" s="598"/>
      <c r="DU392" s="598"/>
      <c r="DV392" s="598"/>
      <c r="DW392" s="598"/>
      <c r="DX392" s="598"/>
      <c r="DY392" s="598"/>
      <c r="DZ392" s="598"/>
      <c r="EA392" s="598"/>
      <c r="EB392" s="598"/>
      <c r="EC392" s="598"/>
      <c r="ED392" s="598"/>
      <c r="EE392" s="598"/>
      <c r="EF392" s="598"/>
      <c r="EG392" s="598"/>
      <c r="EH392" s="598"/>
      <c r="EI392" s="598"/>
      <c r="EJ392" s="598"/>
      <c r="EK392" s="598"/>
      <c r="EL392" s="598"/>
      <c r="EM392" s="598"/>
      <c r="EN392" s="598"/>
      <c r="EO392" s="598"/>
      <c r="EP392" s="598"/>
      <c r="EQ392" s="598"/>
      <c r="ER392" s="598"/>
    </row>
    <row r="393" spans="1:148" ht="15" customHeight="1">
      <c r="A393" s="598"/>
      <c r="B393" s="598"/>
      <c r="C393" s="598"/>
      <c r="D393" s="598"/>
      <c r="E393" s="598"/>
      <c r="F393" s="598"/>
      <c r="G393" s="598"/>
      <c r="H393" s="598"/>
      <c r="I393" s="598"/>
      <c r="J393" s="598"/>
      <c r="K393" s="598"/>
      <c r="L393" s="598"/>
      <c r="M393" s="598"/>
      <c r="N393" s="598"/>
      <c r="O393" s="598"/>
      <c r="P393" s="598"/>
      <c r="Q393" s="598"/>
      <c r="R393" s="598"/>
      <c r="S393" s="598"/>
      <c r="T393" s="598"/>
      <c r="U393" s="598"/>
      <c r="V393" s="598"/>
      <c r="W393" s="598"/>
      <c r="X393" s="598"/>
      <c r="Y393" s="598"/>
      <c r="Z393" s="598"/>
      <c r="AA393" s="598"/>
      <c r="AB393" s="598"/>
      <c r="AC393" s="598"/>
      <c r="AD393" s="598"/>
      <c r="AE393" s="598"/>
      <c r="AF393" s="598"/>
      <c r="AG393" s="598"/>
      <c r="AH393" s="598"/>
      <c r="AI393" s="598"/>
      <c r="AJ393" s="598"/>
      <c r="AK393" s="598"/>
      <c r="AL393" s="598"/>
      <c r="AM393" s="598"/>
      <c r="AN393" s="598"/>
      <c r="AO393" s="598"/>
      <c r="AP393" s="598"/>
      <c r="AQ393" s="598"/>
      <c r="AR393" s="598"/>
      <c r="AS393" s="598"/>
      <c r="AT393" s="598"/>
      <c r="AU393" s="598"/>
      <c r="AV393" s="598"/>
      <c r="AW393" s="598"/>
      <c r="AX393" s="598"/>
      <c r="AY393" s="598"/>
      <c r="AZ393" s="598"/>
      <c r="BA393" s="598"/>
      <c r="BB393" s="598"/>
      <c r="BC393" s="598"/>
      <c r="BD393" s="598"/>
      <c r="BE393" s="598"/>
      <c r="BF393" s="598"/>
      <c r="BG393" s="598"/>
      <c r="BH393" s="598"/>
      <c r="BI393" s="598"/>
      <c r="BJ393" s="598"/>
      <c r="BK393" s="598"/>
      <c r="BL393" s="598"/>
      <c r="BM393" s="598"/>
      <c r="BN393" s="598"/>
      <c r="BO393" s="598"/>
      <c r="BP393" s="598"/>
      <c r="BQ393" s="598"/>
      <c r="BR393" s="598"/>
      <c r="BS393" s="598"/>
      <c r="BT393" s="598"/>
      <c r="BU393" s="598"/>
      <c r="BV393" s="598"/>
      <c r="BW393" s="598"/>
      <c r="BX393" s="598"/>
      <c r="BY393" s="598"/>
      <c r="BZ393" s="598"/>
      <c r="CA393" s="598"/>
      <c r="CB393" s="598"/>
      <c r="CC393" s="598"/>
      <c r="CD393" s="598"/>
      <c r="CE393" s="598"/>
      <c r="CF393" s="598"/>
      <c r="CG393" s="598"/>
      <c r="CH393" s="598"/>
      <c r="CI393" s="598"/>
      <c r="CJ393" s="598"/>
      <c r="CK393" s="598"/>
      <c r="CL393" s="598"/>
      <c r="CM393" s="598"/>
      <c r="CN393" s="598"/>
      <c r="CO393" s="598"/>
      <c r="CP393" s="598"/>
      <c r="CQ393" s="598"/>
      <c r="CR393" s="598"/>
      <c r="CS393" s="598"/>
      <c r="CT393" s="598"/>
      <c r="CU393" s="598"/>
      <c r="CV393" s="598"/>
      <c r="CW393" s="598"/>
      <c r="CX393" s="598"/>
      <c r="CY393" s="598"/>
      <c r="CZ393" s="598"/>
      <c r="DA393" s="598"/>
      <c r="DB393" s="598"/>
      <c r="DC393" s="598"/>
      <c r="DD393" s="598"/>
      <c r="DE393" s="598"/>
      <c r="DF393" s="598"/>
      <c r="DG393" s="598"/>
      <c r="DH393" s="598"/>
      <c r="DI393" s="598"/>
      <c r="DJ393" s="598"/>
      <c r="DK393" s="598"/>
      <c r="DL393" s="598"/>
      <c r="DM393" s="598"/>
      <c r="DN393" s="598"/>
      <c r="DO393" s="598"/>
      <c r="DP393" s="598"/>
      <c r="DQ393" s="598"/>
      <c r="DR393" s="598"/>
      <c r="DS393" s="598"/>
      <c r="DT393" s="598"/>
      <c r="DU393" s="598"/>
      <c r="DV393" s="598"/>
      <c r="DW393" s="598"/>
      <c r="DX393" s="598"/>
      <c r="DY393" s="598"/>
      <c r="DZ393" s="598"/>
      <c r="EA393" s="598"/>
      <c r="EB393" s="598"/>
      <c r="EC393" s="598"/>
      <c r="ED393" s="598"/>
      <c r="EE393" s="598"/>
      <c r="EF393" s="598"/>
      <c r="EG393" s="598"/>
      <c r="EH393" s="598"/>
      <c r="EI393" s="598"/>
      <c r="EJ393" s="598"/>
      <c r="EK393" s="598"/>
      <c r="EL393" s="598"/>
      <c r="EM393" s="598"/>
      <c r="EN393" s="598"/>
      <c r="EO393" s="598"/>
      <c r="EP393" s="598"/>
      <c r="EQ393" s="598"/>
      <c r="ER393" s="598"/>
    </row>
    <row r="394" spans="1:148" ht="15" customHeight="1">
      <c r="A394" s="598"/>
      <c r="B394" s="598"/>
      <c r="C394" s="598"/>
      <c r="D394" s="598"/>
      <c r="E394" s="598"/>
      <c r="F394" s="598"/>
      <c r="G394" s="598"/>
      <c r="H394" s="598"/>
      <c r="I394" s="598"/>
      <c r="J394" s="598"/>
      <c r="K394" s="598"/>
      <c r="L394" s="598"/>
      <c r="M394" s="598"/>
      <c r="N394" s="598"/>
      <c r="O394" s="598"/>
      <c r="P394" s="598"/>
      <c r="Q394" s="598"/>
      <c r="R394" s="598"/>
      <c r="S394" s="598"/>
      <c r="T394" s="598"/>
      <c r="U394" s="598"/>
      <c r="V394" s="598"/>
      <c r="W394" s="598"/>
      <c r="X394" s="598"/>
      <c r="Y394" s="598"/>
      <c r="Z394" s="598"/>
      <c r="AA394" s="598"/>
      <c r="AB394" s="598"/>
      <c r="AC394" s="598"/>
      <c r="AD394" s="598"/>
      <c r="AE394" s="598"/>
      <c r="AF394" s="598"/>
      <c r="AG394" s="598"/>
      <c r="AH394" s="598"/>
      <c r="AI394" s="598"/>
      <c r="AJ394" s="598"/>
      <c r="AK394" s="598"/>
      <c r="AL394" s="598"/>
      <c r="AM394" s="598"/>
      <c r="AN394" s="598"/>
      <c r="AO394" s="598"/>
      <c r="AP394" s="598"/>
      <c r="AQ394" s="598"/>
      <c r="AR394" s="598"/>
      <c r="AS394" s="598"/>
      <c r="AT394" s="598"/>
      <c r="AU394" s="598"/>
      <c r="AV394" s="598"/>
      <c r="AW394" s="598"/>
      <c r="AX394" s="598"/>
      <c r="AY394" s="598"/>
      <c r="AZ394" s="598"/>
      <c r="BA394" s="598"/>
      <c r="BB394" s="598"/>
      <c r="BC394" s="598"/>
      <c r="BD394" s="598"/>
      <c r="BE394" s="598"/>
      <c r="BF394" s="598"/>
      <c r="BG394" s="598"/>
      <c r="BH394" s="598"/>
      <c r="BI394" s="598"/>
      <c r="BJ394" s="598"/>
      <c r="BK394" s="598"/>
      <c r="BL394" s="598"/>
      <c r="BM394" s="598"/>
      <c r="BN394" s="598"/>
      <c r="BO394" s="598"/>
      <c r="BP394" s="598"/>
      <c r="BQ394" s="598"/>
      <c r="BR394" s="598"/>
      <c r="BS394" s="598"/>
      <c r="BT394" s="598"/>
      <c r="BU394" s="598"/>
      <c r="BV394" s="598"/>
      <c r="BW394" s="598"/>
      <c r="BX394" s="598"/>
      <c r="BY394" s="598"/>
      <c r="BZ394" s="598"/>
      <c r="CA394" s="598"/>
      <c r="CB394" s="598"/>
      <c r="CC394" s="598"/>
      <c r="CD394" s="598"/>
      <c r="CE394" s="598"/>
      <c r="CF394" s="598"/>
      <c r="CG394" s="598"/>
      <c r="CH394" s="598"/>
      <c r="CI394" s="598"/>
      <c r="CJ394" s="598"/>
      <c r="CK394" s="598"/>
      <c r="CL394" s="598"/>
      <c r="CM394" s="598"/>
      <c r="CN394" s="598"/>
      <c r="CO394" s="598"/>
      <c r="CP394" s="598"/>
      <c r="CQ394" s="598"/>
      <c r="CR394" s="598"/>
      <c r="CS394" s="598"/>
      <c r="CT394" s="598"/>
      <c r="CU394" s="598"/>
      <c r="CV394" s="598"/>
      <c r="CW394" s="598"/>
      <c r="CX394" s="598"/>
      <c r="CY394" s="598"/>
      <c r="CZ394" s="598"/>
      <c r="DA394" s="598"/>
      <c r="DB394" s="598"/>
      <c r="DC394" s="598"/>
      <c r="DD394" s="598"/>
      <c r="DE394" s="598"/>
      <c r="DF394" s="598"/>
      <c r="DG394" s="598"/>
      <c r="DH394" s="598"/>
      <c r="DI394" s="598"/>
      <c r="DJ394" s="598"/>
      <c r="DK394" s="598"/>
      <c r="DL394" s="598"/>
      <c r="DM394" s="598"/>
      <c r="DN394" s="598"/>
      <c r="DO394" s="598"/>
      <c r="DP394" s="598"/>
      <c r="DQ394" s="598"/>
      <c r="DR394" s="598"/>
      <c r="DS394" s="598"/>
      <c r="DT394" s="598"/>
      <c r="DU394" s="598"/>
      <c r="DV394" s="598"/>
      <c r="DW394" s="598"/>
      <c r="DX394" s="598"/>
      <c r="DY394" s="598"/>
      <c r="DZ394" s="598"/>
      <c r="EA394" s="598"/>
      <c r="EB394" s="598"/>
      <c r="EC394" s="598"/>
      <c r="ED394" s="598"/>
      <c r="EE394" s="598"/>
      <c r="EF394" s="598"/>
      <c r="EG394" s="598"/>
      <c r="EH394" s="598"/>
      <c r="EI394" s="598"/>
      <c r="EJ394" s="598"/>
      <c r="EK394" s="598"/>
      <c r="EL394" s="598"/>
      <c r="EM394" s="598"/>
      <c r="EN394" s="598"/>
      <c r="EO394" s="598"/>
      <c r="EP394" s="598"/>
      <c r="EQ394" s="598"/>
      <c r="ER394" s="598"/>
    </row>
    <row r="395" spans="1:148" ht="15" customHeight="1">
      <c r="A395" s="598"/>
      <c r="B395" s="598"/>
      <c r="C395" s="598"/>
      <c r="D395" s="598"/>
      <c r="E395" s="598"/>
      <c r="F395" s="598"/>
      <c r="G395" s="598"/>
      <c r="H395" s="598"/>
      <c r="I395" s="598"/>
      <c r="J395" s="598"/>
      <c r="K395" s="598"/>
      <c r="L395" s="598"/>
      <c r="M395" s="598"/>
      <c r="N395" s="598"/>
      <c r="O395" s="598"/>
      <c r="P395" s="598"/>
      <c r="Q395" s="598"/>
      <c r="R395" s="598"/>
      <c r="S395" s="598"/>
      <c r="T395" s="598"/>
      <c r="U395" s="598"/>
      <c r="V395" s="598"/>
      <c r="W395" s="598"/>
      <c r="X395" s="598"/>
      <c r="Y395" s="598"/>
      <c r="Z395" s="598"/>
      <c r="AA395" s="598"/>
      <c r="AB395" s="598"/>
      <c r="AC395" s="598"/>
      <c r="AD395" s="598"/>
      <c r="AE395" s="598"/>
      <c r="AF395" s="598"/>
      <c r="AG395" s="598"/>
      <c r="AH395" s="598"/>
      <c r="AI395" s="598"/>
      <c r="AJ395" s="598"/>
      <c r="AK395" s="598"/>
      <c r="AL395" s="598"/>
      <c r="AM395" s="598"/>
      <c r="AN395" s="598"/>
      <c r="AO395" s="598"/>
      <c r="AP395" s="598"/>
      <c r="AQ395" s="598"/>
      <c r="AR395" s="598"/>
      <c r="AS395" s="598"/>
      <c r="AT395" s="598"/>
      <c r="AU395" s="598"/>
      <c r="AV395" s="598"/>
      <c r="AW395" s="598"/>
      <c r="AX395" s="598"/>
      <c r="AY395" s="598"/>
      <c r="AZ395" s="598"/>
      <c r="BA395" s="598"/>
      <c r="BB395" s="598"/>
      <c r="BC395" s="598"/>
      <c r="BD395" s="598"/>
      <c r="BE395" s="598"/>
      <c r="BF395" s="598"/>
      <c r="BG395" s="598"/>
      <c r="BH395" s="598"/>
      <c r="BI395" s="598"/>
      <c r="BJ395" s="598"/>
      <c r="BK395" s="598"/>
      <c r="BL395" s="598"/>
      <c r="BM395" s="598"/>
      <c r="BN395" s="598"/>
      <c r="BO395" s="598"/>
      <c r="BP395" s="598"/>
      <c r="BQ395" s="598"/>
      <c r="BR395" s="598"/>
      <c r="BS395" s="598"/>
      <c r="BT395" s="598"/>
      <c r="BU395" s="598"/>
      <c r="BV395" s="598"/>
      <c r="BW395" s="598"/>
      <c r="BX395" s="598"/>
      <c r="BY395" s="598"/>
      <c r="BZ395" s="598"/>
      <c r="CA395" s="598"/>
      <c r="CB395" s="598"/>
      <c r="CC395" s="598"/>
      <c r="CD395" s="598"/>
      <c r="CE395" s="598"/>
      <c r="CF395" s="598"/>
      <c r="CG395" s="598"/>
      <c r="CH395" s="598"/>
      <c r="CI395" s="598"/>
      <c r="CJ395" s="598"/>
      <c r="CK395" s="598"/>
      <c r="CL395" s="598"/>
      <c r="CM395" s="598"/>
      <c r="CN395" s="598"/>
      <c r="CO395" s="598"/>
      <c r="CP395" s="598"/>
      <c r="CQ395" s="598"/>
      <c r="CR395" s="598"/>
      <c r="CS395" s="598"/>
      <c r="CT395" s="598"/>
      <c r="CU395" s="598"/>
      <c r="CV395" s="598"/>
      <c r="CW395" s="598"/>
      <c r="CX395" s="598"/>
      <c r="CY395" s="598"/>
      <c r="CZ395" s="598"/>
      <c r="DA395" s="598"/>
      <c r="DB395" s="598"/>
      <c r="DC395" s="598"/>
      <c r="DD395" s="598"/>
      <c r="DE395" s="598"/>
      <c r="DF395" s="598"/>
      <c r="DG395" s="598"/>
      <c r="DH395" s="598"/>
      <c r="DI395" s="598"/>
      <c r="DJ395" s="598"/>
      <c r="DK395" s="598"/>
      <c r="DL395" s="598"/>
      <c r="DM395" s="598"/>
      <c r="DN395" s="598"/>
      <c r="DO395" s="598"/>
      <c r="DP395" s="598"/>
      <c r="DQ395" s="598"/>
      <c r="DR395" s="598"/>
      <c r="DS395" s="598"/>
      <c r="DT395" s="598"/>
      <c r="DU395" s="598"/>
      <c r="DV395" s="598"/>
      <c r="DW395" s="598"/>
      <c r="DX395" s="598"/>
      <c r="DY395" s="598"/>
      <c r="DZ395" s="598"/>
      <c r="EA395" s="598"/>
      <c r="EB395" s="598"/>
      <c r="EC395" s="598"/>
      <c r="ED395" s="598"/>
      <c r="EE395" s="598"/>
      <c r="EF395" s="598"/>
      <c r="EG395" s="598"/>
      <c r="EH395" s="598"/>
      <c r="EI395" s="598"/>
      <c r="EJ395" s="598"/>
      <c r="EK395" s="598"/>
      <c r="EL395" s="598"/>
      <c r="EM395" s="598"/>
      <c r="EN395" s="598"/>
      <c r="EO395" s="598"/>
      <c r="EP395" s="598"/>
      <c r="EQ395" s="598"/>
      <c r="ER395" s="598"/>
    </row>
    <row r="396" spans="1:148" ht="15" customHeight="1">
      <c r="A396" s="598"/>
      <c r="B396" s="598"/>
      <c r="C396" s="598"/>
      <c r="D396" s="598"/>
      <c r="E396" s="598"/>
      <c r="F396" s="598"/>
      <c r="G396" s="598"/>
      <c r="H396" s="598"/>
      <c r="I396" s="598"/>
      <c r="J396" s="598"/>
      <c r="K396" s="598"/>
      <c r="L396" s="598"/>
      <c r="M396" s="598"/>
      <c r="N396" s="598"/>
      <c r="O396" s="598"/>
      <c r="P396" s="598"/>
      <c r="Q396" s="598"/>
      <c r="R396" s="598"/>
      <c r="S396" s="598"/>
      <c r="T396" s="598"/>
      <c r="U396" s="598"/>
      <c r="V396" s="598"/>
      <c r="W396" s="598"/>
      <c r="X396" s="598"/>
      <c r="Y396" s="598"/>
      <c r="Z396" s="598"/>
      <c r="AA396" s="598"/>
      <c r="AB396" s="598"/>
      <c r="AC396" s="598"/>
      <c r="AD396" s="598"/>
      <c r="AE396" s="598"/>
      <c r="AF396" s="598"/>
      <c r="AG396" s="598"/>
      <c r="AH396" s="598"/>
      <c r="AI396" s="598"/>
      <c r="AJ396" s="598"/>
      <c r="AK396" s="598"/>
      <c r="AL396" s="598"/>
      <c r="AM396" s="598"/>
      <c r="AN396" s="598"/>
      <c r="AO396" s="598"/>
      <c r="AP396" s="598"/>
      <c r="AQ396" s="598"/>
      <c r="AR396" s="598"/>
      <c r="AS396" s="598"/>
      <c r="AT396" s="598"/>
      <c r="AU396" s="598"/>
      <c r="AV396" s="598"/>
      <c r="AW396" s="598"/>
      <c r="AX396" s="598"/>
      <c r="AY396" s="598"/>
      <c r="AZ396" s="598"/>
      <c r="BA396" s="598"/>
      <c r="BB396" s="598"/>
      <c r="BC396" s="598"/>
      <c r="BD396" s="598"/>
      <c r="BE396" s="598"/>
      <c r="BF396" s="598"/>
      <c r="BG396" s="598"/>
      <c r="BH396" s="598"/>
      <c r="BI396" s="598"/>
      <c r="BJ396" s="598"/>
      <c r="BK396" s="598"/>
      <c r="BL396" s="598"/>
      <c r="BM396" s="598"/>
      <c r="BN396" s="598"/>
      <c r="BO396" s="598"/>
      <c r="BP396" s="598"/>
      <c r="BQ396" s="598"/>
      <c r="BR396" s="598"/>
      <c r="BS396" s="598"/>
      <c r="BT396" s="598"/>
      <c r="BU396" s="598"/>
      <c r="BV396" s="598"/>
      <c r="BW396" s="598"/>
      <c r="BX396" s="598"/>
      <c r="BY396" s="598"/>
      <c r="BZ396" s="598"/>
      <c r="CA396" s="598"/>
      <c r="CB396" s="598"/>
      <c r="CC396" s="598"/>
      <c r="CD396" s="598"/>
      <c r="CE396" s="598"/>
      <c r="CF396" s="598"/>
      <c r="CG396" s="598"/>
      <c r="CH396" s="598"/>
      <c r="CI396" s="598"/>
      <c r="CJ396" s="598"/>
      <c r="CK396" s="598"/>
      <c r="CL396" s="598"/>
      <c r="CM396" s="598"/>
      <c r="CN396" s="598"/>
      <c r="CO396" s="598"/>
      <c r="CP396" s="598"/>
      <c r="CQ396" s="598"/>
      <c r="CR396" s="598"/>
      <c r="CS396" s="598"/>
      <c r="CT396" s="598"/>
      <c r="CU396" s="598"/>
      <c r="CV396" s="598"/>
      <c r="CW396" s="598"/>
      <c r="CX396" s="598"/>
      <c r="CY396" s="598"/>
      <c r="CZ396" s="598"/>
      <c r="DA396" s="598"/>
      <c r="DB396" s="598"/>
      <c r="DC396" s="598"/>
      <c r="DD396" s="598"/>
      <c r="DE396" s="598"/>
      <c r="DF396" s="598"/>
      <c r="DG396" s="598"/>
      <c r="DH396" s="598"/>
      <c r="DI396" s="598"/>
      <c r="DJ396" s="598"/>
      <c r="DK396" s="598"/>
      <c r="DL396" s="598"/>
      <c r="DM396" s="598"/>
      <c r="DN396" s="598"/>
      <c r="DO396" s="598"/>
      <c r="DP396" s="598"/>
      <c r="DQ396" s="598"/>
      <c r="DR396" s="598"/>
      <c r="DS396" s="598"/>
      <c r="DT396" s="598"/>
      <c r="DU396" s="598"/>
      <c r="DV396" s="598"/>
      <c r="DW396" s="598"/>
      <c r="DX396" s="598"/>
      <c r="DY396" s="598"/>
      <c r="DZ396" s="598"/>
      <c r="EA396" s="598"/>
      <c r="EB396" s="598"/>
      <c r="EC396" s="598"/>
      <c r="ED396" s="598"/>
      <c r="EE396" s="598"/>
      <c r="EF396" s="598"/>
      <c r="EG396" s="598"/>
      <c r="EH396" s="598"/>
      <c r="EI396" s="598"/>
      <c r="EJ396" s="598"/>
      <c r="EK396" s="598"/>
      <c r="EL396" s="598"/>
      <c r="EM396" s="598"/>
      <c r="EN396" s="598"/>
      <c r="EO396" s="598"/>
      <c r="EP396" s="598"/>
      <c r="EQ396" s="598"/>
      <c r="ER396" s="598"/>
    </row>
    <row r="397" spans="1:148" ht="15" customHeight="1">
      <c r="A397" s="598"/>
      <c r="B397" s="598"/>
      <c r="C397" s="598"/>
      <c r="D397" s="598"/>
      <c r="E397" s="598"/>
      <c r="F397" s="598"/>
      <c r="G397" s="598"/>
      <c r="H397" s="598"/>
      <c r="I397" s="598"/>
      <c r="J397" s="598"/>
      <c r="K397" s="598"/>
      <c r="L397" s="598"/>
      <c r="M397" s="598"/>
      <c r="N397" s="598"/>
      <c r="O397" s="598"/>
      <c r="P397" s="598"/>
      <c r="Q397" s="598"/>
      <c r="R397" s="598"/>
      <c r="S397" s="598"/>
      <c r="T397" s="598"/>
      <c r="U397" s="598"/>
      <c r="V397" s="598"/>
      <c r="W397" s="598"/>
      <c r="X397" s="598"/>
      <c r="Y397" s="598"/>
      <c r="Z397" s="598"/>
      <c r="AA397" s="598"/>
      <c r="AB397" s="598"/>
      <c r="AC397" s="598"/>
      <c r="AD397" s="598"/>
      <c r="AE397" s="598"/>
      <c r="AF397" s="598"/>
      <c r="AG397" s="598"/>
      <c r="AH397" s="598"/>
      <c r="AI397" s="598"/>
      <c r="AJ397" s="598"/>
      <c r="AK397" s="598"/>
      <c r="AL397" s="598"/>
      <c r="AM397" s="598"/>
      <c r="AN397" s="598"/>
      <c r="AO397" s="598"/>
      <c r="AP397" s="598"/>
      <c r="AQ397" s="598"/>
      <c r="AR397" s="598"/>
      <c r="AS397" s="598"/>
      <c r="AT397" s="598"/>
      <c r="AU397" s="598"/>
      <c r="AV397" s="598"/>
      <c r="AW397" s="598"/>
      <c r="AX397" s="598"/>
      <c r="AY397" s="598"/>
      <c r="AZ397" s="598"/>
      <c r="BA397" s="598"/>
      <c r="BB397" s="598"/>
      <c r="BC397" s="598"/>
      <c r="BD397" s="598"/>
      <c r="BE397" s="598"/>
      <c r="BF397" s="598"/>
      <c r="BG397" s="598"/>
      <c r="BH397" s="598"/>
      <c r="BI397" s="598"/>
      <c r="BJ397" s="598"/>
      <c r="BK397" s="598"/>
      <c r="BL397" s="598"/>
      <c r="BM397" s="598"/>
      <c r="BN397" s="598"/>
      <c r="BO397" s="598"/>
      <c r="BP397" s="598"/>
      <c r="BQ397" s="598"/>
      <c r="BR397" s="598"/>
      <c r="BS397" s="598"/>
      <c r="BT397" s="598"/>
      <c r="BU397" s="598"/>
      <c r="BV397" s="598"/>
      <c r="BW397" s="598"/>
      <c r="BX397" s="598"/>
      <c r="BY397" s="598"/>
      <c r="BZ397" s="598"/>
      <c r="CA397" s="598"/>
      <c r="CB397" s="598"/>
      <c r="CC397" s="598"/>
      <c r="CD397" s="598"/>
      <c r="CE397" s="598"/>
      <c r="CF397" s="598"/>
      <c r="CG397" s="598"/>
      <c r="CH397" s="598"/>
      <c r="CI397" s="598"/>
      <c r="CJ397" s="598"/>
      <c r="CK397" s="598"/>
      <c r="CL397" s="598"/>
      <c r="CM397" s="598"/>
      <c r="CN397" s="598"/>
      <c r="CO397" s="598"/>
      <c r="CP397" s="598"/>
      <c r="CQ397" s="598"/>
      <c r="CR397" s="598"/>
      <c r="CS397" s="598"/>
      <c r="CT397" s="598"/>
      <c r="CU397" s="598"/>
      <c r="CV397" s="598"/>
      <c r="CW397" s="598"/>
      <c r="CX397" s="598"/>
      <c r="CY397" s="598"/>
      <c r="CZ397" s="598"/>
      <c r="DA397" s="598"/>
      <c r="DB397" s="598"/>
      <c r="DC397" s="598"/>
      <c r="DD397" s="598"/>
      <c r="DE397" s="598"/>
      <c r="DF397" s="598"/>
      <c r="DG397" s="598"/>
      <c r="DH397" s="598"/>
      <c r="DI397" s="598"/>
      <c r="DJ397" s="598"/>
      <c r="DK397" s="598"/>
      <c r="DL397" s="598"/>
      <c r="DM397" s="598"/>
      <c r="DN397" s="598"/>
      <c r="DO397" s="598"/>
      <c r="DP397" s="598"/>
      <c r="DQ397" s="598"/>
      <c r="DR397" s="598"/>
      <c r="DS397" s="598"/>
      <c r="DT397" s="598"/>
      <c r="DU397" s="598"/>
      <c r="DV397" s="598"/>
      <c r="DW397" s="598"/>
      <c r="DX397" s="598"/>
      <c r="DY397" s="598"/>
      <c r="DZ397" s="598"/>
      <c r="EA397" s="598"/>
      <c r="EB397" s="598"/>
      <c r="EC397" s="598"/>
      <c r="ED397" s="598"/>
      <c r="EE397" s="598"/>
      <c r="EF397" s="598"/>
      <c r="EG397" s="598"/>
      <c r="EH397" s="598"/>
      <c r="EI397" s="598"/>
      <c r="EJ397" s="598"/>
      <c r="EK397" s="598"/>
      <c r="EL397" s="598"/>
      <c r="EM397" s="598"/>
      <c r="EN397" s="598"/>
      <c r="EO397" s="598"/>
      <c r="EP397" s="598"/>
      <c r="EQ397" s="598"/>
      <c r="ER397" s="598"/>
    </row>
    <row r="398" spans="1:148" ht="15" customHeight="1">
      <c r="A398" s="598"/>
      <c r="B398" s="598"/>
      <c r="C398" s="598"/>
      <c r="D398" s="598"/>
      <c r="E398" s="598"/>
      <c r="F398" s="598"/>
      <c r="G398" s="598"/>
      <c r="H398" s="598"/>
      <c r="I398" s="598"/>
      <c r="J398" s="598"/>
      <c r="K398" s="598"/>
      <c r="L398" s="598"/>
      <c r="M398" s="598"/>
      <c r="N398" s="598"/>
      <c r="O398" s="598"/>
      <c r="P398" s="598"/>
      <c r="Q398" s="598"/>
      <c r="R398" s="598"/>
      <c r="S398" s="598"/>
      <c r="T398" s="598"/>
      <c r="U398" s="598"/>
      <c r="V398" s="598"/>
      <c r="W398" s="598"/>
      <c r="X398" s="598"/>
      <c r="Y398" s="598"/>
      <c r="Z398" s="598"/>
      <c r="AA398" s="598"/>
      <c r="AB398" s="598"/>
      <c r="AC398" s="598"/>
      <c r="AD398" s="598"/>
      <c r="AE398" s="598"/>
      <c r="AF398" s="598"/>
      <c r="AG398" s="598"/>
      <c r="AH398" s="598"/>
      <c r="AI398" s="598"/>
      <c r="AJ398" s="598"/>
      <c r="AK398" s="598"/>
      <c r="AL398" s="598"/>
      <c r="AM398" s="598"/>
      <c r="AN398" s="598"/>
      <c r="AO398" s="598"/>
      <c r="AP398" s="598"/>
      <c r="AQ398" s="598"/>
      <c r="AR398" s="598"/>
      <c r="AS398" s="598"/>
      <c r="AT398" s="598"/>
      <c r="AU398" s="598"/>
      <c r="AV398" s="598"/>
      <c r="AW398" s="598"/>
      <c r="AX398" s="598"/>
      <c r="AY398" s="598"/>
      <c r="AZ398" s="598"/>
      <c r="BA398" s="598"/>
      <c r="BB398" s="598"/>
      <c r="BC398" s="598"/>
      <c r="BD398" s="598"/>
      <c r="BE398" s="598"/>
      <c r="BF398" s="598"/>
      <c r="BG398" s="598"/>
      <c r="BH398" s="598"/>
      <c r="BI398" s="598"/>
      <c r="BJ398" s="598"/>
      <c r="BK398" s="598"/>
      <c r="BL398" s="598"/>
      <c r="BM398" s="598"/>
      <c r="BN398" s="598"/>
      <c r="BO398" s="598"/>
      <c r="BP398" s="598"/>
      <c r="BQ398" s="598"/>
      <c r="BR398" s="598"/>
      <c r="BS398" s="598"/>
      <c r="BT398" s="598"/>
      <c r="BU398" s="598"/>
      <c r="BV398" s="598"/>
      <c r="BW398" s="598"/>
      <c r="BX398" s="598"/>
      <c r="BY398" s="598"/>
      <c r="BZ398" s="598"/>
      <c r="CA398" s="598"/>
      <c r="CB398" s="598"/>
      <c r="CC398" s="598"/>
      <c r="CD398" s="598"/>
      <c r="CE398" s="598"/>
      <c r="CF398" s="598"/>
      <c r="CG398" s="598"/>
      <c r="CH398" s="598"/>
      <c r="CI398" s="598"/>
      <c r="CJ398" s="598"/>
      <c r="CK398" s="598"/>
      <c r="CL398" s="598"/>
      <c r="CM398" s="598"/>
      <c r="CN398" s="598"/>
      <c r="CO398" s="598"/>
      <c r="CP398" s="598"/>
      <c r="CQ398" s="598"/>
      <c r="CR398" s="598"/>
      <c r="CS398" s="598"/>
      <c r="CT398" s="598"/>
      <c r="CU398" s="598"/>
      <c r="CV398" s="598"/>
      <c r="CW398" s="598"/>
      <c r="CX398" s="598"/>
      <c r="CY398" s="598"/>
      <c r="CZ398" s="598"/>
      <c r="DA398" s="598"/>
      <c r="DB398" s="598"/>
      <c r="DC398" s="598"/>
      <c r="DD398" s="598"/>
      <c r="DE398" s="598"/>
      <c r="DF398" s="598"/>
      <c r="DG398" s="598"/>
      <c r="DH398" s="598"/>
      <c r="DI398" s="598"/>
      <c r="DJ398" s="598"/>
      <c r="DK398" s="598"/>
      <c r="DL398" s="598"/>
      <c r="DM398" s="598"/>
      <c r="DN398" s="598"/>
      <c r="DO398" s="598"/>
      <c r="DP398" s="598"/>
      <c r="DQ398" s="598"/>
      <c r="DR398" s="598"/>
      <c r="DS398" s="598"/>
      <c r="DT398" s="598"/>
      <c r="DU398" s="598"/>
      <c r="DV398" s="598"/>
      <c r="DW398" s="598"/>
      <c r="DX398" s="598"/>
      <c r="DY398" s="598"/>
      <c r="DZ398" s="598"/>
      <c r="EA398" s="598"/>
      <c r="EB398" s="598"/>
      <c r="EC398" s="598"/>
      <c r="ED398" s="598"/>
      <c r="EE398" s="598"/>
      <c r="EF398" s="598"/>
      <c r="EG398" s="598"/>
      <c r="EH398" s="598"/>
      <c r="EI398" s="598"/>
      <c r="EJ398" s="598"/>
      <c r="EK398" s="598"/>
      <c r="EL398" s="598"/>
      <c r="EM398" s="598"/>
      <c r="EN398" s="598"/>
      <c r="EO398" s="598"/>
      <c r="EP398" s="598"/>
      <c r="EQ398" s="598"/>
      <c r="ER398" s="598"/>
    </row>
    <row r="399" spans="1:148" ht="15" customHeight="1">
      <c r="A399" s="598"/>
      <c r="B399" s="598"/>
      <c r="C399" s="598"/>
      <c r="D399" s="598"/>
      <c r="E399" s="598"/>
      <c r="F399" s="598"/>
      <c r="G399" s="598"/>
      <c r="H399" s="598"/>
      <c r="I399" s="598"/>
      <c r="J399" s="598"/>
      <c r="K399" s="598"/>
      <c r="L399" s="598"/>
      <c r="M399" s="598"/>
      <c r="N399" s="598"/>
      <c r="O399" s="598"/>
      <c r="P399" s="598"/>
      <c r="Q399" s="598"/>
      <c r="R399" s="598"/>
      <c r="S399" s="598"/>
      <c r="T399" s="598"/>
      <c r="U399" s="598"/>
      <c r="V399" s="598"/>
      <c r="W399" s="598"/>
      <c r="X399" s="598"/>
      <c r="Y399" s="598"/>
      <c r="Z399" s="598"/>
      <c r="AA399" s="598"/>
      <c r="AB399" s="598"/>
      <c r="AC399" s="598"/>
      <c r="AD399" s="598"/>
      <c r="AE399" s="598"/>
      <c r="AF399" s="598"/>
      <c r="AG399" s="598"/>
      <c r="AH399" s="598"/>
      <c r="AI399" s="598"/>
      <c r="AJ399" s="598"/>
      <c r="AK399" s="598"/>
      <c r="AL399" s="598"/>
      <c r="AM399" s="598"/>
      <c r="AN399" s="598"/>
      <c r="AO399" s="598"/>
      <c r="AP399" s="598"/>
      <c r="AQ399" s="598"/>
      <c r="AR399" s="598"/>
      <c r="AS399" s="598"/>
      <c r="AT399" s="598"/>
      <c r="AU399" s="598"/>
      <c r="AV399" s="598"/>
      <c r="AW399" s="598"/>
      <c r="AX399" s="598"/>
      <c r="AY399" s="598"/>
      <c r="AZ399" s="598"/>
      <c r="BA399" s="598"/>
      <c r="BB399" s="598"/>
      <c r="BC399" s="598"/>
      <c r="BD399" s="598"/>
      <c r="BE399" s="598"/>
      <c r="BF399" s="598"/>
      <c r="BG399" s="598"/>
      <c r="BH399" s="598"/>
      <c r="BI399" s="598"/>
      <c r="BJ399" s="598"/>
      <c r="BK399" s="598"/>
      <c r="BL399" s="598"/>
      <c r="BM399" s="598"/>
      <c r="BN399" s="598"/>
      <c r="BO399" s="598"/>
      <c r="BP399" s="598"/>
      <c r="BQ399" s="598"/>
      <c r="BR399" s="598"/>
      <c r="BS399" s="598"/>
      <c r="BT399" s="598"/>
      <c r="BU399" s="598"/>
      <c r="BV399" s="598"/>
      <c r="BW399" s="598"/>
      <c r="BX399" s="598"/>
      <c r="BY399" s="598"/>
      <c r="BZ399" s="598"/>
      <c r="CA399" s="598"/>
      <c r="CB399" s="598"/>
      <c r="CC399" s="598"/>
      <c r="CD399" s="598"/>
      <c r="CE399" s="598"/>
      <c r="CF399" s="598"/>
      <c r="CG399" s="598"/>
      <c r="CH399" s="598"/>
      <c r="CI399" s="598"/>
      <c r="CJ399" s="598"/>
      <c r="CK399" s="598"/>
      <c r="CL399" s="598"/>
      <c r="CM399" s="598"/>
      <c r="CN399" s="598"/>
      <c r="CO399" s="598"/>
      <c r="CP399" s="598"/>
      <c r="CQ399" s="598"/>
      <c r="CR399" s="598"/>
      <c r="CS399" s="598"/>
      <c r="CT399" s="598"/>
      <c r="CU399" s="598"/>
      <c r="CV399" s="598"/>
      <c r="CW399" s="598"/>
      <c r="CX399" s="598"/>
      <c r="CY399" s="598"/>
      <c r="CZ399" s="598"/>
      <c r="DA399" s="598"/>
      <c r="DB399" s="598"/>
      <c r="DC399" s="598"/>
      <c r="DD399" s="598"/>
      <c r="DE399" s="598"/>
      <c r="DF399" s="598"/>
      <c r="DG399" s="598"/>
      <c r="DH399" s="598"/>
      <c r="DI399" s="598"/>
      <c r="DJ399" s="598"/>
      <c r="DK399" s="598"/>
      <c r="DL399" s="598"/>
      <c r="DM399" s="598"/>
      <c r="DN399" s="598"/>
      <c r="DO399" s="598"/>
      <c r="DP399" s="598"/>
      <c r="DQ399" s="598"/>
      <c r="DR399" s="598"/>
      <c r="DS399" s="598"/>
      <c r="DT399" s="598"/>
      <c r="DU399" s="598"/>
      <c r="DV399" s="598"/>
      <c r="DW399" s="598"/>
      <c r="DX399" s="598"/>
      <c r="DY399" s="598"/>
      <c r="DZ399" s="598"/>
      <c r="EA399" s="598"/>
      <c r="EB399" s="598"/>
      <c r="EC399" s="598"/>
      <c r="ED399" s="598"/>
      <c r="EE399" s="598"/>
      <c r="EF399" s="598"/>
      <c r="EG399" s="598"/>
      <c r="EH399" s="598"/>
      <c r="EI399" s="598"/>
      <c r="EJ399" s="598"/>
      <c r="EK399" s="598"/>
      <c r="EL399" s="598"/>
      <c r="EM399" s="598"/>
      <c r="EN399" s="598"/>
      <c r="EO399" s="598"/>
      <c r="EP399" s="598"/>
      <c r="EQ399" s="598"/>
      <c r="ER399" s="598"/>
    </row>
    <row r="400" spans="1:148" ht="15" customHeight="1">
      <c r="A400" s="598"/>
      <c r="B400" s="598"/>
      <c r="C400" s="598"/>
      <c r="D400" s="598"/>
      <c r="E400" s="598"/>
      <c r="F400" s="598"/>
      <c r="G400" s="598"/>
      <c r="H400" s="598"/>
      <c r="I400" s="598"/>
      <c r="J400" s="598"/>
      <c r="K400" s="598"/>
      <c r="L400" s="598"/>
      <c r="M400" s="598"/>
      <c r="N400" s="598"/>
      <c r="O400" s="598"/>
      <c r="P400" s="598"/>
      <c r="Q400" s="598"/>
      <c r="R400" s="598"/>
      <c r="S400" s="598"/>
      <c r="T400" s="598"/>
      <c r="U400" s="598"/>
      <c r="V400" s="598"/>
      <c r="W400" s="598"/>
      <c r="X400" s="598"/>
      <c r="Y400" s="598"/>
      <c r="Z400" s="598"/>
      <c r="AA400" s="598"/>
      <c r="AB400" s="598"/>
      <c r="AC400" s="598"/>
      <c r="AD400" s="598"/>
      <c r="AE400" s="598"/>
      <c r="AF400" s="598"/>
      <c r="AG400" s="598"/>
      <c r="AH400" s="598"/>
      <c r="AI400" s="598"/>
      <c r="AJ400" s="598"/>
      <c r="AK400" s="598"/>
      <c r="AL400" s="598"/>
      <c r="AM400" s="598"/>
      <c r="AN400" s="598"/>
      <c r="AO400" s="598"/>
      <c r="AP400" s="598"/>
      <c r="AQ400" s="598"/>
      <c r="AR400" s="598"/>
      <c r="AS400" s="598"/>
      <c r="AT400" s="598"/>
      <c r="AU400" s="598"/>
      <c r="AV400" s="598"/>
      <c r="AW400" s="598"/>
      <c r="AX400" s="598"/>
      <c r="AY400" s="598"/>
      <c r="AZ400" s="598"/>
      <c r="BA400" s="598"/>
      <c r="BB400" s="598"/>
      <c r="BC400" s="598"/>
      <c r="BD400" s="598"/>
      <c r="BE400" s="598"/>
      <c r="BF400" s="598"/>
      <c r="BG400" s="598"/>
      <c r="BH400" s="598"/>
      <c r="BI400" s="598"/>
      <c r="BJ400" s="598"/>
      <c r="BK400" s="598"/>
      <c r="BL400" s="598"/>
      <c r="BM400" s="598"/>
      <c r="BN400" s="598"/>
      <c r="BO400" s="598"/>
      <c r="BP400" s="598"/>
      <c r="BQ400" s="598"/>
      <c r="BR400" s="598"/>
      <c r="BS400" s="598"/>
      <c r="BT400" s="598"/>
      <c r="BU400" s="598"/>
      <c r="BV400" s="598"/>
      <c r="BW400" s="598"/>
      <c r="BX400" s="598"/>
      <c r="BY400" s="598"/>
      <c r="BZ400" s="598"/>
      <c r="CA400" s="598"/>
      <c r="CB400" s="598"/>
      <c r="CC400" s="598"/>
      <c r="CD400" s="598"/>
      <c r="CE400" s="598"/>
      <c r="CF400" s="598"/>
      <c r="CG400" s="598"/>
      <c r="CH400" s="598"/>
      <c r="CI400" s="598"/>
      <c r="CJ400" s="598"/>
      <c r="CK400" s="598"/>
      <c r="CL400" s="598"/>
      <c r="CM400" s="598"/>
      <c r="CN400" s="598"/>
      <c r="CO400" s="598"/>
      <c r="CP400" s="598"/>
      <c r="CQ400" s="598"/>
      <c r="CR400" s="598"/>
      <c r="CS400" s="598"/>
      <c r="CT400" s="598"/>
      <c r="CU400" s="598"/>
      <c r="CV400" s="598"/>
      <c r="CW400" s="598"/>
      <c r="CX400" s="598"/>
      <c r="CY400" s="598"/>
      <c r="CZ400" s="598"/>
      <c r="DA400" s="598"/>
      <c r="DB400" s="598"/>
      <c r="DC400" s="598"/>
      <c r="DD400" s="598"/>
      <c r="DE400" s="598"/>
      <c r="DF400" s="598"/>
      <c r="DG400" s="598"/>
      <c r="DH400" s="598"/>
      <c r="DI400" s="598"/>
      <c r="DJ400" s="598"/>
      <c r="DK400" s="598"/>
      <c r="DL400" s="598"/>
      <c r="DM400" s="598"/>
      <c r="DN400" s="598"/>
      <c r="DO400" s="598"/>
      <c r="DP400" s="598"/>
      <c r="DQ400" s="598"/>
      <c r="DR400" s="598"/>
      <c r="DS400" s="598"/>
      <c r="DT400" s="598"/>
      <c r="DU400" s="598"/>
      <c r="DV400" s="598"/>
      <c r="DW400" s="598"/>
      <c r="DX400" s="598"/>
      <c r="DY400" s="598"/>
      <c r="DZ400" s="598"/>
      <c r="EA400" s="598"/>
      <c r="EB400" s="598"/>
      <c r="EC400" s="598"/>
      <c r="ED400" s="598"/>
      <c r="EE400" s="598"/>
      <c r="EF400" s="598"/>
      <c r="EG400" s="598"/>
      <c r="EH400" s="598"/>
      <c r="EI400" s="598"/>
      <c r="EJ400" s="598"/>
      <c r="EK400" s="598"/>
      <c r="EL400" s="598"/>
      <c r="EM400" s="598"/>
      <c r="EN400" s="598"/>
      <c r="EO400" s="598"/>
      <c r="EP400" s="598"/>
      <c r="EQ400" s="598"/>
      <c r="ER400" s="598"/>
    </row>
    <row r="401" spans="1:148" ht="15" customHeight="1">
      <c r="A401" s="598"/>
      <c r="B401" s="598"/>
      <c r="C401" s="598"/>
      <c r="D401" s="598"/>
      <c r="E401" s="598"/>
      <c r="F401" s="598"/>
      <c r="G401" s="598"/>
      <c r="H401" s="598"/>
      <c r="I401" s="598"/>
      <c r="J401" s="598"/>
      <c r="K401" s="598"/>
      <c r="L401" s="598"/>
      <c r="M401" s="598"/>
      <c r="N401" s="598"/>
      <c r="O401" s="598"/>
      <c r="P401" s="598"/>
      <c r="Q401" s="598"/>
      <c r="R401" s="598"/>
      <c r="S401" s="598"/>
      <c r="T401" s="598"/>
      <c r="U401" s="598"/>
      <c r="V401" s="598"/>
      <c r="W401" s="598"/>
      <c r="X401" s="598"/>
      <c r="Y401" s="598"/>
      <c r="Z401" s="598"/>
      <c r="AA401" s="598"/>
      <c r="AB401" s="598"/>
      <c r="AC401" s="598"/>
      <c r="AD401" s="598"/>
      <c r="AE401" s="598"/>
      <c r="AF401" s="598"/>
      <c r="AG401" s="598"/>
      <c r="AH401" s="598"/>
      <c r="AI401" s="598"/>
      <c r="AJ401" s="598"/>
      <c r="AK401" s="598"/>
      <c r="AL401" s="598"/>
      <c r="AM401" s="598"/>
      <c r="AN401" s="598"/>
      <c r="AO401" s="598"/>
      <c r="AP401" s="598"/>
      <c r="AQ401" s="598"/>
      <c r="AR401" s="598"/>
      <c r="AS401" s="598"/>
      <c r="AT401" s="598"/>
      <c r="AU401" s="598"/>
      <c r="AV401" s="598"/>
      <c r="AW401" s="598"/>
      <c r="AX401" s="598"/>
      <c r="AY401" s="598"/>
      <c r="AZ401" s="598"/>
      <c r="BA401" s="598"/>
      <c r="BB401" s="598"/>
      <c r="BC401" s="598"/>
      <c r="BD401" s="598"/>
      <c r="BE401" s="598"/>
      <c r="BF401" s="598"/>
      <c r="BG401" s="598"/>
      <c r="BH401" s="598"/>
      <c r="BI401" s="598"/>
      <c r="BJ401" s="598"/>
      <c r="BK401" s="598"/>
      <c r="BL401" s="598"/>
      <c r="BM401" s="598"/>
      <c r="BN401" s="598"/>
      <c r="BO401" s="598"/>
      <c r="BP401" s="598"/>
      <c r="BQ401" s="598"/>
      <c r="BR401" s="598"/>
      <c r="BS401" s="598"/>
      <c r="BT401" s="598"/>
      <c r="BU401" s="598"/>
      <c r="BV401" s="598"/>
      <c r="BW401" s="598"/>
      <c r="BX401" s="598"/>
      <c r="BY401" s="598"/>
      <c r="BZ401" s="598"/>
      <c r="CA401" s="598"/>
      <c r="CB401" s="598"/>
      <c r="CC401" s="598"/>
      <c r="CD401" s="598"/>
      <c r="CE401" s="598"/>
      <c r="CF401" s="598"/>
      <c r="CG401" s="598"/>
      <c r="CH401" s="598"/>
      <c r="CI401" s="598"/>
      <c r="CJ401" s="598"/>
      <c r="CK401" s="598"/>
      <c r="CL401" s="598"/>
      <c r="CM401" s="598"/>
      <c r="CN401" s="598"/>
      <c r="CO401" s="598"/>
      <c r="CP401" s="598"/>
      <c r="CQ401" s="598"/>
      <c r="CR401" s="598"/>
      <c r="CS401" s="598"/>
      <c r="CT401" s="598"/>
      <c r="CU401" s="598"/>
      <c r="CV401" s="598"/>
      <c r="CW401" s="598"/>
      <c r="CX401" s="598"/>
      <c r="CY401" s="598"/>
      <c r="CZ401" s="598"/>
      <c r="DA401" s="598"/>
      <c r="DB401" s="598"/>
      <c r="DC401" s="598"/>
      <c r="DD401" s="598"/>
      <c r="DE401" s="598"/>
      <c r="DF401" s="598"/>
      <c r="DG401" s="598"/>
      <c r="DH401" s="598"/>
      <c r="DI401" s="598"/>
      <c r="DJ401" s="598"/>
      <c r="DK401" s="598"/>
      <c r="DL401" s="598"/>
      <c r="DM401" s="598"/>
      <c r="DN401" s="598"/>
      <c r="DO401" s="598"/>
      <c r="DP401" s="598"/>
      <c r="DQ401" s="598"/>
      <c r="DR401" s="598"/>
      <c r="DS401" s="598"/>
      <c r="DT401" s="598"/>
      <c r="DU401" s="598"/>
      <c r="DV401" s="598"/>
      <c r="DW401" s="598"/>
      <c r="DX401" s="598"/>
      <c r="DY401" s="598"/>
      <c r="DZ401" s="598"/>
      <c r="EA401" s="598"/>
      <c r="EB401" s="598"/>
      <c r="EC401" s="598"/>
      <c r="ED401" s="598"/>
      <c r="EE401" s="598"/>
      <c r="EF401" s="598"/>
      <c r="EG401" s="598"/>
      <c r="EH401" s="598"/>
      <c r="EI401" s="598"/>
      <c r="EJ401" s="598"/>
      <c r="EK401" s="598"/>
      <c r="EL401" s="598"/>
      <c r="EM401" s="598"/>
      <c r="EN401" s="598"/>
      <c r="EO401" s="598"/>
      <c r="EP401" s="598"/>
      <c r="EQ401" s="598"/>
      <c r="ER401" s="598"/>
    </row>
    <row r="402" spans="1:148" ht="15" customHeight="1">
      <c r="A402" s="598"/>
      <c r="B402" s="598"/>
      <c r="C402" s="598"/>
      <c r="D402" s="598"/>
      <c r="E402" s="598"/>
      <c r="F402" s="598"/>
      <c r="G402" s="598"/>
      <c r="H402" s="598"/>
      <c r="I402" s="598"/>
      <c r="J402" s="598"/>
      <c r="K402" s="598"/>
      <c r="L402" s="598"/>
      <c r="M402" s="598"/>
      <c r="N402" s="598"/>
      <c r="O402" s="598"/>
      <c r="P402" s="598"/>
      <c r="Q402" s="598"/>
      <c r="R402" s="598"/>
      <c r="S402" s="598"/>
      <c r="T402" s="598"/>
      <c r="U402" s="598"/>
      <c r="V402" s="598"/>
      <c r="W402" s="598"/>
      <c r="X402" s="598"/>
      <c r="Y402" s="598"/>
      <c r="Z402" s="598"/>
      <c r="AA402" s="598"/>
      <c r="AB402" s="598"/>
      <c r="AC402" s="598"/>
      <c r="AD402" s="598"/>
      <c r="AE402" s="598"/>
      <c r="AF402" s="598"/>
      <c r="AG402" s="598"/>
      <c r="AH402" s="598"/>
      <c r="AI402" s="598"/>
      <c r="AJ402" s="598"/>
      <c r="AK402" s="598"/>
      <c r="AL402" s="598"/>
      <c r="AM402" s="598"/>
      <c r="AN402" s="598"/>
      <c r="AO402" s="598"/>
      <c r="AP402" s="598"/>
      <c r="AQ402" s="598"/>
      <c r="AR402" s="598"/>
      <c r="AS402" s="598"/>
      <c r="AT402" s="598"/>
      <c r="AU402" s="598"/>
      <c r="AV402" s="598"/>
      <c r="AW402" s="598"/>
      <c r="AX402" s="598"/>
      <c r="AY402" s="598"/>
      <c r="AZ402" s="598"/>
      <c r="BA402" s="598"/>
      <c r="BB402" s="598"/>
      <c r="BC402" s="598"/>
      <c r="BD402" s="598"/>
      <c r="BE402" s="598"/>
      <c r="BF402" s="598"/>
      <c r="BG402" s="598"/>
      <c r="BH402" s="598"/>
      <c r="BI402" s="598"/>
      <c r="BJ402" s="598"/>
      <c r="BK402" s="598"/>
      <c r="BL402" s="598"/>
      <c r="BM402" s="598"/>
      <c r="BN402" s="598"/>
      <c r="BO402" s="598"/>
      <c r="BP402" s="598"/>
      <c r="BQ402" s="598"/>
      <c r="BR402" s="598"/>
      <c r="BS402" s="598"/>
      <c r="BT402" s="598"/>
      <c r="BU402" s="598"/>
      <c r="BV402" s="598"/>
      <c r="BW402" s="598"/>
      <c r="BX402" s="598"/>
      <c r="BY402" s="598"/>
      <c r="BZ402" s="598"/>
      <c r="CA402" s="598"/>
      <c r="CB402" s="598"/>
      <c r="CC402" s="598"/>
      <c r="CD402" s="598"/>
      <c r="CE402" s="598"/>
      <c r="CF402" s="598"/>
      <c r="CG402" s="598"/>
      <c r="CH402" s="598"/>
      <c r="CI402" s="598"/>
      <c r="CJ402" s="598"/>
      <c r="CK402" s="598"/>
      <c r="CL402" s="598"/>
      <c r="CM402" s="598"/>
      <c r="CN402" s="598"/>
      <c r="CO402" s="598"/>
      <c r="CP402" s="598"/>
      <c r="CQ402" s="598"/>
      <c r="CR402" s="598"/>
      <c r="CS402" s="598"/>
      <c r="CT402" s="598"/>
      <c r="CU402" s="598"/>
      <c r="CV402" s="598"/>
      <c r="CW402" s="598"/>
      <c r="CX402" s="598"/>
      <c r="CY402" s="598"/>
      <c r="CZ402" s="598"/>
      <c r="DA402" s="598"/>
      <c r="DB402" s="598"/>
      <c r="DC402" s="598"/>
      <c r="DD402" s="598"/>
      <c r="DE402" s="598"/>
      <c r="DF402" s="598"/>
      <c r="DG402" s="598"/>
      <c r="DH402" s="598"/>
      <c r="DI402" s="598"/>
      <c r="DJ402" s="598"/>
      <c r="DK402" s="598"/>
      <c r="DL402" s="598"/>
      <c r="DM402" s="598"/>
      <c r="DN402" s="598"/>
      <c r="DO402" s="598"/>
      <c r="DP402" s="598"/>
      <c r="DQ402" s="598"/>
      <c r="DR402" s="598"/>
      <c r="DS402" s="598"/>
      <c r="DT402" s="598"/>
      <c r="DU402" s="598"/>
      <c r="DV402" s="598"/>
      <c r="DW402" s="598"/>
      <c r="DX402" s="598"/>
      <c r="DY402" s="598"/>
      <c r="DZ402" s="598"/>
      <c r="EA402" s="598"/>
      <c r="EB402" s="598"/>
      <c r="EC402" s="598"/>
      <c r="ED402" s="598"/>
      <c r="EE402" s="598"/>
      <c r="EF402" s="598"/>
      <c r="EG402" s="598"/>
      <c r="EH402" s="598"/>
      <c r="EI402" s="598"/>
      <c r="EJ402" s="598"/>
      <c r="EK402" s="598"/>
      <c r="EL402" s="598"/>
      <c r="EM402" s="598"/>
      <c r="EN402" s="598"/>
      <c r="EO402" s="598"/>
      <c r="EP402" s="598"/>
      <c r="EQ402" s="598"/>
      <c r="ER402" s="598"/>
    </row>
    <row r="403" spans="1:148" ht="15" customHeight="1">
      <c r="A403" s="598"/>
      <c r="B403" s="598"/>
      <c r="C403" s="598"/>
      <c r="D403" s="598"/>
      <c r="E403" s="598"/>
      <c r="F403" s="598"/>
      <c r="G403" s="598"/>
      <c r="H403" s="598"/>
      <c r="I403" s="598"/>
      <c r="J403" s="598"/>
      <c r="K403" s="598"/>
      <c r="L403" s="598"/>
      <c r="M403" s="598"/>
      <c r="N403" s="598"/>
      <c r="O403" s="598"/>
      <c r="P403" s="598"/>
      <c r="Q403" s="598"/>
      <c r="R403" s="598"/>
      <c r="S403" s="598"/>
      <c r="T403" s="598"/>
      <c r="U403" s="598"/>
      <c r="V403" s="598"/>
      <c r="W403" s="598"/>
      <c r="X403" s="598"/>
      <c r="Y403" s="598"/>
      <c r="Z403" s="598"/>
      <c r="AA403" s="598"/>
      <c r="AB403" s="598"/>
      <c r="AC403" s="598"/>
      <c r="AD403" s="598"/>
      <c r="AE403" s="598"/>
      <c r="AF403" s="598"/>
      <c r="AG403" s="598"/>
      <c r="AH403" s="598"/>
      <c r="AI403" s="598"/>
      <c r="AJ403" s="598"/>
      <c r="AK403" s="598"/>
      <c r="AL403" s="598"/>
      <c r="AM403" s="598"/>
      <c r="AN403" s="598"/>
      <c r="AO403" s="598"/>
      <c r="AP403" s="598"/>
      <c r="AQ403" s="598"/>
      <c r="AR403" s="598"/>
      <c r="AS403" s="598"/>
      <c r="AT403" s="598"/>
      <c r="AU403" s="598"/>
      <c r="AV403" s="598"/>
      <c r="AW403" s="598"/>
      <c r="AX403" s="598"/>
      <c r="AY403" s="598"/>
      <c r="AZ403" s="598"/>
      <c r="BA403" s="598"/>
      <c r="BB403" s="598"/>
      <c r="BC403" s="598"/>
      <c r="BD403" s="598"/>
      <c r="BE403" s="598"/>
      <c r="BF403" s="598"/>
      <c r="BG403" s="598"/>
      <c r="BH403" s="598"/>
      <c r="BI403" s="598"/>
      <c r="BJ403" s="598"/>
      <c r="BK403" s="598"/>
      <c r="BL403" s="598"/>
      <c r="BM403" s="598"/>
      <c r="BN403" s="598"/>
      <c r="BO403" s="598"/>
      <c r="BP403" s="598"/>
      <c r="BQ403" s="598"/>
      <c r="BR403" s="598"/>
      <c r="BS403" s="598"/>
      <c r="BT403" s="598"/>
      <c r="BU403" s="598"/>
      <c r="BV403" s="598"/>
      <c r="BW403" s="598"/>
      <c r="BX403" s="598"/>
      <c r="BY403" s="598"/>
      <c r="BZ403" s="598"/>
      <c r="CA403" s="598"/>
      <c r="CB403" s="598"/>
      <c r="CC403" s="598"/>
      <c r="CD403" s="598"/>
      <c r="CE403" s="598"/>
      <c r="CF403" s="598"/>
      <c r="CG403" s="598"/>
      <c r="CH403" s="598"/>
      <c r="CI403" s="598"/>
      <c r="CJ403" s="598"/>
      <c r="CK403" s="598"/>
      <c r="CL403" s="598"/>
      <c r="CM403" s="598"/>
      <c r="CN403" s="598"/>
      <c r="CO403" s="598"/>
      <c r="CP403" s="598"/>
      <c r="CQ403" s="598"/>
      <c r="CR403" s="598"/>
      <c r="CS403" s="598"/>
      <c r="CT403" s="598"/>
      <c r="CU403" s="598"/>
      <c r="CV403" s="598"/>
      <c r="CW403" s="598"/>
      <c r="CX403" s="598"/>
      <c r="CY403" s="598"/>
      <c r="CZ403" s="598"/>
      <c r="DA403" s="598"/>
      <c r="DB403" s="598"/>
      <c r="DC403" s="598"/>
      <c r="DD403" s="598"/>
      <c r="DE403" s="598"/>
      <c r="DF403" s="598"/>
      <c r="DG403" s="598"/>
      <c r="DH403" s="598"/>
      <c r="DI403" s="598"/>
      <c r="DJ403" s="598"/>
      <c r="DK403" s="598"/>
      <c r="DL403" s="598"/>
      <c r="DM403" s="598"/>
      <c r="DN403" s="598"/>
      <c r="DO403" s="598"/>
      <c r="DP403" s="598"/>
      <c r="DQ403" s="598"/>
      <c r="DR403" s="598"/>
      <c r="DS403" s="598"/>
      <c r="DT403" s="598"/>
      <c r="DU403" s="598"/>
      <c r="DV403" s="598"/>
      <c r="DW403" s="598"/>
      <c r="DX403" s="598"/>
      <c r="DY403" s="598"/>
      <c r="DZ403" s="598"/>
      <c r="EA403" s="598"/>
      <c r="EB403" s="598"/>
      <c r="EC403" s="598"/>
      <c r="ED403" s="598"/>
      <c r="EE403" s="598"/>
      <c r="EF403" s="598"/>
      <c r="EG403" s="598"/>
      <c r="EH403" s="598"/>
      <c r="EI403" s="598"/>
      <c r="EJ403" s="598"/>
      <c r="EK403" s="598"/>
      <c r="EL403" s="598"/>
      <c r="EM403" s="598"/>
      <c r="EN403" s="598"/>
      <c r="EO403" s="598"/>
      <c r="EP403" s="598"/>
      <c r="EQ403" s="598"/>
      <c r="ER403" s="598"/>
    </row>
    <row r="404" spans="1:148" ht="15" customHeight="1">
      <c r="A404" s="598"/>
      <c r="B404" s="598"/>
      <c r="C404" s="598"/>
      <c r="D404" s="598"/>
      <c r="E404" s="598"/>
      <c r="F404" s="598"/>
      <c r="G404" s="598"/>
      <c r="H404" s="598"/>
      <c r="I404" s="598"/>
      <c r="J404" s="598"/>
      <c r="K404" s="598"/>
      <c r="L404" s="598"/>
      <c r="M404" s="598"/>
      <c r="N404" s="598"/>
      <c r="O404" s="598"/>
      <c r="P404" s="598"/>
      <c r="Q404" s="598"/>
      <c r="R404" s="598"/>
      <c r="S404" s="598"/>
      <c r="T404" s="598"/>
      <c r="U404" s="598"/>
      <c r="V404" s="598"/>
      <c r="W404" s="598"/>
      <c r="X404" s="598"/>
      <c r="Y404" s="598"/>
      <c r="Z404" s="598"/>
      <c r="AA404" s="598"/>
      <c r="AB404" s="598"/>
      <c r="AC404" s="598"/>
      <c r="AD404" s="598"/>
      <c r="AE404" s="598"/>
      <c r="AF404" s="598"/>
      <c r="AG404" s="598"/>
      <c r="AH404" s="598"/>
      <c r="AI404" s="598"/>
      <c r="AJ404" s="598"/>
      <c r="AK404" s="598"/>
      <c r="AL404" s="598"/>
      <c r="AM404" s="598"/>
      <c r="AN404" s="598"/>
      <c r="AO404" s="598"/>
      <c r="AP404" s="598"/>
      <c r="AQ404" s="598"/>
      <c r="AR404" s="598"/>
      <c r="AS404" s="598"/>
      <c r="AT404" s="598"/>
      <c r="AU404" s="598"/>
      <c r="AV404" s="598"/>
      <c r="AW404" s="598"/>
      <c r="AX404" s="598"/>
      <c r="AY404" s="598"/>
      <c r="AZ404" s="598"/>
      <c r="BA404" s="598"/>
      <c r="BB404" s="598"/>
      <c r="BC404" s="598"/>
      <c r="BD404" s="598"/>
      <c r="BE404" s="598"/>
      <c r="BF404" s="598"/>
      <c r="BG404" s="598"/>
      <c r="BH404" s="598"/>
      <c r="BI404" s="598"/>
      <c r="BJ404" s="598"/>
      <c r="BK404" s="598"/>
      <c r="BL404" s="598"/>
      <c r="BM404" s="598"/>
      <c r="BN404" s="598"/>
      <c r="BO404" s="598"/>
      <c r="BP404" s="598"/>
      <c r="BQ404" s="598"/>
      <c r="BR404" s="598"/>
      <c r="BS404" s="598"/>
      <c r="BT404" s="598"/>
      <c r="BU404" s="598"/>
      <c r="BV404" s="598"/>
      <c r="BW404" s="598"/>
      <c r="BX404" s="598"/>
      <c r="BY404" s="598"/>
      <c r="BZ404" s="598"/>
      <c r="CA404" s="598"/>
      <c r="CB404" s="598"/>
      <c r="CC404" s="598"/>
      <c r="CD404" s="598"/>
      <c r="CE404" s="598"/>
      <c r="CF404" s="598"/>
      <c r="CG404" s="598"/>
      <c r="CH404" s="598"/>
      <c r="CI404" s="598"/>
      <c r="CJ404" s="598"/>
      <c r="CK404" s="598"/>
      <c r="CL404" s="598"/>
      <c r="CM404" s="598"/>
      <c r="CN404" s="598"/>
      <c r="CO404" s="598"/>
      <c r="CP404" s="598"/>
      <c r="CQ404" s="598"/>
      <c r="CR404" s="598"/>
      <c r="CS404" s="598"/>
      <c r="CT404" s="598"/>
      <c r="CU404" s="598"/>
      <c r="CV404" s="598"/>
      <c r="CW404" s="598"/>
      <c r="CX404" s="598"/>
      <c r="CY404" s="598"/>
      <c r="CZ404" s="598"/>
      <c r="DA404" s="598"/>
      <c r="DB404" s="598"/>
      <c r="DC404" s="598"/>
      <c r="DD404" s="598"/>
      <c r="DE404" s="598"/>
      <c r="DF404" s="598"/>
      <c r="DG404" s="598"/>
      <c r="DH404" s="598"/>
      <c r="DI404" s="598"/>
      <c r="DJ404" s="598"/>
      <c r="DK404" s="598"/>
      <c r="DL404" s="598"/>
      <c r="DM404" s="598"/>
      <c r="DN404" s="598"/>
      <c r="DO404" s="598"/>
      <c r="DP404" s="598"/>
      <c r="DQ404" s="598"/>
      <c r="DR404" s="598"/>
      <c r="DS404" s="598"/>
      <c r="DT404" s="598"/>
      <c r="DU404" s="598"/>
      <c r="DV404" s="598"/>
      <c r="DW404" s="598"/>
      <c r="DX404" s="598"/>
      <c r="DY404" s="598"/>
      <c r="DZ404" s="598"/>
      <c r="EA404" s="598"/>
      <c r="EB404" s="598"/>
      <c r="EC404" s="598"/>
      <c r="ED404" s="598"/>
      <c r="EE404" s="598"/>
      <c r="EF404" s="598"/>
      <c r="EG404" s="598"/>
      <c r="EH404" s="598"/>
      <c r="EI404" s="598"/>
      <c r="EJ404" s="598"/>
      <c r="EK404" s="598"/>
      <c r="EL404" s="598"/>
      <c r="EM404" s="598"/>
      <c r="EN404" s="598"/>
      <c r="EO404" s="598"/>
      <c r="EP404" s="598"/>
      <c r="EQ404" s="598"/>
      <c r="ER404" s="598"/>
    </row>
    <row r="405" spans="1:148" ht="15" customHeight="1">
      <c r="A405" s="598"/>
      <c r="B405" s="598"/>
      <c r="C405" s="598"/>
      <c r="D405" s="598"/>
      <c r="E405" s="598"/>
      <c r="F405" s="598"/>
      <c r="G405" s="598"/>
      <c r="H405" s="598"/>
      <c r="I405" s="598"/>
      <c r="J405" s="598"/>
      <c r="K405" s="598"/>
      <c r="L405" s="598"/>
      <c r="M405" s="598"/>
      <c r="N405" s="598"/>
      <c r="O405" s="598"/>
      <c r="P405" s="598"/>
      <c r="Q405" s="598"/>
      <c r="R405" s="598"/>
      <c r="S405" s="598"/>
      <c r="T405" s="598"/>
      <c r="U405" s="598"/>
      <c r="V405" s="598"/>
      <c r="W405" s="598"/>
      <c r="X405" s="598"/>
      <c r="Y405" s="598"/>
      <c r="Z405" s="598"/>
      <c r="AA405" s="598"/>
      <c r="AB405" s="598"/>
      <c r="AC405" s="598"/>
      <c r="AD405" s="598"/>
      <c r="AE405" s="598"/>
      <c r="AF405" s="598"/>
      <c r="AG405" s="598"/>
      <c r="AH405" s="598"/>
      <c r="AI405" s="598"/>
      <c r="AJ405" s="598"/>
      <c r="AK405" s="598"/>
      <c r="AL405" s="598"/>
      <c r="AM405" s="598"/>
      <c r="AN405" s="598"/>
      <c r="AO405" s="598"/>
      <c r="AP405" s="598"/>
      <c r="AQ405" s="598"/>
      <c r="AR405" s="598"/>
      <c r="AS405" s="598"/>
      <c r="AT405" s="598"/>
      <c r="AU405" s="598"/>
      <c r="AV405" s="598"/>
      <c r="AW405" s="598"/>
      <c r="AX405" s="598"/>
      <c r="AY405" s="598"/>
      <c r="AZ405" s="598"/>
      <c r="BA405" s="598"/>
      <c r="BB405" s="598"/>
      <c r="BC405" s="598"/>
      <c r="BD405" s="598"/>
      <c r="BE405" s="598"/>
      <c r="BF405" s="598"/>
      <c r="BG405" s="598"/>
      <c r="BH405" s="598"/>
      <c r="BI405" s="598"/>
      <c r="BJ405" s="598"/>
      <c r="BK405" s="598"/>
      <c r="BL405" s="598"/>
      <c r="BM405" s="598"/>
      <c r="BN405" s="598"/>
      <c r="BO405" s="598"/>
      <c r="BP405" s="598"/>
      <c r="BQ405" s="598"/>
      <c r="BR405" s="598"/>
      <c r="BS405" s="598"/>
      <c r="BT405" s="598"/>
      <c r="BU405" s="598"/>
      <c r="BV405" s="598"/>
      <c r="BW405" s="598"/>
      <c r="BX405" s="598"/>
      <c r="BY405" s="598"/>
      <c r="BZ405" s="598"/>
      <c r="CA405" s="598"/>
      <c r="CB405" s="598"/>
      <c r="CC405" s="598"/>
      <c r="CD405" s="598"/>
      <c r="CE405" s="598"/>
      <c r="CF405" s="598"/>
      <c r="CG405" s="598"/>
      <c r="CH405" s="598"/>
      <c r="CI405" s="598"/>
      <c r="CJ405" s="598"/>
      <c r="CK405" s="598"/>
      <c r="CL405" s="598"/>
      <c r="CM405" s="598"/>
      <c r="CN405" s="598"/>
      <c r="CO405" s="598"/>
      <c r="CP405" s="598"/>
      <c r="CQ405" s="598"/>
      <c r="CR405" s="598"/>
      <c r="CS405" s="598"/>
      <c r="CT405" s="598"/>
      <c r="CU405" s="598"/>
      <c r="CV405" s="598"/>
      <c r="CW405" s="598"/>
      <c r="CX405" s="598"/>
      <c r="CY405" s="598"/>
      <c r="CZ405" s="598"/>
      <c r="DA405" s="598"/>
      <c r="DB405" s="598"/>
      <c r="DC405" s="598"/>
      <c r="DD405" s="598"/>
      <c r="DE405" s="598"/>
      <c r="DF405" s="598"/>
      <c r="DG405" s="598"/>
      <c r="DH405" s="598"/>
      <c r="DI405" s="598"/>
      <c r="DJ405" s="598"/>
      <c r="DK405" s="598"/>
      <c r="DL405" s="598"/>
      <c r="DM405" s="598"/>
      <c r="DN405" s="598"/>
      <c r="DO405" s="598"/>
      <c r="DP405" s="598"/>
      <c r="DQ405" s="598"/>
      <c r="DR405" s="598"/>
      <c r="DS405" s="598"/>
      <c r="DT405" s="598"/>
      <c r="DU405" s="598"/>
      <c r="DV405" s="598"/>
      <c r="DW405" s="598"/>
      <c r="DX405" s="598"/>
      <c r="DY405" s="598"/>
      <c r="DZ405" s="598"/>
      <c r="EA405" s="598"/>
      <c r="EB405" s="598"/>
      <c r="EC405" s="598"/>
      <c r="ED405" s="598"/>
      <c r="EE405" s="598"/>
      <c r="EF405" s="598"/>
      <c r="EG405" s="598"/>
      <c r="EH405" s="598"/>
      <c r="EI405" s="598"/>
      <c r="EJ405" s="598"/>
      <c r="EK405" s="598"/>
      <c r="EL405" s="598"/>
      <c r="EM405" s="598"/>
      <c r="EN405" s="598"/>
      <c r="EO405" s="598"/>
      <c r="EP405" s="598"/>
      <c r="EQ405" s="598"/>
      <c r="ER405" s="598"/>
    </row>
    <row r="406" spans="1:148" ht="15" customHeight="1">
      <c r="A406" s="598"/>
      <c r="B406" s="598"/>
      <c r="C406" s="598"/>
      <c r="D406" s="598"/>
      <c r="E406" s="598"/>
      <c r="F406" s="598"/>
      <c r="G406" s="598"/>
      <c r="H406" s="598"/>
      <c r="I406" s="598"/>
      <c r="J406" s="598"/>
      <c r="K406" s="598"/>
      <c r="L406" s="598"/>
      <c r="M406" s="598"/>
      <c r="N406" s="598"/>
      <c r="O406" s="598"/>
      <c r="P406" s="598"/>
      <c r="Q406" s="598"/>
      <c r="R406" s="598"/>
      <c r="S406" s="598"/>
      <c r="T406" s="598"/>
      <c r="U406" s="598"/>
      <c r="V406" s="598"/>
      <c r="W406" s="598"/>
      <c r="X406" s="598"/>
      <c r="Y406" s="598"/>
      <c r="Z406" s="598"/>
      <c r="AA406" s="598"/>
      <c r="AB406" s="598"/>
      <c r="AC406" s="598"/>
      <c r="AD406" s="598"/>
      <c r="AE406" s="598"/>
      <c r="AF406" s="598"/>
      <c r="AG406" s="598"/>
      <c r="AH406" s="598"/>
      <c r="AI406" s="598"/>
      <c r="AJ406" s="598"/>
      <c r="AK406" s="598"/>
      <c r="AL406" s="598"/>
      <c r="AM406" s="598"/>
      <c r="AN406" s="598"/>
      <c r="AO406" s="598"/>
      <c r="AP406" s="598"/>
      <c r="AQ406" s="598"/>
      <c r="AR406" s="598"/>
      <c r="AS406" s="598"/>
      <c r="AT406" s="598"/>
      <c r="AU406" s="598"/>
      <c r="AV406" s="598"/>
      <c r="AW406" s="598"/>
      <c r="AX406" s="598"/>
      <c r="AY406" s="598"/>
      <c r="AZ406" s="598"/>
      <c r="BA406" s="598"/>
      <c r="BB406" s="598"/>
      <c r="BC406" s="598"/>
      <c r="BD406" s="598"/>
      <c r="BE406" s="598"/>
      <c r="BF406" s="598"/>
      <c r="BG406" s="598"/>
      <c r="BH406" s="598"/>
      <c r="BI406" s="598"/>
      <c r="BJ406" s="598"/>
      <c r="BK406" s="598"/>
      <c r="BL406" s="598"/>
      <c r="BM406" s="598"/>
      <c r="BN406" s="598"/>
      <c r="BO406" s="598"/>
      <c r="BP406" s="598"/>
      <c r="BQ406" s="598"/>
      <c r="BR406" s="598"/>
      <c r="BS406" s="598"/>
      <c r="BT406" s="598"/>
      <c r="BU406" s="598"/>
      <c r="BV406" s="598"/>
      <c r="BW406" s="598"/>
      <c r="BX406" s="598"/>
      <c r="BY406" s="598"/>
      <c r="BZ406" s="598"/>
      <c r="CA406" s="598"/>
      <c r="CB406" s="598"/>
      <c r="CC406" s="598"/>
      <c r="CD406" s="598"/>
      <c r="CE406" s="598"/>
      <c r="CF406" s="598"/>
      <c r="CG406" s="598"/>
      <c r="CH406" s="598"/>
      <c r="CI406" s="598"/>
      <c r="CJ406" s="598"/>
      <c r="CK406" s="598"/>
      <c r="CL406" s="598"/>
      <c r="CM406" s="598"/>
      <c r="CN406" s="598"/>
      <c r="CO406" s="598"/>
      <c r="CP406" s="598"/>
      <c r="CQ406" s="598"/>
      <c r="CR406" s="598"/>
      <c r="CS406" s="598"/>
      <c r="CT406" s="598"/>
      <c r="CU406" s="598"/>
      <c r="CV406" s="598"/>
      <c r="CW406" s="598"/>
      <c r="CX406" s="598"/>
      <c r="CY406" s="598"/>
      <c r="CZ406" s="598"/>
      <c r="DA406" s="598"/>
      <c r="DB406" s="598"/>
      <c r="DC406" s="598"/>
      <c r="DD406" s="598"/>
      <c r="DE406" s="598"/>
      <c r="DF406" s="598"/>
      <c r="DG406" s="598"/>
      <c r="DH406" s="598"/>
      <c r="DI406" s="598"/>
      <c r="DJ406" s="598"/>
      <c r="DK406" s="598"/>
      <c r="DL406" s="598"/>
      <c r="DM406" s="598"/>
      <c r="DN406" s="598"/>
      <c r="DO406" s="598"/>
      <c r="DP406" s="598"/>
      <c r="DQ406" s="598"/>
      <c r="DR406" s="598"/>
      <c r="DS406" s="598"/>
      <c r="DT406" s="598"/>
      <c r="DU406" s="598"/>
      <c r="DV406" s="598"/>
      <c r="DW406" s="598"/>
      <c r="DX406" s="598"/>
      <c r="DY406" s="598"/>
      <c r="DZ406" s="598"/>
      <c r="EA406" s="598"/>
      <c r="EB406" s="598"/>
      <c r="EC406" s="598"/>
      <c r="ED406" s="598"/>
      <c r="EE406" s="598"/>
      <c r="EF406" s="598"/>
      <c r="EG406" s="598"/>
      <c r="EH406" s="598"/>
      <c r="EI406" s="598"/>
      <c r="EJ406" s="598"/>
      <c r="EK406" s="598"/>
      <c r="EL406" s="598"/>
      <c r="EM406" s="598"/>
      <c r="EN406" s="598"/>
      <c r="EO406" s="598"/>
      <c r="EP406" s="598"/>
      <c r="EQ406" s="598"/>
      <c r="ER406" s="598"/>
    </row>
    <row r="407" spans="1:148" ht="15" customHeight="1">
      <c r="A407" s="598"/>
      <c r="B407" s="598"/>
      <c r="C407" s="598"/>
      <c r="D407" s="598"/>
      <c r="E407" s="598"/>
      <c r="F407" s="598"/>
      <c r="G407" s="598"/>
      <c r="H407" s="598"/>
      <c r="I407" s="598"/>
      <c r="J407" s="598"/>
      <c r="K407" s="598"/>
      <c r="L407" s="598"/>
      <c r="M407" s="598"/>
      <c r="N407" s="598"/>
      <c r="O407" s="598"/>
      <c r="P407" s="598"/>
      <c r="Q407" s="598"/>
      <c r="R407" s="598"/>
      <c r="S407" s="598"/>
      <c r="T407" s="598"/>
      <c r="U407" s="598"/>
      <c r="V407" s="598"/>
      <c r="W407" s="598"/>
      <c r="X407" s="598"/>
      <c r="Y407" s="598"/>
      <c r="Z407" s="598"/>
      <c r="AA407" s="598"/>
      <c r="AB407" s="598"/>
      <c r="AC407" s="598"/>
      <c r="AD407" s="598"/>
      <c r="AE407" s="598"/>
      <c r="AF407" s="598"/>
      <c r="AG407" s="598"/>
      <c r="AH407" s="598"/>
      <c r="AI407" s="598"/>
      <c r="AJ407" s="598"/>
      <c r="AK407" s="598"/>
      <c r="AL407" s="598"/>
      <c r="AM407" s="598"/>
      <c r="AN407" s="598"/>
      <c r="AO407" s="598"/>
      <c r="AP407" s="598"/>
      <c r="AQ407" s="598"/>
      <c r="AR407" s="598"/>
      <c r="AS407" s="598"/>
      <c r="AT407" s="598"/>
      <c r="AU407" s="598"/>
      <c r="AV407" s="598"/>
      <c r="AW407" s="598"/>
      <c r="AX407" s="598"/>
      <c r="AY407" s="598"/>
      <c r="AZ407" s="598"/>
      <c r="BA407" s="598"/>
      <c r="BB407" s="598"/>
      <c r="BC407" s="598"/>
      <c r="BD407" s="598"/>
      <c r="BE407" s="598"/>
      <c r="BF407" s="598"/>
      <c r="BG407" s="598"/>
      <c r="BH407" s="598"/>
      <c r="BI407" s="598"/>
      <c r="BJ407" s="598"/>
      <c r="BK407" s="598"/>
      <c r="BL407" s="598"/>
      <c r="BM407" s="598"/>
      <c r="BN407" s="598"/>
      <c r="BO407" s="598"/>
      <c r="BP407" s="598"/>
      <c r="BQ407" s="598"/>
      <c r="BR407" s="598"/>
      <c r="BS407" s="598"/>
      <c r="BT407" s="598"/>
      <c r="BU407" s="598"/>
      <c r="BV407" s="598"/>
      <c r="BW407" s="598"/>
      <c r="BX407" s="598"/>
      <c r="BY407" s="598"/>
      <c r="BZ407" s="598"/>
      <c r="CA407" s="598"/>
      <c r="CB407" s="598"/>
      <c r="CC407" s="598"/>
      <c r="CD407" s="598"/>
      <c r="CE407" s="598"/>
      <c r="CF407" s="598"/>
      <c r="CG407" s="598"/>
      <c r="CH407" s="598"/>
      <c r="CI407" s="598"/>
      <c r="CJ407" s="598"/>
      <c r="CK407" s="598"/>
      <c r="CL407" s="598"/>
      <c r="CM407" s="598"/>
      <c r="CN407" s="598"/>
      <c r="CO407" s="598"/>
      <c r="CP407" s="598"/>
      <c r="CQ407" s="598"/>
      <c r="CR407" s="598"/>
      <c r="CS407" s="598"/>
      <c r="CT407" s="598"/>
      <c r="CU407" s="598"/>
      <c r="CV407" s="598"/>
      <c r="CW407" s="598"/>
      <c r="CX407" s="598"/>
      <c r="CY407" s="598"/>
      <c r="CZ407" s="598"/>
      <c r="DA407" s="598"/>
      <c r="DB407" s="598"/>
      <c r="DC407" s="598"/>
      <c r="DD407" s="598"/>
      <c r="DE407" s="598"/>
      <c r="DF407" s="598"/>
      <c r="DG407" s="598"/>
      <c r="DH407" s="598"/>
      <c r="DI407" s="598"/>
      <c r="DJ407" s="598"/>
      <c r="DK407" s="598"/>
      <c r="DL407" s="598"/>
      <c r="DM407" s="598"/>
      <c r="DN407" s="598"/>
      <c r="DO407" s="598"/>
      <c r="DP407" s="598"/>
      <c r="DQ407" s="598"/>
      <c r="DR407" s="598"/>
      <c r="DS407" s="598"/>
      <c r="DT407" s="598"/>
      <c r="DU407" s="598"/>
      <c r="DV407" s="598"/>
      <c r="DW407" s="598"/>
      <c r="DX407" s="598"/>
      <c r="DY407" s="598"/>
      <c r="DZ407" s="598"/>
      <c r="EA407" s="598"/>
      <c r="EB407" s="598"/>
      <c r="EC407" s="598"/>
      <c r="ED407" s="598"/>
      <c r="EE407" s="598"/>
      <c r="EF407" s="598"/>
      <c r="EG407" s="598"/>
      <c r="EH407" s="598"/>
      <c r="EI407" s="598"/>
      <c r="EJ407" s="598"/>
      <c r="EK407" s="598"/>
      <c r="EL407" s="598"/>
      <c r="EM407" s="598"/>
      <c r="EN407" s="598"/>
      <c r="EO407" s="598"/>
      <c r="EP407" s="598"/>
      <c r="EQ407" s="598"/>
      <c r="ER407" s="598"/>
    </row>
    <row r="408" spans="1:148" ht="15" customHeight="1">
      <c r="A408" s="598"/>
      <c r="B408" s="598"/>
      <c r="C408" s="598"/>
      <c r="D408" s="598"/>
      <c r="E408" s="598"/>
      <c r="F408" s="598"/>
      <c r="G408" s="598"/>
      <c r="H408" s="598"/>
      <c r="I408" s="598"/>
      <c r="J408" s="598"/>
      <c r="K408" s="598"/>
      <c r="L408" s="598"/>
      <c r="M408" s="598"/>
      <c r="N408" s="598"/>
      <c r="O408" s="598"/>
      <c r="P408" s="598"/>
      <c r="Q408" s="598"/>
      <c r="R408" s="598"/>
      <c r="S408" s="598"/>
      <c r="T408" s="598"/>
      <c r="U408" s="598"/>
      <c r="V408" s="598"/>
      <c r="W408" s="598"/>
      <c r="X408" s="598"/>
      <c r="Y408" s="598"/>
      <c r="Z408" s="598"/>
      <c r="AA408" s="598"/>
      <c r="AB408" s="598"/>
      <c r="AC408" s="598"/>
      <c r="AD408" s="598"/>
      <c r="AE408" s="598"/>
      <c r="AF408" s="598"/>
      <c r="AG408" s="598"/>
      <c r="AH408" s="598"/>
      <c r="AI408" s="598"/>
      <c r="AJ408" s="598"/>
      <c r="AK408" s="598"/>
      <c r="AL408" s="598"/>
      <c r="AM408" s="598"/>
      <c r="AN408" s="598"/>
      <c r="AO408" s="598"/>
      <c r="AP408" s="598"/>
      <c r="AQ408" s="598"/>
      <c r="AR408" s="598"/>
      <c r="AS408" s="598"/>
      <c r="AT408" s="598"/>
      <c r="AU408" s="598"/>
      <c r="AV408" s="598"/>
      <c r="AW408" s="598"/>
      <c r="AX408" s="598"/>
      <c r="AY408" s="598"/>
      <c r="AZ408" s="598"/>
      <c r="BA408" s="598"/>
      <c r="BB408" s="598"/>
      <c r="BC408" s="598"/>
      <c r="BD408" s="598"/>
      <c r="BE408" s="598"/>
      <c r="BF408" s="598"/>
      <c r="BG408" s="598"/>
      <c r="BH408" s="598"/>
      <c r="BI408" s="598"/>
      <c r="BJ408" s="598"/>
      <c r="BK408" s="598"/>
      <c r="BL408" s="598"/>
      <c r="BM408" s="598"/>
      <c r="BN408" s="598"/>
      <c r="BO408" s="598"/>
      <c r="BP408" s="598"/>
      <c r="BQ408" s="598"/>
      <c r="BR408" s="598"/>
      <c r="BS408" s="598"/>
      <c r="BT408" s="598"/>
      <c r="BU408" s="598"/>
      <c r="BV408" s="598"/>
      <c r="BW408" s="598"/>
      <c r="BX408" s="598"/>
      <c r="BY408" s="598"/>
      <c r="BZ408" s="598"/>
      <c r="CA408" s="598"/>
      <c r="CB408" s="598"/>
      <c r="CC408" s="598"/>
      <c r="CD408" s="598"/>
      <c r="CE408" s="598"/>
      <c r="CF408" s="598"/>
      <c r="CG408" s="598"/>
      <c r="CH408" s="598"/>
      <c r="CI408" s="598"/>
      <c r="CJ408" s="598"/>
      <c r="CK408" s="598"/>
      <c r="CL408" s="598"/>
      <c r="CM408" s="598"/>
      <c r="CN408" s="598"/>
      <c r="CO408" s="598"/>
      <c r="CP408" s="598"/>
      <c r="CQ408" s="598"/>
      <c r="CR408" s="598"/>
      <c r="CS408" s="598"/>
      <c r="CT408" s="598"/>
      <c r="CU408" s="598"/>
      <c r="CV408" s="598"/>
      <c r="CW408" s="598"/>
      <c r="CX408" s="598"/>
      <c r="CY408" s="598"/>
      <c r="CZ408" s="598"/>
      <c r="DA408" s="598"/>
      <c r="DB408" s="598"/>
      <c r="DC408" s="598"/>
      <c r="DD408" s="598"/>
      <c r="DE408" s="598"/>
      <c r="DF408" s="598"/>
      <c r="DG408" s="598"/>
      <c r="DH408" s="598"/>
      <c r="DI408" s="598"/>
      <c r="DJ408" s="598"/>
      <c r="DK408" s="598"/>
      <c r="DL408" s="598"/>
      <c r="DM408" s="598"/>
      <c r="DN408" s="598"/>
      <c r="DO408" s="598"/>
      <c r="DP408" s="598"/>
      <c r="DQ408" s="598"/>
      <c r="DR408" s="598"/>
      <c r="DS408" s="598"/>
      <c r="DT408" s="598"/>
      <c r="DU408" s="598"/>
      <c r="DV408" s="598"/>
      <c r="DW408" s="598"/>
      <c r="DX408" s="598"/>
      <c r="DY408" s="598"/>
      <c r="DZ408" s="598"/>
      <c r="EA408" s="598"/>
      <c r="EB408" s="598"/>
      <c r="EC408" s="598"/>
      <c r="ED408" s="598"/>
      <c r="EE408" s="598"/>
      <c r="EF408" s="598"/>
      <c r="EG408" s="598"/>
      <c r="EH408" s="598"/>
      <c r="EI408" s="598"/>
      <c r="EJ408" s="598"/>
      <c r="EK408" s="598"/>
      <c r="EL408" s="598"/>
      <c r="EM408" s="598"/>
      <c r="EN408" s="598"/>
      <c r="EO408" s="598"/>
      <c r="EP408" s="598"/>
      <c r="EQ408" s="598"/>
      <c r="ER408" s="598"/>
    </row>
    <row r="409" spans="1:148" ht="15" customHeight="1">
      <c r="A409" s="598"/>
      <c r="B409" s="598"/>
      <c r="C409" s="598"/>
      <c r="D409" s="598"/>
      <c r="E409" s="598"/>
      <c r="F409" s="598"/>
      <c r="G409" s="598"/>
      <c r="H409" s="598"/>
      <c r="I409" s="598"/>
      <c r="J409" s="598"/>
      <c r="K409" s="598"/>
      <c r="L409" s="598"/>
      <c r="M409" s="598"/>
      <c r="N409" s="598"/>
      <c r="O409" s="598"/>
      <c r="P409" s="598"/>
      <c r="Q409" s="598"/>
      <c r="R409" s="598"/>
      <c r="S409" s="598"/>
      <c r="T409" s="598"/>
      <c r="U409" s="598"/>
      <c r="V409" s="598"/>
      <c r="W409" s="598"/>
      <c r="X409" s="598"/>
      <c r="Y409" s="598"/>
      <c r="Z409" s="598"/>
      <c r="AA409" s="598"/>
      <c r="AB409" s="598"/>
      <c r="AC409" s="598"/>
      <c r="AD409" s="598"/>
      <c r="AE409" s="598"/>
      <c r="AF409" s="598"/>
      <c r="AG409" s="598"/>
      <c r="AH409" s="598"/>
      <c r="AI409" s="598"/>
      <c r="AJ409" s="598"/>
      <c r="AK409" s="598"/>
      <c r="AL409" s="598"/>
      <c r="AM409" s="598"/>
      <c r="AN409" s="598"/>
      <c r="AO409" s="598"/>
      <c r="AP409" s="598"/>
      <c r="AQ409" s="598"/>
      <c r="AR409" s="598"/>
      <c r="AS409" s="598"/>
      <c r="AT409" s="598"/>
      <c r="AU409" s="598"/>
      <c r="AV409" s="598"/>
      <c r="AW409" s="598"/>
      <c r="AX409" s="598"/>
      <c r="AY409" s="598"/>
      <c r="AZ409" s="598"/>
      <c r="BA409" s="598"/>
      <c r="BB409" s="598"/>
      <c r="BC409" s="598"/>
      <c r="BD409" s="598"/>
      <c r="BE409" s="598"/>
      <c r="BF409" s="598"/>
      <c r="BG409" s="598"/>
      <c r="BH409" s="598"/>
      <c r="BI409" s="598"/>
      <c r="BJ409" s="598"/>
      <c r="BK409" s="598"/>
      <c r="BL409" s="598"/>
      <c r="BM409" s="598"/>
      <c r="BN409" s="598"/>
      <c r="BO409" s="598"/>
      <c r="BP409" s="598"/>
      <c r="BQ409" s="598"/>
      <c r="BR409" s="598"/>
      <c r="BS409" s="598"/>
      <c r="BT409" s="598"/>
      <c r="BU409" s="598"/>
      <c r="BV409" s="598"/>
      <c r="BW409" s="598"/>
      <c r="BX409" s="598"/>
      <c r="BY409" s="598"/>
      <c r="BZ409" s="598"/>
      <c r="CA409" s="598"/>
      <c r="CB409" s="598"/>
      <c r="CC409" s="598"/>
      <c r="CD409" s="598"/>
      <c r="CE409" s="598"/>
      <c r="CF409" s="598"/>
      <c r="CG409" s="598"/>
      <c r="CH409" s="598"/>
      <c r="CI409" s="598"/>
      <c r="CJ409" s="598"/>
      <c r="CK409" s="598"/>
      <c r="CL409" s="598"/>
      <c r="CM409" s="598"/>
      <c r="CN409" s="598"/>
      <c r="CO409" s="598"/>
      <c r="CP409" s="598"/>
      <c r="CQ409" s="598"/>
      <c r="CR409" s="598"/>
      <c r="CS409" s="598"/>
      <c r="CT409" s="598"/>
      <c r="CU409" s="598"/>
      <c r="CV409" s="598"/>
      <c r="CW409" s="598"/>
      <c r="CX409" s="598"/>
      <c r="CY409" s="598"/>
      <c r="CZ409" s="598"/>
      <c r="DA409" s="598"/>
      <c r="DB409" s="598"/>
      <c r="DC409" s="598"/>
      <c r="DD409" s="598"/>
      <c r="DE409" s="598"/>
      <c r="DF409" s="598"/>
      <c r="DG409" s="598"/>
      <c r="DH409" s="598"/>
      <c r="DI409" s="598"/>
      <c r="DJ409" s="598"/>
      <c r="DK409" s="598"/>
      <c r="DL409" s="598"/>
      <c r="DM409" s="598"/>
      <c r="DN409" s="598"/>
      <c r="DO409" s="598"/>
      <c r="DP409" s="598"/>
      <c r="DQ409" s="598"/>
      <c r="DR409" s="598"/>
      <c r="DS409" s="598"/>
      <c r="DT409" s="598"/>
      <c r="DU409" s="598"/>
      <c r="DV409" s="598"/>
      <c r="DW409" s="598"/>
      <c r="DX409" s="598"/>
      <c r="DY409" s="598"/>
      <c r="DZ409" s="598"/>
      <c r="EA409" s="598"/>
      <c r="EB409" s="598"/>
      <c r="EC409" s="598"/>
      <c r="ED409" s="598"/>
      <c r="EE409" s="598"/>
      <c r="EF409" s="598"/>
      <c r="EG409" s="598"/>
      <c r="EH409" s="598"/>
      <c r="EI409" s="598"/>
      <c r="EJ409" s="598"/>
      <c r="EK409" s="598"/>
      <c r="EL409" s="598"/>
      <c r="EM409" s="598"/>
      <c r="EN409" s="598"/>
      <c r="EO409" s="598"/>
      <c r="EP409" s="598"/>
      <c r="EQ409" s="598"/>
      <c r="ER409" s="598"/>
    </row>
    <row r="410" spans="1:148" ht="15" customHeight="1">
      <c r="A410" s="598"/>
      <c r="B410" s="598"/>
      <c r="C410" s="598"/>
      <c r="D410" s="598"/>
      <c r="E410" s="598"/>
      <c r="F410" s="598"/>
      <c r="G410" s="598"/>
      <c r="H410" s="598"/>
      <c r="I410" s="598"/>
      <c r="J410" s="598"/>
      <c r="K410" s="598"/>
      <c r="L410" s="598"/>
      <c r="M410" s="598"/>
      <c r="N410" s="598"/>
      <c r="O410" s="598"/>
      <c r="P410" s="598"/>
      <c r="Q410" s="598"/>
      <c r="R410" s="598"/>
      <c r="S410" s="598"/>
      <c r="T410" s="598"/>
      <c r="U410" s="598"/>
      <c r="V410" s="598"/>
      <c r="W410" s="598"/>
      <c r="X410" s="598"/>
      <c r="Y410" s="598"/>
      <c r="Z410" s="598"/>
      <c r="AA410" s="598"/>
      <c r="AB410" s="598"/>
      <c r="AC410" s="598"/>
      <c r="AD410" s="598"/>
      <c r="AE410" s="598"/>
      <c r="AF410" s="598"/>
      <c r="AG410" s="598"/>
      <c r="AH410" s="598"/>
      <c r="AI410" s="598"/>
      <c r="AJ410" s="598"/>
      <c r="AK410" s="598"/>
      <c r="AL410" s="598"/>
      <c r="AM410" s="598"/>
      <c r="AN410" s="598"/>
      <c r="AO410" s="598"/>
      <c r="AP410" s="598"/>
      <c r="AQ410" s="598"/>
      <c r="AR410" s="598"/>
      <c r="AS410" s="598"/>
      <c r="AT410" s="598"/>
      <c r="AU410" s="598"/>
      <c r="AV410" s="598"/>
      <c r="AW410" s="598"/>
      <c r="AX410" s="598"/>
      <c r="AY410" s="598"/>
      <c r="AZ410" s="598"/>
      <c r="BA410" s="598"/>
      <c r="BB410" s="598"/>
      <c r="BC410" s="598"/>
      <c r="BD410" s="598"/>
      <c r="BE410" s="598"/>
      <c r="BF410" s="598"/>
      <c r="BG410" s="598"/>
      <c r="BH410" s="598"/>
      <c r="BI410" s="598"/>
      <c r="BJ410" s="598"/>
      <c r="BK410" s="598"/>
      <c r="BL410" s="598"/>
      <c r="BM410" s="598"/>
      <c r="BN410" s="598"/>
      <c r="BO410" s="598"/>
      <c r="BP410" s="598"/>
      <c r="BQ410" s="598"/>
      <c r="BR410" s="598"/>
      <c r="BS410" s="598"/>
      <c r="BT410" s="598"/>
      <c r="BU410" s="598"/>
      <c r="BV410" s="598"/>
      <c r="BW410" s="598"/>
      <c r="BX410" s="598"/>
      <c r="BY410" s="598"/>
      <c r="BZ410" s="598"/>
      <c r="CA410" s="598"/>
      <c r="CB410" s="598"/>
      <c r="CC410" s="598"/>
      <c r="CD410" s="598"/>
      <c r="CE410" s="598"/>
      <c r="CF410" s="598"/>
      <c r="CG410" s="598"/>
      <c r="CH410" s="598"/>
      <c r="CI410" s="598"/>
      <c r="CJ410" s="598"/>
      <c r="CK410" s="598"/>
      <c r="CL410" s="598"/>
      <c r="CM410" s="598"/>
      <c r="CN410" s="598"/>
      <c r="CO410" s="598"/>
      <c r="CP410" s="598"/>
      <c r="CQ410" s="598"/>
      <c r="CR410" s="598"/>
      <c r="CS410" s="598"/>
      <c r="CT410" s="598"/>
      <c r="CU410" s="598"/>
      <c r="CV410" s="598"/>
      <c r="CW410" s="598"/>
      <c r="CX410" s="598"/>
      <c r="CY410" s="598"/>
      <c r="CZ410" s="598"/>
      <c r="DA410" s="598"/>
      <c r="DB410" s="598"/>
      <c r="DC410" s="598"/>
      <c r="DD410" s="598"/>
      <c r="DE410" s="598"/>
      <c r="DF410" s="598"/>
      <c r="DG410" s="598"/>
      <c r="DH410" s="598"/>
      <c r="DI410" s="598"/>
      <c r="DJ410" s="598"/>
      <c r="DK410" s="598"/>
      <c r="DL410" s="598"/>
      <c r="DM410" s="598"/>
      <c r="DN410" s="598"/>
      <c r="DO410" s="598"/>
      <c r="DP410" s="598"/>
      <c r="DQ410" s="598"/>
      <c r="DR410" s="598"/>
      <c r="DS410" s="598"/>
      <c r="DT410" s="598"/>
      <c r="DU410" s="598"/>
      <c r="DV410" s="598"/>
      <c r="DW410" s="598"/>
      <c r="DX410" s="598"/>
      <c r="DY410" s="598"/>
      <c r="DZ410" s="598"/>
      <c r="EA410" s="598"/>
      <c r="EB410" s="598"/>
      <c r="EC410" s="598"/>
      <c r="ED410" s="598"/>
      <c r="EE410" s="598"/>
      <c r="EF410" s="598"/>
      <c r="EG410" s="598"/>
      <c r="EH410" s="598"/>
      <c r="EI410" s="598"/>
      <c r="EJ410" s="598"/>
      <c r="EK410" s="598"/>
      <c r="EL410" s="598"/>
      <c r="EM410" s="598"/>
      <c r="EN410" s="598"/>
      <c r="EO410" s="598"/>
      <c r="EP410" s="598"/>
      <c r="EQ410" s="598"/>
      <c r="ER410" s="598"/>
    </row>
    <row r="411" spans="1:148" ht="15" customHeight="1">
      <c r="A411" s="598"/>
      <c r="B411" s="598"/>
      <c r="C411" s="598"/>
      <c r="D411" s="598"/>
      <c r="E411" s="598"/>
      <c r="F411" s="598"/>
      <c r="G411" s="598"/>
      <c r="H411" s="598"/>
      <c r="I411" s="598"/>
      <c r="J411" s="598"/>
      <c r="K411" s="598"/>
      <c r="L411" s="598"/>
      <c r="M411" s="598"/>
      <c r="N411" s="598"/>
      <c r="O411" s="598"/>
      <c r="P411" s="598"/>
      <c r="Q411" s="598"/>
      <c r="R411" s="598"/>
      <c r="S411" s="598"/>
      <c r="T411" s="598"/>
      <c r="U411" s="598"/>
      <c r="V411" s="598"/>
      <c r="W411" s="598"/>
      <c r="X411" s="598"/>
      <c r="Y411" s="598"/>
      <c r="Z411" s="598"/>
      <c r="AA411" s="598"/>
      <c r="AB411" s="598"/>
      <c r="AC411" s="598"/>
      <c r="AD411" s="598"/>
      <c r="AE411" s="598"/>
      <c r="AF411" s="598"/>
      <c r="AG411" s="598"/>
      <c r="AH411" s="598"/>
      <c r="AI411" s="598"/>
      <c r="AJ411" s="598"/>
      <c r="AK411" s="598"/>
      <c r="AL411" s="598"/>
      <c r="AM411" s="598"/>
      <c r="AN411" s="598"/>
      <c r="AO411" s="598"/>
      <c r="AP411" s="598"/>
      <c r="AQ411" s="598"/>
      <c r="AR411" s="598"/>
      <c r="AS411" s="598"/>
      <c r="AT411" s="598"/>
      <c r="AU411" s="598"/>
      <c r="AV411" s="598"/>
      <c r="AW411" s="598"/>
      <c r="AX411" s="598"/>
      <c r="AY411" s="598"/>
      <c r="AZ411" s="598"/>
      <c r="BA411" s="598"/>
      <c r="BB411" s="598"/>
      <c r="BC411" s="598"/>
      <c r="BD411" s="598"/>
      <c r="BE411" s="598"/>
      <c r="BF411" s="598"/>
      <c r="BG411" s="598"/>
      <c r="BH411" s="598"/>
      <c r="BI411" s="598"/>
      <c r="BJ411" s="598"/>
      <c r="BK411" s="598"/>
      <c r="BL411" s="598"/>
      <c r="BM411" s="598"/>
      <c r="BN411" s="598"/>
      <c r="BO411" s="598"/>
      <c r="BP411" s="598"/>
      <c r="BQ411" s="598"/>
      <c r="BR411" s="598"/>
      <c r="BS411" s="598"/>
      <c r="BT411" s="598"/>
      <c r="BU411" s="598"/>
      <c r="BV411" s="598"/>
      <c r="BW411" s="598"/>
      <c r="BX411" s="598"/>
      <c r="BY411" s="598"/>
      <c r="BZ411" s="598"/>
      <c r="CA411" s="598"/>
      <c r="CB411" s="598"/>
      <c r="CC411" s="598"/>
      <c r="CD411" s="598"/>
      <c r="CE411" s="598"/>
      <c r="CF411" s="598"/>
      <c r="CG411" s="598"/>
      <c r="CH411" s="598"/>
      <c r="CI411" s="598"/>
      <c r="CJ411" s="598"/>
      <c r="CK411" s="598"/>
      <c r="CL411" s="598"/>
      <c r="CM411" s="598"/>
      <c r="CN411" s="598"/>
      <c r="CO411" s="598"/>
      <c r="CP411" s="598"/>
      <c r="CQ411" s="598"/>
      <c r="CR411" s="598"/>
      <c r="CS411" s="598"/>
      <c r="CT411" s="598"/>
      <c r="CU411" s="598"/>
      <c r="CV411" s="598"/>
      <c r="CW411" s="598"/>
      <c r="CX411" s="598"/>
      <c r="CY411" s="598"/>
      <c r="CZ411" s="598"/>
      <c r="DA411" s="598"/>
      <c r="DB411" s="598"/>
      <c r="DC411" s="598"/>
      <c r="DD411" s="598"/>
      <c r="DE411" s="598"/>
      <c r="DF411" s="598"/>
      <c r="DG411" s="598"/>
      <c r="DH411" s="598"/>
      <c r="DI411" s="598"/>
      <c r="DJ411" s="598"/>
      <c r="DK411" s="598"/>
      <c r="DL411" s="598"/>
      <c r="DM411" s="598"/>
      <c r="DN411" s="598"/>
      <c r="DO411" s="598"/>
      <c r="DP411" s="598"/>
      <c r="DQ411" s="598"/>
      <c r="DR411" s="598"/>
      <c r="DS411" s="598"/>
      <c r="DT411" s="598"/>
      <c r="DU411" s="598"/>
      <c r="DV411" s="598"/>
      <c r="DW411" s="598"/>
      <c r="DX411" s="598"/>
      <c r="DY411" s="598"/>
      <c r="DZ411" s="598"/>
      <c r="EA411" s="598"/>
      <c r="EB411" s="598"/>
      <c r="EC411" s="598"/>
      <c r="ED411" s="598"/>
      <c r="EE411" s="598"/>
      <c r="EF411" s="598"/>
      <c r="EG411" s="598"/>
      <c r="EH411" s="598"/>
      <c r="EI411" s="598"/>
      <c r="EJ411" s="598"/>
      <c r="EK411" s="598"/>
      <c r="EL411" s="598"/>
      <c r="EM411" s="598"/>
      <c r="EN411" s="598"/>
      <c r="EO411" s="598"/>
      <c r="EP411" s="598"/>
      <c r="EQ411" s="598"/>
      <c r="ER411" s="598"/>
    </row>
    <row r="412" spans="1:148" ht="15" customHeight="1">
      <c r="A412" s="598"/>
      <c r="B412" s="598"/>
      <c r="C412" s="598"/>
      <c r="D412" s="598"/>
      <c r="E412" s="598"/>
      <c r="F412" s="598"/>
      <c r="G412" s="598"/>
      <c r="H412" s="598"/>
      <c r="I412" s="598"/>
      <c r="J412" s="598"/>
      <c r="K412" s="598"/>
      <c r="L412" s="598"/>
      <c r="M412" s="598"/>
      <c r="N412" s="598"/>
      <c r="O412" s="598"/>
      <c r="P412" s="598"/>
      <c r="Q412" s="598"/>
      <c r="R412" s="598"/>
      <c r="S412" s="598"/>
      <c r="T412" s="598"/>
      <c r="U412" s="598"/>
      <c r="V412" s="598"/>
      <c r="W412" s="598"/>
      <c r="X412" s="598"/>
      <c r="Y412" s="598"/>
      <c r="Z412" s="598"/>
      <c r="AA412" s="598"/>
      <c r="AB412" s="598"/>
      <c r="AC412" s="598"/>
      <c r="AD412" s="598"/>
      <c r="AE412" s="598"/>
      <c r="AF412" s="598"/>
      <c r="AG412" s="598"/>
      <c r="AH412" s="598"/>
      <c r="AI412" s="598"/>
      <c r="AJ412" s="598"/>
      <c r="AK412" s="598"/>
      <c r="AL412" s="598"/>
      <c r="AM412" s="598"/>
      <c r="AN412" s="598"/>
      <c r="AO412" s="598"/>
      <c r="AP412" s="598"/>
      <c r="AQ412" s="598"/>
      <c r="AR412" s="598"/>
      <c r="AS412" s="598"/>
      <c r="AT412" s="598"/>
      <c r="AU412" s="598"/>
      <c r="AV412" s="598"/>
      <c r="AW412" s="598"/>
      <c r="AX412" s="598"/>
      <c r="AY412" s="598"/>
      <c r="AZ412" s="598"/>
      <c r="BA412" s="598"/>
      <c r="BB412" s="598"/>
      <c r="BC412" s="598"/>
      <c r="BD412" s="598"/>
      <c r="BE412" s="598"/>
      <c r="BF412" s="598"/>
      <c r="BG412" s="598"/>
      <c r="BH412" s="598"/>
      <c r="BI412" s="598"/>
      <c r="BJ412" s="598"/>
      <c r="BK412" s="598"/>
      <c r="BL412" s="598"/>
      <c r="BM412" s="598"/>
      <c r="BN412" s="598"/>
      <c r="BO412" s="598"/>
      <c r="BP412" s="598"/>
      <c r="BQ412" s="598"/>
      <c r="BR412" s="598"/>
      <c r="BS412" s="598"/>
      <c r="BT412" s="598"/>
      <c r="BU412" s="598"/>
      <c r="BV412" s="598"/>
      <c r="BW412" s="598"/>
      <c r="BX412" s="598"/>
      <c r="BY412" s="598"/>
      <c r="BZ412" s="598"/>
      <c r="CA412" s="598"/>
      <c r="CB412" s="598"/>
      <c r="CC412" s="598"/>
      <c r="CD412" s="598"/>
      <c r="CE412" s="598"/>
      <c r="CF412" s="598"/>
      <c r="CG412" s="598"/>
      <c r="CH412" s="598"/>
      <c r="CI412" s="598"/>
      <c r="CJ412" s="598"/>
      <c r="CK412" s="598"/>
      <c r="CL412" s="598"/>
      <c r="CM412" s="598"/>
      <c r="CN412" s="598"/>
      <c r="CO412" s="598"/>
      <c r="CP412" s="598"/>
      <c r="CQ412" s="598"/>
      <c r="CR412" s="598"/>
      <c r="CS412" s="598"/>
      <c r="CT412" s="598"/>
      <c r="CU412" s="598"/>
      <c r="CV412" s="598"/>
      <c r="CW412" s="598"/>
      <c r="CX412" s="598"/>
      <c r="CY412" s="598"/>
      <c r="CZ412" s="598"/>
      <c r="DA412" s="598"/>
      <c r="DB412" s="598"/>
      <c r="DC412" s="598"/>
      <c r="DD412" s="598"/>
      <c r="DE412" s="598"/>
      <c r="DF412" s="598"/>
      <c r="DG412" s="598"/>
      <c r="DH412" s="598"/>
      <c r="DI412" s="598"/>
      <c r="DJ412" s="598"/>
      <c r="DK412" s="598"/>
      <c r="DL412" s="598"/>
      <c r="DM412" s="598"/>
      <c r="DN412" s="598"/>
      <c r="DO412" s="598"/>
      <c r="DP412" s="598"/>
      <c r="DQ412" s="598"/>
      <c r="DR412" s="598"/>
      <c r="DS412" s="598"/>
      <c r="DT412" s="598"/>
      <c r="DU412" s="598"/>
      <c r="DV412" s="598"/>
      <c r="DW412" s="598"/>
      <c r="DX412" s="598"/>
      <c r="DY412" s="598"/>
      <c r="DZ412" s="598"/>
      <c r="EA412" s="598"/>
      <c r="EB412" s="598"/>
      <c r="EC412" s="598"/>
      <c r="ED412" s="598"/>
      <c r="EE412" s="598"/>
      <c r="EF412" s="598"/>
      <c r="EG412" s="598"/>
      <c r="EH412" s="598"/>
      <c r="EI412" s="598"/>
      <c r="EJ412" s="598"/>
      <c r="EK412" s="598"/>
      <c r="EL412" s="598"/>
      <c r="EM412" s="598"/>
      <c r="EN412" s="598"/>
      <c r="EO412" s="598"/>
      <c r="EP412" s="598"/>
      <c r="EQ412" s="598"/>
      <c r="ER412" s="598"/>
    </row>
    <row r="413" spans="1:148" ht="15" customHeight="1">
      <c r="A413" s="598"/>
      <c r="B413" s="598"/>
      <c r="C413" s="598"/>
      <c r="D413" s="598"/>
      <c r="E413" s="598"/>
      <c r="F413" s="598"/>
      <c r="G413" s="598"/>
      <c r="H413" s="598"/>
      <c r="I413" s="598"/>
      <c r="J413" s="598"/>
      <c r="K413" s="598"/>
      <c r="L413" s="598"/>
      <c r="M413" s="598"/>
      <c r="N413" s="598"/>
      <c r="O413" s="598"/>
      <c r="P413" s="598"/>
      <c r="Q413" s="598"/>
      <c r="R413" s="598"/>
      <c r="S413" s="598"/>
      <c r="T413" s="598"/>
      <c r="U413" s="598"/>
      <c r="V413" s="598"/>
      <c r="W413" s="598"/>
      <c r="X413" s="598"/>
      <c r="Y413" s="598"/>
      <c r="Z413" s="598"/>
      <c r="AA413" s="598"/>
      <c r="AB413" s="598"/>
      <c r="AC413" s="598"/>
      <c r="AD413" s="598"/>
      <c r="AE413" s="598"/>
      <c r="AF413" s="598"/>
      <c r="AG413" s="598"/>
      <c r="AH413" s="598"/>
      <c r="AI413" s="598"/>
      <c r="AJ413" s="598"/>
      <c r="AK413" s="598"/>
      <c r="AL413" s="598"/>
      <c r="AM413" s="598"/>
      <c r="AN413" s="598"/>
      <c r="AO413" s="598"/>
      <c r="AP413" s="598"/>
      <c r="AQ413" s="598"/>
      <c r="AR413" s="598"/>
      <c r="AS413" s="598"/>
      <c r="AT413" s="598"/>
      <c r="AU413" s="598"/>
      <c r="AV413" s="598"/>
      <c r="AW413" s="598"/>
      <c r="AX413" s="598"/>
      <c r="AY413" s="598"/>
      <c r="AZ413" s="598"/>
      <c r="BA413" s="598"/>
      <c r="BB413" s="598"/>
      <c r="BC413" s="598"/>
      <c r="BD413" s="598"/>
      <c r="BE413" s="598"/>
      <c r="BF413" s="598"/>
      <c r="BG413" s="598"/>
      <c r="BH413" s="598"/>
      <c r="BI413" s="598"/>
      <c r="BJ413" s="598"/>
      <c r="BK413" s="598"/>
      <c r="BL413" s="598"/>
      <c r="BM413" s="598"/>
      <c r="BN413" s="598"/>
      <c r="BO413" s="598"/>
      <c r="BP413" s="598"/>
      <c r="BQ413" s="598"/>
      <c r="BR413" s="598"/>
      <c r="BS413" s="598"/>
      <c r="BT413" s="598"/>
      <c r="BU413" s="598"/>
      <c r="BV413" s="598"/>
      <c r="BW413" s="598"/>
      <c r="BX413" s="598"/>
      <c r="BY413" s="598"/>
      <c r="BZ413" s="598"/>
      <c r="CA413" s="598"/>
      <c r="CB413" s="598"/>
      <c r="CC413" s="598"/>
      <c r="CD413" s="598"/>
      <c r="CE413" s="598"/>
      <c r="CF413" s="598"/>
      <c r="CG413" s="598"/>
      <c r="CH413" s="598"/>
      <c r="CI413" s="598"/>
      <c r="CJ413" s="598"/>
      <c r="CK413" s="598"/>
      <c r="CL413" s="598"/>
      <c r="CM413" s="598"/>
      <c r="CN413" s="598"/>
      <c r="CO413" s="598"/>
      <c r="CP413" s="598"/>
      <c r="CQ413" s="598"/>
      <c r="CR413" s="598"/>
      <c r="CS413" s="598"/>
      <c r="CT413" s="598"/>
      <c r="CU413" s="598"/>
      <c r="CV413" s="598"/>
      <c r="CW413" s="598"/>
      <c r="CX413" s="598"/>
      <c r="CY413" s="598"/>
      <c r="CZ413" s="598"/>
      <c r="DA413" s="598"/>
      <c r="DB413" s="598"/>
      <c r="DC413" s="598"/>
      <c r="DD413" s="598"/>
      <c r="DE413" s="598"/>
      <c r="DF413" s="598"/>
      <c r="DG413" s="598"/>
      <c r="DH413" s="598"/>
      <c r="DI413" s="598"/>
      <c r="DJ413" s="598"/>
      <c r="DK413" s="598"/>
      <c r="DL413" s="598"/>
      <c r="DM413" s="598"/>
      <c r="DN413" s="598"/>
      <c r="DO413" s="598"/>
      <c r="DP413" s="598"/>
      <c r="DQ413" s="598"/>
      <c r="DR413" s="598"/>
      <c r="DS413" s="598"/>
      <c r="DT413" s="598"/>
      <c r="DU413" s="598"/>
      <c r="DV413" s="598"/>
      <c r="DW413" s="598"/>
      <c r="DX413" s="598"/>
      <c r="DY413" s="598"/>
      <c r="DZ413" s="598"/>
      <c r="EA413" s="598"/>
      <c r="EB413" s="598"/>
      <c r="EC413" s="598"/>
      <c r="ED413" s="598"/>
      <c r="EE413" s="598"/>
      <c r="EF413" s="598"/>
      <c r="EG413" s="598"/>
      <c r="EH413" s="598"/>
      <c r="EI413" s="598"/>
      <c r="EJ413" s="598"/>
      <c r="EK413" s="598"/>
      <c r="EL413" s="598"/>
      <c r="EM413" s="598"/>
      <c r="EN413" s="598"/>
      <c r="EO413" s="598"/>
      <c r="EP413" s="598"/>
      <c r="EQ413" s="598"/>
      <c r="ER413" s="598"/>
    </row>
    <row r="414" spans="1:148" ht="15" customHeight="1">
      <c r="A414" s="598"/>
      <c r="B414" s="598"/>
      <c r="C414" s="598"/>
      <c r="D414" s="598"/>
      <c r="E414" s="598"/>
      <c r="F414" s="598"/>
      <c r="G414" s="598"/>
      <c r="H414" s="598"/>
      <c r="I414" s="598"/>
      <c r="J414" s="598"/>
      <c r="K414" s="598"/>
      <c r="L414" s="598"/>
      <c r="M414" s="598"/>
      <c r="N414" s="598"/>
      <c r="O414" s="598"/>
      <c r="P414" s="598"/>
      <c r="Q414" s="598"/>
      <c r="R414" s="598"/>
      <c r="S414" s="598"/>
      <c r="T414" s="598"/>
      <c r="U414" s="598"/>
      <c r="V414" s="598"/>
      <c r="W414" s="598"/>
      <c r="X414" s="598"/>
      <c r="Y414" s="598"/>
      <c r="Z414" s="598"/>
      <c r="AA414" s="598"/>
      <c r="AB414" s="598"/>
      <c r="AC414" s="598"/>
      <c r="AD414" s="598"/>
      <c r="AE414" s="598"/>
      <c r="AF414" s="598"/>
      <c r="AG414" s="598"/>
      <c r="AH414" s="598"/>
      <c r="AI414" s="598"/>
      <c r="AJ414" s="598"/>
      <c r="AK414" s="598"/>
      <c r="AL414" s="598"/>
      <c r="AM414" s="598"/>
      <c r="AN414" s="598"/>
      <c r="AO414" s="598"/>
      <c r="AP414" s="598"/>
      <c r="AQ414" s="598"/>
      <c r="AR414" s="598"/>
      <c r="AS414" s="598"/>
      <c r="AT414" s="598"/>
      <c r="AU414" s="598"/>
      <c r="AV414" s="598"/>
      <c r="AW414" s="598"/>
      <c r="AX414" s="598"/>
      <c r="AY414" s="598"/>
      <c r="AZ414" s="598"/>
      <c r="BA414" s="598"/>
      <c r="BB414" s="598"/>
      <c r="BC414" s="598"/>
      <c r="BD414" s="598"/>
      <c r="BE414" s="598"/>
      <c r="BF414" s="598"/>
      <c r="BG414" s="598"/>
      <c r="BH414" s="598"/>
      <c r="BI414" s="598"/>
      <c r="BJ414" s="598"/>
      <c r="BK414" s="598"/>
      <c r="BL414" s="598"/>
      <c r="BM414" s="598"/>
      <c r="BN414" s="598"/>
      <c r="BO414" s="598"/>
      <c r="BP414" s="598"/>
      <c r="BQ414" s="598"/>
      <c r="BR414" s="598"/>
      <c r="BS414" s="598"/>
      <c r="BT414" s="598"/>
      <c r="BU414" s="598"/>
      <c r="BV414" s="598"/>
      <c r="BW414" s="598"/>
      <c r="BX414" s="598"/>
      <c r="BY414" s="598"/>
      <c r="BZ414" s="598"/>
      <c r="CA414" s="598"/>
      <c r="CB414" s="598"/>
      <c r="CC414" s="598"/>
      <c r="CD414" s="598"/>
      <c r="CE414" s="598"/>
      <c r="CF414" s="598"/>
      <c r="CG414" s="598"/>
      <c r="CH414" s="598"/>
      <c r="CI414" s="598"/>
      <c r="CJ414" s="598"/>
      <c r="CK414" s="598"/>
      <c r="CL414" s="598"/>
      <c r="CM414" s="598"/>
      <c r="CN414" s="598"/>
      <c r="CO414" s="598"/>
      <c r="CP414" s="598"/>
      <c r="CQ414" s="598"/>
      <c r="CR414" s="598"/>
      <c r="CS414" s="598"/>
      <c r="CT414" s="598"/>
      <c r="CU414" s="598"/>
      <c r="CV414" s="598"/>
      <c r="CW414" s="598"/>
      <c r="CX414" s="598"/>
      <c r="CY414" s="598"/>
      <c r="CZ414" s="598"/>
      <c r="DA414" s="598"/>
      <c r="DB414" s="598"/>
      <c r="DC414" s="598"/>
      <c r="DD414" s="598"/>
      <c r="DE414" s="598"/>
      <c r="DF414" s="598"/>
      <c r="DG414" s="598"/>
      <c r="DH414" s="598"/>
      <c r="DI414" s="598"/>
      <c r="DJ414" s="598"/>
      <c r="DK414" s="598"/>
      <c r="DL414" s="598"/>
      <c r="DM414" s="598"/>
      <c r="DN414" s="598"/>
      <c r="DO414" s="598"/>
      <c r="DP414" s="598"/>
      <c r="DQ414" s="598"/>
      <c r="DR414" s="598"/>
      <c r="DS414" s="598"/>
      <c r="DT414" s="598"/>
      <c r="DU414" s="598"/>
      <c r="DV414" s="598"/>
      <c r="DW414" s="598"/>
      <c r="DX414" s="598"/>
      <c r="DY414" s="598"/>
      <c r="DZ414" s="598"/>
      <c r="EA414" s="598"/>
      <c r="EB414" s="598"/>
      <c r="EC414" s="598"/>
      <c r="ED414" s="598"/>
      <c r="EE414" s="598"/>
      <c r="EF414" s="598"/>
      <c r="EG414" s="598"/>
      <c r="EH414" s="598"/>
      <c r="EI414" s="598"/>
      <c r="EJ414" s="598"/>
      <c r="EK414" s="598"/>
      <c r="EL414" s="598"/>
      <c r="EM414" s="598"/>
      <c r="EN414" s="598"/>
      <c r="EO414" s="598"/>
      <c r="EP414" s="598"/>
      <c r="EQ414" s="598"/>
      <c r="ER414" s="598"/>
    </row>
    <row r="415" spans="1:148" ht="15" customHeight="1">
      <c r="A415" s="598"/>
      <c r="B415" s="598"/>
      <c r="C415" s="598"/>
      <c r="D415" s="598"/>
      <c r="E415" s="598"/>
      <c r="F415" s="598"/>
      <c r="G415" s="598"/>
      <c r="H415" s="598"/>
      <c r="I415" s="598"/>
      <c r="J415" s="598"/>
      <c r="K415" s="598"/>
      <c r="L415" s="598"/>
      <c r="M415" s="598"/>
      <c r="N415" s="598"/>
      <c r="O415" s="598"/>
      <c r="P415" s="598"/>
      <c r="Q415" s="598"/>
      <c r="R415" s="598"/>
      <c r="S415" s="598"/>
      <c r="T415" s="598"/>
      <c r="U415" s="598"/>
      <c r="V415" s="598"/>
      <c r="W415" s="598"/>
      <c r="X415" s="598"/>
      <c r="Y415" s="598"/>
      <c r="Z415" s="598"/>
      <c r="AA415" s="598"/>
      <c r="AB415" s="598"/>
      <c r="AC415" s="598"/>
      <c r="AD415" s="598"/>
      <c r="AE415" s="598"/>
      <c r="AF415" s="598"/>
      <c r="AG415" s="598"/>
      <c r="AH415" s="598"/>
      <c r="AI415" s="598"/>
      <c r="AJ415" s="598"/>
      <c r="AK415" s="598"/>
      <c r="AL415" s="598"/>
      <c r="AM415" s="598"/>
      <c r="AN415" s="598"/>
      <c r="AO415" s="598"/>
      <c r="AP415" s="598"/>
      <c r="AQ415" s="598"/>
      <c r="AR415" s="598"/>
      <c r="AS415" s="598"/>
      <c r="AT415" s="598"/>
      <c r="AU415" s="598"/>
      <c r="AV415" s="598"/>
      <c r="AW415" s="598"/>
      <c r="AX415" s="598"/>
      <c r="AY415" s="598"/>
      <c r="AZ415" s="598"/>
      <c r="BA415" s="598"/>
      <c r="BB415" s="598"/>
      <c r="BC415" s="598"/>
      <c r="BD415" s="598"/>
      <c r="BE415" s="598"/>
      <c r="BF415" s="598"/>
      <c r="BG415" s="598"/>
      <c r="BH415" s="598"/>
      <c r="BI415" s="598"/>
      <c r="BJ415" s="598"/>
      <c r="BK415" s="598"/>
      <c r="BL415" s="598"/>
      <c r="BM415" s="598"/>
      <c r="BN415" s="598"/>
      <c r="BO415" s="598"/>
      <c r="BP415" s="598"/>
      <c r="BQ415" s="598"/>
      <c r="BR415" s="598"/>
      <c r="BS415" s="598"/>
      <c r="BT415" s="598"/>
      <c r="BU415" s="598"/>
      <c r="BV415" s="598"/>
      <c r="BW415" s="598"/>
      <c r="BX415" s="598"/>
      <c r="BY415" s="598"/>
      <c r="BZ415" s="598"/>
      <c r="CA415" s="598"/>
      <c r="CB415" s="598"/>
      <c r="CC415" s="598"/>
      <c r="CD415" s="598"/>
      <c r="CE415" s="598"/>
      <c r="CF415" s="598"/>
      <c r="CG415" s="598"/>
      <c r="CH415" s="598"/>
      <c r="CI415" s="598"/>
      <c r="CJ415" s="598"/>
      <c r="CK415" s="598"/>
      <c r="CL415" s="598"/>
      <c r="CM415" s="598"/>
      <c r="CN415" s="598"/>
      <c r="CO415" s="598"/>
      <c r="CP415" s="598"/>
      <c r="CQ415" s="598"/>
      <c r="CR415" s="598"/>
      <c r="CS415" s="598"/>
      <c r="CT415" s="598"/>
      <c r="CU415" s="598"/>
      <c r="CV415" s="598"/>
      <c r="CW415" s="598"/>
      <c r="CX415" s="598"/>
      <c r="CY415" s="598"/>
      <c r="CZ415" s="598"/>
      <c r="DA415" s="598"/>
      <c r="DB415" s="598"/>
      <c r="DC415" s="598"/>
      <c r="DD415" s="598"/>
      <c r="DE415" s="598"/>
      <c r="DF415" s="598"/>
      <c r="DG415" s="598"/>
      <c r="DH415" s="598"/>
      <c r="DI415" s="598"/>
      <c r="DJ415" s="598"/>
      <c r="DK415" s="598"/>
      <c r="DL415" s="598"/>
      <c r="DM415" s="598"/>
      <c r="DN415" s="598"/>
      <c r="DO415" s="598"/>
      <c r="DP415" s="598"/>
      <c r="DQ415" s="598"/>
      <c r="DR415" s="598"/>
      <c r="DS415" s="598"/>
      <c r="DT415" s="598"/>
      <c r="DU415" s="598"/>
      <c r="DV415" s="598"/>
      <c r="DW415" s="598"/>
      <c r="DX415" s="598"/>
      <c r="DY415" s="598"/>
      <c r="DZ415" s="598"/>
      <c r="EA415" s="598"/>
      <c r="EB415" s="598"/>
      <c r="EC415" s="598"/>
      <c r="ED415" s="598"/>
      <c r="EE415" s="598"/>
      <c r="EF415" s="598"/>
      <c r="EG415" s="598"/>
      <c r="EH415" s="598"/>
      <c r="EI415" s="598"/>
      <c r="EJ415" s="598"/>
      <c r="EK415" s="598"/>
      <c r="EL415" s="598"/>
      <c r="EM415" s="598"/>
      <c r="EN415" s="598"/>
      <c r="EO415" s="598"/>
      <c r="EP415" s="598"/>
      <c r="EQ415" s="598"/>
      <c r="ER415" s="598"/>
    </row>
    <row r="416" spans="1:148" ht="15" customHeight="1">
      <c r="A416" s="598"/>
      <c r="B416" s="598"/>
      <c r="C416" s="598"/>
      <c r="D416" s="598"/>
      <c r="E416" s="598"/>
      <c r="F416" s="598"/>
      <c r="G416" s="598"/>
      <c r="H416" s="598"/>
      <c r="I416" s="598"/>
      <c r="J416" s="598"/>
      <c r="K416" s="598"/>
      <c r="L416" s="598"/>
      <c r="M416" s="598"/>
      <c r="N416" s="598"/>
      <c r="O416" s="598"/>
      <c r="P416" s="598"/>
      <c r="Q416" s="598"/>
      <c r="R416" s="598"/>
      <c r="S416" s="598"/>
      <c r="T416" s="598"/>
      <c r="U416" s="598"/>
      <c r="V416" s="598"/>
      <c r="W416" s="598"/>
      <c r="X416" s="598"/>
      <c r="Y416" s="598"/>
      <c r="Z416" s="598"/>
      <c r="AA416" s="598"/>
      <c r="AB416" s="598"/>
      <c r="AC416" s="598"/>
      <c r="AD416" s="598"/>
      <c r="AE416" s="598"/>
      <c r="AF416" s="598"/>
      <c r="AG416" s="598"/>
      <c r="AH416" s="598"/>
      <c r="AI416" s="598"/>
      <c r="AJ416" s="598"/>
      <c r="AK416" s="598"/>
      <c r="AL416" s="598"/>
      <c r="AM416" s="598"/>
      <c r="AN416" s="598"/>
      <c r="AO416" s="598"/>
      <c r="AP416" s="598"/>
      <c r="AQ416" s="598"/>
      <c r="AR416" s="598"/>
      <c r="AS416" s="598"/>
      <c r="AT416" s="598"/>
      <c r="AU416" s="598"/>
      <c r="AV416" s="598"/>
      <c r="AW416" s="598"/>
      <c r="AX416" s="598"/>
      <c r="AY416" s="598"/>
      <c r="AZ416" s="598"/>
      <c r="BA416" s="598"/>
      <c r="BB416" s="598"/>
      <c r="BC416" s="598"/>
      <c r="BD416" s="598"/>
      <c r="BE416" s="598"/>
      <c r="BF416" s="598"/>
      <c r="BG416" s="598"/>
      <c r="BH416" s="598"/>
      <c r="BI416" s="598"/>
      <c r="BJ416" s="598"/>
      <c r="BK416" s="598"/>
      <c r="BL416" s="598"/>
      <c r="BM416" s="598"/>
      <c r="BN416" s="598"/>
      <c r="BO416" s="598"/>
      <c r="BP416" s="598"/>
      <c r="BQ416" s="598"/>
      <c r="BR416" s="598"/>
      <c r="BS416" s="598"/>
      <c r="BT416" s="598"/>
      <c r="BU416" s="598"/>
      <c r="BV416" s="598"/>
      <c r="BW416" s="598"/>
      <c r="BX416" s="598"/>
      <c r="BY416" s="598"/>
      <c r="BZ416" s="598"/>
      <c r="CA416" s="598"/>
      <c r="CB416" s="598"/>
      <c r="CC416" s="598"/>
      <c r="CD416" s="598"/>
      <c r="CE416" s="598"/>
      <c r="CF416" s="598"/>
      <c r="CG416" s="598"/>
      <c r="CH416" s="598"/>
      <c r="CI416" s="598"/>
      <c r="CJ416" s="598"/>
      <c r="CK416" s="598"/>
      <c r="CL416" s="598"/>
      <c r="CM416" s="598"/>
      <c r="CN416" s="598"/>
      <c r="CO416" s="598"/>
      <c r="CP416" s="598"/>
      <c r="CQ416" s="598"/>
      <c r="CR416" s="598"/>
      <c r="CS416" s="598"/>
      <c r="CT416" s="598"/>
      <c r="CU416" s="598"/>
      <c r="CV416" s="598"/>
      <c r="CW416" s="598"/>
      <c r="CX416" s="598"/>
      <c r="CY416" s="598"/>
      <c r="CZ416" s="598"/>
      <c r="DA416" s="598"/>
      <c r="DB416" s="598"/>
      <c r="DC416" s="598"/>
      <c r="DD416" s="598"/>
      <c r="DE416" s="598"/>
      <c r="DF416" s="598"/>
      <c r="DG416" s="598"/>
      <c r="DH416" s="598"/>
      <c r="DI416" s="598"/>
      <c r="DJ416" s="598"/>
      <c r="DK416" s="598"/>
      <c r="DL416" s="598"/>
      <c r="DM416" s="598"/>
      <c r="DN416" s="598"/>
      <c r="DO416" s="598"/>
      <c r="DP416" s="598"/>
      <c r="DQ416" s="598"/>
      <c r="DR416" s="598"/>
      <c r="DS416" s="598"/>
      <c r="DT416" s="598"/>
      <c r="DU416" s="598"/>
      <c r="DV416" s="598"/>
      <c r="DW416" s="598"/>
      <c r="DX416" s="598"/>
      <c r="DY416" s="598"/>
      <c r="DZ416" s="598"/>
      <c r="EA416" s="598"/>
      <c r="EB416" s="598"/>
      <c r="EC416" s="598"/>
      <c r="ED416" s="598"/>
      <c r="EE416" s="598"/>
      <c r="EF416" s="598"/>
      <c r="EG416" s="598"/>
      <c r="EH416" s="598"/>
      <c r="EI416" s="598"/>
      <c r="EJ416" s="598"/>
      <c r="EK416" s="598"/>
      <c r="EL416" s="598"/>
      <c r="EM416" s="598"/>
      <c r="EN416" s="598"/>
      <c r="EO416" s="598"/>
      <c r="EP416" s="598"/>
      <c r="EQ416" s="598"/>
      <c r="ER416" s="598"/>
    </row>
    <row r="417" spans="1:148" ht="15" customHeight="1">
      <c r="A417" s="598"/>
      <c r="B417" s="598"/>
      <c r="C417" s="598"/>
      <c r="D417" s="598"/>
      <c r="E417" s="598"/>
      <c r="F417" s="598"/>
      <c r="G417" s="598"/>
      <c r="H417" s="598"/>
      <c r="I417" s="598"/>
      <c r="J417" s="598"/>
      <c r="K417" s="598"/>
      <c r="L417" s="598"/>
      <c r="M417" s="598"/>
      <c r="N417" s="598"/>
      <c r="O417" s="598"/>
      <c r="P417" s="598"/>
      <c r="Q417" s="598"/>
      <c r="R417" s="598"/>
      <c r="S417" s="598"/>
      <c r="T417" s="598"/>
      <c r="U417" s="598"/>
      <c r="V417" s="598"/>
      <c r="W417" s="598"/>
      <c r="X417" s="598"/>
      <c r="Y417" s="598"/>
      <c r="Z417" s="598"/>
      <c r="AA417" s="598"/>
      <c r="AB417" s="598"/>
      <c r="AC417" s="598"/>
      <c r="AD417" s="598"/>
      <c r="AE417" s="598"/>
      <c r="AF417" s="598"/>
      <c r="AG417" s="598"/>
      <c r="AH417" s="598"/>
      <c r="AI417" s="598"/>
      <c r="AJ417" s="598"/>
      <c r="AK417" s="598"/>
      <c r="AL417" s="598"/>
      <c r="AM417" s="598"/>
      <c r="AN417" s="598"/>
      <c r="AO417" s="598"/>
      <c r="AP417" s="598"/>
      <c r="AQ417" s="598"/>
      <c r="AR417" s="598"/>
      <c r="AS417" s="598"/>
      <c r="AT417" s="598"/>
      <c r="AU417" s="598"/>
      <c r="AV417" s="598"/>
      <c r="AW417" s="598"/>
      <c r="AX417" s="598"/>
      <c r="AY417" s="598"/>
      <c r="AZ417" s="598"/>
      <c r="BA417" s="598"/>
      <c r="BB417" s="598"/>
      <c r="BC417" s="598"/>
      <c r="BD417" s="598"/>
      <c r="BE417" s="598"/>
      <c r="BF417" s="598"/>
      <c r="BG417" s="598"/>
      <c r="BH417" s="598"/>
      <c r="BI417" s="598"/>
      <c r="BJ417" s="598"/>
      <c r="BK417" s="598"/>
      <c r="BL417" s="598"/>
      <c r="BM417" s="598"/>
      <c r="BN417" s="598"/>
      <c r="BO417" s="598"/>
      <c r="BP417" s="598"/>
      <c r="BQ417" s="598"/>
      <c r="BR417" s="598"/>
      <c r="BS417" s="598"/>
      <c r="BT417" s="598"/>
      <c r="BU417" s="598"/>
      <c r="BV417" s="598"/>
      <c r="BW417" s="598"/>
      <c r="BX417" s="598"/>
      <c r="BY417" s="598"/>
      <c r="BZ417" s="598"/>
      <c r="CA417" s="598"/>
      <c r="CB417" s="598"/>
      <c r="CC417" s="598"/>
      <c r="CD417" s="598"/>
      <c r="CE417" s="598"/>
      <c r="CF417" s="598"/>
      <c r="CG417" s="598"/>
      <c r="CH417" s="598"/>
      <c r="CI417" s="598"/>
      <c r="CJ417" s="598"/>
      <c r="CK417" s="598"/>
      <c r="CL417" s="598"/>
      <c r="CM417" s="598"/>
      <c r="CN417" s="598"/>
      <c r="CO417" s="598"/>
      <c r="CP417" s="598"/>
      <c r="CQ417" s="598"/>
      <c r="CR417" s="598"/>
      <c r="CS417" s="598"/>
      <c r="CT417" s="598"/>
      <c r="CU417" s="598"/>
      <c r="CV417" s="598"/>
      <c r="CW417" s="598"/>
      <c r="CX417" s="598"/>
      <c r="CY417" s="598"/>
      <c r="CZ417" s="598"/>
      <c r="DA417" s="598"/>
      <c r="DB417" s="598"/>
      <c r="DC417" s="598"/>
      <c r="DD417" s="598"/>
      <c r="DE417" s="598"/>
      <c r="DF417" s="598"/>
      <c r="DG417" s="598"/>
      <c r="DH417" s="598"/>
      <c r="DI417" s="598"/>
      <c r="DJ417" s="598"/>
      <c r="DK417" s="598"/>
      <c r="DL417" s="598"/>
      <c r="DM417" s="598"/>
      <c r="DN417" s="598"/>
      <c r="DO417" s="598"/>
      <c r="DP417" s="598"/>
      <c r="DQ417" s="598"/>
      <c r="DR417" s="598"/>
      <c r="DS417" s="598"/>
      <c r="DT417" s="598"/>
      <c r="DU417" s="598"/>
      <c r="DV417" s="598"/>
      <c r="DW417" s="598"/>
      <c r="DX417" s="598"/>
      <c r="DY417" s="598"/>
      <c r="DZ417" s="598"/>
      <c r="EA417" s="598"/>
      <c r="EB417" s="598"/>
      <c r="EC417" s="598"/>
      <c r="ED417" s="598"/>
      <c r="EE417" s="598"/>
      <c r="EF417" s="598"/>
      <c r="EG417" s="598"/>
      <c r="EH417" s="598"/>
      <c r="EI417" s="598"/>
      <c r="EJ417" s="598"/>
      <c r="EK417" s="598"/>
      <c r="EL417" s="598"/>
      <c r="EM417" s="598"/>
      <c r="EN417" s="598"/>
      <c r="EO417" s="598"/>
      <c r="EP417" s="598"/>
      <c r="EQ417" s="598"/>
      <c r="ER417" s="598"/>
    </row>
    <row r="418" spans="1:148" ht="15" customHeight="1">
      <c r="A418" s="598"/>
      <c r="B418" s="598"/>
      <c r="C418" s="598"/>
      <c r="D418" s="598"/>
      <c r="E418" s="598"/>
      <c r="F418" s="598"/>
      <c r="G418" s="598"/>
      <c r="H418" s="598"/>
      <c r="I418" s="598"/>
      <c r="J418" s="598"/>
      <c r="K418" s="598"/>
      <c r="L418" s="598"/>
      <c r="M418" s="598"/>
      <c r="N418" s="598"/>
      <c r="O418" s="598"/>
      <c r="P418" s="598"/>
      <c r="Q418" s="598"/>
      <c r="R418" s="598"/>
      <c r="S418" s="598"/>
      <c r="T418" s="598"/>
      <c r="U418" s="598"/>
      <c r="V418" s="598"/>
      <c r="W418" s="598"/>
      <c r="X418" s="598"/>
      <c r="Y418" s="598"/>
      <c r="Z418" s="598"/>
      <c r="AA418" s="598"/>
      <c r="AB418" s="598"/>
      <c r="AC418" s="598"/>
      <c r="AD418" s="598"/>
      <c r="AE418" s="598"/>
      <c r="AF418" s="598"/>
      <c r="AG418" s="598"/>
      <c r="AH418" s="598"/>
      <c r="AI418" s="598"/>
      <c r="AJ418" s="598"/>
      <c r="AK418" s="598"/>
      <c r="AL418" s="598"/>
      <c r="AM418" s="598"/>
      <c r="AN418" s="598"/>
      <c r="AO418" s="598"/>
      <c r="AP418" s="598"/>
      <c r="AQ418" s="598"/>
      <c r="AR418" s="598"/>
      <c r="AS418" s="598"/>
      <c r="AT418" s="598"/>
      <c r="AU418" s="598"/>
      <c r="AV418" s="598"/>
      <c r="AW418" s="598"/>
      <c r="AX418" s="598"/>
      <c r="AY418" s="598"/>
      <c r="AZ418" s="598"/>
      <c r="BA418" s="598"/>
      <c r="BB418" s="598"/>
      <c r="BC418" s="598"/>
      <c r="BD418" s="598"/>
      <c r="BE418" s="598"/>
      <c r="BF418" s="598"/>
      <c r="BG418" s="598"/>
      <c r="BH418" s="598"/>
      <c r="BI418" s="598"/>
      <c r="BJ418" s="598"/>
      <c r="BK418" s="598"/>
      <c r="BL418" s="598"/>
      <c r="BM418" s="598"/>
      <c r="BN418" s="598"/>
      <c r="BO418" s="598"/>
      <c r="BP418" s="598"/>
      <c r="BQ418" s="598"/>
      <c r="BR418" s="598"/>
      <c r="BS418" s="598"/>
      <c r="BT418" s="598"/>
      <c r="BU418" s="598"/>
      <c r="BV418" s="598"/>
      <c r="BW418" s="598"/>
      <c r="BX418" s="598"/>
      <c r="BY418" s="598"/>
      <c r="BZ418" s="598"/>
      <c r="CA418" s="598"/>
      <c r="CB418" s="598"/>
      <c r="CC418" s="598"/>
      <c r="CD418" s="598"/>
      <c r="CE418" s="598"/>
      <c r="CF418" s="598"/>
      <c r="CG418" s="598"/>
      <c r="CH418" s="598"/>
      <c r="CI418" s="598"/>
      <c r="CJ418" s="598"/>
      <c r="CK418" s="598"/>
      <c r="CL418" s="598"/>
      <c r="CM418" s="598"/>
      <c r="CN418" s="598"/>
      <c r="CO418" s="598"/>
      <c r="CP418" s="598"/>
      <c r="CQ418" s="598"/>
      <c r="CR418" s="598"/>
      <c r="CS418" s="598"/>
      <c r="CT418" s="598"/>
      <c r="CU418" s="598"/>
      <c r="CV418" s="598"/>
      <c r="CW418" s="598"/>
      <c r="CX418" s="598"/>
      <c r="CY418" s="598"/>
      <c r="CZ418" s="598"/>
      <c r="DA418" s="598"/>
      <c r="DB418" s="598"/>
      <c r="DC418" s="598"/>
      <c r="DD418" s="598"/>
      <c r="DE418" s="598"/>
      <c r="DF418" s="598"/>
      <c r="DG418" s="598"/>
      <c r="DH418" s="598"/>
      <c r="DI418" s="598"/>
      <c r="DJ418" s="598"/>
      <c r="DK418" s="598"/>
      <c r="DL418" s="598"/>
      <c r="DM418" s="598"/>
      <c r="DN418" s="598"/>
      <c r="DO418" s="598"/>
      <c r="DP418" s="598"/>
      <c r="DQ418" s="598"/>
      <c r="DR418" s="598"/>
      <c r="DS418" s="598"/>
      <c r="DT418" s="598"/>
      <c r="DU418" s="598"/>
      <c r="DV418" s="598"/>
      <c r="DW418" s="598"/>
      <c r="DX418" s="598"/>
      <c r="DY418" s="598"/>
      <c r="DZ418" s="598"/>
      <c r="EA418" s="598"/>
      <c r="EB418" s="598"/>
      <c r="EC418" s="598"/>
      <c r="ED418" s="598"/>
      <c r="EE418" s="598"/>
      <c r="EF418" s="598"/>
      <c r="EG418" s="598"/>
      <c r="EH418" s="598"/>
      <c r="EI418" s="598"/>
      <c r="EJ418" s="598"/>
      <c r="EK418" s="598"/>
      <c r="EL418" s="598"/>
      <c r="EM418" s="598"/>
      <c r="EN418" s="598"/>
      <c r="EO418" s="598"/>
      <c r="EP418" s="598"/>
      <c r="EQ418" s="598"/>
      <c r="ER418" s="598"/>
    </row>
    <row r="419" spans="1:148" ht="15" customHeight="1">
      <c r="A419" s="598"/>
      <c r="B419" s="598"/>
      <c r="C419" s="598"/>
      <c r="D419" s="598"/>
      <c r="E419" s="598"/>
      <c r="F419" s="598"/>
      <c r="G419" s="598"/>
      <c r="H419" s="598"/>
      <c r="I419" s="598"/>
      <c r="J419" s="598"/>
      <c r="K419" s="598"/>
      <c r="L419" s="598"/>
      <c r="M419" s="598"/>
      <c r="N419" s="598"/>
      <c r="O419" s="598"/>
      <c r="P419" s="598"/>
      <c r="Q419" s="598"/>
      <c r="R419" s="598"/>
      <c r="S419" s="598"/>
      <c r="T419" s="598"/>
      <c r="U419" s="598"/>
      <c r="V419" s="598"/>
      <c r="W419" s="598"/>
      <c r="X419" s="598"/>
      <c r="Y419" s="598"/>
      <c r="Z419" s="598"/>
      <c r="AA419" s="598"/>
      <c r="AB419" s="598"/>
      <c r="AC419" s="598"/>
      <c r="AD419" s="598"/>
      <c r="AE419" s="598"/>
      <c r="AF419" s="598"/>
      <c r="AG419" s="598"/>
      <c r="AH419" s="598"/>
      <c r="AI419" s="598"/>
      <c r="AJ419" s="598"/>
      <c r="AK419" s="598"/>
      <c r="AL419" s="598"/>
      <c r="AM419" s="598"/>
      <c r="AN419" s="598"/>
      <c r="AO419" s="598"/>
      <c r="AP419" s="598"/>
      <c r="AQ419" s="598"/>
      <c r="AR419" s="598"/>
      <c r="AS419" s="598"/>
      <c r="AT419" s="598"/>
      <c r="AU419" s="598"/>
      <c r="AV419" s="598"/>
      <c r="AW419" s="598"/>
      <c r="AX419" s="598"/>
      <c r="AY419" s="598"/>
      <c r="AZ419" s="598"/>
      <c r="BA419" s="598"/>
      <c r="BB419" s="598"/>
      <c r="BC419" s="598"/>
      <c r="BD419" s="598"/>
      <c r="BE419" s="598"/>
      <c r="BF419" s="598"/>
      <c r="BG419" s="598"/>
      <c r="BH419" s="598"/>
      <c r="BI419" s="598"/>
      <c r="BJ419" s="598"/>
      <c r="BK419" s="598"/>
      <c r="BL419" s="598"/>
      <c r="BM419" s="598"/>
      <c r="BN419" s="598"/>
      <c r="BO419" s="598"/>
      <c r="BP419" s="598"/>
      <c r="BQ419" s="598"/>
      <c r="BR419" s="598"/>
      <c r="BS419" s="598"/>
      <c r="BT419" s="598"/>
      <c r="BU419" s="598"/>
      <c r="BV419" s="598"/>
      <c r="BW419" s="598"/>
      <c r="BX419" s="598"/>
      <c r="BY419" s="598"/>
      <c r="BZ419" s="598"/>
      <c r="CA419" s="598"/>
      <c r="CB419" s="598"/>
      <c r="CC419" s="598"/>
      <c r="CD419" s="598"/>
      <c r="CE419" s="598"/>
      <c r="CF419" s="598"/>
      <c r="CG419" s="598"/>
      <c r="CH419" s="598"/>
      <c r="CI419" s="598"/>
      <c r="CJ419" s="598"/>
      <c r="CK419" s="598"/>
      <c r="CL419" s="598"/>
      <c r="CM419" s="598"/>
      <c r="CN419" s="598"/>
      <c r="CO419" s="598"/>
      <c r="CP419" s="598"/>
      <c r="CQ419" s="598"/>
      <c r="CR419" s="598"/>
      <c r="CS419" s="598"/>
      <c r="CT419" s="598"/>
      <c r="CU419" s="598"/>
      <c r="CV419" s="598"/>
      <c r="CW419" s="598"/>
      <c r="CX419" s="598"/>
      <c r="CY419" s="598"/>
      <c r="CZ419" s="598"/>
      <c r="DA419" s="598"/>
      <c r="DB419" s="598"/>
      <c r="DC419" s="598"/>
      <c r="DD419" s="598"/>
      <c r="DE419" s="598"/>
      <c r="DF419" s="598"/>
      <c r="DG419" s="598"/>
      <c r="DH419" s="598"/>
      <c r="DI419" s="598"/>
      <c r="DJ419" s="598"/>
      <c r="DK419" s="598"/>
      <c r="DL419" s="598"/>
      <c r="DM419" s="598"/>
      <c r="DN419" s="598"/>
      <c r="DO419" s="598"/>
      <c r="DP419" s="598"/>
      <c r="DQ419" s="598"/>
      <c r="DR419" s="598"/>
      <c r="DS419" s="598"/>
      <c r="DT419" s="598"/>
      <c r="DU419" s="598"/>
      <c r="DV419" s="598"/>
      <c r="DW419" s="598"/>
      <c r="DX419" s="598"/>
      <c r="DY419" s="598"/>
      <c r="DZ419" s="598"/>
      <c r="EA419" s="598"/>
      <c r="EB419" s="598"/>
      <c r="EC419" s="598"/>
      <c r="ED419" s="598"/>
      <c r="EE419" s="598"/>
      <c r="EF419" s="598"/>
      <c r="EG419" s="598"/>
      <c r="EH419" s="598"/>
      <c r="EI419" s="598"/>
      <c r="EJ419" s="598"/>
      <c r="EK419" s="598"/>
      <c r="EL419" s="598"/>
      <c r="EM419" s="598"/>
      <c r="EN419" s="598"/>
      <c r="EO419" s="598"/>
      <c r="EP419" s="598"/>
      <c r="EQ419" s="598"/>
      <c r="ER419" s="598"/>
    </row>
    <row r="420" spans="1:148" ht="15" customHeight="1">
      <c r="A420" s="598"/>
      <c r="B420" s="598"/>
      <c r="C420" s="598"/>
      <c r="D420" s="598"/>
      <c r="E420" s="598"/>
      <c r="F420" s="598"/>
      <c r="G420" s="598"/>
      <c r="H420" s="598"/>
      <c r="I420" s="598"/>
      <c r="J420" s="598"/>
      <c r="K420" s="598"/>
      <c r="L420" s="598"/>
      <c r="M420" s="598"/>
      <c r="N420" s="598"/>
      <c r="O420" s="598"/>
      <c r="P420" s="598"/>
      <c r="Q420" s="598"/>
      <c r="R420" s="598"/>
      <c r="S420" s="598"/>
      <c r="T420" s="598"/>
      <c r="U420" s="598"/>
      <c r="V420" s="598"/>
      <c r="W420" s="598"/>
      <c r="X420" s="598"/>
      <c r="Y420" s="598"/>
      <c r="Z420" s="598"/>
      <c r="AA420" s="598"/>
      <c r="AB420" s="598"/>
      <c r="AC420" s="598"/>
      <c r="AD420" s="598"/>
      <c r="AE420" s="598"/>
      <c r="AF420" s="598"/>
      <c r="AG420" s="598"/>
      <c r="AH420" s="598"/>
      <c r="AI420" s="598"/>
      <c r="AJ420" s="598"/>
      <c r="AK420" s="598"/>
      <c r="AL420" s="598"/>
      <c r="AM420" s="598"/>
      <c r="AN420" s="598"/>
      <c r="AO420" s="598"/>
      <c r="AP420" s="598"/>
      <c r="AQ420" s="598"/>
      <c r="AR420" s="598"/>
      <c r="AS420" s="598"/>
      <c r="AT420" s="598"/>
      <c r="AU420" s="598"/>
      <c r="AV420" s="598"/>
      <c r="AW420" s="598"/>
      <c r="AX420" s="598"/>
      <c r="AY420" s="598"/>
      <c r="AZ420" s="598"/>
      <c r="BA420" s="598"/>
      <c r="BB420" s="598"/>
      <c r="BC420" s="598"/>
      <c r="BD420" s="598"/>
      <c r="BE420" s="598"/>
      <c r="BF420" s="598"/>
      <c r="BG420" s="598"/>
      <c r="BH420" s="598"/>
      <c r="BI420" s="598"/>
      <c r="BJ420" s="598"/>
      <c r="BK420" s="598"/>
      <c r="BL420" s="598"/>
      <c r="BM420" s="598"/>
      <c r="BN420" s="598"/>
      <c r="BO420" s="598"/>
      <c r="BP420" s="598"/>
      <c r="BQ420" s="598"/>
      <c r="BR420" s="598"/>
      <c r="BS420" s="598"/>
      <c r="BT420" s="598"/>
      <c r="BU420" s="598"/>
      <c r="BV420" s="598"/>
      <c r="BW420" s="598"/>
      <c r="BX420" s="598"/>
      <c r="BY420" s="598"/>
      <c r="BZ420" s="598"/>
      <c r="CA420" s="598"/>
      <c r="CB420" s="598"/>
      <c r="CC420" s="598"/>
      <c r="CD420" s="598"/>
      <c r="CE420" s="598"/>
      <c r="CF420" s="598"/>
      <c r="CG420" s="598"/>
      <c r="CH420" s="598"/>
      <c r="CI420" s="598"/>
      <c r="CJ420" s="598"/>
      <c r="CK420" s="598"/>
      <c r="CL420" s="598"/>
      <c r="CM420" s="598"/>
      <c r="CN420" s="598"/>
      <c r="CO420" s="598"/>
      <c r="CP420" s="598"/>
      <c r="CQ420" s="598"/>
      <c r="CR420" s="598"/>
      <c r="CS420" s="598"/>
      <c r="CT420" s="598"/>
      <c r="CU420" s="598"/>
      <c r="CV420" s="598"/>
      <c r="CW420" s="598"/>
      <c r="CX420" s="598"/>
      <c r="CY420" s="598"/>
      <c r="CZ420" s="598"/>
      <c r="DA420" s="598"/>
      <c r="DB420" s="598"/>
      <c r="DC420" s="598"/>
      <c r="DD420" s="598"/>
      <c r="DE420" s="598"/>
      <c r="DF420" s="598"/>
      <c r="DG420" s="598"/>
      <c r="DH420" s="598"/>
      <c r="DI420" s="598"/>
      <c r="DJ420" s="598"/>
      <c r="DK420" s="598"/>
      <c r="DL420" s="598"/>
      <c r="DM420" s="598"/>
      <c r="DN420" s="598"/>
      <c r="DO420" s="598"/>
      <c r="DP420" s="598"/>
      <c r="DQ420" s="598"/>
      <c r="DR420" s="598"/>
      <c r="DS420" s="598"/>
      <c r="DT420" s="598"/>
      <c r="DU420" s="598"/>
      <c r="DV420" s="598"/>
      <c r="DW420" s="598"/>
      <c r="DX420" s="598"/>
      <c r="DY420" s="598"/>
      <c r="DZ420" s="598"/>
      <c r="EA420" s="598"/>
      <c r="EB420" s="598"/>
      <c r="EC420" s="598"/>
      <c r="ED420" s="598"/>
      <c r="EE420" s="598"/>
      <c r="EF420" s="598"/>
      <c r="EG420" s="598"/>
      <c r="EH420" s="598"/>
      <c r="EI420" s="598"/>
      <c r="EJ420" s="598"/>
      <c r="EK420" s="598"/>
      <c r="EL420" s="598"/>
      <c r="EM420" s="598"/>
      <c r="EN420" s="598"/>
      <c r="EO420" s="598"/>
      <c r="EP420" s="598"/>
      <c r="EQ420" s="598"/>
      <c r="ER420" s="598"/>
    </row>
    <row r="421" spans="1:148" ht="15" customHeight="1">
      <c r="A421" s="598"/>
      <c r="B421" s="598"/>
      <c r="C421" s="598"/>
      <c r="D421" s="598"/>
      <c r="E421" s="598"/>
      <c r="F421" s="598"/>
      <c r="G421" s="598"/>
      <c r="H421" s="598"/>
      <c r="I421" s="598"/>
      <c r="J421" s="598"/>
      <c r="K421" s="598"/>
      <c r="L421" s="598"/>
      <c r="M421" s="598"/>
      <c r="N421" s="598"/>
      <c r="O421" s="598"/>
      <c r="P421" s="598"/>
      <c r="Q421" s="598"/>
      <c r="R421" s="598"/>
      <c r="S421" s="598"/>
      <c r="T421" s="598"/>
      <c r="U421" s="598"/>
      <c r="V421" s="598"/>
      <c r="W421" s="598"/>
      <c r="X421" s="598"/>
      <c r="Y421" s="598"/>
      <c r="Z421" s="598"/>
      <c r="AA421" s="598"/>
      <c r="AB421" s="598"/>
      <c r="AC421" s="598"/>
      <c r="AD421" s="598"/>
      <c r="AE421" s="598"/>
      <c r="AF421" s="598"/>
      <c r="AG421" s="598"/>
      <c r="AH421" s="598"/>
      <c r="AI421" s="598"/>
      <c r="AJ421" s="598"/>
      <c r="AK421" s="598"/>
      <c r="AL421" s="598"/>
      <c r="AM421" s="598"/>
      <c r="AN421" s="598"/>
      <c r="AO421" s="598"/>
      <c r="AP421" s="598"/>
      <c r="AQ421" s="598"/>
      <c r="AR421" s="598"/>
      <c r="AS421" s="598"/>
      <c r="AT421" s="598"/>
      <c r="AU421" s="598"/>
      <c r="AV421" s="598"/>
      <c r="AW421" s="598"/>
      <c r="AX421" s="598"/>
      <c r="AY421" s="598"/>
      <c r="AZ421" s="598"/>
      <c r="BA421" s="598"/>
      <c r="BB421" s="598"/>
      <c r="BC421" s="598"/>
      <c r="BD421" s="598"/>
      <c r="BE421" s="598"/>
      <c r="BF421" s="598"/>
      <c r="BG421" s="598"/>
      <c r="BH421" s="598"/>
      <c r="BI421" s="598"/>
      <c r="BJ421" s="598"/>
      <c r="BK421" s="598"/>
      <c r="BL421" s="598"/>
      <c r="BM421" s="598"/>
      <c r="BN421" s="598"/>
      <c r="BO421" s="598"/>
      <c r="BP421" s="598"/>
      <c r="BQ421" s="598"/>
      <c r="BR421" s="598"/>
      <c r="BS421" s="598"/>
      <c r="BT421" s="598"/>
      <c r="BU421" s="598"/>
      <c r="BV421" s="598"/>
      <c r="BW421" s="598"/>
      <c r="BX421" s="598"/>
      <c r="BY421" s="598"/>
      <c r="BZ421" s="598"/>
      <c r="CA421" s="598"/>
      <c r="CB421" s="598"/>
      <c r="CC421" s="598"/>
      <c r="CD421" s="598"/>
      <c r="CE421" s="598"/>
      <c r="CF421" s="598"/>
      <c r="CG421" s="598"/>
      <c r="CH421" s="598"/>
      <c r="CI421" s="598"/>
      <c r="CJ421" s="598"/>
      <c r="CK421" s="598"/>
      <c r="CL421" s="598"/>
      <c r="CM421" s="598"/>
      <c r="CN421" s="598"/>
      <c r="CO421" s="598"/>
      <c r="CP421" s="598"/>
      <c r="CQ421" s="598"/>
      <c r="CR421" s="598"/>
      <c r="CS421" s="598"/>
      <c r="CT421" s="598"/>
      <c r="CU421" s="598"/>
      <c r="CV421" s="598"/>
      <c r="CW421" s="598"/>
      <c r="CX421" s="598"/>
      <c r="CY421" s="598"/>
      <c r="CZ421" s="598"/>
      <c r="DA421" s="598"/>
      <c r="DB421" s="598"/>
      <c r="DC421" s="598"/>
      <c r="DD421" s="598"/>
      <c r="DE421" s="598"/>
      <c r="DF421" s="598"/>
      <c r="DG421" s="598"/>
      <c r="DH421" s="598"/>
      <c r="DI421" s="598"/>
      <c r="DJ421" s="598"/>
      <c r="DK421" s="598"/>
      <c r="DL421" s="598"/>
      <c r="DM421" s="598"/>
      <c r="DN421" s="598"/>
      <c r="DO421" s="598"/>
      <c r="DP421" s="598"/>
      <c r="DQ421" s="598"/>
      <c r="DR421" s="598"/>
      <c r="DS421" s="598"/>
      <c r="DT421" s="598"/>
      <c r="DU421" s="598"/>
      <c r="DV421" s="598"/>
      <c r="DW421" s="598"/>
      <c r="DX421" s="598"/>
      <c r="DY421" s="598"/>
      <c r="DZ421" s="598"/>
      <c r="EA421" s="598"/>
      <c r="EB421" s="598"/>
      <c r="EC421" s="598"/>
      <c r="ED421" s="598"/>
      <c r="EE421" s="598"/>
      <c r="EF421" s="598"/>
      <c r="EG421" s="598"/>
      <c r="EH421" s="598"/>
      <c r="EI421" s="598"/>
      <c r="EJ421" s="598"/>
      <c r="EK421" s="598"/>
      <c r="EL421" s="598"/>
      <c r="EM421" s="598"/>
      <c r="EN421" s="598"/>
      <c r="EO421" s="598"/>
      <c r="EP421" s="598"/>
      <c r="EQ421" s="598"/>
      <c r="ER421" s="598"/>
    </row>
    <row r="422" spans="1:148" ht="15" customHeight="1">
      <c r="A422" s="598"/>
      <c r="B422" s="598"/>
      <c r="C422" s="598"/>
      <c r="D422" s="598"/>
      <c r="E422" s="598"/>
      <c r="F422" s="598"/>
      <c r="G422" s="598"/>
      <c r="H422" s="598"/>
      <c r="I422" s="598"/>
      <c r="J422" s="598"/>
      <c r="K422" s="598"/>
      <c r="L422" s="598"/>
      <c r="M422" s="598"/>
      <c r="N422" s="598"/>
      <c r="O422" s="598"/>
      <c r="P422" s="598"/>
      <c r="Q422" s="598"/>
      <c r="R422" s="598"/>
      <c r="S422" s="598"/>
      <c r="T422" s="598"/>
      <c r="U422" s="598"/>
      <c r="V422" s="598"/>
      <c r="W422" s="598"/>
      <c r="X422" s="598"/>
      <c r="Y422" s="598"/>
      <c r="Z422" s="598"/>
      <c r="AA422" s="598"/>
      <c r="AB422" s="598"/>
      <c r="AC422" s="598"/>
      <c r="AD422" s="598"/>
      <c r="AE422" s="598"/>
      <c r="AF422" s="598"/>
      <c r="AG422" s="598"/>
      <c r="AH422" s="598"/>
      <c r="AI422" s="598"/>
      <c r="AJ422" s="598"/>
      <c r="AK422" s="598"/>
      <c r="AL422" s="598"/>
      <c r="AM422" s="598"/>
      <c r="AN422" s="598"/>
      <c r="AO422" s="598"/>
      <c r="AP422" s="598"/>
      <c r="AQ422" s="598"/>
      <c r="AR422" s="598"/>
      <c r="AS422" s="598"/>
      <c r="AT422" s="598"/>
      <c r="AU422" s="598"/>
      <c r="AV422" s="598"/>
      <c r="AW422" s="598"/>
      <c r="AX422" s="598"/>
      <c r="AY422" s="598"/>
      <c r="AZ422" s="598"/>
      <c r="BA422" s="598"/>
      <c r="BB422" s="598"/>
      <c r="BC422" s="598"/>
      <c r="BD422" s="598"/>
      <c r="BE422" s="598"/>
      <c r="BF422" s="598"/>
      <c r="BG422" s="598"/>
      <c r="BH422" s="598"/>
      <c r="BI422" s="598"/>
      <c r="BJ422" s="598"/>
      <c r="BK422" s="598"/>
      <c r="BL422" s="598"/>
      <c r="BM422" s="598"/>
      <c r="BN422" s="598"/>
      <c r="BO422" s="598"/>
      <c r="BP422" s="598"/>
      <c r="BQ422" s="598"/>
      <c r="BR422" s="598"/>
      <c r="BS422" s="598"/>
      <c r="BT422" s="598"/>
      <c r="BU422" s="598"/>
      <c r="BV422" s="598"/>
      <c r="BW422" s="598"/>
      <c r="BX422" s="598"/>
      <c r="BY422" s="598"/>
      <c r="BZ422" s="598"/>
      <c r="CA422" s="598"/>
      <c r="CB422" s="598"/>
      <c r="CC422" s="598"/>
      <c r="CD422" s="598"/>
      <c r="CE422" s="598"/>
      <c r="CF422" s="598"/>
      <c r="CG422" s="598"/>
      <c r="CH422" s="598"/>
      <c r="CI422" s="598"/>
      <c r="CJ422" s="598"/>
      <c r="CK422" s="598"/>
      <c r="CL422" s="598"/>
      <c r="CM422" s="598"/>
      <c r="CN422" s="598"/>
      <c r="CO422" s="598"/>
      <c r="CP422" s="598"/>
      <c r="CQ422" s="598"/>
      <c r="CR422" s="598"/>
      <c r="CS422" s="598"/>
      <c r="CT422" s="598"/>
      <c r="CU422" s="598"/>
      <c r="CV422" s="598"/>
      <c r="CW422" s="598"/>
      <c r="CX422" s="598"/>
      <c r="CY422" s="598"/>
      <c r="CZ422" s="598"/>
      <c r="DA422" s="598"/>
      <c r="DB422" s="598"/>
      <c r="DC422" s="598"/>
      <c r="DD422" s="598"/>
      <c r="DE422" s="598"/>
      <c r="DF422" s="598"/>
      <c r="DG422" s="598"/>
      <c r="DH422" s="598"/>
      <c r="DI422" s="598"/>
      <c r="DJ422" s="598"/>
      <c r="DK422" s="598"/>
      <c r="DL422" s="598"/>
      <c r="DM422" s="598"/>
      <c r="DN422" s="598"/>
      <c r="DO422" s="598"/>
      <c r="DP422" s="598"/>
      <c r="DQ422" s="598"/>
      <c r="DR422" s="598"/>
      <c r="DS422" s="598"/>
      <c r="DT422" s="598"/>
      <c r="DU422" s="598"/>
      <c r="DV422" s="598"/>
      <c r="DW422" s="598"/>
      <c r="DX422" s="598"/>
      <c r="DY422" s="598"/>
      <c r="DZ422" s="598"/>
      <c r="EA422" s="598"/>
      <c r="EB422" s="598"/>
      <c r="EC422" s="598"/>
      <c r="ED422" s="598"/>
      <c r="EE422" s="598"/>
      <c r="EF422" s="598"/>
      <c r="EG422" s="598"/>
      <c r="EH422" s="598"/>
      <c r="EI422" s="598"/>
      <c r="EJ422" s="598"/>
      <c r="EK422" s="598"/>
      <c r="EL422" s="598"/>
      <c r="EM422" s="598"/>
      <c r="EN422" s="598"/>
      <c r="EO422" s="598"/>
      <c r="EP422" s="598"/>
      <c r="EQ422" s="598"/>
      <c r="ER422" s="598"/>
    </row>
    <row r="423" spans="1:148" ht="15" customHeight="1">
      <c r="A423" s="598"/>
      <c r="B423" s="598"/>
      <c r="C423" s="598"/>
      <c r="D423" s="598"/>
      <c r="E423" s="598"/>
      <c r="F423" s="598"/>
      <c r="G423" s="598"/>
      <c r="H423" s="598"/>
      <c r="I423" s="598"/>
      <c r="J423" s="598"/>
      <c r="K423" s="598"/>
      <c r="L423" s="598"/>
      <c r="M423" s="598"/>
      <c r="N423" s="598"/>
      <c r="O423" s="598"/>
      <c r="P423" s="598"/>
      <c r="Q423" s="598"/>
      <c r="R423" s="598"/>
      <c r="S423" s="598"/>
      <c r="T423" s="598"/>
      <c r="U423" s="598"/>
      <c r="V423" s="598"/>
      <c r="W423" s="598"/>
      <c r="X423" s="598"/>
      <c r="Y423" s="598"/>
      <c r="Z423" s="598"/>
      <c r="AA423" s="598"/>
      <c r="AB423" s="598"/>
      <c r="AC423" s="598"/>
      <c r="AD423" s="598"/>
      <c r="AE423" s="598"/>
      <c r="AF423" s="598"/>
      <c r="AG423" s="598"/>
      <c r="AH423" s="598"/>
      <c r="AI423" s="598"/>
      <c r="AJ423" s="598"/>
      <c r="AK423" s="598"/>
      <c r="AL423" s="598"/>
      <c r="AM423" s="598"/>
      <c r="AN423" s="598"/>
      <c r="AO423" s="598"/>
      <c r="AP423" s="598"/>
      <c r="AQ423" s="598"/>
      <c r="AR423" s="598"/>
      <c r="AS423" s="598"/>
      <c r="AT423" s="598"/>
      <c r="AU423" s="598"/>
      <c r="AV423" s="598"/>
      <c r="AW423" s="598"/>
      <c r="AX423" s="598"/>
      <c r="AY423" s="598"/>
      <c r="AZ423" s="598"/>
      <c r="BA423" s="598"/>
      <c r="BB423" s="598"/>
      <c r="BC423" s="598"/>
      <c r="BD423" s="598"/>
      <c r="BE423" s="598"/>
      <c r="BF423" s="598"/>
      <c r="BG423" s="598"/>
      <c r="BH423" s="598"/>
      <c r="BI423" s="598"/>
      <c r="BJ423" s="598"/>
      <c r="BK423" s="598"/>
      <c r="BL423" s="598"/>
      <c r="BM423" s="598"/>
      <c r="BN423" s="598"/>
      <c r="BO423" s="598"/>
      <c r="BP423" s="598"/>
      <c r="BQ423" s="598"/>
      <c r="BR423" s="598"/>
      <c r="BS423" s="598"/>
      <c r="BT423" s="598"/>
      <c r="BU423" s="598"/>
      <c r="BV423" s="598"/>
      <c r="BW423" s="598"/>
      <c r="BX423" s="598"/>
      <c r="BY423" s="598"/>
      <c r="BZ423" s="598"/>
      <c r="CA423" s="598"/>
      <c r="CB423" s="598"/>
      <c r="CC423" s="598"/>
      <c r="CD423" s="598"/>
      <c r="CE423" s="598"/>
      <c r="CF423" s="598"/>
      <c r="CG423" s="598"/>
      <c r="CH423" s="598"/>
      <c r="CI423" s="598"/>
      <c r="CJ423" s="598"/>
      <c r="CK423" s="598"/>
      <c r="CL423" s="598"/>
      <c r="CM423" s="598"/>
      <c r="CN423" s="598"/>
      <c r="CO423" s="598"/>
      <c r="CP423" s="598"/>
      <c r="CQ423" s="598"/>
      <c r="CR423" s="598"/>
      <c r="CS423" s="598"/>
      <c r="CT423" s="598"/>
      <c r="CU423" s="598"/>
      <c r="CV423" s="598"/>
      <c r="CW423" s="598"/>
      <c r="CX423" s="598"/>
      <c r="CY423" s="598"/>
      <c r="CZ423" s="598"/>
      <c r="DA423" s="598"/>
      <c r="DB423" s="598"/>
      <c r="DC423" s="598"/>
      <c r="DD423" s="598"/>
      <c r="DE423" s="598"/>
      <c r="DF423" s="598"/>
      <c r="DG423" s="598"/>
      <c r="DH423" s="598"/>
      <c r="DI423" s="598"/>
      <c r="DJ423" s="598"/>
      <c r="DK423" s="598"/>
      <c r="DL423" s="598"/>
      <c r="DM423" s="598"/>
      <c r="DN423" s="598"/>
      <c r="DO423" s="598"/>
      <c r="DP423" s="598"/>
      <c r="DQ423" s="598"/>
      <c r="DR423" s="598"/>
      <c r="DS423" s="598"/>
      <c r="DT423" s="598"/>
      <c r="DU423" s="598"/>
      <c r="DV423" s="598"/>
      <c r="DW423" s="598"/>
      <c r="DX423" s="598"/>
      <c r="DY423" s="598"/>
      <c r="DZ423" s="598"/>
      <c r="EA423" s="598"/>
      <c r="EB423" s="598"/>
      <c r="EC423" s="598"/>
      <c r="ED423" s="598"/>
      <c r="EE423" s="598"/>
      <c r="EF423" s="598"/>
      <c r="EG423" s="598"/>
      <c r="EH423" s="598"/>
      <c r="EI423" s="598"/>
      <c r="EJ423" s="598"/>
      <c r="EK423" s="598"/>
      <c r="EL423" s="598"/>
      <c r="EM423" s="598"/>
      <c r="EN423" s="598"/>
      <c r="EO423" s="598"/>
      <c r="EP423" s="598"/>
      <c r="EQ423" s="598"/>
      <c r="ER423" s="598"/>
    </row>
    <row r="424" spans="1:148" ht="15" customHeight="1">
      <c r="A424" s="598"/>
      <c r="B424" s="598"/>
      <c r="C424" s="598"/>
      <c r="D424" s="598"/>
      <c r="E424" s="598"/>
      <c r="F424" s="598"/>
      <c r="G424" s="598"/>
      <c r="H424" s="598"/>
      <c r="I424" s="598"/>
      <c r="J424" s="598"/>
      <c r="K424" s="598"/>
      <c r="L424" s="598"/>
      <c r="M424" s="598"/>
      <c r="N424" s="598"/>
      <c r="O424" s="598"/>
      <c r="P424" s="598"/>
      <c r="Q424" s="598"/>
      <c r="R424" s="598"/>
      <c r="S424" s="598"/>
      <c r="T424" s="598"/>
      <c r="U424" s="598"/>
      <c r="V424" s="598"/>
      <c r="W424" s="598"/>
      <c r="X424" s="598"/>
      <c r="Y424" s="598"/>
      <c r="Z424" s="598"/>
      <c r="AA424" s="598"/>
      <c r="AB424" s="598"/>
      <c r="AC424" s="598"/>
      <c r="AD424" s="598"/>
      <c r="AE424" s="598"/>
      <c r="AF424" s="598"/>
      <c r="AG424" s="598"/>
      <c r="AH424" s="598"/>
      <c r="AI424" s="598"/>
      <c r="AJ424" s="598"/>
      <c r="AK424" s="598"/>
      <c r="AL424" s="598"/>
      <c r="AM424" s="598"/>
      <c r="AN424" s="598"/>
      <c r="AO424" s="598"/>
      <c r="AP424" s="598"/>
      <c r="AQ424" s="598"/>
      <c r="AR424" s="598"/>
      <c r="AS424" s="598"/>
      <c r="AT424" s="598"/>
      <c r="AU424" s="598"/>
      <c r="AV424" s="598"/>
      <c r="AW424" s="598"/>
      <c r="AX424" s="598"/>
      <c r="AY424" s="598"/>
      <c r="AZ424" s="598"/>
      <c r="BA424" s="598"/>
      <c r="BB424" s="598"/>
      <c r="BC424" s="598"/>
      <c r="BD424" s="598"/>
      <c r="BE424" s="598"/>
      <c r="BF424" s="598"/>
      <c r="BG424" s="598"/>
      <c r="BH424" s="598"/>
      <c r="BI424" s="598"/>
      <c r="BJ424" s="598"/>
      <c r="BK424" s="598"/>
      <c r="BL424" s="598"/>
      <c r="BM424" s="598"/>
      <c r="BN424" s="598"/>
      <c r="BO424" s="598"/>
      <c r="BP424" s="598"/>
      <c r="BQ424" s="598"/>
      <c r="BR424" s="598"/>
      <c r="BS424" s="598"/>
      <c r="BT424" s="598"/>
      <c r="BU424" s="598"/>
      <c r="BV424" s="598"/>
      <c r="BW424" s="598"/>
      <c r="BX424" s="598"/>
      <c r="BY424" s="598"/>
      <c r="BZ424" s="598"/>
      <c r="CA424" s="598"/>
      <c r="CB424" s="598"/>
      <c r="CC424" s="598"/>
      <c r="CD424" s="598"/>
      <c r="CE424" s="598"/>
      <c r="CF424" s="598"/>
      <c r="CG424" s="598"/>
      <c r="CH424" s="598"/>
      <c r="CI424" s="598"/>
      <c r="CJ424" s="598"/>
      <c r="CK424" s="598"/>
      <c r="CL424" s="598"/>
      <c r="CM424" s="598"/>
      <c r="CN424" s="598"/>
      <c r="CO424" s="598"/>
      <c r="CP424" s="598"/>
      <c r="CQ424" s="598"/>
      <c r="CR424" s="598"/>
      <c r="CS424" s="598"/>
      <c r="CT424" s="598"/>
      <c r="CU424" s="598"/>
      <c r="CV424" s="598"/>
      <c r="CW424" s="598"/>
      <c r="CX424" s="598"/>
      <c r="CY424" s="598"/>
      <c r="CZ424" s="598"/>
      <c r="DA424" s="598"/>
      <c r="DB424" s="598"/>
      <c r="DC424" s="598"/>
      <c r="DD424" s="598"/>
      <c r="DE424" s="598"/>
      <c r="DF424" s="598"/>
      <c r="DG424" s="598"/>
      <c r="DH424" s="598"/>
      <c r="DI424" s="598"/>
      <c r="DJ424" s="598"/>
      <c r="DK424" s="598"/>
      <c r="DL424" s="598"/>
      <c r="DM424" s="598"/>
      <c r="DN424" s="598"/>
      <c r="DO424" s="598"/>
      <c r="DP424" s="598"/>
      <c r="DQ424" s="598"/>
      <c r="DR424" s="598"/>
      <c r="DS424" s="598"/>
      <c r="DT424" s="598"/>
      <c r="DU424" s="598"/>
      <c r="DV424" s="598"/>
      <c r="DW424" s="598"/>
      <c r="DX424" s="598"/>
      <c r="DY424" s="598"/>
      <c r="DZ424" s="598"/>
      <c r="EA424" s="598"/>
      <c r="EB424" s="598"/>
      <c r="EC424" s="598"/>
      <c r="ED424" s="598"/>
      <c r="EE424" s="598"/>
      <c r="EF424" s="598"/>
      <c r="EG424" s="598"/>
      <c r="EH424" s="598"/>
      <c r="EI424" s="598"/>
      <c r="EJ424" s="598"/>
      <c r="EK424" s="598"/>
      <c r="EL424" s="598"/>
      <c r="EM424" s="598"/>
      <c r="EN424" s="598"/>
      <c r="EO424" s="598"/>
      <c r="EP424" s="598"/>
      <c r="EQ424" s="598"/>
      <c r="ER424" s="598"/>
    </row>
    <row r="425" spans="1:148" ht="15" customHeight="1">
      <c r="A425" s="598"/>
      <c r="B425" s="598"/>
      <c r="C425" s="598"/>
      <c r="D425" s="598"/>
      <c r="E425" s="598"/>
      <c r="F425" s="598"/>
      <c r="G425" s="598"/>
      <c r="H425" s="598"/>
      <c r="I425" s="598"/>
      <c r="J425" s="598"/>
      <c r="K425" s="598"/>
      <c r="L425" s="598"/>
      <c r="M425" s="598"/>
      <c r="N425" s="598"/>
      <c r="O425" s="598"/>
      <c r="P425" s="598"/>
      <c r="Q425" s="598"/>
      <c r="R425" s="598"/>
      <c r="S425" s="598"/>
      <c r="T425" s="598"/>
      <c r="U425" s="598"/>
      <c r="V425" s="598"/>
      <c r="W425" s="598"/>
      <c r="X425" s="598"/>
      <c r="Y425" s="598"/>
      <c r="Z425" s="598"/>
      <c r="AA425" s="598"/>
      <c r="AB425" s="598"/>
      <c r="AC425" s="598"/>
      <c r="AD425" s="598"/>
      <c r="AE425" s="598"/>
      <c r="AF425" s="598"/>
      <c r="AG425" s="598"/>
      <c r="AH425" s="598"/>
      <c r="AI425" s="598"/>
      <c r="AJ425" s="598"/>
      <c r="AK425" s="598"/>
      <c r="AL425" s="598"/>
      <c r="AM425" s="598"/>
      <c r="AN425" s="598"/>
      <c r="AO425" s="598"/>
      <c r="AP425" s="598"/>
      <c r="AQ425" s="598"/>
      <c r="AR425" s="598"/>
      <c r="AS425" s="598"/>
      <c r="AT425" s="598"/>
      <c r="AU425" s="598"/>
      <c r="AV425" s="598"/>
      <c r="AW425" s="598"/>
      <c r="AX425" s="598"/>
      <c r="AY425" s="598"/>
      <c r="AZ425" s="598"/>
      <c r="BA425" s="598"/>
      <c r="BB425" s="598"/>
      <c r="BC425" s="598"/>
      <c r="BD425" s="598"/>
      <c r="BE425" s="598"/>
      <c r="BF425" s="598"/>
      <c r="BG425" s="598"/>
      <c r="BH425" s="598"/>
      <c r="BI425" s="598"/>
      <c r="BJ425" s="598"/>
      <c r="BK425" s="598"/>
      <c r="BL425" s="598"/>
      <c r="BM425" s="598"/>
      <c r="BN425" s="598"/>
      <c r="BO425" s="598"/>
      <c r="BP425" s="598"/>
      <c r="BQ425" s="598"/>
      <c r="BR425" s="598"/>
      <c r="BS425" s="598"/>
      <c r="BT425" s="598"/>
      <c r="BU425" s="598"/>
      <c r="BV425" s="598"/>
      <c r="BW425" s="598"/>
      <c r="BX425" s="598"/>
      <c r="BY425" s="598"/>
      <c r="BZ425" s="598"/>
      <c r="CA425" s="598"/>
      <c r="CB425" s="598"/>
      <c r="CC425" s="598"/>
      <c r="CD425" s="598"/>
      <c r="CE425" s="598"/>
      <c r="CF425" s="598"/>
      <c r="CG425" s="598"/>
      <c r="CH425" s="598"/>
      <c r="CI425" s="598"/>
      <c r="CJ425" s="598"/>
      <c r="CK425" s="598"/>
      <c r="CL425" s="598"/>
      <c r="CM425" s="598"/>
      <c r="CN425" s="598"/>
      <c r="CO425" s="598"/>
      <c r="CP425" s="598"/>
      <c r="CQ425" s="598"/>
      <c r="CR425" s="598"/>
      <c r="CS425" s="598"/>
      <c r="CT425" s="598"/>
      <c r="CU425" s="598"/>
      <c r="CV425" s="598"/>
      <c r="CW425" s="598"/>
      <c r="CX425" s="598"/>
      <c r="CY425" s="598"/>
      <c r="CZ425" s="598"/>
      <c r="DA425" s="598"/>
      <c r="DB425" s="598"/>
      <c r="DC425" s="598"/>
      <c r="DD425" s="598"/>
      <c r="DE425" s="598"/>
      <c r="DF425" s="598"/>
      <c r="DG425" s="598"/>
      <c r="DH425" s="598"/>
      <c r="DI425" s="598"/>
      <c r="DJ425" s="598"/>
      <c r="DK425" s="598"/>
      <c r="DL425" s="598"/>
      <c r="DM425" s="598"/>
      <c r="DN425" s="598"/>
      <c r="DO425" s="598"/>
      <c r="DP425" s="598"/>
      <c r="DQ425" s="598"/>
      <c r="DR425" s="598"/>
      <c r="DS425" s="598"/>
      <c r="DT425" s="598"/>
      <c r="DU425" s="598"/>
      <c r="DV425" s="598"/>
      <c r="DW425" s="598"/>
      <c r="DX425" s="598"/>
      <c r="DY425" s="598"/>
      <c r="DZ425" s="598"/>
      <c r="EA425" s="598"/>
      <c r="EB425" s="598"/>
      <c r="EC425" s="598"/>
      <c r="ED425" s="598"/>
      <c r="EE425" s="598"/>
      <c r="EF425" s="598"/>
      <c r="EG425" s="598"/>
      <c r="EH425" s="598"/>
      <c r="EI425" s="598"/>
      <c r="EJ425" s="598"/>
      <c r="EK425" s="598"/>
      <c r="EL425" s="598"/>
      <c r="EM425" s="598"/>
      <c r="EN425" s="598"/>
      <c r="EO425" s="598"/>
      <c r="EP425" s="598"/>
      <c r="EQ425" s="598"/>
      <c r="ER425" s="598"/>
    </row>
    <row r="426" spans="1:148" ht="15" customHeight="1">
      <c r="A426" s="598"/>
      <c r="B426" s="598"/>
      <c r="C426" s="598"/>
      <c r="D426" s="598"/>
      <c r="E426" s="598"/>
      <c r="F426" s="598"/>
      <c r="G426" s="598"/>
      <c r="H426" s="598"/>
      <c r="I426" s="598"/>
      <c r="J426" s="598"/>
      <c r="K426" s="598"/>
      <c r="L426" s="598"/>
      <c r="M426" s="598"/>
      <c r="N426" s="598"/>
      <c r="O426" s="598"/>
      <c r="P426" s="598"/>
      <c r="Q426" s="598"/>
      <c r="R426" s="598"/>
      <c r="S426" s="598"/>
      <c r="T426" s="598"/>
      <c r="U426" s="598"/>
      <c r="V426" s="598"/>
      <c r="W426" s="598"/>
      <c r="X426" s="598"/>
      <c r="Y426" s="598"/>
      <c r="Z426" s="598"/>
      <c r="AA426" s="598"/>
      <c r="AB426" s="598"/>
      <c r="AC426" s="598"/>
      <c r="AD426" s="598"/>
      <c r="AE426" s="598"/>
      <c r="AF426" s="598"/>
      <c r="AG426" s="598"/>
      <c r="AH426" s="598"/>
      <c r="AI426" s="598"/>
      <c r="AJ426" s="598"/>
      <c r="AK426" s="598"/>
      <c r="AL426" s="598"/>
      <c r="AM426" s="598"/>
      <c r="AN426" s="598"/>
      <c r="AO426" s="598"/>
      <c r="AP426" s="598"/>
      <c r="AQ426" s="598"/>
      <c r="AR426" s="598"/>
      <c r="AS426" s="598"/>
      <c r="AT426" s="598"/>
      <c r="AU426" s="598"/>
      <c r="AV426" s="598"/>
      <c r="AW426" s="598"/>
      <c r="AX426" s="598"/>
      <c r="AY426" s="598"/>
      <c r="AZ426" s="598"/>
      <c r="BA426" s="598"/>
      <c r="BB426" s="598"/>
      <c r="BC426" s="598"/>
      <c r="BD426" s="598"/>
      <c r="BE426" s="598"/>
      <c r="BF426" s="598"/>
      <c r="BG426" s="598"/>
      <c r="BH426" s="598"/>
      <c r="BI426" s="598"/>
      <c r="BJ426" s="598"/>
      <c r="BK426" s="598"/>
      <c r="BL426" s="598"/>
      <c r="BM426" s="598"/>
      <c r="BN426" s="598"/>
      <c r="BO426" s="598"/>
      <c r="BP426" s="598"/>
      <c r="BQ426" s="598"/>
      <c r="BR426" s="598"/>
      <c r="BS426" s="598"/>
      <c r="BT426" s="598"/>
      <c r="BU426" s="598"/>
      <c r="BV426" s="598"/>
      <c r="BW426" s="598"/>
      <c r="BX426" s="598"/>
      <c r="BY426" s="598"/>
      <c r="BZ426" s="598"/>
      <c r="CA426" s="598"/>
      <c r="CB426" s="598"/>
      <c r="CC426" s="598"/>
      <c r="CD426" s="598"/>
      <c r="CE426" s="598"/>
      <c r="CF426" s="598"/>
      <c r="CG426" s="598"/>
      <c r="CH426" s="598"/>
      <c r="CI426" s="598"/>
      <c r="CJ426" s="598"/>
      <c r="CK426" s="598"/>
      <c r="CL426" s="598"/>
      <c r="CM426" s="598"/>
      <c r="CN426" s="598"/>
      <c r="CO426" s="598"/>
      <c r="CP426" s="598"/>
      <c r="CQ426" s="598"/>
      <c r="CR426" s="598"/>
      <c r="CS426" s="598"/>
      <c r="CT426" s="598"/>
      <c r="CU426" s="598"/>
      <c r="CV426" s="598"/>
      <c r="CW426" s="598"/>
      <c r="CX426" s="598"/>
      <c r="CY426" s="598"/>
      <c r="CZ426" s="598"/>
      <c r="DA426" s="598"/>
      <c r="DB426" s="598"/>
      <c r="DC426" s="598"/>
      <c r="DD426" s="598"/>
      <c r="DE426" s="598"/>
      <c r="DF426" s="598"/>
      <c r="DG426" s="598"/>
      <c r="DH426" s="598"/>
      <c r="DI426" s="598"/>
      <c r="DJ426" s="598"/>
      <c r="DK426" s="598"/>
      <c r="DL426" s="598"/>
      <c r="DM426" s="598"/>
      <c r="DN426" s="598"/>
      <c r="DO426" s="598"/>
      <c r="DP426" s="598"/>
      <c r="DQ426" s="598"/>
      <c r="DR426" s="598"/>
      <c r="DS426" s="598"/>
      <c r="DT426" s="598"/>
      <c r="DU426" s="598"/>
      <c r="DV426" s="598"/>
      <c r="DW426" s="598"/>
      <c r="DX426" s="598"/>
      <c r="DY426" s="598"/>
      <c r="DZ426" s="598"/>
      <c r="EA426" s="598"/>
      <c r="EB426" s="598"/>
      <c r="EC426" s="598"/>
      <c r="ED426" s="598"/>
      <c r="EE426" s="598"/>
      <c r="EF426" s="598"/>
      <c r="EG426" s="598"/>
      <c r="EH426" s="598"/>
      <c r="EI426" s="598"/>
      <c r="EJ426" s="598"/>
      <c r="EK426" s="598"/>
      <c r="EL426" s="598"/>
      <c r="EM426" s="598"/>
      <c r="EN426" s="598"/>
      <c r="EO426" s="598"/>
      <c r="EP426" s="598"/>
      <c r="EQ426" s="598"/>
      <c r="ER426" s="598"/>
    </row>
    <row r="427" spans="1:148" ht="15" customHeight="1">
      <c r="A427" s="598"/>
      <c r="B427" s="598"/>
      <c r="C427" s="598"/>
      <c r="D427" s="598"/>
      <c r="E427" s="598"/>
      <c r="F427" s="598"/>
      <c r="G427" s="598"/>
      <c r="H427" s="598"/>
      <c r="I427" s="598"/>
      <c r="J427" s="598"/>
      <c r="K427" s="598"/>
      <c r="L427" s="598"/>
      <c r="M427" s="598"/>
      <c r="N427" s="598"/>
      <c r="O427" s="598"/>
      <c r="P427" s="598"/>
      <c r="Q427" s="598"/>
      <c r="R427" s="598"/>
      <c r="S427" s="598"/>
      <c r="T427" s="598"/>
      <c r="U427" s="598"/>
      <c r="V427" s="598"/>
      <c r="W427" s="598"/>
      <c r="X427" s="598"/>
      <c r="Y427" s="598"/>
      <c r="Z427" s="598"/>
      <c r="AA427" s="598"/>
      <c r="AB427" s="598"/>
      <c r="AC427" s="598"/>
      <c r="AD427" s="598"/>
      <c r="AE427" s="598"/>
      <c r="AF427" s="598"/>
      <c r="AG427" s="598"/>
      <c r="AH427" s="598"/>
      <c r="AI427" s="598"/>
      <c r="AJ427" s="598"/>
      <c r="AK427" s="598"/>
      <c r="AL427" s="598"/>
      <c r="AM427" s="598"/>
      <c r="AN427" s="598"/>
      <c r="AO427" s="598"/>
      <c r="AP427" s="598"/>
      <c r="AQ427" s="598"/>
      <c r="AR427" s="598"/>
      <c r="AS427" s="598"/>
      <c r="AT427" s="598"/>
      <c r="AU427" s="598"/>
      <c r="AV427" s="598"/>
      <c r="AW427" s="598"/>
      <c r="AX427" s="598"/>
      <c r="AY427" s="598"/>
      <c r="AZ427" s="598"/>
      <c r="BA427" s="598"/>
      <c r="BB427" s="598"/>
      <c r="BC427" s="598"/>
      <c r="BD427" s="598"/>
      <c r="BE427" s="598"/>
      <c r="BF427" s="598"/>
      <c r="BG427" s="598"/>
      <c r="BH427" s="598"/>
      <c r="BI427" s="598"/>
      <c r="BJ427" s="598"/>
      <c r="BK427" s="598"/>
      <c r="BL427" s="598"/>
      <c r="BM427" s="598"/>
      <c r="BN427" s="598"/>
      <c r="BO427" s="598"/>
      <c r="BP427" s="598"/>
      <c r="BQ427" s="598"/>
      <c r="BR427" s="598"/>
      <c r="BS427" s="598"/>
      <c r="BT427" s="598"/>
      <c r="BU427" s="598"/>
      <c r="BV427" s="598"/>
      <c r="BW427" s="598"/>
      <c r="BX427" s="598"/>
      <c r="BY427" s="598"/>
      <c r="BZ427" s="598"/>
      <c r="CA427" s="598"/>
      <c r="CB427" s="598"/>
      <c r="CC427" s="598"/>
      <c r="CD427" s="598"/>
      <c r="CE427" s="598"/>
      <c r="CF427" s="598"/>
      <c r="CG427" s="598"/>
      <c r="CH427" s="598"/>
      <c r="CI427" s="598"/>
      <c r="CJ427" s="598"/>
      <c r="CK427" s="598"/>
      <c r="CL427" s="598"/>
      <c r="CM427" s="598"/>
      <c r="CN427" s="598"/>
      <c r="CO427" s="598"/>
      <c r="CP427" s="598"/>
      <c r="CQ427" s="598"/>
      <c r="CR427" s="598"/>
      <c r="CS427" s="598"/>
      <c r="CT427" s="598"/>
      <c r="CU427" s="598"/>
      <c r="CV427" s="598"/>
      <c r="CW427" s="598"/>
      <c r="CX427" s="598"/>
      <c r="CY427" s="598"/>
      <c r="CZ427" s="598"/>
      <c r="DA427" s="598"/>
      <c r="DB427" s="598"/>
      <c r="DC427" s="598"/>
      <c r="DD427" s="598"/>
      <c r="DE427" s="598"/>
      <c r="DF427" s="598"/>
      <c r="DG427" s="598"/>
      <c r="DH427" s="598"/>
      <c r="DI427" s="598"/>
      <c r="DJ427" s="598"/>
      <c r="DK427" s="598"/>
      <c r="DL427" s="598"/>
      <c r="DM427" s="598"/>
      <c r="DN427" s="598"/>
      <c r="DO427" s="598"/>
      <c r="DP427" s="598"/>
      <c r="DQ427" s="598"/>
      <c r="DR427" s="598"/>
      <c r="DS427" s="598"/>
      <c r="DT427" s="598"/>
      <c r="DU427" s="598"/>
      <c r="DV427" s="598"/>
      <c r="DW427" s="598"/>
      <c r="DX427" s="598"/>
      <c r="DY427" s="598"/>
      <c r="DZ427" s="598"/>
      <c r="EA427" s="598"/>
      <c r="EB427" s="598"/>
      <c r="EC427" s="598"/>
      <c r="ED427" s="598"/>
      <c r="EE427" s="598"/>
      <c r="EF427" s="598"/>
      <c r="EG427" s="598"/>
      <c r="EH427" s="598"/>
      <c r="EI427" s="598"/>
      <c r="EJ427" s="598"/>
      <c r="EK427" s="598"/>
      <c r="EL427" s="598"/>
      <c r="EM427" s="598"/>
      <c r="EN427" s="598"/>
      <c r="EO427" s="598"/>
      <c r="EP427" s="598"/>
      <c r="EQ427" s="598"/>
      <c r="ER427" s="598"/>
    </row>
    <row r="428" spans="1:148" ht="15" customHeight="1">
      <c r="A428" s="598"/>
      <c r="B428" s="598"/>
      <c r="C428" s="598"/>
      <c r="D428" s="598"/>
      <c r="E428" s="598"/>
      <c r="F428" s="598"/>
      <c r="G428" s="598"/>
      <c r="H428" s="598"/>
      <c r="I428" s="598"/>
      <c r="J428" s="598"/>
      <c r="K428" s="598"/>
      <c r="L428" s="598"/>
      <c r="M428" s="598"/>
      <c r="N428" s="598"/>
      <c r="O428" s="598"/>
      <c r="P428" s="598"/>
      <c r="Q428" s="598"/>
      <c r="R428" s="598"/>
      <c r="S428" s="598"/>
      <c r="T428" s="598"/>
      <c r="U428" s="598"/>
      <c r="V428" s="598"/>
      <c r="W428" s="598"/>
      <c r="X428" s="598"/>
      <c r="Y428" s="598"/>
      <c r="Z428" s="598"/>
      <c r="AA428" s="598"/>
      <c r="AB428" s="598"/>
      <c r="AC428" s="598"/>
      <c r="AD428" s="598"/>
      <c r="AE428" s="598"/>
      <c r="AF428" s="598"/>
      <c r="AG428" s="598"/>
      <c r="AH428" s="598"/>
      <c r="AI428" s="598"/>
      <c r="AJ428" s="598"/>
      <c r="AK428" s="598"/>
      <c r="AL428" s="598"/>
      <c r="AM428" s="598"/>
      <c r="AN428" s="598"/>
      <c r="AO428" s="598"/>
      <c r="AP428" s="598"/>
      <c r="AQ428" s="598"/>
      <c r="AR428" s="598"/>
      <c r="AS428" s="598"/>
      <c r="AT428" s="598"/>
      <c r="AU428" s="598"/>
      <c r="AV428" s="598"/>
      <c r="AW428" s="598"/>
      <c r="AX428" s="598"/>
      <c r="AY428" s="598"/>
      <c r="AZ428" s="598"/>
      <c r="BA428" s="598"/>
      <c r="BB428" s="598"/>
      <c r="BC428" s="598"/>
      <c r="BD428" s="598"/>
      <c r="BE428" s="598"/>
      <c r="BF428" s="598"/>
      <c r="BG428" s="598"/>
      <c r="BH428" s="598"/>
      <c r="BI428" s="598"/>
      <c r="BJ428" s="598"/>
      <c r="BK428" s="598"/>
      <c r="BL428" s="598"/>
      <c r="BM428" s="598"/>
      <c r="BN428" s="598"/>
      <c r="BO428" s="598"/>
      <c r="BP428" s="598"/>
      <c r="BQ428" s="598"/>
      <c r="BR428" s="598"/>
      <c r="BS428" s="598"/>
      <c r="BT428" s="598"/>
      <c r="BU428" s="598"/>
      <c r="BV428" s="598"/>
      <c r="BW428" s="598"/>
      <c r="BX428" s="598"/>
      <c r="BY428" s="598"/>
      <c r="BZ428" s="598"/>
      <c r="CA428" s="598"/>
      <c r="CB428" s="598"/>
      <c r="CC428" s="598"/>
      <c r="CD428" s="598"/>
      <c r="CE428" s="598"/>
      <c r="CF428" s="598"/>
      <c r="CG428" s="598"/>
      <c r="CH428" s="598"/>
      <c r="CI428" s="598"/>
      <c r="CJ428" s="598"/>
      <c r="CK428" s="598"/>
      <c r="CL428" s="598"/>
      <c r="CM428" s="598"/>
      <c r="CN428" s="598"/>
      <c r="CO428" s="598"/>
      <c r="CP428" s="598"/>
      <c r="CQ428" s="598"/>
      <c r="CR428" s="598"/>
      <c r="CS428" s="598"/>
      <c r="CT428" s="598"/>
      <c r="CU428" s="598"/>
      <c r="CV428" s="598"/>
      <c r="CW428" s="598"/>
      <c r="CX428" s="598"/>
      <c r="CY428" s="598"/>
      <c r="CZ428" s="598"/>
      <c r="DA428" s="598"/>
      <c r="DB428" s="598"/>
      <c r="DC428" s="598"/>
      <c r="DD428" s="598"/>
      <c r="DE428" s="598"/>
      <c r="DF428" s="598"/>
      <c r="DG428" s="598"/>
      <c r="DH428" s="598"/>
      <c r="DI428" s="598"/>
      <c r="DJ428" s="598"/>
      <c r="DK428" s="598"/>
      <c r="DL428" s="598"/>
      <c r="DM428" s="598"/>
      <c r="DN428" s="598"/>
      <c r="DO428" s="598"/>
      <c r="DP428" s="598"/>
      <c r="DQ428" s="598"/>
      <c r="DR428" s="598"/>
      <c r="DS428" s="598"/>
      <c r="DT428" s="598"/>
      <c r="DU428" s="598"/>
      <c r="DV428" s="598"/>
      <c r="DW428" s="598"/>
      <c r="DX428" s="598"/>
      <c r="DY428" s="598"/>
      <c r="DZ428" s="598"/>
      <c r="EA428" s="598"/>
      <c r="EB428" s="598"/>
      <c r="EC428" s="598"/>
      <c r="ED428" s="598"/>
      <c r="EE428" s="598"/>
      <c r="EF428" s="598"/>
      <c r="EG428" s="598"/>
      <c r="EH428" s="598"/>
      <c r="EI428" s="598"/>
      <c r="EJ428" s="598"/>
      <c r="EK428" s="598"/>
      <c r="EL428" s="598"/>
      <c r="EM428" s="598"/>
      <c r="EN428" s="598"/>
      <c r="EO428" s="598"/>
      <c r="EP428" s="598"/>
      <c r="EQ428" s="598"/>
      <c r="ER428" s="598"/>
    </row>
    <row r="429" spans="1:148" ht="15" customHeight="1">
      <c r="A429" s="598"/>
      <c r="B429" s="598"/>
      <c r="C429" s="598"/>
      <c r="D429" s="598"/>
      <c r="E429" s="598"/>
      <c r="F429" s="598"/>
      <c r="G429" s="598"/>
      <c r="H429" s="598"/>
      <c r="I429" s="598"/>
      <c r="J429" s="598"/>
      <c r="K429" s="598"/>
      <c r="L429" s="598"/>
      <c r="M429" s="598"/>
      <c r="N429" s="598"/>
      <c r="O429" s="598"/>
      <c r="P429" s="598"/>
      <c r="Q429" s="598"/>
      <c r="R429" s="598"/>
      <c r="S429" s="598"/>
      <c r="T429" s="598"/>
      <c r="U429" s="598"/>
      <c r="V429" s="598"/>
      <c r="W429" s="598"/>
      <c r="X429" s="598"/>
      <c r="Y429" s="598"/>
      <c r="Z429" s="598"/>
      <c r="AA429" s="598"/>
      <c r="AB429" s="598"/>
      <c r="AC429" s="598"/>
      <c r="AD429" s="598"/>
      <c r="AE429" s="598"/>
      <c r="AF429" s="598"/>
      <c r="AG429" s="598"/>
      <c r="AH429" s="598"/>
      <c r="AI429" s="598"/>
      <c r="AJ429" s="598"/>
      <c r="AK429" s="598"/>
      <c r="AL429" s="598"/>
      <c r="AM429" s="598"/>
      <c r="AN429" s="598"/>
      <c r="AO429" s="598"/>
      <c r="AP429" s="598"/>
      <c r="AQ429" s="598"/>
      <c r="AR429" s="598"/>
      <c r="AS429" s="598"/>
      <c r="AT429" s="598"/>
      <c r="AU429" s="598"/>
      <c r="AV429" s="598"/>
      <c r="AW429" s="598"/>
      <c r="AX429" s="598"/>
      <c r="AY429" s="598"/>
      <c r="AZ429" s="598"/>
      <c r="BA429" s="598"/>
      <c r="BB429" s="598"/>
      <c r="BC429" s="598"/>
      <c r="BD429" s="598"/>
      <c r="BE429" s="598"/>
      <c r="BF429" s="598"/>
      <c r="BG429" s="598"/>
      <c r="BH429" s="598"/>
      <c r="BI429" s="598"/>
      <c r="BJ429" s="598"/>
      <c r="BK429" s="598"/>
      <c r="BL429" s="598"/>
      <c r="BM429" s="598"/>
      <c r="BN429" s="598"/>
      <c r="BO429" s="598"/>
      <c r="BP429" s="598"/>
      <c r="BQ429" s="598"/>
      <c r="BR429" s="598"/>
      <c r="BS429" s="598"/>
      <c r="BT429" s="598"/>
      <c r="BU429" s="598"/>
      <c r="BV429" s="598"/>
      <c r="BW429" s="598"/>
      <c r="BX429" s="598"/>
      <c r="BY429" s="598"/>
      <c r="BZ429" s="598"/>
      <c r="CA429" s="598"/>
      <c r="CB429" s="598"/>
      <c r="CC429" s="598"/>
      <c r="CD429" s="598"/>
      <c r="CE429" s="598"/>
      <c r="CF429" s="598"/>
      <c r="CG429" s="598"/>
      <c r="CH429" s="598"/>
      <c r="CI429" s="598"/>
      <c r="CJ429" s="598"/>
      <c r="CK429" s="598"/>
      <c r="CL429" s="598"/>
      <c r="CM429" s="598"/>
      <c r="CN429" s="598"/>
      <c r="CO429" s="598"/>
      <c r="CP429" s="598"/>
      <c r="CQ429" s="598"/>
      <c r="CR429" s="598"/>
      <c r="CS429" s="598"/>
      <c r="CT429" s="598"/>
      <c r="CU429" s="598"/>
      <c r="CV429" s="598"/>
      <c r="CW429" s="598"/>
      <c r="CX429" s="598"/>
      <c r="CY429" s="598"/>
      <c r="CZ429" s="598"/>
      <c r="DA429" s="598"/>
      <c r="DB429" s="598"/>
      <c r="DC429" s="598"/>
      <c r="DD429" s="598"/>
      <c r="DE429" s="598"/>
      <c r="DF429" s="598"/>
      <c r="DG429" s="598"/>
      <c r="DH429" s="598"/>
      <c r="DI429" s="598"/>
      <c r="DJ429" s="598"/>
      <c r="DK429" s="598"/>
      <c r="DL429" s="598"/>
      <c r="DM429" s="598"/>
      <c r="DN429" s="598"/>
      <c r="DO429" s="598"/>
      <c r="DP429" s="598"/>
      <c r="DQ429" s="598"/>
      <c r="DR429" s="598"/>
      <c r="DS429" s="598"/>
      <c r="DT429" s="598"/>
      <c r="DU429" s="598"/>
      <c r="DV429" s="598"/>
      <c r="DW429" s="598"/>
      <c r="DX429" s="598"/>
      <c r="DY429" s="598"/>
      <c r="DZ429" s="598"/>
      <c r="EA429" s="598"/>
      <c r="EB429" s="598"/>
      <c r="EC429" s="598"/>
      <c r="ED429" s="598"/>
      <c r="EE429" s="598"/>
      <c r="EF429" s="598"/>
      <c r="EG429" s="598"/>
      <c r="EH429" s="598"/>
      <c r="EI429" s="598"/>
      <c r="EJ429" s="598"/>
      <c r="EK429" s="598"/>
      <c r="EL429" s="598"/>
      <c r="EM429" s="598"/>
      <c r="EN429" s="598"/>
      <c r="EO429" s="598"/>
      <c r="EP429" s="598"/>
      <c r="EQ429" s="598"/>
      <c r="ER429" s="598"/>
    </row>
    <row r="430" spans="1:148" ht="15" customHeight="1">
      <c r="A430" s="598"/>
      <c r="B430" s="598"/>
      <c r="C430" s="598"/>
      <c r="D430" s="598"/>
      <c r="E430" s="598"/>
      <c r="F430" s="598"/>
      <c r="G430" s="598"/>
      <c r="H430" s="598"/>
      <c r="I430" s="598"/>
      <c r="J430" s="598"/>
      <c r="K430" s="598"/>
      <c r="L430" s="598"/>
      <c r="M430" s="598"/>
      <c r="N430" s="598"/>
      <c r="O430" s="598"/>
      <c r="P430" s="598"/>
      <c r="Q430" s="598"/>
      <c r="R430" s="598"/>
      <c r="S430" s="598"/>
      <c r="T430" s="598"/>
      <c r="U430" s="598"/>
      <c r="V430" s="598"/>
      <c r="W430" s="598"/>
      <c r="X430" s="598"/>
      <c r="Y430" s="598"/>
      <c r="Z430" s="598"/>
      <c r="AA430" s="598"/>
      <c r="AB430" s="598"/>
      <c r="AC430" s="598"/>
      <c r="AD430" s="598"/>
      <c r="AE430" s="598"/>
      <c r="AF430" s="598"/>
      <c r="AG430" s="598"/>
      <c r="AH430" s="598"/>
      <c r="AI430" s="598"/>
      <c r="AJ430" s="598"/>
      <c r="AK430" s="598"/>
      <c r="AL430" s="598"/>
      <c r="AM430" s="598"/>
      <c r="AN430" s="598"/>
      <c r="AO430" s="598"/>
      <c r="AP430" s="598"/>
      <c r="AQ430" s="598"/>
      <c r="AR430" s="598"/>
      <c r="AS430" s="598"/>
      <c r="AT430" s="598"/>
      <c r="AU430" s="598"/>
      <c r="AV430" s="598"/>
      <c r="AW430" s="598"/>
      <c r="AX430" s="598"/>
      <c r="AY430" s="598"/>
      <c r="AZ430" s="598"/>
      <c r="BA430" s="598"/>
      <c r="BB430" s="598"/>
      <c r="BC430" s="598"/>
      <c r="BD430" s="598"/>
      <c r="BE430" s="598"/>
      <c r="BF430" s="598"/>
      <c r="BG430" s="598"/>
      <c r="BH430" s="598"/>
      <c r="BI430" s="598"/>
      <c r="BJ430" s="598"/>
      <c r="BK430" s="598"/>
      <c r="BL430" s="598"/>
      <c r="BM430" s="598"/>
      <c r="BN430" s="598"/>
      <c r="BO430" s="598"/>
      <c r="BP430" s="598"/>
      <c r="BQ430" s="598"/>
      <c r="BR430" s="598"/>
      <c r="BS430" s="598"/>
      <c r="BT430" s="598"/>
      <c r="BU430" s="598"/>
      <c r="BV430" s="598"/>
      <c r="BW430" s="598"/>
      <c r="BX430" s="598"/>
      <c r="BY430" s="598"/>
      <c r="BZ430" s="598"/>
      <c r="CA430" s="598"/>
      <c r="CB430" s="598"/>
      <c r="CC430" s="598"/>
      <c r="CD430" s="598"/>
      <c r="CE430" s="598"/>
      <c r="CF430" s="598"/>
      <c r="CG430" s="598"/>
      <c r="CH430" s="598"/>
      <c r="CI430" s="598"/>
      <c r="CJ430" s="598"/>
      <c r="CK430" s="598"/>
      <c r="CL430" s="598"/>
      <c r="CM430" s="598"/>
      <c r="CN430" s="598"/>
      <c r="CO430" s="598"/>
      <c r="CP430" s="598"/>
      <c r="CQ430" s="598"/>
      <c r="CR430" s="598"/>
      <c r="CS430" s="598"/>
      <c r="CT430" s="598"/>
      <c r="CU430" s="598"/>
      <c r="CV430" s="598"/>
      <c r="CW430" s="598"/>
      <c r="CX430" s="598"/>
      <c r="CY430" s="598"/>
      <c r="CZ430" s="598"/>
      <c r="DA430" s="598"/>
      <c r="DB430" s="598"/>
      <c r="DC430" s="598"/>
      <c r="DD430" s="598"/>
      <c r="DE430" s="598"/>
      <c r="DF430" s="598"/>
      <c r="DG430" s="598"/>
      <c r="DH430" s="598"/>
      <c r="DI430" s="598"/>
      <c r="DJ430" s="598"/>
      <c r="DK430" s="598"/>
      <c r="DL430" s="598"/>
      <c r="DM430" s="598"/>
      <c r="DN430" s="598"/>
      <c r="DO430" s="598"/>
      <c r="DP430" s="598"/>
      <c r="DQ430" s="598"/>
      <c r="DR430" s="598"/>
      <c r="DS430" s="598"/>
      <c r="DT430" s="598"/>
      <c r="DU430" s="598"/>
      <c r="DV430" s="598"/>
      <c r="DW430" s="598"/>
      <c r="DX430" s="598"/>
      <c r="DY430" s="598"/>
      <c r="DZ430" s="598"/>
      <c r="EA430" s="598"/>
      <c r="EB430" s="598"/>
      <c r="EC430" s="598"/>
      <c r="ED430" s="598"/>
      <c r="EE430" s="598"/>
      <c r="EF430" s="598"/>
      <c r="EG430" s="598"/>
      <c r="EH430" s="598"/>
      <c r="EI430" s="598"/>
      <c r="EJ430" s="598"/>
      <c r="EK430" s="598"/>
      <c r="EL430" s="598"/>
      <c r="EM430" s="598"/>
      <c r="EN430" s="598"/>
      <c r="EO430" s="598"/>
      <c r="EP430" s="598"/>
      <c r="EQ430" s="598"/>
      <c r="ER430" s="598"/>
    </row>
    <row r="431" spans="1:148" ht="15" customHeight="1">
      <c r="A431" s="598"/>
      <c r="B431" s="598"/>
      <c r="C431" s="598"/>
      <c r="D431" s="598"/>
      <c r="E431" s="598"/>
      <c r="F431" s="598"/>
      <c r="G431" s="598"/>
      <c r="H431" s="598"/>
      <c r="I431" s="598"/>
      <c r="J431" s="598"/>
      <c r="K431" s="598"/>
      <c r="L431" s="598"/>
      <c r="M431" s="598"/>
      <c r="N431" s="598"/>
      <c r="O431" s="598"/>
      <c r="P431" s="598"/>
      <c r="Q431" s="598"/>
      <c r="R431" s="598"/>
      <c r="S431" s="598"/>
      <c r="T431" s="598"/>
      <c r="U431" s="598"/>
      <c r="V431" s="598"/>
      <c r="W431" s="598"/>
      <c r="X431" s="598"/>
      <c r="Y431" s="598"/>
      <c r="Z431" s="598"/>
      <c r="AA431" s="598"/>
      <c r="AB431" s="598"/>
      <c r="AC431" s="598"/>
      <c r="AD431" s="598"/>
      <c r="AE431" s="598"/>
      <c r="AF431" s="598"/>
      <c r="AG431" s="598"/>
      <c r="AH431" s="598"/>
      <c r="AI431" s="598"/>
      <c r="AJ431" s="598"/>
      <c r="AK431" s="598"/>
      <c r="AL431" s="598"/>
      <c r="AM431" s="598"/>
      <c r="AN431" s="598"/>
      <c r="AO431" s="598"/>
      <c r="AP431" s="598"/>
      <c r="AQ431" s="598"/>
      <c r="AR431" s="598"/>
      <c r="AS431" s="598"/>
      <c r="AT431" s="598"/>
      <c r="AU431" s="598"/>
      <c r="AV431" s="598"/>
      <c r="AW431" s="598"/>
      <c r="AX431" s="598"/>
      <c r="AY431" s="598"/>
      <c r="AZ431" s="598"/>
      <c r="BA431" s="598"/>
      <c r="BB431" s="598"/>
      <c r="BC431" s="598"/>
      <c r="BD431" s="598"/>
      <c r="BE431" s="598"/>
      <c r="BF431" s="598"/>
      <c r="BG431" s="598"/>
      <c r="BH431" s="598"/>
      <c r="BI431" s="598"/>
      <c r="BJ431" s="598"/>
      <c r="BK431" s="598"/>
      <c r="BL431" s="598"/>
      <c r="BM431" s="598"/>
      <c r="BN431" s="598"/>
      <c r="BO431" s="598"/>
      <c r="BP431" s="598"/>
      <c r="BQ431" s="598"/>
      <c r="BR431" s="598"/>
      <c r="BS431" s="598"/>
      <c r="BT431" s="598"/>
      <c r="BU431" s="598"/>
      <c r="BV431" s="598"/>
      <c r="BW431" s="598"/>
      <c r="BX431" s="598"/>
      <c r="BY431" s="598"/>
      <c r="BZ431" s="598"/>
      <c r="CA431" s="598"/>
      <c r="CB431" s="598"/>
      <c r="CC431" s="598"/>
      <c r="CD431" s="598"/>
      <c r="CE431" s="598"/>
      <c r="CF431" s="598"/>
      <c r="CG431" s="598"/>
      <c r="CH431" s="598"/>
      <c r="CI431" s="598"/>
      <c r="CJ431" s="598"/>
      <c r="CK431" s="598"/>
      <c r="CL431" s="598"/>
      <c r="CM431" s="598"/>
      <c r="CN431" s="598"/>
      <c r="CO431" s="598"/>
      <c r="CP431" s="598"/>
      <c r="CQ431" s="598"/>
      <c r="CR431" s="598"/>
      <c r="CS431" s="598"/>
      <c r="CT431" s="598"/>
      <c r="CU431" s="598"/>
      <c r="CV431" s="598"/>
      <c r="CW431" s="598"/>
      <c r="CX431" s="598"/>
      <c r="CY431" s="598"/>
      <c r="CZ431" s="598"/>
      <c r="DA431" s="598"/>
      <c r="DB431" s="598"/>
      <c r="DC431" s="598"/>
      <c r="DD431" s="598"/>
      <c r="DE431" s="598"/>
      <c r="DF431" s="598"/>
      <c r="DG431" s="598"/>
      <c r="DH431" s="598"/>
      <c r="DI431" s="598"/>
      <c r="DJ431" s="598"/>
      <c r="DK431" s="598"/>
      <c r="DL431" s="598"/>
      <c r="DM431" s="598"/>
      <c r="DN431" s="598"/>
      <c r="DO431" s="598"/>
      <c r="DP431" s="598"/>
      <c r="DQ431" s="598"/>
      <c r="DR431" s="598"/>
      <c r="DS431" s="598"/>
      <c r="DT431" s="598"/>
      <c r="DU431" s="598"/>
      <c r="DV431" s="598"/>
      <c r="DW431" s="598"/>
      <c r="DX431" s="598"/>
      <c r="DY431" s="598"/>
      <c r="DZ431" s="598"/>
      <c r="EA431" s="598"/>
      <c r="EB431" s="598"/>
      <c r="EC431" s="598"/>
      <c r="ED431" s="598"/>
      <c r="EE431" s="598"/>
      <c r="EF431" s="598"/>
      <c r="EG431" s="598"/>
      <c r="EH431" s="598"/>
      <c r="EI431" s="598"/>
      <c r="EJ431" s="598"/>
      <c r="EK431" s="598"/>
      <c r="EL431" s="598"/>
      <c r="EM431" s="598"/>
      <c r="EN431" s="598"/>
      <c r="EO431" s="598"/>
      <c r="EP431" s="598"/>
      <c r="EQ431" s="598"/>
      <c r="ER431" s="598"/>
    </row>
    <row r="432" spans="1:148" ht="15" customHeight="1">
      <c r="A432" s="598"/>
      <c r="B432" s="598"/>
      <c r="C432" s="598"/>
      <c r="D432" s="598"/>
      <c r="E432" s="598"/>
      <c r="F432" s="598"/>
      <c r="G432" s="598"/>
      <c r="H432" s="598"/>
      <c r="I432" s="598"/>
      <c r="J432" s="598"/>
      <c r="K432" s="598"/>
      <c r="L432" s="598"/>
      <c r="M432" s="598"/>
      <c r="N432" s="598"/>
      <c r="O432" s="598"/>
      <c r="P432" s="598"/>
      <c r="Q432" s="598"/>
      <c r="R432" s="598"/>
      <c r="S432" s="598"/>
      <c r="T432" s="598"/>
      <c r="U432" s="598"/>
      <c r="V432" s="598"/>
      <c r="W432" s="598"/>
      <c r="X432" s="598"/>
      <c r="Y432" s="598"/>
      <c r="Z432" s="598"/>
      <c r="AA432" s="598"/>
      <c r="AB432" s="598"/>
      <c r="AC432" s="598"/>
      <c r="AD432" s="598"/>
      <c r="AE432" s="598"/>
      <c r="AF432" s="598"/>
      <c r="AG432" s="598"/>
      <c r="AH432" s="598"/>
      <c r="AI432" s="598"/>
      <c r="AJ432" s="598"/>
      <c r="AK432" s="598"/>
      <c r="AL432" s="598"/>
      <c r="AM432" s="598"/>
      <c r="AN432" s="598"/>
      <c r="AO432" s="598"/>
      <c r="AP432" s="598"/>
      <c r="AQ432" s="598"/>
      <c r="AR432" s="598"/>
      <c r="AS432" s="598"/>
      <c r="AT432" s="598"/>
      <c r="AU432" s="598"/>
      <c r="AV432" s="598"/>
      <c r="AW432" s="598"/>
      <c r="AX432" s="598"/>
      <c r="AY432" s="598"/>
      <c r="AZ432" s="598"/>
      <c r="BA432" s="598"/>
      <c r="BB432" s="598"/>
      <c r="BC432" s="598"/>
      <c r="BD432" s="598"/>
      <c r="BE432" s="598"/>
      <c r="BF432" s="598"/>
      <c r="BG432" s="598"/>
      <c r="BH432" s="598"/>
      <c r="BI432" s="598"/>
      <c r="BJ432" s="598"/>
      <c r="BK432" s="598"/>
      <c r="BL432" s="598"/>
      <c r="BM432" s="598"/>
      <c r="BN432" s="598"/>
      <c r="BO432" s="598"/>
      <c r="BP432" s="598"/>
      <c r="BQ432" s="598"/>
      <c r="BR432" s="598"/>
      <c r="BS432" s="598"/>
      <c r="BT432" s="598"/>
      <c r="BU432" s="598"/>
      <c r="BV432" s="598"/>
      <c r="BW432" s="598"/>
      <c r="BX432" s="598"/>
      <c r="BY432" s="598"/>
      <c r="BZ432" s="598"/>
      <c r="CA432" s="598"/>
      <c r="CB432" s="598"/>
      <c r="CC432" s="598"/>
      <c r="CD432" s="598"/>
      <c r="CE432" s="598"/>
      <c r="CF432" s="598"/>
      <c r="CG432" s="598"/>
      <c r="CH432" s="598"/>
      <c r="CI432" s="598"/>
      <c r="CJ432" s="598"/>
      <c r="CK432" s="598"/>
      <c r="CL432" s="598"/>
      <c r="CM432" s="598"/>
      <c r="CN432" s="598"/>
      <c r="CO432" s="598"/>
      <c r="CP432" s="598"/>
      <c r="CQ432" s="598"/>
      <c r="CR432" s="598"/>
      <c r="CS432" s="598"/>
      <c r="CT432" s="598"/>
      <c r="CU432" s="598"/>
      <c r="CV432" s="598"/>
      <c r="CW432" s="598"/>
      <c r="CX432" s="598"/>
      <c r="CY432" s="598"/>
      <c r="CZ432" s="598"/>
      <c r="DA432" s="598"/>
      <c r="DB432" s="598"/>
      <c r="DC432" s="598"/>
      <c r="DD432" s="598"/>
      <c r="DE432" s="598"/>
      <c r="DF432" s="598"/>
      <c r="DG432" s="598"/>
      <c r="DH432" s="598"/>
      <c r="DI432" s="598"/>
      <c r="DJ432" s="598"/>
      <c r="DK432" s="598"/>
      <c r="DL432" s="598"/>
      <c r="DM432" s="598"/>
      <c r="DN432" s="598"/>
      <c r="DO432" s="598"/>
      <c r="DP432" s="598"/>
      <c r="DQ432" s="598"/>
      <c r="DR432" s="598"/>
      <c r="DS432" s="598"/>
      <c r="DT432" s="598"/>
      <c r="DU432" s="598"/>
      <c r="DV432" s="598"/>
      <c r="DW432" s="598"/>
      <c r="DX432" s="598"/>
      <c r="DY432" s="598"/>
      <c r="DZ432" s="598"/>
      <c r="EA432" s="598"/>
      <c r="EB432" s="598"/>
      <c r="EC432" s="598"/>
      <c r="ED432" s="598"/>
      <c r="EE432" s="598"/>
      <c r="EF432" s="598"/>
      <c r="EG432" s="598"/>
      <c r="EH432" s="598"/>
      <c r="EI432" s="598"/>
      <c r="EJ432" s="598"/>
      <c r="EK432" s="598"/>
      <c r="EL432" s="598"/>
      <c r="EM432" s="598"/>
      <c r="EN432" s="598"/>
      <c r="EO432" s="598"/>
      <c r="EP432" s="598"/>
      <c r="EQ432" s="598"/>
      <c r="ER432" s="598"/>
    </row>
    <row r="433" spans="1:148" ht="15" customHeight="1">
      <c r="A433" s="598"/>
      <c r="B433" s="598"/>
      <c r="C433" s="598"/>
      <c r="D433" s="598"/>
      <c r="E433" s="598"/>
      <c r="F433" s="598"/>
      <c r="G433" s="598"/>
      <c r="H433" s="598"/>
      <c r="I433" s="598"/>
      <c r="J433" s="598"/>
      <c r="K433" s="598"/>
      <c r="L433" s="598"/>
      <c r="M433" s="598"/>
      <c r="N433" s="598"/>
      <c r="O433" s="598"/>
      <c r="P433" s="598"/>
      <c r="Q433" s="598"/>
      <c r="R433" s="598"/>
      <c r="S433" s="598"/>
      <c r="T433" s="598"/>
      <c r="U433" s="598"/>
      <c r="V433" s="598"/>
      <c r="W433" s="598"/>
      <c r="X433" s="598"/>
      <c r="Y433" s="598"/>
      <c r="Z433" s="598"/>
      <c r="AA433" s="598"/>
      <c r="AB433" s="598"/>
      <c r="AC433" s="598"/>
      <c r="AD433" s="598"/>
      <c r="AE433" s="598"/>
      <c r="AF433" s="598"/>
      <c r="AG433" s="598"/>
      <c r="AH433" s="598"/>
      <c r="AI433" s="598"/>
      <c r="AJ433" s="598"/>
      <c r="AK433" s="598"/>
      <c r="AL433" s="598"/>
      <c r="AM433" s="598"/>
      <c r="AN433" s="598"/>
      <c r="AO433" s="598"/>
      <c r="AP433" s="598"/>
      <c r="AQ433" s="598"/>
      <c r="AR433" s="598"/>
      <c r="AS433" s="598"/>
      <c r="AT433" s="598"/>
      <c r="AU433" s="598"/>
      <c r="AV433" s="598"/>
      <c r="AW433" s="598"/>
      <c r="AX433" s="598"/>
      <c r="AY433" s="598"/>
      <c r="AZ433" s="598"/>
      <c r="BA433" s="598"/>
      <c r="BB433" s="598"/>
      <c r="BC433" s="598"/>
      <c r="BD433" s="598"/>
      <c r="BE433" s="598"/>
      <c r="BF433" s="598"/>
      <c r="BG433" s="598"/>
      <c r="BH433" s="598"/>
      <c r="BI433" s="598"/>
      <c r="BJ433" s="598"/>
      <c r="BK433" s="598"/>
      <c r="BL433" s="598"/>
      <c r="BM433" s="598"/>
      <c r="BN433" s="598"/>
      <c r="BO433" s="598"/>
      <c r="BP433" s="598"/>
      <c r="BQ433" s="598"/>
      <c r="BR433" s="598"/>
      <c r="BS433" s="598"/>
      <c r="BT433" s="598"/>
      <c r="BU433" s="598"/>
      <c r="BV433" s="598"/>
      <c r="BW433" s="598"/>
      <c r="BX433" s="598"/>
      <c r="BY433" s="598"/>
      <c r="BZ433" s="598"/>
      <c r="CA433" s="598"/>
      <c r="CB433" s="598"/>
      <c r="CC433" s="598"/>
      <c r="CD433" s="598"/>
      <c r="CE433" s="598"/>
      <c r="CF433" s="598"/>
      <c r="CG433" s="598"/>
      <c r="CH433" s="598"/>
      <c r="CI433" s="598"/>
      <c r="CJ433" s="598"/>
      <c r="CK433" s="598"/>
      <c r="CL433" s="598"/>
      <c r="CM433" s="598"/>
      <c r="CN433" s="598"/>
      <c r="CO433" s="598"/>
      <c r="CP433" s="598"/>
      <c r="CQ433" s="598"/>
      <c r="CR433" s="598"/>
      <c r="CS433" s="598"/>
      <c r="CT433" s="598"/>
      <c r="CU433" s="598"/>
      <c r="CV433" s="598"/>
      <c r="CW433" s="598"/>
      <c r="CX433" s="598"/>
      <c r="CY433" s="598"/>
      <c r="CZ433" s="598"/>
      <c r="DA433" s="598"/>
      <c r="DB433" s="598"/>
      <c r="DC433" s="598"/>
      <c r="DD433" s="598"/>
      <c r="DE433" s="598"/>
      <c r="DF433" s="598"/>
      <c r="DG433" s="598"/>
      <c r="DH433" s="598"/>
      <c r="DI433" s="598"/>
      <c r="DJ433" s="598"/>
      <c r="DK433" s="598"/>
      <c r="DL433" s="598"/>
      <c r="DM433" s="598"/>
      <c r="DN433" s="598"/>
      <c r="DO433" s="598"/>
      <c r="DP433" s="598"/>
      <c r="DQ433" s="598"/>
      <c r="DR433" s="598"/>
      <c r="DS433" s="598"/>
      <c r="DT433" s="598"/>
      <c r="DU433" s="598"/>
      <c r="DV433" s="598"/>
      <c r="DW433" s="598"/>
      <c r="DX433" s="598"/>
      <c r="DY433" s="598"/>
      <c r="DZ433" s="598"/>
      <c r="EA433" s="598"/>
      <c r="EB433" s="598"/>
      <c r="EC433" s="598"/>
      <c r="ED433" s="598"/>
      <c r="EE433" s="598"/>
      <c r="EF433" s="598"/>
      <c r="EG433" s="598"/>
      <c r="EH433" s="598"/>
      <c r="EI433" s="598"/>
      <c r="EJ433" s="598"/>
      <c r="EK433" s="598"/>
      <c r="EL433" s="598"/>
      <c r="EM433" s="598"/>
      <c r="EN433" s="598"/>
      <c r="EO433" s="598"/>
      <c r="EP433" s="598"/>
      <c r="EQ433" s="598"/>
      <c r="ER433" s="598"/>
    </row>
    <row r="434" spans="1:148" ht="15" customHeight="1">
      <c r="A434" s="598"/>
      <c r="B434" s="598"/>
      <c r="C434" s="598"/>
      <c r="D434" s="598"/>
      <c r="E434" s="598"/>
      <c r="F434" s="598"/>
      <c r="G434" s="598"/>
      <c r="H434" s="598"/>
      <c r="I434" s="598"/>
      <c r="J434" s="598"/>
      <c r="K434" s="598"/>
      <c r="L434" s="598"/>
      <c r="M434" s="598"/>
      <c r="N434" s="598"/>
      <c r="O434" s="598"/>
      <c r="P434" s="598"/>
      <c r="Q434" s="598"/>
      <c r="R434" s="598"/>
      <c r="S434" s="598"/>
      <c r="T434" s="598"/>
      <c r="U434" s="598"/>
      <c r="V434" s="598"/>
      <c r="W434" s="598"/>
      <c r="X434" s="598"/>
      <c r="Y434" s="598"/>
      <c r="Z434" s="598"/>
      <c r="AA434" s="598"/>
      <c r="AB434" s="598"/>
      <c r="AC434" s="598"/>
      <c r="AD434" s="598"/>
      <c r="AE434" s="598"/>
      <c r="AF434" s="598"/>
      <c r="AG434" s="598"/>
      <c r="AH434" s="598"/>
      <c r="AI434" s="598"/>
      <c r="AJ434" s="598"/>
      <c r="AK434" s="598"/>
      <c r="AL434" s="598"/>
      <c r="AM434" s="598"/>
      <c r="AN434" s="598"/>
      <c r="AO434" s="598"/>
      <c r="AP434" s="598"/>
      <c r="AQ434" s="598"/>
      <c r="AR434" s="598"/>
      <c r="AS434" s="598"/>
      <c r="AT434" s="598"/>
      <c r="AU434" s="598"/>
      <c r="AV434" s="598"/>
      <c r="AW434" s="598"/>
      <c r="AX434" s="598"/>
      <c r="AY434" s="598"/>
      <c r="AZ434" s="598"/>
      <c r="BA434" s="598"/>
      <c r="BB434" s="598"/>
      <c r="BC434" s="598"/>
      <c r="BD434" s="598"/>
      <c r="BE434" s="598"/>
      <c r="BF434" s="598"/>
      <c r="BG434" s="598"/>
      <c r="BH434" s="598"/>
      <c r="BI434" s="598"/>
      <c r="BJ434" s="598"/>
      <c r="BK434" s="598"/>
      <c r="BL434" s="598"/>
      <c r="BM434" s="598"/>
      <c r="BN434" s="598"/>
      <c r="BO434" s="598"/>
      <c r="BP434" s="598"/>
      <c r="BQ434" s="598"/>
      <c r="BR434" s="598"/>
      <c r="BS434" s="598"/>
      <c r="BT434" s="598"/>
      <c r="BU434" s="598"/>
      <c r="BV434" s="598"/>
      <c r="BW434" s="598"/>
      <c r="BX434" s="598"/>
      <c r="BY434" s="598"/>
      <c r="BZ434" s="598"/>
      <c r="CA434" s="598"/>
      <c r="CB434" s="598"/>
      <c r="CC434" s="598"/>
      <c r="CD434" s="598"/>
      <c r="CE434" s="598"/>
      <c r="CF434" s="598"/>
      <c r="CG434" s="598"/>
      <c r="CH434" s="598"/>
      <c r="CI434" s="598"/>
      <c r="CJ434" s="598"/>
      <c r="CK434" s="598"/>
      <c r="CL434" s="598"/>
      <c r="CM434" s="598"/>
      <c r="CN434" s="598"/>
      <c r="CO434" s="598"/>
      <c r="CP434" s="598"/>
      <c r="CQ434" s="598"/>
      <c r="CR434" s="598"/>
      <c r="CS434" s="598"/>
      <c r="CT434" s="598"/>
      <c r="CU434" s="598"/>
      <c r="CV434" s="598"/>
      <c r="CW434" s="598"/>
      <c r="CX434" s="598"/>
      <c r="CY434" s="598"/>
      <c r="CZ434" s="598"/>
      <c r="DA434" s="598"/>
      <c r="DB434" s="598"/>
      <c r="DC434" s="598"/>
      <c r="DD434" s="598"/>
      <c r="DE434" s="598"/>
      <c r="DF434" s="598"/>
      <c r="DG434" s="598"/>
      <c r="DH434" s="598"/>
      <c r="DI434" s="598"/>
      <c r="DJ434" s="598"/>
      <c r="DK434" s="598"/>
      <c r="DL434" s="598"/>
      <c r="DM434" s="598"/>
      <c r="DN434" s="598"/>
      <c r="DO434" s="598"/>
      <c r="DP434" s="598"/>
      <c r="DQ434" s="598"/>
      <c r="DR434" s="598"/>
      <c r="DS434" s="598"/>
      <c r="DT434" s="598"/>
      <c r="DU434" s="598"/>
      <c r="DV434" s="598"/>
      <c r="DW434" s="598"/>
      <c r="DX434" s="598"/>
      <c r="DY434" s="598"/>
      <c r="DZ434" s="598"/>
      <c r="EA434" s="598"/>
      <c r="EB434" s="598"/>
      <c r="EC434" s="598"/>
      <c r="ED434" s="598"/>
      <c r="EE434" s="598"/>
      <c r="EF434" s="598"/>
      <c r="EG434" s="598"/>
      <c r="EH434" s="598"/>
      <c r="EI434" s="598"/>
      <c r="EJ434" s="598"/>
      <c r="EK434" s="598"/>
      <c r="EL434" s="598"/>
      <c r="EM434" s="598"/>
      <c r="EN434" s="598"/>
      <c r="EO434" s="598"/>
      <c r="EP434" s="598"/>
      <c r="EQ434" s="598"/>
      <c r="ER434" s="598"/>
    </row>
    <row r="435" spans="1:148" ht="15" customHeight="1">
      <c r="A435" s="598"/>
      <c r="B435" s="598"/>
      <c r="C435" s="598"/>
      <c r="D435" s="598"/>
      <c r="E435" s="598"/>
      <c r="F435" s="598"/>
      <c r="G435" s="598"/>
      <c r="H435" s="598"/>
      <c r="I435" s="598"/>
      <c r="J435" s="598"/>
      <c r="K435" s="598"/>
      <c r="L435" s="598"/>
      <c r="M435" s="598"/>
      <c r="N435" s="598"/>
      <c r="O435" s="598"/>
      <c r="P435" s="598"/>
      <c r="Q435" s="598"/>
      <c r="R435" s="598"/>
      <c r="S435" s="598"/>
      <c r="T435" s="598"/>
      <c r="U435" s="598"/>
      <c r="V435" s="598"/>
      <c r="W435" s="598"/>
      <c r="X435" s="598"/>
      <c r="Y435" s="598"/>
      <c r="Z435" s="598"/>
      <c r="AA435" s="598"/>
      <c r="AB435" s="598"/>
      <c r="AC435" s="598"/>
      <c r="AD435" s="598"/>
      <c r="AE435" s="598"/>
      <c r="AF435" s="598"/>
      <c r="AG435" s="598"/>
      <c r="AH435" s="598"/>
      <c r="AI435" s="598"/>
      <c r="AJ435" s="598"/>
      <c r="AK435" s="598"/>
      <c r="AL435" s="598"/>
      <c r="AM435" s="598"/>
      <c r="AN435" s="598"/>
      <c r="AO435" s="598"/>
      <c r="AP435" s="598"/>
      <c r="AQ435" s="598"/>
      <c r="AR435" s="598"/>
      <c r="AS435" s="598"/>
      <c r="AT435" s="598"/>
      <c r="AU435" s="598"/>
      <c r="AV435" s="598"/>
      <c r="AW435" s="598"/>
      <c r="AX435" s="598"/>
      <c r="AY435" s="598"/>
      <c r="AZ435" s="598"/>
      <c r="BA435" s="598"/>
      <c r="BB435" s="598"/>
      <c r="BC435" s="598"/>
      <c r="BD435" s="598"/>
      <c r="BE435" s="598"/>
      <c r="BF435" s="598"/>
      <c r="BG435" s="598"/>
      <c r="BH435" s="598"/>
      <c r="BI435" s="598"/>
      <c r="BJ435" s="598"/>
      <c r="BK435" s="598"/>
      <c r="BL435" s="598"/>
      <c r="BM435" s="598"/>
      <c r="BN435" s="598"/>
      <c r="BO435" s="598"/>
      <c r="BP435" s="598"/>
      <c r="BQ435" s="598"/>
      <c r="BR435" s="598"/>
      <c r="BS435" s="598"/>
      <c r="BT435" s="598"/>
      <c r="BU435" s="598"/>
      <c r="BV435" s="598"/>
      <c r="BW435" s="598"/>
      <c r="BX435" s="598"/>
      <c r="BY435" s="598"/>
      <c r="BZ435" s="598"/>
      <c r="CA435" s="598"/>
      <c r="CB435" s="598"/>
      <c r="CC435" s="598"/>
      <c r="CD435" s="598"/>
      <c r="CE435" s="598"/>
      <c r="CF435" s="598"/>
      <c r="CG435" s="598"/>
      <c r="CH435" s="598"/>
      <c r="CI435" s="598"/>
      <c r="CJ435" s="598"/>
      <c r="CK435" s="598"/>
      <c r="CL435" s="598"/>
      <c r="CM435" s="598"/>
      <c r="CN435" s="598"/>
      <c r="CO435" s="598"/>
      <c r="CP435" s="598"/>
      <c r="CQ435" s="598"/>
      <c r="CR435" s="598"/>
      <c r="CS435" s="598"/>
      <c r="CT435" s="598"/>
      <c r="CU435" s="598"/>
      <c r="CV435" s="598"/>
      <c r="CW435" s="598"/>
      <c r="CX435" s="598"/>
      <c r="CY435" s="598"/>
      <c r="CZ435" s="598"/>
      <c r="DA435" s="598"/>
      <c r="DB435" s="598"/>
      <c r="DC435" s="598"/>
      <c r="DD435" s="598"/>
      <c r="DE435" s="598"/>
      <c r="DF435" s="598"/>
      <c r="DG435" s="598"/>
      <c r="DH435" s="598"/>
      <c r="DI435" s="598"/>
      <c r="DJ435" s="598"/>
      <c r="DK435" s="598"/>
      <c r="DL435" s="598"/>
      <c r="DM435" s="598"/>
      <c r="DN435" s="598"/>
      <c r="DO435" s="598"/>
      <c r="DP435" s="598"/>
      <c r="DQ435" s="598"/>
      <c r="DR435" s="598"/>
      <c r="DS435" s="598"/>
      <c r="DT435" s="598"/>
      <c r="DU435" s="598"/>
      <c r="DV435" s="598"/>
      <c r="DW435" s="598"/>
      <c r="DX435" s="598"/>
      <c r="DY435" s="598"/>
      <c r="DZ435" s="598"/>
      <c r="EA435" s="598"/>
      <c r="EB435" s="598"/>
      <c r="EC435" s="598"/>
      <c r="ED435" s="598"/>
      <c r="EE435" s="598"/>
      <c r="EF435" s="598"/>
      <c r="EG435" s="598"/>
      <c r="EH435" s="598"/>
      <c r="EI435" s="598"/>
      <c r="EJ435" s="598"/>
      <c r="EK435" s="598"/>
      <c r="EL435" s="598"/>
      <c r="EM435" s="598"/>
      <c r="EN435" s="598"/>
      <c r="EO435" s="598"/>
      <c r="EP435" s="598"/>
      <c r="EQ435" s="598"/>
      <c r="ER435" s="598"/>
    </row>
    <row r="436" spans="1:148" ht="15" customHeight="1">
      <c r="A436" s="598"/>
      <c r="B436" s="598"/>
      <c r="C436" s="598"/>
      <c r="D436" s="598"/>
      <c r="E436" s="598"/>
      <c r="F436" s="598"/>
      <c r="G436" s="598"/>
      <c r="H436" s="598"/>
      <c r="I436" s="598"/>
      <c r="J436" s="598"/>
      <c r="K436" s="598"/>
      <c r="L436" s="598"/>
      <c r="M436" s="598"/>
      <c r="N436" s="598"/>
      <c r="O436" s="598"/>
      <c r="P436" s="598"/>
      <c r="Q436" s="598"/>
      <c r="R436" s="598"/>
      <c r="S436" s="598"/>
      <c r="T436" s="598"/>
      <c r="U436" s="598"/>
      <c r="V436" s="598"/>
      <c r="W436" s="598"/>
      <c r="X436" s="598"/>
      <c r="Y436" s="598"/>
      <c r="Z436" s="598"/>
      <c r="AA436" s="598"/>
      <c r="AB436" s="598"/>
      <c r="AC436" s="598"/>
      <c r="AD436" s="598"/>
      <c r="AE436" s="598"/>
      <c r="AF436" s="598"/>
      <c r="AG436" s="598"/>
      <c r="AH436" s="598"/>
      <c r="AI436" s="598"/>
      <c r="AJ436" s="598"/>
      <c r="AK436" s="598"/>
      <c r="AL436" s="598"/>
      <c r="AM436" s="598"/>
      <c r="AN436" s="598"/>
      <c r="AO436" s="598"/>
      <c r="AP436" s="598"/>
      <c r="AQ436" s="598"/>
      <c r="AR436" s="598"/>
      <c r="AS436" s="598"/>
      <c r="AT436" s="598"/>
      <c r="AU436" s="598"/>
      <c r="AV436" s="598"/>
      <c r="AW436" s="598"/>
      <c r="AX436" s="598"/>
      <c r="AY436" s="598"/>
      <c r="AZ436" s="598"/>
      <c r="BA436" s="598"/>
      <c r="BB436" s="598"/>
      <c r="BC436" s="598"/>
      <c r="BD436" s="598"/>
      <c r="BE436" s="598"/>
      <c r="BF436" s="598"/>
      <c r="BG436" s="598"/>
      <c r="BH436" s="598"/>
      <c r="BI436" s="598"/>
      <c r="BJ436" s="598"/>
      <c r="BK436" s="598"/>
      <c r="BL436" s="598"/>
      <c r="BM436" s="598"/>
      <c r="BN436" s="598"/>
      <c r="BO436" s="598"/>
      <c r="BP436" s="598"/>
      <c r="BQ436" s="598"/>
      <c r="BR436" s="598"/>
      <c r="BS436" s="598"/>
      <c r="BT436" s="598"/>
      <c r="BU436" s="598"/>
      <c r="BV436" s="598"/>
      <c r="BW436" s="598"/>
      <c r="BX436" s="598"/>
      <c r="BY436" s="598"/>
      <c r="BZ436" s="598"/>
      <c r="CA436" s="598"/>
      <c r="CB436" s="598"/>
      <c r="CC436" s="598"/>
      <c r="CD436" s="598"/>
      <c r="CE436" s="598"/>
      <c r="CF436" s="598"/>
      <c r="CG436" s="598"/>
      <c r="CH436" s="598"/>
      <c r="CI436" s="598"/>
      <c r="CJ436" s="598"/>
      <c r="CK436" s="598"/>
      <c r="CL436" s="598"/>
      <c r="CM436" s="598"/>
      <c r="CN436" s="598"/>
      <c r="CO436" s="598"/>
      <c r="CP436" s="598"/>
      <c r="CQ436" s="598"/>
      <c r="CR436" s="598"/>
      <c r="CS436" s="598"/>
      <c r="CT436" s="598"/>
      <c r="CU436" s="598"/>
      <c r="CV436" s="598"/>
      <c r="CW436" s="598"/>
      <c r="CX436" s="598"/>
      <c r="CY436" s="598"/>
      <c r="CZ436" s="598"/>
      <c r="DA436" s="598"/>
      <c r="DB436" s="598"/>
      <c r="DC436" s="598"/>
      <c r="DD436" s="598"/>
      <c r="DE436" s="598"/>
      <c r="DF436" s="598"/>
      <c r="DG436" s="598"/>
      <c r="DH436" s="598"/>
      <c r="DI436" s="598"/>
      <c r="DJ436" s="598"/>
      <c r="DK436" s="598"/>
      <c r="DL436" s="598"/>
      <c r="DM436" s="598"/>
      <c r="DN436" s="598"/>
      <c r="DO436" s="598"/>
      <c r="DP436" s="598"/>
      <c r="DQ436" s="598"/>
      <c r="DR436" s="598"/>
      <c r="DS436" s="598"/>
      <c r="DT436" s="598"/>
      <c r="DU436" s="598"/>
      <c r="DV436" s="598"/>
      <c r="DW436" s="598"/>
      <c r="DX436" s="598"/>
      <c r="DY436" s="598"/>
      <c r="DZ436" s="598"/>
      <c r="EA436" s="598"/>
      <c r="EB436" s="598"/>
      <c r="EC436" s="598"/>
      <c r="ED436" s="598"/>
      <c r="EE436" s="598"/>
      <c r="EF436" s="598"/>
      <c r="EG436" s="598"/>
      <c r="EH436" s="598"/>
      <c r="EI436" s="598"/>
      <c r="EJ436" s="598"/>
      <c r="EK436" s="598"/>
      <c r="EL436" s="598"/>
      <c r="EM436" s="598"/>
      <c r="EN436" s="598"/>
      <c r="EO436" s="598"/>
      <c r="EP436" s="598"/>
      <c r="EQ436" s="598"/>
      <c r="ER436" s="598"/>
    </row>
    <row r="437" spans="1:148" ht="15" customHeight="1">
      <c r="A437" s="598"/>
      <c r="B437" s="598"/>
      <c r="C437" s="598"/>
      <c r="D437" s="598"/>
      <c r="E437" s="598"/>
      <c r="F437" s="598"/>
      <c r="G437" s="598"/>
      <c r="H437" s="598"/>
      <c r="I437" s="598"/>
      <c r="J437" s="598"/>
      <c r="K437" s="598"/>
      <c r="L437" s="598"/>
      <c r="M437" s="598"/>
      <c r="N437" s="598"/>
      <c r="O437" s="598"/>
      <c r="P437" s="598"/>
      <c r="Q437" s="598"/>
      <c r="R437" s="598"/>
      <c r="S437" s="598"/>
      <c r="T437" s="598"/>
      <c r="U437" s="598"/>
      <c r="V437" s="598"/>
      <c r="W437" s="598"/>
      <c r="X437" s="598"/>
      <c r="Y437" s="598"/>
      <c r="Z437" s="598"/>
      <c r="AA437" s="598"/>
      <c r="AB437" s="598"/>
      <c r="AC437" s="598"/>
      <c r="AD437" s="598"/>
      <c r="AE437" s="598"/>
      <c r="AF437" s="598"/>
      <c r="AG437" s="598"/>
      <c r="AH437" s="598"/>
      <c r="AI437" s="598"/>
      <c r="AJ437" s="598"/>
      <c r="AK437" s="598"/>
      <c r="AL437" s="598"/>
      <c r="AM437" s="598"/>
      <c r="AN437" s="598"/>
      <c r="AO437" s="598"/>
      <c r="AP437" s="598"/>
      <c r="AQ437" s="598"/>
      <c r="AR437" s="598"/>
      <c r="AS437" s="598"/>
      <c r="AT437" s="598"/>
      <c r="AU437" s="598"/>
      <c r="AV437" s="598"/>
      <c r="AW437" s="598"/>
      <c r="AX437" s="598"/>
      <c r="AY437" s="598"/>
      <c r="AZ437" s="598"/>
      <c r="BA437" s="598"/>
      <c r="BB437" s="598"/>
      <c r="BC437" s="598"/>
      <c r="BD437" s="598"/>
      <c r="BE437" s="598"/>
      <c r="BF437" s="598"/>
      <c r="BG437" s="598"/>
      <c r="BH437" s="598"/>
      <c r="BI437" s="598"/>
      <c r="BJ437" s="598"/>
      <c r="BK437" s="598"/>
      <c r="BL437" s="598"/>
      <c r="BM437" s="598"/>
      <c r="BN437" s="598"/>
      <c r="BO437" s="598"/>
      <c r="BP437" s="598"/>
      <c r="BQ437" s="598"/>
      <c r="BR437" s="598"/>
      <c r="BS437" s="598"/>
      <c r="BT437" s="598"/>
      <c r="BU437" s="598"/>
      <c r="BV437" s="598"/>
      <c r="BW437" s="598"/>
      <c r="BX437" s="598"/>
      <c r="BY437" s="598"/>
      <c r="BZ437" s="598"/>
      <c r="CA437" s="598"/>
      <c r="CB437" s="598"/>
      <c r="CC437" s="598"/>
      <c r="CD437" s="598"/>
      <c r="CE437" s="598"/>
      <c r="CF437" s="598"/>
      <c r="CG437" s="598"/>
      <c r="CH437" s="598"/>
      <c r="CI437" s="598"/>
      <c r="CJ437" s="598"/>
      <c r="CK437" s="598"/>
      <c r="CL437" s="598"/>
      <c r="CM437" s="598"/>
      <c r="CN437" s="598"/>
      <c r="CO437" s="598"/>
      <c r="CP437" s="598"/>
      <c r="CQ437" s="598"/>
      <c r="CR437" s="598"/>
      <c r="CS437" s="598"/>
      <c r="CT437" s="598"/>
      <c r="CU437" s="598"/>
      <c r="CV437" s="598"/>
      <c r="CW437" s="598"/>
      <c r="CX437" s="598"/>
      <c r="CY437" s="598"/>
      <c r="CZ437" s="598"/>
      <c r="DA437" s="598"/>
      <c r="DB437" s="598"/>
      <c r="DC437" s="598"/>
      <c r="DD437" s="598"/>
      <c r="DE437" s="598"/>
      <c r="DF437" s="598"/>
      <c r="DG437" s="598"/>
      <c r="DH437" s="598"/>
      <c r="DI437" s="598"/>
      <c r="DJ437" s="598"/>
      <c r="DK437" s="598"/>
      <c r="DL437" s="598"/>
      <c r="DM437" s="598"/>
      <c r="DN437" s="598"/>
      <c r="DO437" s="598"/>
      <c r="DP437" s="598"/>
      <c r="DQ437" s="598"/>
      <c r="DR437" s="598"/>
      <c r="DS437" s="598"/>
      <c r="DT437" s="598"/>
      <c r="DU437" s="598"/>
      <c r="DV437" s="598"/>
      <c r="DW437" s="598"/>
      <c r="DX437" s="598"/>
      <c r="DY437" s="598"/>
      <c r="DZ437" s="598"/>
      <c r="EA437" s="598"/>
      <c r="EB437" s="598"/>
      <c r="EC437" s="598"/>
      <c r="ED437" s="598"/>
      <c r="EE437" s="598"/>
      <c r="EF437" s="598"/>
      <c r="EG437" s="598"/>
      <c r="EH437" s="598"/>
      <c r="EI437" s="598"/>
      <c r="EJ437" s="598"/>
      <c r="EK437" s="598"/>
      <c r="EL437" s="598"/>
      <c r="EM437" s="598"/>
      <c r="EN437" s="598"/>
      <c r="EO437" s="598"/>
      <c r="EP437" s="598"/>
      <c r="EQ437" s="598"/>
      <c r="ER437" s="598"/>
    </row>
    <row r="438" spans="1:148" ht="15" customHeight="1">
      <c r="A438" s="598"/>
      <c r="B438" s="598"/>
      <c r="C438" s="598"/>
      <c r="D438" s="598"/>
      <c r="E438" s="598"/>
      <c r="F438" s="598"/>
      <c r="G438" s="598"/>
      <c r="H438" s="598"/>
      <c r="I438" s="598"/>
      <c r="J438" s="598"/>
      <c r="K438" s="598"/>
      <c r="L438" s="598"/>
      <c r="M438" s="598"/>
      <c r="N438" s="598"/>
      <c r="O438" s="598"/>
      <c r="P438" s="598"/>
      <c r="Q438" s="598"/>
      <c r="R438" s="598"/>
      <c r="S438" s="598"/>
      <c r="T438" s="598"/>
      <c r="U438" s="598"/>
      <c r="V438" s="598"/>
      <c r="W438" s="598"/>
      <c r="X438" s="598"/>
      <c r="Y438" s="598"/>
      <c r="Z438" s="598"/>
      <c r="AA438" s="598"/>
      <c r="AB438" s="598"/>
      <c r="AC438" s="598"/>
      <c r="AD438" s="598"/>
      <c r="AE438" s="598"/>
      <c r="AF438" s="598"/>
      <c r="AG438" s="598"/>
      <c r="AH438" s="598"/>
      <c r="AI438" s="598"/>
      <c r="AJ438" s="598"/>
      <c r="AK438" s="598"/>
      <c r="AL438" s="598"/>
      <c r="AM438" s="598"/>
      <c r="AN438" s="598"/>
      <c r="AO438" s="598"/>
      <c r="AP438" s="598"/>
      <c r="AQ438" s="598"/>
      <c r="AR438" s="598"/>
      <c r="AS438" s="598"/>
      <c r="AT438" s="598"/>
      <c r="AU438" s="598"/>
      <c r="AV438" s="598"/>
      <c r="AW438" s="598"/>
      <c r="AX438" s="598"/>
      <c r="AY438" s="598"/>
      <c r="AZ438" s="598"/>
      <c r="BA438" s="598"/>
      <c r="BB438" s="598"/>
      <c r="BC438" s="598"/>
      <c r="BD438" s="598"/>
      <c r="BE438" s="598"/>
      <c r="BF438" s="598"/>
      <c r="BG438" s="598"/>
      <c r="BH438" s="598"/>
      <c r="BI438" s="598"/>
      <c r="BJ438" s="598"/>
      <c r="BK438" s="598"/>
      <c r="BL438" s="598"/>
      <c r="BM438" s="598"/>
      <c r="BN438" s="598"/>
      <c r="BO438" s="598"/>
      <c r="BP438" s="598"/>
      <c r="BQ438" s="598"/>
      <c r="BR438" s="598"/>
      <c r="BS438" s="598"/>
      <c r="BT438" s="598"/>
      <c r="BU438" s="598"/>
      <c r="BV438" s="598"/>
      <c r="BW438" s="598"/>
      <c r="BX438" s="598"/>
      <c r="BY438" s="598"/>
      <c r="BZ438" s="598"/>
      <c r="CA438" s="598"/>
      <c r="CB438" s="598"/>
      <c r="CC438" s="598"/>
      <c r="CD438" s="598"/>
      <c r="CE438" s="598"/>
      <c r="CF438" s="598"/>
      <c r="CG438" s="598"/>
      <c r="CH438" s="598"/>
      <c r="CI438" s="598"/>
      <c r="CJ438" s="598"/>
      <c r="CK438" s="598"/>
      <c r="CL438" s="598"/>
      <c r="CM438" s="598"/>
      <c r="CN438" s="598"/>
      <c r="CO438" s="598"/>
      <c r="CP438" s="598"/>
      <c r="CQ438" s="598"/>
      <c r="CR438" s="598"/>
      <c r="CS438" s="598"/>
      <c r="CT438" s="598"/>
      <c r="CU438" s="598"/>
      <c r="CV438" s="598"/>
      <c r="CW438" s="598"/>
      <c r="CX438" s="598"/>
      <c r="CY438" s="598"/>
      <c r="CZ438" s="598"/>
      <c r="DA438" s="598"/>
      <c r="DB438" s="598"/>
      <c r="DC438" s="598"/>
      <c r="DD438" s="598"/>
      <c r="DE438" s="598"/>
      <c r="DF438" s="598"/>
      <c r="DG438" s="598"/>
      <c r="DH438" s="598"/>
      <c r="DI438" s="598"/>
      <c r="DJ438" s="598"/>
      <c r="DK438" s="598"/>
      <c r="DL438" s="598"/>
      <c r="DM438" s="598"/>
      <c r="DN438" s="598"/>
      <c r="DO438" s="598"/>
      <c r="DP438" s="598"/>
      <c r="DQ438" s="598"/>
      <c r="DR438" s="598"/>
      <c r="DS438" s="598"/>
      <c r="DT438" s="598"/>
      <c r="DU438" s="598"/>
      <c r="DV438" s="598"/>
      <c r="DW438" s="598"/>
      <c r="DX438" s="598"/>
      <c r="DY438" s="598"/>
      <c r="DZ438" s="598"/>
      <c r="EA438" s="598"/>
      <c r="EB438" s="598"/>
      <c r="EC438" s="598"/>
      <c r="ED438" s="598"/>
      <c r="EE438" s="598"/>
      <c r="EF438" s="598"/>
      <c r="EG438" s="598"/>
      <c r="EH438" s="598"/>
      <c r="EI438" s="598"/>
      <c r="EJ438" s="598"/>
      <c r="EK438" s="598"/>
      <c r="EL438" s="598"/>
      <c r="EM438" s="598"/>
      <c r="EN438" s="598"/>
      <c r="EO438" s="598"/>
      <c r="EP438" s="598"/>
      <c r="EQ438" s="598"/>
      <c r="ER438" s="598"/>
    </row>
    <row r="439" spans="1:148" ht="15" customHeight="1">
      <c r="A439" s="598"/>
      <c r="B439" s="598"/>
      <c r="C439" s="598"/>
      <c r="D439" s="598"/>
      <c r="E439" s="598"/>
      <c r="F439" s="598"/>
      <c r="G439" s="598"/>
      <c r="H439" s="598"/>
      <c r="I439" s="598"/>
      <c r="J439" s="598"/>
      <c r="K439" s="598"/>
      <c r="L439" s="598"/>
      <c r="M439" s="598"/>
      <c r="N439" s="598"/>
      <c r="O439" s="598"/>
      <c r="P439" s="598"/>
      <c r="Q439" s="598"/>
      <c r="R439" s="598"/>
      <c r="S439" s="598"/>
      <c r="T439" s="598"/>
      <c r="U439" s="598"/>
      <c r="V439" s="598"/>
      <c r="W439" s="598"/>
      <c r="X439" s="598"/>
      <c r="Y439" s="598"/>
      <c r="Z439" s="598"/>
      <c r="AA439" s="598"/>
      <c r="AB439" s="598"/>
      <c r="AC439" s="598"/>
      <c r="AD439" s="598"/>
      <c r="AE439" s="598"/>
      <c r="AF439" s="598"/>
      <c r="AG439" s="598"/>
      <c r="AH439" s="598"/>
      <c r="AI439" s="598"/>
      <c r="AJ439" s="598"/>
      <c r="AK439" s="598"/>
      <c r="AL439" s="598"/>
      <c r="AM439" s="598"/>
      <c r="AN439" s="598"/>
      <c r="AO439" s="598"/>
      <c r="AP439" s="598"/>
      <c r="AQ439" s="598"/>
      <c r="AR439" s="598"/>
      <c r="AS439" s="598"/>
      <c r="AT439" s="598"/>
      <c r="AU439" s="598"/>
      <c r="AV439" s="598"/>
      <c r="AW439" s="598"/>
      <c r="AX439" s="598"/>
      <c r="AY439" s="598"/>
      <c r="AZ439" s="598"/>
      <c r="BA439" s="598"/>
      <c r="BB439" s="598"/>
      <c r="BC439" s="598"/>
      <c r="BD439" s="598"/>
      <c r="BE439" s="598"/>
      <c r="BF439" s="598"/>
      <c r="BG439" s="598"/>
      <c r="BH439" s="598"/>
      <c r="BI439" s="598"/>
      <c r="BJ439" s="598"/>
      <c r="BK439" s="598"/>
      <c r="BL439" s="598"/>
      <c r="BM439" s="598"/>
      <c r="BN439" s="598"/>
      <c r="BO439" s="598"/>
      <c r="BP439" s="598"/>
      <c r="BQ439" s="598"/>
      <c r="BR439" s="598"/>
      <c r="BS439" s="598"/>
      <c r="BT439" s="598"/>
      <c r="BU439" s="598"/>
      <c r="BV439" s="598"/>
      <c r="BW439" s="598"/>
      <c r="BX439" s="598"/>
      <c r="BY439" s="598"/>
      <c r="BZ439" s="598"/>
      <c r="CA439" s="598"/>
      <c r="CB439" s="598"/>
      <c r="CC439" s="598"/>
      <c r="CD439" s="598"/>
      <c r="CE439" s="598"/>
      <c r="CF439" s="598"/>
      <c r="CG439" s="598"/>
      <c r="CH439" s="598"/>
      <c r="CI439" s="598"/>
      <c r="CJ439" s="598"/>
      <c r="CK439" s="598"/>
      <c r="CL439" s="598"/>
      <c r="CM439" s="598"/>
      <c r="CN439" s="598"/>
      <c r="CO439" s="598"/>
      <c r="CP439" s="598"/>
      <c r="CQ439" s="598"/>
      <c r="CR439" s="598"/>
      <c r="CS439" s="598"/>
      <c r="CT439" s="598"/>
      <c r="CU439" s="598"/>
      <c r="CV439" s="598"/>
      <c r="CW439" s="598"/>
      <c r="CX439" s="598"/>
      <c r="CY439" s="598"/>
      <c r="CZ439" s="598"/>
      <c r="DA439" s="598"/>
      <c r="DB439" s="598"/>
      <c r="DC439" s="598"/>
      <c r="DD439" s="598"/>
      <c r="DE439" s="598"/>
      <c r="DF439" s="598"/>
      <c r="DG439" s="598"/>
      <c r="DH439" s="598"/>
      <c r="DI439" s="598"/>
      <c r="DJ439" s="598"/>
      <c r="DK439" s="598"/>
      <c r="DL439" s="598"/>
      <c r="DM439" s="598"/>
      <c r="DN439" s="598"/>
      <c r="DO439" s="598"/>
      <c r="DP439" s="598"/>
      <c r="DQ439" s="598"/>
      <c r="DR439" s="598"/>
      <c r="DS439" s="598"/>
      <c r="DT439" s="598"/>
      <c r="DU439" s="598"/>
      <c r="DV439" s="598"/>
      <c r="DW439" s="598"/>
      <c r="DX439" s="598"/>
      <c r="DY439" s="598"/>
      <c r="DZ439" s="598"/>
      <c r="EA439" s="598"/>
      <c r="EB439" s="598"/>
      <c r="EC439" s="598"/>
      <c r="ED439" s="598"/>
      <c r="EE439" s="598"/>
      <c r="EF439" s="598"/>
      <c r="EG439" s="598"/>
      <c r="EH439" s="598"/>
      <c r="EI439" s="598"/>
      <c r="EJ439" s="598"/>
      <c r="EK439" s="598"/>
      <c r="EL439" s="598"/>
      <c r="EM439" s="598"/>
      <c r="EN439" s="598"/>
      <c r="EO439" s="598"/>
      <c r="EP439" s="598"/>
      <c r="EQ439" s="598"/>
      <c r="ER439" s="598"/>
    </row>
    <row r="440" spans="1:148" ht="15" customHeight="1">
      <c r="A440" s="598"/>
      <c r="B440" s="598"/>
      <c r="C440" s="598"/>
      <c r="D440" s="598"/>
      <c r="E440" s="598"/>
      <c r="F440" s="598"/>
      <c r="G440" s="598"/>
      <c r="H440" s="598"/>
      <c r="I440" s="598"/>
      <c r="J440" s="598"/>
      <c r="K440" s="598"/>
      <c r="L440" s="598"/>
      <c r="M440" s="598"/>
      <c r="N440" s="598"/>
      <c r="O440" s="598"/>
      <c r="P440" s="598"/>
      <c r="Q440" s="598"/>
      <c r="R440" s="598"/>
      <c r="S440" s="598"/>
      <c r="T440" s="598"/>
      <c r="U440" s="598"/>
      <c r="V440" s="598"/>
      <c r="W440" s="598"/>
      <c r="X440" s="598"/>
      <c r="Y440" s="598"/>
      <c r="Z440" s="598"/>
      <c r="AA440" s="598"/>
      <c r="AB440" s="598"/>
      <c r="AC440" s="598"/>
      <c r="AD440" s="598"/>
      <c r="AE440" s="598"/>
      <c r="AF440" s="598"/>
      <c r="AG440" s="598"/>
      <c r="AH440" s="598"/>
      <c r="AI440" s="598"/>
      <c r="AJ440" s="598"/>
      <c r="AK440" s="598"/>
      <c r="AL440" s="598"/>
      <c r="AM440" s="598"/>
      <c r="AN440" s="598"/>
      <c r="AO440" s="598"/>
      <c r="AP440" s="598"/>
      <c r="AQ440" s="598"/>
      <c r="AR440" s="598"/>
      <c r="AS440" s="598"/>
      <c r="AT440" s="598"/>
      <c r="AU440" s="598"/>
      <c r="AV440" s="598"/>
      <c r="AW440" s="598"/>
      <c r="AX440" s="598"/>
      <c r="AY440" s="598"/>
      <c r="AZ440" s="598"/>
      <c r="BA440" s="598"/>
      <c r="BB440" s="598"/>
      <c r="BC440" s="598"/>
      <c r="BD440" s="598"/>
      <c r="BE440" s="598"/>
      <c r="BF440" s="598"/>
      <c r="BG440" s="598"/>
      <c r="BH440" s="598"/>
      <c r="BI440" s="598"/>
      <c r="BJ440" s="598"/>
      <c r="BK440" s="598"/>
      <c r="BL440" s="598"/>
      <c r="BM440" s="598"/>
      <c r="BN440" s="598"/>
      <c r="BO440" s="598"/>
      <c r="BP440" s="598"/>
      <c r="BQ440" s="598"/>
      <c r="BR440" s="598"/>
      <c r="BS440" s="598"/>
      <c r="BT440" s="598"/>
      <c r="BU440" s="598"/>
      <c r="BV440" s="598"/>
      <c r="BW440" s="598"/>
      <c r="BX440" s="598"/>
      <c r="BY440" s="598"/>
      <c r="BZ440" s="598"/>
      <c r="CA440" s="598"/>
      <c r="CB440" s="598"/>
      <c r="CC440" s="598"/>
      <c r="CD440" s="598"/>
      <c r="CE440" s="598"/>
      <c r="CF440" s="598"/>
      <c r="CG440" s="598"/>
      <c r="CH440" s="598"/>
      <c r="CI440" s="598"/>
      <c r="CJ440" s="598"/>
      <c r="CK440" s="598"/>
      <c r="CL440" s="598"/>
      <c r="CM440" s="598"/>
      <c r="CN440" s="598"/>
      <c r="CO440" s="598"/>
      <c r="CP440" s="598"/>
      <c r="CQ440" s="598"/>
      <c r="CR440" s="598"/>
      <c r="CS440" s="598"/>
      <c r="CT440" s="598"/>
      <c r="CU440" s="598"/>
      <c r="CV440" s="598"/>
      <c r="CW440" s="598"/>
      <c r="CX440" s="598"/>
      <c r="CY440" s="598"/>
      <c r="CZ440" s="598"/>
      <c r="DA440" s="598"/>
      <c r="DB440" s="598"/>
      <c r="DC440" s="598"/>
      <c r="DD440" s="598"/>
      <c r="DE440" s="598"/>
      <c r="DF440" s="598"/>
      <c r="DG440" s="598"/>
      <c r="DH440" s="598"/>
      <c r="DI440" s="598"/>
      <c r="DJ440" s="598"/>
      <c r="DK440" s="598"/>
      <c r="DL440" s="598"/>
      <c r="DM440" s="598"/>
      <c r="DN440" s="598"/>
      <c r="DO440" s="598"/>
      <c r="DP440" s="598"/>
      <c r="DQ440" s="598"/>
      <c r="DR440" s="598"/>
      <c r="DS440" s="598"/>
      <c r="DT440" s="598"/>
      <c r="DU440" s="598"/>
      <c r="DV440" s="598"/>
      <c r="DW440" s="598"/>
      <c r="DX440" s="598"/>
      <c r="DY440" s="598"/>
      <c r="DZ440" s="598"/>
      <c r="EA440" s="598"/>
      <c r="EB440" s="598"/>
      <c r="EC440" s="598"/>
      <c r="ED440" s="598"/>
      <c r="EE440" s="598"/>
      <c r="EF440" s="598"/>
      <c r="EG440" s="598"/>
      <c r="EH440" s="598"/>
      <c r="EI440" s="598"/>
      <c r="EJ440" s="598"/>
      <c r="EK440" s="598"/>
      <c r="EL440" s="598"/>
      <c r="EM440" s="598"/>
      <c r="EN440" s="598"/>
      <c r="EO440" s="598"/>
      <c r="EP440" s="598"/>
      <c r="EQ440" s="598"/>
      <c r="ER440" s="598"/>
    </row>
    <row r="441" spans="1:148" ht="15" customHeight="1">
      <c r="A441" s="598"/>
      <c r="B441" s="598"/>
      <c r="C441" s="598"/>
      <c r="D441" s="598"/>
      <c r="E441" s="598"/>
      <c r="F441" s="598"/>
      <c r="G441" s="598"/>
      <c r="H441" s="598"/>
      <c r="I441" s="598"/>
      <c r="J441" s="598"/>
      <c r="K441" s="598"/>
      <c r="L441" s="598"/>
      <c r="M441" s="598"/>
      <c r="N441" s="598"/>
      <c r="O441" s="598"/>
      <c r="P441" s="598"/>
      <c r="Q441" s="598"/>
      <c r="R441" s="598"/>
      <c r="S441" s="598"/>
      <c r="T441" s="598"/>
      <c r="U441" s="598"/>
      <c r="V441" s="598"/>
      <c r="W441" s="598"/>
      <c r="X441" s="598"/>
      <c r="Y441" s="598"/>
      <c r="Z441" s="598"/>
      <c r="AA441" s="598"/>
      <c r="AB441" s="598"/>
      <c r="AC441" s="598"/>
      <c r="AD441" s="598"/>
      <c r="AE441" s="598"/>
      <c r="AF441" s="598"/>
      <c r="AG441" s="598"/>
      <c r="AH441" s="598"/>
      <c r="AI441" s="598"/>
      <c r="AJ441" s="598"/>
      <c r="AK441" s="598"/>
      <c r="AL441" s="598"/>
      <c r="AM441" s="598"/>
      <c r="AN441" s="598"/>
      <c r="AO441" s="598"/>
      <c r="AP441" s="598"/>
      <c r="AQ441" s="598"/>
      <c r="AR441" s="598"/>
      <c r="AS441" s="598"/>
      <c r="AT441" s="598"/>
      <c r="AU441" s="598"/>
      <c r="AV441" s="598"/>
      <c r="AW441" s="598"/>
      <c r="AX441" s="598"/>
      <c r="AY441" s="598"/>
      <c r="AZ441" s="598"/>
      <c r="BA441" s="598"/>
      <c r="BB441" s="598"/>
      <c r="BC441" s="598"/>
      <c r="BD441" s="598"/>
      <c r="BE441" s="598"/>
      <c r="BF441" s="598"/>
      <c r="BG441" s="598"/>
      <c r="BH441" s="598"/>
      <c r="BI441" s="598"/>
      <c r="BJ441" s="598"/>
      <c r="BK441" s="598"/>
      <c r="BL441" s="598"/>
      <c r="BM441" s="598"/>
      <c r="BN441" s="598"/>
      <c r="BO441" s="598"/>
      <c r="BP441" s="598"/>
      <c r="BQ441" s="598"/>
      <c r="BR441" s="598"/>
      <c r="BS441" s="598"/>
      <c r="BT441" s="598"/>
      <c r="BU441" s="598"/>
      <c r="BV441" s="598"/>
      <c r="BW441" s="598"/>
      <c r="BX441" s="598"/>
      <c r="BY441" s="598"/>
      <c r="BZ441" s="598"/>
      <c r="CA441" s="598"/>
      <c r="CB441" s="598"/>
      <c r="CC441" s="598"/>
      <c r="CD441" s="598"/>
      <c r="CE441" s="598"/>
      <c r="CF441" s="598"/>
      <c r="CG441" s="598"/>
      <c r="CH441" s="598"/>
      <c r="CI441" s="598"/>
      <c r="CJ441" s="598"/>
      <c r="CK441" s="598"/>
      <c r="CL441" s="598"/>
      <c r="CM441" s="598"/>
      <c r="CN441" s="598"/>
      <c r="CO441" s="598"/>
      <c r="CP441" s="598"/>
      <c r="CQ441" s="598"/>
      <c r="CR441" s="598"/>
      <c r="CS441" s="598"/>
      <c r="CT441" s="598"/>
      <c r="CU441" s="598"/>
      <c r="CV441" s="598"/>
      <c r="CW441" s="598"/>
      <c r="CX441" s="598"/>
      <c r="CY441" s="598"/>
      <c r="CZ441" s="598"/>
      <c r="DA441" s="598"/>
      <c r="DB441" s="598"/>
      <c r="DC441" s="598"/>
      <c r="DD441" s="598"/>
      <c r="DE441" s="598"/>
      <c r="DF441" s="598"/>
      <c r="DG441" s="598"/>
      <c r="DH441" s="598"/>
      <c r="DI441" s="598"/>
      <c r="DJ441" s="598"/>
      <c r="DK441" s="598"/>
      <c r="DL441" s="598"/>
      <c r="DM441" s="598"/>
      <c r="DN441" s="598"/>
      <c r="DO441" s="598"/>
      <c r="DP441" s="598"/>
      <c r="DQ441" s="598"/>
      <c r="DR441" s="598"/>
      <c r="DS441" s="598"/>
      <c r="DT441" s="598"/>
      <c r="DU441" s="598"/>
      <c r="DV441" s="598"/>
      <c r="DW441" s="598"/>
      <c r="DX441" s="598"/>
      <c r="DY441" s="598"/>
      <c r="DZ441" s="598"/>
      <c r="EA441" s="598"/>
      <c r="EB441" s="598"/>
      <c r="EC441" s="598"/>
      <c r="ED441" s="598"/>
      <c r="EE441" s="598"/>
      <c r="EF441" s="598"/>
      <c r="EG441" s="598"/>
      <c r="EH441" s="598"/>
      <c r="EI441" s="598"/>
      <c r="EJ441" s="598"/>
      <c r="EK441" s="598"/>
      <c r="EL441" s="598"/>
      <c r="EM441" s="598"/>
      <c r="EN441" s="598"/>
      <c r="EO441" s="598"/>
      <c r="EP441" s="598"/>
      <c r="EQ441" s="598"/>
      <c r="ER441" s="598"/>
    </row>
    <row r="442" spans="1:148" ht="15" customHeight="1">
      <c r="A442" s="598"/>
      <c r="B442" s="598"/>
      <c r="C442" s="598"/>
      <c r="D442" s="598"/>
      <c r="E442" s="598"/>
      <c r="F442" s="598"/>
      <c r="G442" s="598"/>
      <c r="H442" s="598"/>
      <c r="I442" s="598"/>
      <c r="J442" s="598"/>
      <c r="K442" s="598"/>
      <c r="L442" s="598"/>
      <c r="M442" s="598"/>
      <c r="N442" s="598"/>
      <c r="O442" s="598"/>
      <c r="P442" s="598"/>
      <c r="Q442" s="598"/>
      <c r="R442" s="598"/>
      <c r="S442" s="598"/>
      <c r="T442" s="598"/>
      <c r="U442" s="598"/>
      <c r="V442" s="598"/>
      <c r="W442" s="598"/>
      <c r="X442" s="598"/>
      <c r="Y442" s="598"/>
      <c r="Z442" s="598"/>
      <c r="AA442" s="598"/>
      <c r="AB442" s="598"/>
      <c r="AC442" s="598"/>
      <c r="AD442" s="598"/>
      <c r="AE442" s="598"/>
      <c r="AF442" s="598"/>
      <c r="AG442" s="598"/>
      <c r="AH442" s="598"/>
      <c r="AI442" s="598"/>
      <c r="AJ442" s="598"/>
      <c r="AK442" s="598"/>
      <c r="AL442" s="598"/>
      <c r="AM442" s="598"/>
      <c r="AN442" s="598"/>
      <c r="AO442" s="598"/>
      <c r="AP442" s="598"/>
      <c r="AQ442" s="598"/>
      <c r="AR442" s="598"/>
      <c r="AS442" s="598"/>
      <c r="AT442" s="598"/>
      <c r="AU442" s="598"/>
      <c r="AV442" s="598"/>
      <c r="AW442" s="598"/>
      <c r="AX442" s="598"/>
      <c r="AY442" s="598"/>
      <c r="AZ442" s="598"/>
      <c r="BA442" s="598"/>
      <c r="BB442" s="598"/>
      <c r="BC442" s="598"/>
      <c r="BD442" s="598"/>
      <c r="BE442" s="598"/>
      <c r="BF442" s="598"/>
      <c r="BG442" s="598"/>
      <c r="BH442" s="598"/>
      <c r="BI442" s="598"/>
      <c r="BJ442" s="598"/>
      <c r="BK442" s="598"/>
      <c r="BL442" s="598"/>
      <c r="BM442" s="598"/>
      <c r="BN442" s="598"/>
      <c r="BO442" s="598"/>
      <c r="BP442" s="598"/>
      <c r="BQ442" s="598"/>
      <c r="BR442" s="598"/>
      <c r="BS442" s="598"/>
      <c r="BT442" s="598"/>
      <c r="BU442" s="598"/>
      <c r="BV442" s="598"/>
      <c r="BW442" s="598"/>
      <c r="BX442" s="598"/>
      <c r="BY442" s="598"/>
      <c r="BZ442" s="598"/>
      <c r="CA442" s="598"/>
      <c r="CB442" s="598"/>
      <c r="CC442" s="598"/>
      <c r="CD442" s="598"/>
      <c r="CE442" s="598"/>
      <c r="CF442" s="598"/>
      <c r="CG442" s="598"/>
      <c r="CH442" s="598"/>
      <c r="CI442" s="598"/>
      <c r="CJ442" s="598"/>
      <c r="CK442" s="598"/>
      <c r="CL442" s="598"/>
      <c r="CM442" s="598"/>
      <c r="CN442" s="598"/>
      <c r="CO442" s="598"/>
      <c r="CP442" s="598"/>
      <c r="CQ442" s="598"/>
      <c r="CR442" s="598"/>
      <c r="CS442" s="598"/>
      <c r="CT442" s="598"/>
      <c r="CU442" s="598"/>
      <c r="CV442" s="598"/>
      <c r="CW442" s="598"/>
      <c r="CX442" s="598"/>
      <c r="CY442" s="598"/>
      <c r="CZ442" s="598"/>
      <c r="DA442" s="598"/>
      <c r="DB442" s="598"/>
      <c r="DC442" s="598"/>
      <c r="DD442" s="598"/>
      <c r="DE442" s="598"/>
      <c r="DF442" s="598"/>
      <c r="DG442" s="598"/>
      <c r="DH442" s="598"/>
      <c r="DI442" s="598"/>
      <c r="DJ442" s="598"/>
      <c r="DK442" s="598"/>
      <c r="DL442" s="598"/>
      <c r="DM442" s="598"/>
      <c r="DN442" s="598"/>
      <c r="DO442" s="598"/>
      <c r="DP442" s="598"/>
      <c r="DQ442" s="598"/>
      <c r="DR442" s="598"/>
      <c r="DS442" s="598"/>
      <c r="DT442" s="598"/>
      <c r="DU442" s="598"/>
      <c r="DV442" s="598"/>
      <c r="DW442" s="598"/>
      <c r="DX442" s="598"/>
      <c r="DY442" s="598"/>
      <c r="DZ442" s="598"/>
      <c r="EA442" s="598"/>
      <c r="EB442" s="598"/>
      <c r="EC442" s="598"/>
      <c r="ED442" s="598"/>
      <c r="EE442" s="598"/>
      <c r="EF442" s="598"/>
      <c r="EG442" s="598"/>
      <c r="EH442" s="598"/>
      <c r="EI442" s="598"/>
      <c r="EJ442" s="598"/>
      <c r="EK442" s="598"/>
      <c r="EL442" s="598"/>
      <c r="EM442" s="598"/>
      <c r="EN442" s="598"/>
      <c r="EO442" s="598"/>
      <c r="EP442" s="598"/>
      <c r="EQ442" s="598"/>
      <c r="ER442" s="598"/>
    </row>
    <row r="443" spans="1:148" ht="15" customHeight="1">
      <c r="A443" s="598"/>
      <c r="B443" s="598"/>
      <c r="C443" s="598"/>
      <c r="D443" s="598"/>
      <c r="E443" s="598"/>
      <c r="F443" s="598"/>
      <c r="G443" s="598"/>
      <c r="H443" s="598"/>
      <c r="I443" s="598"/>
      <c r="J443" s="598"/>
      <c r="K443" s="598"/>
      <c r="L443" s="598"/>
      <c r="M443" s="598"/>
      <c r="N443" s="598"/>
      <c r="O443" s="598"/>
      <c r="P443" s="598"/>
      <c r="Q443" s="598"/>
      <c r="R443" s="598"/>
      <c r="S443" s="598"/>
      <c r="T443" s="598"/>
      <c r="U443" s="598"/>
      <c r="V443" s="598"/>
      <c r="W443" s="598"/>
      <c r="X443" s="598"/>
      <c r="Y443" s="598"/>
      <c r="Z443" s="598"/>
      <c r="AA443" s="598"/>
      <c r="AB443" s="598"/>
      <c r="AC443" s="598"/>
      <c r="AD443" s="598"/>
      <c r="AE443" s="598"/>
      <c r="AF443" s="598"/>
      <c r="AG443" s="598"/>
      <c r="AH443" s="598"/>
      <c r="AI443" s="598"/>
      <c r="AJ443" s="598"/>
      <c r="AK443" s="598"/>
      <c r="AL443" s="598"/>
      <c r="AM443" s="598"/>
      <c r="AN443" s="598"/>
      <c r="AO443" s="598"/>
      <c r="AP443" s="598"/>
      <c r="AQ443" s="598"/>
      <c r="AR443" s="598"/>
      <c r="AS443" s="598"/>
      <c r="AT443" s="598"/>
      <c r="AU443" s="598"/>
      <c r="AV443" s="598"/>
      <c r="AW443" s="598"/>
      <c r="AX443" s="598"/>
      <c r="AY443" s="598"/>
      <c r="AZ443" s="598"/>
      <c r="BA443" s="598"/>
      <c r="BB443" s="598"/>
      <c r="BC443" s="598"/>
      <c r="BD443" s="598"/>
      <c r="BE443" s="598"/>
      <c r="BF443" s="598"/>
      <c r="BG443" s="598"/>
      <c r="BH443" s="598"/>
      <c r="BI443" s="598"/>
      <c r="BJ443" s="598"/>
      <c r="BK443" s="598"/>
      <c r="BL443" s="598"/>
      <c r="BM443" s="598"/>
      <c r="BN443" s="598"/>
      <c r="BO443" s="598"/>
      <c r="BP443" s="598"/>
      <c r="BQ443" s="598"/>
      <c r="BR443" s="598"/>
      <c r="BS443" s="598"/>
      <c r="BT443" s="598"/>
      <c r="BU443" s="598"/>
      <c r="BV443" s="598"/>
      <c r="BW443" s="598"/>
      <c r="BX443" s="598"/>
      <c r="BY443" s="598"/>
      <c r="BZ443" s="598"/>
      <c r="CA443" s="598"/>
      <c r="CB443" s="598"/>
      <c r="CC443" s="598"/>
      <c r="CD443" s="598"/>
      <c r="CE443" s="598"/>
      <c r="CF443" s="598"/>
      <c r="CG443" s="598"/>
      <c r="CH443" s="598"/>
      <c r="CI443" s="598"/>
      <c r="CJ443" s="598"/>
      <c r="CK443" s="598"/>
      <c r="CL443" s="598"/>
      <c r="CM443" s="598"/>
      <c r="CN443" s="598"/>
      <c r="CO443" s="598"/>
      <c r="CP443" s="598"/>
      <c r="CQ443" s="598"/>
      <c r="CR443" s="598"/>
      <c r="CS443" s="598"/>
      <c r="CT443" s="598"/>
      <c r="CU443" s="598"/>
      <c r="CV443" s="598"/>
      <c r="CW443" s="598"/>
      <c r="CX443" s="598"/>
      <c r="CY443" s="598"/>
      <c r="CZ443" s="598"/>
      <c r="DA443" s="598"/>
      <c r="DB443" s="598"/>
      <c r="DC443" s="598"/>
      <c r="DD443" s="598"/>
      <c r="DE443" s="598"/>
      <c r="DF443" s="598"/>
      <c r="DG443" s="598"/>
      <c r="DH443" s="598"/>
      <c r="DI443" s="598"/>
      <c r="DJ443" s="598"/>
      <c r="DK443" s="598"/>
      <c r="DL443" s="598"/>
      <c r="DM443" s="598"/>
      <c r="DN443" s="598"/>
      <c r="DO443" s="598"/>
      <c r="DP443" s="598"/>
      <c r="DQ443" s="598"/>
      <c r="DR443" s="598"/>
      <c r="DS443" s="598"/>
      <c r="DT443" s="598"/>
      <c r="DU443" s="598"/>
      <c r="DV443" s="598"/>
      <c r="DW443" s="598"/>
      <c r="DX443" s="598"/>
      <c r="DY443" s="598"/>
      <c r="DZ443" s="598"/>
      <c r="EA443" s="598"/>
      <c r="EB443" s="598"/>
      <c r="EC443" s="598"/>
      <c r="ED443" s="598"/>
      <c r="EE443" s="598"/>
      <c r="EF443" s="598"/>
      <c r="EG443" s="598"/>
      <c r="EH443" s="598"/>
      <c r="EI443" s="598"/>
      <c r="EJ443" s="598"/>
      <c r="EK443" s="598"/>
      <c r="EL443" s="598"/>
      <c r="EM443" s="598"/>
      <c r="EN443" s="598"/>
      <c r="EO443" s="598"/>
      <c r="EP443" s="598"/>
      <c r="EQ443" s="598"/>
      <c r="ER443" s="598"/>
    </row>
    <row r="444" spans="1:148" ht="15" customHeight="1">
      <c r="A444" s="598"/>
      <c r="B444" s="598"/>
      <c r="C444" s="598"/>
      <c r="D444" s="598"/>
      <c r="E444" s="598"/>
      <c r="F444" s="598"/>
      <c r="G444" s="598"/>
      <c r="H444" s="598"/>
      <c r="I444" s="598"/>
      <c r="J444" s="598"/>
      <c r="K444" s="598"/>
      <c r="L444" s="598"/>
      <c r="M444" s="598"/>
      <c r="N444" s="598"/>
      <c r="O444" s="598"/>
      <c r="P444" s="598"/>
      <c r="Q444" s="598"/>
      <c r="R444" s="598"/>
      <c r="S444" s="598"/>
      <c r="T444" s="598"/>
      <c r="U444" s="598"/>
      <c r="V444" s="598"/>
      <c r="W444" s="598"/>
      <c r="X444" s="598"/>
      <c r="Y444" s="598"/>
      <c r="Z444" s="598"/>
      <c r="AA444" s="598"/>
      <c r="AB444" s="598"/>
      <c r="AC444" s="598"/>
      <c r="AD444" s="598"/>
      <c r="AE444" s="598"/>
      <c r="AF444" s="598"/>
      <c r="AG444" s="598"/>
      <c r="AH444" s="598"/>
      <c r="AI444" s="598"/>
      <c r="AJ444" s="598"/>
      <c r="AK444" s="598"/>
      <c r="AL444" s="598"/>
      <c r="AM444" s="598"/>
      <c r="AN444" s="598"/>
      <c r="AO444" s="598"/>
      <c r="AP444" s="598"/>
      <c r="AQ444" s="598"/>
      <c r="AR444" s="598"/>
      <c r="AS444" s="598"/>
      <c r="AT444" s="598"/>
      <c r="AU444" s="598"/>
      <c r="AV444" s="598"/>
      <c r="AW444" s="598"/>
      <c r="AX444" s="598"/>
      <c r="AY444" s="598"/>
      <c r="AZ444" s="598"/>
      <c r="BA444" s="598"/>
      <c r="BB444" s="598"/>
      <c r="BC444" s="598"/>
      <c r="BD444" s="598"/>
      <c r="BE444" s="598"/>
      <c r="BF444" s="598"/>
      <c r="BG444" s="598"/>
      <c r="BH444" s="598"/>
      <c r="BI444" s="598"/>
      <c r="BJ444" s="598"/>
      <c r="BK444" s="598"/>
      <c r="BL444" s="598"/>
      <c r="BM444" s="598"/>
      <c r="BN444" s="598"/>
      <c r="BO444" s="598"/>
      <c r="BP444" s="598"/>
      <c r="BQ444" s="598"/>
      <c r="BR444" s="598"/>
      <c r="BS444" s="598"/>
      <c r="BT444" s="598"/>
      <c r="BU444" s="598"/>
      <c r="BV444" s="598"/>
      <c r="BW444" s="598"/>
      <c r="BX444" s="598"/>
      <c r="BY444" s="598"/>
      <c r="BZ444" s="598"/>
      <c r="CA444" s="598"/>
      <c r="CB444" s="598"/>
      <c r="CC444" s="598"/>
      <c r="CD444" s="598"/>
      <c r="CE444" s="598"/>
      <c r="CF444" s="598"/>
      <c r="CG444" s="598"/>
      <c r="CH444" s="598"/>
      <c r="CI444" s="598"/>
      <c r="CJ444" s="598"/>
      <c r="CK444" s="598"/>
      <c r="CL444" s="598"/>
      <c r="CM444" s="598"/>
      <c r="CN444" s="598"/>
      <c r="CO444" s="598"/>
      <c r="CP444" s="598"/>
      <c r="CQ444" s="598"/>
      <c r="CR444" s="598"/>
      <c r="CS444" s="598"/>
      <c r="CT444" s="598"/>
      <c r="CU444" s="598"/>
      <c r="CV444" s="598"/>
      <c r="CW444" s="598"/>
      <c r="CX444" s="598"/>
      <c r="CY444" s="598"/>
      <c r="CZ444" s="598"/>
      <c r="DA444" s="598"/>
      <c r="DB444" s="598"/>
      <c r="DC444" s="598"/>
      <c r="DD444" s="598"/>
      <c r="DE444" s="598"/>
      <c r="DF444" s="598"/>
      <c r="DG444" s="598"/>
      <c r="DH444" s="598"/>
      <c r="DI444" s="598"/>
      <c r="DJ444" s="598"/>
      <c r="DK444" s="598"/>
      <c r="DL444" s="598"/>
      <c r="DM444" s="598"/>
      <c r="DN444" s="598"/>
      <c r="DO444" s="598"/>
      <c r="DP444" s="598"/>
      <c r="DQ444" s="598"/>
      <c r="DR444" s="598"/>
      <c r="DS444" s="598"/>
      <c r="DT444" s="598"/>
      <c r="DU444" s="598"/>
      <c r="DV444" s="598"/>
      <c r="DW444" s="598"/>
      <c r="DX444" s="598"/>
      <c r="DY444" s="598"/>
      <c r="DZ444" s="598"/>
      <c r="EA444" s="598"/>
      <c r="EB444" s="598"/>
      <c r="EC444" s="598"/>
      <c r="ED444" s="598"/>
      <c r="EE444" s="598"/>
      <c r="EF444" s="598"/>
      <c r="EG444" s="598"/>
      <c r="EH444" s="598"/>
      <c r="EI444" s="598"/>
      <c r="EJ444" s="598"/>
      <c r="EK444" s="598"/>
      <c r="EL444" s="598"/>
      <c r="EM444" s="598"/>
      <c r="EN444" s="598"/>
      <c r="EO444" s="598"/>
      <c r="EP444" s="598"/>
      <c r="EQ444" s="598"/>
      <c r="ER444" s="598"/>
    </row>
    <row r="445" spans="1:148" ht="15" customHeight="1">
      <c r="A445" s="598"/>
      <c r="B445" s="598"/>
      <c r="C445" s="598"/>
      <c r="D445" s="598"/>
      <c r="E445" s="598"/>
      <c r="F445" s="598"/>
      <c r="G445" s="598"/>
      <c r="H445" s="598"/>
      <c r="I445" s="598"/>
      <c r="J445" s="598"/>
      <c r="K445" s="598"/>
      <c r="L445" s="598"/>
      <c r="M445" s="598"/>
      <c r="N445" s="598"/>
      <c r="O445" s="598"/>
      <c r="P445" s="598"/>
      <c r="Q445" s="598"/>
      <c r="R445" s="598"/>
      <c r="S445" s="598"/>
      <c r="T445" s="598"/>
      <c r="U445" s="598"/>
      <c r="V445" s="598"/>
      <c r="W445" s="598"/>
      <c r="X445" s="598"/>
      <c r="Y445" s="598"/>
      <c r="Z445" s="598"/>
      <c r="AA445" s="598"/>
      <c r="AB445" s="598"/>
      <c r="AC445" s="598"/>
      <c r="AD445" s="598"/>
      <c r="AE445" s="598"/>
      <c r="AF445" s="598"/>
      <c r="AG445" s="598"/>
      <c r="AH445" s="598"/>
      <c r="AI445" s="598"/>
      <c r="AJ445" s="598"/>
      <c r="AK445" s="598"/>
      <c r="AL445" s="598"/>
      <c r="AM445" s="598"/>
      <c r="AN445" s="598"/>
      <c r="AO445" s="598"/>
      <c r="AP445" s="598"/>
      <c r="AQ445" s="598"/>
      <c r="AR445" s="598"/>
      <c r="AS445" s="598"/>
      <c r="AT445" s="598"/>
      <c r="AU445" s="598"/>
      <c r="AV445" s="598"/>
      <c r="AW445" s="598"/>
      <c r="AX445" s="598"/>
      <c r="AY445" s="598"/>
      <c r="AZ445" s="598"/>
      <c r="BA445" s="598"/>
      <c r="BB445" s="598"/>
      <c r="BC445" s="598"/>
      <c r="BD445" s="598"/>
      <c r="BE445" s="598"/>
      <c r="BF445" s="598"/>
      <c r="BG445" s="598"/>
      <c r="BH445" s="598"/>
      <c r="BI445" s="598"/>
      <c r="BJ445" s="598"/>
      <c r="BK445" s="598"/>
      <c r="BL445" s="598"/>
      <c r="BM445" s="598"/>
      <c r="BN445" s="598"/>
      <c r="BO445" s="598"/>
      <c r="BP445" s="598"/>
      <c r="BQ445" s="598"/>
      <c r="BR445" s="598"/>
      <c r="BS445" s="598"/>
      <c r="BT445" s="598"/>
      <c r="BU445" s="598"/>
      <c r="BV445" s="598"/>
      <c r="BW445" s="598"/>
      <c r="BX445" s="598"/>
      <c r="BY445" s="598"/>
      <c r="BZ445" s="598"/>
      <c r="CA445" s="598"/>
      <c r="CB445" s="598"/>
      <c r="CC445" s="598"/>
      <c r="CD445" s="598"/>
      <c r="CE445" s="598"/>
      <c r="CF445" s="598"/>
      <c r="CG445" s="598"/>
      <c r="CH445" s="598"/>
      <c r="CI445" s="598"/>
      <c r="CJ445" s="598"/>
      <c r="CK445" s="598"/>
      <c r="CL445" s="598"/>
      <c r="CM445" s="598"/>
      <c r="CN445" s="598"/>
      <c r="CO445" s="598"/>
      <c r="CP445" s="598"/>
      <c r="CQ445" s="598"/>
      <c r="CR445" s="598"/>
      <c r="CS445" s="598"/>
      <c r="CT445" s="598"/>
      <c r="CU445" s="598"/>
      <c r="CV445" s="598"/>
      <c r="CW445" s="598"/>
      <c r="CX445" s="598"/>
      <c r="CY445" s="598"/>
      <c r="CZ445" s="598"/>
      <c r="DA445" s="598"/>
      <c r="DB445" s="598"/>
      <c r="DC445" s="598"/>
      <c r="DD445" s="598"/>
      <c r="DE445" s="598"/>
      <c r="DF445" s="598"/>
      <c r="DG445" s="598"/>
      <c r="DH445" s="598"/>
      <c r="DI445" s="598"/>
      <c r="DJ445" s="598"/>
      <c r="DK445" s="598"/>
      <c r="DL445" s="598"/>
      <c r="DM445" s="598"/>
      <c r="DN445" s="598"/>
      <c r="DO445" s="598"/>
      <c r="DP445" s="598"/>
      <c r="DQ445" s="598"/>
      <c r="DR445" s="598"/>
      <c r="DS445" s="598"/>
      <c r="DT445" s="598"/>
      <c r="DU445" s="598"/>
      <c r="DV445" s="598"/>
      <c r="DW445" s="598"/>
      <c r="DX445" s="598"/>
      <c r="DY445" s="598"/>
      <c r="DZ445" s="598"/>
      <c r="EA445" s="598"/>
      <c r="EB445" s="598"/>
      <c r="EC445" s="598"/>
      <c r="ED445" s="598"/>
      <c r="EE445" s="598"/>
      <c r="EF445" s="598"/>
      <c r="EG445" s="598"/>
      <c r="EH445" s="598"/>
      <c r="EI445" s="598"/>
      <c r="EJ445" s="598"/>
      <c r="EK445" s="598"/>
      <c r="EL445" s="598"/>
      <c r="EM445" s="598"/>
      <c r="EN445" s="598"/>
      <c r="EO445" s="598"/>
      <c r="EP445" s="598"/>
      <c r="EQ445" s="598"/>
      <c r="ER445" s="598"/>
    </row>
    <row r="446" spans="1:148" ht="15" customHeight="1">
      <c r="A446" s="598"/>
      <c r="B446" s="598"/>
      <c r="C446" s="598"/>
      <c r="D446" s="598"/>
      <c r="E446" s="598"/>
      <c r="F446" s="598"/>
      <c r="G446" s="598"/>
      <c r="H446" s="598"/>
      <c r="I446" s="598"/>
      <c r="J446" s="598"/>
      <c r="K446" s="598"/>
      <c r="L446" s="598"/>
      <c r="M446" s="598"/>
      <c r="N446" s="598"/>
      <c r="O446" s="598"/>
      <c r="P446" s="598"/>
      <c r="Q446" s="598"/>
      <c r="R446" s="598"/>
      <c r="S446" s="598"/>
      <c r="T446" s="598"/>
      <c r="U446" s="598"/>
      <c r="V446" s="598"/>
      <c r="W446" s="598"/>
      <c r="X446" s="598"/>
      <c r="Y446" s="598"/>
      <c r="Z446" s="598"/>
      <c r="AA446" s="598"/>
      <c r="AB446" s="598"/>
      <c r="AC446" s="598"/>
      <c r="AD446" s="598"/>
      <c r="AE446" s="598"/>
      <c r="AF446" s="598"/>
      <c r="AG446" s="598"/>
      <c r="AH446" s="598"/>
      <c r="AI446" s="598"/>
      <c r="AJ446" s="598"/>
      <c r="AK446" s="598"/>
      <c r="AL446" s="598"/>
      <c r="AM446" s="598"/>
      <c r="AN446" s="598"/>
      <c r="AO446" s="598"/>
      <c r="AP446" s="598"/>
      <c r="AQ446" s="598"/>
      <c r="AR446" s="598"/>
      <c r="AS446" s="598"/>
      <c r="AT446" s="598"/>
      <c r="AU446" s="598"/>
      <c r="AV446" s="598"/>
      <c r="AW446" s="598"/>
      <c r="AX446" s="598"/>
      <c r="AY446" s="598"/>
      <c r="AZ446" s="598"/>
      <c r="BA446" s="598"/>
      <c r="BB446" s="598"/>
      <c r="BC446" s="598"/>
      <c r="BD446" s="598"/>
      <c r="BE446" s="598"/>
      <c r="BF446" s="598"/>
      <c r="BG446" s="598"/>
      <c r="BH446" s="598"/>
      <c r="BI446" s="598"/>
      <c r="BJ446" s="598"/>
      <c r="BK446" s="598"/>
      <c r="BL446" s="598"/>
      <c r="BM446" s="598"/>
      <c r="BN446" s="598"/>
      <c r="BO446" s="598"/>
      <c r="BP446" s="598"/>
      <c r="BQ446" s="598"/>
      <c r="BR446" s="598"/>
      <c r="BS446" s="598"/>
      <c r="BT446" s="598"/>
      <c r="BU446" s="598"/>
      <c r="BV446" s="598"/>
      <c r="BW446" s="598"/>
      <c r="BX446" s="598"/>
      <c r="BY446" s="598"/>
      <c r="BZ446" s="598"/>
      <c r="CA446" s="598"/>
      <c r="CB446" s="598"/>
      <c r="CC446" s="598"/>
      <c r="CD446" s="598"/>
      <c r="CE446" s="598"/>
      <c r="CF446" s="598"/>
      <c r="CG446" s="598"/>
      <c r="CH446" s="598"/>
      <c r="CI446" s="598"/>
      <c r="CJ446" s="598"/>
      <c r="CK446" s="598"/>
      <c r="CL446" s="598"/>
      <c r="CM446" s="598"/>
      <c r="CN446" s="598"/>
      <c r="CO446" s="598"/>
      <c r="CP446" s="598"/>
      <c r="CQ446" s="598"/>
      <c r="CR446" s="598"/>
      <c r="CS446" s="598"/>
      <c r="CT446" s="598"/>
      <c r="CU446" s="598"/>
      <c r="CV446" s="598"/>
      <c r="CW446" s="598"/>
      <c r="CX446" s="598"/>
      <c r="CY446" s="598"/>
      <c r="CZ446" s="598"/>
      <c r="DA446" s="598"/>
      <c r="DB446" s="598"/>
      <c r="DC446" s="598"/>
      <c r="DD446" s="598"/>
      <c r="DE446" s="598"/>
      <c r="DF446" s="598"/>
      <c r="DG446" s="598"/>
      <c r="DH446" s="598"/>
      <c r="DI446" s="598"/>
      <c r="DJ446" s="598"/>
      <c r="DK446" s="598"/>
      <c r="DL446" s="598"/>
      <c r="DM446" s="598"/>
      <c r="DN446" s="598"/>
      <c r="DO446" s="598"/>
      <c r="DP446" s="598"/>
      <c r="DQ446" s="598"/>
      <c r="DR446" s="598"/>
      <c r="DS446" s="598"/>
      <c r="DT446" s="598"/>
      <c r="DU446" s="598"/>
      <c r="DV446" s="598"/>
      <c r="DW446" s="598"/>
      <c r="DX446" s="598"/>
      <c r="DY446" s="598"/>
      <c r="DZ446" s="598"/>
      <c r="EA446" s="598"/>
      <c r="EB446" s="598"/>
      <c r="EC446" s="598"/>
      <c r="ED446" s="598"/>
      <c r="EE446" s="598"/>
      <c r="EF446" s="598"/>
      <c r="EG446" s="598"/>
      <c r="EH446" s="598"/>
      <c r="EI446" s="598"/>
      <c r="EJ446" s="598"/>
      <c r="EK446" s="598"/>
      <c r="EL446" s="598"/>
      <c r="EM446" s="598"/>
      <c r="EN446" s="598"/>
      <c r="EO446" s="598"/>
      <c r="EP446" s="598"/>
      <c r="EQ446" s="598"/>
      <c r="ER446" s="598"/>
    </row>
    <row r="447" spans="1:148" ht="15" customHeight="1">
      <c r="A447" s="598"/>
      <c r="B447" s="598"/>
      <c r="C447" s="598"/>
      <c r="D447" s="598"/>
      <c r="E447" s="598"/>
      <c r="F447" s="598"/>
      <c r="G447" s="598"/>
      <c r="H447" s="598"/>
      <c r="I447" s="598"/>
      <c r="J447" s="598"/>
      <c r="K447" s="598"/>
      <c r="L447" s="598"/>
      <c r="M447" s="598"/>
      <c r="N447" s="598"/>
      <c r="O447" s="598"/>
      <c r="P447" s="598"/>
      <c r="Q447" s="598"/>
      <c r="R447" s="598"/>
      <c r="S447" s="598"/>
      <c r="T447" s="598"/>
      <c r="U447" s="598"/>
      <c r="V447" s="598"/>
      <c r="W447" s="598"/>
      <c r="X447" s="598"/>
      <c r="Y447" s="598"/>
      <c r="Z447" s="598"/>
      <c r="AA447" s="598"/>
      <c r="AB447" s="598"/>
      <c r="AC447" s="598"/>
      <c r="AD447" s="598"/>
      <c r="AE447" s="598"/>
      <c r="AF447" s="598"/>
      <c r="AG447" s="598"/>
      <c r="AH447" s="598"/>
      <c r="AI447" s="598"/>
      <c r="AJ447" s="598"/>
      <c r="AK447" s="598"/>
      <c r="AL447" s="598"/>
      <c r="AM447" s="598"/>
      <c r="AN447" s="598"/>
      <c r="AO447" s="598"/>
      <c r="AP447" s="598"/>
      <c r="AQ447" s="598"/>
      <c r="AR447" s="598"/>
      <c r="AS447" s="598"/>
      <c r="AT447" s="598"/>
      <c r="AU447" s="598"/>
      <c r="AV447" s="598"/>
      <c r="AW447" s="598"/>
      <c r="AX447" s="598"/>
      <c r="AY447" s="598"/>
      <c r="AZ447" s="598"/>
      <c r="BA447" s="598"/>
      <c r="BB447" s="598"/>
      <c r="BC447" s="598"/>
      <c r="BD447" s="598"/>
      <c r="BE447" s="598"/>
      <c r="BF447" s="598"/>
      <c r="BG447" s="598"/>
      <c r="BH447" s="598"/>
      <c r="BI447" s="598"/>
      <c r="BJ447" s="598"/>
      <c r="BK447" s="598"/>
      <c r="BL447" s="598"/>
      <c r="BM447" s="598"/>
      <c r="BN447" s="598"/>
      <c r="BO447" s="598"/>
      <c r="BP447" s="598"/>
      <c r="BQ447" s="598"/>
      <c r="BR447" s="598"/>
      <c r="BS447" s="598"/>
      <c r="BT447" s="598"/>
      <c r="BU447" s="598"/>
      <c r="BV447" s="598"/>
      <c r="BW447" s="598"/>
      <c r="BX447" s="598"/>
      <c r="BY447" s="598"/>
      <c r="BZ447" s="598"/>
      <c r="CA447" s="598"/>
      <c r="CB447" s="598"/>
      <c r="CC447" s="598"/>
      <c r="CD447" s="598"/>
      <c r="CE447" s="598"/>
      <c r="CF447" s="598"/>
      <c r="CG447" s="598"/>
      <c r="CH447" s="598"/>
      <c r="CI447" s="598"/>
      <c r="CJ447" s="598"/>
      <c r="CK447" s="598"/>
      <c r="CL447" s="598"/>
      <c r="CM447" s="598"/>
      <c r="CN447" s="598"/>
      <c r="CO447" s="598"/>
      <c r="CP447" s="598"/>
      <c r="CQ447" s="598"/>
      <c r="CR447" s="598"/>
      <c r="CS447" s="598"/>
      <c r="CT447" s="598"/>
      <c r="CU447" s="598"/>
      <c r="CV447" s="598"/>
      <c r="CW447" s="598"/>
      <c r="CX447" s="598"/>
      <c r="CY447" s="598"/>
      <c r="CZ447" s="598"/>
      <c r="DA447" s="598"/>
      <c r="DB447" s="598"/>
      <c r="DC447" s="598"/>
      <c r="DD447" s="598"/>
      <c r="DE447" s="598"/>
      <c r="DF447" s="598"/>
      <c r="DG447" s="598"/>
      <c r="DH447" s="598"/>
      <c r="DI447" s="598"/>
      <c r="DJ447" s="598"/>
      <c r="DK447" s="598"/>
      <c r="DL447" s="598"/>
      <c r="DM447" s="598"/>
      <c r="DN447" s="598"/>
      <c r="DO447" s="598"/>
      <c r="DP447" s="598"/>
      <c r="DQ447" s="598"/>
      <c r="DR447" s="598"/>
      <c r="DS447" s="598"/>
      <c r="DT447" s="598"/>
      <c r="DU447" s="598"/>
      <c r="DV447" s="598"/>
      <c r="DW447" s="598"/>
      <c r="DX447" s="598"/>
      <c r="DY447" s="598"/>
      <c r="DZ447" s="598"/>
      <c r="EA447" s="598"/>
      <c r="EB447" s="598"/>
      <c r="EC447" s="598"/>
      <c r="ED447" s="598"/>
      <c r="EE447" s="598"/>
      <c r="EF447" s="598"/>
      <c r="EG447" s="598"/>
      <c r="EH447" s="598"/>
      <c r="EI447" s="598"/>
      <c r="EJ447" s="598"/>
      <c r="EK447" s="598"/>
      <c r="EL447" s="598"/>
      <c r="EM447" s="598"/>
      <c r="EN447" s="598"/>
      <c r="EO447" s="598"/>
      <c r="EP447" s="598"/>
      <c r="EQ447" s="598"/>
      <c r="ER447" s="598"/>
    </row>
    <row r="448" spans="1:148" ht="15" customHeight="1">
      <c r="A448" s="598"/>
      <c r="B448" s="598"/>
      <c r="C448" s="598"/>
      <c r="D448" s="598"/>
      <c r="E448" s="598"/>
      <c r="F448" s="598"/>
      <c r="G448" s="598"/>
      <c r="H448" s="598"/>
      <c r="I448" s="598"/>
      <c r="J448" s="598"/>
      <c r="K448" s="598"/>
      <c r="L448" s="598"/>
      <c r="M448" s="598"/>
      <c r="N448" s="598"/>
      <c r="O448" s="598"/>
      <c r="P448" s="598"/>
      <c r="Q448" s="598"/>
      <c r="R448" s="598"/>
      <c r="S448" s="598"/>
      <c r="T448" s="598"/>
      <c r="U448" s="598"/>
      <c r="V448" s="598"/>
      <c r="W448" s="598"/>
      <c r="X448" s="598"/>
      <c r="Y448" s="598"/>
      <c r="Z448" s="598"/>
      <c r="AA448" s="598"/>
      <c r="AB448" s="598"/>
      <c r="AC448" s="598"/>
      <c r="AD448" s="598"/>
      <c r="AE448" s="598"/>
      <c r="AF448" s="598"/>
      <c r="AG448" s="598"/>
      <c r="AH448" s="598"/>
      <c r="AI448" s="598"/>
      <c r="AJ448" s="598"/>
      <c r="AK448" s="598"/>
      <c r="AL448" s="598"/>
      <c r="AM448" s="598"/>
      <c r="AN448" s="598"/>
      <c r="AO448" s="598"/>
      <c r="AP448" s="598"/>
      <c r="AQ448" s="598"/>
      <c r="AR448" s="598"/>
      <c r="AS448" s="598"/>
      <c r="AT448" s="598"/>
      <c r="AU448" s="598"/>
      <c r="AV448" s="598"/>
      <c r="AW448" s="598"/>
      <c r="AX448" s="598"/>
      <c r="AY448" s="598"/>
      <c r="AZ448" s="598"/>
      <c r="BA448" s="598"/>
      <c r="BB448" s="598"/>
      <c r="BC448" s="598"/>
      <c r="BD448" s="598"/>
      <c r="BE448" s="598"/>
      <c r="BF448" s="598"/>
      <c r="BG448" s="598"/>
      <c r="BH448" s="598"/>
      <c r="BI448" s="598"/>
      <c r="BJ448" s="598"/>
      <c r="BK448" s="598"/>
      <c r="BL448" s="598"/>
      <c r="BM448" s="598"/>
      <c r="BN448" s="598"/>
      <c r="BO448" s="598"/>
      <c r="BP448" s="598"/>
      <c r="BQ448" s="598"/>
      <c r="BR448" s="598"/>
      <c r="BS448" s="598"/>
      <c r="BT448" s="598"/>
      <c r="BU448" s="598"/>
      <c r="BV448" s="598"/>
      <c r="BW448" s="598"/>
      <c r="BX448" s="598"/>
      <c r="BY448" s="598"/>
      <c r="BZ448" s="598"/>
      <c r="CA448" s="598"/>
      <c r="CB448" s="598"/>
      <c r="CC448" s="598"/>
      <c r="CD448" s="598"/>
      <c r="CE448" s="598"/>
      <c r="CF448" s="598"/>
      <c r="CG448" s="598"/>
      <c r="CH448" s="598"/>
      <c r="CI448" s="598"/>
      <c r="CJ448" s="598"/>
      <c r="CK448" s="598"/>
      <c r="CL448" s="598"/>
      <c r="CM448" s="598"/>
      <c r="CN448" s="598"/>
      <c r="CO448" s="598"/>
      <c r="CP448" s="598"/>
      <c r="CQ448" s="598"/>
      <c r="CR448" s="598"/>
      <c r="CS448" s="598"/>
      <c r="CT448" s="598"/>
      <c r="CU448" s="598"/>
      <c r="CV448" s="598"/>
      <c r="CW448" s="598"/>
      <c r="CX448" s="598"/>
      <c r="CY448" s="598"/>
      <c r="CZ448" s="598"/>
      <c r="DA448" s="598"/>
      <c r="DB448" s="598"/>
      <c r="DC448" s="598"/>
      <c r="DD448" s="598"/>
      <c r="DE448" s="598"/>
      <c r="DF448" s="598"/>
      <c r="DG448" s="598"/>
      <c r="DH448" s="598"/>
      <c r="DI448" s="598"/>
      <c r="DJ448" s="598"/>
      <c r="DK448" s="598"/>
      <c r="DL448" s="598"/>
      <c r="DM448" s="598"/>
      <c r="DN448" s="598"/>
      <c r="DO448" s="598"/>
      <c r="DP448" s="598"/>
      <c r="DQ448" s="598"/>
      <c r="DR448" s="598"/>
      <c r="DS448" s="598"/>
      <c r="DT448" s="598"/>
      <c r="DU448" s="598"/>
      <c r="DV448" s="598"/>
      <c r="DW448" s="598"/>
      <c r="DX448" s="598"/>
      <c r="DY448" s="598"/>
      <c r="DZ448" s="598"/>
      <c r="EA448" s="598"/>
      <c r="EB448" s="598"/>
      <c r="EC448" s="598"/>
      <c r="ED448" s="598"/>
      <c r="EE448" s="598"/>
      <c r="EF448" s="598"/>
      <c r="EG448" s="598"/>
      <c r="EH448" s="598"/>
      <c r="EI448" s="598"/>
      <c r="EJ448" s="598"/>
      <c r="EK448" s="598"/>
      <c r="EL448" s="598"/>
      <c r="EM448" s="598"/>
      <c r="EN448" s="598"/>
      <c r="EO448" s="598"/>
      <c r="EP448" s="598"/>
      <c r="EQ448" s="598"/>
      <c r="ER448" s="598"/>
    </row>
    <row r="449" spans="1:148" ht="15" customHeight="1">
      <c r="A449" s="598"/>
      <c r="B449" s="598"/>
      <c r="C449" s="598"/>
      <c r="D449" s="598"/>
      <c r="E449" s="598"/>
      <c r="F449" s="598"/>
      <c r="G449" s="598"/>
      <c r="H449" s="598"/>
      <c r="I449" s="598"/>
      <c r="J449" s="598"/>
      <c r="K449" s="598"/>
      <c r="L449" s="598"/>
      <c r="M449" s="598"/>
      <c r="N449" s="598"/>
      <c r="O449" s="598"/>
      <c r="P449" s="598"/>
      <c r="Q449" s="598"/>
      <c r="R449" s="598"/>
      <c r="S449" s="598"/>
      <c r="T449" s="598"/>
      <c r="U449" s="598"/>
      <c r="V449" s="598"/>
      <c r="W449" s="598"/>
      <c r="X449" s="598"/>
      <c r="Y449" s="598"/>
      <c r="Z449" s="598"/>
      <c r="AA449" s="598"/>
      <c r="AB449" s="598"/>
      <c r="AC449" s="598"/>
      <c r="AD449" s="598"/>
      <c r="AE449" s="598"/>
      <c r="AF449" s="598"/>
      <c r="AG449" s="598"/>
      <c r="AH449" s="598"/>
      <c r="AI449" s="598"/>
      <c r="AJ449" s="598"/>
      <c r="AK449" s="598"/>
      <c r="AL449" s="598"/>
      <c r="AM449" s="598"/>
      <c r="AN449" s="598"/>
      <c r="AO449" s="598"/>
      <c r="AP449" s="598"/>
      <c r="AQ449" s="598"/>
      <c r="AR449" s="598"/>
      <c r="AS449" s="598"/>
      <c r="AT449" s="598"/>
      <c r="AU449" s="598"/>
      <c r="AV449" s="598"/>
      <c r="AW449" s="598"/>
      <c r="AX449" s="598"/>
      <c r="AY449" s="598"/>
      <c r="AZ449" s="598"/>
      <c r="BA449" s="598"/>
      <c r="BB449" s="598"/>
      <c r="BC449" s="598"/>
      <c r="BD449" s="598"/>
      <c r="BE449" s="598"/>
      <c r="BF449" s="598"/>
      <c r="BG449" s="598"/>
      <c r="BH449" s="598"/>
      <c r="BI449" s="598"/>
      <c r="BJ449" s="598"/>
      <c r="BK449" s="598"/>
      <c r="BL449" s="598"/>
      <c r="BM449" s="598"/>
      <c r="BN449" s="598"/>
      <c r="BO449" s="598"/>
      <c r="BP449" s="598"/>
      <c r="BQ449" s="598"/>
      <c r="BR449" s="598"/>
      <c r="BS449" s="598"/>
      <c r="BT449" s="598"/>
      <c r="BU449" s="598"/>
      <c r="BV449" s="598"/>
      <c r="BW449" s="598"/>
      <c r="BX449" s="598"/>
      <c r="BY449" s="598"/>
      <c r="BZ449" s="598"/>
      <c r="CA449" s="598"/>
      <c r="CB449" s="598"/>
      <c r="CC449" s="598"/>
      <c r="CD449" s="598"/>
      <c r="CE449" s="598"/>
      <c r="CF449" s="598"/>
      <c r="CG449" s="598"/>
      <c r="CH449" s="598"/>
      <c r="CI449" s="598"/>
      <c r="CJ449" s="598"/>
      <c r="CK449" s="598"/>
      <c r="CL449" s="598"/>
      <c r="CM449" s="598"/>
      <c r="CN449" s="598"/>
      <c r="CO449" s="598"/>
      <c r="CP449" s="598"/>
      <c r="CQ449" s="598"/>
      <c r="CR449" s="598"/>
      <c r="CS449" s="598"/>
      <c r="CT449" s="598"/>
      <c r="CU449" s="598"/>
      <c r="CV449" s="598"/>
      <c r="CW449" s="598"/>
      <c r="CX449" s="598"/>
      <c r="CY449" s="598"/>
      <c r="CZ449" s="598"/>
      <c r="DA449" s="598"/>
      <c r="DB449" s="598"/>
      <c r="DC449" s="598"/>
      <c r="DD449" s="598"/>
      <c r="DE449" s="598"/>
      <c r="DF449" s="598"/>
      <c r="DG449" s="598"/>
      <c r="DH449" s="598"/>
      <c r="DI449" s="598"/>
      <c r="DJ449" s="598"/>
      <c r="DK449" s="598"/>
      <c r="DL449" s="598"/>
      <c r="DM449" s="598"/>
      <c r="DN449" s="598"/>
      <c r="DO449" s="598"/>
      <c r="DP449" s="598"/>
      <c r="DQ449" s="598"/>
      <c r="DR449" s="598"/>
      <c r="DS449" s="598"/>
      <c r="DT449" s="598"/>
      <c r="DU449" s="598"/>
      <c r="DV449" s="598"/>
      <c r="DW449" s="598"/>
      <c r="DX449" s="598"/>
      <c r="DY449" s="598"/>
      <c r="DZ449" s="598"/>
      <c r="EA449" s="598"/>
      <c r="EB449" s="598"/>
      <c r="EC449" s="598"/>
      <c r="ED449" s="598"/>
      <c r="EE449" s="598"/>
      <c r="EF449" s="598"/>
      <c r="EG449" s="598"/>
      <c r="EH449" s="598"/>
      <c r="EI449" s="598"/>
      <c r="EJ449" s="598"/>
      <c r="EK449" s="598"/>
      <c r="EL449" s="598"/>
      <c r="EM449" s="598"/>
      <c r="EN449" s="598"/>
      <c r="EO449" s="598"/>
      <c r="EP449" s="598"/>
      <c r="EQ449" s="598"/>
      <c r="ER449" s="598"/>
    </row>
    <row r="450" spans="1:148" ht="15" customHeight="1">
      <c r="A450" s="598"/>
      <c r="B450" s="598"/>
      <c r="C450" s="598"/>
      <c r="D450" s="598"/>
      <c r="E450" s="598"/>
      <c r="F450" s="598"/>
      <c r="G450" s="598"/>
      <c r="H450" s="598"/>
      <c r="I450" s="598"/>
      <c r="J450" s="598"/>
      <c r="K450" s="598"/>
      <c r="L450" s="598"/>
      <c r="M450" s="598"/>
      <c r="N450" s="598"/>
      <c r="O450" s="598"/>
      <c r="P450" s="598"/>
      <c r="Q450" s="598"/>
      <c r="R450" s="598"/>
      <c r="S450" s="598"/>
      <c r="T450" s="598"/>
      <c r="U450" s="598"/>
      <c r="V450" s="598"/>
      <c r="W450" s="598"/>
      <c r="X450" s="598"/>
      <c r="Y450" s="598"/>
      <c r="Z450" s="598"/>
      <c r="AA450" s="598"/>
      <c r="AB450" s="598"/>
      <c r="AC450" s="598"/>
      <c r="AD450" s="598"/>
      <c r="AE450" s="598"/>
      <c r="AF450" s="598"/>
      <c r="AG450" s="598"/>
      <c r="AH450" s="598"/>
      <c r="AI450" s="598"/>
      <c r="AJ450" s="598"/>
      <c r="AK450" s="598"/>
      <c r="AL450" s="598"/>
      <c r="AM450" s="598"/>
      <c r="AN450" s="598"/>
      <c r="AO450" s="598"/>
      <c r="AP450" s="598"/>
      <c r="AQ450" s="598"/>
      <c r="AR450" s="598"/>
      <c r="AS450" s="598"/>
      <c r="AT450" s="598"/>
      <c r="AU450" s="598"/>
      <c r="AV450" s="598"/>
      <c r="AW450" s="598"/>
      <c r="AX450" s="598"/>
      <c r="AY450" s="598"/>
      <c r="AZ450" s="598"/>
      <c r="BA450" s="598"/>
      <c r="BB450" s="598"/>
      <c r="BC450" s="598"/>
      <c r="BD450" s="598"/>
      <c r="BE450" s="598"/>
      <c r="BF450" s="598"/>
      <c r="BG450" s="598"/>
      <c r="BH450" s="598"/>
      <c r="BI450" s="598"/>
      <c r="BJ450" s="598"/>
      <c r="BK450" s="598"/>
      <c r="BL450" s="598"/>
      <c r="BM450" s="598"/>
      <c r="BN450" s="598"/>
      <c r="BO450" s="598"/>
      <c r="BP450" s="598"/>
      <c r="BQ450" s="598"/>
      <c r="BR450" s="598"/>
      <c r="BS450" s="598"/>
      <c r="BT450" s="598"/>
      <c r="BU450" s="598"/>
      <c r="BV450" s="598"/>
      <c r="BW450" s="598"/>
      <c r="BX450" s="598"/>
      <c r="BY450" s="598"/>
      <c r="BZ450" s="598"/>
      <c r="CA450" s="598"/>
      <c r="CB450" s="598"/>
      <c r="CC450" s="598"/>
      <c r="CD450" s="598"/>
      <c r="CE450" s="598"/>
      <c r="CF450" s="598"/>
      <c r="CG450" s="598"/>
      <c r="CH450" s="598"/>
      <c r="CI450" s="598"/>
      <c r="CJ450" s="598"/>
      <c r="CK450" s="598"/>
      <c r="CL450" s="598"/>
      <c r="CM450" s="598"/>
      <c r="CN450" s="598"/>
      <c r="CO450" s="598"/>
      <c r="CP450" s="598"/>
      <c r="CQ450" s="598"/>
      <c r="CR450" s="598"/>
      <c r="CS450" s="598"/>
      <c r="CT450" s="598"/>
      <c r="CU450" s="598"/>
      <c r="CV450" s="598"/>
      <c r="CW450" s="598"/>
      <c r="CX450" s="598"/>
      <c r="CY450" s="598"/>
      <c r="CZ450" s="598"/>
      <c r="DA450" s="598"/>
      <c r="DB450" s="598"/>
      <c r="DC450" s="598"/>
      <c r="DD450" s="598"/>
      <c r="DE450" s="598"/>
      <c r="DF450" s="598"/>
      <c r="DG450" s="598"/>
      <c r="DH450" s="598"/>
      <c r="DI450" s="598"/>
      <c r="DJ450" s="598"/>
      <c r="DK450" s="598"/>
      <c r="DL450" s="598"/>
      <c r="DM450" s="598"/>
      <c r="DN450" s="598"/>
      <c r="DO450" s="598"/>
      <c r="DP450" s="598"/>
      <c r="DQ450" s="598"/>
      <c r="DR450" s="598"/>
      <c r="DS450" s="598"/>
      <c r="DT450" s="598"/>
      <c r="DU450" s="598"/>
      <c r="DV450" s="598"/>
      <c r="DW450" s="598"/>
      <c r="DX450" s="598"/>
      <c r="DY450" s="598"/>
      <c r="DZ450" s="598"/>
      <c r="EA450" s="598"/>
      <c r="EB450" s="598"/>
      <c r="EC450" s="598"/>
      <c r="ED450" s="598"/>
      <c r="EE450" s="598"/>
      <c r="EF450" s="598"/>
      <c r="EG450" s="598"/>
      <c r="EH450" s="598"/>
      <c r="EI450" s="598"/>
      <c r="EJ450" s="598"/>
      <c r="EK450" s="598"/>
      <c r="EL450" s="598"/>
      <c r="EM450" s="598"/>
      <c r="EN450" s="598"/>
      <c r="EO450" s="598"/>
      <c r="EP450" s="598"/>
      <c r="EQ450" s="598"/>
      <c r="ER450" s="598"/>
    </row>
    <row r="451" spans="1:148" ht="15" customHeight="1">
      <c r="A451" s="598"/>
      <c r="B451" s="598"/>
      <c r="C451" s="598"/>
      <c r="D451" s="598"/>
      <c r="E451" s="598"/>
      <c r="F451" s="598"/>
      <c r="G451" s="598"/>
      <c r="H451" s="598"/>
      <c r="I451" s="598"/>
      <c r="J451" s="598"/>
      <c r="K451" s="598"/>
      <c r="L451" s="598"/>
      <c r="M451" s="598"/>
      <c r="N451" s="598"/>
      <c r="O451" s="598"/>
      <c r="P451" s="598"/>
      <c r="Q451" s="598"/>
      <c r="R451" s="598"/>
      <c r="S451" s="598"/>
      <c r="T451" s="598"/>
      <c r="U451" s="598"/>
      <c r="V451" s="598"/>
      <c r="W451" s="598"/>
      <c r="X451" s="598"/>
      <c r="Y451" s="598"/>
      <c r="Z451" s="598"/>
      <c r="AA451" s="598"/>
      <c r="AB451" s="598"/>
      <c r="AC451" s="598"/>
      <c r="AD451" s="598"/>
      <c r="AE451" s="598"/>
      <c r="AF451" s="598"/>
      <c r="AG451" s="598"/>
      <c r="AH451" s="598"/>
      <c r="AI451" s="598"/>
      <c r="AJ451" s="598"/>
      <c r="AK451" s="598"/>
      <c r="AL451" s="598"/>
      <c r="AM451" s="598"/>
      <c r="AN451" s="598"/>
      <c r="AO451" s="598"/>
      <c r="AP451" s="598"/>
      <c r="AQ451" s="598"/>
      <c r="AR451" s="598"/>
      <c r="AS451" s="598"/>
      <c r="AT451" s="598"/>
      <c r="AU451" s="598"/>
      <c r="AV451" s="598"/>
      <c r="AW451" s="598"/>
      <c r="AX451" s="598"/>
      <c r="AY451" s="598"/>
      <c r="AZ451" s="598"/>
      <c r="BA451" s="598"/>
      <c r="BB451" s="598"/>
      <c r="BC451" s="598"/>
      <c r="BD451" s="598"/>
      <c r="BE451" s="598"/>
      <c r="BF451" s="598"/>
      <c r="BG451" s="598"/>
      <c r="BH451" s="598"/>
      <c r="BI451" s="598"/>
      <c r="BJ451" s="598"/>
      <c r="BK451" s="598"/>
      <c r="BL451" s="598"/>
      <c r="BM451" s="598"/>
      <c r="BN451" s="598"/>
      <c r="BO451" s="598"/>
      <c r="BP451" s="598"/>
      <c r="BQ451" s="598"/>
      <c r="BR451" s="598"/>
      <c r="BS451" s="598"/>
      <c r="BT451" s="598"/>
      <c r="BU451" s="598"/>
      <c r="BV451" s="598"/>
      <c r="BW451" s="598"/>
      <c r="BX451" s="598"/>
      <c r="BY451" s="598"/>
      <c r="BZ451" s="598"/>
      <c r="CA451" s="598"/>
      <c r="CB451" s="598"/>
      <c r="CC451" s="598"/>
      <c r="CD451" s="598"/>
      <c r="CE451" s="598"/>
      <c r="CF451" s="598"/>
      <c r="CG451" s="598"/>
      <c r="CH451" s="598"/>
      <c r="CI451" s="598"/>
      <c r="CJ451" s="598"/>
      <c r="CK451" s="598"/>
      <c r="CL451" s="598"/>
      <c r="CM451" s="598"/>
      <c r="CN451" s="598"/>
      <c r="CO451" s="598"/>
      <c r="CP451" s="598"/>
      <c r="CQ451" s="598"/>
      <c r="CR451" s="598"/>
      <c r="CS451" s="598"/>
      <c r="CT451" s="598"/>
      <c r="CU451" s="598"/>
      <c r="CV451" s="598"/>
      <c r="CW451" s="598"/>
      <c r="CX451" s="598"/>
      <c r="CY451" s="598"/>
      <c r="CZ451" s="598"/>
      <c r="DA451" s="598"/>
      <c r="DB451" s="598"/>
      <c r="DC451" s="598"/>
      <c r="DD451" s="598"/>
      <c r="DE451" s="598"/>
      <c r="DF451" s="598"/>
      <c r="DG451" s="598"/>
      <c r="DH451" s="598"/>
      <c r="DI451" s="598"/>
      <c r="DJ451" s="598"/>
      <c r="DK451" s="598"/>
      <c r="DL451" s="598"/>
      <c r="DM451" s="598"/>
      <c r="DN451" s="598"/>
      <c r="DO451" s="598"/>
      <c r="DP451" s="598"/>
      <c r="DQ451" s="598"/>
      <c r="DR451" s="598"/>
      <c r="DS451" s="598"/>
      <c r="DT451" s="598"/>
      <c r="DU451" s="598"/>
      <c r="DV451" s="598"/>
      <c r="DW451" s="598"/>
      <c r="DX451" s="598"/>
      <c r="DY451" s="598"/>
      <c r="DZ451" s="598"/>
      <c r="EA451" s="598"/>
      <c r="EB451" s="598"/>
      <c r="EC451" s="598"/>
      <c r="ED451" s="598"/>
      <c r="EE451" s="598"/>
      <c r="EF451" s="598"/>
      <c r="EG451" s="598"/>
      <c r="EH451" s="598"/>
      <c r="EI451" s="598"/>
      <c r="EJ451" s="598"/>
      <c r="EK451" s="598"/>
      <c r="EL451" s="598"/>
      <c r="EM451" s="598"/>
      <c r="EN451" s="598"/>
      <c r="EO451" s="598"/>
      <c r="EP451" s="598"/>
      <c r="EQ451" s="598"/>
      <c r="ER451" s="598"/>
    </row>
    <row r="452" spans="1:148" ht="15" customHeight="1">
      <c r="A452" s="598"/>
      <c r="B452" s="598"/>
      <c r="C452" s="598"/>
      <c r="D452" s="598"/>
      <c r="E452" s="598"/>
      <c r="F452" s="598"/>
      <c r="G452" s="598"/>
      <c r="H452" s="598"/>
      <c r="I452" s="598"/>
      <c r="J452" s="598"/>
      <c r="K452" s="598"/>
      <c r="L452" s="598"/>
      <c r="M452" s="598"/>
      <c r="N452" s="598"/>
      <c r="O452" s="598"/>
      <c r="P452" s="598"/>
      <c r="Q452" s="598"/>
      <c r="R452" s="598"/>
      <c r="S452" s="598"/>
      <c r="T452" s="598"/>
      <c r="U452" s="598"/>
      <c r="V452" s="598"/>
      <c r="W452" s="598"/>
      <c r="X452" s="598"/>
      <c r="Y452" s="598"/>
      <c r="Z452" s="598"/>
      <c r="AA452" s="598"/>
      <c r="AB452" s="598"/>
      <c r="AC452" s="598"/>
      <c r="AD452" s="598"/>
      <c r="AE452" s="598"/>
      <c r="AF452" s="598"/>
      <c r="AG452" s="598"/>
      <c r="AH452" s="598"/>
      <c r="AI452" s="598"/>
      <c r="AJ452" s="598"/>
      <c r="AK452" s="598"/>
      <c r="AL452" s="598"/>
      <c r="AM452" s="598"/>
      <c r="AN452" s="598"/>
      <c r="AO452" s="598"/>
      <c r="AP452" s="598"/>
      <c r="AQ452" s="598"/>
      <c r="AR452" s="598"/>
      <c r="AS452" s="598"/>
      <c r="AT452" s="598"/>
      <c r="AU452" s="598"/>
      <c r="AV452" s="598"/>
      <c r="AW452" s="598"/>
      <c r="AX452" s="598"/>
      <c r="AY452" s="598"/>
      <c r="AZ452" s="598"/>
      <c r="BA452" s="598"/>
      <c r="BB452" s="598"/>
      <c r="BC452" s="598"/>
      <c r="BD452" s="598"/>
      <c r="BE452" s="598"/>
      <c r="BF452" s="598"/>
      <c r="BG452" s="598"/>
      <c r="BH452" s="598"/>
      <c r="BI452" s="598"/>
      <c r="BJ452" s="598"/>
      <c r="BK452" s="598"/>
      <c r="BL452" s="598"/>
      <c r="BM452" s="598"/>
      <c r="BN452" s="598"/>
      <c r="BO452" s="598"/>
      <c r="BP452" s="598"/>
      <c r="BQ452" s="598"/>
      <c r="BR452" s="598"/>
      <c r="BS452" s="598"/>
      <c r="BT452" s="598"/>
      <c r="BU452" s="598"/>
      <c r="BV452" s="598"/>
      <c r="BW452" s="598"/>
      <c r="BX452" s="598"/>
      <c r="BY452" s="598"/>
      <c r="BZ452" s="598"/>
      <c r="CA452" s="598"/>
      <c r="CB452" s="598"/>
      <c r="CC452" s="598"/>
      <c r="CD452" s="598"/>
      <c r="CE452" s="598"/>
      <c r="CF452" s="598"/>
      <c r="CG452" s="598"/>
      <c r="CH452" s="598"/>
      <c r="CI452" s="598"/>
      <c r="CJ452" s="598"/>
      <c r="CK452" s="598"/>
      <c r="CL452" s="598"/>
      <c r="CM452" s="598"/>
      <c r="CN452" s="598"/>
      <c r="CO452" s="598"/>
      <c r="CP452" s="598"/>
      <c r="CQ452" s="598"/>
      <c r="CR452" s="598"/>
      <c r="CS452" s="598"/>
      <c r="CT452" s="598"/>
      <c r="CU452" s="598"/>
      <c r="CV452" s="598"/>
      <c r="CW452" s="598"/>
      <c r="CX452" s="598"/>
      <c r="CY452" s="598"/>
      <c r="CZ452" s="598"/>
      <c r="DA452" s="598"/>
      <c r="DB452" s="598"/>
      <c r="DC452" s="598"/>
      <c r="DD452" s="598"/>
      <c r="DE452" s="598"/>
      <c r="DF452" s="598"/>
      <c r="DG452" s="598"/>
      <c r="DH452" s="598"/>
      <c r="DI452" s="598"/>
      <c r="DJ452" s="598"/>
      <c r="DK452" s="598"/>
      <c r="DL452" s="598"/>
      <c r="DM452" s="598"/>
      <c r="DN452" s="598"/>
      <c r="DO452" s="598"/>
      <c r="DP452" s="598"/>
      <c r="DQ452" s="598"/>
      <c r="DR452" s="598"/>
      <c r="DS452" s="598"/>
      <c r="DT452" s="598"/>
      <c r="DU452" s="598"/>
      <c r="DV452" s="598"/>
      <c r="DW452" s="598"/>
      <c r="DX452" s="598"/>
      <c r="DY452" s="598"/>
      <c r="DZ452" s="598"/>
      <c r="EA452" s="598"/>
      <c r="EB452" s="598"/>
      <c r="EC452" s="598"/>
      <c r="ED452" s="598"/>
      <c r="EE452" s="598"/>
      <c r="EF452" s="598"/>
      <c r="EG452" s="598"/>
      <c r="EH452" s="598"/>
      <c r="EI452" s="598"/>
      <c r="EJ452" s="598"/>
      <c r="EK452" s="598"/>
      <c r="EL452" s="598"/>
      <c r="EM452" s="598"/>
      <c r="EN452" s="598"/>
      <c r="EO452" s="598"/>
      <c r="EP452" s="598"/>
      <c r="EQ452" s="598"/>
      <c r="ER452" s="598"/>
    </row>
    <row r="453" spans="1:148" ht="15" customHeight="1">
      <c r="A453" s="598"/>
      <c r="B453" s="598"/>
      <c r="C453" s="598"/>
      <c r="D453" s="598"/>
      <c r="E453" s="598"/>
      <c r="F453" s="598"/>
      <c r="G453" s="598"/>
      <c r="H453" s="598"/>
      <c r="I453" s="598"/>
      <c r="J453" s="598"/>
      <c r="K453" s="598"/>
      <c r="L453" s="598"/>
      <c r="M453" s="598"/>
      <c r="N453" s="598"/>
      <c r="O453" s="598"/>
      <c r="P453" s="598"/>
      <c r="Q453" s="598"/>
      <c r="R453" s="598"/>
      <c r="S453" s="598"/>
      <c r="T453" s="598"/>
      <c r="U453" s="598"/>
      <c r="V453" s="598"/>
      <c r="W453" s="598"/>
      <c r="X453" s="598"/>
      <c r="Y453" s="598"/>
      <c r="Z453" s="598"/>
      <c r="AA453" s="598"/>
      <c r="AB453" s="598"/>
      <c r="AC453" s="598"/>
      <c r="AD453" s="598"/>
      <c r="AE453" s="598"/>
      <c r="AF453" s="598"/>
      <c r="AG453" s="598"/>
      <c r="AH453" s="598"/>
      <c r="AI453" s="598"/>
      <c r="AJ453" s="598"/>
      <c r="AK453" s="598"/>
      <c r="AL453" s="598"/>
      <c r="AM453" s="598"/>
      <c r="AN453" s="598"/>
      <c r="AO453" s="598"/>
      <c r="AP453" s="598"/>
      <c r="AQ453" s="598"/>
      <c r="AR453" s="598"/>
      <c r="AS453" s="598"/>
      <c r="AT453" s="598"/>
      <c r="AU453" s="598"/>
      <c r="AV453" s="598"/>
      <c r="AW453" s="598"/>
      <c r="AX453" s="598"/>
      <c r="AY453" s="598"/>
      <c r="AZ453" s="598"/>
      <c r="BA453" s="598"/>
      <c r="BB453" s="598"/>
      <c r="BC453" s="598"/>
      <c r="BD453" s="598"/>
      <c r="BE453" s="598"/>
      <c r="BF453" s="598"/>
      <c r="BG453" s="598"/>
      <c r="BH453" s="598"/>
      <c r="BI453" s="598"/>
      <c r="BJ453" s="598"/>
      <c r="BK453" s="598"/>
      <c r="BL453" s="598"/>
      <c r="BM453" s="598"/>
      <c r="BN453" s="598"/>
      <c r="BO453" s="598"/>
      <c r="BP453" s="598"/>
      <c r="BQ453" s="598"/>
      <c r="BR453" s="598"/>
      <c r="BS453" s="598"/>
      <c r="BT453" s="598"/>
      <c r="BU453" s="598"/>
      <c r="BV453" s="598"/>
      <c r="BW453" s="598"/>
      <c r="BX453" s="598"/>
      <c r="BY453" s="598"/>
      <c r="BZ453" s="598"/>
      <c r="CA453" s="598"/>
      <c r="CB453" s="598"/>
      <c r="CC453" s="598"/>
      <c r="CD453" s="598"/>
      <c r="CE453" s="598"/>
      <c r="CF453" s="598"/>
      <c r="CG453" s="598"/>
      <c r="CH453" s="598"/>
      <c r="CI453" s="598"/>
      <c r="CJ453" s="598"/>
      <c r="CK453" s="598"/>
      <c r="CL453" s="598"/>
      <c r="CM453" s="598"/>
      <c r="CN453" s="598"/>
      <c r="CO453" s="598"/>
      <c r="CP453" s="598"/>
      <c r="CQ453" s="598"/>
      <c r="CR453" s="598"/>
      <c r="CS453" s="598"/>
      <c r="CT453" s="598"/>
      <c r="CU453" s="598"/>
      <c r="CV453" s="598"/>
      <c r="CW453" s="598"/>
      <c r="CX453" s="598"/>
      <c r="CY453" s="598"/>
      <c r="CZ453" s="598"/>
      <c r="DA453" s="598"/>
      <c r="DB453" s="598"/>
      <c r="DC453" s="598"/>
      <c r="DD453" s="598"/>
      <c r="DE453" s="598"/>
      <c r="DF453" s="598"/>
      <c r="DG453" s="598"/>
      <c r="DH453" s="598"/>
      <c r="DI453" s="598"/>
      <c r="DJ453" s="598"/>
      <c r="DK453" s="598"/>
      <c r="DL453" s="598"/>
      <c r="DM453" s="598"/>
      <c r="DN453" s="598"/>
      <c r="DO453" s="598"/>
      <c r="DP453" s="598"/>
      <c r="DQ453" s="598"/>
      <c r="DR453" s="598"/>
      <c r="DS453" s="598"/>
      <c r="DT453" s="598"/>
      <c r="DU453" s="598"/>
      <c r="DV453" s="598"/>
      <c r="DW453" s="598"/>
      <c r="DX453" s="598"/>
      <c r="DY453" s="598"/>
      <c r="DZ453" s="598"/>
      <c r="EA453" s="598"/>
      <c r="EB453" s="598"/>
      <c r="EC453" s="598"/>
      <c r="ED453" s="598"/>
      <c r="EE453" s="598"/>
      <c r="EF453" s="598"/>
      <c r="EG453" s="598"/>
      <c r="EH453" s="598"/>
      <c r="EI453" s="598"/>
      <c r="EJ453" s="598"/>
      <c r="EK453" s="598"/>
      <c r="EL453" s="598"/>
      <c r="EM453" s="598"/>
      <c r="EN453" s="598"/>
      <c r="EO453" s="598"/>
      <c r="EP453" s="598"/>
      <c r="EQ453" s="598"/>
      <c r="ER453" s="598"/>
    </row>
    <row r="454" spans="1:148" ht="15" customHeight="1">
      <c r="A454" s="598"/>
      <c r="B454" s="598"/>
      <c r="C454" s="598"/>
      <c r="D454" s="598"/>
      <c r="E454" s="598"/>
      <c r="F454" s="598"/>
      <c r="G454" s="598"/>
      <c r="H454" s="598"/>
      <c r="I454" s="598"/>
      <c r="J454" s="598"/>
      <c r="K454" s="598"/>
      <c r="L454" s="598"/>
      <c r="M454" s="598"/>
      <c r="N454" s="598"/>
      <c r="O454" s="598"/>
      <c r="P454" s="598"/>
      <c r="Q454" s="598"/>
      <c r="R454" s="598"/>
      <c r="S454" s="598"/>
      <c r="T454" s="598"/>
      <c r="U454" s="598"/>
      <c r="V454" s="598"/>
      <c r="W454" s="598"/>
      <c r="X454" s="598"/>
      <c r="Y454" s="598"/>
      <c r="Z454" s="598"/>
      <c r="AA454" s="598"/>
      <c r="AB454" s="598"/>
      <c r="AC454" s="598"/>
      <c r="AD454" s="598"/>
      <c r="AE454" s="598"/>
      <c r="AF454" s="598"/>
      <c r="AG454" s="598"/>
      <c r="AH454" s="598"/>
      <c r="AI454" s="598"/>
      <c r="AJ454" s="598"/>
      <c r="AK454" s="598"/>
      <c r="AL454" s="598"/>
      <c r="AM454" s="598"/>
      <c r="AN454" s="598"/>
      <c r="AO454" s="598"/>
      <c r="AP454" s="598"/>
      <c r="AQ454" s="598"/>
      <c r="AR454" s="598"/>
      <c r="AS454" s="598"/>
      <c r="AT454" s="598"/>
      <c r="AU454" s="598"/>
      <c r="AV454" s="598"/>
      <c r="AW454" s="598"/>
      <c r="AX454" s="598"/>
      <c r="AY454" s="598"/>
      <c r="AZ454" s="598"/>
      <c r="BA454" s="598"/>
      <c r="BB454" s="598"/>
      <c r="BC454" s="598"/>
      <c r="BD454" s="598"/>
      <c r="BE454" s="598"/>
      <c r="BF454" s="598"/>
      <c r="BG454" s="598"/>
      <c r="BH454" s="598"/>
      <c r="BI454" s="598"/>
      <c r="BJ454" s="598"/>
      <c r="BK454" s="598"/>
      <c r="BL454" s="598"/>
      <c r="BM454" s="598"/>
      <c r="BN454" s="598"/>
      <c r="BO454" s="598"/>
      <c r="BP454" s="598"/>
      <c r="BQ454" s="598"/>
      <c r="BR454" s="598"/>
      <c r="BS454" s="598"/>
      <c r="BT454" s="598"/>
      <c r="BU454" s="598"/>
      <c r="BV454" s="598"/>
      <c r="BW454" s="598"/>
      <c r="BX454" s="598"/>
      <c r="BY454" s="598"/>
      <c r="BZ454" s="598"/>
      <c r="CA454" s="598"/>
      <c r="CB454" s="598"/>
      <c r="CC454" s="598"/>
      <c r="CD454" s="598"/>
      <c r="CE454" s="598"/>
      <c r="CF454" s="598"/>
      <c r="CG454" s="598"/>
      <c r="CH454" s="598"/>
      <c r="CI454" s="598"/>
      <c r="CJ454" s="598"/>
      <c r="CK454" s="598"/>
      <c r="CL454" s="598"/>
      <c r="CM454" s="598"/>
      <c r="CN454" s="598"/>
      <c r="CO454" s="598"/>
      <c r="CP454" s="598"/>
      <c r="CQ454" s="598"/>
      <c r="CR454" s="598"/>
      <c r="CS454" s="598"/>
      <c r="CT454" s="598"/>
      <c r="CU454" s="598"/>
      <c r="CV454" s="598"/>
      <c r="CW454" s="598"/>
      <c r="CX454" s="598"/>
      <c r="CY454" s="598"/>
      <c r="CZ454" s="598"/>
      <c r="DA454" s="598"/>
      <c r="DB454" s="598"/>
      <c r="DC454" s="598"/>
      <c r="DD454" s="598"/>
      <c r="DE454" s="598"/>
      <c r="DF454" s="598"/>
      <c r="DG454" s="598"/>
      <c r="DH454" s="598"/>
      <c r="DI454" s="598"/>
      <c r="DJ454" s="598"/>
      <c r="DK454" s="598"/>
      <c r="DL454" s="598"/>
      <c r="DM454" s="598"/>
      <c r="DN454" s="598"/>
      <c r="DO454" s="598"/>
      <c r="DP454" s="598"/>
      <c r="DQ454" s="598"/>
      <c r="DR454" s="598"/>
      <c r="DS454" s="598"/>
      <c r="DT454" s="598"/>
      <c r="DU454" s="598"/>
      <c r="DV454" s="598"/>
      <c r="DW454" s="598"/>
      <c r="DX454" s="598"/>
      <c r="DY454" s="598"/>
      <c r="DZ454" s="598"/>
      <c r="EA454" s="598"/>
      <c r="EB454" s="598"/>
      <c r="EC454" s="598"/>
      <c r="ED454" s="598"/>
      <c r="EE454" s="598"/>
      <c r="EF454" s="598"/>
      <c r="EG454" s="598"/>
      <c r="EH454" s="598"/>
      <c r="EI454" s="598"/>
      <c r="EJ454" s="598"/>
      <c r="EK454" s="598"/>
      <c r="EL454" s="598"/>
      <c r="EM454" s="598"/>
      <c r="EN454" s="598"/>
      <c r="EO454" s="598"/>
      <c r="EP454" s="598"/>
      <c r="EQ454" s="598"/>
      <c r="ER454" s="598"/>
    </row>
    <row r="455" spans="1:148" ht="15" customHeight="1">
      <c r="A455" s="598"/>
      <c r="B455" s="598"/>
      <c r="C455" s="598"/>
      <c r="D455" s="598"/>
      <c r="E455" s="598"/>
      <c r="F455" s="598"/>
      <c r="G455" s="598"/>
      <c r="H455" s="598"/>
      <c r="I455" s="598"/>
      <c r="J455" s="598"/>
      <c r="K455" s="598"/>
      <c r="L455" s="598"/>
      <c r="M455" s="598"/>
      <c r="N455" s="598"/>
      <c r="O455" s="598"/>
      <c r="P455" s="598"/>
      <c r="Q455" s="598"/>
      <c r="R455" s="598"/>
      <c r="S455" s="598"/>
      <c r="T455" s="598"/>
      <c r="U455" s="598"/>
      <c r="V455" s="598"/>
      <c r="W455" s="598"/>
      <c r="X455" s="598"/>
      <c r="Y455" s="598"/>
      <c r="Z455" s="598"/>
      <c r="AA455" s="598"/>
      <c r="AB455" s="598"/>
      <c r="AC455" s="598"/>
      <c r="AD455" s="598"/>
      <c r="AE455" s="598"/>
      <c r="AF455" s="598"/>
      <c r="AG455" s="598"/>
      <c r="AH455" s="598"/>
      <c r="AI455" s="598"/>
      <c r="AJ455" s="598"/>
      <c r="AK455" s="598"/>
      <c r="AL455" s="598"/>
      <c r="AM455" s="598"/>
      <c r="AN455" s="598"/>
      <c r="AO455" s="598"/>
      <c r="AP455" s="598"/>
      <c r="AQ455" s="598"/>
      <c r="AR455" s="598"/>
      <c r="AS455" s="598"/>
      <c r="AT455" s="598"/>
      <c r="AU455" s="598"/>
      <c r="AV455" s="598"/>
      <c r="AW455" s="598"/>
      <c r="AX455" s="598"/>
      <c r="AY455" s="598"/>
      <c r="AZ455" s="598"/>
      <c r="BA455" s="598"/>
      <c r="BB455" s="598"/>
      <c r="BC455" s="598"/>
      <c r="BD455" s="598"/>
      <c r="BE455" s="598"/>
      <c r="BF455" s="598"/>
      <c r="BG455" s="598"/>
      <c r="BH455" s="598"/>
      <c r="BI455" s="598"/>
      <c r="BJ455" s="598"/>
      <c r="BK455" s="598"/>
      <c r="BL455" s="598"/>
      <c r="BM455" s="598"/>
      <c r="BN455" s="598"/>
      <c r="BO455" s="598"/>
      <c r="BP455" s="598"/>
      <c r="BQ455" s="598"/>
      <c r="BR455" s="598"/>
      <c r="BS455" s="598"/>
      <c r="BT455" s="598"/>
      <c r="BU455" s="598"/>
      <c r="BV455" s="598"/>
      <c r="BW455" s="598"/>
      <c r="BX455" s="598"/>
      <c r="BY455" s="598"/>
      <c r="BZ455" s="598"/>
      <c r="CA455" s="598"/>
      <c r="CB455" s="598"/>
      <c r="CC455" s="598"/>
      <c r="CD455" s="598"/>
      <c r="CE455" s="598"/>
      <c r="CF455" s="598"/>
      <c r="CG455" s="598"/>
      <c r="CH455" s="598"/>
      <c r="CI455" s="598"/>
      <c r="CJ455" s="598"/>
      <c r="CK455" s="598"/>
      <c r="CL455" s="598"/>
      <c r="CM455" s="598"/>
      <c r="CN455" s="598"/>
      <c r="CO455" s="598"/>
      <c r="CP455" s="598"/>
      <c r="CQ455" s="598"/>
      <c r="CR455" s="598"/>
      <c r="CS455" s="598"/>
      <c r="CT455" s="598"/>
      <c r="CU455" s="598"/>
      <c r="CV455" s="598"/>
      <c r="CW455" s="598"/>
      <c r="CX455" s="598"/>
      <c r="CY455" s="598"/>
      <c r="CZ455" s="598"/>
      <c r="DA455" s="598"/>
      <c r="DB455" s="598"/>
      <c r="DC455" s="598"/>
      <c r="DD455" s="598"/>
      <c r="DE455" s="598"/>
      <c r="DF455" s="598"/>
      <c r="DG455" s="598"/>
      <c r="DH455" s="598"/>
      <c r="DI455" s="598"/>
      <c r="DJ455" s="598"/>
      <c r="DK455" s="598"/>
      <c r="DL455" s="598"/>
      <c r="DM455" s="598"/>
      <c r="DN455" s="598"/>
      <c r="DO455" s="598"/>
      <c r="DP455" s="598"/>
      <c r="DQ455" s="598"/>
      <c r="DR455" s="598"/>
      <c r="DS455" s="598"/>
      <c r="DT455" s="598"/>
      <c r="DU455" s="598"/>
      <c r="DV455" s="598"/>
      <c r="DW455" s="598"/>
      <c r="DX455" s="598"/>
      <c r="DY455" s="598"/>
      <c r="DZ455" s="598"/>
      <c r="EA455" s="598"/>
      <c r="EB455" s="598"/>
      <c r="EC455" s="598"/>
      <c r="ED455" s="598"/>
      <c r="EE455" s="598"/>
      <c r="EF455" s="598"/>
      <c r="EG455" s="598"/>
      <c r="EH455" s="598"/>
      <c r="EI455" s="598"/>
      <c r="EJ455" s="598"/>
      <c r="EK455" s="598"/>
      <c r="EL455" s="598"/>
      <c r="EM455" s="598"/>
      <c r="EN455" s="598"/>
      <c r="EO455" s="598"/>
      <c r="EP455" s="598"/>
      <c r="EQ455" s="598"/>
      <c r="ER455" s="598"/>
    </row>
    <row r="456" spans="1:148" ht="15" customHeight="1">
      <c r="A456" s="598"/>
      <c r="B456" s="598"/>
      <c r="C456" s="598"/>
      <c r="D456" s="598"/>
      <c r="E456" s="598"/>
      <c r="F456" s="598"/>
      <c r="G456" s="598"/>
      <c r="H456" s="598"/>
      <c r="I456" s="598"/>
      <c r="J456" s="598"/>
      <c r="K456" s="598"/>
      <c r="L456" s="598"/>
      <c r="M456" s="598"/>
      <c r="N456" s="598"/>
      <c r="O456" s="598"/>
      <c r="P456" s="598"/>
      <c r="Q456" s="598"/>
      <c r="R456" s="598"/>
      <c r="S456" s="598"/>
      <c r="T456" s="598"/>
      <c r="U456" s="598"/>
      <c r="V456" s="598"/>
      <c r="W456" s="598"/>
      <c r="X456" s="598"/>
      <c r="Y456" s="598"/>
      <c r="Z456" s="598"/>
      <c r="AA456" s="598"/>
      <c r="AB456" s="598"/>
      <c r="AC456" s="598"/>
      <c r="AD456" s="598"/>
      <c r="AE456" s="598"/>
      <c r="AF456" s="598"/>
      <c r="AG456" s="598"/>
      <c r="AH456" s="598"/>
      <c r="AI456" s="598"/>
      <c r="AJ456" s="598"/>
      <c r="AK456" s="598"/>
      <c r="AL456" s="598"/>
      <c r="AM456" s="598"/>
      <c r="AN456" s="598"/>
      <c r="AO456" s="598"/>
      <c r="AP456" s="598"/>
      <c r="AQ456" s="598"/>
      <c r="AR456" s="598"/>
      <c r="AS456" s="598"/>
      <c r="AT456" s="598"/>
      <c r="AU456" s="598"/>
      <c r="AV456" s="598"/>
      <c r="AW456" s="598"/>
      <c r="AX456" s="598"/>
      <c r="AY456" s="598"/>
      <c r="AZ456" s="598"/>
      <c r="BA456" s="598"/>
      <c r="BB456" s="598"/>
      <c r="BC456" s="598"/>
      <c r="BD456" s="598"/>
      <c r="BE456" s="598"/>
      <c r="BF456" s="598"/>
      <c r="BG456" s="598"/>
      <c r="BH456" s="598"/>
      <c r="BI456" s="598"/>
      <c r="BJ456" s="598"/>
      <c r="BK456" s="598"/>
      <c r="BL456" s="598"/>
      <c r="BM456" s="598"/>
      <c r="BN456" s="598"/>
      <c r="BO456" s="598"/>
      <c r="BP456" s="598"/>
      <c r="BQ456" s="598"/>
      <c r="BR456" s="598"/>
      <c r="BS456" s="598"/>
      <c r="BT456" s="598"/>
      <c r="BU456" s="598"/>
      <c r="BV456" s="598"/>
      <c r="BW456" s="598"/>
      <c r="BX456" s="598"/>
      <c r="BY456" s="598"/>
      <c r="BZ456" s="598"/>
      <c r="CA456" s="598"/>
      <c r="CB456" s="598"/>
      <c r="CC456" s="598"/>
      <c r="CD456" s="598"/>
      <c r="CE456" s="598"/>
      <c r="CF456" s="598"/>
      <c r="CG456" s="598"/>
      <c r="CH456" s="598"/>
      <c r="CI456" s="598"/>
      <c r="CJ456" s="598"/>
      <c r="CK456" s="598"/>
      <c r="CL456" s="598"/>
      <c r="CM456" s="598"/>
      <c r="CN456" s="598"/>
      <c r="CO456" s="598"/>
      <c r="CP456" s="598"/>
      <c r="CQ456" s="598"/>
      <c r="CR456" s="598"/>
      <c r="CS456" s="598"/>
      <c r="CT456" s="598"/>
      <c r="CU456" s="598"/>
      <c r="CV456" s="598"/>
      <c r="CW456" s="598"/>
      <c r="CX456" s="598"/>
      <c r="CY456" s="598"/>
      <c r="CZ456" s="598"/>
      <c r="DA456" s="598"/>
      <c r="DB456" s="598"/>
      <c r="DC456" s="598"/>
      <c r="DD456" s="598"/>
      <c r="DE456" s="598"/>
      <c r="DF456" s="598"/>
      <c r="DG456" s="598"/>
      <c r="DH456" s="598"/>
      <c r="DI456" s="598"/>
      <c r="DJ456" s="598"/>
      <c r="DK456" s="598"/>
      <c r="DL456" s="598"/>
      <c r="DM456" s="598"/>
      <c r="DN456" s="598"/>
      <c r="DO456" s="598"/>
      <c r="DP456" s="598"/>
      <c r="DQ456" s="598"/>
      <c r="DR456" s="598"/>
      <c r="DS456" s="598"/>
      <c r="DT456" s="598"/>
      <c r="DU456" s="598"/>
      <c r="DV456" s="598"/>
      <c r="DW456" s="598"/>
      <c r="DX456" s="598"/>
      <c r="DY456" s="598"/>
      <c r="DZ456" s="598"/>
      <c r="EA456" s="598"/>
      <c r="EB456" s="598"/>
      <c r="EC456" s="598"/>
      <c r="ED456" s="598"/>
      <c r="EE456" s="598"/>
      <c r="EF456" s="598"/>
      <c r="EG456" s="598"/>
      <c r="EH456" s="598"/>
      <c r="EI456" s="598"/>
      <c r="EJ456" s="598"/>
      <c r="EK456" s="598"/>
      <c r="EL456" s="598"/>
      <c r="EM456" s="598"/>
      <c r="EN456" s="598"/>
      <c r="EO456" s="598"/>
      <c r="EP456" s="598"/>
      <c r="EQ456" s="598"/>
      <c r="ER456" s="598"/>
    </row>
    <row r="457" spans="1:148" ht="15" customHeight="1">
      <c r="A457" s="598"/>
      <c r="B457" s="598"/>
      <c r="C457" s="598"/>
      <c r="D457" s="598"/>
      <c r="E457" s="598"/>
      <c r="F457" s="598"/>
      <c r="G457" s="598"/>
      <c r="H457" s="598"/>
      <c r="I457" s="598"/>
      <c r="J457" s="598"/>
      <c r="K457" s="598"/>
      <c r="L457" s="598"/>
      <c r="M457" s="598"/>
      <c r="N457" s="598"/>
      <c r="O457" s="598"/>
      <c r="P457" s="598"/>
      <c r="Q457" s="598"/>
      <c r="R457" s="598"/>
      <c r="S457" s="598"/>
      <c r="T457" s="598"/>
      <c r="U457" s="598"/>
      <c r="V457" s="598"/>
      <c r="W457" s="598"/>
      <c r="X457" s="598"/>
      <c r="Y457" s="598"/>
      <c r="Z457" s="598"/>
      <c r="AA457" s="598"/>
      <c r="AB457" s="598"/>
      <c r="AC457" s="598"/>
      <c r="AD457" s="598"/>
      <c r="AE457" s="598"/>
      <c r="AF457" s="598"/>
      <c r="AG457" s="598"/>
      <c r="AH457" s="598"/>
      <c r="AI457" s="598"/>
      <c r="AJ457" s="598"/>
      <c r="AK457" s="598"/>
      <c r="AL457" s="598"/>
      <c r="AM457" s="598"/>
      <c r="AN457" s="598"/>
      <c r="AO457" s="598"/>
      <c r="AP457" s="598"/>
      <c r="AQ457" s="598"/>
      <c r="AR457" s="598"/>
      <c r="AS457" s="598"/>
      <c r="AT457" s="598"/>
      <c r="AU457" s="598"/>
      <c r="AV457" s="598"/>
      <c r="AW457" s="598"/>
      <c r="AX457" s="598"/>
      <c r="AY457" s="598"/>
      <c r="AZ457" s="598"/>
      <c r="BA457" s="598"/>
      <c r="BB457" s="598"/>
      <c r="BC457" s="598"/>
      <c r="BD457" s="598"/>
      <c r="BE457" s="598"/>
      <c r="BF457" s="598"/>
      <c r="BG457" s="598"/>
      <c r="BH457" s="598"/>
      <c r="BI457" s="598"/>
      <c r="BJ457" s="598"/>
      <c r="BK457" s="598"/>
      <c r="BL457" s="598"/>
      <c r="BM457" s="598"/>
      <c r="BN457" s="598"/>
      <c r="BO457" s="598"/>
      <c r="BP457" s="598"/>
      <c r="BQ457" s="598"/>
      <c r="BR457" s="598"/>
      <c r="BS457" s="598"/>
      <c r="BT457" s="598"/>
      <c r="BU457" s="598"/>
      <c r="BV457" s="598"/>
      <c r="BW457" s="598"/>
      <c r="BX457" s="598"/>
      <c r="BY457" s="598"/>
      <c r="BZ457" s="598"/>
      <c r="CA457" s="598"/>
      <c r="CB457" s="598"/>
      <c r="CC457" s="598"/>
      <c r="CD457" s="598"/>
      <c r="CE457" s="598"/>
      <c r="CF457" s="598"/>
      <c r="CG457" s="598"/>
      <c r="CH457" s="598"/>
      <c r="CI457" s="598"/>
      <c r="CJ457" s="598"/>
      <c r="CK457" s="598"/>
      <c r="CL457" s="598"/>
      <c r="CM457" s="598"/>
      <c r="CN457" s="598"/>
      <c r="CO457" s="598"/>
      <c r="CP457" s="598"/>
      <c r="CQ457" s="598"/>
      <c r="CR457" s="598"/>
      <c r="CS457" s="598"/>
      <c r="CT457" s="598"/>
      <c r="CU457" s="598"/>
      <c r="CV457" s="598"/>
      <c r="CW457" s="598"/>
      <c r="CX457" s="598"/>
      <c r="CY457" s="598"/>
      <c r="CZ457" s="598"/>
      <c r="DA457" s="598"/>
      <c r="DB457" s="598"/>
      <c r="DC457" s="598"/>
      <c r="DD457" s="598"/>
      <c r="DE457" s="598"/>
      <c r="DF457" s="598"/>
      <c r="DG457" s="598"/>
      <c r="DH457" s="598"/>
      <c r="DI457" s="598"/>
      <c r="DJ457" s="598"/>
      <c r="DK457" s="598"/>
      <c r="DL457" s="598"/>
      <c r="DM457" s="598"/>
      <c r="DN457" s="598"/>
      <c r="DO457" s="598"/>
      <c r="DP457" s="598"/>
      <c r="DQ457" s="598"/>
      <c r="DR457" s="598"/>
      <c r="DS457" s="598"/>
      <c r="DT457" s="598"/>
      <c r="DU457" s="598"/>
      <c r="DV457" s="598"/>
      <c r="DW457" s="598"/>
      <c r="DX457" s="598"/>
      <c r="DY457" s="598"/>
      <c r="DZ457" s="598"/>
      <c r="EA457" s="598"/>
      <c r="EB457" s="598"/>
      <c r="EC457" s="598"/>
      <c r="ED457" s="598"/>
      <c r="EE457" s="598"/>
      <c r="EF457" s="598"/>
      <c r="EG457" s="598"/>
      <c r="EH457" s="598"/>
      <c r="EI457" s="598"/>
      <c r="EJ457" s="598"/>
      <c r="EK457" s="598"/>
      <c r="EL457" s="598"/>
      <c r="EM457" s="598"/>
      <c r="EN457" s="598"/>
      <c r="EO457" s="598"/>
      <c r="EP457" s="598"/>
      <c r="EQ457" s="598"/>
      <c r="ER457" s="598"/>
    </row>
    <row r="458" spans="1:148" ht="15" customHeight="1">
      <c r="A458" s="598"/>
      <c r="B458" s="598"/>
      <c r="C458" s="598"/>
      <c r="D458" s="598"/>
      <c r="E458" s="598"/>
      <c r="F458" s="598"/>
      <c r="G458" s="598"/>
      <c r="H458" s="598"/>
      <c r="I458" s="598"/>
      <c r="J458" s="598"/>
      <c r="K458" s="598"/>
      <c r="L458" s="598"/>
      <c r="M458" s="598"/>
      <c r="N458" s="598"/>
      <c r="O458" s="598"/>
      <c r="P458" s="598"/>
      <c r="Q458" s="598"/>
      <c r="R458" s="598"/>
      <c r="S458" s="598"/>
      <c r="T458" s="598"/>
      <c r="U458" s="598"/>
      <c r="V458" s="598"/>
      <c r="W458" s="598"/>
      <c r="X458" s="598"/>
      <c r="Y458" s="598"/>
      <c r="Z458" s="598"/>
      <c r="AA458" s="598"/>
      <c r="AB458" s="598"/>
      <c r="AC458" s="598"/>
      <c r="AD458" s="598"/>
      <c r="AE458" s="598"/>
      <c r="AF458" s="598"/>
      <c r="AG458" s="598"/>
      <c r="AH458" s="598"/>
      <c r="AI458" s="598"/>
      <c r="AJ458" s="598"/>
      <c r="AK458" s="598"/>
      <c r="AL458" s="598"/>
      <c r="AM458" s="598"/>
      <c r="AN458" s="598"/>
      <c r="AO458" s="598"/>
      <c r="AP458" s="598"/>
      <c r="AQ458" s="598"/>
      <c r="AR458" s="598"/>
      <c r="AS458" s="598"/>
      <c r="AT458" s="598"/>
      <c r="AU458" s="598"/>
      <c r="AV458" s="598"/>
      <c r="AW458" s="598"/>
      <c r="AX458" s="598"/>
      <c r="AY458" s="598"/>
      <c r="AZ458" s="598"/>
      <c r="BA458" s="598"/>
      <c r="BB458" s="598"/>
      <c r="BC458" s="598"/>
      <c r="BD458" s="598"/>
      <c r="BE458" s="598"/>
      <c r="BF458" s="598"/>
      <c r="BG458" s="598"/>
      <c r="BH458" s="598"/>
      <c r="BI458" s="598"/>
      <c r="BJ458" s="598"/>
      <c r="BK458" s="598"/>
      <c r="BL458" s="598"/>
      <c r="BM458" s="598"/>
      <c r="BN458" s="598"/>
      <c r="BO458" s="598"/>
      <c r="BP458" s="598"/>
      <c r="BQ458" s="598"/>
      <c r="BR458" s="598"/>
      <c r="BS458" s="598"/>
      <c r="BT458" s="598"/>
      <c r="BU458" s="598"/>
      <c r="BV458" s="598"/>
      <c r="BW458" s="598"/>
      <c r="BX458" s="598"/>
      <c r="BY458" s="598"/>
      <c r="BZ458" s="598"/>
      <c r="CA458" s="598"/>
      <c r="CB458" s="598"/>
      <c r="CC458" s="598"/>
      <c r="CD458" s="598"/>
      <c r="CE458" s="598"/>
      <c r="CF458" s="598"/>
      <c r="CG458" s="598"/>
      <c r="CH458" s="598"/>
      <c r="CI458" s="598"/>
      <c r="CJ458" s="598"/>
      <c r="CK458" s="598"/>
      <c r="CL458" s="598"/>
      <c r="CM458" s="598"/>
      <c r="CN458" s="598"/>
      <c r="CO458" s="598"/>
      <c r="CP458" s="598"/>
      <c r="CQ458" s="598"/>
      <c r="CR458" s="598"/>
      <c r="CS458" s="598"/>
      <c r="CT458" s="598"/>
      <c r="CU458" s="598"/>
      <c r="CV458" s="598"/>
      <c r="CW458" s="598"/>
      <c r="CX458" s="598"/>
      <c r="CY458" s="598"/>
      <c r="CZ458" s="598"/>
      <c r="DA458" s="598"/>
      <c r="DB458" s="598"/>
      <c r="DC458" s="598"/>
      <c r="DD458" s="598"/>
      <c r="DE458" s="598"/>
      <c r="DF458" s="598"/>
      <c r="DG458" s="598"/>
      <c r="DH458" s="598"/>
      <c r="DI458" s="598"/>
      <c r="DJ458" s="598"/>
      <c r="DK458" s="598"/>
      <c r="DL458" s="598"/>
      <c r="DM458" s="598"/>
      <c r="DN458" s="598"/>
      <c r="DO458" s="598"/>
      <c r="DP458" s="598"/>
      <c r="DQ458" s="598"/>
      <c r="DR458" s="598"/>
      <c r="DS458" s="598"/>
      <c r="DT458" s="598"/>
      <c r="DU458" s="598"/>
      <c r="DV458" s="598"/>
      <c r="DW458" s="598"/>
      <c r="DX458" s="598"/>
      <c r="DY458" s="598"/>
      <c r="DZ458" s="598"/>
      <c r="EA458" s="598"/>
      <c r="EB458" s="598"/>
      <c r="EC458" s="598"/>
      <c r="ED458" s="598"/>
      <c r="EE458" s="598"/>
      <c r="EF458" s="598"/>
      <c r="EG458" s="598"/>
      <c r="EH458" s="598"/>
      <c r="EI458" s="598"/>
      <c r="EJ458" s="598"/>
      <c r="EK458" s="598"/>
      <c r="EL458" s="598"/>
      <c r="EM458" s="598"/>
      <c r="EN458" s="598"/>
      <c r="EO458" s="598"/>
      <c r="EP458" s="598"/>
      <c r="EQ458" s="598"/>
      <c r="ER458" s="598"/>
    </row>
    <row r="459" spans="1:148" ht="15" customHeight="1">
      <c r="A459" s="598"/>
      <c r="B459" s="598"/>
      <c r="C459" s="598"/>
      <c r="D459" s="598"/>
      <c r="E459" s="598"/>
      <c r="F459" s="598"/>
      <c r="G459" s="598"/>
      <c r="H459" s="598"/>
      <c r="I459" s="598"/>
      <c r="J459" s="598"/>
      <c r="K459" s="598"/>
      <c r="L459" s="598"/>
      <c r="M459" s="598"/>
      <c r="N459" s="598"/>
      <c r="O459" s="598"/>
      <c r="P459" s="598"/>
      <c r="Q459" s="598"/>
      <c r="R459" s="598"/>
      <c r="S459" s="598"/>
      <c r="T459" s="598"/>
      <c r="U459" s="598"/>
      <c r="V459" s="598"/>
      <c r="W459" s="598"/>
      <c r="X459" s="598"/>
      <c r="Y459" s="598"/>
      <c r="Z459" s="598"/>
      <c r="AA459" s="598"/>
      <c r="AB459" s="598"/>
      <c r="AC459" s="598"/>
      <c r="AD459" s="598"/>
      <c r="AE459" s="598"/>
      <c r="AF459" s="598"/>
      <c r="AG459" s="598"/>
      <c r="AH459" s="598"/>
      <c r="AI459" s="598"/>
      <c r="AJ459" s="598"/>
      <c r="AK459" s="598"/>
      <c r="AL459" s="598"/>
      <c r="AM459" s="598"/>
      <c r="AN459" s="598"/>
      <c r="AO459" s="598"/>
      <c r="AP459" s="598"/>
      <c r="AQ459" s="598"/>
      <c r="AR459" s="598"/>
      <c r="AS459" s="598"/>
      <c r="AT459" s="598"/>
      <c r="AU459" s="598"/>
      <c r="AV459" s="598"/>
      <c r="AW459" s="598"/>
      <c r="AX459" s="598"/>
      <c r="AY459" s="598"/>
      <c r="AZ459" s="598"/>
      <c r="BA459" s="598"/>
      <c r="BB459" s="598"/>
      <c r="BC459" s="598"/>
      <c r="BD459" s="598"/>
      <c r="BE459" s="598"/>
      <c r="BF459" s="598"/>
      <c r="BG459" s="598"/>
      <c r="BH459" s="598"/>
      <c r="BI459" s="598"/>
      <c r="BJ459" s="598"/>
      <c r="BK459" s="598"/>
      <c r="BL459" s="598"/>
      <c r="BM459" s="598"/>
      <c r="BN459" s="598"/>
      <c r="BO459" s="598"/>
      <c r="BP459" s="598"/>
      <c r="BQ459" s="598"/>
      <c r="BR459" s="598"/>
      <c r="BS459" s="598"/>
      <c r="BT459" s="598"/>
      <c r="BU459" s="598"/>
      <c r="BV459" s="598"/>
      <c r="BW459" s="598"/>
      <c r="BX459" s="598"/>
      <c r="BY459" s="598"/>
      <c r="BZ459" s="598"/>
      <c r="CA459" s="598"/>
      <c r="CB459" s="598"/>
      <c r="CC459" s="598"/>
      <c r="CD459" s="598"/>
      <c r="CE459" s="598"/>
      <c r="CF459" s="598"/>
      <c r="CG459" s="598"/>
      <c r="CH459" s="598"/>
      <c r="CI459" s="598"/>
      <c r="CJ459" s="598"/>
      <c r="CK459" s="598"/>
      <c r="CL459" s="598"/>
      <c r="CM459" s="598"/>
      <c r="CN459" s="598"/>
      <c r="CO459" s="598"/>
      <c r="CP459" s="598"/>
      <c r="CQ459" s="598"/>
      <c r="CR459" s="598"/>
      <c r="CS459" s="598"/>
      <c r="CT459" s="598"/>
      <c r="CU459" s="598"/>
      <c r="CV459" s="598"/>
      <c r="CW459" s="598"/>
      <c r="CX459" s="598"/>
      <c r="CY459" s="598"/>
      <c r="CZ459" s="598"/>
      <c r="DA459" s="598"/>
      <c r="DB459" s="598"/>
      <c r="DC459" s="598"/>
      <c r="DD459" s="598"/>
      <c r="DE459" s="598"/>
      <c r="DF459" s="598"/>
      <c r="DG459" s="598"/>
      <c r="DH459" s="598"/>
      <c r="DI459" s="598"/>
      <c r="DJ459" s="598"/>
      <c r="DK459" s="598"/>
      <c r="DL459" s="598"/>
      <c r="DM459" s="598"/>
      <c r="DN459" s="598"/>
      <c r="DO459" s="598"/>
      <c r="DP459" s="598"/>
      <c r="DQ459" s="598"/>
      <c r="DR459" s="598"/>
      <c r="DS459" s="598"/>
      <c r="DT459" s="598"/>
      <c r="DU459" s="598"/>
      <c r="DV459" s="598"/>
      <c r="DW459" s="598"/>
      <c r="DX459" s="598"/>
      <c r="DY459" s="598"/>
      <c r="DZ459" s="598"/>
      <c r="EA459" s="598"/>
      <c r="EB459" s="598"/>
      <c r="EC459" s="598"/>
      <c r="ED459" s="598"/>
      <c r="EE459" s="598"/>
      <c r="EF459" s="598"/>
      <c r="EG459" s="598"/>
      <c r="EH459" s="598"/>
      <c r="EI459" s="598"/>
      <c r="EJ459" s="598"/>
      <c r="EK459" s="598"/>
      <c r="EL459" s="598"/>
      <c r="EM459" s="598"/>
      <c r="EN459" s="598"/>
      <c r="EO459" s="598"/>
      <c r="EP459" s="598"/>
      <c r="EQ459" s="598"/>
      <c r="ER459" s="598"/>
    </row>
    <row r="460" spans="1:148" ht="15" customHeight="1">
      <c r="A460" s="598"/>
      <c r="B460" s="598"/>
      <c r="C460" s="598"/>
      <c r="D460" s="598"/>
      <c r="E460" s="598"/>
      <c r="F460" s="598"/>
      <c r="G460" s="598"/>
      <c r="H460" s="598"/>
      <c r="I460" s="598"/>
      <c r="J460" s="598"/>
      <c r="K460" s="598"/>
      <c r="L460" s="598"/>
      <c r="M460" s="598"/>
      <c r="N460" s="598"/>
      <c r="O460" s="598"/>
      <c r="P460" s="598"/>
      <c r="Q460" s="598"/>
      <c r="R460" s="598"/>
      <c r="S460" s="598"/>
      <c r="T460" s="598"/>
      <c r="U460" s="598"/>
      <c r="V460" s="598"/>
      <c r="W460" s="598"/>
      <c r="X460" s="598"/>
      <c r="Y460" s="598"/>
      <c r="Z460" s="598"/>
      <c r="AA460" s="598"/>
      <c r="AB460" s="598"/>
      <c r="AC460" s="598"/>
      <c r="AD460" s="598"/>
      <c r="AE460" s="598"/>
      <c r="AF460" s="598"/>
      <c r="AG460" s="598"/>
      <c r="AH460" s="598"/>
      <c r="AI460" s="598"/>
      <c r="AJ460" s="598"/>
      <c r="AK460" s="598"/>
      <c r="AL460" s="598"/>
      <c r="AM460" s="598"/>
      <c r="AN460" s="598"/>
      <c r="AO460" s="598"/>
      <c r="AP460" s="598"/>
      <c r="AQ460" s="598"/>
      <c r="AR460" s="598"/>
      <c r="AS460" s="598"/>
      <c r="AT460" s="598"/>
      <c r="AU460" s="598"/>
      <c r="AV460" s="598"/>
      <c r="AW460" s="598"/>
      <c r="AX460" s="598"/>
      <c r="AY460" s="598"/>
      <c r="AZ460" s="598"/>
      <c r="BA460" s="598"/>
      <c r="BB460" s="598"/>
      <c r="BC460" s="598"/>
      <c r="BD460" s="598"/>
      <c r="BE460" s="598"/>
      <c r="BF460" s="598"/>
      <c r="BG460" s="598"/>
      <c r="BH460" s="598"/>
      <c r="BI460" s="598"/>
      <c r="BJ460" s="598"/>
      <c r="BK460" s="598"/>
      <c r="BL460" s="598"/>
      <c r="BM460" s="598"/>
      <c r="BN460" s="598"/>
      <c r="BO460" s="598"/>
      <c r="BP460" s="598"/>
      <c r="BQ460" s="598"/>
      <c r="BR460" s="598"/>
      <c r="BS460" s="598"/>
      <c r="BT460" s="598"/>
      <c r="BU460" s="598"/>
      <c r="BV460" s="598"/>
      <c r="BW460" s="598"/>
      <c r="BX460" s="598"/>
      <c r="BY460" s="598"/>
      <c r="BZ460" s="598"/>
      <c r="CA460" s="598"/>
      <c r="CB460" s="598"/>
      <c r="CC460" s="598"/>
      <c r="CD460" s="598"/>
      <c r="CE460" s="598"/>
      <c r="CF460" s="598"/>
      <c r="CG460" s="598"/>
      <c r="CH460" s="598"/>
      <c r="CI460" s="598"/>
      <c r="CJ460" s="598"/>
      <c r="CK460" s="598"/>
      <c r="CL460" s="598"/>
      <c r="CM460" s="598"/>
      <c r="CN460" s="598"/>
      <c r="CO460" s="598"/>
      <c r="CP460" s="598"/>
      <c r="CQ460" s="598"/>
      <c r="CR460" s="598"/>
      <c r="CS460" s="598"/>
      <c r="CT460" s="598"/>
      <c r="CU460" s="598"/>
      <c r="CV460" s="598"/>
      <c r="CW460" s="598"/>
      <c r="CX460" s="598"/>
      <c r="CY460" s="598"/>
      <c r="CZ460" s="598"/>
      <c r="DA460" s="598"/>
      <c r="DB460" s="598"/>
      <c r="DC460" s="598"/>
      <c r="DD460" s="598"/>
      <c r="DE460" s="598"/>
      <c r="DF460" s="598"/>
      <c r="DG460" s="598"/>
      <c r="DH460" s="598"/>
      <c r="DI460" s="598"/>
      <c r="DJ460" s="598"/>
      <c r="DK460" s="598"/>
      <c r="DL460" s="598"/>
      <c r="DM460" s="598"/>
      <c r="DN460" s="598"/>
      <c r="DO460" s="598"/>
      <c r="DP460" s="598"/>
      <c r="DQ460" s="598"/>
      <c r="DR460" s="598"/>
      <c r="DS460" s="598"/>
      <c r="DT460" s="598"/>
      <c r="DU460" s="598"/>
      <c r="DV460" s="598"/>
      <c r="DW460" s="598"/>
      <c r="DX460" s="598"/>
      <c r="DY460" s="598"/>
      <c r="DZ460" s="598"/>
      <c r="EA460" s="598"/>
      <c r="EB460" s="598"/>
      <c r="EC460" s="598"/>
      <c r="ED460" s="598"/>
      <c r="EE460" s="598"/>
      <c r="EF460" s="598"/>
      <c r="EG460" s="598"/>
      <c r="EH460" s="598"/>
      <c r="EI460" s="598"/>
      <c r="EJ460" s="598"/>
      <c r="EK460" s="598"/>
      <c r="EL460" s="598"/>
      <c r="EM460" s="598"/>
      <c r="EN460" s="598"/>
      <c r="EO460" s="598"/>
      <c r="EP460" s="598"/>
      <c r="EQ460" s="598"/>
      <c r="ER460" s="598"/>
    </row>
    <row r="461" spans="1:148" ht="15" customHeight="1">
      <c r="A461" s="598"/>
      <c r="B461" s="598"/>
      <c r="C461" s="598"/>
      <c r="D461" s="598"/>
      <c r="E461" s="598"/>
      <c r="F461" s="598"/>
      <c r="G461" s="598"/>
      <c r="H461" s="598"/>
      <c r="I461" s="598"/>
      <c r="J461" s="598"/>
      <c r="K461" s="598"/>
      <c r="L461" s="598"/>
      <c r="M461" s="598"/>
      <c r="N461" s="598"/>
      <c r="O461" s="598"/>
      <c r="P461" s="598"/>
      <c r="Q461" s="598"/>
      <c r="R461" s="598"/>
      <c r="S461" s="598"/>
      <c r="T461" s="598"/>
      <c r="U461" s="598"/>
      <c r="V461" s="598"/>
      <c r="W461" s="598"/>
      <c r="X461" s="598"/>
      <c r="Y461" s="598"/>
      <c r="Z461" s="598"/>
      <c r="AA461" s="598"/>
      <c r="AB461" s="598"/>
      <c r="AC461" s="598"/>
      <c r="AD461" s="598"/>
      <c r="AE461" s="598"/>
      <c r="AF461" s="598"/>
      <c r="AG461" s="598"/>
      <c r="AH461" s="598"/>
      <c r="AI461" s="598"/>
      <c r="AJ461" s="598"/>
      <c r="AK461" s="598"/>
      <c r="AL461" s="598"/>
      <c r="AM461" s="598"/>
      <c r="AN461" s="598"/>
      <c r="AO461" s="598"/>
      <c r="AP461" s="598"/>
      <c r="AQ461" s="598"/>
      <c r="AR461" s="598"/>
      <c r="AS461" s="598"/>
      <c r="AT461" s="598"/>
      <c r="AU461" s="598"/>
      <c r="AV461" s="598"/>
      <c r="AW461" s="598"/>
      <c r="AX461" s="598"/>
      <c r="AY461" s="598"/>
      <c r="AZ461" s="598"/>
      <c r="BA461" s="598"/>
      <c r="BB461" s="598"/>
      <c r="BC461" s="598"/>
      <c r="BD461" s="598"/>
      <c r="BE461" s="598"/>
      <c r="BF461" s="598"/>
      <c r="BG461" s="598"/>
      <c r="BH461" s="598"/>
      <c r="BI461" s="598"/>
      <c r="BJ461" s="598"/>
      <c r="BK461" s="598"/>
      <c r="BL461" s="598"/>
      <c r="BM461" s="598"/>
      <c r="BN461" s="598"/>
      <c r="BO461" s="598"/>
      <c r="BP461" s="598"/>
      <c r="BQ461" s="598"/>
      <c r="BR461" s="598"/>
      <c r="BS461" s="598"/>
      <c r="BT461" s="598"/>
      <c r="BU461" s="598"/>
      <c r="BV461" s="598"/>
      <c r="BW461" s="598"/>
      <c r="BX461" s="598"/>
      <c r="BY461" s="598"/>
      <c r="BZ461" s="598"/>
      <c r="CA461" s="598"/>
      <c r="CB461" s="598"/>
      <c r="CC461" s="598"/>
      <c r="CD461" s="598"/>
      <c r="CE461" s="598"/>
      <c r="CF461" s="598"/>
      <c r="CG461" s="598"/>
      <c r="CH461" s="598"/>
      <c r="CI461" s="598"/>
      <c r="CJ461" s="598"/>
      <c r="CK461" s="598"/>
      <c r="CL461" s="598"/>
      <c r="CM461" s="598"/>
      <c r="CN461" s="598"/>
      <c r="CO461" s="598"/>
      <c r="CP461" s="598"/>
      <c r="CQ461" s="598"/>
      <c r="CR461" s="598"/>
      <c r="CS461" s="598"/>
      <c r="CT461" s="598"/>
      <c r="CU461" s="598"/>
      <c r="CV461" s="598"/>
      <c r="CW461" s="598"/>
      <c r="CX461" s="598"/>
      <c r="CY461" s="598"/>
      <c r="CZ461" s="598"/>
      <c r="DA461" s="598"/>
      <c r="DB461" s="598"/>
      <c r="DC461" s="598"/>
      <c r="DD461" s="598"/>
      <c r="DE461" s="598"/>
      <c r="DF461" s="598"/>
      <c r="DG461" s="598"/>
      <c r="DH461" s="598"/>
      <c r="DI461" s="598"/>
      <c r="DJ461" s="598"/>
      <c r="DK461" s="598"/>
      <c r="DL461" s="598"/>
      <c r="DM461" s="598"/>
      <c r="DN461" s="598"/>
      <c r="DO461" s="598"/>
      <c r="DP461" s="598"/>
      <c r="DQ461" s="598"/>
      <c r="DR461" s="598"/>
      <c r="DS461" s="598"/>
      <c r="DT461" s="598"/>
      <c r="DU461" s="598"/>
      <c r="DV461" s="598"/>
      <c r="DW461" s="598"/>
      <c r="DX461" s="598"/>
      <c r="DY461" s="598"/>
      <c r="DZ461" s="598"/>
      <c r="EA461" s="598"/>
      <c r="EB461" s="598"/>
      <c r="EC461" s="598"/>
      <c r="ED461" s="598"/>
      <c r="EE461" s="598"/>
      <c r="EF461" s="598"/>
      <c r="EG461" s="598"/>
      <c r="EH461" s="598"/>
      <c r="EI461" s="598"/>
      <c r="EJ461" s="598"/>
      <c r="EK461" s="598"/>
      <c r="EL461" s="598"/>
      <c r="EM461" s="598"/>
      <c r="EN461" s="598"/>
      <c r="EO461" s="598"/>
      <c r="EP461" s="598"/>
      <c r="EQ461" s="598"/>
      <c r="ER461" s="598"/>
    </row>
    <row r="462" spans="1:148" ht="15" customHeight="1">
      <c r="A462" s="598"/>
      <c r="B462" s="598"/>
      <c r="C462" s="598"/>
      <c r="D462" s="598"/>
      <c r="E462" s="598"/>
      <c r="F462" s="598"/>
      <c r="G462" s="598"/>
      <c r="H462" s="598"/>
      <c r="I462" s="598"/>
      <c r="J462" s="598"/>
      <c r="K462" s="598"/>
      <c r="L462" s="598"/>
      <c r="M462" s="598"/>
      <c r="N462" s="598"/>
      <c r="O462" s="598"/>
      <c r="P462" s="598"/>
      <c r="Q462" s="598"/>
      <c r="R462" s="598"/>
      <c r="S462" s="598"/>
      <c r="T462" s="598"/>
      <c r="U462" s="598"/>
      <c r="V462" s="598"/>
      <c r="W462" s="598"/>
      <c r="X462" s="598"/>
      <c r="Y462" s="598"/>
      <c r="Z462" s="598"/>
      <c r="AA462" s="598"/>
      <c r="AB462" s="598"/>
      <c r="AC462" s="598"/>
      <c r="AD462" s="598"/>
      <c r="AE462" s="598"/>
      <c r="AF462" s="598"/>
      <c r="AG462" s="598"/>
      <c r="AH462" s="598"/>
      <c r="AI462" s="598"/>
      <c r="AJ462" s="598"/>
      <c r="AK462" s="598"/>
      <c r="AL462" s="598"/>
      <c r="AM462" s="598"/>
      <c r="AN462" s="598"/>
      <c r="AO462" s="598"/>
      <c r="AP462" s="598"/>
      <c r="AQ462" s="598"/>
      <c r="AR462" s="598"/>
      <c r="AS462" s="598"/>
      <c r="AT462" s="598"/>
      <c r="AU462" s="598"/>
      <c r="AV462" s="598"/>
      <c r="AW462" s="598"/>
      <c r="AX462" s="598"/>
      <c r="AY462" s="598"/>
      <c r="AZ462" s="598"/>
      <c r="BA462" s="598"/>
      <c r="BB462" s="598"/>
      <c r="BC462" s="598"/>
      <c r="BD462" s="598"/>
      <c r="BE462" s="598"/>
      <c r="BF462" s="598"/>
      <c r="BG462" s="598"/>
      <c r="BH462" s="598"/>
      <c r="BI462" s="598"/>
      <c r="BJ462" s="598"/>
      <c r="BK462" s="598"/>
      <c r="BL462" s="598"/>
      <c r="BM462" s="598"/>
      <c r="BN462" s="598"/>
      <c r="BO462" s="598"/>
      <c r="BP462" s="598"/>
      <c r="BQ462" s="598"/>
      <c r="BR462" s="598"/>
      <c r="BS462" s="598"/>
      <c r="BT462" s="598"/>
      <c r="BU462" s="598"/>
      <c r="BV462" s="598"/>
      <c r="BW462" s="598"/>
      <c r="BX462" s="598"/>
      <c r="BY462" s="598"/>
      <c r="BZ462" s="598"/>
      <c r="CA462" s="598"/>
      <c r="CB462" s="598"/>
      <c r="CC462" s="598"/>
      <c r="CD462" s="598"/>
      <c r="CE462" s="598"/>
      <c r="CF462" s="598"/>
      <c r="CG462" s="598"/>
      <c r="CH462" s="598"/>
      <c r="CI462" s="598"/>
      <c r="CJ462" s="598"/>
      <c r="CK462" s="598"/>
      <c r="CL462" s="598"/>
      <c r="CM462" s="598"/>
      <c r="CN462" s="598"/>
      <c r="CO462" s="598"/>
      <c r="CP462" s="598"/>
      <c r="CQ462" s="598"/>
      <c r="CR462" s="598"/>
      <c r="CS462" s="598"/>
      <c r="CT462" s="598"/>
      <c r="CU462" s="598"/>
      <c r="CV462" s="598"/>
      <c r="CW462" s="598"/>
      <c r="CX462" s="598"/>
      <c r="CY462" s="598"/>
      <c r="CZ462" s="598"/>
      <c r="DA462" s="598"/>
      <c r="DB462" s="598"/>
      <c r="DC462" s="598"/>
      <c r="DD462" s="598"/>
      <c r="DE462" s="598"/>
      <c r="DF462" s="598"/>
      <c r="DG462" s="598"/>
      <c r="DH462" s="598"/>
      <c r="DI462" s="598"/>
      <c r="DJ462" s="598"/>
      <c r="DK462" s="598"/>
      <c r="DL462" s="598"/>
      <c r="DM462" s="598"/>
      <c r="DN462" s="598"/>
      <c r="DO462" s="598"/>
      <c r="DP462" s="598"/>
      <c r="DQ462" s="598"/>
      <c r="DR462" s="598"/>
      <c r="DS462" s="598"/>
      <c r="DT462" s="598"/>
      <c r="DU462" s="598"/>
      <c r="DV462" s="598"/>
      <c r="DW462" s="598"/>
      <c r="DX462" s="598"/>
      <c r="DY462" s="598"/>
      <c r="DZ462" s="598"/>
      <c r="EA462" s="598"/>
      <c r="EB462" s="598"/>
      <c r="EC462" s="598"/>
      <c r="ED462" s="598"/>
      <c r="EE462" s="598"/>
      <c r="EF462" s="598"/>
      <c r="EG462" s="598"/>
      <c r="EH462" s="598"/>
      <c r="EI462" s="598"/>
      <c r="EJ462" s="598"/>
      <c r="EK462" s="598"/>
      <c r="EL462" s="598"/>
      <c r="EM462" s="598"/>
      <c r="EN462" s="598"/>
      <c r="EO462" s="598"/>
      <c r="EP462" s="598"/>
      <c r="EQ462" s="598"/>
      <c r="ER462" s="598"/>
    </row>
    <row r="463" spans="1:148" ht="15" customHeight="1">
      <c r="A463" s="598"/>
      <c r="B463" s="598"/>
      <c r="C463" s="598"/>
      <c r="D463" s="598"/>
      <c r="E463" s="598"/>
      <c r="F463" s="598"/>
      <c r="G463" s="598"/>
      <c r="H463" s="598"/>
      <c r="I463" s="598"/>
      <c r="J463" s="598"/>
      <c r="K463" s="598"/>
      <c r="L463" s="598"/>
      <c r="M463" s="598"/>
      <c r="N463" s="598"/>
      <c r="O463" s="598"/>
      <c r="P463" s="598"/>
      <c r="Q463" s="598"/>
      <c r="R463" s="598"/>
      <c r="S463" s="598"/>
      <c r="T463" s="598"/>
      <c r="U463" s="598"/>
      <c r="V463" s="598"/>
      <c r="W463" s="598"/>
      <c r="X463" s="598"/>
      <c r="Y463" s="598"/>
      <c r="Z463" s="598"/>
      <c r="AA463" s="598"/>
      <c r="AB463" s="598"/>
      <c r="AC463" s="598"/>
      <c r="AD463" s="598"/>
      <c r="AE463" s="598"/>
      <c r="AF463" s="598"/>
      <c r="AG463" s="598"/>
      <c r="AH463" s="598"/>
      <c r="AI463" s="598"/>
      <c r="AJ463" s="598"/>
      <c r="AK463" s="598"/>
      <c r="AL463" s="598"/>
      <c r="AM463" s="598"/>
      <c r="AN463" s="598"/>
      <c r="AO463" s="598"/>
      <c r="AP463" s="598"/>
      <c r="AQ463" s="598"/>
      <c r="AR463" s="598"/>
      <c r="AS463" s="598"/>
      <c r="AT463" s="598"/>
      <c r="AU463" s="598"/>
      <c r="AV463" s="598"/>
      <c r="AW463" s="598"/>
      <c r="AX463" s="598"/>
      <c r="AY463" s="598"/>
      <c r="AZ463" s="598"/>
      <c r="BA463" s="598"/>
      <c r="BB463" s="598"/>
      <c r="BC463" s="598"/>
      <c r="BD463" s="598"/>
      <c r="BE463" s="598"/>
      <c r="BF463" s="598"/>
      <c r="BG463" s="598"/>
      <c r="BH463" s="598"/>
      <c r="BI463" s="598"/>
      <c r="BJ463" s="598"/>
      <c r="BK463" s="598"/>
      <c r="BL463" s="598"/>
      <c r="BM463" s="598"/>
      <c r="BN463" s="598"/>
      <c r="BO463" s="598"/>
      <c r="BP463" s="598"/>
      <c r="BQ463" s="598"/>
      <c r="BR463" s="598"/>
      <c r="BS463" s="598"/>
      <c r="BT463" s="598"/>
      <c r="BU463" s="598"/>
      <c r="BV463" s="598"/>
      <c r="BW463" s="598"/>
      <c r="BX463" s="598"/>
      <c r="BY463" s="598"/>
      <c r="BZ463" s="598"/>
      <c r="CA463" s="598"/>
      <c r="CB463" s="598"/>
      <c r="CC463" s="598"/>
      <c r="CD463" s="598"/>
      <c r="CE463" s="598"/>
      <c r="CF463" s="598"/>
      <c r="CG463" s="598"/>
      <c r="CH463" s="598"/>
      <c r="CI463" s="598"/>
      <c r="CJ463" s="598"/>
      <c r="CK463" s="598"/>
      <c r="CL463" s="598"/>
      <c r="CM463" s="598"/>
      <c r="CN463" s="598"/>
      <c r="CO463" s="598"/>
      <c r="CP463" s="598"/>
      <c r="CQ463" s="598"/>
      <c r="CR463" s="598"/>
      <c r="CS463" s="598"/>
      <c r="CT463" s="598"/>
      <c r="CU463" s="598"/>
      <c r="CV463" s="598"/>
      <c r="CW463" s="598"/>
      <c r="CX463" s="598"/>
      <c r="CY463" s="598"/>
      <c r="CZ463" s="598"/>
      <c r="DA463" s="598"/>
      <c r="DB463" s="598"/>
      <c r="DC463" s="598"/>
      <c r="DD463" s="598"/>
      <c r="DE463" s="598"/>
      <c r="DF463" s="598"/>
      <c r="DG463" s="598"/>
      <c r="DH463" s="598"/>
      <c r="DI463" s="598"/>
      <c r="DJ463" s="598"/>
      <c r="DK463" s="598"/>
      <c r="DL463" s="598"/>
      <c r="DM463" s="598"/>
      <c r="DN463" s="598"/>
      <c r="DO463" s="598"/>
      <c r="DP463" s="598"/>
      <c r="DQ463" s="598"/>
      <c r="DR463" s="598"/>
      <c r="DS463" s="598"/>
      <c r="DT463" s="598"/>
      <c r="DU463" s="598"/>
      <c r="DV463" s="598"/>
      <c r="DW463" s="598"/>
      <c r="DX463" s="598"/>
      <c r="DY463" s="598"/>
      <c r="DZ463" s="598"/>
      <c r="EA463" s="598"/>
      <c r="EB463" s="598"/>
      <c r="EC463" s="598"/>
      <c r="ED463" s="598"/>
      <c r="EE463" s="598"/>
      <c r="EF463" s="598"/>
      <c r="EG463" s="598"/>
      <c r="EH463" s="598"/>
      <c r="EI463" s="598"/>
      <c r="EJ463" s="598"/>
      <c r="EK463" s="598"/>
      <c r="EL463" s="598"/>
      <c r="EM463" s="598"/>
      <c r="EN463" s="598"/>
      <c r="EO463" s="598"/>
      <c r="EP463" s="598"/>
      <c r="EQ463" s="598"/>
      <c r="ER463" s="598"/>
    </row>
    <row r="464" spans="1:148" ht="15" customHeight="1">
      <c r="A464" s="598"/>
      <c r="B464" s="598"/>
      <c r="C464" s="598"/>
      <c r="D464" s="598"/>
      <c r="E464" s="598"/>
      <c r="F464" s="598"/>
      <c r="G464" s="598"/>
      <c r="H464" s="598"/>
      <c r="I464" s="598"/>
      <c r="J464" s="598"/>
      <c r="K464" s="598"/>
      <c r="L464" s="598"/>
      <c r="M464" s="598"/>
      <c r="N464" s="598"/>
      <c r="O464" s="598"/>
      <c r="P464" s="598"/>
      <c r="Q464" s="598"/>
      <c r="R464" s="598"/>
      <c r="S464" s="598"/>
      <c r="T464" s="598"/>
      <c r="U464" s="598"/>
      <c r="V464" s="598"/>
      <c r="W464" s="598"/>
      <c r="X464" s="598"/>
      <c r="Y464" s="598"/>
      <c r="Z464" s="598"/>
      <c r="AA464" s="598"/>
      <c r="AB464" s="598"/>
      <c r="AC464" s="598"/>
      <c r="AD464" s="598"/>
      <c r="AE464" s="598"/>
      <c r="AF464" s="598"/>
      <c r="AG464" s="598"/>
      <c r="AH464" s="598"/>
      <c r="AI464" s="598"/>
      <c r="AJ464" s="598"/>
      <c r="AK464" s="598"/>
      <c r="AL464" s="598"/>
      <c r="AM464" s="598"/>
      <c r="AN464" s="598"/>
      <c r="AO464" s="598"/>
      <c r="AP464" s="598"/>
      <c r="AQ464" s="598"/>
      <c r="AR464" s="598"/>
      <c r="AS464" s="598"/>
      <c r="AT464" s="598"/>
      <c r="AU464" s="598"/>
      <c r="AV464" s="598"/>
      <c r="AW464" s="598"/>
      <c r="AX464" s="598"/>
      <c r="AY464" s="598"/>
      <c r="AZ464" s="598"/>
      <c r="BA464" s="598"/>
      <c r="BB464" s="598"/>
      <c r="BC464" s="598"/>
      <c r="BD464" s="598"/>
      <c r="BE464" s="598"/>
      <c r="BF464" s="598"/>
      <c r="BG464" s="598"/>
      <c r="BH464" s="598"/>
      <c r="BI464" s="598"/>
      <c r="BJ464" s="598"/>
      <c r="BK464" s="598"/>
      <c r="BL464" s="598"/>
      <c r="BM464" s="598"/>
      <c r="BN464" s="598"/>
      <c r="BO464" s="598"/>
      <c r="BP464" s="598"/>
      <c r="BQ464" s="598"/>
      <c r="BR464" s="598"/>
      <c r="BS464" s="598"/>
      <c r="BT464" s="598"/>
      <c r="BU464" s="598"/>
      <c r="BV464" s="598"/>
      <c r="BW464" s="598"/>
      <c r="BX464" s="598"/>
      <c r="BY464" s="598"/>
      <c r="BZ464" s="598"/>
      <c r="CA464" s="598"/>
      <c r="CB464" s="598"/>
      <c r="CC464" s="598"/>
      <c r="CD464" s="598"/>
      <c r="CE464" s="598"/>
      <c r="CF464" s="598"/>
      <c r="CG464" s="598"/>
      <c r="CH464" s="598"/>
      <c r="CI464" s="598"/>
      <c r="CJ464" s="598"/>
      <c r="CK464" s="598"/>
      <c r="CL464" s="598"/>
      <c r="CM464" s="598"/>
      <c r="CN464" s="598"/>
      <c r="CO464" s="598"/>
      <c r="CP464" s="598"/>
      <c r="CQ464" s="598"/>
      <c r="CR464" s="598"/>
      <c r="CS464" s="598"/>
      <c r="CT464" s="598"/>
      <c r="CU464" s="598"/>
      <c r="CV464" s="598"/>
      <c r="CW464" s="598"/>
      <c r="CX464" s="598"/>
      <c r="CY464" s="598"/>
      <c r="CZ464" s="598"/>
      <c r="DA464" s="598"/>
      <c r="DB464" s="598"/>
      <c r="DC464" s="598"/>
      <c r="DD464" s="598"/>
      <c r="DE464" s="598"/>
      <c r="DF464" s="598"/>
      <c r="DG464" s="598"/>
      <c r="DH464" s="598"/>
      <c r="DI464" s="598"/>
      <c r="DJ464" s="598"/>
      <c r="DK464" s="598"/>
      <c r="DL464" s="598"/>
      <c r="DM464" s="598"/>
      <c r="DN464" s="598"/>
      <c r="DO464" s="598"/>
      <c r="DP464" s="598"/>
      <c r="DQ464" s="598"/>
      <c r="DR464" s="598"/>
      <c r="DS464" s="598"/>
      <c r="DT464" s="598"/>
      <c r="DU464" s="598"/>
      <c r="DV464" s="598"/>
      <c r="DW464" s="598"/>
      <c r="DX464" s="598"/>
      <c r="DY464" s="598"/>
      <c r="DZ464" s="598"/>
      <c r="EA464" s="598"/>
      <c r="EB464" s="598"/>
      <c r="EC464" s="598"/>
      <c r="ED464" s="598"/>
      <c r="EE464" s="598"/>
      <c r="EF464" s="598"/>
      <c r="EG464" s="598"/>
      <c r="EH464" s="598"/>
      <c r="EI464" s="598"/>
      <c r="EJ464" s="598"/>
      <c r="EK464" s="598"/>
      <c r="EL464" s="598"/>
      <c r="EM464" s="598"/>
      <c r="EN464" s="598"/>
      <c r="EO464" s="598"/>
      <c r="EP464" s="598"/>
      <c r="EQ464" s="598"/>
      <c r="ER464" s="598"/>
    </row>
    <row r="465" spans="1:148" ht="15" customHeight="1">
      <c r="A465" s="598"/>
      <c r="B465" s="598"/>
      <c r="C465" s="598"/>
      <c r="D465" s="598"/>
      <c r="E465" s="598"/>
      <c r="F465" s="598"/>
      <c r="G465" s="598"/>
      <c r="H465" s="598"/>
      <c r="I465" s="598"/>
      <c r="J465" s="598"/>
      <c r="K465" s="598"/>
      <c r="L465" s="598"/>
      <c r="M465" s="598"/>
      <c r="N465" s="598"/>
      <c r="O465" s="598"/>
      <c r="P465" s="598"/>
      <c r="Q465" s="598"/>
      <c r="R465" s="598"/>
      <c r="S465" s="598"/>
      <c r="T465" s="598"/>
      <c r="U465" s="598"/>
      <c r="V465" s="598"/>
      <c r="W465" s="598"/>
      <c r="X465" s="598"/>
      <c r="Y465" s="598"/>
      <c r="Z465" s="598"/>
      <c r="AA465" s="598"/>
      <c r="AB465" s="598"/>
      <c r="AC465" s="598"/>
      <c r="AD465" s="598"/>
      <c r="AE465" s="598"/>
      <c r="AF465" s="598"/>
      <c r="AG465" s="598"/>
      <c r="AH465" s="598"/>
      <c r="AI465" s="598"/>
      <c r="AJ465" s="598"/>
      <c r="AK465" s="598"/>
      <c r="AL465" s="598"/>
      <c r="AM465" s="598"/>
      <c r="AN465" s="598"/>
      <c r="AO465" s="598"/>
      <c r="AP465" s="598"/>
      <c r="AQ465" s="598"/>
      <c r="AR465" s="598"/>
      <c r="AS465" s="598"/>
      <c r="AT465" s="598"/>
      <c r="AU465" s="598"/>
      <c r="AV465" s="598"/>
      <c r="AW465" s="598"/>
      <c r="AX465" s="598"/>
      <c r="AY465" s="598"/>
      <c r="AZ465" s="598"/>
      <c r="BA465" s="598"/>
      <c r="BB465" s="598"/>
      <c r="BC465" s="598"/>
      <c r="BD465" s="598"/>
      <c r="BE465" s="598"/>
      <c r="BF465" s="598"/>
      <c r="BG465" s="598"/>
      <c r="BH465" s="598"/>
      <c r="BI465" s="598"/>
      <c r="BJ465" s="598"/>
      <c r="BK465" s="598"/>
      <c r="BL465" s="598"/>
      <c r="BM465" s="598"/>
      <c r="BN465" s="598"/>
      <c r="BO465" s="598"/>
      <c r="BP465" s="598"/>
      <c r="BQ465" s="598"/>
      <c r="BR465" s="598"/>
      <c r="BS465" s="598"/>
      <c r="BT465" s="598"/>
      <c r="BU465" s="598"/>
      <c r="BV465" s="598"/>
      <c r="BW465" s="598"/>
      <c r="BX465" s="598"/>
      <c r="BY465" s="598"/>
      <c r="BZ465" s="598"/>
      <c r="CA465" s="598"/>
      <c r="CB465" s="598"/>
      <c r="CC465" s="598"/>
      <c r="CD465" s="598"/>
      <c r="CE465" s="598"/>
      <c r="CF465" s="598"/>
      <c r="CG465" s="598"/>
      <c r="CH465" s="598"/>
      <c r="CI465" s="598"/>
      <c r="CJ465" s="598"/>
      <c r="CK465" s="598"/>
      <c r="CL465" s="598"/>
      <c r="CM465" s="598"/>
      <c r="CN465" s="598"/>
      <c r="CO465" s="598"/>
      <c r="CP465" s="598"/>
      <c r="CQ465" s="598"/>
      <c r="CR465" s="598"/>
      <c r="CS465" s="598"/>
      <c r="CT465" s="598"/>
      <c r="CU465" s="598"/>
      <c r="CV465" s="598"/>
      <c r="CW465" s="598"/>
      <c r="CX465" s="598"/>
      <c r="CY465" s="598"/>
      <c r="CZ465" s="598"/>
      <c r="DA465" s="598"/>
      <c r="DB465" s="598"/>
      <c r="DC465" s="598"/>
      <c r="DD465" s="598"/>
      <c r="DE465" s="598"/>
      <c r="DF465" s="598"/>
      <c r="DG465" s="598"/>
      <c r="DH465" s="598"/>
      <c r="DI465" s="598"/>
      <c r="DJ465" s="598"/>
      <c r="DK465" s="598"/>
      <c r="DL465" s="598"/>
      <c r="DM465" s="598"/>
      <c r="DN465" s="598"/>
      <c r="DO465" s="598"/>
      <c r="DP465" s="598"/>
      <c r="DQ465" s="598"/>
      <c r="DR465" s="598"/>
      <c r="DS465" s="598"/>
      <c r="DT465" s="598"/>
      <c r="DU465" s="598"/>
      <c r="DV465" s="598"/>
      <c r="DW465" s="598"/>
      <c r="DX465" s="598"/>
      <c r="DY465" s="598"/>
      <c r="DZ465" s="598"/>
      <c r="EA465" s="598"/>
      <c r="EB465" s="598"/>
      <c r="EC465" s="598"/>
      <c r="ED465" s="598"/>
      <c r="EE465" s="598"/>
      <c r="EF465" s="598"/>
      <c r="EG465" s="598"/>
      <c r="EH465" s="598"/>
      <c r="EI465" s="598"/>
      <c r="EJ465" s="598"/>
      <c r="EK465" s="598"/>
      <c r="EL465" s="598"/>
      <c r="EM465" s="598"/>
      <c r="EN465" s="598"/>
      <c r="EO465" s="598"/>
      <c r="EP465" s="598"/>
      <c r="EQ465" s="598"/>
      <c r="ER465" s="598"/>
    </row>
    <row r="466" spans="1:148" ht="15" customHeight="1">
      <c r="A466" s="598"/>
      <c r="B466" s="598"/>
      <c r="C466" s="598"/>
      <c r="D466" s="598"/>
      <c r="E466" s="598"/>
      <c r="F466" s="598"/>
      <c r="G466" s="598"/>
      <c r="H466" s="598"/>
      <c r="I466" s="598"/>
      <c r="J466" s="598"/>
      <c r="K466" s="598"/>
      <c r="L466" s="598"/>
      <c r="M466" s="598"/>
      <c r="N466" s="598"/>
      <c r="O466" s="598"/>
      <c r="P466" s="598"/>
      <c r="Q466" s="598"/>
      <c r="R466" s="598"/>
      <c r="S466" s="598"/>
      <c r="T466" s="598"/>
      <c r="U466" s="598"/>
      <c r="V466" s="598"/>
      <c r="W466" s="598"/>
      <c r="X466" s="598"/>
      <c r="Y466" s="598"/>
      <c r="Z466" s="598"/>
      <c r="AA466" s="598"/>
      <c r="AB466" s="598"/>
      <c r="AC466" s="598"/>
      <c r="AD466" s="598"/>
      <c r="AE466" s="598"/>
      <c r="AF466" s="598"/>
      <c r="AG466" s="598"/>
      <c r="AH466" s="598"/>
      <c r="AI466" s="598"/>
      <c r="AJ466" s="598"/>
      <c r="AK466" s="598"/>
      <c r="AL466" s="598"/>
      <c r="AM466" s="598"/>
      <c r="AN466" s="598"/>
      <c r="AO466" s="598"/>
      <c r="AP466" s="598"/>
      <c r="AQ466" s="598"/>
      <c r="AR466" s="598"/>
      <c r="AS466" s="598"/>
      <c r="AT466" s="598"/>
      <c r="AU466" s="598"/>
      <c r="AV466" s="598"/>
      <c r="AW466" s="598"/>
      <c r="AX466" s="598"/>
      <c r="AY466" s="598"/>
      <c r="AZ466" s="598"/>
      <c r="BA466" s="598"/>
      <c r="BB466" s="598"/>
      <c r="BC466" s="598"/>
      <c r="BD466" s="598"/>
      <c r="BE466" s="598"/>
      <c r="BF466" s="598"/>
      <c r="BG466" s="598"/>
      <c r="BH466" s="598"/>
      <c r="BI466" s="598"/>
      <c r="BJ466" s="598"/>
      <c r="BK466" s="598"/>
      <c r="BL466" s="598"/>
      <c r="BM466" s="598"/>
      <c r="BN466" s="598"/>
      <c r="BO466" s="598"/>
      <c r="BP466" s="598"/>
      <c r="BQ466" s="598"/>
      <c r="BR466" s="598"/>
      <c r="BS466" s="598"/>
      <c r="BT466" s="598"/>
      <c r="BU466" s="598"/>
      <c r="BV466" s="598"/>
      <c r="BW466" s="598"/>
      <c r="BX466" s="598"/>
      <c r="BY466" s="598"/>
      <c r="BZ466" s="598"/>
      <c r="CA466" s="598"/>
      <c r="CB466" s="598"/>
      <c r="CC466" s="598"/>
      <c r="CD466" s="598"/>
      <c r="CE466" s="598"/>
      <c r="CF466" s="598"/>
      <c r="CG466" s="598"/>
      <c r="CH466" s="598"/>
      <c r="CI466" s="598"/>
      <c r="CJ466" s="598"/>
      <c r="CK466" s="598"/>
      <c r="CL466" s="598"/>
      <c r="CM466" s="598"/>
      <c r="CN466" s="598"/>
      <c r="CO466" s="598"/>
      <c r="CP466" s="598"/>
      <c r="CQ466" s="598"/>
      <c r="CR466" s="598"/>
      <c r="CS466" s="598"/>
      <c r="CT466" s="598"/>
      <c r="CU466" s="598"/>
      <c r="CV466" s="598"/>
      <c r="CW466" s="598"/>
      <c r="CX466" s="598"/>
      <c r="CY466" s="598"/>
      <c r="CZ466" s="598"/>
      <c r="DA466" s="598"/>
      <c r="DB466" s="598"/>
      <c r="DC466" s="598"/>
      <c r="DD466" s="598"/>
      <c r="DE466" s="598"/>
      <c r="DF466" s="598"/>
      <c r="DG466" s="598"/>
      <c r="DH466" s="598"/>
      <c r="DI466" s="598"/>
      <c r="DJ466" s="598"/>
      <c r="DK466" s="598"/>
      <c r="DL466" s="598"/>
      <c r="DM466" s="598"/>
      <c r="DN466" s="598"/>
      <c r="DO466" s="598"/>
      <c r="DP466" s="598"/>
      <c r="DQ466" s="598"/>
      <c r="DR466" s="598"/>
      <c r="DS466" s="598"/>
      <c r="DT466" s="598"/>
      <c r="DU466" s="598"/>
      <c r="DV466" s="598"/>
      <c r="DW466" s="598"/>
      <c r="DX466" s="598"/>
      <c r="DY466" s="598"/>
      <c r="DZ466" s="598"/>
      <c r="EA466" s="598"/>
      <c r="EB466" s="598"/>
      <c r="EC466" s="598"/>
      <c r="ED466" s="598"/>
      <c r="EE466" s="598"/>
      <c r="EF466" s="598"/>
      <c r="EG466" s="598"/>
      <c r="EH466" s="598"/>
      <c r="EI466" s="598"/>
      <c r="EJ466" s="598"/>
      <c r="EK466" s="598"/>
      <c r="EL466" s="598"/>
      <c r="EM466" s="598"/>
      <c r="EN466" s="598"/>
      <c r="EO466" s="598"/>
      <c r="EP466" s="598"/>
      <c r="EQ466" s="598"/>
      <c r="ER466" s="598"/>
    </row>
    <row r="467" spans="1:148" ht="15" customHeight="1">
      <c r="A467" s="598"/>
      <c r="B467" s="598"/>
      <c r="C467" s="598"/>
      <c r="D467" s="598"/>
      <c r="E467" s="598"/>
      <c r="F467" s="598"/>
      <c r="G467" s="598"/>
      <c r="H467" s="598"/>
      <c r="I467" s="598"/>
      <c r="J467" s="598"/>
      <c r="K467" s="598"/>
      <c r="L467" s="598"/>
      <c r="M467" s="598"/>
      <c r="N467" s="598"/>
      <c r="O467" s="598"/>
      <c r="P467" s="598"/>
      <c r="Q467" s="598"/>
      <c r="R467" s="598"/>
      <c r="S467" s="598"/>
      <c r="T467" s="598"/>
      <c r="U467" s="598"/>
      <c r="V467" s="598"/>
      <c r="W467" s="598"/>
      <c r="X467" s="598"/>
      <c r="Y467" s="598"/>
      <c r="Z467" s="598"/>
      <c r="AA467" s="598"/>
      <c r="AB467" s="598"/>
      <c r="AC467" s="598"/>
      <c r="AD467" s="598"/>
      <c r="AE467" s="598"/>
      <c r="AF467" s="598"/>
      <c r="AG467" s="598"/>
      <c r="AH467" s="598"/>
      <c r="AI467" s="598"/>
      <c r="AJ467" s="598"/>
      <c r="AK467" s="598"/>
      <c r="AL467" s="598"/>
      <c r="AM467" s="598"/>
      <c r="AN467" s="598"/>
      <c r="AO467" s="598"/>
      <c r="AP467" s="598"/>
      <c r="AQ467" s="598"/>
      <c r="AR467" s="598"/>
      <c r="AS467" s="598"/>
      <c r="AT467" s="598"/>
      <c r="AU467" s="598"/>
      <c r="AV467" s="598"/>
      <c r="AW467" s="598"/>
      <c r="AX467" s="598"/>
      <c r="AY467" s="598"/>
      <c r="AZ467" s="598"/>
      <c r="BA467" s="598"/>
      <c r="BB467" s="598"/>
      <c r="BC467" s="598"/>
      <c r="BD467" s="598"/>
      <c r="BE467" s="598"/>
      <c r="BF467" s="598"/>
      <c r="BG467" s="598"/>
      <c r="BH467" s="598"/>
      <c r="BI467" s="598"/>
      <c r="BJ467" s="598"/>
      <c r="BK467" s="598"/>
      <c r="BL467" s="598"/>
      <c r="BM467" s="598"/>
      <c r="BN467" s="598"/>
      <c r="BO467" s="598"/>
      <c r="BP467" s="598"/>
      <c r="BQ467" s="598"/>
      <c r="BR467" s="598"/>
      <c r="BS467" s="598"/>
      <c r="BT467" s="598"/>
      <c r="BU467" s="598"/>
      <c r="BV467" s="598"/>
      <c r="BW467" s="598"/>
      <c r="BX467" s="598"/>
      <c r="BY467" s="598"/>
      <c r="BZ467" s="598"/>
      <c r="CA467" s="598"/>
      <c r="CB467" s="598"/>
      <c r="CC467" s="598"/>
      <c r="CD467" s="598"/>
      <c r="CE467" s="598"/>
      <c r="CF467" s="598"/>
      <c r="CG467" s="598"/>
      <c r="CH467" s="598"/>
      <c r="CI467" s="598"/>
      <c r="CJ467" s="598"/>
      <c r="CK467" s="598"/>
      <c r="CL467" s="598"/>
      <c r="CM467" s="598"/>
      <c r="CN467" s="598"/>
      <c r="CO467" s="598"/>
      <c r="CP467" s="598"/>
      <c r="CQ467" s="598"/>
      <c r="CR467" s="598"/>
      <c r="CS467" s="598"/>
      <c r="CT467" s="598"/>
      <c r="CU467" s="598"/>
      <c r="CV467" s="598"/>
      <c r="CW467" s="598"/>
      <c r="CX467" s="598"/>
      <c r="CY467" s="598"/>
      <c r="CZ467" s="598"/>
      <c r="DA467" s="598"/>
      <c r="DB467" s="598"/>
      <c r="DC467" s="598"/>
      <c r="DD467" s="598"/>
      <c r="DE467" s="598"/>
      <c r="DF467" s="598"/>
      <c r="DG467" s="598"/>
      <c r="DH467" s="598"/>
      <c r="DI467" s="598"/>
      <c r="DJ467" s="598"/>
      <c r="DK467" s="598"/>
      <c r="DL467" s="598"/>
      <c r="DM467" s="598"/>
      <c r="DN467" s="598"/>
      <c r="DO467" s="598"/>
      <c r="DP467" s="598"/>
      <c r="DQ467" s="598"/>
      <c r="DR467" s="598"/>
      <c r="DS467" s="598"/>
      <c r="DT467" s="598"/>
      <c r="DU467" s="598"/>
      <c r="DV467" s="598"/>
      <c r="DW467" s="598"/>
      <c r="DX467" s="598"/>
      <c r="DY467" s="598"/>
      <c r="DZ467" s="598"/>
      <c r="EA467" s="598"/>
      <c r="EB467" s="598"/>
      <c r="EC467" s="598"/>
      <c r="ED467" s="598"/>
      <c r="EE467" s="598"/>
      <c r="EF467" s="598"/>
      <c r="EG467" s="598"/>
      <c r="EH467" s="598"/>
      <c r="EI467" s="598"/>
      <c r="EJ467" s="598"/>
      <c r="EK467" s="598"/>
      <c r="EL467" s="598"/>
      <c r="EM467" s="598"/>
      <c r="EN467" s="598"/>
      <c r="EO467" s="598"/>
      <c r="EP467" s="598"/>
      <c r="EQ467" s="598"/>
      <c r="ER467" s="598"/>
    </row>
    <row r="468" spans="1:148" ht="15" customHeight="1">
      <c r="A468" s="598"/>
      <c r="B468" s="598"/>
      <c r="C468" s="598"/>
      <c r="D468" s="598"/>
      <c r="E468" s="598"/>
      <c r="F468" s="598"/>
      <c r="G468" s="598"/>
      <c r="H468" s="598"/>
      <c r="I468" s="598"/>
      <c r="J468" s="598"/>
      <c r="K468" s="598"/>
      <c r="L468" s="598"/>
      <c r="M468" s="598"/>
      <c r="N468" s="598"/>
      <c r="O468" s="598"/>
      <c r="P468" s="598"/>
      <c r="Q468" s="598"/>
      <c r="R468" s="598"/>
      <c r="S468" s="598"/>
      <c r="T468" s="598"/>
      <c r="U468" s="598"/>
      <c r="V468" s="598"/>
      <c r="W468" s="598"/>
      <c r="X468" s="598"/>
      <c r="Y468" s="598"/>
      <c r="Z468" s="598"/>
      <c r="AA468" s="598"/>
      <c r="AB468" s="598"/>
      <c r="AC468" s="598"/>
      <c r="AD468" s="598"/>
      <c r="AE468" s="598"/>
      <c r="AF468" s="598"/>
      <c r="AG468" s="598"/>
      <c r="AH468" s="598"/>
      <c r="AI468" s="598"/>
      <c r="AJ468" s="598"/>
      <c r="AK468" s="598"/>
      <c r="AL468" s="598"/>
      <c r="AM468" s="598"/>
      <c r="AN468" s="598"/>
      <c r="AO468" s="598"/>
      <c r="AP468" s="598"/>
      <c r="AQ468" s="598"/>
      <c r="AR468" s="598"/>
      <c r="AS468" s="598"/>
      <c r="AT468" s="598"/>
      <c r="AU468" s="598"/>
      <c r="AV468" s="598"/>
      <c r="AW468" s="598"/>
      <c r="AX468" s="598"/>
      <c r="AY468" s="598"/>
      <c r="AZ468" s="598"/>
      <c r="BA468" s="598"/>
      <c r="BB468" s="598"/>
      <c r="BC468" s="598"/>
      <c r="BD468" s="598"/>
      <c r="BE468" s="598"/>
      <c r="BF468" s="598"/>
      <c r="BG468" s="598"/>
      <c r="BH468" s="598"/>
      <c r="BI468" s="598"/>
      <c r="BJ468" s="598"/>
      <c r="BK468" s="598"/>
      <c r="BL468" s="598"/>
      <c r="BM468" s="598"/>
      <c r="BN468" s="598"/>
      <c r="BO468" s="598"/>
      <c r="BP468" s="598"/>
      <c r="BQ468" s="598"/>
      <c r="BR468" s="598"/>
      <c r="BS468" s="598"/>
      <c r="BT468" s="598"/>
      <c r="BU468" s="598"/>
      <c r="BV468" s="598"/>
      <c r="BW468" s="598"/>
      <c r="BX468" s="598"/>
      <c r="BY468" s="598"/>
      <c r="BZ468" s="598"/>
      <c r="CA468" s="598"/>
      <c r="CB468" s="598"/>
      <c r="CC468" s="598"/>
      <c r="CD468" s="598"/>
      <c r="CE468" s="598"/>
      <c r="CF468" s="598"/>
      <c r="CG468" s="598"/>
      <c r="CH468" s="598"/>
      <c r="CI468" s="598"/>
      <c r="CJ468" s="598"/>
      <c r="CK468" s="598"/>
      <c r="CL468" s="598"/>
      <c r="CM468" s="598"/>
      <c r="CN468" s="598"/>
      <c r="CO468" s="598"/>
      <c r="CP468" s="598"/>
      <c r="CQ468" s="598"/>
      <c r="CR468" s="598"/>
      <c r="CS468" s="598"/>
      <c r="CT468" s="598"/>
      <c r="CU468" s="598"/>
      <c r="CV468" s="598"/>
      <c r="CW468" s="598"/>
      <c r="CX468" s="598"/>
      <c r="CY468" s="598"/>
      <c r="CZ468" s="598"/>
      <c r="DA468" s="598"/>
      <c r="DB468" s="598"/>
      <c r="DC468" s="598"/>
      <c r="DD468" s="598"/>
      <c r="DE468" s="598"/>
      <c r="DF468" s="598"/>
      <c r="DG468" s="598"/>
      <c r="DH468" s="598"/>
      <c r="DI468" s="598"/>
      <c r="DJ468" s="598"/>
      <c r="DK468" s="598"/>
      <c r="DL468" s="598"/>
      <c r="DM468" s="598"/>
      <c r="DN468" s="598"/>
      <c r="DO468" s="598"/>
      <c r="DP468" s="598"/>
      <c r="DQ468" s="598"/>
      <c r="DR468" s="598"/>
      <c r="DS468" s="598"/>
      <c r="DT468" s="598"/>
      <c r="DU468" s="598"/>
      <c r="DV468" s="598"/>
      <c r="DW468" s="598"/>
      <c r="DX468" s="598"/>
      <c r="DY468" s="598"/>
      <c r="DZ468" s="598"/>
      <c r="EA468" s="598"/>
      <c r="EB468" s="598"/>
      <c r="EC468" s="598"/>
      <c r="ED468" s="598"/>
      <c r="EE468" s="598"/>
      <c r="EF468" s="598"/>
      <c r="EG468" s="598"/>
      <c r="EH468" s="598"/>
      <c r="EI468" s="598"/>
      <c r="EJ468" s="598"/>
      <c r="EK468" s="598"/>
      <c r="EL468" s="598"/>
      <c r="EM468" s="598"/>
      <c r="EN468" s="598"/>
      <c r="EO468" s="598"/>
      <c r="EP468" s="598"/>
      <c r="EQ468" s="598"/>
      <c r="ER468" s="598"/>
    </row>
    <row r="469" spans="1:148" ht="15" customHeight="1">
      <c r="A469" s="598"/>
      <c r="B469" s="598"/>
      <c r="C469" s="598"/>
      <c r="D469" s="598"/>
      <c r="E469" s="598"/>
      <c r="F469" s="598"/>
      <c r="G469" s="598"/>
      <c r="H469" s="598"/>
      <c r="I469" s="598"/>
      <c r="J469" s="598"/>
      <c r="K469" s="598"/>
      <c r="L469" s="598"/>
      <c r="M469" s="598"/>
      <c r="N469" s="598"/>
      <c r="O469" s="598"/>
      <c r="P469" s="598"/>
      <c r="Q469" s="598"/>
      <c r="R469" s="598"/>
      <c r="S469" s="598"/>
      <c r="T469" s="598"/>
      <c r="U469" s="598"/>
      <c r="V469" s="598"/>
      <c r="W469" s="598"/>
      <c r="X469" s="598"/>
      <c r="Y469" s="598"/>
      <c r="Z469" s="598"/>
      <c r="AA469" s="598"/>
      <c r="AB469" s="598"/>
      <c r="AC469" s="598"/>
      <c r="AD469" s="598"/>
      <c r="AE469" s="598"/>
      <c r="AF469" s="598"/>
      <c r="AG469" s="598"/>
      <c r="AH469" s="598"/>
      <c r="AI469" s="598"/>
      <c r="AJ469" s="598"/>
      <c r="AK469" s="598"/>
      <c r="AL469" s="598"/>
      <c r="AM469" s="598"/>
      <c r="AN469" s="598"/>
      <c r="AO469" s="598"/>
      <c r="AP469" s="598"/>
      <c r="AQ469" s="598"/>
      <c r="AR469" s="598"/>
      <c r="AS469" s="598"/>
      <c r="AT469" s="598"/>
      <c r="AU469" s="598"/>
      <c r="AV469" s="598"/>
      <c r="AW469" s="598"/>
      <c r="AX469" s="598"/>
      <c r="AY469" s="598"/>
      <c r="AZ469" s="598"/>
      <c r="BA469" s="598"/>
      <c r="BB469" s="598"/>
      <c r="BC469" s="598"/>
      <c r="BD469" s="598"/>
      <c r="BE469" s="598"/>
      <c r="BF469" s="598"/>
      <c r="BG469" s="598"/>
      <c r="BH469" s="598"/>
      <c r="BI469" s="598"/>
      <c r="BJ469" s="598"/>
      <c r="BK469" s="598"/>
      <c r="BL469" s="598"/>
      <c r="BM469" s="598"/>
      <c r="BN469" s="598"/>
      <c r="BO469" s="598"/>
      <c r="BP469" s="598"/>
      <c r="BQ469" s="598"/>
      <c r="BR469" s="598"/>
      <c r="BS469" s="598"/>
      <c r="BT469" s="598"/>
      <c r="BU469" s="598"/>
      <c r="BV469" s="598"/>
      <c r="BW469" s="598"/>
      <c r="BX469" s="598"/>
      <c r="BY469" s="598"/>
      <c r="BZ469" s="598"/>
      <c r="CA469" s="598"/>
      <c r="CB469" s="598"/>
      <c r="CC469" s="598"/>
      <c r="CD469" s="598"/>
      <c r="CE469" s="598"/>
      <c r="CF469" s="598"/>
      <c r="CG469" s="598"/>
      <c r="CH469" s="598"/>
      <c r="CI469" s="598"/>
      <c r="CJ469" s="598"/>
      <c r="CK469" s="598"/>
      <c r="CL469" s="598"/>
      <c r="CM469" s="598"/>
      <c r="CN469" s="598"/>
      <c r="CO469" s="598"/>
      <c r="CP469" s="598"/>
      <c r="CQ469" s="598"/>
      <c r="CR469" s="598"/>
      <c r="CS469" s="598"/>
      <c r="CT469" s="598"/>
      <c r="CU469" s="598"/>
      <c r="CV469" s="598"/>
      <c r="CW469" s="598"/>
      <c r="CX469" s="598"/>
      <c r="CY469" s="598"/>
      <c r="CZ469" s="598"/>
      <c r="DA469" s="598"/>
      <c r="DB469" s="598"/>
      <c r="DC469" s="598"/>
      <c r="DD469" s="598"/>
      <c r="DE469" s="598"/>
      <c r="DF469" s="598"/>
      <c r="DG469" s="598"/>
      <c r="DH469" s="598"/>
      <c r="DI469" s="598"/>
      <c r="DJ469" s="598"/>
      <c r="DK469" s="598"/>
      <c r="DL469" s="598"/>
      <c r="DM469" s="598"/>
      <c r="DN469" s="598"/>
      <c r="DO469" s="598"/>
      <c r="DP469" s="598"/>
      <c r="DQ469" s="598"/>
      <c r="DR469" s="598"/>
      <c r="DS469" s="598"/>
      <c r="DT469" s="598"/>
      <c r="DU469" s="598"/>
      <c r="DV469" s="598"/>
      <c r="DW469" s="598"/>
      <c r="DX469" s="598"/>
      <c r="DY469" s="598"/>
      <c r="DZ469" s="598"/>
      <c r="EA469" s="598"/>
      <c r="EB469" s="598"/>
      <c r="EC469" s="598"/>
      <c r="ED469" s="598"/>
      <c r="EE469" s="598"/>
      <c r="EF469" s="598"/>
      <c r="EG469" s="598"/>
      <c r="EH469" s="598"/>
      <c r="EI469" s="598"/>
      <c r="EJ469" s="598"/>
      <c r="EK469" s="598"/>
      <c r="EL469" s="598"/>
      <c r="EM469" s="598"/>
      <c r="EN469" s="598"/>
      <c r="EO469" s="598"/>
      <c r="EP469" s="598"/>
      <c r="EQ469" s="598"/>
      <c r="ER469" s="598"/>
    </row>
    <row r="470" spans="1:148" ht="15" customHeight="1">
      <c r="A470" s="598"/>
      <c r="B470" s="598"/>
      <c r="C470" s="598"/>
      <c r="D470" s="598"/>
      <c r="E470" s="598"/>
      <c r="F470" s="598"/>
      <c r="G470" s="598"/>
      <c r="H470" s="598"/>
      <c r="I470" s="598"/>
      <c r="J470" s="598"/>
      <c r="K470" s="598"/>
      <c r="L470" s="598"/>
      <c r="M470" s="598"/>
      <c r="N470" s="598"/>
      <c r="O470" s="598"/>
      <c r="P470" s="598"/>
      <c r="Q470" s="598"/>
      <c r="R470" s="598"/>
      <c r="S470" s="598"/>
      <c r="T470" s="598"/>
      <c r="U470" s="598"/>
      <c r="V470" s="598"/>
      <c r="W470" s="598"/>
      <c r="X470" s="598"/>
      <c r="Y470" s="598"/>
      <c r="Z470" s="598"/>
      <c r="AA470" s="598"/>
      <c r="AB470" s="598"/>
      <c r="AC470" s="598"/>
      <c r="AD470" s="598"/>
      <c r="AE470" s="598"/>
      <c r="AF470" s="598"/>
      <c r="AG470" s="598"/>
      <c r="AH470" s="598"/>
      <c r="AI470" s="598"/>
      <c r="AJ470" s="598"/>
      <c r="AK470" s="598"/>
      <c r="AL470" s="598"/>
      <c r="AM470" s="598"/>
      <c r="AN470" s="598"/>
      <c r="AO470" s="598"/>
      <c r="AP470" s="598"/>
      <c r="AQ470" s="598"/>
      <c r="AR470" s="598"/>
      <c r="AS470" s="598"/>
      <c r="AT470" s="598"/>
      <c r="AU470" s="598"/>
      <c r="AV470" s="598"/>
      <c r="AW470" s="598"/>
      <c r="AX470" s="598"/>
      <c r="AY470" s="598"/>
      <c r="AZ470" s="598"/>
      <c r="BA470" s="598"/>
      <c r="BB470" s="598"/>
      <c r="BC470" s="598"/>
      <c r="BD470" s="598"/>
      <c r="BE470" s="598"/>
      <c r="BF470" s="598"/>
      <c r="BG470" s="598"/>
      <c r="BH470" s="598"/>
      <c r="BI470" s="598"/>
      <c r="BJ470" s="598"/>
      <c r="BK470" s="598"/>
      <c r="BL470" s="598"/>
      <c r="BM470" s="598"/>
      <c r="BN470" s="598"/>
      <c r="BO470" s="598"/>
      <c r="BP470" s="598"/>
      <c r="BQ470" s="598"/>
      <c r="BR470" s="598"/>
      <c r="BS470" s="598"/>
      <c r="BT470" s="598"/>
      <c r="BU470" s="598"/>
      <c r="BV470" s="598"/>
      <c r="BW470" s="598"/>
      <c r="BX470" s="598"/>
      <c r="BY470" s="598"/>
      <c r="BZ470" s="598"/>
      <c r="CA470" s="598"/>
      <c r="CB470" s="598"/>
      <c r="CC470" s="598"/>
      <c r="CD470" s="598"/>
      <c r="CE470" s="598"/>
      <c r="CF470" s="598"/>
      <c r="CG470" s="598"/>
      <c r="CH470" s="598"/>
      <c r="CI470" s="598"/>
      <c r="CJ470" s="598"/>
      <c r="CK470" s="598"/>
      <c r="CL470" s="598"/>
      <c r="CM470" s="598"/>
      <c r="CN470" s="598"/>
      <c r="CO470" s="598"/>
      <c r="CP470" s="598"/>
      <c r="CQ470" s="598"/>
      <c r="CR470" s="598"/>
      <c r="CS470" s="598"/>
      <c r="CT470" s="598"/>
      <c r="CU470" s="598"/>
      <c r="CV470" s="598"/>
      <c r="CW470" s="598"/>
      <c r="CX470" s="598"/>
      <c r="CY470" s="598"/>
      <c r="CZ470" s="598"/>
      <c r="DA470" s="598"/>
      <c r="DB470" s="598"/>
      <c r="DC470" s="598"/>
      <c r="DD470" s="598"/>
      <c r="DE470" s="598"/>
      <c r="DF470" s="598"/>
      <c r="DG470" s="598"/>
      <c r="DH470" s="598"/>
      <c r="DI470" s="598"/>
      <c r="DJ470" s="598"/>
      <c r="DK470" s="598"/>
      <c r="DL470" s="598"/>
      <c r="DM470" s="598"/>
      <c r="DN470" s="598"/>
      <c r="DO470" s="598"/>
      <c r="DP470" s="598"/>
      <c r="DQ470" s="598"/>
      <c r="DR470" s="598"/>
      <c r="DS470" s="598"/>
      <c r="DT470" s="598"/>
      <c r="DU470" s="598"/>
      <c r="DV470" s="598"/>
      <c r="DW470" s="598"/>
      <c r="DX470" s="598"/>
      <c r="DY470" s="598"/>
      <c r="DZ470" s="598"/>
      <c r="EA470" s="598"/>
      <c r="EB470" s="598"/>
      <c r="EC470" s="598"/>
      <c r="ED470" s="598"/>
      <c r="EE470" s="598"/>
      <c r="EF470" s="598"/>
      <c r="EG470" s="598"/>
      <c r="EH470" s="598"/>
      <c r="EI470" s="598"/>
      <c r="EJ470" s="598"/>
      <c r="EK470" s="598"/>
      <c r="EL470" s="598"/>
      <c r="EM470" s="598"/>
      <c r="EN470" s="598"/>
      <c r="EO470" s="598"/>
      <c r="EP470" s="598"/>
      <c r="EQ470" s="598"/>
      <c r="ER470" s="598"/>
    </row>
    <row r="471" spans="1:148" ht="15" customHeight="1">
      <c r="A471" s="598"/>
      <c r="B471" s="598"/>
      <c r="C471" s="598"/>
      <c r="D471" s="598"/>
      <c r="E471" s="598"/>
      <c r="F471" s="598"/>
      <c r="G471" s="598"/>
      <c r="H471" s="598"/>
      <c r="I471" s="598"/>
      <c r="J471" s="598"/>
      <c r="K471" s="598"/>
      <c r="L471" s="598"/>
      <c r="M471" s="598"/>
      <c r="N471" s="598"/>
      <c r="O471" s="598"/>
      <c r="P471" s="598"/>
      <c r="Q471" s="598"/>
      <c r="R471" s="598"/>
      <c r="S471" s="598"/>
      <c r="T471" s="598"/>
      <c r="U471" s="598"/>
      <c r="V471" s="598"/>
      <c r="W471" s="598"/>
      <c r="X471" s="598"/>
      <c r="Y471" s="598"/>
      <c r="Z471" s="598"/>
      <c r="AA471" s="598"/>
      <c r="AB471" s="598"/>
      <c r="AC471" s="598"/>
      <c r="AD471" s="598"/>
      <c r="AE471" s="598"/>
      <c r="AF471" s="598"/>
      <c r="AG471" s="598"/>
      <c r="AH471" s="598"/>
      <c r="AI471" s="598"/>
      <c r="AJ471" s="598"/>
      <c r="AK471" s="598"/>
      <c r="AL471" s="598"/>
      <c r="AM471" s="598"/>
      <c r="AN471" s="598"/>
      <c r="AO471" s="598"/>
      <c r="AP471" s="598"/>
      <c r="AQ471" s="598"/>
      <c r="AR471" s="598"/>
      <c r="AS471" s="598"/>
      <c r="AT471" s="598"/>
      <c r="AU471" s="598"/>
      <c r="AV471" s="598"/>
      <c r="AW471" s="598"/>
      <c r="AX471" s="598"/>
      <c r="AY471" s="598"/>
      <c r="AZ471" s="598"/>
      <c r="BA471" s="598"/>
      <c r="BB471" s="598"/>
      <c r="BC471" s="598"/>
      <c r="BD471" s="598"/>
      <c r="BE471" s="598"/>
      <c r="BF471" s="598"/>
      <c r="BG471" s="598"/>
      <c r="BH471" s="598"/>
      <c r="BI471" s="598"/>
      <c r="BJ471" s="598"/>
      <c r="BK471" s="598"/>
      <c r="BL471" s="598"/>
      <c r="BM471" s="598"/>
      <c r="BN471" s="598"/>
      <c r="BO471" s="598"/>
      <c r="BP471" s="598"/>
      <c r="BQ471" s="598"/>
      <c r="BR471" s="598"/>
      <c r="BS471" s="598"/>
      <c r="BT471" s="598"/>
      <c r="BU471" s="598"/>
      <c r="BV471" s="598"/>
      <c r="BW471" s="598"/>
      <c r="BX471" s="598"/>
      <c r="BY471" s="598"/>
      <c r="BZ471" s="598"/>
      <c r="CA471" s="598"/>
      <c r="CB471" s="598"/>
      <c r="CC471" s="598"/>
      <c r="CD471" s="598"/>
      <c r="CE471" s="598"/>
      <c r="CF471" s="598"/>
      <c r="CG471" s="598"/>
      <c r="CH471" s="598"/>
      <c r="CI471" s="598"/>
      <c r="CJ471" s="598"/>
      <c r="CK471" s="598"/>
      <c r="CL471" s="598"/>
      <c r="CM471" s="598"/>
      <c r="CN471" s="598"/>
      <c r="CO471" s="598"/>
      <c r="CP471" s="598"/>
      <c r="CQ471" s="598"/>
      <c r="CR471" s="598"/>
      <c r="CS471" s="598"/>
      <c r="CT471" s="598"/>
      <c r="CU471" s="598"/>
      <c r="CV471" s="598"/>
      <c r="CW471" s="598"/>
      <c r="CX471" s="598"/>
      <c r="CY471" s="598"/>
      <c r="CZ471" s="598"/>
      <c r="DA471" s="598"/>
      <c r="DB471" s="598"/>
      <c r="DC471" s="598"/>
      <c r="DD471" s="598"/>
      <c r="DE471" s="598"/>
      <c r="DF471" s="598"/>
      <c r="DG471" s="598"/>
      <c r="DH471" s="598"/>
      <c r="DI471" s="598"/>
      <c r="DJ471" s="598"/>
      <c r="DK471" s="598"/>
      <c r="DL471" s="598"/>
      <c r="DM471" s="598"/>
      <c r="DN471" s="598"/>
      <c r="DO471" s="598"/>
      <c r="DP471" s="598"/>
      <c r="DQ471" s="598"/>
      <c r="DR471" s="598"/>
      <c r="DS471" s="598"/>
      <c r="DT471" s="598"/>
      <c r="DU471" s="598"/>
      <c r="DV471" s="598"/>
      <c r="DW471" s="598"/>
      <c r="DX471" s="598"/>
      <c r="DY471" s="598"/>
      <c r="DZ471" s="598"/>
      <c r="EA471" s="598"/>
      <c r="EB471" s="598"/>
      <c r="EC471" s="598"/>
      <c r="ED471" s="598"/>
      <c r="EE471" s="598"/>
      <c r="EF471" s="598"/>
      <c r="EG471" s="598"/>
      <c r="EH471" s="598"/>
      <c r="EI471" s="598"/>
      <c r="EJ471" s="598"/>
      <c r="EK471" s="598"/>
      <c r="EL471" s="598"/>
      <c r="EM471" s="598"/>
      <c r="EN471" s="598"/>
      <c r="EO471" s="598"/>
      <c r="EP471" s="598"/>
      <c r="EQ471" s="598"/>
      <c r="ER471" s="598"/>
    </row>
    <row r="472" spans="1:148" ht="15" customHeight="1">
      <c r="A472" s="598"/>
      <c r="B472" s="598"/>
      <c r="C472" s="598"/>
      <c r="D472" s="598"/>
      <c r="E472" s="598"/>
      <c r="F472" s="598"/>
      <c r="G472" s="598"/>
      <c r="H472" s="598"/>
      <c r="I472" s="598"/>
      <c r="J472" s="598"/>
      <c r="K472" s="598"/>
      <c r="L472" s="598"/>
      <c r="M472" s="598"/>
      <c r="N472" s="598"/>
      <c r="O472" s="598"/>
      <c r="P472" s="598"/>
      <c r="Q472" s="598"/>
      <c r="R472" s="598"/>
      <c r="S472" s="598"/>
      <c r="T472" s="598"/>
      <c r="U472" s="598"/>
      <c r="V472" s="598"/>
      <c r="W472" s="598"/>
      <c r="X472" s="598"/>
      <c r="Y472" s="598"/>
      <c r="Z472" s="598"/>
      <c r="AA472" s="598"/>
      <c r="AB472" s="598"/>
      <c r="AC472" s="598"/>
      <c r="AD472" s="598"/>
      <c r="AE472" s="598"/>
      <c r="AF472" s="598"/>
      <c r="AG472" s="598"/>
      <c r="AH472" s="598"/>
      <c r="AI472" s="598"/>
      <c r="AJ472" s="598"/>
      <c r="AK472" s="598"/>
      <c r="AL472" s="598"/>
      <c r="AM472" s="598"/>
      <c r="AN472" s="598"/>
      <c r="AO472" s="598"/>
      <c r="AP472" s="598"/>
      <c r="AQ472" s="598"/>
      <c r="AR472" s="598"/>
      <c r="AS472" s="598"/>
      <c r="AT472" s="598"/>
      <c r="AU472" s="598"/>
      <c r="AV472" s="598"/>
      <c r="AW472" s="598"/>
      <c r="AX472" s="598"/>
      <c r="AY472" s="598"/>
      <c r="AZ472" s="598"/>
      <c r="BA472" s="598"/>
      <c r="BB472" s="598"/>
      <c r="BC472" s="598"/>
      <c r="BD472" s="598"/>
      <c r="BE472" s="598"/>
      <c r="BF472" s="598"/>
      <c r="BG472" s="598"/>
      <c r="BH472" s="598"/>
      <c r="BI472" s="598"/>
      <c r="BJ472" s="598"/>
      <c r="BK472" s="598"/>
      <c r="BL472" s="598"/>
      <c r="BM472" s="598"/>
      <c r="BN472" s="598"/>
      <c r="BO472" s="598"/>
      <c r="BP472" s="598"/>
      <c r="BQ472" s="598"/>
      <c r="BR472" s="598"/>
      <c r="BS472" s="598"/>
      <c r="BT472" s="598"/>
      <c r="BU472" s="598"/>
      <c r="BV472" s="598"/>
      <c r="BW472" s="598"/>
      <c r="BX472" s="598"/>
      <c r="BY472" s="598"/>
      <c r="BZ472" s="598"/>
      <c r="CA472" s="598"/>
      <c r="CB472" s="598"/>
      <c r="CC472" s="598"/>
      <c r="CD472" s="598"/>
      <c r="CE472" s="598"/>
      <c r="CF472" s="598"/>
      <c r="CG472" s="598"/>
      <c r="CH472" s="598"/>
      <c r="CI472" s="598"/>
      <c r="CJ472" s="598"/>
      <c r="CK472" s="598"/>
      <c r="CL472" s="598"/>
      <c r="CM472" s="598"/>
      <c r="CN472" s="598"/>
      <c r="CO472" s="598"/>
      <c r="CP472" s="598"/>
      <c r="CQ472" s="598"/>
      <c r="CR472" s="598"/>
      <c r="CS472" s="598"/>
      <c r="CT472" s="598"/>
      <c r="CU472" s="598"/>
      <c r="CV472" s="598"/>
      <c r="CW472" s="598"/>
      <c r="CX472" s="598"/>
      <c r="CY472" s="598"/>
      <c r="CZ472" s="598"/>
      <c r="DA472" s="598"/>
      <c r="DB472" s="598"/>
      <c r="DC472" s="598"/>
      <c r="DD472" s="598"/>
      <c r="DE472" s="598"/>
      <c r="DF472" s="598"/>
      <c r="DG472" s="598"/>
      <c r="DH472" s="598"/>
      <c r="DI472" s="598"/>
      <c r="DJ472" s="598"/>
      <c r="DK472" s="598"/>
      <c r="DL472" s="598"/>
      <c r="DM472" s="598"/>
      <c r="DN472" s="598"/>
      <c r="DO472" s="598"/>
      <c r="DP472" s="598"/>
      <c r="DQ472" s="598"/>
      <c r="DR472" s="598"/>
      <c r="DS472" s="598"/>
      <c r="DT472" s="598"/>
      <c r="DU472" s="598"/>
      <c r="DV472" s="598"/>
      <c r="DW472" s="598"/>
      <c r="DX472" s="598"/>
      <c r="DY472" s="598"/>
      <c r="DZ472" s="598"/>
      <c r="EA472" s="598"/>
      <c r="EB472" s="598"/>
      <c r="EC472" s="598"/>
      <c r="ED472" s="598"/>
      <c r="EE472" s="598"/>
      <c r="EF472" s="598"/>
      <c r="EG472" s="598"/>
      <c r="EH472" s="598"/>
      <c r="EI472" s="598"/>
      <c r="EJ472" s="598"/>
      <c r="EK472" s="598"/>
      <c r="EL472" s="598"/>
      <c r="EM472" s="598"/>
      <c r="EN472" s="598"/>
      <c r="EO472" s="598"/>
      <c r="EP472" s="598"/>
      <c r="EQ472" s="598"/>
      <c r="ER472" s="598"/>
    </row>
    <row r="473" spans="1:148" ht="15" customHeight="1">
      <c r="A473" s="598"/>
      <c r="B473" s="598"/>
      <c r="C473" s="598"/>
      <c r="D473" s="598"/>
      <c r="E473" s="598"/>
      <c r="F473" s="598"/>
      <c r="G473" s="598"/>
      <c r="H473" s="598"/>
      <c r="I473" s="598"/>
      <c r="J473" s="598"/>
      <c r="K473" s="598"/>
      <c r="L473" s="598"/>
      <c r="M473" s="598"/>
      <c r="N473" s="598"/>
      <c r="O473" s="598"/>
      <c r="P473" s="598"/>
      <c r="Q473" s="598"/>
      <c r="R473" s="598"/>
      <c r="S473" s="598"/>
      <c r="T473" s="598"/>
      <c r="U473" s="598"/>
      <c r="V473" s="598"/>
      <c r="W473" s="598"/>
      <c r="X473" s="598"/>
      <c r="Y473" s="598"/>
      <c r="Z473" s="598"/>
      <c r="AA473" s="598"/>
      <c r="AB473" s="598"/>
      <c r="AC473" s="598"/>
      <c r="AD473" s="598"/>
      <c r="AE473" s="598"/>
      <c r="AF473" s="598"/>
      <c r="AG473" s="598"/>
      <c r="AH473" s="598"/>
      <c r="AI473" s="598"/>
      <c r="AJ473" s="598"/>
      <c r="AK473" s="598"/>
      <c r="AL473" s="598"/>
      <c r="AM473" s="598"/>
      <c r="AN473" s="598"/>
      <c r="AO473" s="598"/>
      <c r="AP473" s="598"/>
      <c r="AQ473" s="598"/>
      <c r="AR473" s="598"/>
      <c r="AS473" s="598"/>
      <c r="AT473" s="598"/>
      <c r="AU473" s="598"/>
      <c r="AV473" s="598"/>
      <c r="AW473" s="598"/>
      <c r="AX473" s="598"/>
      <c r="AY473" s="598"/>
      <c r="AZ473" s="598"/>
      <c r="BA473" s="598"/>
      <c r="BB473" s="598"/>
      <c r="BC473" s="598"/>
      <c r="BD473" s="598"/>
      <c r="BE473" s="598"/>
      <c r="BF473" s="598"/>
      <c r="BG473" s="598"/>
      <c r="BH473" s="598"/>
      <c r="BI473" s="598"/>
      <c r="BJ473" s="598"/>
      <c r="BK473" s="598"/>
      <c r="BL473" s="598"/>
      <c r="BM473" s="598"/>
      <c r="BN473" s="598"/>
      <c r="BO473" s="598"/>
      <c r="BP473" s="598"/>
      <c r="BQ473" s="598"/>
      <c r="BR473" s="598"/>
      <c r="BS473" s="598"/>
      <c r="BT473" s="598"/>
      <c r="BU473" s="598"/>
      <c r="BV473" s="598"/>
      <c r="BW473" s="598"/>
      <c r="BX473" s="598"/>
      <c r="BY473" s="598"/>
      <c r="BZ473" s="598"/>
      <c r="CA473" s="598"/>
      <c r="CB473" s="598"/>
      <c r="CC473" s="598"/>
      <c r="CD473" s="598"/>
      <c r="CE473" s="598"/>
      <c r="CF473" s="598"/>
      <c r="CG473" s="598"/>
      <c r="CH473" s="598"/>
      <c r="CI473" s="598"/>
      <c r="CJ473" s="598"/>
      <c r="CK473" s="598"/>
      <c r="CL473" s="598"/>
      <c r="CM473" s="598"/>
      <c r="CN473" s="598"/>
      <c r="CO473" s="598"/>
      <c r="CP473" s="598"/>
      <c r="CQ473" s="598"/>
      <c r="CR473" s="598"/>
      <c r="CS473" s="598"/>
      <c r="CT473" s="598"/>
      <c r="CU473" s="598"/>
      <c r="CV473" s="598"/>
      <c r="CW473" s="598"/>
      <c r="CX473" s="598"/>
      <c r="CY473" s="598"/>
      <c r="CZ473" s="598"/>
      <c r="DA473" s="598"/>
      <c r="DB473" s="598"/>
      <c r="DC473" s="598"/>
      <c r="DD473" s="598"/>
      <c r="DE473" s="598"/>
      <c r="DF473" s="598"/>
      <c r="DG473" s="598"/>
      <c r="DH473" s="598"/>
      <c r="DI473" s="598"/>
      <c r="DJ473" s="598"/>
      <c r="DK473" s="598"/>
      <c r="DL473" s="598"/>
      <c r="DM473" s="598"/>
      <c r="DN473" s="598"/>
      <c r="DO473" s="598"/>
      <c r="DP473" s="598"/>
      <c r="DQ473" s="598"/>
      <c r="DR473" s="598"/>
      <c r="DS473" s="598"/>
      <c r="DT473" s="598"/>
      <c r="DU473" s="598"/>
      <c r="DV473" s="598"/>
      <c r="DW473" s="598"/>
      <c r="DX473" s="598"/>
      <c r="DY473" s="598"/>
      <c r="DZ473" s="598"/>
      <c r="EA473" s="598"/>
      <c r="EB473" s="598"/>
      <c r="EC473" s="598"/>
      <c r="ED473" s="598"/>
      <c r="EE473" s="598"/>
      <c r="EF473" s="598"/>
      <c r="EG473" s="598"/>
      <c r="EH473" s="598"/>
      <c r="EI473" s="598"/>
      <c r="EJ473" s="598"/>
      <c r="EK473" s="598"/>
      <c r="EL473" s="598"/>
      <c r="EM473" s="598"/>
      <c r="EN473" s="598"/>
      <c r="EO473" s="598"/>
      <c r="EP473" s="598"/>
      <c r="EQ473" s="598"/>
      <c r="ER473" s="598"/>
    </row>
    <row r="474" spans="1:148" ht="15" customHeight="1">
      <c r="A474" s="598"/>
      <c r="B474" s="598"/>
      <c r="C474" s="598"/>
      <c r="D474" s="598"/>
      <c r="E474" s="598"/>
      <c r="F474" s="598"/>
      <c r="G474" s="598"/>
      <c r="H474" s="598"/>
      <c r="I474" s="598"/>
      <c r="J474" s="598"/>
      <c r="K474" s="598"/>
      <c r="L474" s="598"/>
      <c r="M474" s="598"/>
      <c r="N474" s="598"/>
      <c r="O474" s="598"/>
      <c r="P474" s="598"/>
      <c r="Q474" s="598"/>
      <c r="R474" s="598"/>
      <c r="S474" s="598"/>
      <c r="T474" s="598"/>
      <c r="U474" s="598"/>
      <c r="V474" s="598"/>
      <c r="W474" s="598"/>
      <c r="X474" s="598"/>
      <c r="Y474" s="598"/>
      <c r="Z474" s="598"/>
      <c r="AA474" s="598"/>
      <c r="AB474" s="598"/>
      <c r="AC474" s="598"/>
      <c r="AD474" s="598"/>
      <c r="AE474" s="598"/>
      <c r="AF474" s="598"/>
      <c r="AG474" s="598"/>
      <c r="AH474" s="598"/>
      <c r="AI474" s="598"/>
      <c r="AJ474" s="598"/>
      <c r="AK474" s="598"/>
      <c r="AL474" s="598"/>
      <c r="AM474" s="598"/>
      <c r="AN474" s="598"/>
      <c r="AO474" s="598"/>
      <c r="AP474" s="598"/>
      <c r="AQ474" s="598"/>
      <c r="AR474" s="598"/>
      <c r="AS474" s="598"/>
      <c r="AT474" s="598"/>
      <c r="AU474" s="598"/>
      <c r="AV474" s="598"/>
      <c r="AW474" s="598"/>
      <c r="AX474" s="598"/>
      <c r="AY474" s="598"/>
      <c r="AZ474" s="598"/>
      <c r="BA474" s="598"/>
      <c r="BB474" s="598"/>
      <c r="BC474" s="598"/>
      <c r="BD474" s="598"/>
      <c r="BE474" s="598"/>
      <c r="BF474" s="598"/>
      <c r="BG474" s="598"/>
      <c r="BH474" s="598"/>
      <c r="BI474" s="598"/>
      <c r="BJ474" s="598"/>
      <c r="BK474" s="598"/>
      <c r="BL474" s="598"/>
      <c r="BM474" s="598"/>
      <c r="BN474" s="598"/>
      <c r="BO474" s="598"/>
      <c r="BP474" s="598"/>
      <c r="BQ474" s="598"/>
      <c r="BR474" s="598"/>
      <c r="BS474" s="598"/>
      <c r="BT474" s="598"/>
      <c r="BU474" s="598"/>
      <c r="BV474" s="598"/>
      <c r="BW474" s="598"/>
      <c r="BX474" s="598"/>
      <c r="BY474" s="598"/>
      <c r="BZ474" s="598"/>
      <c r="CA474" s="598"/>
      <c r="CB474" s="598"/>
      <c r="CC474" s="598"/>
      <c r="CD474" s="598"/>
      <c r="CE474" s="598"/>
      <c r="CF474" s="598"/>
      <c r="CG474" s="598"/>
      <c r="CH474" s="598"/>
      <c r="CI474" s="598"/>
      <c r="CJ474" s="598"/>
      <c r="CK474" s="598"/>
      <c r="CL474" s="598"/>
      <c r="CM474" s="598"/>
      <c r="CN474" s="598"/>
      <c r="CO474" s="598"/>
      <c r="CP474" s="598"/>
      <c r="CQ474" s="598"/>
      <c r="CR474" s="598"/>
      <c r="CS474" s="598"/>
      <c r="CT474" s="598"/>
      <c r="CU474" s="598"/>
      <c r="CV474" s="598"/>
      <c r="CW474" s="598"/>
      <c r="CX474" s="598"/>
      <c r="CY474" s="598"/>
      <c r="CZ474" s="598"/>
      <c r="DA474" s="598"/>
      <c r="DB474" s="598"/>
      <c r="DC474" s="598"/>
      <c r="DD474" s="598"/>
      <c r="DE474" s="598"/>
      <c r="DF474" s="598"/>
      <c r="DG474" s="598"/>
      <c r="DH474" s="598"/>
      <c r="DI474" s="598"/>
      <c r="DJ474" s="598"/>
      <c r="DK474" s="598"/>
      <c r="DL474" s="598"/>
      <c r="DM474" s="598"/>
      <c r="DN474" s="598"/>
      <c r="DO474" s="598"/>
      <c r="DP474" s="598"/>
      <c r="DQ474" s="598"/>
      <c r="DR474" s="598"/>
      <c r="DS474" s="598"/>
      <c r="DT474" s="598"/>
      <c r="DU474" s="598"/>
      <c r="DV474" s="598"/>
      <c r="DW474" s="598"/>
      <c r="DX474" s="598"/>
      <c r="DY474" s="598"/>
      <c r="DZ474" s="598"/>
      <c r="EA474" s="598"/>
      <c r="EB474" s="598"/>
      <c r="EC474" s="598"/>
      <c r="ED474" s="598"/>
      <c r="EE474" s="598"/>
      <c r="EF474" s="598"/>
      <c r="EG474" s="598"/>
      <c r="EH474" s="598"/>
      <c r="EI474" s="598"/>
      <c r="EJ474" s="598"/>
      <c r="EK474" s="598"/>
      <c r="EL474" s="598"/>
      <c r="EM474" s="598"/>
      <c r="EN474" s="598"/>
      <c r="EO474" s="598"/>
      <c r="EP474" s="598"/>
      <c r="EQ474" s="598"/>
      <c r="ER474" s="598"/>
    </row>
    <row r="475" spans="1:148" ht="15" customHeight="1">
      <c r="A475" s="598"/>
      <c r="B475" s="598"/>
      <c r="C475" s="598"/>
      <c r="D475" s="598"/>
      <c r="E475" s="598"/>
      <c r="F475" s="598"/>
      <c r="G475" s="598"/>
      <c r="H475" s="598"/>
      <c r="I475" s="598"/>
      <c r="J475" s="598"/>
      <c r="K475" s="598"/>
      <c r="L475" s="598"/>
      <c r="M475" s="598"/>
      <c r="N475" s="598"/>
      <c r="O475" s="598"/>
      <c r="P475" s="598"/>
      <c r="Q475" s="598"/>
      <c r="R475" s="598"/>
      <c r="S475" s="598"/>
      <c r="T475" s="598"/>
      <c r="U475" s="598"/>
      <c r="V475" s="598"/>
      <c r="W475" s="598"/>
      <c r="X475" s="598"/>
      <c r="Y475" s="598"/>
      <c r="Z475" s="598"/>
      <c r="AA475" s="598"/>
      <c r="AB475" s="598"/>
      <c r="AC475" s="598"/>
      <c r="AD475" s="598"/>
      <c r="AE475" s="598"/>
      <c r="AF475" s="598"/>
      <c r="AG475" s="598"/>
      <c r="AH475" s="598"/>
      <c r="AI475" s="598"/>
      <c r="AJ475" s="598"/>
      <c r="AK475" s="598"/>
      <c r="AL475" s="598"/>
      <c r="AM475" s="598"/>
      <c r="AN475" s="598"/>
      <c r="AO475" s="598"/>
      <c r="AP475" s="598"/>
      <c r="AQ475" s="598"/>
      <c r="AR475" s="598"/>
      <c r="AS475" s="598"/>
      <c r="AT475" s="598"/>
      <c r="AU475" s="598"/>
      <c r="AV475" s="598"/>
      <c r="AW475" s="598"/>
      <c r="AX475" s="598"/>
      <c r="AY475" s="598"/>
      <c r="AZ475" s="598"/>
      <c r="BA475" s="598"/>
      <c r="BB475" s="598"/>
      <c r="BC475" s="598"/>
      <c r="BD475" s="598"/>
      <c r="BE475" s="598"/>
      <c r="BF475" s="598"/>
      <c r="BG475" s="598"/>
      <c r="BH475" s="598"/>
      <c r="BI475" s="598"/>
      <c r="BJ475" s="598"/>
      <c r="BK475" s="598"/>
      <c r="BL475" s="598"/>
      <c r="BM475" s="598"/>
      <c r="BN475" s="598"/>
      <c r="BO475" s="598"/>
      <c r="BP475" s="598"/>
      <c r="BQ475" s="598"/>
      <c r="BR475" s="598"/>
      <c r="BS475" s="598"/>
      <c r="BT475" s="598"/>
      <c r="BU475" s="598"/>
      <c r="BV475" s="598"/>
      <c r="BW475" s="598"/>
      <c r="BX475" s="598"/>
      <c r="BY475" s="598"/>
      <c r="BZ475" s="598"/>
      <c r="CA475" s="598"/>
      <c r="CB475" s="598"/>
      <c r="CC475" s="598"/>
      <c r="CD475" s="598"/>
      <c r="CE475" s="598"/>
      <c r="CF475" s="598"/>
      <c r="CG475" s="598"/>
      <c r="CH475" s="598"/>
      <c r="CI475" s="598"/>
      <c r="CJ475" s="598"/>
      <c r="CK475" s="598"/>
      <c r="CL475" s="598"/>
      <c r="CM475" s="598"/>
      <c r="CN475" s="598"/>
      <c r="CO475" s="598"/>
      <c r="CP475" s="598"/>
      <c r="CQ475" s="598"/>
      <c r="CR475" s="598"/>
      <c r="CS475" s="598"/>
      <c r="CT475" s="598"/>
      <c r="CU475" s="598"/>
      <c r="CV475" s="598"/>
      <c r="CW475" s="598"/>
      <c r="CX475" s="598"/>
      <c r="CY475" s="598"/>
      <c r="CZ475" s="598"/>
      <c r="DA475" s="598"/>
      <c r="DB475" s="598"/>
      <c r="DC475" s="598"/>
      <c r="DD475" s="598"/>
      <c r="DE475" s="598"/>
      <c r="DF475" s="598"/>
      <c r="DG475" s="598"/>
      <c r="DH475" s="598"/>
      <c r="DI475" s="598"/>
      <c r="DJ475" s="598"/>
      <c r="DK475" s="598"/>
      <c r="DL475" s="598"/>
      <c r="DM475" s="598"/>
      <c r="DN475" s="598"/>
      <c r="DO475" s="598"/>
      <c r="DP475" s="598"/>
      <c r="DQ475" s="598"/>
      <c r="DR475" s="598"/>
      <c r="DS475" s="598"/>
      <c r="DT475" s="598"/>
      <c r="DU475" s="598"/>
      <c r="DV475" s="598"/>
      <c r="DW475" s="598"/>
      <c r="DX475" s="598"/>
      <c r="DY475" s="598"/>
      <c r="DZ475" s="598"/>
      <c r="EA475" s="598"/>
      <c r="EB475" s="598"/>
      <c r="EC475" s="598"/>
      <c r="ED475" s="598"/>
      <c r="EE475" s="598"/>
      <c r="EF475" s="598"/>
      <c r="EG475" s="598"/>
      <c r="EH475" s="598"/>
      <c r="EI475" s="598"/>
      <c r="EJ475" s="598"/>
      <c r="EK475" s="598"/>
      <c r="EL475" s="598"/>
      <c r="EM475" s="598"/>
      <c r="EN475" s="598"/>
      <c r="EO475" s="598"/>
      <c r="EP475" s="598"/>
      <c r="EQ475" s="598"/>
      <c r="ER475" s="598"/>
    </row>
    <row r="476" spans="1:148" ht="15" customHeight="1">
      <c r="A476" s="598"/>
      <c r="B476" s="598"/>
      <c r="C476" s="598"/>
      <c r="D476" s="598"/>
      <c r="E476" s="598"/>
      <c r="F476" s="598"/>
      <c r="G476" s="598"/>
      <c r="H476" s="598"/>
      <c r="I476" s="598"/>
      <c r="J476" s="598"/>
      <c r="K476" s="598"/>
      <c r="L476" s="598"/>
      <c r="M476" s="598"/>
      <c r="N476" s="598"/>
      <c r="O476" s="598"/>
      <c r="P476" s="598"/>
      <c r="Q476" s="598"/>
      <c r="R476" s="598"/>
      <c r="S476" s="598"/>
      <c r="T476" s="598"/>
      <c r="U476" s="598"/>
      <c r="V476" s="598"/>
      <c r="W476" s="598"/>
      <c r="X476" s="598"/>
      <c r="Y476" s="598"/>
      <c r="Z476" s="598"/>
      <c r="AA476" s="598"/>
      <c r="AB476" s="598"/>
      <c r="AC476" s="598"/>
      <c r="AD476" s="598"/>
      <c r="AE476" s="598"/>
      <c r="AF476" s="598"/>
      <c r="AG476" s="598"/>
      <c r="AH476" s="598"/>
      <c r="AI476" s="598"/>
      <c r="AJ476" s="598"/>
      <c r="AK476" s="598"/>
      <c r="AL476" s="598"/>
      <c r="AM476" s="598"/>
      <c r="AN476" s="598"/>
      <c r="AO476" s="598"/>
      <c r="AP476" s="598"/>
      <c r="AQ476" s="598"/>
      <c r="AR476" s="598"/>
      <c r="AS476" s="598"/>
      <c r="AT476" s="598"/>
      <c r="AU476" s="598"/>
      <c r="AV476" s="598"/>
      <c r="AW476" s="598"/>
      <c r="AX476" s="598"/>
      <c r="AY476" s="598"/>
      <c r="AZ476" s="598"/>
      <c r="BA476" s="598"/>
      <c r="BB476" s="598"/>
      <c r="BC476" s="598"/>
      <c r="BD476" s="598"/>
      <c r="BE476" s="598"/>
      <c r="BF476" s="598"/>
      <c r="BG476" s="598"/>
      <c r="BH476" s="598"/>
      <c r="BI476" s="598"/>
      <c r="BJ476" s="598"/>
      <c r="BK476" s="598"/>
      <c r="BL476" s="598"/>
      <c r="BM476" s="598"/>
      <c r="BN476" s="598"/>
      <c r="BO476" s="598"/>
      <c r="BP476" s="598"/>
      <c r="BQ476" s="598"/>
      <c r="BR476" s="598"/>
      <c r="BS476" s="598"/>
      <c r="BT476" s="598"/>
      <c r="BU476" s="598"/>
      <c r="BV476" s="598"/>
      <c r="BW476" s="598"/>
      <c r="BX476" s="598"/>
      <c r="BY476" s="598"/>
      <c r="BZ476" s="598"/>
      <c r="CA476" s="598"/>
      <c r="CB476" s="598"/>
      <c r="CC476" s="598"/>
      <c r="CD476" s="598"/>
      <c r="CE476" s="598"/>
      <c r="CF476" s="598"/>
      <c r="CG476" s="598"/>
      <c r="CH476" s="598"/>
      <c r="CI476" s="598"/>
      <c r="CJ476" s="598"/>
      <c r="CK476" s="598"/>
      <c r="CL476" s="598"/>
      <c r="CM476" s="598"/>
      <c r="CN476" s="598"/>
      <c r="CO476" s="598"/>
      <c r="CP476" s="598"/>
      <c r="CQ476" s="598"/>
      <c r="CR476" s="598"/>
      <c r="CS476" s="598"/>
      <c r="CT476" s="598"/>
      <c r="CU476" s="598"/>
      <c r="CV476" s="598"/>
      <c r="CW476" s="598"/>
      <c r="CX476" s="598"/>
      <c r="CY476" s="598"/>
      <c r="CZ476" s="598"/>
      <c r="DA476" s="598"/>
      <c r="DB476" s="598"/>
      <c r="DC476" s="598"/>
      <c r="DD476" s="598"/>
      <c r="DE476" s="598"/>
      <c r="DF476" s="598"/>
      <c r="DG476" s="598"/>
      <c r="DH476" s="598"/>
      <c r="DI476" s="598"/>
      <c r="DJ476" s="598"/>
      <c r="DK476" s="598"/>
      <c r="DL476" s="598"/>
      <c r="DM476" s="598"/>
      <c r="DN476" s="598"/>
      <c r="DO476" s="598"/>
      <c r="DP476" s="598"/>
      <c r="DQ476" s="598"/>
      <c r="DR476" s="598"/>
      <c r="DS476" s="598"/>
      <c r="DT476" s="598"/>
      <c r="DU476" s="598"/>
      <c r="DV476" s="598"/>
      <c r="DW476" s="598"/>
      <c r="DX476" s="598"/>
      <c r="DY476" s="598"/>
      <c r="DZ476" s="598"/>
      <c r="EA476" s="598"/>
      <c r="EB476" s="598"/>
      <c r="EC476" s="598"/>
      <c r="ED476" s="598"/>
      <c r="EE476" s="598"/>
      <c r="EF476" s="598"/>
      <c r="EG476" s="598"/>
      <c r="EH476" s="598"/>
      <c r="EI476" s="598"/>
      <c r="EJ476" s="598"/>
      <c r="EK476" s="598"/>
      <c r="EL476" s="598"/>
      <c r="EM476" s="598"/>
      <c r="EN476" s="598"/>
      <c r="EO476" s="598"/>
      <c r="EP476" s="598"/>
      <c r="EQ476" s="598"/>
      <c r="ER476" s="598"/>
    </row>
    <row r="477" spans="1:148" ht="15" customHeight="1">
      <c r="A477" s="598"/>
      <c r="B477" s="598"/>
      <c r="C477" s="598"/>
      <c r="D477" s="598"/>
      <c r="E477" s="598"/>
      <c r="F477" s="598"/>
      <c r="G477" s="598"/>
      <c r="H477" s="598"/>
      <c r="I477" s="598"/>
      <c r="J477" s="598"/>
      <c r="K477" s="598"/>
      <c r="L477" s="598"/>
      <c r="M477" s="598"/>
      <c r="N477" s="598"/>
      <c r="O477" s="598"/>
      <c r="P477" s="598"/>
      <c r="Q477" s="598"/>
      <c r="R477" s="598"/>
      <c r="S477" s="598"/>
      <c r="T477" s="598"/>
      <c r="U477" s="598"/>
      <c r="V477" s="598"/>
      <c r="W477" s="598"/>
      <c r="X477" s="598"/>
      <c r="Y477" s="598"/>
      <c r="Z477" s="598"/>
      <c r="AA477" s="598"/>
      <c r="AB477" s="598"/>
      <c r="AC477" s="598"/>
      <c r="AD477" s="598"/>
      <c r="AE477" s="598"/>
      <c r="AF477" s="598"/>
      <c r="AG477" s="598"/>
      <c r="AH477" s="598"/>
      <c r="AI477" s="598"/>
      <c r="AJ477" s="598"/>
      <c r="AK477" s="598"/>
      <c r="AL477" s="598"/>
      <c r="AM477" s="598"/>
      <c r="AN477" s="598"/>
      <c r="AO477" s="598"/>
      <c r="AP477" s="598"/>
      <c r="AQ477" s="598"/>
      <c r="AR477" s="598"/>
      <c r="AS477" s="598"/>
      <c r="AT477" s="598"/>
      <c r="AU477" s="598"/>
      <c r="AV477" s="598"/>
      <c r="AW477" s="598"/>
      <c r="AX477" s="598"/>
      <c r="AY477" s="598"/>
      <c r="AZ477" s="598"/>
      <c r="BA477" s="598"/>
      <c r="BB477" s="598"/>
      <c r="BC477" s="598"/>
      <c r="BD477" s="598"/>
      <c r="BE477" s="598"/>
      <c r="BF477" s="598"/>
      <c r="BG477" s="598"/>
      <c r="BH477" s="598"/>
      <c r="BI477" s="598"/>
      <c r="BJ477" s="598"/>
      <c r="BK477" s="598"/>
      <c r="BL477" s="598"/>
      <c r="BM477" s="598"/>
      <c r="BN477" s="598"/>
      <c r="BO477" s="598"/>
      <c r="BP477" s="598"/>
      <c r="BQ477" s="598"/>
      <c r="BR477" s="598"/>
      <c r="BS477" s="598"/>
      <c r="BT477" s="598"/>
      <c r="BU477" s="598"/>
      <c r="BV477" s="598"/>
      <c r="BW477" s="598"/>
      <c r="BX477" s="598"/>
      <c r="BY477" s="598"/>
      <c r="BZ477" s="598"/>
      <c r="CA477" s="598"/>
      <c r="CB477" s="598"/>
      <c r="CC477" s="598"/>
      <c r="CD477" s="598"/>
      <c r="CE477" s="598"/>
      <c r="CF477" s="598"/>
      <c r="CG477" s="598"/>
      <c r="CH477" s="598"/>
      <c r="CI477" s="598"/>
      <c r="CJ477" s="598"/>
      <c r="CK477" s="598"/>
      <c r="CL477" s="598"/>
      <c r="CM477" s="598"/>
      <c r="CN477" s="598"/>
      <c r="CO477" s="598"/>
      <c r="CP477" s="598"/>
      <c r="CQ477" s="598"/>
      <c r="CR477" s="598"/>
      <c r="CS477" s="598"/>
      <c r="CT477" s="598"/>
      <c r="CU477" s="598"/>
      <c r="CV477" s="598"/>
      <c r="CW477" s="598"/>
      <c r="CX477" s="598"/>
      <c r="CY477" s="598"/>
      <c r="CZ477" s="598"/>
      <c r="DA477" s="598"/>
      <c r="DB477" s="598"/>
      <c r="DC477" s="598"/>
      <c r="DD477" s="598"/>
      <c r="DE477" s="598"/>
      <c r="DF477" s="598"/>
      <c r="DG477" s="598"/>
      <c r="DH477" s="598"/>
      <c r="DI477" s="598"/>
      <c r="DJ477" s="598"/>
      <c r="DK477" s="598"/>
      <c r="DL477" s="598"/>
      <c r="DM477" s="598"/>
      <c r="DN477" s="598"/>
      <c r="DO477" s="598"/>
      <c r="DP477" s="598"/>
      <c r="DQ477" s="598"/>
      <c r="DR477" s="598"/>
      <c r="DS477" s="598"/>
      <c r="DT477" s="598"/>
      <c r="DU477" s="598"/>
      <c r="DV477" s="598"/>
      <c r="DW477" s="598"/>
      <c r="DX477" s="598"/>
      <c r="DY477" s="598"/>
      <c r="DZ477" s="598"/>
      <c r="EA477" s="598"/>
      <c r="EB477" s="598"/>
      <c r="EC477" s="598"/>
      <c r="ED477" s="598"/>
      <c r="EE477" s="598"/>
      <c r="EF477" s="598"/>
      <c r="EG477" s="598"/>
      <c r="EH477" s="598"/>
      <c r="EI477" s="598"/>
      <c r="EJ477" s="598"/>
      <c r="EK477" s="598"/>
      <c r="EL477" s="598"/>
      <c r="EM477" s="598"/>
      <c r="EN477" s="598"/>
      <c r="EO477" s="598"/>
      <c r="EP477" s="598"/>
      <c r="EQ477" s="598"/>
      <c r="ER477" s="598"/>
    </row>
    <row r="478" spans="1:148" ht="15" customHeight="1">
      <c r="A478" s="598"/>
      <c r="B478" s="598"/>
      <c r="C478" s="598"/>
      <c r="D478" s="598"/>
      <c r="E478" s="598"/>
      <c r="F478" s="598"/>
      <c r="G478" s="598"/>
      <c r="H478" s="598"/>
      <c r="I478" s="598"/>
      <c r="J478" s="598"/>
      <c r="K478" s="598"/>
      <c r="L478" s="598"/>
      <c r="M478" s="598"/>
      <c r="N478" s="598"/>
      <c r="O478" s="598"/>
      <c r="P478" s="598"/>
      <c r="Q478" s="598"/>
      <c r="R478" s="598"/>
      <c r="S478" s="598"/>
      <c r="T478" s="598"/>
      <c r="U478" s="598"/>
      <c r="V478" s="598"/>
      <c r="W478" s="598"/>
      <c r="X478" s="598"/>
      <c r="Y478" s="598"/>
      <c r="Z478" s="598"/>
      <c r="AA478" s="598"/>
      <c r="AB478" s="598"/>
      <c r="AC478" s="598"/>
      <c r="AD478" s="598"/>
      <c r="AE478" s="598"/>
      <c r="AF478" s="598"/>
      <c r="AG478" s="598"/>
      <c r="AH478" s="598"/>
      <c r="AI478" s="598"/>
      <c r="AJ478" s="598"/>
      <c r="AK478" s="598"/>
      <c r="AL478" s="598"/>
      <c r="AM478" s="598"/>
      <c r="AN478" s="598"/>
      <c r="AO478" s="598"/>
      <c r="AP478" s="598"/>
      <c r="AQ478" s="598"/>
      <c r="AR478" s="598"/>
      <c r="AS478" s="598"/>
      <c r="AT478" s="598"/>
      <c r="AU478" s="598"/>
      <c r="AV478" s="598"/>
      <c r="AW478" s="598"/>
      <c r="AX478" s="598"/>
      <c r="AY478" s="598"/>
      <c r="AZ478" s="598"/>
      <c r="BA478" s="598"/>
      <c r="BB478" s="598"/>
      <c r="BC478" s="598"/>
      <c r="BD478" s="598"/>
      <c r="BE478" s="598"/>
      <c r="BF478" s="598"/>
      <c r="BG478" s="598"/>
      <c r="BH478" s="598"/>
      <c r="BI478" s="598"/>
      <c r="BJ478" s="598"/>
      <c r="BK478" s="598"/>
      <c r="BL478" s="598"/>
      <c r="BM478" s="598"/>
      <c r="BN478" s="598"/>
      <c r="BO478" s="598"/>
      <c r="BP478" s="598"/>
      <c r="BQ478" s="598"/>
      <c r="BR478" s="598"/>
      <c r="BS478" s="598"/>
      <c r="BT478" s="598"/>
      <c r="BU478" s="598"/>
      <c r="BV478" s="598"/>
      <c r="BW478" s="598"/>
      <c r="BX478" s="598"/>
      <c r="BY478" s="598"/>
      <c r="BZ478" s="598"/>
      <c r="CA478" s="598"/>
      <c r="CB478" s="598"/>
      <c r="CC478" s="598"/>
      <c r="CD478" s="598"/>
      <c r="CE478" s="598"/>
      <c r="CF478" s="598"/>
      <c r="CG478" s="598"/>
      <c r="CH478" s="598"/>
      <c r="CI478" s="598"/>
      <c r="CJ478" s="598"/>
      <c r="CK478" s="598"/>
      <c r="CL478" s="598"/>
      <c r="CM478" s="598"/>
      <c r="CN478" s="598"/>
      <c r="CO478" s="598"/>
      <c r="CP478" s="598"/>
      <c r="CQ478" s="598"/>
      <c r="CR478" s="598"/>
      <c r="CS478" s="598"/>
      <c r="CT478" s="598"/>
      <c r="CU478" s="598"/>
      <c r="CV478" s="598"/>
      <c r="CW478" s="598"/>
      <c r="CX478" s="598"/>
      <c r="CY478" s="598"/>
      <c r="CZ478" s="598"/>
      <c r="DA478" s="598"/>
      <c r="DB478" s="598"/>
      <c r="DC478" s="598"/>
      <c r="DD478" s="598"/>
      <c r="DE478" s="598"/>
      <c r="DF478" s="598"/>
      <c r="DG478" s="598"/>
      <c r="DH478" s="598"/>
      <c r="DI478" s="598"/>
      <c r="DJ478" s="598"/>
      <c r="DK478" s="598"/>
      <c r="DL478" s="598"/>
      <c r="DM478" s="598"/>
      <c r="DN478" s="598"/>
      <c r="DO478" s="598"/>
      <c r="DP478" s="598"/>
      <c r="DQ478" s="598"/>
      <c r="DR478" s="598"/>
      <c r="DS478" s="598"/>
      <c r="DT478" s="598"/>
      <c r="DU478" s="598"/>
      <c r="DV478" s="598"/>
      <c r="DW478" s="598"/>
      <c r="DX478" s="598"/>
      <c r="DY478" s="598"/>
      <c r="DZ478" s="598"/>
      <c r="EA478" s="598"/>
      <c r="EB478" s="598"/>
      <c r="EC478" s="598"/>
      <c r="ED478" s="598"/>
      <c r="EE478" s="598"/>
      <c r="EF478" s="598"/>
      <c r="EG478" s="598"/>
      <c r="EH478" s="598"/>
      <c r="EI478" s="598"/>
      <c r="EJ478" s="598"/>
      <c r="EK478" s="598"/>
      <c r="EL478" s="598"/>
      <c r="EM478" s="598"/>
      <c r="EN478" s="598"/>
      <c r="EO478" s="598"/>
      <c r="EP478" s="598"/>
      <c r="EQ478" s="598"/>
      <c r="ER478" s="598"/>
    </row>
    <row r="479" spans="1:148" ht="15" customHeight="1">
      <c r="A479" s="598"/>
      <c r="B479" s="598"/>
      <c r="C479" s="598"/>
      <c r="D479" s="598"/>
      <c r="E479" s="598"/>
      <c r="F479" s="598"/>
      <c r="G479" s="598"/>
      <c r="H479" s="598"/>
      <c r="I479" s="598"/>
      <c r="J479" s="598"/>
      <c r="K479" s="598"/>
      <c r="L479" s="598"/>
      <c r="M479" s="598"/>
      <c r="N479" s="598"/>
      <c r="O479" s="598"/>
      <c r="P479" s="598"/>
      <c r="Q479" s="598"/>
      <c r="R479" s="598"/>
      <c r="S479" s="598"/>
      <c r="T479" s="598"/>
      <c r="U479" s="598"/>
      <c r="V479" s="598"/>
      <c r="W479" s="598"/>
      <c r="X479" s="598"/>
      <c r="Y479" s="598"/>
      <c r="Z479" s="598"/>
      <c r="AA479" s="598"/>
      <c r="AB479" s="598"/>
      <c r="AC479" s="598"/>
      <c r="AD479" s="598"/>
      <c r="AE479" s="598"/>
      <c r="AF479" s="598"/>
      <c r="AG479" s="598"/>
      <c r="AH479" s="598"/>
      <c r="AI479" s="598"/>
      <c r="AJ479" s="598"/>
      <c r="AK479" s="598"/>
      <c r="AL479" s="598"/>
      <c r="AM479" s="598"/>
      <c r="AN479" s="598"/>
      <c r="AO479" s="598"/>
      <c r="AP479" s="598"/>
      <c r="AQ479" s="598"/>
      <c r="AR479" s="598"/>
      <c r="AS479" s="598"/>
      <c r="AT479" s="598"/>
      <c r="AU479" s="598"/>
      <c r="AV479" s="598"/>
      <c r="AW479" s="598"/>
      <c r="AX479" s="598"/>
      <c r="AY479" s="598"/>
      <c r="AZ479" s="598"/>
      <c r="BA479" s="598"/>
      <c r="BB479" s="598"/>
      <c r="BC479" s="598"/>
      <c r="BD479" s="598"/>
      <c r="BE479" s="598"/>
      <c r="BF479" s="598"/>
      <c r="BG479" s="598"/>
      <c r="BH479" s="598"/>
      <c r="BI479" s="598"/>
      <c r="BJ479" s="598"/>
      <c r="BK479" s="598"/>
      <c r="BL479" s="598"/>
      <c r="BM479" s="598"/>
      <c r="BN479" s="598"/>
      <c r="BO479" s="598"/>
      <c r="BP479" s="598"/>
      <c r="BQ479" s="598"/>
      <c r="BR479" s="598"/>
      <c r="BS479" s="598"/>
      <c r="BT479" s="598"/>
      <c r="BU479" s="598"/>
      <c r="BV479" s="598"/>
      <c r="BW479" s="598"/>
      <c r="BX479" s="598"/>
      <c r="BY479" s="598"/>
      <c r="BZ479" s="598"/>
      <c r="CA479" s="598"/>
      <c r="CB479" s="598"/>
      <c r="CC479" s="598"/>
      <c r="CD479" s="598"/>
      <c r="CE479" s="598"/>
      <c r="CF479" s="598"/>
      <c r="CG479" s="598"/>
      <c r="CH479" s="598"/>
      <c r="CI479" s="598"/>
      <c r="CJ479" s="598"/>
      <c r="CK479" s="598"/>
      <c r="CL479" s="598"/>
      <c r="CM479" s="598"/>
      <c r="CN479" s="598"/>
      <c r="CO479" s="598"/>
      <c r="CP479" s="598"/>
      <c r="CQ479" s="598"/>
      <c r="CR479" s="598"/>
      <c r="CS479" s="598"/>
      <c r="CT479" s="598"/>
      <c r="CU479" s="598"/>
      <c r="CV479" s="598"/>
      <c r="CW479" s="598"/>
      <c r="CX479" s="598"/>
      <c r="CY479" s="598"/>
      <c r="CZ479" s="598"/>
      <c r="DA479" s="598"/>
      <c r="DB479" s="598"/>
      <c r="DC479" s="598"/>
      <c r="DD479" s="598"/>
      <c r="DE479" s="598"/>
      <c r="DF479" s="598"/>
      <c r="DG479" s="598"/>
      <c r="DH479" s="598"/>
      <c r="DI479" s="598"/>
      <c r="DJ479" s="598"/>
      <c r="DK479" s="598"/>
      <c r="DL479" s="598"/>
      <c r="DM479" s="598"/>
      <c r="DN479" s="598"/>
      <c r="DO479" s="598"/>
      <c r="DP479" s="598"/>
      <c r="DQ479" s="598"/>
      <c r="DR479" s="598"/>
      <c r="DS479" s="598"/>
      <c r="DT479" s="598"/>
      <c r="DU479" s="598"/>
      <c r="DV479" s="598"/>
      <c r="DW479" s="598"/>
      <c r="DX479" s="598"/>
      <c r="DY479" s="598"/>
      <c r="DZ479" s="598"/>
      <c r="EA479" s="598"/>
      <c r="EB479" s="598"/>
      <c r="EC479" s="598"/>
      <c r="ED479" s="598"/>
      <c r="EE479" s="598"/>
      <c r="EF479" s="598"/>
      <c r="EG479" s="598"/>
      <c r="EH479" s="598"/>
      <c r="EI479" s="598"/>
      <c r="EJ479" s="598"/>
      <c r="EK479" s="598"/>
      <c r="EL479" s="598"/>
      <c r="EM479" s="598"/>
      <c r="EN479" s="598"/>
      <c r="EO479" s="598"/>
      <c r="EP479" s="598"/>
      <c r="EQ479" s="598"/>
      <c r="ER479" s="598"/>
    </row>
    <row r="480" spans="1:148" ht="15" customHeight="1">
      <c r="A480" s="598"/>
      <c r="B480" s="598"/>
      <c r="C480" s="598"/>
      <c r="D480" s="598"/>
      <c r="E480" s="598"/>
      <c r="F480" s="598"/>
      <c r="G480" s="598"/>
      <c r="H480" s="598"/>
      <c r="I480" s="598"/>
      <c r="J480" s="598"/>
      <c r="K480" s="598"/>
      <c r="L480" s="598"/>
      <c r="M480" s="598"/>
      <c r="N480" s="598"/>
      <c r="O480" s="598"/>
      <c r="P480" s="598"/>
      <c r="Q480" s="598"/>
      <c r="R480" s="598"/>
      <c r="S480" s="598"/>
      <c r="T480" s="598"/>
      <c r="U480" s="598"/>
      <c r="V480" s="598"/>
      <c r="W480" s="598"/>
      <c r="X480" s="598"/>
      <c r="Y480" s="598"/>
      <c r="Z480" s="598"/>
      <c r="AA480" s="598"/>
      <c r="AB480" s="598"/>
      <c r="AC480" s="598"/>
      <c r="AD480" s="598"/>
      <c r="AE480" s="598"/>
      <c r="AF480" s="598"/>
      <c r="AG480" s="598"/>
      <c r="AH480" s="598"/>
      <c r="AI480" s="598"/>
      <c r="AJ480" s="598"/>
      <c r="AK480" s="598"/>
      <c r="AL480" s="598"/>
      <c r="AM480" s="598"/>
      <c r="AN480" s="598"/>
      <c r="AO480" s="598"/>
      <c r="AP480" s="598"/>
      <c r="AQ480" s="598"/>
      <c r="AR480" s="598"/>
      <c r="AS480" s="598"/>
      <c r="AT480" s="598"/>
      <c r="AU480" s="598"/>
      <c r="AV480" s="598"/>
      <c r="AW480" s="598"/>
      <c r="AX480" s="598"/>
      <c r="AY480" s="598"/>
      <c r="AZ480" s="598"/>
      <c r="BA480" s="598"/>
      <c r="BB480" s="598"/>
      <c r="BC480" s="598"/>
      <c r="BD480" s="598"/>
      <c r="BE480" s="598"/>
      <c r="BF480" s="598"/>
      <c r="BG480" s="598"/>
      <c r="BH480" s="598"/>
      <c r="BI480" s="598"/>
      <c r="BJ480" s="598"/>
      <c r="BK480" s="598"/>
      <c r="BL480" s="598"/>
      <c r="BM480" s="598"/>
      <c r="BN480" s="598"/>
      <c r="BO480" s="598"/>
      <c r="BP480" s="598"/>
      <c r="BQ480" s="598"/>
      <c r="BR480" s="598"/>
      <c r="BS480" s="598"/>
      <c r="BT480" s="598"/>
      <c r="BU480" s="598"/>
      <c r="BV480" s="598"/>
      <c r="BW480" s="598"/>
      <c r="BX480" s="598"/>
      <c r="BY480" s="598"/>
      <c r="BZ480" s="598"/>
      <c r="CA480" s="598"/>
      <c r="CB480" s="598"/>
      <c r="CC480" s="598"/>
      <c r="CD480" s="598"/>
      <c r="CE480" s="598"/>
      <c r="CF480" s="598"/>
      <c r="CG480" s="598"/>
      <c r="CH480" s="598"/>
      <c r="CI480" s="598"/>
      <c r="CJ480" s="598"/>
      <c r="CK480" s="598"/>
      <c r="CL480" s="598"/>
      <c r="CM480" s="598"/>
      <c r="CN480" s="598"/>
      <c r="CO480" s="598"/>
      <c r="CP480" s="598"/>
      <c r="CQ480" s="598"/>
      <c r="CR480" s="598"/>
      <c r="CS480" s="598"/>
      <c r="CT480" s="598"/>
      <c r="CU480" s="598"/>
      <c r="CV480" s="598"/>
      <c r="CW480" s="598"/>
      <c r="CX480" s="598"/>
      <c r="CY480" s="598"/>
      <c r="CZ480" s="598"/>
      <c r="DA480" s="598"/>
      <c r="DB480" s="598"/>
      <c r="DC480" s="598"/>
      <c r="DD480" s="598"/>
      <c r="DE480" s="598"/>
      <c r="DF480" s="598"/>
      <c r="DG480" s="598"/>
      <c r="DH480" s="598"/>
      <c r="DI480" s="598"/>
      <c r="DJ480" s="598"/>
      <c r="DK480" s="598"/>
      <c r="DL480" s="598"/>
      <c r="DM480" s="598"/>
      <c r="DN480" s="598"/>
      <c r="DO480" s="598"/>
      <c r="DP480" s="598"/>
      <c r="DQ480" s="598"/>
      <c r="DR480" s="598"/>
      <c r="DS480" s="598"/>
      <c r="DT480" s="598"/>
      <c r="DU480" s="598"/>
      <c r="DV480" s="598"/>
      <c r="DW480" s="598"/>
      <c r="DX480" s="598"/>
      <c r="DY480" s="598"/>
      <c r="DZ480" s="598"/>
      <c r="EA480" s="598"/>
      <c r="EB480" s="598"/>
      <c r="EC480" s="598"/>
      <c r="ED480" s="598"/>
      <c r="EE480" s="598"/>
      <c r="EF480" s="598"/>
      <c r="EG480" s="598"/>
      <c r="EH480" s="598"/>
      <c r="EI480" s="598"/>
      <c r="EJ480" s="598"/>
      <c r="EK480" s="598"/>
      <c r="EL480" s="598"/>
      <c r="EM480" s="598"/>
      <c r="EN480" s="598"/>
      <c r="EO480" s="598"/>
      <c r="EP480" s="598"/>
      <c r="EQ480" s="598"/>
      <c r="ER480" s="598"/>
    </row>
    <row r="481" spans="1:148" ht="15" customHeight="1">
      <c r="A481" s="598"/>
      <c r="B481" s="598"/>
      <c r="C481" s="598"/>
      <c r="D481" s="598"/>
      <c r="E481" s="598"/>
      <c r="F481" s="598"/>
      <c r="G481" s="598"/>
      <c r="H481" s="598"/>
      <c r="I481" s="598"/>
      <c r="J481" s="598"/>
      <c r="K481" s="598"/>
      <c r="L481" s="598"/>
      <c r="M481" s="598"/>
      <c r="N481" s="598"/>
      <c r="O481" s="598"/>
      <c r="P481" s="598"/>
      <c r="Q481" s="598"/>
      <c r="R481" s="598"/>
      <c r="S481" s="598"/>
      <c r="T481" s="598"/>
      <c r="U481" s="598"/>
      <c r="V481" s="598"/>
      <c r="W481" s="598"/>
      <c r="X481" s="598"/>
      <c r="Y481" s="598"/>
      <c r="Z481" s="598"/>
      <c r="AA481" s="598"/>
      <c r="AB481" s="598"/>
      <c r="AC481" s="598"/>
      <c r="AD481" s="598"/>
      <c r="AE481" s="598"/>
      <c r="AF481" s="598"/>
      <c r="AG481" s="598"/>
      <c r="AH481" s="598"/>
      <c r="AI481" s="598"/>
      <c r="AJ481" s="598"/>
      <c r="AK481" s="598"/>
      <c r="AL481" s="598"/>
      <c r="AM481" s="598"/>
      <c r="AN481" s="598"/>
      <c r="AO481" s="598"/>
      <c r="AP481" s="598"/>
      <c r="AQ481" s="598"/>
      <c r="AR481" s="598"/>
      <c r="AS481" s="598"/>
      <c r="AT481" s="598"/>
      <c r="AU481" s="598"/>
      <c r="AV481" s="598"/>
      <c r="AW481" s="598"/>
      <c r="AX481" s="598"/>
      <c r="AY481" s="598"/>
      <c r="AZ481" s="598"/>
      <c r="BA481" s="598"/>
      <c r="BB481" s="598"/>
      <c r="BC481" s="598"/>
      <c r="BD481" s="598"/>
      <c r="BE481" s="598"/>
      <c r="BF481" s="598"/>
      <c r="BG481" s="598"/>
      <c r="BH481" s="598"/>
      <c r="BI481" s="598"/>
      <c r="BJ481" s="598"/>
      <c r="BK481" s="598"/>
      <c r="BL481" s="598"/>
      <c r="BM481" s="598"/>
      <c r="BN481" s="598"/>
      <c r="BO481" s="598"/>
      <c r="BP481" s="598"/>
      <c r="BQ481" s="598"/>
      <c r="BR481" s="598"/>
      <c r="BS481" s="598"/>
      <c r="BT481" s="598"/>
      <c r="BU481" s="598"/>
      <c r="BV481" s="598"/>
      <c r="BW481" s="598"/>
      <c r="BX481" s="598"/>
      <c r="BY481" s="598"/>
      <c r="BZ481" s="598"/>
      <c r="CA481" s="598"/>
      <c r="CB481" s="598"/>
      <c r="CC481" s="598"/>
      <c r="CD481" s="598"/>
      <c r="CE481" s="598"/>
      <c r="CF481" s="598"/>
      <c r="CG481" s="598"/>
      <c r="CH481" s="598"/>
      <c r="CI481" s="598"/>
      <c r="CJ481" s="598"/>
      <c r="CK481" s="598"/>
      <c r="CL481" s="598"/>
      <c r="CM481" s="598"/>
      <c r="CN481" s="598"/>
      <c r="CO481" s="598"/>
      <c r="CP481" s="598"/>
      <c r="CQ481" s="598"/>
      <c r="CR481" s="598"/>
      <c r="CS481" s="598"/>
      <c r="CT481" s="598"/>
      <c r="CU481" s="598"/>
      <c r="CV481" s="598"/>
      <c r="CW481" s="598"/>
      <c r="CX481" s="598"/>
      <c r="CY481" s="598"/>
      <c r="CZ481" s="598"/>
      <c r="DA481" s="598"/>
      <c r="DB481" s="598"/>
      <c r="DC481" s="598"/>
      <c r="DD481" s="598"/>
      <c r="DE481" s="598"/>
      <c r="DF481" s="598"/>
      <c r="DG481" s="598"/>
      <c r="DH481" s="598"/>
      <c r="DI481" s="598"/>
      <c r="DJ481" s="598"/>
      <c r="DK481" s="598"/>
      <c r="DL481" s="598"/>
      <c r="DM481" s="598"/>
      <c r="DN481" s="598"/>
      <c r="DO481" s="598"/>
      <c r="DP481" s="598"/>
      <c r="DQ481" s="598"/>
      <c r="DR481" s="598"/>
      <c r="DS481" s="598"/>
      <c r="DT481" s="598"/>
      <c r="DU481" s="598"/>
      <c r="DV481" s="598"/>
      <c r="DW481" s="598"/>
      <c r="DX481" s="598"/>
      <c r="DY481" s="598"/>
      <c r="DZ481" s="598"/>
      <c r="EA481" s="598"/>
      <c r="EB481" s="598"/>
      <c r="EC481" s="598"/>
      <c r="ED481" s="598"/>
      <c r="EE481" s="598"/>
      <c r="EF481" s="598"/>
      <c r="EG481" s="598"/>
      <c r="EH481" s="598"/>
      <c r="EI481" s="598"/>
      <c r="EJ481" s="598"/>
      <c r="EK481" s="598"/>
      <c r="EL481" s="598"/>
      <c r="EM481" s="598"/>
      <c r="EN481" s="598"/>
      <c r="EO481" s="598"/>
      <c r="EP481" s="598"/>
      <c r="EQ481" s="598"/>
      <c r="ER481" s="598"/>
    </row>
    <row r="482" spans="1:148" ht="15" customHeight="1">
      <c r="A482" s="598"/>
      <c r="B482" s="598"/>
      <c r="C482" s="598"/>
      <c r="D482" s="598"/>
      <c r="E482" s="598"/>
      <c r="F482" s="598"/>
      <c r="G482" s="598"/>
      <c r="H482" s="598"/>
      <c r="I482" s="598"/>
      <c r="J482" s="598"/>
      <c r="K482" s="598"/>
      <c r="L482" s="598"/>
      <c r="M482" s="598"/>
      <c r="N482" s="598"/>
      <c r="O482" s="598"/>
      <c r="P482" s="598"/>
      <c r="Q482" s="598"/>
      <c r="R482" s="598"/>
      <c r="S482" s="598"/>
      <c r="T482" s="598"/>
      <c r="U482" s="598"/>
      <c r="V482" s="598"/>
      <c r="W482" s="598"/>
      <c r="X482" s="598"/>
      <c r="Y482" s="598"/>
      <c r="Z482" s="598"/>
      <c r="AA482" s="598"/>
      <c r="AB482" s="598"/>
      <c r="AC482" s="598"/>
      <c r="AD482" s="598"/>
      <c r="AE482" s="598"/>
      <c r="AF482" s="598"/>
      <c r="AG482" s="598"/>
      <c r="AH482" s="598"/>
      <c r="AI482" s="598"/>
      <c r="AJ482" s="598"/>
      <c r="AK482" s="598"/>
      <c r="AL482" s="598"/>
      <c r="AM482" s="598"/>
      <c r="AN482" s="598"/>
      <c r="AO482" s="598"/>
      <c r="AP482" s="598"/>
      <c r="AQ482" s="598"/>
      <c r="AR482" s="598"/>
      <c r="AS482" s="598"/>
      <c r="AT482" s="598"/>
      <c r="AU482" s="598"/>
      <c r="AV482" s="598"/>
      <c r="AW482" s="598"/>
      <c r="AX482" s="598"/>
      <c r="AY482" s="598"/>
      <c r="AZ482" s="598"/>
      <c r="BA482" s="598"/>
      <c r="BB482" s="598"/>
      <c r="BC482" s="598"/>
      <c r="BD482" s="598"/>
      <c r="BE482" s="598"/>
      <c r="BF482" s="598"/>
      <c r="BG482" s="598"/>
      <c r="BH482" s="598"/>
      <c r="BI482" s="598"/>
      <c r="BJ482" s="598"/>
      <c r="BK482" s="598"/>
      <c r="BL482" s="598"/>
      <c r="BM482" s="598"/>
      <c r="BN482" s="598"/>
      <c r="BO482" s="598"/>
      <c r="BP482" s="598"/>
      <c r="BQ482" s="598"/>
      <c r="BR482" s="598"/>
      <c r="BS482" s="598"/>
      <c r="BT482" s="598"/>
      <c r="BU482" s="598"/>
      <c r="BV482" s="598"/>
      <c r="BW482" s="598"/>
      <c r="BX482" s="598"/>
      <c r="BY482" s="598"/>
      <c r="BZ482" s="598"/>
      <c r="CA482" s="598"/>
      <c r="CB482" s="598"/>
      <c r="CC482" s="598"/>
      <c r="CD482" s="598"/>
      <c r="CE482" s="598"/>
      <c r="CF482" s="598"/>
      <c r="CG482" s="598"/>
      <c r="CH482" s="598"/>
      <c r="CI482" s="598"/>
      <c r="CJ482" s="598"/>
      <c r="CK482" s="598"/>
      <c r="CL482" s="598"/>
      <c r="CM482" s="598"/>
      <c r="CN482" s="598"/>
      <c r="CO482" s="598"/>
      <c r="CP482" s="598"/>
      <c r="CQ482" s="598"/>
      <c r="CR482" s="598"/>
      <c r="CS482" s="598"/>
      <c r="CT482" s="598"/>
      <c r="CU482" s="598"/>
      <c r="CV482" s="598"/>
      <c r="CW482" s="598"/>
      <c r="CX482" s="598"/>
      <c r="CY482" s="598"/>
      <c r="CZ482" s="598"/>
      <c r="DA482" s="598"/>
      <c r="DB482" s="598"/>
      <c r="DC482" s="598"/>
      <c r="DD482" s="598"/>
      <c r="DE482" s="598"/>
      <c r="DF482" s="598"/>
      <c r="DG482" s="598"/>
      <c r="DH482" s="598"/>
      <c r="DI482" s="598"/>
      <c r="DJ482" s="598"/>
      <c r="DK482" s="598"/>
      <c r="DL482" s="598"/>
      <c r="DM482" s="598"/>
      <c r="DN482" s="598"/>
      <c r="DO482" s="598"/>
      <c r="DP482" s="598"/>
      <c r="DQ482" s="598"/>
      <c r="DR482" s="598"/>
      <c r="DS482" s="598"/>
      <c r="DT482" s="598"/>
      <c r="DU482" s="598"/>
      <c r="DV482" s="598"/>
      <c r="DW482" s="598"/>
      <c r="DX482" s="598"/>
      <c r="DY482" s="598"/>
      <c r="DZ482" s="598"/>
      <c r="EA482" s="598"/>
      <c r="EB482" s="598"/>
      <c r="EC482" s="598"/>
      <c r="ED482" s="598"/>
      <c r="EE482" s="598"/>
      <c r="EF482" s="598"/>
      <c r="EG482" s="598"/>
      <c r="EH482" s="598"/>
      <c r="EI482" s="598"/>
      <c r="EJ482" s="598"/>
      <c r="EK482" s="598"/>
      <c r="EL482" s="598"/>
      <c r="EM482" s="598"/>
      <c r="EN482" s="598"/>
      <c r="EO482" s="598"/>
      <c r="EP482" s="598"/>
      <c r="EQ482" s="598"/>
      <c r="ER482" s="598"/>
    </row>
    <row r="483" spans="1:148" ht="15" customHeight="1">
      <c r="A483" s="598"/>
      <c r="B483" s="598"/>
      <c r="C483" s="598"/>
      <c r="D483" s="598"/>
      <c r="E483" s="598"/>
      <c r="F483" s="598"/>
      <c r="G483" s="598"/>
      <c r="H483" s="598"/>
      <c r="I483" s="598"/>
      <c r="J483" s="598"/>
      <c r="K483" s="598"/>
      <c r="L483" s="598"/>
      <c r="M483" s="598"/>
      <c r="N483" s="598"/>
      <c r="O483" s="598"/>
      <c r="P483" s="598"/>
      <c r="Q483" s="598"/>
      <c r="R483" s="598"/>
      <c r="S483" s="598"/>
      <c r="T483" s="598"/>
      <c r="U483" s="598"/>
      <c r="V483" s="598"/>
      <c r="W483" s="598"/>
      <c r="X483" s="598"/>
      <c r="Y483" s="598"/>
      <c r="Z483" s="598"/>
      <c r="AA483" s="598"/>
      <c r="AB483" s="598"/>
      <c r="AC483" s="598"/>
      <c r="AD483" s="598"/>
      <c r="AE483" s="598"/>
      <c r="AF483" s="598"/>
      <c r="AG483" s="598"/>
      <c r="AH483" s="598"/>
      <c r="AI483" s="598"/>
      <c r="AJ483" s="598"/>
      <c r="AK483" s="598"/>
      <c r="AL483" s="598"/>
      <c r="AM483" s="598"/>
      <c r="AN483" s="598"/>
      <c r="AO483" s="598"/>
      <c r="AP483" s="598"/>
      <c r="AQ483" s="598"/>
      <c r="AR483" s="598"/>
      <c r="AS483" s="598"/>
      <c r="AT483" s="598"/>
      <c r="AU483" s="598"/>
      <c r="AV483" s="598"/>
      <c r="AW483" s="598"/>
      <c r="AX483" s="598"/>
      <c r="AY483" s="598"/>
      <c r="AZ483" s="598"/>
      <c r="BA483" s="598"/>
      <c r="BB483" s="598"/>
      <c r="BC483" s="598"/>
      <c r="BD483" s="598"/>
      <c r="BE483" s="598"/>
      <c r="BF483" s="598"/>
      <c r="BG483" s="598"/>
      <c r="BH483" s="598"/>
      <c r="BI483" s="598"/>
      <c r="BJ483" s="598"/>
      <c r="BK483" s="598"/>
      <c r="BL483" s="598"/>
      <c r="BM483" s="598"/>
      <c r="BN483" s="598"/>
      <c r="BO483" s="598"/>
      <c r="BP483" s="598"/>
      <c r="BQ483" s="598"/>
      <c r="BR483" s="598"/>
      <c r="BS483" s="598"/>
      <c r="BT483" s="598"/>
      <c r="BU483" s="598"/>
      <c r="BV483" s="598"/>
      <c r="BW483" s="598"/>
      <c r="BX483" s="598"/>
      <c r="BY483" s="598"/>
      <c r="BZ483" s="598"/>
      <c r="CA483" s="598"/>
      <c r="CB483" s="598"/>
      <c r="CC483" s="598"/>
      <c r="CD483" s="598"/>
      <c r="CE483" s="598"/>
      <c r="CF483" s="598"/>
      <c r="CG483" s="598"/>
      <c r="CH483" s="598"/>
      <c r="CI483" s="598"/>
      <c r="CJ483" s="598"/>
      <c r="CK483" s="598"/>
      <c r="CL483" s="598"/>
      <c r="CM483" s="598"/>
      <c r="CN483" s="598"/>
      <c r="CO483" s="598"/>
      <c r="CP483" s="598"/>
      <c r="CQ483" s="598"/>
      <c r="CR483" s="598"/>
      <c r="CS483" s="598"/>
      <c r="CT483" s="598"/>
      <c r="CU483" s="598"/>
      <c r="CV483" s="598"/>
      <c r="CW483" s="598"/>
      <c r="CX483" s="598"/>
      <c r="CY483" s="598"/>
      <c r="CZ483" s="598"/>
      <c r="DA483" s="598"/>
      <c r="DB483" s="598"/>
      <c r="DC483" s="598"/>
      <c r="DD483" s="598"/>
      <c r="DE483" s="598"/>
      <c r="DF483" s="598"/>
      <c r="DG483" s="598"/>
      <c r="DH483" s="598"/>
      <c r="DI483" s="598"/>
      <c r="DJ483" s="598"/>
      <c r="DK483" s="598"/>
      <c r="DL483" s="598"/>
      <c r="DM483" s="598"/>
      <c r="DN483" s="598"/>
      <c r="DO483" s="598"/>
      <c r="DP483" s="598"/>
      <c r="DQ483" s="598"/>
      <c r="DR483" s="598"/>
      <c r="DS483" s="598"/>
      <c r="DT483" s="598"/>
      <c r="DU483" s="598"/>
      <c r="DV483" s="598"/>
      <c r="DW483" s="598"/>
      <c r="DX483" s="598"/>
      <c r="DY483" s="598"/>
      <c r="DZ483" s="598"/>
      <c r="EA483" s="598"/>
      <c r="EB483" s="598"/>
      <c r="EC483" s="598"/>
      <c r="ED483" s="598"/>
      <c r="EE483" s="598"/>
      <c r="EF483" s="598"/>
      <c r="EG483" s="598"/>
      <c r="EH483" s="598"/>
      <c r="EI483" s="598"/>
      <c r="EJ483" s="598"/>
      <c r="EK483" s="598"/>
      <c r="EL483" s="598"/>
      <c r="EM483" s="598"/>
      <c r="EN483" s="598"/>
      <c r="EO483" s="598"/>
      <c r="EP483" s="598"/>
      <c r="EQ483" s="598"/>
      <c r="ER483" s="598"/>
    </row>
    <row r="484" spans="1:148" ht="15" customHeight="1">
      <c r="A484" s="598"/>
      <c r="B484" s="598"/>
      <c r="C484" s="598"/>
      <c r="D484" s="598"/>
      <c r="E484" s="598"/>
      <c r="F484" s="598"/>
      <c r="G484" s="598"/>
      <c r="H484" s="598"/>
      <c r="I484" s="598"/>
      <c r="J484" s="598"/>
      <c r="K484" s="598"/>
      <c r="L484" s="598"/>
      <c r="M484" s="598"/>
      <c r="N484" s="598"/>
      <c r="O484" s="598"/>
      <c r="P484" s="598"/>
      <c r="Q484" s="598"/>
      <c r="R484" s="598"/>
      <c r="S484" s="598"/>
      <c r="T484" s="598"/>
      <c r="U484" s="598"/>
      <c r="V484" s="598"/>
      <c r="W484" s="598"/>
      <c r="X484" s="598"/>
      <c r="Y484" s="598"/>
      <c r="Z484" s="598"/>
      <c r="AA484" s="598"/>
      <c r="AB484" s="598"/>
      <c r="AC484" s="598"/>
      <c r="AD484" s="598"/>
      <c r="AE484" s="598"/>
      <c r="AF484" s="598"/>
      <c r="AG484" s="598"/>
      <c r="AH484" s="598"/>
      <c r="AI484" s="598"/>
      <c r="AJ484" s="598"/>
      <c r="AK484" s="598"/>
      <c r="AL484" s="598"/>
      <c r="AM484" s="598"/>
      <c r="AN484" s="598"/>
      <c r="AO484" s="598"/>
      <c r="AP484" s="598"/>
      <c r="AQ484" s="598"/>
      <c r="AR484" s="598"/>
      <c r="AS484" s="598"/>
      <c r="AT484" s="598"/>
      <c r="AU484" s="598"/>
      <c r="AV484" s="598"/>
      <c r="AW484" s="598"/>
      <c r="AX484" s="598"/>
      <c r="AY484" s="598"/>
      <c r="AZ484" s="598"/>
      <c r="BA484" s="598"/>
      <c r="BB484" s="598"/>
      <c r="BC484" s="598"/>
      <c r="BD484" s="598"/>
      <c r="BE484" s="598"/>
      <c r="BF484" s="598"/>
      <c r="BG484" s="598"/>
      <c r="BH484" s="598"/>
      <c r="BI484" s="598"/>
      <c r="BJ484" s="598"/>
      <c r="BK484" s="598"/>
      <c r="BL484" s="598"/>
      <c r="BM484" s="598"/>
      <c r="BN484" s="598"/>
      <c r="BO484" s="598"/>
      <c r="BP484" s="598"/>
      <c r="BQ484" s="598"/>
      <c r="BR484" s="598"/>
      <c r="BS484" s="598"/>
      <c r="BT484" s="598"/>
      <c r="BU484" s="598"/>
      <c r="BV484" s="598"/>
      <c r="BW484" s="598"/>
      <c r="BX484" s="598"/>
      <c r="BY484" s="598"/>
      <c r="BZ484" s="598"/>
      <c r="CA484" s="598"/>
      <c r="CB484" s="598"/>
      <c r="CC484" s="598"/>
      <c r="CD484" s="598"/>
      <c r="CE484" s="598"/>
      <c r="CF484" s="598"/>
      <c r="CG484" s="598"/>
      <c r="CH484" s="598"/>
      <c r="CI484" s="598"/>
      <c r="CJ484" s="598"/>
      <c r="CK484" s="598"/>
      <c r="CL484" s="598"/>
      <c r="CM484" s="598"/>
      <c r="CN484" s="598"/>
      <c r="CO484" s="598"/>
      <c r="CP484" s="598"/>
      <c r="CQ484" s="598"/>
      <c r="CR484" s="598"/>
      <c r="CS484" s="598"/>
      <c r="CT484" s="598"/>
      <c r="CU484" s="598"/>
      <c r="CV484" s="598"/>
      <c r="CW484" s="598"/>
      <c r="CX484" s="598"/>
      <c r="CY484" s="598"/>
      <c r="CZ484" s="598"/>
      <c r="DA484" s="598"/>
      <c r="DB484" s="598"/>
      <c r="DC484" s="598"/>
      <c r="DD484" s="598"/>
      <c r="DE484" s="598"/>
      <c r="DF484" s="598"/>
      <c r="DG484" s="598"/>
      <c r="DH484" s="598"/>
      <c r="DI484" s="598"/>
      <c r="DJ484" s="598"/>
      <c r="DK484" s="598"/>
      <c r="DL484" s="598"/>
      <c r="DM484" s="598"/>
      <c r="DN484" s="598"/>
      <c r="DO484" s="598"/>
      <c r="DP484" s="598"/>
      <c r="DQ484" s="598"/>
      <c r="DR484" s="598"/>
      <c r="DS484" s="598"/>
      <c r="DT484" s="598"/>
      <c r="DU484" s="598"/>
      <c r="DV484" s="598"/>
      <c r="DW484" s="598"/>
      <c r="DX484" s="598"/>
      <c r="DY484" s="598"/>
      <c r="DZ484" s="598"/>
      <c r="EA484" s="598"/>
      <c r="EB484" s="598"/>
      <c r="EC484" s="598"/>
      <c r="ED484" s="598"/>
      <c r="EE484" s="598"/>
      <c r="EF484" s="598"/>
      <c r="EG484" s="598"/>
      <c r="EH484" s="598"/>
      <c r="EI484" s="598"/>
      <c r="EJ484" s="598"/>
      <c r="EK484" s="598"/>
      <c r="EL484" s="598"/>
      <c r="EM484" s="598"/>
      <c r="EN484" s="598"/>
      <c r="EO484" s="598"/>
      <c r="EP484" s="598"/>
      <c r="EQ484" s="598"/>
      <c r="ER484" s="598"/>
    </row>
    <row r="485" spans="1:148" ht="15" customHeight="1">
      <c r="A485" s="598"/>
      <c r="B485" s="598"/>
      <c r="C485" s="598"/>
      <c r="D485" s="598"/>
      <c r="E485" s="598"/>
      <c r="F485" s="598"/>
      <c r="G485" s="598"/>
      <c r="H485" s="598"/>
      <c r="I485" s="598"/>
      <c r="J485" s="598"/>
      <c r="K485" s="598"/>
      <c r="L485" s="598"/>
      <c r="M485" s="598"/>
      <c r="N485" s="598"/>
      <c r="O485" s="598"/>
      <c r="P485" s="598"/>
      <c r="Q485" s="598"/>
      <c r="R485" s="598"/>
      <c r="S485" s="598"/>
      <c r="T485" s="598"/>
      <c r="U485" s="598"/>
      <c r="V485" s="598"/>
      <c r="W485" s="598"/>
      <c r="X485" s="598"/>
      <c r="Y485" s="598"/>
      <c r="Z485" s="598"/>
      <c r="AA485" s="598"/>
      <c r="AB485" s="598"/>
      <c r="AC485" s="598"/>
      <c r="AD485" s="598"/>
      <c r="AE485" s="598"/>
      <c r="AF485" s="598"/>
      <c r="AG485" s="598"/>
      <c r="AH485" s="598"/>
      <c r="AI485" s="598"/>
      <c r="AJ485" s="598"/>
      <c r="AK485" s="598"/>
      <c r="AL485" s="598"/>
      <c r="AM485" s="598"/>
      <c r="AN485" s="598"/>
      <c r="AO485" s="598"/>
      <c r="AP485" s="598"/>
      <c r="AQ485" s="598"/>
      <c r="AR485" s="598"/>
      <c r="AS485" s="598"/>
      <c r="AT485" s="598"/>
      <c r="AU485" s="598"/>
      <c r="AV485" s="598"/>
      <c r="AW485" s="598"/>
      <c r="AX485" s="598"/>
      <c r="AY485" s="598"/>
      <c r="AZ485" s="598"/>
      <c r="BA485" s="598"/>
      <c r="BB485" s="598"/>
      <c r="BC485" s="598"/>
      <c r="BD485" s="598"/>
      <c r="BE485" s="598"/>
      <c r="BF485" s="598"/>
      <c r="BG485" s="598"/>
      <c r="BH485" s="598"/>
      <c r="BI485" s="598"/>
      <c r="BJ485" s="598"/>
      <c r="BK485" s="598"/>
      <c r="BL485" s="598"/>
      <c r="BM485" s="598"/>
      <c r="BN485" s="598"/>
      <c r="BO485" s="598"/>
      <c r="BP485" s="598"/>
      <c r="BQ485" s="598"/>
      <c r="BR485" s="598"/>
      <c r="BS485" s="598"/>
      <c r="BT485" s="598"/>
      <c r="BU485" s="598"/>
      <c r="BV485" s="598"/>
      <c r="BW485" s="598"/>
      <c r="BX485" s="598"/>
      <c r="BY485" s="598"/>
      <c r="BZ485" s="598"/>
      <c r="CA485" s="598"/>
      <c r="CB485" s="598"/>
      <c r="CC485" s="598"/>
      <c r="CD485" s="598"/>
      <c r="CE485" s="598"/>
      <c r="CF485" s="598"/>
      <c r="CG485" s="598"/>
      <c r="CH485" s="598"/>
      <c r="CI485" s="598"/>
      <c r="CJ485" s="598"/>
      <c r="CK485" s="598"/>
      <c r="CL485" s="598"/>
      <c r="CM485" s="598"/>
      <c r="CN485" s="598"/>
      <c r="CO485" s="598"/>
      <c r="CP485" s="598"/>
      <c r="CQ485" s="598"/>
      <c r="CR485" s="598"/>
      <c r="CS485" s="598"/>
      <c r="CT485" s="598"/>
      <c r="CU485" s="598"/>
      <c r="CV485" s="598"/>
      <c r="CW485" s="598"/>
      <c r="CX485" s="598"/>
      <c r="CY485" s="598"/>
      <c r="CZ485" s="598"/>
      <c r="DA485" s="598"/>
      <c r="DB485" s="598"/>
      <c r="DC485" s="598"/>
      <c r="DD485" s="598"/>
      <c r="DE485" s="598"/>
      <c r="DF485" s="598"/>
      <c r="DG485" s="598"/>
      <c r="DH485" s="598"/>
      <c r="DI485" s="598"/>
      <c r="DJ485" s="598"/>
      <c r="DK485" s="598"/>
      <c r="DL485" s="598"/>
      <c r="DM485" s="598"/>
      <c r="DN485" s="598"/>
      <c r="DO485" s="598"/>
      <c r="DP485" s="598"/>
      <c r="DQ485" s="598"/>
      <c r="DR485" s="598"/>
      <c r="DS485" s="598"/>
      <c r="DT485" s="598"/>
      <c r="DU485" s="598"/>
      <c r="DV485" s="598"/>
      <c r="DW485" s="598"/>
      <c r="DX485" s="598"/>
      <c r="DY485" s="598"/>
      <c r="DZ485" s="598"/>
      <c r="EA485" s="598"/>
      <c r="EB485" s="598"/>
      <c r="EC485" s="598"/>
      <c r="ED485" s="598"/>
      <c r="EE485" s="598"/>
      <c r="EF485" s="598"/>
      <c r="EG485" s="598"/>
      <c r="EH485" s="598"/>
      <c r="EI485" s="598"/>
      <c r="EJ485" s="598"/>
      <c r="EK485" s="598"/>
      <c r="EL485" s="598"/>
      <c r="EM485" s="598"/>
      <c r="EN485" s="598"/>
      <c r="EO485" s="598"/>
      <c r="EP485" s="598"/>
      <c r="EQ485" s="598"/>
      <c r="ER485" s="598"/>
    </row>
    <row r="486" spans="1:148" ht="15" customHeight="1">
      <c r="A486" s="598"/>
      <c r="B486" s="598"/>
      <c r="C486" s="598"/>
      <c r="D486" s="598"/>
      <c r="E486" s="598"/>
      <c r="F486" s="598"/>
      <c r="G486" s="598"/>
      <c r="H486" s="598"/>
      <c r="I486" s="598"/>
      <c r="J486" s="598"/>
      <c r="K486" s="598"/>
      <c r="L486" s="598"/>
      <c r="M486" s="598"/>
      <c r="N486" s="598"/>
      <c r="O486" s="598"/>
      <c r="P486" s="598"/>
      <c r="Q486" s="598"/>
      <c r="R486" s="598"/>
      <c r="S486" s="598"/>
      <c r="T486" s="598"/>
      <c r="U486" s="598"/>
      <c r="V486" s="598"/>
      <c r="W486" s="598"/>
      <c r="X486" s="598"/>
      <c r="Y486" s="598"/>
      <c r="Z486" s="598"/>
      <c r="AA486" s="598"/>
      <c r="AB486" s="598"/>
      <c r="AC486" s="598"/>
      <c r="AD486" s="598"/>
      <c r="AE486" s="598"/>
      <c r="AF486" s="598"/>
      <c r="AG486" s="598"/>
      <c r="AH486" s="598"/>
      <c r="AI486" s="598"/>
      <c r="AJ486" s="598"/>
      <c r="AK486" s="598"/>
      <c r="AL486" s="598"/>
      <c r="AM486" s="598"/>
      <c r="AN486" s="598"/>
      <c r="AO486" s="598"/>
      <c r="AP486" s="598"/>
      <c r="AQ486" s="598"/>
      <c r="AR486" s="598"/>
      <c r="AS486" s="598"/>
      <c r="AT486" s="598"/>
      <c r="AU486" s="598"/>
      <c r="AV486" s="598"/>
      <c r="AW486" s="598"/>
      <c r="AX486" s="598"/>
      <c r="AY486" s="598"/>
      <c r="AZ486" s="598"/>
      <c r="BA486" s="598"/>
      <c r="BB486" s="598"/>
      <c r="BC486" s="598"/>
      <c r="BD486" s="598"/>
      <c r="BE486" s="598"/>
      <c r="BF486" s="598"/>
      <c r="BG486" s="598"/>
      <c r="BH486" s="598"/>
      <c r="BI486" s="598"/>
      <c r="BJ486" s="598"/>
      <c r="BK486" s="598"/>
      <c r="BL486" s="598"/>
      <c r="BM486" s="598"/>
      <c r="BN486" s="598"/>
      <c r="BO486" s="598"/>
      <c r="BP486" s="598"/>
      <c r="BQ486" s="598"/>
      <c r="BR486" s="598"/>
      <c r="BS486" s="598"/>
      <c r="BT486" s="598"/>
      <c r="BU486" s="598"/>
      <c r="BV486" s="598"/>
      <c r="BW486" s="598"/>
      <c r="BX486" s="598"/>
      <c r="BY486" s="598"/>
      <c r="BZ486" s="598"/>
      <c r="CA486" s="598"/>
      <c r="CB486" s="598"/>
      <c r="CC486" s="598"/>
      <c r="CD486" s="598"/>
      <c r="CE486" s="598"/>
      <c r="CF486" s="598"/>
      <c r="CG486" s="598"/>
      <c r="CH486" s="598"/>
      <c r="CI486" s="598"/>
      <c r="CJ486" s="598"/>
      <c r="CK486" s="598"/>
      <c r="CL486" s="598"/>
      <c r="CM486" s="598"/>
      <c r="CN486" s="598"/>
      <c r="CO486" s="598"/>
      <c r="CP486" s="598"/>
      <c r="CQ486" s="598"/>
      <c r="CR486" s="598"/>
      <c r="CS486" s="598"/>
      <c r="CT486" s="598"/>
      <c r="CU486" s="598"/>
      <c r="CV486" s="598"/>
      <c r="CW486" s="598"/>
      <c r="CX486" s="598"/>
      <c r="CY486" s="598"/>
      <c r="CZ486" s="598"/>
      <c r="DA486" s="598"/>
      <c r="DB486" s="598"/>
      <c r="DC486" s="598"/>
      <c r="DD486" s="598"/>
      <c r="DE486" s="598"/>
      <c r="DF486" s="598"/>
      <c r="DG486" s="598"/>
      <c r="DH486" s="598"/>
      <c r="DI486" s="598"/>
      <c r="DJ486" s="598"/>
      <c r="DK486" s="598"/>
      <c r="DL486" s="598"/>
      <c r="DM486" s="598"/>
      <c r="DN486" s="598"/>
      <c r="DO486" s="598"/>
      <c r="DP486" s="598"/>
      <c r="DQ486" s="598"/>
      <c r="DR486" s="598"/>
      <c r="DS486" s="598"/>
      <c r="DT486" s="598"/>
      <c r="DU486" s="598"/>
      <c r="DV486" s="598"/>
      <c r="DW486" s="598"/>
      <c r="DX486" s="598"/>
      <c r="DY486" s="598"/>
      <c r="DZ486" s="598"/>
      <c r="EA486" s="598"/>
      <c r="EB486" s="598"/>
      <c r="EC486" s="598"/>
      <c r="ED486" s="598"/>
      <c r="EE486" s="598"/>
      <c r="EF486" s="598"/>
      <c r="EG486" s="598"/>
      <c r="EH486" s="598"/>
      <c r="EI486" s="598"/>
      <c r="EJ486" s="598"/>
      <c r="EK486" s="598"/>
      <c r="EL486" s="598"/>
      <c r="EM486" s="598"/>
      <c r="EN486" s="598"/>
      <c r="EO486" s="598"/>
      <c r="EP486" s="598"/>
      <c r="EQ486" s="598"/>
      <c r="ER486" s="598"/>
    </row>
    <row r="487" spans="1:148" ht="15" customHeight="1">
      <c r="A487" s="598"/>
      <c r="B487" s="598"/>
      <c r="C487" s="598"/>
      <c r="D487" s="598"/>
      <c r="E487" s="598"/>
      <c r="F487" s="598"/>
      <c r="G487" s="598"/>
      <c r="H487" s="598"/>
      <c r="I487" s="598"/>
      <c r="J487" s="598"/>
      <c r="K487" s="598"/>
      <c r="L487" s="598"/>
      <c r="M487" s="598"/>
      <c r="N487" s="598"/>
      <c r="O487" s="598"/>
      <c r="P487" s="598"/>
      <c r="Q487" s="598"/>
      <c r="R487" s="598"/>
      <c r="S487" s="598"/>
      <c r="T487" s="598"/>
      <c r="U487" s="598"/>
      <c r="V487" s="598"/>
      <c r="W487" s="598"/>
      <c r="X487" s="598"/>
      <c r="Y487" s="598"/>
      <c r="Z487" s="598"/>
      <c r="AA487" s="598"/>
      <c r="AB487" s="598"/>
      <c r="AC487" s="598"/>
      <c r="AD487" s="598"/>
      <c r="AE487" s="598"/>
      <c r="AF487" s="598"/>
      <c r="AG487" s="598"/>
      <c r="AH487" s="598"/>
      <c r="AI487" s="598"/>
      <c r="AJ487" s="598"/>
      <c r="AK487" s="598"/>
      <c r="AL487" s="598"/>
      <c r="AM487" s="598"/>
      <c r="AN487" s="598"/>
      <c r="AO487" s="598"/>
      <c r="AP487" s="598"/>
      <c r="AQ487" s="598"/>
      <c r="AR487" s="598"/>
      <c r="AS487" s="598"/>
      <c r="AT487" s="598"/>
      <c r="AU487" s="598"/>
      <c r="AV487" s="598"/>
      <c r="AW487" s="598"/>
      <c r="AX487" s="598"/>
      <c r="AY487" s="598"/>
      <c r="AZ487" s="598"/>
      <c r="BA487" s="598"/>
      <c r="BB487" s="598"/>
      <c r="BC487" s="598"/>
      <c r="BD487" s="598"/>
      <c r="BE487" s="598"/>
      <c r="BF487" s="598"/>
      <c r="BG487" s="598"/>
      <c r="BH487" s="598"/>
      <c r="BI487" s="598"/>
      <c r="BJ487" s="598"/>
      <c r="BK487" s="598"/>
      <c r="BL487" s="598"/>
      <c r="BM487" s="598"/>
      <c r="BN487" s="598"/>
      <c r="BO487" s="598"/>
      <c r="BP487" s="598"/>
      <c r="BQ487" s="598"/>
      <c r="BR487" s="598"/>
      <c r="BS487" s="598"/>
      <c r="BT487" s="598"/>
      <c r="BU487" s="598"/>
      <c r="BV487" s="598"/>
      <c r="BW487" s="598"/>
      <c r="BX487" s="598"/>
      <c r="BY487" s="598"/>
      <c r="BZ487" s="598"/>
      <c r="CA487" s="598"/>
      <c r="CB487" s="598"/>
      <c r="CC487" s="598"/>
      <c r="CD487" s="598"/>
      <c r="CE487" s="598"/>
      <c r="CF487" s="598"/>
      <c r="CG487" s="598"/>
      <c r="CH487" s="598"/>
      <c r="CI487" s="598"/>
      <c r="CJ487" s="598"/>
      <c r="CK487" s="598"/>
      <c r="CL487" s="598"/>
      <c r="CM487" s="598"/>
      <c r="CN487" s="598"/>
      <c r="CO487" s="598"/>
      <c r="CP487" s="598"/>
      <c r="CQ487" s="598"/>
      <c r="CR487" s="598"/>
      <c r="CS487" s="598"/>
      <c r="CT487" s="598"/>
      <c r="CU487" s="598"/>
      <c r="CV487" s="598"/>
      <c r="CW487" s="598"/>
      <c r="CX487" s="598"/>
      <c r="CY487" s="598"/>
      <c r="CZ487" s="598"/>
      <c r="DA487" s="598"/>
      <c r="DB487" s="598"/>
      <c r="DC487" s="598"/>
      <c r="DD487" s="598"/>
      <c r="DE487" s="598"/>
      <c r="DF487" s="598"/>
      <c r="DG487" s="598"/>
      <c r="DH487" s="598"/>
      <c r="DI487" s="598"/>
      <c r="DJ487" s="598"/>
      <c r="DK487" s="598"/>
      <c r="DL487" s="598"/>
      <c r="DM487" s="598"/>
      <c r="DN487" s="598"/>
      <c r="DO487" s="598"/>
      <c r="DP487" s="598"/>
      <c r="DQ487" s="598"/>
      <c r="DR487" s="598"/>
      <c r="DS487" s="598"/>
      <c r="DT487" s="598"/>
      <c r="DU487" s="598"/>
      <c r="DV487" s="598"/>
      <c r="DW487" s="598"/>
      <c r="DX487" s="598"/>
      <c r="DY487" s="598"/>
      <c r="DZ487" s="598"/>
      <c r="EA487" s="598"/>
      <c r="EB487" s="598"/>
      <c r="EC487" s="598"/>
      <c r="ED487" s="598"/>
      <c r="EE487" s="598"/>
      <c r="EF487" s="598"/>
      <c r="EG487" s="598"/>
      <c r="EH487" s="598"/>
      <c r="EI487" s="598"/>
      <c r="EJ487" s="598"/>
      <c r="EK487" s="598"/>
      <c r="EL487" s="598"/>
      <c r="EM487" s="598"/>
      <c r="EN487" s="598"/>
      <c r="EO487" s="598"/>
      <c r="EP487" s="598"/>
      <c r="EQ487" s="598"/>
      <c r="ER487" s="598"/>
    </row>
    <row r="488" spans="1:148" ht="15" customHeight="1">
      <c r="A488" s="598"/>
      <c r="B488" s="598"/>
      <c r="C488" s="598"/>
      <c r="D488" s="598"/>
      <c r="E488" s="598"/>
      <c r="F488" s="598"/>
      <c r="G488" s="598"/>
      <c r="H488" s="598"/>
      <c r="I488" s="598"/>
      <c r="J488" s="598"/>
      <c r="K488" s="598"/>
      <c r="L488" s="598"/>
      <c r="M488" s="598"/>
      <c r="N488" s="598"/>
      <c r="O488" s="598"/>
      <c r="P488" s="598"/>
      <c r="Q488" s="598"/>
      <c r="R488" s="598"/>
      <c r="S488" s="598"/>
      <c r="T488" s="598"/>
      <c r="U488" s="598"/>
      <c r="V488" s="598"/>
      <c r="W488" s="598"/>
      <c r="X488" s="598"/>
      <c r="Y488" s="598"/>
      <c r="Z488" s="598"/>
      <c r="AA488" s="598"/>
      <c r="AB488" s="598"/>
      <c r="AC488" s="598"/>
      <c r="AD488" s="598"/>
      <c r="AE488" s="598"/>
      <c r="AF488" s="598"/>
      <c r="AG488" s="598"/>
      <c r="AH488" s="598"/>
      <c r="AI488" s="598"/>
      <c r="AJ488" s="598"/>
      <c r="AK488" s="598"/>
      <c r="AL488" s="598"/>
      <c r="AM488" s="598"/>
      <c r="AN488" s="598"/>
      <c r="AO488" s="598"/>
      <c r="AP488" s="598"/>
      <c r="AQ488" s="598"/>
      <c r="AR488" s="598"/>
      <c r="AS488" s="598"/>
      <c r="AT488" s="598"/>
      <c r="AU488" s="598"/>
      <c r="AV488" s="598"/>
      <c r="AW488" s="598"/>
      <c r="AX488" s="598"/>
      <c r="AY488" s="598"/>
      <c r="AZ488" s="598"/>
      <c r="BA488" s="598"/>
      <c r="BB488" s="598"/>
      <c r="BC488" s="598"/>
      <c r="BD488" s="598"/>
      <c r="BE488" s="598"/>
      <c r="BF488" s="598"/>
      <c r="BG488" s="598"/>
      <c r="BH488" s="598"/>
      <c r="BI488" s="598"/>
      <c r="BJ488" s="598"/>
      <c r="BK488" s="598"/>
      <c r="BL488" s="598"/>
      <c r="BM488" s="598"/>
      <c r="BN488" s="598"/>
      <c r="BO488" s="598"/>
      <c r="BP488" s="598"/>
      <c r="BQ488" s="598"/>
      <c r="BR488" s="598"/>
      <c r="BS488" s="598"/>
      <c r="BT488" s="598"/>
      <c r="BU488" s="598"/>
      <c r="BV488" s="598"/>
      <c r="BW488" s="598"/>
      <c r="BX488" s="598"/>
      <c r="BY488" s="598"/>
      <c r="BZ488" s="598"/>
      <c r="CA488" s="598"/>
      <c r="CB488" s="598"/>
      <c r="CC488" s="598"/>
      <c r="CD488" s="598"/>
      <c r="CE488" s="598"/>
      <c r="CF488" s="598"/>
      <c r="CG488" s="598"/>
      <c r="CH488" s="598"/>
      <c r="CI488" s="598"/>
      <c r="CJ488" s="598"/>
      <c r="CK488" s="598"/>
      <c r="CL488" s="598"/>
      <c r="CM488" s="598"/>
      <c r="CN488" s="598"/>
      <c r="CO488" s="598"/>
      <c r="CP488" s="598"/>
      <c r="CQ488" s="598"/>
      <c r="CR488" s="598"/>
      <c r="CS488" s="598"/>
      <c r="CT488" s="598"/>
      <c r="CU488" s="598"/>
      <c r="CV488" s="598"/>
      <c r="CW488" s="598"/>
      <c r="CX488" s="598"/>
      <c r="CY488" s="598"/>
      <c r="CZ488" s="598"/>
      <c r="DA488" s="598"/>
      <c r="DB488" s="598"/>
      <c r="DC488" s="598"/>
      <c r="DD488" s="598"/>
      <c r="DE488" s="598"/>
      <c r="DF488" s="598"/>
      <c r="DG488" s="598"/>
      <c r="DH488" s="598"/>
      <c r="DI488" s="598"/>
      <c r="DJ488" s="598"/>
      <c r="DK488" s="598"/>
      <c r="DL488" s="598"/>
      <c r="DM488" s="598"/>
      <c r="DN488" s="598"/>
      <c r="DO488" s="598"/>
      <c r="DP488" s="598"/>
      <c r="DQ488" s="598"/>
      <c r="DR488" s="598"/>
      <c r="DS488" s="598"/>
      <c r="DT488" s="598"/>
      <c r="DU488" s="598"/>
      <c r="DV488" s="598"/>
      <c r="DW488" s="598"/>
      <c r="DX488" s="598"/>
      <c r="DY488" s="598"/>
      <c r="DZ488" s="598"/>
      <c r="EA488" s="598"/>
      <c r="EB488" s="598"/>
      <c r="EC488" s="598"/>
      <c r="ED488" s="598"/>
      <c r="EE488" s="598"/>
      <c r="EF488" s="598"/>
      <c r="EG488" s="598"/>
      <c r="EH488" s="598"/>
      <c r="EI488" s="598"/>
      <c r="EJ488" s="598"/>
      <c r="EK488" s="598"/>
      <c r="EL488" s="598"/>
      <c r="EM488" s="598"/>
      <c r="EN488" s="598"/>
      <c r="EO488" s="598"/>
      <c r="EP488" s="598"/>
      <c r="EQ488" s="598"/>
      <c r="ER488" s="598"/>
    </row>
    <row r="489" spans="1:148" ht="15" customHeight="1">
      <c r="A489" s="598"/>
      <c r="B489" s="598"/>
      <c r="C489" s="598"/>
      <c r="D489" s="598"/>
      <c r="E489" s="598"/>
      <c r="F489" s="598"/>
      <c r="G489" s="598"/>
      <c r="H489" s="598"/>
      <c r="I489" s="598"/>
      <c r="J489" s="598"/>
      <c r="K489" s="598"/>
      <c r="L489" s="598"/>
      <c r="M489" s="598"/>
      <c r="N489" s="598"/>
      <c r="O489" s="598"/>
      <c r="P489" s="598"/>
      <c r="Q489" s="598"/>
      <c r="R489" s="598"/>
      <c r="S489" s="598"/>
      <c r="T489" s="598"/>
      <c r="U489" s="598"/>
      <c r="V489" s="598"/>
      <c r="W489" s="598"/>
      <c r="X489" s="598"/>
      <c r="Y489" s="598"/>
      <c r="Z489" s="598"/>
      <c r="AA489" s="598"/>
      <c r="AB489" s="598"/>
      <c r="AC489" s="598"/>
      <c r="AD489" s="598"/>
      <c r="AE489" s="598"/>
      <c r="AF489" s="598"/>
      <c r="AG489" s="598"/>
      <c r="AH489" s="598"/>
      <c r="AI489" s="598"/>
      <c r="AJ489" s="598"/>
      <c r="AK489" s="598"/>
      <c r="AL489" s="598"/>
      <c r="AM489" s="598"/>
      <c r="AN489" s="598"/>
      <c r="AO489" s="598"/>
      <c r="AP489" s="598"/>
      <c r="AQ489" s="598"/>
      <c r="AR489" s="598"/>
      <c r="AS489" s="598"/>
      <c r="AT489" s="598"/>
      <c r="AU489" s="598"/>
      <c r="AV489" s="598"/>
      <c r="AW489" s="598"/>
      <c r="AX489" s="598"/>
      <c r="AY489" s="598"/>
      <c r="AZ489" s="598"/>
      <c r="BA489" s="598"/>
      <c r="BB489" s="598"/>
      <c r="BC489" s="598"/>
      <c r="BD489" s="598"/>
      <c r="BE489" s="598"/>
      <c r="BF489" s="598"/>
      <c r="BG489" s="598"/>
      <c r="BH489" s="598"/>
      <c r="BI489" s="598"/>
      <c r="BJ489" s="598"/>
      <c r="BK489" s="598"/>
      <c r="BL489" s="598"/>
      <c r="BM489" s="598"/>
      <c r="BN489" s="598"/>
      <c r="BO489" s="598"/>
      <c r="BP489" s="598"/>
      <c r="BQ489" s="598"/>
      <c r="BR489" s="598"/>
      <c r="BS489" s="598"/>
      <c r="BT489" s="598"/>
      <c r="BU489" s="598"/>
      <c r="BV489" s="598"/>
      <c r="BW489" s="598"/>
      <c r="BX489" s="598"/>
      <c r="BY489" s="598"/>
      <c r="BZ489" s="598"/>
      <c r="CA489" s="598"/>
      <c r="CB489" s="598"/>
      <c r="CC489" s="598"/>
      <c r="CD489" s="598"/>
      <c r="CE489" s="598"/>
      <c r="CF489" s="598"/>
      <c r="CG489" s="598"/>
      <c r="CH489" s="598"/>
      <c r="CI489" s="598"/>
      <c r="CJ489" s="598"/>
      <c r="CK489" s="598"/>
      <c r="CL489" s="598"/>
      <c r="CM489" s="598"/>
      <c r="CN489" s="598"/>
      <c r="CO489" s="598"/>
      <c r="CP489" s="598"/>
      <c r="CQ489" s="598"/>
      <c r="CR489" s="598"/>
      <c r="CS489" s="598"/>
      <c r="CT489" s="598"/>
      <c r="CU489" s="598"/>
      <c r="CV489" s="598"/>
      <c r="CW489" s="598"/>
      <c r="CX489" s="598"/>
      <c r="CY489" s="598"/>
      <c r="CZ489" s="598"/>
      <c r="DA489" s="598"/>
      <c r="DB489" s="598"/>
      <c r="DC489" s="598"/>
      <c r="DD489" s="598"/>
      <c r="DE489" s="598"/>
      <c r="DF489" s="598"/>
      <c r="DG489" s="598"/>
      <c r="DH489" s="598"/>
      <c r="DI489" s="598"/>
      <c r="DJ489" s="598"/>
      <c r="DK489" s="598"/>
      <c r="DL489" s="598"/>
      <c r="DM489" s="598"/>
      <c r="DN489" s="598"/>
      <c r="DO489" s="598"/>
      <c r="DP489" s="598"/>
      <c r="DQ489" s="598"/>
      <c r="DR489" s="598"/>
      <c r="DS489" s="598"/>
      <c r="DT489" s="598"/>
      <c r="DU489" s="598"/>
      <c r="DV489" s="598"/>
      <c r="DW489" s="598"/>
      <c r="DX489" s="598"/>
      <c r="DY489" s="598"/>
      <c r="DZ489" s="598"/>
      <c r="EA489" s="598"/>
      <c r="EB489" s="598"/>
      <c r="EC489" s="598"/>
      <c r="ED489" s="598"/>
      <c r="EE489" s="598"/>
      <c r="EF489" s="598"/>
      <c r="EG489" s="598"/>
      <c r="EH489" s="598"/>
      <c r="EI489" s="598"/>
      <c r="EJ489" s="598"/>
      <c r="EK489" s="598"/>
      <c r="EL489" s="598"/>
      <c r="EM489" s="598"/>
      <c r="EN489" s="598"/>
      <c r="EO489" s="598"/>
      <c r="EP489" s="598"/>
      <c r="EQ489" s="598"/>
      <c r="ER489" s="598"/>
    </row>
    <row r="490" spans="1:148" ht="15" customHeight="1">
      <c r="A490" s="598"/>
      <c r="B490" s="598"/>
      <c r="C490" s="598"/>
      <c r="D490" s="598"/>
      <c r="E490" s="598"/>
      <c r="F490" s="598"/>
      <c r="G490" s="598"/>
      <c r="H490" s="598"/>
      <c r="I490" s="598"/>
      <c r="J490" s="598"/>
      <c r="K490" s="598"/>
      <c r="L490" s="598"/>
      <c r="M490" s="598"/>
      <c r="N490" s="598"/>
      <c r="O490" s="598"/>
      <c r="P490" s="598"/>
      <c r="Q490" s="598"/>
      <c r="R490" s="598"/>
      <c r="S490" s="598"/>
      <c r="T490" s="598"/>
      <c r="U490" s="598"/>
      <c r="V490" s="598"/>
      <c r="W490" s="598"/>
      <c r="X490" s="598"/>
      <c r="Y490" s="598"/>
      <c r="Z490" s="598"/>
      <c r="AA490" s="598"/>
      <c r="AB490" s="598"/>
      <c r="AC490" s="598"/>
      <c r="AD490" s="598"/>
      <c r="AE490" s="598"/>
      <c r="AF490" s="598"/>
      <c r="AG490" s="598"/>
      <c r="AH490" s="598"/>
      <c r="AI490" s="598"/>
      <c r="AJ490" s="598"/>
      <c r="AK490" s="598"/>
      <c r="AL490" s="598"/>
      <c r="AM490" s="598"/>
      <c r="AN490" s="598"/>
      <c r="AO490" s="598"/>
      <c r="AP490" s="598"/>
      <c r="AQ490" s="598"/>
      <c r="AR490" s="598"/>
      <c r="AS490" s="598"/>
      <c r="AT490" s="598"/>
      <c r="AU490" s="598"/>
      <c r="AV490" s="598"/>
      <c r="AW490" s="598"/>
      <c r="AX490" s="598"/>
      <c r="AY490" s="598"/>
      <c r="AZ490" s="598"/>
      <c r="BA490" s="598"/>
      <c r="BB490" s="598"/>
      <c r="BC490" s="598"/>
      <c r="BD490" s="598"/>
      <c r="BE490" s="598"/>
      <c r="BF490" s="598"/>
      <c r="BG490" s="598"/>
      <c r="BH490" s="598"/>
      <c r="BI490" s="598"/>
      <c r="BJ490" s="598"/>
      <c r="BK490" s="598"/>
      <c r="BL490" s="598"/>
      <c r="BM490" s="598"/>
      <c r="BN490" s="598"/>
      <c r="BO490" s="598"/>
      <c r="BP490" s="598"/>
      <c r="BQ490" s="598"/>
      <c r="BR490" s="598"/>
      <c r="BS490" s="598"/>
      <c r="BT490" s="598"/>
      <c r="BU490" s="598"/>
      <c r="BV490" s="598"/>
      <c r="BW490" s="598"/>
      <c r="BX490" s="598"/>
      <c r="BY490" s="598"/>
      <c r="BZ490" s="598"/>
      <c r="CA490" s="598"/>
      <c r="CB490" s="598"/>
      <c r="CC490" s="598"/>
      <c r="CD490" s="598"/>
      <c r="CE490" s="598"/>
      <c r="CF490" s="598"/>
      <c r="CG490" s="598"/>
      <c r="CH490" s="598"/>
      <c r="CI490" s="598"/>
      <c r="CJ490" s="598"/>
      <c r="CK490" s="598"/>
      <c r="CL490" s="598"/>
      <c r="CM490" s="598"/>
      <c r="CN490" s="598"/>
      <c r="CO490" s="598"/>
      <c r="CP490" s="598"/>
      <c r="CQ490" s="598"/>
      <c r="CR490" s="598"/>
      <c r="CS490" s="598"/>
      <c r="CT490" s="598"/>
      <c r="CU490" s="598"/>
      <c r="CV490" s="598"/>
      <c r="CW490" s="598"/>
      <c r="CX490" s="598"/>
      <c r="CY490" s="598"/>
      <c r="CZ490" s="598"/>
      <c r="DA490" s="598"/>
      <c r="DB490" s="598"/>
      <c r="DC490" s="598"/>
      <c r="DD490" s="598"/>
      <c r="DE490" s="598"/>
      <c r="DF490" s="598"/>
      <c r="DG490" s="598"/>
      <c r="DH490" s="598"/>
      <c r="DI490" s="598"/>
      <c r="DJ490" s="598"/>
      <c r="DK490" s="598"/>
      <c r="DL490" s="598"/>
      <c r="DM490" s="598"/>
      <c r="DN490" s="598"/>
      <c r="DO490" s="598"/>
      <c r="DP490" s="598"/>
      <c r="DQ490" s="598"/>
      <c r="DR490" s="598"/>
      <c r="DS490" s="598"/>
      <c r="DT490" s="598"/>
      <c r="DU490" s="598"/>
      <c r="DV490" s="598"/>
      <c r="DW490" s="598"/>
      <c r="DX490" s="598"/>
      <c r="DY490" s="598"/>
      <c r="DZ490" s="598"/>
      <c r="EA490" s="598"/>
      <c r="EB490" s="598"/>
      <c r="EC490" s="598"/>
      <c r="ED490" s="598"/>
      <c r="EE490" s="598"/>
      <c r="EF490" s="598"/>
      <c r="EG490" s="598"/>
      <c r="EH490" s="598"/>
      <c r="EI490" s="598"/>
      <c r="EJ490" s="598"/>
      <c r="EK490" s="598"/>
      <c r="EL490" s="598"/>
      <c r="EM490" s="598"/>
      <c r="EN490" s="598"/>
      <c r="EO490" s="598"/>
      <c r="EP490" s="598"/>
      <c r="EQ490" s="598"/>
      <c r="ER490" s="598"/>
    </row>
    <row r="491" spans="1:148" ht="15" customHeight="1">
      <c r="A491" s="598"/>
      <c r="B491" s="598"/>
      <c r="C491" s="598"/>
      <c r="D491" s="598"/>
      <c r="E491" s="598"/>
      <c r="F491" s="598"/>
      <c r="G491" s="598"/>
      <c r="H491" s="598"/>
      <c r="I491" s="598"/>
      <c r="J491" s="598"/>
      <c r="K491" s="598"/>
      <c r="L491" s="598"/>
      <c r="M491" s="598"/>
      <c r="N491" s="598"/>
      <c r="O491" s="598"/>
      <c r="P491" s="598"/>
      <c r="Q491" s="598"/>
      <c r="R491" s="598"/>
      <c r="S491" s="598"/>
      <c r="T491" s="598"/>
      <c r="U491" s="598"/>
      <c r="V491" s="598"/>
      <c r="W491" s="598"/>
      <c r="X491" s="598"/>
      <c r="Y491" s="598"/>
      <c r="Z491" s="598"/>
      <c r="AA491" s="598"/>
      <c r="AB491" s="598"/>
      <c r="AC491" s="598"/>
      <c r="AD491" s="598"/>
      <c r="AE491" s="598"/>
      <c r="AF491" s="598"/>
      <c r="AG491" s="598"/>
      <c r="AH491" s="598"/>
      <c r="AI491" s="598"/>
      <c r="AJ491" s="598"/>
      <c r="AK491" s="598"/>
      <c r="AL491" s="598"/>
      <c r="AM491" s="598"/>
      <c r="AN491" s="598"/>
      <c r="AO491" s="598"/>
      <c r="AP491" s="598"/>
      <c r="AQ491" s="598"/>
      <c r="AR491" s="598"/>
      <c r="AS491" s="598"/>
      <c r="AT491" s="598"/>
      <c r="AU491" s="598"/>
      <c r="AV491" s="598"/>
      <c r="AW491" s="598"/>
      <c r="AX491" s="598"/>
      <c r="AY491" s="598"/>
      <c r="AZ491" s="598"/>
      <c r="BA491" s="598"/>
      <c r="BB491" s="598"/>
      <c r="BC491" s="598"/>
      <c r="BD491" s="598"/>
      <c r="BE491" s="598"/>
      <c r="BF491" s="598"/>
      <c r="BG491" s="598"/>
      <c r="BH491" s="598"/>
      <c r="BI491" s="598"/>
      <c r="BJ491" s="598"/>
      <c r="BK491" s="598"/>
      <c r="BL491" s="598"/>
      <c r="BM491" s="598"/>
      <c r="BN491" s="598"/>
      <c r="BO491" s="598"/>
      <c r="BP491" s="598"/>
      <c r="BQ491" s="598"/>
      <c r="BR491" s="598"/>
      <c r="BS491" s="598"/>
      <c r="BT491" s="598"/>
      <c r="BU491" s="598"/>
      <c r="BV491" s="598"/>
      <c r="BW491" s="598"/>
      <c r="BX491" s="598"/>
      <c r="BY491" s="598"/>
      <c r="BZ491" s="598"/>
      <c r="CA491" s="598"/>
      <c r="CB491" s="598"/>
      <c r="CC491" s="598"/>
      <c r="CD491" s="598"/>
      <c r="CE491" s="598"/>
      <c r="CF491" s="598"/>
      <c r="CG491" s="598"/>
      <c r="CH491" s="598"/>
      <c r="CI491" s="598"/>
      <c r="CJ491" s="598"/>
      <c r="CK491" s="598"/>
      <c r="CL491" s="598"/>
      <c r="CM491" s="598"/>
      <c r="CN491" s="598"/>
      <c r="CO491" s="598"/>
      <c r="CP491" s="598"/>
      <c r="CQ491" s="598"/>
      <c r="CR491" s="598"/>
      <c r="CS491" s="598"/>
      <c r="CT491" s="598"/>
      <c r="CU491" s="598"/>
      <c r="CV491" s="598"/>
      <c r="CW491" s="598"/>
      <c r="CX491" s="598"/>
      <c r="CY491" s="598"/>
      <c r="CZ491" s="598"/>
      <c r="DA491" s="598"/>
      <c r="DB491" s="598"/>
      <c r="DC491" s="598"/>
      <c r="DD491" s="598"/>
      <c r="DE491" s="598"/>
      <c r="DF491" s="598"/>
      <c r="DG491" s="598"/>
      <c r="DH491" s="598"/>
      <c r="DI491" s="598"/>
      <c r="DJ491" s="598"/>
      <c r="DK491" s="598"/>
      <c r="DL491" s="598"/>
      <c r="DM491" s="598"/>
      <c r="DN491" s="598"/>
      <c r="DO491" s="598"/>
      <c r="DP491" s="598"/>
      <c r="DQ491" s="598"/>
      <c r="DR491" s="598"/>
      <c r="DS491" s="598"/>
      <c r="DT491" s="598"/>
      <c r="DU491" s="598"/>
      <c r="DV491" s="598"/>
      <c r="DW491" s="598"/>
      <c r="DX491" s="598"/>
      <c r="DY491" s="598"/>
      <c r="DZ491" s="598"/>
      <c r="EA491" s="598"/>
      <c r="EB491" s="598"/>
      <c r="EC491" s="598"/>
      <c r="ED491" s="598"/>
      <c r="EE491" s="598"/>
      <c r="EF491" s="598"/>
      <c r="EG491" s="598"/>
      <c r="EH491" s="598"/>
      <c r="EI491" s="598"/>
      <c r="EJ491" s="598"/>
      <c r="EK491" s="598"/>
      <c r="EL491" s="598"/>
      <c r="EM491" s="598"/>
      <c r="EN491" s="598"/>
      <c r="EO491" s="598"/>
      <c r="EP491" s="598"/>
      <c r="EQ491" s="598"/>
      <c r="ER491" s="598"/>
    </row>
    <row r="492" spans="1:148" ht="15" customHeight="1">
      <c r="A492" s="598"/>
      <c r="B492" s="598"/>
      <c r="C492" s="598"/>
      <c r="D492" s="598"/>
      <c r="E492" s="598"/>
      <c r="F492" s="598"/>
      <c r="G492" s="598"/>
      <c r="H492" s="598"/>
      <c r="I492" s="598"/>
      <c r="J492" s="598"/>
      <c r="K492" s="598"/>
      <c r="L492" s="598"/>
      <c r="M492" s="598"/>
      <c r="N492" s="598"/>
      <c r="O492" s="598"/>
      <c r="P492" s="598"/>
      <c r="Q492" s="598"/>
      <c r="R492" s="598"/>
      <c r="S492" s="598"/>
      <c r="T492" s="598"/>
      <c r="U492" s="598"/>
      <c r="V492" s="598"/>
      <c r="W492" s="598"/>
      <c r="X492" s="598"/>
      <c r="Y492" s="598"/>
      <c r="Z492" s="598"/>
      <c r="AA492" s="598"/>
      <c r="AB492" s="598"/>
      <c r="AC492" s="598"/>
      <c r="AD492" s="598"/>
      <c r="AE492" s="598"/>
      <c r="AF492" s="598"/>
      <c r="AG492" s="598"/>
      <c r="AH492" s="598"/>
      <c r="AI492" s="598"/>
      <c r="AJ492" s="598"/>
      <c r="AK492" s="598"/>
      <c r="AL492" s="598"/>
      <c r="AM492" s="598"/>
      <c r="AN492" s="598"/>
      <c r="AO492" s="598"/>
      <c r="AP492" s="598"/>
      <c r="AQ492" s="598"/>
      <c r="AR492" s="598"/>
      <c r="AS492" s="598"/>
      <c r="AT492" s="598"/>
      <c r="AU492" s="598"/>
      <c r="AV492" s="598"/>
      <c r="AW492" s="598"/>
      <c r="AX492" s="598"/>
      <c r="AY492" s="598"/>
      <c r="AZ492" s="598"/>
      <c r="BA492" s="598"/>
      <c r="BB492" s="598"/>
      <c r="BC492" s="598"/>
      <c r="BD492" s="598"/>
      <c r="BE492" s="598"/>
      <c r="BF492" s="598"/>
      <c r="BG492" s="598"/>
      <c r="BH492" s="598"/>
      <c r="BI492" s="598"/>
      <c r="BJ492" s="598"/>
      <c r="BK492" s="598"/>
      <c r="BL492" s="598"/>
      <c r="BM492" s="598"/>
      <c r="BN492" s="598"/>
      <c r="BO492" s="598"/>
      <c r="BP492" s="598"/>
      <c r="BQ492" s="598"/>
      <c r="BR492" s="598"/>
      <c r="BS492" s="598"/>
      <c r="BT492" s="598"/>
      <c r="BU492" s="598"/>
      <c r="BV492" s="598"/>
      <c r="BW492" s="598"/>
      <c r="BX492" s="598"/>
      <c r="BY492" s="598"/>
      <c r="BZ492" s="598"/>
      <c r="CA492" s="598"/>
      <c r="CB492" s="598"/>
      <c r="CC492" s="598"/>
      <c r="CD492" s="598"/>
      <c r="CE492" s="598"/>
      <c r="CF492" s="598"/>
      <c r="CG492" s="598"/>
      <c r="CH492" s="598"/>
      <c r="CI492" s="598"/>
      <c r="CJ492" s="598"/>
      <c r="CK492" s="598"/>
      <c r="CL492" s="598"/>
      <c r="CM492" s="598"/>
      <c r="CN492" s="598"/>
      <c r="CO492" s="598"/>
      <c r="CP492" s="598"/>
      <c r="CQ492" s="598"/>
      <c r="CR492" s="598"/>
      <c r="CS492" s="598"/>
      <c r="CT492" s="598"/>
      <c r="CU492" s="598"/>
      <c r="CV492" s="598"/>
      <c r="CW492" s="598"/>
      <c r="CX492" s="598"/>
      <c r="CY492" s="598"/>
      <c r="CZ492" s="598"/>
      <c r="DA492" s="598"/>
      <c r="DB492" s="598"/>
      <c r="DC492" s="598"/>
      <c r="DD492" s="598"/>
      <c r="DE492" s="598"/>
      <c r="DF492" s="598"/>
      <c r="DG492" s="598"/>
      <c r="DH492" s="598"/>
      <c r="DI492" s="598"/>
      <c r="DJ492" s="598"/>
      <c r="DK492" s="598"/>
      <c r="DL492" s="598"/>
      <c r="DM492" s="598"/>
      <c r="DN492" s="598"/>
      <c r="DO492" s="598"/>
      <c r="DP492" s="598"/>
      <c r="DQ492" s="598"/>
      <c r="DR492" s="598"/>
      <c r="DS492" s="598"/>
      <c r="DT492" s="598"/>
      <c r="DU492" s="598"/>
      <c r="DV492" s="598"/>
      <c r="DW492" s="598"/>
      <c r="DX492" s="598"/>
      <c r="DY492" s="598"/>
      <c r="DZ492" s="598"/>
      <c r="EA492" s="598"/>
      <c r="EB492" s="598"/>
      <c r="EC492" s="598"/>
      <c r="ED492" s="598"/>
      <c r="EE492" s="598"/>
      <c r="EF492" s="598"/>
      <c r="EG492" s="598"/>
      <c r="EH492" s="598"/>
      <c r="EI492" s="598"/>
      <c r="EJ492" s="598"/>
      <c r="EK492" s="598"/>
      <c r="EL492" s="598"/>
      <c r="EM492" s="598"/>
      <c r="EN492" s="598"/>
      <c r="EO492" s="598"/>
      <c r="EP492" s="598"/>
      <c r="EQ492" s="598"/>
      <c r="ER492" s="598"/>
    </row>
    <row r="493" spans="1:148" ht="15" customHeight="1">
      <c r="A493" s="598"/>
      <c r="B493" s="598"/>
      <c r="C493" s="598"/>
      <c r="D493" s="598"/>
      <c r="E493" s="598"/>
      <c r="F493" s="598"/>
      <c r="G493" s="598"/>
      <c r="H493" s="598"/>
      <c r="I493" s="598"/>
      <c r="J493" s="598"/>
      <c r="K493" s="598"/>
      <c r="L493" s="598"/>
      <c r="M493" s="598"/>
      <c r="N493" s="598"/>
      <c r="O493" s="598"/>
      <c r="P493" s="598"/>
      <c r="Q493" s="598"/>
      <c r="R493" s="598"/>
      <c r="S493" s="598"/>
      <c r="T493" s="598"/>
      <c r="U493" s="598"/>
      <c r="V493" s="598"/>
      <c r="W493" s="598"/>
      <c r="X493" s="598"/>
      <c r="Y493" s="598"/>
      <c r="Z493" s="598"/>
      <c r="AA493" s="598"/>
      <c r="AB493" s="598"/>
      <c r="AC493" s="598"/>
      <c r="AD493" s="598"/>
      <c r="AE493" s="598"/>
      <c r="AF493" s="598"/>
      <c r="AG493" s="598"/>
      <c r="AH493" s="598"/>
      <c r="AI493" s="598"/>
      <c r="AJ493" s="598"/>
      <c r="AK493" s="598"/>
      <c r="AL493" s="598"/>
      <c r="AM493" s="598"/>
      <c r="AN493" s="598"/>
      <c r="AO493" s="598"/>
      <c r="AP493" s="598"/>
      <c r="AQ493" s="598"/>
      <c r="AR493" s="598"/>
      <c r="AS493" s="598"/>
      <c r="AT493" s="598"/>
      <c r="AU493" s="598"/>
      <c r="AV493" s="598"/>
      <c r="AW493" s="598"/>
      <c r="AX493" s="598"/>
      <c r="AY493" s="598"/>
      <c r="AZ493" s="598"/>
      <c r="BA493" s="598"/>
      <c r="BB493" s="598"/>
      <c r="BC493" s="598"/>
      <c r="BD493" s="598"/>
      <c r="BE493" s="598"/>
      <c r="BF493" s="598"/>
      <c r="BG493" s="598"/>
      <c r="BH493" s="598"/>
      <c r="BI493" s="598"/>
      <c r="BJ493" s="598"/>
      <c r="BK493" s="598"/>
      <c r="BL493" s="598"/>
      <c r="BM493" s="598"/>
      <c r="BN493" s="598"/>
      <c r="BO493" s="598"/>
      <c r="BP493" s="598"/>
      <c r="BQ493" s="598"/>
      <c r="BR493" s="598"/>
      <c r="BS493" s="598"/>
      <c r="BT493" s="598"/>
      <c r="BU493" s="598"/>
      <c r="BV493" s="598"/>
      <c r="BW493" s="598"/>
      <c r="BX493" s="598"/>
      <c r="BY493" s="598"/>
      <c r="BZ493" s="598"/>
      <c r="CA493" s="598"/>
      <c r="CB493" s="598"/>
      <c r="CC493" s="598"/>
      <c r="CD493" s="598"/>
      <c r="CE493" s="598"/>
      <c r="CF493" s="598"/>
      <c r="CG493" s="598"/>
      <c r="CH493" s="598"/>
      <c r="CI493" s="598"/>
      <c r="CJ493" s="598"/>
      <c r="CK493" s="598"/>
      <c r="CL493" s="598"/>
      <c r="CM493" s="598"/>
      <c r="CN493" s="598"/>
      <c r="CO493" s="598"/>
      <c r="CP493" s="598"/>
      <c r="CQ493" s="598"/>
      <c r="CR493" s="598"/>
      <c r="CS493" s="598"/>
      <c r="CT493" s="598"/>
      <c r="CU493" s="598"/>
      <c r="CV493" s="598"/>
      <c r="CW493" s="598"/>
      <c r="CX493" s="598"/>
      <c r="CY493" s="598"/>
      <c r="CZ493" s="598"/>
      <c r="DA493" s="598"/>
      <c r="DB493" s="598"/>
      <c r="DC493" s="598"/>
      <c r="DD493" s="598"/>
      <c r="DE493" s="598"/>
      <c r="DF493" s="598"/>
      <c r="DG493" s="598"/>
      <c r="DH493" s="598"/>
      <c r="DI493" s="598"/>
      <c r="DJ493" s="598"/>
      <c r="DK493" s="598"/>
      <c r="DL493" s="598"/>
      <c r="DM493" s="598"/>
      <c r="DN493" s="598"/>
      <c r="DO493" s="598"/>
      <c r="DP493" s="598"/>
      <c r="DQ493" s="598"/>
      <c r="DR493" s="598"/>
      <c r="DS493" s="598"/>
      <c r="DT493" s="598"/>
      <c r="DU493" s="598"/>
      <c r="DV493" s="598"/>
      <c r="DW493" s="598"/>
      <c r="DX493" s="598"/>
      <c r="DY493" s="598"/>
      <c r="DZ493" s="598"/>
      <c r="EA493" s="598"/>
      <c r="EB493" s="598"/>
      <c r="EC493" s="598"/>
      <c r="ED493" s="598"/>
      <c r="EE493" s="598"/>
      <c r="EF493" s="598"/>
      <c r="EG493" s="598"/>
      <c r="EH493" s="598"/>
      <c r="EI493" s="598"/>
      <c r="EJ493" s="598"/>
      <c r="EK493" s="598"/>
      <c r="EL493" s="598"/>
      <c r="EM493" s="598"/>
      <c r="EN493" s="598"/>
      <c r="EO493" s="598"/>
      <c r="EP493" s="598"/>
      <c r="EQ493" s="598"/>
      <c r="ER493" s="598"/>
    </row>
    <row r="494" spans="1:148" ht="15" customHeight="1">
      <c r="A494" s="598"/>
      <c r="B494" s="598"/>
      <c r="C494" s="598"/>
      <c r="D494" s="598"/>
      <c r="E494" s="598"/>
      <c r="F494" s="598"/>
      <c r="G494" s="598"/>
      <c r="H494" s="598"/>
      <c r="I494" s="598"/>
      <c r="J494" s="598"/>
      <c r="K494" s="598"/>
      <c r="L494" s="598"/>
      <c r="M494" s="598"/>
      <c r="N494" s="598"/>
      <c r="O494" s="598"/>
      <c r="P494" s="598"/>
      <c r="Q494" s="598"/>
      <c r="R494" s="598"/>
      <c r="S494" s="598"/>
      <c r="T494" s="598"/>
      <c r="U494" s="598"/>
      <c r="V494" s="598"/>
      <c r="W494" s="598"/>
      <c r="X494" s="598"/>
      <c r="Y494" s="598"/>
      <c r="Z494" s="598"/>
      <c r="AA494" s="598"/>
      <c r="AB494" s="598"/>
      <c r="AC494" s="598"/>
      <c r="AD494" s="598"/>
      <c r="AE494" s="598"/>
      <c r="AF494" s="598"/>
      <c r="AG494" s="598"/>
      <c r="AH494" s="598"/>
      <c r="AI494" s="598"/>
      <c r="AJ494" s="598"/>
      <c r="AK494" s="598"/>
      <c r="AL494" s="598"/>
      <c r="AM494" s="598"/>
      <c r="AN494" s="598"/>
      <c r="AO494" s="598"/>
      <c r="AP494" s="598"/>
      <c r="AQ494" s="598"/>
      <c r="AR494" s="598"/>
      <c r="AS494" s="598"/>
      <c r="AT494" s="598"/>
      <c r="AU494" s="598"/>
      <c r="AV494" s="598"/>
      <c r="AW494" s="598"/>
      <c r="AX494" s="598"/>
      <c r="AY494" s="598"/>
      <c r="AZ494" s="598"/>
      <c r="BA494" s="598"/>
      <c r="BB494" s="598"/>
      <c r="BC494" s="598"/>
      <c r="BD494" s="598"/>
      <c r="BE494" s="598"/>
      <c r="BF494" s="598"/>
      <c r="BG494" s="598"/>
      <c r="BH494" s="598"/>
      <c r="BI494" s="598"/>
      <c r="BJ494" s="598"/>
      <c r="BK494" s="598"/>
      <c r="BL494" s="598"/>
      <c r="BM494" s="598"/>
      <c r="BN494" s="598"/>
      <c r="BO494" s="598"/>
      <c r="BP494" s="598"/>
      <c r="BQ494" s="598"/>
      <c r="BR494" s="598"/>
      <c r="BS494" s="598"/>
      <c r="BT494" s="598"/>
      <c r="BU494" s="598"/>
      <c r="BV494" s="598"/>
      <c r="BW494" s="598"/>
      <c r="BX494" s="598"/>
      <c r="BY494" s="598"/>
      <c r="BZ494" s="598"/>
      <c r="CA494" s="598"/>
      <c r="CB494" s="598"/>
      <c r="CC494" s="598"/>
      <c r="CD494" s="598"/>
      <c r="CE494" s="598"/>
      <c r="CF494" s="598"/>
      <c r="CG494" s="598"/>
      <c r="CH494" s="598"/>
      <c r="CI494" s="598"/>
      <c r="CJ494" s="598"/>
      <c r="CK494" s="598"/>
      <c r="CL494" s="598"/>
      <c r="CM494" s="598"/>
      <c r="CN494" s="598"/>
      <c r="CO494" s="598"/>
      <c r="CP494" s="598"/>
      <c r="CQ494" s="598"/>
      <c r="CR494" s="598"/>
      <c r="CS494" s="598"/>
      <c r="CT494" s="598"/>
      <c r="CU494" s="598"/>
      <c r="CV494" s="598"/>
      <c r="CW494" s="598"/>
      <c r="CX494" s="598"/>
      <c r="CY494" s="598"/>
      <c r="CZ494" s="598"/>
      <c r="DA494" s="598"/>
      <c r="DB494" s="598"/>
      <c r="DC494" s="598"/>
      <c r="DD494" s="598"/>
      <c r="DE494" s="598"/>
      <c r="DF494" s="598"/>
      <c r="DG494" s="598"/>
      <c r="DH494" s="598"/>
      <c r="DI494" s="598"/>
      <c r="DJ494" s="598"/>
      <c r="DK494" s="598"/>
      <c r="DL494" s="598"/>
      <c r="DM494" s="598"/>
      <c r="DN494" s="598"/>
      <c r="DO494" s="598"/>
      <c r="DP494" s="598"/>
      <c r="DQ494" s="598"/>
      <c r="DR494" s="598"/>
      <c r="DS494" s="598"/>
      <c r="DT494" s="598"/>
      <c r="DU494" s="598"/>
      <c r="DV494" s="598"/>
      <c r="DW494" s="598"/>
      <c r="DX494" s="598"/>
      <c r="DY494" s="598"/>
      <c r="DZ494" s="598"/>
      <c r="EA494" s="598"/>
      <c r="EB494" s="598"/>
      <c r="EC494" s="598"/>
      <c r="ED494" s="598"/>
      <c r="EE494" s="598"/>
      <c r="EF494" s="598"/>
      <c r="EG494" s="598"/>
      <c r="EH494" s="598"/>
      <c r="EI494" s="598"/>
      <c r="EJ494" s="598"/>
      <c r="EK494" s="598"/>
      <c r="EL494" s="598"/>
      <c r="EM494" s="598"/>
      <c r="EN494" s="598"/>
      <c r="EO494" s="598"/>
      <c r="EP494" s="598"/>
      <c r="EQ494" s="598"/>
      <c r="ER494" s="598"/>
    </row>
    <row r="495" spans="1:148" ht="15" customHeight="1">
      <c r="A495" s="598"/>
      <c r="B495" s="598"/>
      <c r="C495" s="598"/>
      <c r="D495" s="598"/>
      <c r="E495" s="598"/>
      <c r="F495" s="598"/>
      <c r="G495" s="598"/>
      <c r="H495" s="598"/>
      <c r="I495" s="598"/>
      <c r="J495" s="598"/>
      <c r="K495" s="598"/>
      <c r="L495" s="598"/>
      <c r="M495" s="598"/>
      <c r="N495" s="598"/>
      <c r="O495" s="598"/>
      <c r="P495" s="598"/>
      <c r="Q495" s="598"/>
      <c r="R495" s="598"/>
      <c r="S495" s="598"/>
      <c r="T495" s="598"/>
      <c r="U495" s="598"/>
      <c r="V495" s="598"/>
      <c r="W495" s="598"/>
      <c r="X495" s="598"/>
      <c r="Y495" s="598"/>
      <c r="Z495" s="598"/>
      <c r="AA495" s="598"/>
      <c r="AB495" s="598"/>
      <c r="AC495" s="598"/>
      <c r="AD495" s="598"/>
      <c r="AE495" s="598"/>
      <c r="AF495" s="598"/>
      <c r="AG495" s="598"/>
      <c r="AH495" s="598"/>
      <c r="AI495" s="598"/>
      <c r="AJ495" s="598"/>
      <c r="AK495" s="598"/>
      <c r="AL495" s="598"/>
      <c r="AM495" s="598"/>
      <c r="AN495" s="598"/>
      <c r="AO495" s="598"/>
      <c r="AP495" s="598"/>
      <c r="AQ495" s="598"/>
      <c r="AR495" s="598"/>
      <c r="AS495" s="598"/>
      <c r="AT495" s="598"/>
      <c r="AU495" s="598"/>
      <c r="AV495" s="598"/>
      <c r="AW495" s="598"/>
      <c r="AX495" s="598"/>
      <c r="AY495" s="598"/>
      <c r="AZ495" s="598"/>
      <c r="BA495" s="598"/>
      <c r="BB495" s="598"/>
      <c r="BC495" s="598"/>
      <c r="BD495" s="598"/>
      <c r="BE495" s="598"/>
      <c r="BF495" s="598"/>
      <c r="BG495" s="598"/>
      <c r="BH495" s="598"/>
      <c r="BI495" s="598"/>
      <c r="BJ495" s="598"/>
      <c r="BK495" s="598"/>
      <c r="BL495" s="598"/>
      <c r="BM495" s="598"/>
      <c r="BN495" s="598"/>
      <c r="BO495" s="598"/>
      <c r="BP495" s="598"/>
      <c r="BQ495" s="598"/>
      <c r="BR495" s="598"/>
      <c r="BS495" s="598"/>
      <c r="BT495" s="598"/>
      <c r="BU495" s="598"/>
      <c r="BV495" s="598"/>
      <c r="BW495" s="598"/>
      <c r="BX495" s="598"/>
      <c r="BY495" s="598"/>
      <c r="BZ495" s="598"/>
      <c r="CA495" s="598"/>
      <c r="CB495" s="598"/>
      <c r="CC495" s="598"/>
      <c r="CD495" s="598"/>
      <c r="CE495" s="598"/>
      <c r="CF495" s="598"/>
      <c r="CG495" s="598"/>
      <c r="CH495" s="598"/>
      <c r="CI495" s="598"/>
      <c r="CJ495" s="598"/>
      <c r="CK495" s="598"/>
      <c r="CL495" s="598"/>
      <c r="CM495" s="598"/>
      <c r="CN495" s="598"/>
      <c r="CO495" s="598"/>
      <c r="CP495" s="598"/>
      <c r="CQ495" s="598"/>
      <c r="CR495" s="598"/>
      <c r="CS495" s="598"/>
      <c r="CT495" s="598"/>
      <c r="CU495" s="598"/>
      <c r="CV495" s="598"/>
      <c r="CW495" s="598"/>
      <c r="CX495" s="598"/>
      <c r="CY495" s="598"/>
      <c r="CZ495" s="598"/>
      <c r="DA495" s="598"/>
      <c r="DB495" s="598"/>
      <c r="DC495" s="598"/>
      <c r="DD495" s="598"/>
      <c r="DE495" s="598"/>
      <c r="DF495" s="598"/>
      <c r="DG495" s="598"/>
      <c r="DH495" s="598"/>
      <c r="DI495" s="598"/>
      <c r="DJ495" s="598"/>
      <c r="DK495" s="598"/>
      <c r="DL495" s="598"/>
      <c r="DM495" s="598"/>
      <c r="DN495" s="598"/>
      <c r="DO495" s="598"/>
      <c r="DP495" s="598"/>
      <c r="DQ495" s="598"/>
      <c r="DR495" s="598"/>
      <c r="DS495" s="598"/>
      <c r="DT495" s="598"/>
      <c r="DU495" s="598"/>
      <c r="DV495" s="598"/>
      <c r="DW495" s="598"/>
      <c r="DX495" s="598"/>
      <c r="DY495" s="598"/>
      <c r="DZ495" s="598"/>
      <c r="EA495" s="598"/>
      <c r="EB495" s="598"/>
      <c r="EC495" s="598"/>
      <c r="ED495" s="598"/>
      <c r="EE495" s="598"/>
      <c r="EF495" s="598"/>
      <c r="EG495" s="598"/>
      <c r="EH495" s="598"/>
      <c r="EI495" s="598"/>
      <c r="EJ495" s="598"/>
      <c r="EK495" s="598"/>
      <c r="EL495" s="598"/>
      <c r="EM495" s="598"/>
      <c r="EN495" s="598"/>
      <c r="EO495" s="598"/>
      <c r="EP495" s="598"/>
      <c r="EQ495" s="598"/>
      <c r="ER495" s="598"/>
    </row>
    <row r="496" spans="1:148" ht="15" customHeight="1">
      <c r="A496" s="598"/>
      <c r="B496" s="598"/>
      <c r="C496" s="598"/>
      <c r="D496" s="598"/>
      <c r="E496" s="598"/>
      <c r="F496" s="598"/>
      <c r="G496" s="598"/>
      <c r="H496" s="598"/>
      <c r="I496" s="598"/>
      <c r="J496" s="598"/>
      <c r="K496" s="598"/>
      <c r="L496" s="598"/>
      <c r="M496" s="598"/>
      <c r="N496" s="598"/>
      <c r="O496" s="598"/>
      <c r="P496" s="598"/>
      <c r="Q496" s="598"/>
      <c r="R496" s="598"/>
      <c r="S496" s="598"/>
      <c r="T496" s="598"/>
      <c r="U496" s="598"/>
      <c r="V496" s="598"/>
      <c r="W496" s="598"/>
      <c r="X496" s="598"/>
      <c r="Y496" s="598"/>
      <c r="Z496" s="598"/>
      <c r="AA496" s="598"/>
      <c r="AB496" s="598"/>
      <c r="AC496" s="598"/>
      <c r="AD496" s="598"/>
      <c r="AE496" s="598"/>
      <c r="AF496" s="598"/>
      <c r="AG496" s="598"/>
      <c r="AH496" s="598"/>
      <c r="AI496" s="598"/>
      <c r="AJ496" s="598"/>
      <c r="AK496" s="598"/>
      <c r="AL496" s="598"/>
      <c r="AM496" s="598"/>
      <c r="AN496" s="598"/>
      <c r="AO496" s="598"/>
      <c r="AP496" s="598"/>
      <c r="AQ496" s="598"/>
      <c r="AR496" s="598"/>
      <c r="AS496" s="598"/>
      <c r="AT496" s="598"/>
      <c r="AU496" s="598"/>
      <c r="AV496" s="598"/>
      <c r="AW496" s="598"/>
      <c r="AX496" s="598"/>
      <c r="AY496" s="598"/>
      <c r="AZ496" s="598"/>
      <c r="BA496" s="598"/>
      <c r="BB496" s="598"/>
      <c r="BC496" s="598"/>
      <c r="BD496" s="598"/>
      <c r="BE496" s="598"/>
      <c r="BF496" s="598"/>
      <c r="BG496" s="598"/>
      <c r="BH496" s="598"/>
      <c r="BI496" s="598"/>
      <c r="BJ496" s="598"/>
      <c r="BK496" s="598"/>
      <c r="BL496" s="598"/>
      <c r="BM496" s="598"/>
      <c r="BN496" s="598"/>
      <c r="BO496" s="598"/>
      <c r="BP496" s="598"/>
      <c r="BQ496" s="598"/>
      <c r="BR496" s="598"/>
      <c r="BS496" s="598"/>
      <c r="BT496" s="598"/>
      <c r="BU496" s="598"/>
      <c r="BV496" s="598"/>
      <c r="BW496" s="598"/>
      <c r="BX496" s="598"/>
      <c r="BY496" s="598"/>
      <c r="BZ496" s="598"/>
      <c r="CA496" s="598"/>
      <c r="CB496" s="598"/>
      <c r="CC496" s="598"/>
      <c r="CD496" s="598"/>
      <c r="CE496" s="598"/>
      <c r="CF496" s="598"/>
      <c r="CG496" s="598"/>
      <c r="CH496" s="598"/>
      <c r="CI496" s="598"/>
      <c r="CJ496" s="598"/>
      <c r="CK496" s="598"/>
      <c r="CL496" s="598"/>
      <c r="CM496" s="598"/>
      <c r="CN496" s="598"/>
      <c r="CO496" s="598"/>
      <c r="CP496" s="598"/>
      <c r="CQ496" s="598"/>
      <c r="CR496" s="598"/>
      <c r="CS496" s="598"/>
      <c r="CT496" s="598"/>
      <c r="CU496" s="598"/>
      <c r="CV496" s="598"/>
      <c r="CW496" s="598"/>
      <c r="CX496" s="598"/>
      <c r="CY496" s="598"/>
      <c r="CZ496" s="598"/>
      <c r="DA496" s="598"/>
      <c r="DB496" s="598"/>
      <c r="DC496" s="598"/>
      <c r="DD496" s="598"/>
      <c r="DE496" s="598"/>
      <c r="DF496" s="598"/>
      <c r="DG496" s="598"/>
      <c r="DH496" s="598"/>
      <c r="DI496" s="598"/>
      <c r="DJ496" s="598"/>
      <c r="DK496" s="598"/>
      <c r="DL496" s="598"/>
      <c r="DM496" s="598"/>
      <c r="DN496" s="598"/>
      <c r="DO496" s="598"/>
      <c r="DP496" s="598"/>
      <c r="DQ496" s="598"/>
      <c r="DR496" s="598"/>
      <c r="DS496" s="598"/>
      <c r="DT496" s="598"/>
      <c r="DU496" s="598"/>
      <c r="DV496" s="598"/>
      <c r="DW496" s="598"/>
      <c r="DX496" s="598"/>
      <c r="DY496" s="598"/>
      <c r="DZ496" s="598"/>
      <c r="EA496" s="598"/>
      <c r="EB496" s="598"/>
      <c r="EC496" s="598"/>
      <c r="ED496" s="598"/>
      <c r="EE496" s="598"/>
      <c r="EF496" s="598"/>
      <c r="EG496" s="598"/>
      <c r="EH496" s="598"/>
      <c r="EI496" s="598"/>
      <c r="EJ496" s="598"/>
      <c r="EK496" s="598"/>
      <c r="EL496" s="598"/>
      <c r="EM496" s="598"/>
      <c r="EN496" s="598"/>
      <c r="EO496" s="598"/>
      <c r="EP496" s="598"/>
      <c r="EQ496" s="598"/>
      <c r="ER496" s="598"/>
    </row>
    <row r="497" spans="1:148" ht="15" customHeight="1">
      <c r="A497" s="598"/>
      <c r="B497" s="598"/>
      <c r="C497" s="598"/>
      <c r="D497" s="598"/>
      <c r="E497" s="598"/>
      <c r="F497" s="598"/>
      <c r="G497" s="598"/>
      <c r="H497" s="598"/>
      <c r="I497" s="598"/>
      <c r="J497" s="598"/>
      <c r="K497" s="598"/>
      <c r="L497" s="598"/>
      <c r="M497" s="598"/>
      <c r="N497" s="598"/>
      <c r="O497" s="598"/>
      <c r="P497" s="598"/>
      <c r="Q497" s="598"/>
      <c r="R497" s="598"/>
      <c r="S497" s="598"/>
      <c r="T497" s="598"/>
      <c r="U497" s="598"/>
      <c r="V497" s="598"/>
      <c r="W497" s="598"/>
      <c r="X497" s="598"/>
      <c r="Y497" s="598"/>
      <c r="Z497" s="598"/>
      <c r="AA497" s="598"/>
      <c r="AB497" s="598"/>
      <c r="AC497" s="598"/>
      <c r="AD497" s="598"/>
      <c r="AE497" s="598"/>
      <c r="AF497" s="598"/>
      <c r="AG497" s="598"/>
      <c r="AH497" s="598"/>
      <c r="AI497" s="598"/>
      <c r="AJ497" s="598"/>
      <c r="AK497" s="598"/>
      <c r="AL497" s="598"/>
      <c r="AM497" s="598"/>
      <c r="AN497" s="598"/>
      <c r="AO497" s="598"/>
      <c r="AP497" s="598"/>
      <c r="AQ497" s="598"/>
      <c r="AR497" s="598"/>
      <c r="AS497" s="598"/>
      <c r="AT497" s="598"/>
      <c r="AU497" s="598"/>
      <c r="AV497" s="598"/>
      <c r="AW497" s="598"/>
      <c r="AX497" s="598"/>
      <c r="AY497" s="598"/>
      <c r="AZ497" s="598"/>
      <c r="BA497" s="598"/>
      <c r="BB497" s="598"/>
      <c r="BC497" s="598"/>
      <c r="BD497" s="598"/>
      <c r="BE497" s="598"/>
      <c r="BF497" s="598"/>
      <c r="BG497" s="598"/>
      <c r="BH497" s="598"/>
      <c r="BI497" s="598"/>
      <c r="BJ497" s="598"/>
      <c r="BK497" s="598"/>
      <c r="BL497" s="598"/>
      <c r="BM497" s="598"/>
      <c r="BN497" s="598"/>
      <c r="BO497" s="598"/>
      <c r="BP497" s="598"/>
      <c r="BQ497" s="598"/>
      <c r="BR497" s="598"/>
      <c r="BS497" s="598"/>
      <c r="BT497" s="598"/>
      <c r="BU497" s="598"/>
      <c r="BV497" s="598"/>
      <c r="BW497" s="598"/>
      <c r="BX497" s="598"/>
      <c r="BY497" s="598"/>
      <c r="BZ497" s="598"/>
      <c r="CA497" s="598"/>
      <c r="CB497" s="598"/>
      <c r="CC497" s="598"/>
      <c r="CD497" s="598"/>
      <c r="CE497" s="598"/>
      <c r="CF497" s="598"/>
      <c r="CG497" s="598"/>
      <c r="CH497" s="598"/>
      <c r="CI497" s="598"/>
      <c r="CJ497" s="598"/>
      <c r="CK497" s="598"/>
      <c r="CL497" s="598"/>
      <c r="CM497" s="598"/>
      <c r="CN497" s="598"/>
      <c r="CO497" s="598"/>
      <c r="CP497" s="598"/>
      <c r="CQ497" s="598"/>
      <c r="CR497" s="598"/>
      <c r="CS497" s="598"/>
      <c r="CT497" s="598"/>
      <c r="CU497" s="598"/>
      <c r="CV497" s="598"/>
      <c r="CW497" s="598"/>
      <c r="CX497" s="598"/>
      <c r="CY497" s="598"/>
      <c r="CZ497" s="598"/>
      <c r="DA497" s="598"/>
      <c r="DB497" s="598"/>
      <c r="DC497" s="598"/>
      <c r="DD497" s="598"/>
      <c r="DE497" s="598"/>
      <c r="DF497" s="598"/>
      <c r="DG497" s="598"/>
      <c r="DH497" s="598"/>
      <c r="DI497" s="598"/>
      <c r="DJ497" s="598"/>
      <c r="DK497" s="598"/>
      <c r="DL497" s="598"/>
      <c r="DM497" s="598"/>
      <c r="DN497" s="598"/>
      <c r="DO497" s="598"/>
      <c r="DP497" s="598"/>
      <c r="DQ497" s="598"/>
      <c r="DR497" s="598"/>
      <c r="DS497" s="598"/>
      <c r="DT497" s="598"/>
      <c r="DU497" s="598"/>
      <c r="DV497" s="598"/>
      <c r="DW497" s="598"/>
      <c r="DX497" s="598"/>
      <c r="DY497" s="598"/>
      <c r="DZ497" s="598"/>
      <c r="EA497" s="598"/>
      <c r="EB497" s="598"/>
      <c r="EC497" s="598"/>
      <c r="ED497" s="598"/>
      <c r="EE497" s="598"/>
      <c r="EF497" s="598"/>
      <c r="EG497" s="598"/>
      <c r="EH497" s="598"/>
      <c r="EI497" s="598"/>
      <c r="EJ497" s="598"/>
      <c r="EK497" s="598"/>
      <c r="EL497" s="598"/>
      <c r="EM497" s="598"/>
      <c r="EN497" s="598"/>
      <c r="EO497" s="598"/>
      <c r="EP497" s="598"/>
      <c r="EQ497" s="598"/>
      <c r="ER497" s="598"/>
    </row>
    <row r="498" spans="1:148" ht="15" customHeight="1">
      <c r="A498" s="598"/>
      <c r="B498" s="598"/>
      <c r="C498" s="598"/>
      <c r="D498" s="598"/>
      <c r="E498" s="598"/>
      <c r="F498" s="598"/>
      <c r="G498" s="598"/>
      <c r="H498" s="598"/>
      <c r="I498" s="598"/>
      <c r="J498" s="598"/>
      <c r="K498" s="598"/>
      <c r="L498" s="598"/>
      <c r="M498" s="598"/>
      <c r="N498" s="598"/>
      <c r="O498" s="598"/>
      <c r="P498" s="598"/>
      <c r="Q498" s="598"/>
      <c r="R498" s="598"/>
      <c r="S498" s="598"/>
      <c r="T498" s="598"/>
      <c r="U498" s="598"/>
      <c r="V498" s="598"/>
      <c r="W498" s="598"/>
      <c r="X498" s="598"/>
      <c r="Y498" s="598"/>
      <c r="Z498" s="598"/>
      <c r="AA498" s="598"/>
      <c r="AB498" s="598"/>
      <c r="AC498" s="598"/>
      <c r="AD498" s="598"/>
      <c r="AE498" s="598"/>
      <c r="AF498" s="598"/>
      <c r="AG498" s="598"/>
      <c r="AH498" s="598"/>
      <c r="AI498" s="598"/>
      <c r="AJ498" s="598"/>
      <c r="AK498" s="598"/>
      <c r="AL498" s="598"/>
      <c r="AM498" s="598"/>
      <c r="AN498" s="598"/>
      <c r="AO498" s="598"/>
      <c r="AP498" s="598"/>
      <c r="AQ498" s="598"/>
      <c r="AR498" s="598"/>
      <c r="AS498" s="598"/>
      <c r="AT498" s="598"/>
      <c r="AU498" s="598"/>
      <c r="AV498" s="598"/>
      <c r="AW498" s="598"/>
      <c r="AX498" s="598"/>
      <c r="AY498" s="598"/>
      <c r="AZ498" s="598"/>
      <c r="BA498" s="598"/>
      <c r="BB498" s="598"/>
      <c r="BC498" s="598"/>
      <c r="BD498" s="598"/>
      <c r="BE498" s="598"/>
      <c r="BF498" s="598"/>
      <c r="BG498" s="598"/>
      <c r="BH498" s="598"/>
      <c r="BI498" s="598"/>
      <c r="BJ498" s="598"/>
      <c r="BK498" s="598"/>
      <c r="BL498" s="598"/>
      <c r="BM498" s="598"/>
      <c r="BN498" s="598"/>
      <c r="BO498" s="598"/>
      <c r="BP498" s="598"/>
      <c r="BQ498" s="598"/>
      <c r="BR498" s="598"/>
      <c r="BS498" s="598"/>
      <c r="BT498" s="598"/>
      <c r="BU498" s="598"/>
      <c r="BV498" s="598"/>
      <c r="BW498" s="598"/>
      <c r="BX498" s="598"/>
      <c r="BY498" s="598"/>
      <c r="BZ498" s="598"/>
      <c r="CA498" s="598"/>
      <c r="CB498" s="598"/>
      <c r="CC498" s="598"/>
      <c r="CD498" s="598"/>
      <c r="CE498" s="598"/>
      <c r="CF498" s="598"/>
      <c r="CG498" s="598"/>
      <c r="CH498" s="598"/>
      <c r="CI498" s="598"/>
      <c r="CJ498" s="598"/>
      <c r="CK498" s="598"/>
      <c r="CL498" s="598"/>
      <c r="CM498" s="598"/>
      <c r="CN498" s="598"/>
      <c r="CO498" s="598"/>
      <c r="CP498" s="598"/>
      <c r="CQ498" s="598"/>
      <c r="CR498" s="598"/>
      <c r="CS498" s="598"/>
      <c r="CT498" s="598"/>
      <c r="CU498" s="598"/>
      <c r="CV498" s="598"/>
      <c r="CW498" s="598"/>
      <c r="CX498" s="598"/>
      <c r="CY498" s="598"/>
      <c r="CZ498" s="598"/>
      <c r="DA498" s="598"/>
      <c r="DB498" s="598"/>
      <c r="DC498" s="598"/>
      <c r="DD498" s="598"/>
      <c r="DE498" s="598"/>
      <c r="DF498" s="598"/>
      <c r="DG498" s="598"/>
      <c r="DH498" s="598"/>
      <c r="DI498" s="598"/>
      <c r="DJ498" s="598"/>
      <c r="DK498" s="598"/>
      <c r="DL498" s="598"/>
      <c r="DM498" s="598"/>
      <c r="DN498" s="598"/>
      <c r="DO498" s="598"/>
      <c r="DP498" s="598"/>
      <c r="DQ498" s="598"/>
      <c r="DR498" s="598"/>
      <c r="DS498" s="598"/>
      <c r="DT498" s="598"/>
      <c r="DU498" s="598"/>
      <c r="DV498" s="598"/>
      <c r="DW498" s="598"/>
      <c r="DX498" s="598"/>
      <c r="DY498" s="598"/>
      <c r="DZ498" s="598"/>
      <c r="EA498" s="598"/>
      <c r="EB498" s="598"/>
      <c r="EC498" s="598"/>
      <c r="ED498" s="598"/>
      <c r="EE498" s="598"/>
      <c r="EF498" s="598"/>
      <c r="EG498" s="598"/>
      <c r="EH498" s="598"/>
      <c r="EI498" s="598"/>
      <c r="EJ498" s="598"/>
      <c r="EK498" s="598"/>
      <c r="EL498" s="598"/>
      <c r="EM498" s="598"/>
      <c r="EN498" s="598"/>
      <c r="EO498" s="598"/>
      <c r="EP498" s="598"/>
      <c r="EQ498" s="598"/>
      <c r="ER498" s="598"/>
    </row>
    <row r="499" spans="1:148" ht="15" customHeight="1">
      <c r="A499" s="598"/>
      <c r="B499" s="598"/>
      <c r="C499" s="598"/>
      <c r="D499" s="598"/>
      <c r="E499" s="598"/>
      <c r="F499" s="598"/>
      <c r="G499" s="598"/>
      <c r="H499" s="598"/>
      <c r="I499" s="598"/>
      <c r="J499" s="598"/>
      <c r="K499" s="598"/>
      <c r="L499" s="598"/>
      <c r="M499" s="598"/>
      <c r="N499" s="598"/>
      <c r="O499" s="598"/>
      <c r="P499" s="598"/>
      <c r="Q499" s="598"/>
      <c r="R499" s="598"/>
      <c r="S499" s="598"/>
      <c r="T499" s="598"/>
      <c r="U499" s="598"/>
      <c r="V499" s="598"/>
      <c r="W499" s="598"/>
      <c r="X499" s="598"/>
      <c r="Y499" s="598"/>
      <c r="Z499" s="598"/>
      <c r="AA499" s="598"/>
      <c r="AB499" s="598"/>
      <c r="AC499" s="598"/>
      <c r="AD499" s="598"/>
      <c r="AE499" s="598"/>
      <c r="AF499" s="598"/>
      <c r="AG499" s="598"/>
      <c r="AH499" s="598"/>
      <c r="AI499" s="598"/>
      <c r="AJ499" s="598"/>
      <c r="AK499" s="598"/>
      <c r="AL499" s="598"/>
      <c r="AM499" s="598"/>
      <c r="AN499" s="598"/>
      <c r="AO499" s="598"/>
      <c r="AP499" s="598"/>
      <c r="AQ499" s="598"/>
      <c r="AR499" s="598"/>
      <c r="AS499" s="598"/>
      <c r="AT499" s="598"/>
      <c r="AU499" s="598"/>
      <c r="AV499" s="598"/>
      <c r="AW499" s="598"/>
      <c r="AX499" s="598"/>
      <c r="AY499" s="598"/>
      <c r="AZ499" s="598"/>
      <c r="BA499" s="598"/>
      <c r="BB499" s="598"/>
      <c r="BC499" s="598"/>
      <c r="BD499" s="598"/>
      <c r="BE499" s="598"/>
      <c r="BF499" s="598"/>
      <c r="BG499" s="598"/>
      <c r="BH499" s="598"/>
      <c r="BI499" s="598"/>
      <c r="BJ499" s="598"/>
      <c r="BK499" s="598"/>
      <c r="BL499" s="598"/>
      <c r="BM499" s="598"/>
      <c r="BN499" s="598"/>
      <c r="BO499" s="598"/>
      <c r="BP499" s="598"/>
      <c r="BQ499" s="598"/>
      <c r="BR499" s="598"/>
      <c r="BS499" s="598"/>
      <c r="BT499" s="598"/>
      <c r="BU499" s="598"/>
      <c r="BV499" s="598"/>
      <c r="BW499" s="598"/>
      <c r="BX499" s="598"/>
      <c r="BY499" s="598"/>
      <c r="BZ499" s="598"/>
      <c r="CA499" s="598"/>
      <c r="CB499" s="598"/>
      <c r="CC499" s="598"/>
      <c r="CD499" s="598"/>
      <c r="CE499" s="598"/>
      <c r="CF499" s="598"/>
      <c r="CG499" s="598"/>
      <c r="CH499" s="598"/>
      <c r="CI499" s="598"/>
      <c r="CJ499" s="598"/>
      <c r="CK499" s="598"/>
      <c r="CL499" s="598"/>
      <c r="CM499" s="598"/>
      <c r="CN499" s="598"/>
      <c r="CO499" s="598"/>
      <c r="CP499" s="598"/>
      <c r="CQ499" s="598"/>
      <c r="CR499" s="598"/>
      <c r="CS499" s="598"/>
      <c r="CT499" s="598"/>
      <c r="CU499" s="598"/>
      <c r="CV499" s="598"/>
      <c r="CW499" s="598"/>
      <c r="CX499" s="598"/>
      <c r="CY499" s="598"/>
      <c r="CZ499" s="598"/>
      <c r="DA499" s="598"/>
      <c r="DB499" s="598"/>
      <c r="DC499" s="598"/>
      <c r="DD499" s="598"/>
      <c r="DE499" s="598"/>
      <c r="DF499" s="598"/>
      <c r="DG499" s="598"/>
      <c r="DH499" s="598"/>
      <c r="DI499" s="598"/>
      <c r="DJ499" s="598"/>
      <c r="DK499" s="598"/>
      <c r="DL499" s="598"/>
      <c r="DM499" s="598"/>
      <c r="DN499" s="598"/>
      <c r="DO499" s="598"/>
      <c r="DP499" s="598"/>
      <c r="DQ499" s="598"/>
      <c r="DR499" s="598"/>
      <c r="DS499" s="598"/>
      <c r="DT499" s="598"/>
      <c r="DU499" s="598"/>
      <c r="DV499" s="598"/>
      <c r="DW499" s="598"/>
      <c r="DX499" s="598"/>
      <c r="DY499" s="598"/>
      <c r="DZ499" s="598"/>
      <c r="EA499" s="598"/>
      <c r="EB499" s="598"/>
      <c r="EC499" s="598"/>
      <c r="ED499" s="598"/>
      <c r="EE499" s="598"/>
      <c r="EF499" s="598"/>
      <c r="EG499" s="598"/>
      <c r="EH499" s="598"/>
      <c r="EI499" s="598"/>
      <c r="EJ499" s="598"/>
      <c r="EK499" s="598"/>
      <c r="EL499" s="598"/>
      <c r="EM499" s="598"/>
      <c r="EN499" s="598"/>
      <c r="EO499" s="598"/>
      <c r="EP499" s="598"/>
      <c r="EQ499" s="598"/>
      <c r="ER499" s="598"/>
    </row>
    <row r="500" spans="1:148" ht="15" customHeight="1">
      <c r="A500" s="598"/>
      <c r="B500" s="598"/>
      <c r="C500" s="598"/>
      <c r="D500" s="598"/>
      <c r="E500" s="598"/>
      <c r="F500" s="598"/>
      <c r="G500" s="598"/>
      <c r="H500" s="598"/>
      <c r="I500" s="598"/>
      <c r="J500" s="598"/>
      <c r="K500" s="598"/>
      <c r="L500" s="598"/>
      <c r="M500" s="598"/>
      <c r="N500" s="598"/>
      <c r="O500" s="598"/>
      <c r="P500" s="598"/>
      <c r="Q500" s="598"/>
      <c r="R500" s="598"/>
      <c r="S500" s="598"/>
      <c r="T500" s="598"/>
      <c r="U500" s="598"/>
      <c r="V500" s="598"/>
      <c r="W500" s="598"/>
      <c r="X500" s="598"/>
      <c r="Y500" s="598"/>
      <c r="Z500" s="598"/>
      <c r="AA500" s="598"/>
      <c r="AB500" s="598"/>
      <c r="AC500" s="598"/>
      <c r="AD500" s="598"/>
      <c r="AE500" s="598"/>
      <c r="AF500" s="598"/>
      <c r="AG500" s="598"/>
      <c r="AH500" s="598"/>
      <c r="AI500" s="598"/>
      <c r="AJ500" s="598"/>
      <c r="AK500" s="598"/>
      <c r="AL500" s="598"/>
      <c r="AM500" s="598"/>
      <c r="AN500" s="598"/>
      <c r="AO500" s="598"/>
      <c r="AP500" s="598"/>
      <c r="AQ500" s="598"/>
      <c r="AR500" s="598"/>
      <c r="AS500" s="598"/>
      <c r="AT500" s="598"/>
      <c r="AU500" s="598"/>
      <c r="AV500" s="598"/>
      <c r="AW500" s="598"/>
      <c r="AX500" s="598"/>
      <c r="AY500" s="598"/>
      <c r="AZ500" s="598"/>
      <c r="BA500" s="598"/>
      <c r="BB500" s="598"/>
      <c r="BC500" s="598"/>
      <c r="BD500" s="598"/>
      <c r="BE500" s="598"/>
      <c r="BF500" s="598"/>
      <c r="BG500" s="598"/>
      <c r="BH500" s="598"/>
      <c r="BI500" s="598"/>
      <c r="BJ500" s="598"/>
      <c r="BK500" s="598"/>
      <c r="BL500" s="598"/>
      <c r="BM500" s="598"/>
      <c r="BN500" s="598"/>
      <c r="BO500" s="598"/>
      <c r="BP500" s="598"/>
      <c r="BQ500" s="598"/>
      <c r="BR500" s="598"/>
      <c r="BS500" s="598"/>
      <c r="BT500" s="598"/>
      <c r="BU500" s="598"/>
      <c r="BV500" s="598"/>
      <c r="BW500" s="598"/>
      <c r="BX500" s="598"/>
      <c r="BY500" s="598"/>
      <c r="BZ500" s="598"/>
      <c r="CA500" s="598"/>
      <c r="CB500" s="598"/>
      <c r="CC500" s="598"/>
      <c r="CD500" s="598"/>
      <c r="CE500" s="598"/>
      <c r="CF500" s="598"/>
      <c r="CG500" s="598"/>
      <c r="CH500" s="598"/>
      <c r="CI500" s="598"/>
      <c r="CJ500" s="598"/>
      <c r="CK500" s="598"/>
      <c r="CL500" s="598"/>
      <c r="CM500" s="598"/>
      <c r="CN500" s="598"/>
      <c r="CO500" s="598"/>
      <c r="CP500" s="598"/>
      <c r="CQ500" s="598"/>
      <c r="CR500" s="598"/>
      <c r="CS500" s="598"/>
      <c r="CT500" s="598"/>
      <c r="CU500" s="598"/>
      <c r="CV500" s="598"/>
      <c r="CW500" s="598"/>
      <c r="CX500" s="598"/>
      <c r="CY500" s="598"/>
      <c r="CZ500" s="598"/>
      <c r="DA500" s="598"/>
      <c r="DB500" s="598"/>
      <c r="DC500" s="598"/>
      <c r="DD500" s="598"/>
      <c r="DE500" s="598"/>
      <c r="DF500" s="598"/>
      <c r="DG500" s="598"/>
      <c r="DH500" s="598"/>
      <c r="DI500" s="598"/>
      <c r="DJ500" s="598"/>
      <c r="DK500" s="598"/>
      <c r="DL500" s="598"/>
      <c r="DM500" s="598"/>
      <c r="DN500" s="598"/>
      <c r="DO500" s="598"/>
      <c r="DP500" s="598"/>
      <c r="DQ500" s="598"/>
      <c r="DR500" s="598"/>
      <c r="DS500" s="598"/>
      <c r="DT500" s="598"/>
      <c r="DU500" s="598"/>
      <c r="DV500" s="598"/>
      <c r="DW500" s="598"/>
      <c r="DX500" s="598"/>
      <c r="DY500" s="598"/>
      <c r="DZ500" s="598"/>
      <c r="EA500" s="598"/>
      <c r="EB500" s="598"/>
      <c r="EC500" s="598"/>
      <c r="ED500" s="598"/>
      <c r="EE500" s="598"/>
      <c r="EF500" s="598"/>
      <c r="EG500" s="598"/>
      <c r="EH500" s="598"/>
      <c r="EI500" s="598"/>
      <c r="EJ500" s="598"/>
      <c r="EK500" s="598"/>
      <c r="EL500" s="598"/>
      <c r="EM500" s="598"/>
      <c r="EN500" s="598"/>
      <c r="EO500" s="598"/>
      <c r="EP500" s="598"/>
      <c r="EQ500" s="598"/>
      <c r="ER500" s="598"/>
    </row>
    <row r="501" spans="1:148" ht="15" customHeight="1">
      <c r="A501" s="598"/>
      <c r="B501" s="598"/>
      <c r="C501" s="598"/>
      <c r="D501" s="598"/>
      <c r="E501" s="598"/>
      <c r="F501" s="598"/>
      <c r="G501" s="598"/>
      <c r="H501" s="598"/>
      <c r="I501" s="598"/>
      <c r="J501" s="598"/>
      <c r="K501" s="598"/>
      <c r="L501" s="598"/>
      <c r="M501" s="598"/>
      <c r="N501" s="598"/>
      <c r="O501" s="598"/>
      <c r="P501" s="598"/>
      <c r="Q501" s="598"/>
      <c r="R501" s="598"/>
      <c r="S501" s="598"/>
      <c r="T501" s="598"/>
      <c r="U501" s="598"/>
      <c r="V501" s="598"/>
      <c r="W501" s="598"/>
      <c r="X501" s="598"/>
      <c r="Y501" s="598"/>
      <c r="Z501" s="598"/>
      <c r="AA501" s="598"/>
      <c r="AB501" s="598"/>
      <c r="AC501" s="598"/>
      <c r="AD501" s="598"/>
      <c r="AE501" s="598"/>
      <c r="AF501" s="598"/>
      <c r="AG501" s="598"/>
      <c r="AH501" s="598"/>
      <c r="AI501" s="598"/>
      <c r="AJ501" s="598"/>
      <c r="AK501" s="598"/>
      <c r="AL501" s="598"/>
      <c r="AM501" s="598"/>
      <c r="AN501" s="598"/>
      <c r="AO501" s="598"/>
      <c r="AP501" s="598"/>
      <c r="AQ501" s="598"/>
      <c r="AR501" s="598"/>
      <c r="AS501" s="598"/>
      <c r="AT501" s="598"/>
      <c r="AU501" s="598"/>
      <c r="AV501" s="598"/>
      <c r="AW501" s="598"/>
      <c r="AX501" s="598"/>
      <c r="AY501" s="598"/>
      <c r="AZ501" s="598"/>
      <c r="BA501" s="598"/>
      <c r="BB501" s="598"/>
      <c r="BC501" s="598"/>
      <c r="BD501" s="598"/>
      <c r="BE501" s="598"/>
      <c r="BF501" s="598"/>
      <c r="BG501" s="598"/>
      <c r="BH501" s="598"/>
      <c r="BI501" s="598"/>
      <c r="BJ501" s="598"/>
      <c r="BK501" s="598"/>
      <c r="BL501" s="598"/>
      <c r="BM501" s="598"/>
      <c r="BN501" s="598"/>
      <c r="BO501" s="598"/>
      <c r="BP501" s="598"/>
      <c r="BQ501" s="598"/>
      <c r="BR501" s="598"/>
      <c r="BS501" s="598"/>
      <c r="BT501" s="598"/>
      <c r="BU501" s="598"/>
      <c r="BV501" s="598"/>
      <c r="BW501" s="598"/>
      <c r="BX501" s="598"/>
      <c r="BY501" s="598"/>
      <c r="BZ501" s="598"/>
      <c r="CA501" s="598"/>
      <c r="CB501" s="598"/>
      <c r="CC501" s="598"/>
      <c r="CD501" s="598"/>
      <c r="CE501" s="598"/>
      <c r="CF501" s="598"/>
      <c r="CG501" s="598"/>
      <c r="CH501" s="598"/>
      <c r="CI501" s="598"/>
      <c r="CJ501" s="598"/>
      <c r="CK501" s="598"/>
      <c r="CL501" s="598"/>
      <c r="CM501" s="598"/>
      <c r="CN501" s="598"/>
      <c r="CO501" s="598"/>
      <c r="CP501" s="598"/>
      <c r="CQ501" s="598"/>
      <c r="CR501" s="598"/>
      <c r="CS501" s="598"/>
      <c r="CT501" s="598"/>
      <c r="CU501" s="598"/>
      <c r="CV501" s="598"/>
      <c r="CW501" s="598"/>
      <c r="CX501" s="598"/>
      <c r="CY501" s="598"/>
      <c r="CZ501" s="598"/>
      <c r="DA501" s="598"/>
      <c r="DB501" s="598"/>
      <c r="DC501" s="598"/>
      <c r="DD501" s="598"/>
      <c r="DE501" s="598"/>
      <c r="DF501" s="598"/>
      <c r="DG501" s="598"/>
      <c r="DH501" s="598"/>
      <c r="DI501" s="598"/>
      <c r="DJ501" s="598"/>
      <c r="DK501" s="598"/>
      <c r="DL501" s="598"/>
      <c r="DM501" s="598"/>
      <c r="DN501" s="598"/>
      <c r="DO501" s="598"/>
      <c r="DP501" s="598"/>
      <c r="DQ501" s="598"/>
      <c r="DR501" s="598"/>
      <c r="DS501" s="598"/>
      <c r="DT501" s="598"/>
      <c r="DU501" s="598"/>
      <c r="DV501" s="598"/>
      <c r="DW501" s="598"/>
      <c r="DX501" s="598"/>
      <c r="DY501" s="598"/>
      <c r="DZ501" s="598"/>
      <c r="EA501" s="598"/>
      <c r="EB501" s="598"/>
      <c r="EC501" s="598"/>
      <c r="ED501" s="598"/>
      <c r="EE501" s="598"/>
      <c r="EF501" s="598"/>
      <c r="EG501" s="598"/>
      <c r="EH501" s="598"/>
      <c r="EI501" s="598"/>
      <c r="EJ501" s="598"/>
      <c r="EK501" s="598"/>
      <c r="EL501" s="598"/>
      <c r="EM501" s="598"/>
      <c r="EN501" s="598"/>
      <c r="EO501" s="598"/>
      <c r="EP501" s="598"/>
      <c r="EQ501" s="598"/>
      <c r="ER501" s="598"/>
    </row>
    <row r="502" spans="1:148" ht="15" customHeight="1">
      <c r="A502" s="598"/>
      <c r="B502" s="598"/>
      <c r="C502" s="598"/>
      <c r="D502" s="598"/>
      <c r="E502" s="598"/>
      <c r="F502" s="598"/>
      <c r="G502" s="598"/>
      <c r="H502" s="598"/>
      <c r="I502" s="598"/>
      <c r="J502" s="598"/>
      <c r="K502" s="598"/>
      <c r="L502" s="598"/>
      <c r="M502" s="598"/>
      <c r="N502" s="598"/>
      <c r="O502" s="598"/>
      <c r="P502" s="598"/>
      <c r="Q502" s="598"/>
      <c r="R502" s="598"/>
      <c r="S502" s="598"/>
      <c r="T502" s="598"/>
      <c r="U502" s="598"/>
      <c r="V502" s="598"/>
      <c r="W502" s="598"/>
      <c r="X502" s="598"/>
      <c r="Y502" s="598"/>
      <c r="Z502" s="598"/>
      <c r="AA502" s="598"/>
      <c r="AB502" s="598"/>
      <c r="AC502" s="598"/>
      <c r="AD502" s="598"/>
      <c r="AE502" s="598"/>
      <c r="AF502" s="598"/>
      <c r="AG502" s="598"/>
      <c r="AH502" s="598"/>
      <c r="AI502" s="598"/>
      <c r="AJ502" s="598"/>
      <c r="AK502" s="598"/>
      <c r="AL502" s="598"/>
      <c r="AM502" s="598"/>
      <c r="AN502" s="598"/>
      <c r="AO502" s="598"/>
      <c r="AP502" s="598"/>
      <c r="AQ502" s="598"/>
      <c r="AR502" s="598"/>
      <c r="AS502" s="598"/>
      <c r="AT502" s="598"/>
      <c r="AU502" s="598"/>
      <c r="AV502" s="598"/>
      <c r="AW502" s="598"/>
      <c r="AX502" s="598"/>
      <c r="AY502" s="598"/>
      <c r="AZ502" s="598"/>
      <c r="BA502" s="598"/>
      <c r="BB502" s="598"/>
      <c r="BC502" s="598"/>
      <c r="BD502" s="598"/>
      <c r="BE502" s="598"/>
      <c r="BF502" s="598"/>
      <c r="BG502" s="598"/>
      <c r="BH502" s="598"/>
      <c r="BI502" s="598"/>
      <c r="BJ502" s="598"/>
      <c r="BK502" s="598"/>
      <c r="BL502" s="598"/>
      <c r="BM502" s="598"/>
      <c r="BN502" s="598"/>
      <c r="BO502" s="598"/>
      <c r="BP502" s="598"/>
      <c r="BQ502" s="598"/>
      <c r="BR502" s="598"/>
      <c r="BS502" s="598"/>
      <c r="BT502" s="598"/>
      <c r="BU502" s="598"/>
      <c r="BV502" s="598"/>
      <c r="BW502" s="598"/>
      <c r="BX502" s="598"/>
      <c r="BY502" s="598"/>
      <c r="BZ502" s="598"/>
      <c r="CA502" s="598"/>
      <c r="CB502" s="598"/>
      <c r="CC502" s="598"/>
      <c r="CD502" s="598"/>
      <c r="CE502" s="598"/>
      <c r="CF502" s="598"/>
      <c r="CG502" s="598"/>
      <c r="CH502" s="598"/>
      <c r="CI502" s="598"/>
      <c r="CJ502" s="598"/>
      <c r="CK502" s="598"/>
      <c r="CL502" s="598"/>
      <c r="CM502" s="598"/>
      <c r="CN502" s="598"/>
      <c r="CO502" s="598"/>
      <c r="CP502" s="598"/>
      <c r="CQ502" s="598"/>
      <c r="CR502" s="598"/>
      <c r="CS502" s="598"/>
      <c r="CT502" s="598"/>
      <c r="CU502" s="598"/>
      <c r="CV502" s="598"/>
      <c r="CW502" s="598"/>
      <c r="CX502" s="598"/>
      <c r="CY502" s="598"/>
      <c r="CZ502" s="598"/>
      <c r="DA502" s="598"/>
      <c r="DB502" s="598"/>
      <c r="DC502" s="598"/>
      <c r="DD502" s="598"/>
      <c r="DE502" s="598"/>
      <c r="DF502" s="598"/>
      <c r="DG502" s="598"/>
      <c r="DH502" s="598"/>
      <c r="DI502" s="598"/>
      <c r="DJ502" s="598"/>
      <c r="DK502" s="598"/>
      <c r="DL502" s="598"/>
      <c r="DM502" s="598"/>
      <c r="DN502" s="598"/>
      <c r="DO502" s="598"/>
      <c r="DP502" s="598"/>
      <c r="DQ502" s="598"/>
      <c r="DR502" s="598"/>
      <c r="DS502" s="598"/>
      <c r="DT502" s="598"/>
      <c r="DU502" s="598"/>
      <c r="DV502" s="598"/>
      <c r="DW502" s="598"/>
      <c r="DX502" s="598"/>
      <c r="DY502" s="598"/>
      <c r="DZ502" s="598"/>
      <c r="EA502" s="598"/>
      <c r="EB502" s="598"/>
      <c r="EC502" s="598"/>
      <c r="ED502" s="598"/>
      <c r="EE502" s="598"/>
      <c r="EF502" s="598"/>
      <c r="EG502" s="598"/>
      <c r="EH502" s="598"/>
      <c r="EI502" s="598"/>
      <c r="EJ502" s="598"/>
      <c r="EK502" s="598"/>
      <c r="EL502" s="598"/>
      <c r="EM502" s="598"/>
      <c r="EN502" s="598"/>
      <c r="EO502" s="598"/>
      <c r="EP502" s="598"/>
      <c r="EQ502" s="598"/>
      <c r="ER502" s="598"/>
    </row>
    <row r="503" spans="1:148" ht="15" customHeight="1">
      <c r="A503" s="598"/>
      <c r="B503" s="598"/>
      <c r="C503" s="598"/>
      <c r="D503" s="598"/>
      <c r="E503" s="598"/>
      <c r="F503" s="598"/>
      <c r="G503" s="598"/>
      <c r="H503" s="598"/>
      <c r="I503" s="598"/>
      <c r="J503" s="598"/>
      <c r="K503" s="598"/>
      <c r="L503" s="598"/>
      <c r="M503" s="598"/>
      <c r="N503" s="598"/>
      <c r="O503" s="598"/>
      <c r="P503" s="598"/>
      <c r="Q503" s="598"/>
      <c r="R503" s="598"/>
      <c r="S503" s="598"/>
      <c r="T503" s="598"/>
      <c r="U503" s="598"/>
      <c r="V503" s="598"/>
      <c r="W503" s="598"/>
      <c r="X503" s="598"/>
      <c r="Y503" s="598"/>
      <c r="Z503" s="598"/>
      <c r="AA503" s="598"/>
      <c r="AB503" s="598"/>
      <c r="AC503" s="598"/>
      <c r="AD503" s="598"/>
      <c r="AE503" s="598"/>
      <c r="AF503" s="598"/>
      <c r="AG503" s="598"/>
      <c r="AH503" s="598"/>
      <c r="AI503" s="598"/>
      <c r="AJ503" s="598"/>
      <c r="AK503" s="598"/>
      <c r="AL503" s="598"/>
      <c r="AM503" s="598"/>
      <c r="AN503" s="598"/>
      <c r="AO503" s="598"/>
      <c r="AP503" s="598"/>
      <c r="AQ503" s="598"/>
      <c r="AR503" s="598"/>
      <c r="AS503" s="598"/>
      <c r="AT503" s="598"/>
      <c r="AU503" s="598"/>
      <c r="AV503" s="598"/>
      <c r="AW503" s="598"/>
      <c r="AX503" s="598"/>
      <c r="AY503" s="598"/>
      <c r="AZ503" s="598"/>
      <c r="BA503" s="598"/>
      <c r="BB503" s="598"/>
      <c r="BC503" s="598"/>
      <c r="BD503" s="598"/>
      <c r="BE503" s="598"/>
      <c r="BF503" s="598"/>
      <c r="BG503" s="598"/>
      <c r="BH503" s="598"/>
      <c r="BI503" s="598"/>
      <c r="BJ503" s="598"/>
      <c r="BK503" s="598"/>
      <c r="BL503" s="598"/>
      <c r="BM503" s="598"/>
      <c r="BN503" s="598"/>
      <c r="BO503" s="598"/>
      <c r="BP503" s="598"/>
      <c r="BQ503" s="598"/>
      <c r="BR503" s="598"/>
      <c r="BS503" s="598"/>
      <c r="BT503" s="598"/>
      <c r="BU503" s="598"/>
      <c r="BV503" s="598"/>
      <c r="BW503" s="598"/>
      <c r="BX503" s="598"/>
      <c r="BY503" s="598"/>
      <c r="BZ503" s="598"/>
      <c r="CA503" s="598"/>
      <c r="CB503" s="598"/>
      <c r="CC503" s="598"/>
      <c r="CD503" s="598"/>
      <c r="CE503" s="598"/>
      <c r="CF503" s="598"/>
      <c r="CG503" s="598"/>
      <c r="CH503" s="598"/>
      <c r="CI503" s="598"/>
      <c r="CJ503" s="598"/>
      <c r="CK503" s="598"/>
      <c r="CL503" s="598"/>
      <c r="CM503" s="598"/>
      <c r="CN503" s="598"/>
      <c r="CO503" s="598"/>
      <c r="CP503" s="598"/>
      <c r="CQ503" s="598"/>
      <c r="CR503" s="598"/>
      <c r="CS503" s="598"/>
      <c r="CT503" s="598"/>
      <c r="CU503" s="598"/>
      <c r="CV503" s="598"/>
      <c r="CW503" s="598"/>
      <c r="CX503" s="598"/>
      <c r="CY503" s="598"/>
      <c r="CZ503" s="598"/>
      <c r="DA503" s="598"/>
      <c r="DB503" s="598"/>
      <c r="DC503" s="598"/>
      <c r="DD503" s="598"/>
      <c r="DE503" s="598"/>
      <c r="DF503" s="598"/>
      <c r="DG503" s="598"/>
      <c r="DH503" s="598"/>
      <c r="DI503" s="598"/>
      <c r="DJ503" s="598"/>
      <c r="DK503" s="598"/>
      <c r="DL503" s="598"/>
      <c r="DM503" s="598"/>
      <c r="DN503" s="598"/>
      <c r="DO503" s="598"/>
      <c r="DP503" s="598"/>
      <c r="DQ503" s="598"/>
      <c r="DR503" s="598"/>
      <c r="DS503" s="598"/>
      <c r="DT503" s="598"/>
      <c r="DU503" s="598"/>
      <c r="DV503" s="598"/>
      <c r="DW503" s="598"/>
      <c r="DX503" s="598"/>
      <c r="DY503" s="598"/>
      <c r="DZ503" s="598"/>
      <c r="EA503" s="598"/>
      <c r="EB503" s="598"/>
      <c r="EC503" s="598"/>
      <c r="ED503" s="598"/>
      <c r="EE503" s="598"/>
      <c r="EF503" s="598"/>
      <c r="EG503" s="598"/>
      <c r="EH503" s="598"/>
      <c r="EI503" s="598"/>
      <c r="EJ503" s="598"/>
      <c r="EK503" s="598"/>
      <c r="EL503" s="598"/>
      <c r="EM503" s="598"/>
      <c r="EN503" s="598"/>
      <c r="EO503" s="598"/>
      <c r="EP503" s="598"/>
      <c r="EQ503" s="598"/>
      <c r="ER503" s="598"/>
    </row>
    <row r="504" spans="1:148" ht="15" customHeight="1">
      <c r="A504" s="598"/>
      <c r="B504" s="598"/>
      <c r="C504" s="598"/>
      <c r="D504" s="598"/>
      <c r="E504" s="598"/>
      <c r="F504" s="598"/>
      <c r="G504" s="598"/>
      <c r="H504" s="598"/>
      <c r="I504" s="598"/>
      <c r="J504" s="598"/>
      <c r="K504" s="598"/>
      <c r="L504" s="598"/>
      <c r="M504" s="598"/>
      <c r="N504" s="598"/>
      <c r="O504" s="598"/>
      <c r="P504" s="598"/>
      <c r="Q504" s="598"/>
      <c r="R504" s="598"/>
      <c r="S504" s="598"/>
      <c r="T504" s="598"/>
      <c r="U504" s="598"/>
      <c r="V504" s="598"/>
      <c r="W504" s="598"/>
      <c r="X504" s="598"/>
      <c r="Y504" s="598"/>
      <c r="Z504" s="598"/>
      <c r="AA504" s="598"/>
      <c r="AB504" s="598"/>
      <c r="AC504" s="598"/>
      <c r="AD504" s="598"/>
      <c r="AE504" s="598"/>
      <c r="AF504" s="598"/>
      <c r="AG504" s="598"/>
      <c r="AH504" s="598"/>
      <c r="AI504" s="598"/>
      <c r="AJ504" s="598"/>
      <c r="AK504" s="598"/>
      <c r="AL504" s="598"/>
      <c r="AM504" s="598"/>
      <c r="AN504" s="598"/>
      <c r="AO504" s="598"/>
      <c r="AP504" s="598"/>
      <c r="AQ504" s="598"/>
      <c r="AR504" s="598"/>
      <c r="AS504" s="598"/>
      <c r="AT504" s="598"/>
      <c r="AU504" s="598"/>
      <c r="AV504" s="598"/>
      <c r="AW504" s="598"/>
      <c r="AX504" s="598"/>
      <c r="AY504" s="598"/>
      <c r="AZ504" s="598"/>
      <c r="BA504" s="598"/>
      <c r="BB504" s="598"/>
      <c r="BC504" s="598"/>
      <c r="BD504" s="598"/>
      <c r="BE504" s="598"/>
      <c r="BF504" s="598"/>
      <c r="BG504" s="598"/>
      <c r="BH504" s="598"/>
      <c r="BI504" s="598"/>
      <c r="BJ504" s="598"/>
      <c r="BK504" s="598"/>
      <c r="BL504" s="598"/>
      <c r="BM504" s="598"/>
      <c r="BN504" s="598"/>
      <c r="BO504" s="598"/>
      <c r="BP504" s="598"/>
      <c r="BQ504" s="598"/>
      <c r="BR504" s="598"/>
      <c r="BS504" s="598"/>
      <c r="BT504" s="598"/>
      <c r="BU504" s="598"/>
      <c r="BV504" s="598"/>
      <c r="BW504" s="598"/>
      <c r="BX504" s="598"/>
      <c r="BY504" s="598"/>
      <c r="BZ504" s="598"/>
      <c r="CA504" s="598"/>
      <c r="CB504" s="598"/>
      <c r="CC504" s="598"/>
      <c r="CD504" s="598"/>
      <c r="CE504" s="598"/>
      <c r="CF504" s="598"/>
      <c r="CG504" s="598"/>
      <c r="CH504" s="598"/>
      <c r="CI504" s="598"/>
      <c r="CJ504" s="598"/>
      <c r="CK504" s="598"/>
      <c r="CL504" s="598"/>
      <c r="CM504" s="598"/>
      <c r="CN504" s="598"/>
      <c r="CO504" s="598"/>
      <c r="CP504" s="598"/>
      <c r="CQ504" s="598"/>
      <c r="CR504" s="598"/>
      <c r="CS504" s="598"/>
      <c r="CT504" s="598"/>
      <c r="CU504" s="598"/>
      <c r="CV504" s="598"/>
      <c r="CW504" s="598"/>
      <c r="CX504" s="598"/>
      <c r="CY504" s="598"/>
      <c r="CZ504" s="598"/>
      <c r="DA504" s="598"/>
      <c r="DB504" s="598"/>
      <c r="DC504" s="598"/>
      <c r="DD504" s="598"/>
      <c r="DE504" s="598"/>
      <c r="DF504" s="598"/>
      <c r="DG504" s="598"/>
      <c r="DH504" s="598"/>
      <c r="DI504" s="598"/>
      <c r="DJ504" s="598"/>
      <c r="DK504" s="598"/>
      <c r="DL504" s="598"/>
      <c r="DM504" s="598"/>
      <c r="DN504" s="598"/>
      <c r="DO504" s="598"/>
      <c r="DP504" s="598"/>
      <c r="DQ504" s="598"/>
      <c r="DR504" s="598"/>
      <c r="DS504" s="598"/>
      <c r="DT504" s="598"/>
      <c r="DU504" s="598"/>
      <c r="DV504" s="598"/>
      <c r="DW504" s="598"/>
      <c r="DX504" s="598"/>
      <c r="DY504" s="598"/>
      <c r="DZ504" s="598"/>
      <c r="EA504" s="598"/>
      <c r="EB504" s="598"/>
      <c r="EC504" s="598"/>
      <c r="ED504" s="598"/>
      <c r="EE504" s="598"/>
      <c r="EF504" s="598"/>
      <c r="EG504" s="598"/>
      <c r="EH504" s="598"/>
      <c r="EI504" s="598"/>
      <c r="EJ504" s="598"/>
      <c r="EK504" s="598"/>
      <c r="EL504" s="598"/>
      <c r="EM504" s="598"/>
      <c r="EN504" s="598"/>
      <c r="EO504" s="598"/>
      <c r="EP504" s="598"/>
      <c r="EQ504" s="598"/>
      <c r="ER504" s="598"/>
    </row>
    <row r="505" spans="1:148" ht="15" customHeight="1">
      <c r="A505" s="598"/>
      <c r="B505" s="598"/>
      <c r="C505" s="598"/>
      <c r="D505" s="598"/>
      <c r="E505" s="598"/>
      <c r="F505" s="598"/>
      <c r="G505" s="598"/>
      <c r="H505" s="598"/>
      <c r="I505" s="598"/>
      <c r="J505" s="598"/>
      <c r="K505" s="598"/>
      <c r="L505" s="598"/>
      <c r="M505" s="598"/>
      <c r="N505" s="598"/>
      <c r="O505" s="598"/>
      <c r="P505" s="598"/>
      <c r="Q505" s="598"/>
      <c r="R505" s="598"/>
      <c r="S505" s="598"/>
      <c r="T505" s="598"/>
      <c r="U505" s="598"/>
      <c r="V505" s="598"/>
      <c r="W505" s="598"/>
      <c r="X505" s="598"/>
      <c r="Y505" s="598"/>
      <c r="Z505" s="598"/>
      <c r="AA505" s="598"/>
      <c r="AB505" s="598"/>
      <c r="AC505" s="598"/>
      <c r="AD505" s="598"/>
      <c r="AE505" s="598"/>
      <c r="AF505" s="598"/>
      <c r="AG505" s="598"/>
      <c r="AH505" s="598"/>
      <c r="AI505" s="598"/>
      <c r="AJ505" s="598"/>
      <c r="AK505" s="598"/>
      <c r="AL505" s="598"/>
      <c r="AM505" s="598"/>
      <c r="AN505" s="598"/>
      <c r="AO505" s="598"/>
      <c r="AP505" s="598"/>
      <c r="AQ505" s="598"/>
      <c r="AR505" s="598"/>
      <c r="AS505" s="598"/>
      <c r="AT505" s="598"/>
      <c r="AU505" s="598"/>
      <c r="AV505" s="598"/>
      <c r="AW505" s="598"/>
      <c r="AX505" s="598"/>
      <c r="AY505" s="598"/>
      <c r="AZ505" s="598"/>
      <c r="BA505" s="598"/>
      <c r="BB505" s="598"/>
      <c r="BC505" s="598"/>
      <c r="BD505" s="598"/>
      <c r="BE505" s="598"/>
      <c r="BF505" s="598"/>
      <c r="BG505" s="598"/>
      <c r="BH505" s="598"/>
      <c r="BI505" s="598"/>
      <c r="BJ505" s="598"/>
      <c r="BK505" s="598"/>
      <c r="BL505" s="598"/>
      <c r="BM505" s="598"/>
      <c r="BN505" s="598"/>
      <c r="BO505" s="598"/>
      <c r="BP505" s="598"/>
      <c r="BQ505" s="598"/>
      <c r="BR505" s="598"/>
      <c r="BS505" s="598"/>
      <c r="BT505" s="598"/>
      <c r="BU505" s="598"/>
      <c r="BV505" s="598"/>
      <c r="BW505" s="598"/>
      <c r="BX505" s="598"/>
      <c r="BY505" s="598"/>
      <c r="BZ505" s="598"/>
      <c r="CA505" s="598"/>
      <c r="CB505" s="598"/>
      <c r="CC505" s="598"/>
      <c r="CD505" s="598"/>
      <c r="CE505" s="598"/>
      <c r="CF505" s="598"/>
      <c r="CG505" s="598"/>
      <c r="CH505" s="598"/>
      <c r="CI505" s="598"/>
      <c r="CJ505" s="598"/>
      <c r="CK505" s="598"/>
      <c r="CL505" s="598"/>
      <c r="CM505" s="598"/>
      <c r="CN505" s="598"/>
      <c r="CO505" s="598"/>
      <c r="CP505" s="598"/>
      <c r="CQ505" s="598"/>
      <c r="CR505" s="598"/>
      <c r="CS505" s="598"/>
      <c r="CT505" s="598"/>
      <c r="CU505" s="598"/>
      <c r="CV505" s="598"/>
      <c r="CW505" s="598"/>
      <c r="CX505" s="598"/>
      <c r="CY505" s="598"/>
      <c r="CZ505" s="598"/>
      <c r="DA505" s="598"/>
      <c r="DB505" s="598"/>
      <c r="DC505" s="598"/>
      <c r="DD505" s="598"/>
      <c r="DE505" s="598"/>
      <c r="DF505" s="598"/>
      <c r="DG505" s="598"/>
      <c r="DH505" s="598"/>
      <c r="DI505" s="598"/>
      <c r="DJ505" s="598"/>
      <c r="DK505" s="598"/>
      <c r="DL505" s="598"/>
      <c r="DM505" s="598"/>
      <c r="DN505" s="598"/>
      <c r="DO505" s="598"/>
      <c r="DP505" s="598"/>
      <c r="DQ505" s="598"/>
      <c r="DR505" s="598"/>
      <c r="DS505" s="598"/>
      <c r="DT505" s="598"/>
      <c r="DU505" s="598"/>
      <c r="DV505" s="598"/>
      <c r="DW505" s="598"/>
      <c r="DX505" s="598"/>
      <c r="DY505" s="598"/>
      <c r="DZ505" s="598"/>
      <c r="EA505" s="598"/>
      <c r="EB505" s="598"/>
      <c r="EC505" s="598"/>
      <c r="ED505" s="598"/>
      <c r="EE505" s="598"/>
      <c r="EF505" s="598"/>
      <c r="EG505" s="598"/>
      <c r="EH505" s="598"/>
      <c r="EI505" s="598"/>
      <c r="EJ505" s="598"/>
      <c r="EK505" s="598"/>
      <c r="EL505" s="598"/>
      <c r="EM505" s="598"/>
      <c r="EN505" s="598"/>
      <c r="EO505" s="598"/>
      <c r="EP505" s="598"/>
      <c r="EQ505" s="598"/>
      <c r="ER505" s="598"/>
    </row>
    <row r="506" spans="1:148" ht="15" customHeight="1">
      <c r="A506" s="598"/>
      <c r="B506" s="598"/>
      <c r="C506" s="598"/>
      <c r="D506" s="598"/>
      <c r="E506" s="598"/>
      <c r="F506" s="598"/>
      <c r="G506" s="598"/>
      <c r="H506" s="598"/>
      <c r="I506" s="598"/>
      <c r="J506" s="598"/>
      <c r="K506" s="598"/>
      <c r="L506" s="598"/>
      <c r="M506" s="598"/>
      <c r="N506" s="598"/>
      <c r="O506" s="598"/>
      <c r="P506" s="598"/>
      <c r="Q506" s="598"/>
      <c r="R506" s="598"/>
      <c r="S506" s="598"/>
      <c r="T506" s="598"/>
      <c r="U506" s="598"/>
      <c r="V506" s="598"/>
      <c r="W506" s="598"/>
      <c r="X506" s="598"/>
      <c r="Y506" s="598"/>
      <c r="Z506" s="598"/>
      <c r="AA506" s="598"/>
      <c r="AB506" s="598"/>
      <c r="AC506" s="598"/>
      <c r="AD506" s="598"/>
      <c r="AE506" s="598"/>
      <c r="AF506" s="598"/>
      <c r="AG506" s="598"/>
      <c r="AH506" s="598"/>
      <c r="AI506" s="598"/>
      <c r="AJ506" s="598"/>
      <c r="AK506" s="598"/>
      <c r="AL506" s="598"/>
      <c r="AM506" s="598"/>
      <c r="AN506" s="598"/>
      <c r="AO506" s="598"/>
      <c r="AP506" s="598"/>
      <c r="AQ506" s="598"/>
      <c r="AR506" s="598"/>
      <c r="AS506" s="598"/>
      <c r="AT506" s="598"/>
      <c r="AU506" s="598"/>
      <c r="AV506" s="598"/>
      <c r="AW506" s="598"/>
      <c r="AX506" s="598"/>
      <c r="AY506" s="598"/>
      <c r="AZ506" s="598"/>
      <c r="BA506" s="598"/>
      <c r="BB506" s="598"/>
      <c r="BC506" s="598"/>
      <c r="BD506" s="598"/>
      <c r="BE506" s="598"/>
      <c r="BF506" s="598"/>
      <c r="BG506" s="598"/>
      <c r="BH506" s="598"/>
      <c r="BI506" s="598"/>
      <c r="BJ506" s="598"/>
      <c r="BK506" s="598"/>
      <c r="BL506" s="598"/>
      <c r="BM506" s="598"/>
      <c r="BN506" s="598"/>
      <c r="BO506" s="598"/>
      <c r="BP506" s="598"/>
      <c r="BQ506" s="598"/>
      <c r="BR506" s="598"/>
      <c r="BS506" s="598"/>
      <c r="BT506" s="598"/>
      <c r="BU506" s="598"/>
      <c r="BV506" s="598"/>
      <c r="BW506" s="598"/>
      <c r="BX506" s="598"/>
      <c r="BY506" s="598"/>
      <c r="BZ506" s="598"/>
      <c r="CA506" s="598"/>
      <c r="CB506" s="598"/>
      <c r="CC506" s="598"/>
      <c r="CD506" s="598"/>
      <c r="CE506" s="598"/>
      <c r="CF506" s="598"/>
      <c r="CG506" s="598"/>
      <c r="CH506" s="598"/>
      <c r="CI506" s="598"/>
      <c r="CJ506" s="598"/>
      <c r="CK506" s="598"/>
      <c r="CL506" s="598"/>
      <c r="CM506" s="598"/>
      <c r="CN506" s="598"/>
      <c r="CO506" s="598"/>
      <c r="CP506" s="598"/>
      <c r="CQ506" s="598"/>
      <c r="CR506" s="598"/>
      <c r="CS506" s="598"/>
      <c r="CT506" s="598"/>
      <c r="CU506" s="598"/>
      <c r="CV506" s="598"/>
      <c r="CW506" s="598"/>
      <c r="CX506" s="598"/>
      <c r="CY506" s="598"/>
      <c r="CZ506" s="598"/>
      <c r="DA506" s="598"/>
      <c r="DB506" s="598"/>
      <c r="DC506" s="598"/>
      <c r="DD506" s="598"/>
      <c r="DE506" s="598"/>
      <c r="DF506" s="598"/>
      <c r="DG506" s="598"/>
      <c r="DH506" s="598"/>
      <c r="DI506" s="598"/>
      <c r="DJ506" s="598"/>
      <c r="DK506" s="598"/>
      <c r="DL506" s="598"/>
      <c r="DM506" s="598"/>
      <c r="DN506" s="598"/>
      <c r="DO506" s="598"/>
      <c r="DP506" s="598"/>
      <c r="DQ506" s="598"/>
      <c r="DR506" s="598"/>
      <c r="DS506" s="598"/>
      <c r="DT506" s="598"/>
      <c r="DU506" s="598"/>
      <c r="DV506" s="598"/>
      <c r="DW506" s="598"/>
      <c r="DX506" s="598"/>
      <c r="DY506" s="598"/>
      <c r="DZ506" s="598"/>
      <c r="EA506" s="598"/>
      <c r="EB506" s="598"/>
      <c r="EC506" s="598"/>
      <c r="ED506" s="598"/>
      <c r="EE506" s="598"/>
      <c r="EF506" s="598"/>
      <c r="EG506" s="598"/>
      <c r="EH506" s="598"/>
      <c r="EI506" s="598"/>
      <c r="EJ506" s="598"/>
      <c r="EK506" s="598"/>
      <c r="EL506" s="598"/>
      <c r="EM506" s="598"/>
      <c r="EN506" s="598"/>
      <c r="EO506" s="598"/>
      <c r="EP506" s="598"/>
      <c r="EQ506" s="598"/>
      <c r="ER506" s="598"/>
    </row>
    <row r="507" spans="1:148" ht="15" customHeight="1">
      <c r="A507" s="598"/>
      <c r="B507" s="598"/>
      <c r="C507" s="598"/>
      <c r="D507" s="598"/>
      <c r="E507" s="598"/>
      <c r="F507" s="598"/>
      <c r="G507" s="598"/>
      <c r="H507" s="598"/>
      <c r="I507" s="598"/>
      <c r="J507" s="598"/>
      <c r="K507" s="598"/>
      <c r="L507" s="598"/>
      <c r="M507" s="598"/>
      <c r="N507" s="598"/>
      <c r="O507" s="598"/>
      <c r="P507" s="598"/>
      <c r="Q507" s="598"/>
      <c r="R507" s="598"/>
      <c r="S507" s="598"/>
      <c r="T507" s="598"/>
      <c r="U507" s="598"/>
      <c r="V507" s="598"/>
      <c r="W507" s="598"/>
      <c r="X507" s="598"/>
      <c r="Y507" s="598"/>
      <c r="Z507" s="598"/>
      <c r="AA507" s="598"/>
      <c r="AB507" s="598"/>
      <c r="AC507" s="598"/>
      <c r="AD507" s="598"/>
      <c r="AE507" s="598"/>
      <c r="AF507" s="598"/>
      <c r="AG507" s="598"/>
      <c r="AH507" s="598"/>
      <c r="AI507" s="598"/>
      <c r="AJ507" s="598"/>
      <c r="AK507" s="598"/>
      <c r="AL507" s="598"/>
      <c r="AM507" s="598"/>
      <c r="AN507" s="598"/>
      <c r="AO507" s="598"/>
      <c r="AP507" s="598"/>
      <c r="AQ507" s="598"/>
      <c r="AR507" s="598"/>
      <c r="AS507" s="598"/>
      <c r="AT507" s="598"/>
      <c r="AU507" s="598"/>
      <c r="AV507" s="598"/>
      <c r="AW507" s="598"/>
      <c r="AX507" s="598"/>
      <c r="AY507" s="598"/>
      <c r="AZ507" s="598"/>
      <c r="BA507" s="598"/>
      <c r="BB507" s="598"/>
      <c r="BC507" s="598"/>
      <c r="BD507" s="598"/>
      <c r="BE507" s="598"/>
      <c r="BF507" s="598"/>
      <c r="BG507" s="598"/>
      <c r="BH507" s="598"/>
      <c r="BI507" s="598"/>
      <c r="BJ507" s="598"/>
      <c r="BK507" s="598"/>
      <c r="BL507" s="598"/>
      <c r="BM507" s="598"/>
      <c r="BN507" s="598"/>
      <c r="BO507" s="598"/>
      <c r="BP507" s="598"/>
      <c r="BQ507" s="598"/>
      <c r="BR507" s="598"/>
      <c r="BS507" s="598"/>
      <c r="BT507" s="598"/>
      <c r="BU507" s="598"/>
      <c r="BV507" s="598"/>
      <c r="BW507" s="598"/>
      <c r="BX507" s="598"/>
      <c r="BY507" s="598"/>
      <c r="BZ507" s="598"/>
      <c r="CA507" s="598"/>
      <c r="CB507" s="598"/>
      <c r="CC507" s="598"/>
      <c r="CD507" s="598"/>
      <c r="CE507" s="598"/>
      <c r="CF507" s="598"/>
      <c r="CG507" s="598"/>
      <c r="CH507" s="598"/>
      <c r="CI507" s="598"/>
      <c r="CJ507" s="598"/>
      <c r="CK507" s="598"/>
      <c r="CL507" s="598"/>
      <c r="CM507" s="598"/>
      <c r="CN507" s="598"/>
      <c r="CO507" s="598"/>
      <c r="CP507" s="598"/>
      <c r="CQ507" s="598"/>
      <c r="CR507" s="598"/>
      <c r="CS507" s="598"/>
      <c r="CT507" s="598"/>
      <c r="CU507" s="598"/>
      <c r="CV507" s="598"/>
      <c r="CW507" s="598"/>
      <c r="CX507" s="598"/>
      <c r="CY507" s="598"/>
      <c r="CZ507" s="598"/>
      <c r="DA507" s="598"/>
      <c r="DB507" s="598"/>
      <c r="DC507" s="598"/>
      <c r="DD507" s="598"/>
      <c r="DE507" s="598"/>
      <c r="DF507" s="598"/>
      <c r="DG507" s="598"/>
      <c r="DH507" s="598"/>
      <c r="DI507" s="598"/>
      <c r="DJ507" s="598"/>
      <c r="DK507" s="598"/>
      <c r="DL507" s="598"/>
      <c r="DM507" s="598"/>
      <c r="DN507" s="598"/>
      <c r="DO507" s="598"/>
      <c r="DP507" s="598"/>
      <c r="DQ507" s="598"/>
      <c r="DR507" s="598"/>
      <c r="DS507" s="598"/>
      <c r="DT507" s="598"/>
      <c r="DU507" s="598"/>
      <c r="DV507" s="598"/>
      <c r="DW507" s="598"/>
      <c r="DX507" s="598"/>
      <c r="DY507" s="598"/>
      <c r="DZ507" s="598"/>
      <c r="EA507" s="598"/>
      <c r="EB507" s="598"/>
      <c r="EC507" s="598"/>
      <c r="ED507" s="598"/>
      <c r="EE507" s="598"/>
      <c r="EF507" s="598"/>
      <c r="EG507" s="598"/>
      <c r="EH507" s="598"/>
      <c r="EI507" s="598"/>
      <c r="EJ507" s="598"/>
      <c r="EK507" s="598"/>
      <c r="EL507" s="598"/>
      <c r="EM507" s="598"/>
      <c r="EN507" s="598"/>
      <c r="EO507" s="598"/>
      <c r="EP507" s="598"/>
      <c r="EQ507" s="598"/>
      <c r="ER507" s="598"/>
    </row>
    <row r="508" spans="1:148" ht="15" customHeight="1">
      <c r="A508" s="598"/>
      <c r="B508" s="598"/>
      <c r="C508" s="598"/>
      <c r="D508" s="598"/>
      <c r="E508" s="598"/>
      <c r="F508" s="598"/>
      <c r="G508" s="598"/>
      <c r="H508" s="598"/>
      <c r="I508" s="598"/>
      <c r="J508" s="598"/>
      <c r="K508" s="598"/>
      <c r="L508" s="598"/>
      <c r="M508" s="598"/>
      <c r="N508" s="598"/>
      <c r="O508" s="598"/>
      <c r="P508" s="598"/>
      <c r="Q508" s="598"/>
      <c r="R508" s="598"/>
      <c r="S508" s="598"/>
      <c r="T508" s="598"/>
      <c r="U508" s="598"/>
      <c r="V508" s="598"/>
      <c r="W508" s="598"/>
      <c r="X508" s="598"/>
      <c r="Y508" s="598"/>
      <c r="Z508" s="598"/>
      <c r="AA508" s="598"/>
      <c r="AB508" s="598"/>
      <c r="AC508" s="598"/>
      <c r="AD508" s="598"/>
      <c r="AE508" s="598"/>
      <c r="AF508" s="598"/>
      <c r="AG508" s="598"/>
      <c r="AH508" s="598"/>
      <c r="AI508" s="598"/>
      <c r="AJ508" s="598"/>
      <c r="AK508" s="598"/>
      <c r="AL508" s="598"/>
      <c r="AM508" s="598"/>
      <c r="AN508" s="598"/>
      <c r="AO508" s="598"/>
      <c r="AP508" s="598"/>
      <c r="AQ508" s="598"/>
      <c r="AR508" s="598"/>
      <c r="AS508" s="598"/>
      <c r="AT508" s="598"/>
      <c r="AU508" s="598"/>
      <c r="AV508" s="598"/>
      <c r="AW508" s="598"/>
      <c r="AX508" s="598"/>
      <c r="AY508" s="598"/>
      <c r="AZ508" s="598"/>
      <c r="BA508" s="598"/>
      <c r="BB508" s="598"/>
      <c r="BC508" s="598"/>
      <c r="BD508" s="598"/>
      <c r="BE508" s="598"/>
      <c r="BF508" s="598"/>
      <c r="BG508" s="598"/>
      <c r="BH508" s="598"/>
      <c r="BI508" s="598"/>
      <c r="BJ508" s="598"/>
      <c r="BK508" s="598"/>
      <c r="BL508" s="598"/>
      <c r="BM508" s="598"/>
      <c r="BN508" s="598"/>
      <c r="BO508" s="598"/>
      <c r="BP508" s="598"/>
      <c r="BQ508" s="598"/>
      <c r="BR508" s="598"/>
      <c r="BS508" s="598"/>
      <c r="BT508" s="598"/>
      <c r="BU508" s="598"/>
      <c r="BV508" s="598"/>
      <c r="BW508" s="598"/>
      <c r="BX508" s="598"/>
      <c r="BY508" s="598"/>
      <c r="BZ508" s="598"/>
      <c r="CA508" s="598"/>
      <c r="CB508" s="598"/>
      <c r="CC508" s="598"/>
      <c r="CD508" s="598"/>
      <c r="CE508" s="598"/>
      <c r="CF508" s="598"/>
      <c r="CG508" s="598"/>
      <c r="CH508" s="598"/>
      <c r="CI508" s="598"/>
      <c r="CJ508" s="598"/>
      <c r="CK508" s="598"/>
      <c r="CL508" s="598"/>
      <c r="CM508" s="598"/>
      <c r="CN508" s="598"/>
      <c r="CO508" s="598"/>
      <c r="CP508" s="598"/>
      <c r="CQ508" s="598"/>
      <c r="CR508" s="598"/>
      <c r="CS508" s="598"/>
      <c r="CT508" s="598"/>
      <c r="CU508" s="598"/>
      <c r="CV508" s="598"/>
      <c r="CW508" s="598"/>
      <c r="CX508" s="598"/>
      <c r="CY508" s="598"/>
      <c r="CZ508" s="598"/>
      <c r="DA508" s="598"/>
      <c r="DB508" s="598"/>
      <c r="DC508" s="598"/>
      <c r="DD508" s="598"/>
      <c r="DE508" s="598"/>
      <c r="DF508" s="598"/>
      <c r="DG508" s="598"/>
      <c r="DH508" s="598"/>
      <c r="DI508" s="598"/>
      <c r="DJ508" s="598"/>
      <c r="DK508" s="598"/>
      <c r="DL508" s="598"/>
      <c r="DM508" s="598"/>
      <c r="DN508" s="598"/>
      <c r="DO508" s="598"/>
      <c r="DP508" s="598"/>
      <c r="DQ508" s="598"/>
      <c r="DR508" s="598"/>
      <c r="DS508" s="598"/>
      <c r="DT508" s="598"/>
      <c r="DU508" s="598"/>
      <c r="DV508" s="598"/>
      <c r="DW508" s="598"/>
      <c r="DX508" s="598"/>
      <c r="DY508" s="598"/>
      <c r="DZ508" s="598"/>
      <c r="EA508" s="598"/>
      <c r="EB508" s="598"/>
      <c r="EC508" s="598"/>
      <c r="ED508" s="598"/>
      <c r="EE508" s="598"/>
      <c r="EF508" s="598"/>
      <c r="EG508" s="598"/>
      <c r="EH508" s="598"/>
      <c r="EI508" s="598"/>
      <c r="EJ508" s="598"/>
      <c r="EK508" s="598"/>
      <c r="EL508" s="598"/>
      <c r="EM508" s="598"/>
      <c r="EN508" s="598"/>
      <c r="EO508" s="598"/>
      <c r="EP508" s="598"/>
      <c r="EQ508" s="598"/>
      <c r="ER508" s="598"/>
    </row>
    <row r="509" spans="1:148" ht="15" customHeight="1">
      <c r="A509" s="598"/>
      <c r="B509" s="598"/>
      <c r="C509" s="598"/>
      <c r="D509" s="598"/>
      <c r="E509" s="598"/>
      <c r="F509" s="598"/>
      <c r="G509" s="598"/>
      <c r="H509" s="598"/>
      <c r="I509" s="598"/>
      <c r="J509" s="598"/>
      <c r="K509" s="598"/>
      <c r="L509" s="598"/>
      <c r="M509" s="598"/>
      <c r="N509" s="598"/>
      <c r="O509" s="598"/>
      <c r="P509" s="598"/>
      <c r="Q509" s="598"/>
      <c r="R509" s="598"/>
      <c r="S509" s="598"/>
      <c r="T509" s="598"/>
      <c r="U509" s="598"/>
      <c r="V509" s="598"/>
      <c r="W509" s="598"/>
      <c r="X509" s="598"/>
      <c r="Y509" s="598"/>
      <c r="Z509" s="598"/>
      <c r="AA509" s="598"/>
      <c r="AB509" s="598"/>
      <c r="AC509" s="598"/>
      <c r="AD509" s="598"/>
      <c r="AE509" s="598"/>
      <c r="AF509" s="598"/>
      <c r="AG509" s="598"/>
      <c r="AH509" s="598"/>
      <c r="AI509" s="598"/>
      <c r="AJ509" s="598"/>
      <c r="AK509" s="598"/>
      <c r="AL509" s="598"/>
      <c r="AM509" s="598"/>
      <c r="AN509" s="598"/>
      <c r="AO509" s="598"/>
      <c r="AP509" s="598"/>
      <c r="AQ509" s="598"/>
      <c r="AR509" s="598"/>
      <c r="AS509" s="598"/>
      <c r="AT509" s="598"/>
      <c r="AU509" s="598"/>
      <c r="AV509" s="598"/>
      <c r="AW509" s="598"/>
      <c r="AX509" s="598"/>
      <c r="AY509" s="598"/>
      <c r="AZ509" s="598"/>
      <c r="BA509" s="598"/>
      <c r="BB509" s="598"/>
      <c r="BC509" s="598"/>
      <c r="BD509" s="598"/>
      <c r="BE509" s="598"/>
      <c r="BF509" s="598"/>
      <c r="BG509" s="598"/>
      <c r="BH509" s="598"/>
      <c r="BI509" s="598"/>
      <c r="BJ509" s="598"/>
      <c r="BK509" s="598"/>
      <c r="BL509" s="598"/>
      <c r="BM509" s="598"/>
      <c r="BN509" s="598"/>
      <c r="BO509" s="598"/>
      <c r="BP509" s="598"/>
      <c r="BQ509" s="598"/>
      <c r="BR509" s="598"/>
      <c r="BS509" s="598"/>
      <c r="BT509" s="598"/>
      <c r="BU509" s="598"/>
      <c r="BV509" s="598"/>
      <c r="BW509" s="598"/>
      <c r="BX509" s="598"/>
      <c r="BY509" s="598"/>
      <c r="BZ509" s="598"/>
      <c r="CA509" s="598"/>
      <c r="CB509" s="598"/>
      <c r="CC509" s="598"/>
      <c r="CD509" s="598"/>
      <c r="CE509" s="598"/>
      <c r="CF509" s="598"/>
      <c r="CG509" s="598"/>
      <c r="CH509" s="598"/>
      <c r="CI509" s="598"/>
      <c r="CJ509" s="598"/>
      <c r="CK509" s="598"/>
      <c r="CL509" s="598"/>
      <c r="CM509" s="598"/>
      <c r="CN509" s="598"/>
      <c r="CO509" s="598"/>
      <c r="CP509" s="598"/>
      <c r="CQ509" s="598"/>
      <c r="CR509" s="598"/>
      <c r="CS509" s="598"/>
      <c r="CT509" s="598"/>
      <c r="CU509" s="598"/>
      <c r="CV509" s="598"/>
      <c r="CW509" s="598"/>
      <c r="CX509" s="598"/>
      <c r="CY509" s="598"/>
      <c r="CZ509" s="598"/>
      <c r="DA509" s="598"/>
      <c r="DB509" s="598"/>
      <c r="DC509" s="598"/>
      <c r="DD509" s="598"/>
      <c r="DE509" s="598"/>
      <c r="DF509" s="598"/>
      <c r="DG509" s="598"/>
      <c r="DH509" s="598"/>
      <c r="DI509" s="598"/>
      <c r="DJ509" s="598"/>
      <c r="DK509" s="598"/>
      <c r="DL509" s="598"/>
      <c r="DM509" s="598"/>
      <c r="DN509" s="598"/>
      <c r="DO509" s="598"/>
      <c r="DP509" s="598"/>
      <c r="DQ509" s="598"/>
      <c r="DR509" s="598"/>
      <c r="DS509" s="598"/>
      <c r="DT509" s="598"/>
      <c r="DU509" s="598"/>
      <c r="DV509" s="598"/>
      <c r="DW509" s="598"/>
      <c r="DX509" s="598"/>
      <c r="DY509" s="598"/>
      <c r="DZ509" s="598"/>
      <c r="EA509" s="598"/>
      <c r="EB509" s="598"/>
      <c r="EC509" s="598"/>
      <c r="ED509" s="598"/>
      <c r="EE509" s="598"/>
      <c r="EF509" s="598"/>
      <c r="EG509" s="598"/>
      <c r="EH509" s="598"/>
      <c r="EI509" s="598"/>
      <c r="EJ509" s="598"/>
      <c r="EK509" s="598"/>
      <c r="EL509" s="598"/>
      <c r="EM509" s="598"/>
      <c r="EN509" s="598"/>
      <c r="EO509" s="598"/>
      <c r="EP509" s="598"/>
      <c r="EQ509" s="598"/>
      <c r="ER509" s="598"/>
    </row>
    <row r="510" spans="1:148" ht="15" customHeight="1">
      <c r="A510" s="598"/>
      <c r="B510" s="598"/>
      <c r="C510" s="598"/>
      <c r="D510" s="598"/>
      <c r="E510" s="598"/>
      <c r="F510" s="598"/>
      <c r="G510" s="598"/>
      <c r="H510" s="598"/>
      <c r="I510" s="598"/>
      <c r="J510" s="598"/>
      <c r="K510" s="598"/>
      <c r="L510" s="598"/>
      <c r="M510" s="598"/>
      <c r="N510" s="598"/>
      <c r="O510" s="598"/>
      <c r="P510" s="598"/>
      <c r="Q510" s="598"/>
      <c r="R510" s="598"/>
      <c r="S510" s="598"/>
      <c r="T510" s="598"/>
      <c r="U510" s="598"/>
      <c r="V510" s="598"/>
      <c r="W510" s="598"/>
      <c r="X510" s="598"/>
      <c r="Y510" s="598"/>
      <c r="Z510" s="598"/>
      <c r="AA510" s="598"/>
      <c r="AB510" s="598"/>
      <c r="AC510" s="598"/>
      <c r="AD510" s="598"/>
      <c r="AE510" s="598"/>
      <c r="AF510" s="598"/>
      <c r="AG510" s="598"/>
      <c r="AH510" s="598"/>
      <c r="AI510" s="598"/>
      <c r="AJ510" s="598"/>
      <c r="AK510" s="598"/>
      <c r="AL510" s="598"/>
      <c r="AM510" s="598"/>
      <c r="AN510" s="598"/>
      <c r="AO510" s="598"/>
      <c r="AP510" s="598"/>
      <c r="AQ510" s="598"/>
      <c r="AR510" s="598"/>
      <c r="AS510" s="598"/>
      <c r="AT510" s="598"/>
      <c r="AU510" s="598"/>
      <c r="AV510" s="598"/>
      <c r="AW510" s="598"/>
      <c r="AX510" s="598"/>
      <c r="AY510" s="598"/>
      <c r="AZ510" s="598"/>
      <c r="BA510" s="598"/>
      <c r="BB510" s="598"/>
      <c r="BC510" s="598"/>
      <c r="BD510" s="598"/>
      <c r="BE510" s="598"/>
      <c r="BF510" s="598"/>
      <c r="BG510" s="598"/>
      <c r="BH510" s="598"/>
      <c r="BI510" s="598"/>
      <c r="BJ510" s="598"/>
      <c r="BK510" s="598"/>
      <c r="BL510" s="598"/>
      <c r="BM510" s="598"/>
      <c r="BN510" s="598"/>
      <c r="BO510" s="598"/>
      <c r="BP510" s="598"/>
      <c r="BQ510" s="598"/>
      <c r="BR510" s="598"/>
      <c r="BS510" s="598"/>
      <c r="BT510" s="598"/>
      <c r="BU510" s="598"/>
      <c r="BV510" s="598"/>
      <c r="BW510" s="598"/>
      <c r="BX510" s="598"/>
      <c r="BY510" s="598"/>
      <c r="BZ510" s="598"/>
      <c r="CA510" s="598"/>
      <c r="CB510" s="598"/>
      <c r="CC510" s="598"/>
      <c r="CD510" s="598"/>
      <c r="CE510" s="598"/>
      <c r="CF510" s="598"/>
      <c r="CG510" s="598"/>
      <c r="CH510" s="598"/>
      <c r="CI510" s="598"/>
      <c r="CJ510" s="598"/>
      <c r="CK510" s="598"/>
      <c r="CL510" s="598"/>
      <c r="CM510" s="598"/>
      <c r="CN510" s="598"/>
      <c r="CO510" s="598"/>
      <c r="CP510" s="598"/>
      <c r="CQ510" s="598"/>
      <c r="CR510" s="598"/>
      <c r="CS510" s="598"/>
      <c r="CT510" s="598"/>
      <c r="CU510" s="598"/>
      <c r="CV510" s="598"/>
      <c r="CW510" s="598"/>
      <c r="CX510" s="598"/>
      <c r="CY510" s="598"/>
      <c r="CZ510" s="598"/>
      <c r="DA510" s="598"/>
      <c r="DB510" s="598"/>
      <c r="DC510" s="598"/>
      <c r="DD510" s="598"/>
      <c r="DE510" s="598"/>
      <c r="DF510" s="598"/>
      <c r="DG510" s="598"/>
      <c r="DH510" s="598"/>
      <c r="DI510" s="598"/>
      <c r="DJ510" s="598"/>
      <c r="DK510" s="598"/>
      <c r="DL510" s="598"/>
      <c r="DM510" s="598"/>
      <c r="DN510" s="598"/>
      <c r="DO510" s="598"/>
      <c r="DP510" s="598"/>
      <c r="DQ510" s="598"/>
      <c r="DR510" s="598"/>
      <c r="DS510" s="598"/>
      <c r="DT510" s="598"/>
      <c r="DU510" s="598"/>
      <c r="DV510" s="598"/>
      <c r="DW510" s="598"/>
      <c r="DX510" s="598"/>
      <c r="DY510" s="598"/>
      <c r="DZ510" s="598"/>
      <c r="EA510" s="598"/>
      <c r="EB510" s="598"/>
      <c r="EC510" s="598"/>
      <c r="ED510" s="598"/>
      <c r="EE510" s="598"/>
      <c r="EF510" s="598"/>
      <c r="EG510" s="598"/>
      <c r="EH510" s="598"/>
      <c r="EI510" s="598"/>
      <c r="EJ510" s="598"/>
      <c r="EK510" s="598"/>
      <c r="EL510" s="598"/>
      <c r="EM510" s="598"/>
      <c r="EN510" s="598"/>
      <c r="EO510" s="598"/>
      <c r="EP510" s="598"/>
      <c r="EQ510" s="598"/>
      <c r="ER510" s="598"/>
    </row>
    <row r="511" spans="1:148" ht="15" customHeight="1">
      <c r="A511" s="598"/>
      <c r="B511" s="598"/>
      <c r="C511" s="598"/>
      <c r="D511" s="598"/>
      <c r="E511" s="598"/>
      <c r="F511" s="598"/>
      <c r="G511" s="598"/>
      <c r="H511" s="598"/>
      <c r="I511" s="598"/>
      <c r="J511" s="598"/>
      <c r="K511" s="598"/>
      <c r="L511" s="598"/>
      <c r="M511" s="598"/>
      <c r="N511" s="598"/>
      <c r="O511" s="598"/>
      <c r="P511" s="598"/>
      <c r="Q511" s="598"/>
      <c r="R511" s="598"/>
      <c r="S511" s="598"/>
      <c r="T511" s="598"/>
      <c r="U511" s="598"/>
      <c r="V511" s="598"/>
      <c r="W511" s="598"/>
      <c r="X511" s="598"/>
      <c r="Y511" s="598"/>
      <c r="Z511" s="598"/>
      <c r="AA511" s="598"/>
      <c r="AB511" s="598"/>
      <c r="AC511" s="598"/>
      <c r="AD511" s="598"/>
      <c r="AE511" s="598"/>
      <c r="AF511" s="598"/>
      <c r="AG511" s="598"/>
      <c r="AH511" s="598"/>
      <c r="AI511" s="598"/>
      <c r="AJ511" s="598"/>
      <c r="AK511" s="598"/>
      <c r="AL511" s="598"/>
      <c r="AM511" s="598"/>
      <c r="AN511" s="598"/>
      <c r="AO511" s="598"/>
      <c r="AP511" s="598"/>
      <c r="AQ511" s="598"/>
      <c r="AR511" s="598"/>
      <c r="AS511" s="598"/>
      <c r="AT511" s="598"/>
      <c r="AU511" s="598"/>
      <c r="AV511" s="598"/>
      <c r="AW511" s="598"/>
      <c r="AX511" s="598"/>
      <c r="AY511" s="598"/>
      <c r="AZ511" s="598"/>
      <c r="BA511" s="598"/>
      <c r="BB511" s="598"/>
      <c r="BC511" s="598"/>
      <c r="BD511" s="598"/>
      <c r="BE511" s="598"/>
      <c r="BF511" s="598"/>
      <c r="BG511" s="598"/>
      <c r="BH511" s="598"/>
      <c r="BI511" s="598"/>
      <c r="BJ511" s="598"/>
      <c r="BK511" s="598"/>
      <c r="BL511" s="598"/>
      <c r="BM511" s="598"/>
      <c r="BN511" s="598"/>
      <c r="BO511" s="598"/>
      <c r="BP511" s="598"/>
      <c r="BQ511" s="598"/>
      <c r="BR511" s="598"/>
      <c r="BS511" s="598"/>
      <c r="BT511" s="598"/>
      <c r="BU511" s="598"/>
      <c r="BV511" s="598"/>
      <c r="BW511" s="598"/>
      <c r="BX511" s="598"/>
      <c r="BY511" s="598"/>
      <c r="BZ511" s="598"/>
      <c r="CA511" s="598"/>
      <c r="CB511" s="598"/>
      <c r="CC511" s="598"/>
      <c r="CD511" s="598"/>
      <c r="CE511" s="598"/>
      <c r="CF511" s="598"/>
      <c r="CG511" s="598"/>
      <c r="CH511" s="598"/>
      <c r="CI511" s="598"/>
      <c r="CJ511" s="598"/>
      <c r="CK511" s="598"/>
      <c r="CL511" s="598"/>
      <c r="CM511" s="598"/>
      <c r="CN511" s="598"/>
      <c r="CO511" s="598"/>
      <c r="CP511" s="598"/>
      <c r="CQ511" s="598"/>
      <c r="CR511" s="598"/>
      <c r="CS511" s="598"/>
      <c r="CT511" s="598"/>
      <c r="CU511" s="598"/>
      <c r="CV511" s="598"/>
      <c r="CW511" s="598"/>
      <c r="CX511" s="598"/>
      <c r="CY511" s="598"/>
      <c r="CZ511" s="598"/>
      <c r="DA511" s="598"/>
      <c r="DB511" s="598"/>
      <c r="DC511" s="598"/>
      <c r="DD511" s="598"/>
      <c r="DE511" s="598"/>
      <c r="DF511" s="598"/>
      <c r="DG511" s="598"/>
      <c r="DH511" s="598"/>
      <c r="DI511" s="598"/>
      <c r="DJ511" s="598"/>
      <c r="DK511" s="598"/>
      <c r="DL511" s="598"/>
      <c r="DM511" s="598"/>
      <c r="DN511" s="598"/>
      <c r="DO511" s="598"/>
      <c r="DP511" s="598"/>
      <c r="DQ511" s="598"/>
      <c r="DR511" s="598"/>
      <c r="DS511" s="598"/>
      <c r="DT511" s="598"/>
      <c r="DU511" s="598"/>
      <c r="DV511" s="598"/>
      <c r="DW511" s="598"/>
      <c r="DX511" s="598"/>
      <c r="DY511" s="598"/>
      <c r="DZ511" s="598"/>
      <c r="EA511" s="598"/>
      <c r="EB511" s="598"/>
      <c r="EC511" s="598"/>
      <c r="ED511" s="598"/>
      <c r="EE511" s="598"/>
      <c r="EF511" s="598"/>
      <c r="EG511" s="598"/>
      <c r="EH511" s="598"/>
      <c r="EI511" s="598"/>
      <c r="EJ511" s="598"/>
      <c r="EK511" s="598"/>
      <c r="EL511" s="598"/>
      <c r="EM511" s="598"/>
      <c r="EN511" s="598"/>
      <c r="EO511" s="598"/>
      <c r="EP511" s="598"/>
      <c r="EQ511" s="598"/>
      <c r="ER511" s="598"/>
    </row>
    <row r="512" spans="1:148" ht="15" customHeight="1">
      <c r="A512" s="598"/>
      <c r="B512" s="598"/>
      <c r="C512" s="598"/>
      <c r="D512" s="598"/>
      <c r="E512" s="598"/>
      <c r="F512" s="598"/>
      <c r="G512" s="598"/>
      <c r="H512" s="598"/>
      <c r="I512" s="598"/>
      <c r="J512" s="598"/>
      <c r="K512" s="598"/>
      <c r="L512" s="598"/>
      <c r="M512" s="598"/>
      <c r="N512" s="598"/>
      <c r="O512" s="598"/>
      <c r="P512" s="598"/>
      <c r="Q512" s="598"/>
      <c r="R512" s="598"/>
      <c r="S512" s="598"/>
      <c r="T512" s="598"/>
      <c r="U512" s="598"/>
      <c r="V512" s="598"/>
      <c r="W512" s="598"/>
      <c r="X512" s="598"/>
      <c r="Y512" s="598"/>
      <c r="Z512" s="598"/>
      <c r="AA512" s="598"/>
      <c r="AB512" s="598"/>
      <c r="AC512" s="598"/>
      <c r="AD512" s="598"/>
      <c r="AE512" s="598"/>
      <c r="AF512" s="598"/>
      <c r="AG512" s="598"/>
      <c r="AH512" s="598"/>
      <c r="AI512" s="598"/>
      <c r="AJ512" s="598"/>
      <c r="AK512" s="598"/>
      <c r="AL512" s="598"/>
      <c r="AM512" s="598"/>
      <c r="AN512" s="598"/>
      <c r="AO512" s="598"/>
      <c r="AP512" s="598"/>
      <c r="AQ512" s="598"/>
      <c r="AR512" s="598"/>
      <c r="AS512" s="598"/>
      <c r="AT512" s="598"/>
      <c r="AU512" s="598"/>
      <c r="AV512" s="598"/>
      <c r="AW512" s="598"/>
      <c r="AX512" s="598"/>
      <c r="AY512" s="598"/>
      <c r="AZ512" s="598"/>
      <c r="BA512" s="598"/>
      <c r="BB512" s="598"/>
      <c r="BC512" s="598"/>
      <c r="BD512" s="598"/>
      <c r="BE512" s="598"/>
      <c r="BF512" s="598"/>
      <c r="BG512" s="598"/>
      <c r="BH512" s="598"/>
      <c r="BI512" s="598"/>
      <c r="BJ512" s="598"/>
      <c r="BK512" s="598"/>
      <c r="BL512" s="598"/>
      <c r="BM512" s="598"/>
      <c r="BN512" s="598"/>
      <c r="BO512" s="598"/>
      <c r="BP512" s="598"/>
      <c r="BQ512" s="598"/>
      <c r="BR512" s="598"/>
      <c r="BS512" s="598"/>
      <c r="BT512" s="598"/>
      <c r="BU512" s="598"/>
      <c r="BV512" s="598"/>
      <c r="BW512" s="598"/>
      <c r="BX512" s="598"/>
      <c r="BY512" s="598"/>
      <c r="BZ512" s="598"/>
      <c r="CA512" s="598"/>
      <c r="CB512" s="598"/>
      <c r="CC512" s="598"/>
      <c r="CD512" s="598"/>
      <c r="CE512" s="598"/>
      <c r="CF512" s="598"/>
      <c r="CG512" s="598"/>
      <c r="CH512" s="598"/>
      <c r="CI512" s="598"/>
      <c r="CJ512" s="598"/>
      <c r="CK512" s="598"/>
      <c r="CL512" s="598"/>
      <c r="CM512" s="598"/>
      <c r="CN512" s="598"/>
      <c r="CO512" s="598"/>
      <c r="CP512" s="598"/>
      <c r="CQ512" s="598"/>
      <c r="CR512" s="598"/>
      <c r="CS512" s="598"/>
      <c r="CT512" s="598"/>
      <c r="CU512" s="598"/>
      <c r="CV512" s="598"/>
      <c r="CW512" s="598"/>
      <c r="CX512" s="598"/>
      <c r="CY512" s="598"/>
      <c r="CZ512" s="598"/>
      <c r="DA512" s="598"/>
      <c r="DB512" s="598"/>
      <c r="DC512" s="598"/>
      <c r="DD512" s="598"/>
      <c r="DE512" s="598"/>
      <c r="DF512" s="598"/>
      <c r="DG512" s="598"/>
      <c r="DH512" s="598"/>
      <c r="DI512" s="598"/>
      <c r="DJ512" s="598"/>
      <c r="DK512" s="598"/>
      <c r="DL512" s="598"/>
      <c r="DM512" s="598"/>
      <c r="DN512" s="598"/>
      <c r="DO512" s="598"/>
      <c r="DP512" s="598"/>
      <c r="DQ512" s="598"/>
      <c r="DR512" s="598"/>
      <c r="DS512" s="598"/>
      <c r="DT512" s="598"/>
      <c r="DU512" s="598"/>
      <c r="DV512" s="598"/>
      <c r="DW512" s="598"/>
      <c r="DX512" s="598"/>
      <c r="DY512" s="598"/>
      <c r="DZ512" s="598"/>
      <c r="EA512" s="598"/>
      <c r="EB512" s="598"/>
      <c r="EC512" s="598"/>
      <c r="ED512" s="598"/>
      <c r="EE512" s="598"/>
      <c r="EF512" s="598"/>
      <c r="EG512" s="598"/>
      <c r="EH512" s="598"/>
      <c r="EI512" s="598"/>
      <c r="EJ512" s="598"/>
      <c r="EK512" s="598"/>
      <c r="EL512" s="598"/>
      <c r="EM512" s="598"/>
      <c r="EN512" s="598"/>
      <c r="EO512" s="598"/>
      <c r="EP512" s="598"/>
      <c r="EQ512" s="598"/>
      <c r="ER512" s="598"/>
    </row>
    <row r="513" spans="1:148" ht="15" customHeight="1">
      <c r="A513" s="598"/>
      <c r="B513" s="598"/>
      <c r="C513" s="598"/>
      <c r="D513" s="598"/>
      <c r="E513" s="598"/>
      <c r="F513" s="598"/>
      <c r="G513" s="598"/>
      <c r="H513" s="598"/>
      <c r="I513" s="598"/>
      <c r="J513" s="598"/>
      <c r="K513" s="598"/>
      <c r="L513" s="598"/>
      <c r="M513" s="598"/>
      <c r="N513" s="598"/>
      <c r="O513" s="598"/>
      <c r="P513" s="598"/>
      <c r="Q513" s="598"/>
      <c r="R513" s="598"/>
      <c r="S513" s="598"/>
      <c r="T513" s="598"/>
      <c r="U513" s="598"/>
      <c r="V513" s="598"/>
      <c r="W513" s="598"/>
      <c r="X513" s="598"/>
      <c r="Y513" s="598"/>
      <c r="Z513" s="598"/>
      <c r="AA513" s="598"/>
      <c r="AB513" s="598"/>
      <c r="AC513" s="598"/>
      <c r="AD513" s="598"/>
      <c r="AE513" s="598"/>
      <c r="AF513" s="598"/>
      <c r="AG513" s="598"/>
      <c r="AH513" s="598"/>
      <c r="AI513" s="598"/>
      <c r="AJ513" s="598"/>
      <c r="AK513" s="598"/>
      <c r="AL513" s="598"/>
      <c r="AM513" s="598"/>
      <c r="AN513" s="598"/>
      <c r="AO513" s="598"/>
      <c r="AP513" s="598"/>
      <c r="AQ513" s="598"/>
      <c r="AR513" s="598"/>
      <c r="AS513" s="598"/>
      <c r="AT513" s="598"/>
      <c r="AU513" s="598"/>
      <c r="AV513" s="598"/>
      <c r="AW513" s="598"/>
      <c r="AX513" s="598"/>
      <c r="AY513" s="598"/>
      <c r="AZ513" s="598"/>
      <c r="BA513" s="598"/>
      <c r="BB513" s="598"/>
      <c r="BC513" s="598"/>
      <c r="BD513" s="598"/>
      <c r="BE513" s="598"/>
      <c r="BF513" s="598"/>
      <c r="BG513" s="598"/>
      <c r="BH513" s="598"/>
      <c r="BI513" s="598"/>
      <c r="BJ513" s="598"/>
      <c r="BK513" s="598"/>
      <c r="BL513" s="598"/>
      <c r="BM513" s="598"/>
      <c r="BN513" s="598"/>
      <c r="BO513" s="598"/>
      <c r="BP513" s="598"/>
      <c r="BQ513" s="598"/>
      <c r="BR513" s="598"/>
      <c r="BS513" s="598"/>
      <c r="BT513" s="598"/>
      <c r="BU513" s="598"/>
      <c r="BV513" s="598"/>
      <c r="BW513" s="598"/>
      <c r="BX513" s="598"/>
      <c r="BY513" s="598"/>
      <c r="BZ513" s="598"/>
      <c r="CA513" s="598"/>
      <c r="CB513" s="598"/>
      <c r="CC513" s="598"/>
      <c r="CD513" s="598"/>
      <c r="CE513" s="598"/>
      <c r="CF513" s="598"/>
      <c r="CG513" s="598"/>
      <c r="CH513" s="598"/>
      <c r="CI513" s="598"/>
      <c r="CJ513" s="598"/>
      <c r="CK513" s="598"/>
      <c r="CL513" s="598"/>
      <c r="CM513" s="598"/>
      <c r="CN513" s="598"/>
      <c r="CO513" s="598"/>
      <c r="CP513" s="598"/>
      <c r="CQ513" s="598"/>
      <c r="CR513" s="598"/>
      <c r="CS513" s="598"/>
      <c r="CT513" s="598"/>
      <c r="CU513" s="598"/>
      <c r="CV513" s="598"/>
      <c r="CW513" s="598"/>
      <c r="CX513" s="598"/>
      <c r="CY513" s="598"/>
      <c r="CZ513" s="598"/>
      <c r="DA513" s="598"/>
      <c r="DB513" s="598"/>
      <c r="DC513" s="598"/>
      <c r="DD513" s="598"/>
      <c r="DE513" s="598"/>
      <c r="DF513" s="598"/>
      <c r="DG513" s="598"/>
      <c r="DH513" s="598"/>
      <c r="DI513" s="598"/>
      <c r="DJ513" s="598"/>
      <c r="DK513" s="598"/>
      <c r="DL513" s="598"/>
      <c r="DM513" s="598"/>
      <c r="DN513" s="598"/>
      <c r="DO513" s="598"/>
      <c r="DP513" s="598"/>
      <c r="DQ513" s="598"/>
      <c r="DR513" s="598"/>
      <c r="DS513" s="598"/>
      <c r="DT513" s="598"/>
      <c r="DU513" s="598"/>
      <c r="DV513" s="598"/>
      <c r="DW513" s="598"/>
      <c r="DX513" s="598"/>
      <c r="DY513" s="598"/>
      <c r="DZ513" s="598"/>
      <c r="EA513" s="598"/>
      <c r="EB513" s="598"/>
      <c r="EC513" s="598"/>
      <c r="ED513" s="598"/>
      <c r="EE513" s="598"/>
      <c r="EF513" s="598"/>
      <c r="EG513" s="598"/>
      <c r="EH513" s="598"/>
      <c r="EI513" s="598"/>
      <c r="EJ513" s="598"/>
      <c r="EK513" s="598"/>
      <c r="EL513" s="598"/>
      <c r="EM513" s="598"/>
      <c r="EN513" s="598"/>
      <c r="EO513" s="598"/>
      <c r="EP513" s="598"/>
      <c r="EQ513" s="598"/>
      <c r="ER513" s="598"/>
    </row>
    <row r="514" spans="1:148" ht="15" customHeight="1">
      <c r="A514" s="598"/>
      <c r="B514" s="598"/>
      <c r="C514" s="598"/>
      <c r="D514" s="598"/>
      <c r="E514" s="598"/>
      <c r="F514" s="598"/>
      <c r="G514" s="598"/>
      <c r="H514" s="598"/>
      <c r="I514" s="598"/>
      <c r="J514" s="598"/>
      <c r="K514" s="598"/>
      <c r="L514" s="598"/>
      <c r="M514" s="598"/>
      <c r="N514" s="598"/>
      <c r="O514" s="598"/>
      <c r="P514" s="598"/>
      <c r="Q514" s="598"/>
      <c r="R514" s="598"/>
      <c r="S514" s="598"/>
      <c r="T514" s="598"/>
      <c r="U514" s="598"/>
      <c r="V514" s="598"/>
      <c r="W514" s="598"/>
      <c r="X514" s="598"/>
      <c r="Y514" s="598"/>
      <c r="Z514" s="598"/>
      <c r="AA514" s="598"/>
      <c r="AB514" s="598"/>
      <c r="AC514" s="598"/>
      <c r="AD514" s="598"/>
      <c r="AE514" s="598"/>
      <c r="AF514" s="598"/>
      <c r="AG514" s="598"/>
      <c r="AH514" s="598"/>
      <c r="AI514" s="598"/>
      <c r="AJ514" s="598"/>
      <c r="AK514" s="598"/>
      <c r="AL514" s="598"/>
      <c r="AM514" s="598"/>
      <c r="AN514" s="598"/>
      <c r="AO514" s="598"/>
      <c r="AP514" s="598"/>
      <c r="AQ514" s="598"/>
      <c r="AR514" s="598"/>
      <c r="AS514" s="598"/>
      <c r="AT514" s="598"/>
      <c r="AU514" s="598"/>
      <c r="AV514" s="598"/>
      <c r="AW514" s="598"/>
      <c r="AX514" s="598"/>
      <c r="AY514" s="598"/>
      <c r="AZ514" s="598"/>
      <c r="BA514" s="598"/>
      <c r="BB514" s="598"/>
      <c r="BC514" s="598"/>
      <c r="BD514" s="598"/>
      <c r="BE514" s="598"/>
      <c r="BF514" s="598"/>
      <c r="BG514" s="598"/>
      <c r="BH514" s="598"/>
      <c r="BI514" s="598"/>
      <c r="BJ514" s="598"/>
      <c r="BK514" s="598"/>
      <c r="BL514" s="598"/>
      <c r="BM514" s="598"/>
      <c r="BN514" s="598"/>
      <c r="BO514" s="598"/>
      <c r="BP514" s="598"/>
      <c r="BQ514" s="598"/>
      <c r="BR514" s="598"/>
      <c r="BS514" s="598"/>
      <c r="BT514" s="598"/>
      <c r="BU514" s="598"/>
      <c r="BV514" s="598"/>
      <c r="BW514" s="598"/>
      <c r="BX514" s="598"/>
      <c r="BY514" s="598"/>
      <c r="BZ514" s="598"/>
      <c r="CA514" s="598"/>
      <c r="CB514" s="598"/>
      <c r="CC514" s="598"/>
      <c r="CD514" s="598"/>
      <c r="CE514" s="598"/>
      <c r="CF514" s="598"/>
      <c r="CG514" s="598"/>
      <c r="CH514" s="598"/>
      <c r="CI514" s="598"/>
      <c r="CJ514" s="598"/>
      <c r="CK514" s="598"/>
      <c r="CL514" s="598"/>
      <c r="CM514" s="598"/>
      <c r="CN514" s="598"/>
      <c r="CO514" s="598"/>
      <c r="CP514" s="598"/>
      <c r="CQ514" s="598"/>
      <c r="CR514" s="598"/>
      <c r="CS514" s="598"/>
      <c r="CT514" s="598"/>
      <c r="CU514" s="598"/>
      <c r="CV514" s="598"/>
      <c r="CW514" s="598"/>
      <c r="CX514" s="598"/>
      <c r="CY514" s="598"/>
      <c r="CZ514" s="598"/>
      <c r="DA514" s="598"/>
      <c r="DB514" s="598"/>
      <c r="DC514" s="598"/>
      <c r="DD514" s="598"/>
      <c r="DE514" s="598"/>
      <c r="DF514" s="598"/>
      <c r="DG514" s="598"/>
      <c r="DH514" s="598"/>
      <c r="DI514" s="598"/>
      <c r="DJ514" s="598"/>
      <c r="DK514" s="598"/>
      <c r="DL514" s="598"/>
      <c r="DM514" s="598"/>
      <c r="DN514" s="598"/>
      <c r="DO514" s="598"/>
      <c r="DP514" s="598"/>
      <c r="DQ514" s="598"/>
      <c r="DR514" s="598"/>
      <c r="DS514" s="598"/>
      <c r="DT514" s="598"/>
      <c r="DU514" s="598"/>
      <c r="DV514" s="598"/>
      <c r="DW514" s="598"/>
      <c r="DX514" s="598"/>
      <c r="DY514" s="598"/>
      <c r="DZ514" s="598"/>
      <c r="EA514" s="598"/>
      <c r="EB514" s="598"/>
      <c r="EC514" s="598"/>
      <c r="ED514" s="598"/>
      <c r="EE514" s="598"/>
      <c r="EF514" s="598"/>
      <c r="EG514" s="598"/>
      <c r="EH514" s="598"/>
      <c r="EI514" s="598"/>
      <c r="EJ514" s="598"/>
      <c r="EK514" s="598"/>
      <c r="EL514" s="598"/>
      <c r="EM514" s="598"/>
      <c r="EN514" s="598"/>
      <c r="EO514" s="598"/>
      <c r="EP514" s="598"/>
      <c r="EQ514" s="598"/>
      <c r="ER514" s="598"/>
    </row>
    <row r="515" spans="1:148" ht="15" customHeight="1">
      <c r="A515" s="598"/>
      <c r="B515" s="598"/>
      <c r="C515" s="598"/>
      <c r="D515" s="598"/>
      <c r="E515" s="598"/>
      <c r="F515" s="598"/>
      <c r="G515" s="598"/>
      <c r="H515" s="598"/>
      <c r="I515" s="598"/>
      <c r="J515" s="598"/>
      <c r="K515" s="598"/>
      <c r="L515" s="598"/>
      <c r="M515" s="598"/>
      <c r="N515" s="598"/>
      <c r="O515" s="598"/>
      <c r="P515" s="598"/>
      <c r="Q515" s="598"/>
      <c r="R515" s="598"/>
      <c r="S515" s="598"/>
      <c r="T515" s="598"/>
      <c r="U515" s="598"/>
      <c r="V515" s="598"/>
      <c r="W515" s="598"/>
      <c r="X515" s="598"/>
      <c r="Y515" s="598"/>
      <c r="Z515" s="598"/>
      <c r="AA515" s="598"/>
      <c r="AB515" s="598"/>
      <c r="AC515" s="598"/>
      <c r="AD515" s="598"/>
      <c r="AE515" s="598"/>
      <c r="AF515" s="598"/>
      <c r="AG515" s="598"/>
      <c r="AH515" s="598"/>
      <c r="AI515" s="598"/>
      <c r="AJ515" s="598"/>
      <c r="AK515" s="598"/>
      <c r="AL515" s="598"/>
      <c r="AM515" s="598"/>
      <c r="AN515" s="598"/>
      <c r="AO515" s="598"/>
      <c r="AP515" s="598"/>
      <c r="AQ515" s="598"/>
      <c r="AR515" s="598"/>
      <c r="AS515" s="598"/>
      <c r="AT515" s="598"/>
      <c r="AU515" s="598"/>
      <c r="AV515" s="598"/>
      <c r="AW515" s="598"/>
      <c r="AX515" s="598"/>
      <c r="AY515" s="598"/>
      <c r="AZ515" s="598"/>
      <c r="BA515" s="598"/>
      <c r="BB515" s="598"/>
      <c r="BC515" s="598"/>
      <c r="BD515" s="598"/>
      <c r="BE515" s="598"/>
      <c r="BF515" s="598"/>
      <c r="BG515" s="598"/>
      <c r="BH515" s="598"/>
      <c r="BI515" s="598"/>
      <c r="BJ515" s="598"/>
      <c r="BK515" s="598"/>
      <c r="BL515" s="598"/>
      <c r="BM515" s="598"/>
      <c r="BN515" s="598"/>
      <c r="BO515" s="598"/>
      <c r="BP515" s="598"/>
      <c r="BQ515" s="598"/>
      <c r="BR515" s="598"/>
      <c r="BS515" s="598"/>
      <c r="BT515" s="598"/>
      <c r="BU515" s="598"/>
      <c r="BV515" s="598"/>
      <c r="BW515" s="598"/>
      <c r="BX515" s="598"/>
      <c r="BY515" s="598"/>
      <c r="BZ515" s="598"/>
      <c r="CA515" s="598"/>
      <c r="CB515" s="598"/>
      <c r="CC515" s="598"/>
      <c r="CD515" s="598"/>
      <c r="CE515" s="598"/>
      <c r="CF515" s="598"/>
      <c r="CG515" s="598"/>
      <c r="CH515" s="598"/>
      <c r="CI515" s="598"/>
      <c r="CJ515" s="598"/>
      <c r="CK515" s="598"/>
      <c r="CL515" s="598"/>
      <c r="CM515" s="598"/>
      <c r="CN515" s="598"/>
      <c r="CO515" s="598"/>
      <c r="CP515" s="598"/>
      <c r="CQ515" s="598"/>
      <c r="CR515" s="598"/>
      <c r="CS515" s="598"/>
      <c r="CT515" s="598"/>
      <c r="CU515" s="598"/>
      <c r="CV515" s="598"/>
      <c r="CW515" s="598"/>
      <c r="CX515" s="598"/>
      <c r="CY515" s="598"/>
      <c r="CZ515" s="598"/>
      <c r="DA515" s="598"/>
      <c r="DB515" s="598"/>
      <c r="DC515" s="598"/>
      <c r="DD515" s="598"/>
      <c r="DE515" s="598"/>
      <c r="DF515" s="598"/>
      <c r="DG515" s="598"/>
      <c r="DH515" s="598"/>
      <c r="DI515" s="598"/>
      <c r="DJ515" s="598"/>
      <c r="DK515" s="598"/>
      <c r="DL515" s="598"/>
      <c r="DM515" s="598"/>
      <c r="DN515" s="598"/>
      <c r="DO515" s="598"/>
      <c r="DP515" s="598"/>
      <c r="DQ515" s="598"/>
      <c r="DR515" s="598"/>
      <c r="DS515" s="598"/>
      <c r="DT515" s="598"/>
      <c r="DU515" s="598"/>
      <c r="DV515" s="598"/>
      <c r="DW515" s="598"/>
      <c r="DX515" s="598"/>
      <c r="DY515" s="598"/>
      <c r="DZ515" s="598"/>
      <c r="EA515" s="598"/>
      <c r="EB515" s="598"/>
      <c r="EC515" s="598"/>
      <c r="ED515" s="598"/>
      <c r="EE515" s="598"/>
      <c r="EF515" s="598"/>
      <c r="EG515" s="598"/>
      <c r="EH515" s="598"/>
      <c r="EI515" s="598"/>
      <c r="EJ515" s="598"/>
      <c r="EK515" s="598"/>
      <c r="EL515" s="598"/>
      <c r="EM515" s="598"/>
      <c r="EN515" s="598"/>
      <c r="EO515" s="598"/>
      <c r="EP515" s="598"/>
      <c r="EQ515" s="598"/>
      <c r="ER515" s="598"/>
    </row>
    <row r="516" spans="1:148" ht="15" customHeight="1">
      <c r="A516" s="598"/>
      <c r="B516" s="598"/>
      <c r="C516" s="598"/>
      <c r="D516" s="598"/>
      <c r="E516" s="598"/>
      <c r="F516" s="598"/>
      <c r="G516" s="598"/>
      <c r="H516" s="598"/>
      <c r="I516" s="598"/>
      <c r="J516" s="598"/>
      <c r="K516" s="598"/>
      <c r="L516" s="598"/>
      <c r="M516" s="598"/>
      <c r="N516" s="598"/>
      <c r="O516" s="598"/>
      <c r="P516" s="598"/>
      <c r="Q516" s="598"/>
      <c r="R516" s="598"/>
      <c r="S516" s="598"/>
      <c r="T516" s="598"/>
      <c r="U516" s="598"/>
      <c r="V516" s="598"/>
      <c r="W516" s="598"/>
      <c r="X516" s="598"/>
      <c r="Y516" s="598"/>
      <c r="Z516" s="598"/>
      <c r="AA516" s="598"/>
      <c r="AB516" s="598"/>
      <c r="AC516" s="598"/>
      <c r="AD516" s="598"/>
      <c r="AE516" s="598"/>
      <c r="AF516" s="598"/>
      <c r="AG516" s="598"/>
      <c r="AH516" s="598"/>
      <c r="AI516" s="598"/>
      <c r="AJ516" s="598"/>
      <c r="AK516" s="598"/>
      <c r="AL516" s="598"/>
      <c r="AM516" s="598"/>
      <c r="AN516" s="598"/>
      <c r="AO516" s="598"/>
      <c r="AP516" s="598"/>
      <c r="AQ516" s="598"/>
      <c r="AR516" s="598"/>
      <c r="AS516" s="598"/>
      <c r="AT516" s="598"/>
      <c r="AU516" s="598"/>
      <c r="AV516" s="598"/>
      <c r="AW516" s="598"/>
      <c r="AX516" s="598"/>
      <c r="AY516" s="598"/>
      <c r="AZ516" s="598"/>
      <c r="BA516" s="598"/>
      <c r="BB516" s="598"/>
      <c r="BC516" s="598"/>
      <c r="BD516" s="598"/>
      <c r="BE516" s="598"/>
      <c r="BF516" s="598"/>
      <c r="BG516" s="598"/>
      <c r="BH516" s="598"/>
      <c r="BI516" s="598"/>
      <c r="BJ516" s="598"/>
      <c r="BK516" s="598"/>
      <c r="BL516" s="598"/>
      <c r="BM516" s="598"/>
      <c r="BN516" s="598"/>
      <c r="BO516" s="598"/>
      <c r="BP516" s="598"/>
      <c r="BQ516" s="598"/>
      <c r="BR516" s="598"/>
      <c r="BS516" s="598"/>
      <c r="BT516" s="598"/>
      <c r="BU516" s="598"/>
      <c r="BV516" s="598"/>
      <c r="BW516" s="598"/>
      <c r="BX516" s="598"/>
      <c r="BY516" s="598"/>
      <c r="BZ516" s="598"/>
      <c r="CA516" s="598"/>
      <c r="CB516" s="598"/>
      <c r="CC516" s="598"/>
      <c r="CD516" s="598"/>
      <c r="CE516" s="598"/>
      <c r="CF516" s="598"/>
      <c r="CG516" s="598"/>
      <c r="CH516" s="598"/>
      <c r="CI516" s="598"/>
      <c r="CJ516" s="598"/>
      <c r="CK516" s="598"/>
      <c r="CL516" s="598"/>
      <c r="CM516" s="598"/>
      <c r="CN516" s="598"/>
      <c r="CO516" s="598"/>
      <c r="CP516" s="598"/>
      <c r="CQ516" s="598"/>
      <c r="CR516" s="598"/>
      <c r="CS516" s="598"/>
      <c r="CT516" s="598"/>
      <c r="CU516" s="598"/>
      <c r="CV516" s="598"/>
      <c r="CW516" s="598"/>
      <c r="CX516" s="598"/>
      <c r="CY516" s="598"/>
      <c r="CZ516" s="598"/>
      <c r="DA516" s="598"/>
      <c r="DB516" s="598"/>
      <c r="DC516" s="598"/>
      <c r="DD516" s="598"/>
      <c r="DE516" s="598"/>
      <c r="DF516" s="598"/>
      <c r="DG516" s="598"/>
      <c r="DH516" s="598"/>
      <c r="DI516" s="598"/>
      <c r="DJ516" s="598"/>
      <c r="DK516" s="598"/>
      <c r="DL516" s="598"/>
      <c r="DM516" s="598"/>
      <c r="DN516" s="598"/>
      <c r="DO516" s="598"/>
      <c r="DP516" s="598"/>
      <c r="DQ516" s="598"/>
      <c r="DR516" s="598"/>
      <c r="DS516" s="598"/>
      <c r="DT516" s="598"/>
      <c r="DU516" s="598"/>
      <c r="DV516" s="598"/>
      <c r="DW516" s="598"/>
      <c r="DX516" s="598"/>
      <c r="DY516" s="598"/>
      <c r="DZ516" s="598"/>
      <c r="EA516" s="598"/>
      <c r="EB516" s="598"/>
      <c r="EC516" s="598"/>
      <c r="ED516" s="598"/>
      <c r="EE516" s="598"/>
      <c r="EF516" s="598"/>
      <c r="EG516" s="598"/>
      <c r="EH516" s="598"/>
      <c r="EI516" s="598"/>
      <c r="EJ516" s="598"/>
      <c r="EK516" s="598"/>
      <c r="EL516" s="598"/>
      <c r="EM516" s="598"/>
      <c r="EN516" s="598"/>
      <c r="EO516" s="598"/>
      <c r="EP516" s="598"/>
      <c r="EQ516" s="598"/>
      <c r="ER516" s="598"/>
    </row>
    <row r="517" spans="1:148" ht="15" customHeight="1">
      <c r="A517" s="598"/>
      <c r="B517" s="598"/>
      <c r="C517" s="598"/>
      <c r="D517" s="598"/>
      <c r="E517" s="598"/>
      <c r="F517" s="598"/>
      <c r="G517" s="598"/>
      <c r="H517" s="598"/>
      <c r="I517" s="598"/>
      <c r="J517" s="598"/>
      <c r="K517" s="598"/>
      <c r="L517" s="598"/>
      <c r="M517" s="598"/>
      <c r="N517" s="598"/>
      <c r="O517" s="598"/>
      <c r="P517" s="598"/>
      <c r="Q517" s="598"/>
      <c r="R517" s="598"/>
      <c r="S517" s="598"/>
      <c r="T517" s="598"/>
      <c r="U517" s="598"/>
      <c r="V517" s="598"/>
      <c r="W517" s="598"/>
      <c r="X517" s="598"/>
      <c r="Y517" s="598"/>
      <c r="Z517" s="598"/>
      <c r="AA517" s="598"/>
      <c r="AB517" s="598"/>
      <c r="AC517" s="598"/>
      <c r="AD517" s="598"/>
      <c r="AE517" s="598"/>
      <c r="AF517" s="598"/>
      <c r="AG517" s="598"/>
      <c r="AH517" s="598"/>
      <c r="AI517" s="598"/>
      <c r="AJ517" s="598"/>
      <c r="AK517" s="598"/>
      <c r="AL517" s="598"/>
      <c r="AM517" s="598"/>
      <c r="AN517" s="598"/>
      <c r="AO517" s="598"/>
      <c r="AP517" s="598"/>
      <c r="AQ517" s="598"/>
      <c r="AR517" s="598"/>
      <c r="AS517" s="598"/>
      <c r="AT517" s="598"/>
      <c r="AU517" s="598"/>
      <c r="AV517" s="598"/>
      <c r="AW517" s="598"/>
      <c r="AX517" s="598"/>
      <c r="AY517" s="598"/>
      <c r="AZ517" s="598"/>
      <c r="BA517" s="598"/>
      <c r="BB517" s="598"/>
      <c r="BC517" s="598"/>
      <c r="BD517" s="598"/>
      <c r="BE517" s="598"/>
      <c r="BF517" s="598"/>
      <c r="BG517" s="598"/>
      <c r="BH517" s="598"/>
      <c r="BI517" s="598"/>
      <c r="BJ517" s="598"/>
      <c r="BK517" s="598"/>
      <c r="BL517" s="598"/>
      <c r="BM517" s="598"/>
      <c r="BN517" s="598"/>
      <c r="BO517" s="598"/>
      <c r="BP517" s="598"/>
      <c r="BQ517" s="598"/>
      <c r="BR517" s="598"/>
      <c r="BS517" s="598"/>
      <c r="BT517" s="598"/>
      <c r="BU517" s="598"/>
      <c r="BV517" s="598"/>
      <c r="BW517" s="598"/>
      <c r="BX517" s="598"/>
      <c r="BY517" s="598"/>
      <c r="BZ517" s="598"/>
      <c r="CA517" s="598"/>
      <c r="CB517" s="598"/>
      <c r="CC517" s="598"/>
      <c r="CD517" s="598"/>
      <c r="CE517" s="598"/>
      <c r="CF517" s="598"/>
      <c r="CG517" s="598"/>
      <c r="CH517" s="598"/>
      <c r="CI517" s="598"/>
      <c r="CJ517" s="598"/>
      <c r="CK517" s="598"/>
      <c r="CL517" s="598"/>
      <c r="CM517" s="598"/>
      <c r="CN517" s="598"/>
      <c r="CO517" s="598"/>
      <c r="CP517" s="598"/>
      <c r="CQ517" s="598"/>
      <c r="CR517" s="598"/>
      <c r="CS517" s="598"/>
      <c r="CT517" s="598"/>
      <c r="CU517" s="598"/>
      <c r="CV517" s="598"/>
      <c r="CW517" s="598"/>
      <c r="CX517" s="598"/>
      <c r="CY517" s="598"/>
      <c r="CZ517" s="598"/>
      <c r="DA517" s="598"/>
      <c r="DB517" s="598"/>
      <c r="DC517" s="598"/>
      <c r="DD517" s="598"/>
      <c r="DE517" s="598"/>
      <c r="DF517" s="598"/>
      <c r="DG517" s="598"/>
      <c r="DH517" s="598"/>
      <c r="DI517" s="598"/>
      <c r="DJ517" s="598"/>
      <c r="DK517" s="598"/>
      <c r="DL517" s="598"/>
      <c r="DM517" s="598"/>
      <c r="DN517" s="598"/>
      <c r="DO517" s="598"/>
      <c r="DP517" s="598"/>
      <c r="DQ517" s="598"/>
      <c r="DR517" s="598"/>
      <c r="DS517" s="598"/>
      <c r="DT517" s="598"/>
      <c r="DU517" s="598"/>
      <c r="DV517" s="598"/>
      <c r="DW517" s="598"/>
      <c r="DX517" s="598"/>
      <c r="DY517" s="598"/>
      <c r="DZ517" s="598"/>
      <c r="EA517" s="598"/>
      <c r="EB517" s="598"/>
      <c r="EC517" s="598"/>
      <c r="ED517" s="598"/>
      <c r="EE517" s="598"/>
      <c r="EF517" s="598"/>
      <c r="EG517" s="598"/>
      <c r="EH517" s="598"/>
      <c r="EI517" s="598"/>
      <c r="EJ517" s="598"/>
      <c r="EK517" s="598"/>
      <c r="EL517" s="598"/>
      <c r="EM517" s="598"/>
      <c r="EN517" s="598"/>
      <c r="EO517" s="598"/>
      <c r="EP517" s="598"/>
      <c r="EQ517" s="598"/>
      <c r="ER517" s="598"/>
    </row>
    <row r="518" spans="1:148" ht="15" customHeight="1">
      <c r="A518" s="598"/>
      <c r="B518" s="598"/>
      <c r="C518" s="598"/>
      <c r="D518" s="598"/>
      <c r="E518" s="598"/>
      <c r="F518" s="598"/>
      <c r="G518" s="598"/>
      <c r="H518" s="598"/>
      <c r="I518" s="598"/>
      <c r="J518" s="598"/>
      <c r="K518" s="598"/>
      <c r="L518" s="598"/>
      <c r="M518" s="598"/>
      <c r="N518" s="598"/>
      <c r="O518" s="598"/>
      <c r="P518" s="598"/>
      <c r="Q518" s="598"/>
      <c r="R518" s="598"/>
      <c r="S518" s="598"/>
      <c r="T518" s="598"/>
      <c r="U518" s="598"/>
      <c r="V518" s="598"/>
      <c r="W518" s="598"/>
      <c r="X518" s="598"/>
      <c r="Y518" s="598"/>
      <c r="Z518" s="598"/>
      <c r="AA518" s="598"/>
      <c r="AB518" s="598"/>
      <c r="AC518" s="598"/>
      <c r="AD518" s="598"/>
      <c r="AE518" s="598"/>
      <c r="AF518" s="598"/>
      <c r="AG518" s="598"/>
      <c r="AH518" s="598"/>
      <c r="AI518" s="598"/>
      <c r="AJ518" s="598"/>
      <c r="AK518" s="598"/>
      <c r="AL518" s="598"/>
      <c r="AM518" s="598"/>
      <c r="AN518" s="598"/>
      <c r="AO518" s="598"/>
      <c r="AP518" s="598"/>
      <c r="AQ518" s="598"/>
      <c r="AR518" s="598"/>
      <c r="AS518" s="598"/>
      <c r="AT518" s="598"/>
      <c r="AU518" s="598"/>
      <c r="AV518" s="598"/>
      <c r="AW518" s="598"/>
      <c r="AX518" s="598"/>
      <c r="AY518" s="598"/>
      <c r="AZ518" s="598"/>
      <c r="BA518" s="598"/>
      <c r="BB518" s="598"/>
      <c r="BC518" s="598"/>
      <c r="BD518" s="598"/>
      <c r="BE518" s="598"/>
      <c r="BF518" s="598"/>
      <c r="BG518" s="598"/>
      <c r="BH518" s="598"/>
      <c r="BI518" s="598"/>
      <c r="BJ518" s="598"/>
      <c r="BK518" s="598"/>
      <c r="BL518" s="598"/>
      <c r="BM518" s="598"/>
      <c r="BN518" s="598"/>
      <c r="BO518" s="598"/>
      <c r="BP518" s="598"/>
      <c r="BQ518" s="598"/>
      <c r="BR518" s="598"/>
      <c r="BS518" s="598"/>
      <c r="BT518" s="598"/>
      <c r="BU518" s="598"/>
      <c r="BV518" s="598"/>
      <c r="BW518" s="598"/>
      <c r="BX518" s="598"/>
      <c r="BY518" s="598"/>
      <c r="BZ518" s="598"/>
      <c r="CA518" s="598"/>
      <c r="CB518" s="598"/>
      <c r="CC518" s="598"/>
      <c r="CD518" s="598"/>
      <c r="CE518" s="598"/>
      <c r="CF518" s="598"/>
      <c r="CG518" s="598"/>
      <c r="CH518" s="598"/>
      <c r="CI518" s="598"/>
      <c r="CJ518" s="598"/>
      <c r="CK518" s="598"/>
      <c r="CL518" s="598"/>
      <c r="CM518" s="598"/>
      <c r="CN518" s="598"/>
      <c r="CO518" s="598"/>
      <c r="CP518" s="598"/>
      <c r="CQ518" s="598"/>
      <c r="CR518" s="598"/>
      <c r="CS518" s="598"/>
      <c r="CT518" s="598"/>
      <c r="CU518" s="598"/>
      <c r="CV518" s="598"/>
      <c r="CW518" s="598"/>
      <c r="CX518" s="598"/>
      <c r="CY518" s="598"/>
      <c r="CZ518" s="598"/>
      <c r="DA518" s="598"/>
      <c r="DB518" s="598"/>
      <c r="DC518" s="598"/>
      <c r="DD518" s="598"/>
      <c r="DE518" s="598"/>
      <c r="DF518" s="598"/>
      <c r="DG518" s="598"/>
      <c r="DH518" s="598"/>
      <c r="DI518" s="598"/>
      <c r="DJ518" s="598"/>
      <c r="DK518" s="598"/>
      <c r="DL518" s="598"/>
      <c r="DM518" s="598"/>
      <c r="DN518" s="598"/>
      <c r="DO518" s="598"/>
      <c r="DP518" s="598"/>
      <c r="DQ518" s="598"/>
      <c r="DR518" s="598"/>
      <c r="DS518" s="598"/>
      <c r="DT518" s="598"/>
      <c r="DU518" s="598"/>
      <c r="DV518" s="598"/>
      <c r="DW518" s="598"/>
      <c r="DX518" s="598"/>
      <c r="DY518" s="598"/>
      <c r="DZ518" s="598"/>
      <c r="EA518" s="598"/>
      <c r="EB518" s="598"/>
      <c r="EC518" s="598"/>
      <c r="ED518" s="598"/>
      <c r="EE518" s="598"/>
      <c r="EF518" s="598"/>
      <c r="EG518" s="598"/>
      <c r="EH518" s="598"/>
      <c r="EI518" s="598"/>
      <c r="EJ518" s="598"/>
      <c r="EK518" s="598"/>
      <c r="EL518" s="598"/>
      <c r="EM518" s="598"/>
      <c r="EN518" s="598"/>
      <c r="EO518" s="598"/>
      <c r="EP518" s="598"/>
      <c r="EQ518" s="598"/>
      <c r="ER518" s="598"/>
    </row>
    <row r="519" spans="1:148" ht="15" customHeight="1">
      <c r="A519" s="598"/>
      <c r="B519" s="598"/>
      <c r="C519" s="598"/>
      <c r="D519" s="598"/>
      <c r="E519" s="598"/>
      <c r="F519" s="598"/>
      <c r="G519" s="598"/>
      <c r="H519" s="598"/>
      <c r="I519" s="598"/>
      <c r="J519" s="598"/>
      <c r="K519" s="598"/>
      <c r="L519" s="598"/>
      <c r="M519" s="598"/>
      <c r="N519" s="598"/>
      <c r="O519" s="598"/>
      <c r="P519" s="598"/>
      <c r="Q519" s="598"/>
      <c r="R519" s="598"/>
      <c r="S519" s="598"/>
      <c r="T519" s="598"/>
      <c r="U519" s="598"/>
      <c r="V519" s="598"/>
      <c r="W519" s="598"/>
      <c r="X519" s="598"/>
      <c r="Y519" s="598"/>
      <c r="Z519" s="598"/>
      <c r="AA519" s="598"/>
      <c r="AB519" s="598"/>
      <c r="AC519" s="598"/>
      <c r="AD519" s="598"/>
      <c r="AE519" s="598"/>
      <c r="AF519" s="598"/>
      <c r="AG519" s="598"/>
      <c r="AH519" s="598"/>
      <c r="AI519" s="598"/>
      <c r="AJ519" s="598"/>
      <c r="AK519" s="598"/>
      <c r="AL519" s="598"/>
      <c r="AM519" s="598"/>
      <c r="AN519" s="598"/>
      <c r="AO519" s="598"/>
      <c r="AP519" s="598"/>
      <c r="AQ519" s="598"/>
      <c r="AR519" s="598"/>
      <c r="AS519" s="598"/>
      <c r="AT519" s="598"/>
      <c r="AU519" s="598"/>
      <c r="AV519" s="598"/>
      <c r="AW519" s="598"/>
      <c r="AX519" s="598"/>
      <c r="AY519" s="598"/>
      <c r="AZ519" s="598"/>
      <c r="BA519" s="598"/>
      <c r="BB519" s="598"/>
      <c r="BC519" s="598"/>
      <c r="BD519" s="598"/>
      <c r="BE519" s="598"/>
      <c r="BF519" s="598"/>
      <c r="BG519" s="598"/>
      <c r="BH519" s="598"/>
      <c r="BI519" s="598"/>
      <c r="BJ519" s="598"/>
      <c r="BK519" s="598"/>
      <c r="BL519" s="598"/>
      <c r="BM519" s="598"/>
      <c r="BN519" s="598"/>
      <c r="BO519" s="598"/>
      <c r="BP519" s="598"/>
      <c r="BQ519" s="598"/>
      <c r="BR519" s="598"/>
      <c r="BS519" s="598"/>
      <c r="BT519" s="598"/>
      <c r="BU519" s="598"/>
      <c r="BV519" s="598"/>
      <c r="BW519" s="598"/>
      <c r="BX519" s="598"/>
      <c r="BY519" s="598"/>
      <c r="BZ519" s="598"/>
      <c r="CA519" s="598"/>
      <c r="CB519" s="598"/>
      <c r="CC519" s="598"/>
      <c r="CD519" s="598"/>
      <c r="CE519" s="598"/>
      <c r="CF519" s="598"/>
      <c r="CG519" s="598"/>
      <c r="CH519" s="598"/>
      <c r="CI519" s="598"/>
      <c r="CJ519" s="598"/>
      <c r="CK519" s="598"/>
      <c r="CL519" s="598"/>
      <c r="CM519" s="598"/>
      <c r="CN519" s="598"/>
      <c r="CO519" s="598"/>
      <c r="CP519" s="598"/>
      <c r="CQ519" s="598"/>
      <c r="CR519" s="598"/>
      <c r="CS519" s="598"/>
      <c r="CT519" s="598"/>
      <c r="CU519" s="598"/>
      <c r="CV519" s="598"/>
      <c r="CW519" s="598"/>
      <c r="CX519" s="598"/>
      <c r="CY519" s="598"/>
      <c r="CZ519" s="598"/>
      <c r="DA519" s="598"/>
      <c r="DB519" s="598"/>
      <c r="DC519" s="598"/>
      <c r="DD519" s="598"/>
      <c r="DE519" s="598"/>
      <c r="DF519" s="598"/>
      <c r="DG519" s="598"/>
      <c r="DH519" s="598"/>
      <c r="DI519" s="598"/>
      <c r="DJ519" s="598"/>
      <c r="DK519" s="598"/>
      <c r="DL519" s="598"/>
      <c r="DM519" s="598"/>
      <c r="DN519" s="598"/>
      <c r="DO519" s="598"/>
      <c r="DP519" s="598"/>
      <c r="DQ519" s="598"/>
      <c r="DR519" s="598"/>
      <c r="DS519" s="598"/>
      <c r="DT519" s="598"/>
      <c r="DU519" s="598"/>
      <c r="DV519" s="598"/>
      <c r="DW519" s="598"/>
      <c r="DX519" s="598"/>
      <c r="DY519" s="598"/>
      <c r="DZ519" s="598"/>
      <c r="EA519" s="598"/>
      <c r="EB519" s="598"/>
      <c r="EC519" s="598"/>
      <c r="ED519" s="598"/>
      <c r="EE519" s="598"/>
      <c r="EF519" s="540"/>
      <c r="EG519" s="540"/>
      <c r="EH519" s="540"/>
      <c r="EI519" s="536"/>
      <c r="EJ519" s="536"/>
      <c r="EK519" s="536"/>
      <c r="EL519" s="536"/>
      <c r="EM519" s="536"/>
      <c r="EN519" s="536"/>
      <c r="EO519" s="536"/>
      <c r="EP519" s="536"/>
      <c r="EQ519" s="536"/>
      <c r="ER519" s="536"/>
    </row>
    <row r="520" spans="1:148" ht="15" customHeight="1">
      <c r="A520" s="598"/>
      <c r="B520" s="598"/>
      <c r="C520" s="598"/>
      <c r="D520" s="598"/>
      <c r="E520" s="598"/>
      <c r="F520" s="598"/>
      <c r="G520" s="598"/>
      <c r="H520" s="598"/>
      <c r="I520" s="598"/>
      <c r="J520" s="598"/>
      <c r="K520" s="598"/>
      <c r="L520" s="598"/>
      <c r="M520" s="598"/>
      <c r="N520" s="598"/>
      <c r="O520" s="598"/>
      <c r="P520" s="598"/>
      <c r="Q520" s="598"/>
      <c r="R520" s="598"/>
      <c r="S520" s="598"/>
      <c r="T520" s="598"/>
      <c r="U520" s="598"/>
      <c r="V520" s="598"/>
      <c r="W520" s="598"/>
      <c r="X520" s="598"/>
      <c r="Y520" s="598"/>
      <c r="Z520" s="598"/>
      <c r="AA520" s="598"/>
      <c r="AB520" s="598"/>
      <c r="AC520" s="598"/>
      <c r="AD520" s="598"/>
      <c r="AE520" s="598"/>
      <c r="AF520" s="598"/>
      <c r="AG520" s="598"/>
      <c r="AH520" s="598"/>
      <c r="AI520" s="598"/>
      <c r="AJ520" s="598"/>
      <c r="AK520" s="598"/>
      <c r="AL520" s="598"/>
      <c r="AM520" s="598"/>
      <c r="AN520" s="598"/>
      <c r="AO520" s="598"/>
      <c r="AP520" s="598"/>
      <c r="AQ520" s="598"/>
      <c r="AR520" s="598"/>
      <c r="AS520" s="598"/>
      <c r="AT520" s="598"/>
      <c r="AU520" s="598"/>
      <c r="AV520" s="598"/>
      <c r="AW520" s="598"/>
      <c r="AX520" s="598"/>
      <c r="AY520" s="598"/>
      <c r="AZ520" s="598"/>
      <c r="BA520" s="598"/>
      <c r="BB520" s="598"/>
      <c r="BC520" s="598"/>
      <c r="BD520" s="598"/>
      <c r="BE520" s="598"/>
      <c r="BF520" s="598"/>
      <c r="BG520" s="598"/>
      <c r="BH520" s="598"/>
      <c r="BI520" s="598"/>
      <c r="BJ520" s="598"/>
      <c r="BK520" s="598"/>
      <c r="BL520" s="598"/>
      <c r="BM520" s="598"/>
      <c r="BN520" s="598"/>
      <c r="BO520" s="598"/>
      <c r="BP520" s="598"/>
      <c r="BQ520" s="598"/>
      <c r="BR520" s="598"/>
      <c r="BS520" s="598"/>
      <c r="BT520" s="598"/>
      <c r="BU520" s="598"/>
      <c r="BV520" s="598"/>
      <c r="BW520" s="598"/>
      <c r="BX520" s="598"/>
      <c r="BY520" s="598"/>
      <c r="BZ520" s="598"/>
      <c r="CA520" s="598"/>
      <c r="CB520" s="598"/>
      <c r="CC520" s="598"/>
      <c r="CD520" s="598"/>
      <c r="CE520" s="598"/>
      <c r="CF520" s="598"/>
      <c r="CG520" s="598"/>
      <c r="CH520" s="598"/>
      <c r="CI520" s="598"/>
      <c r="CJ520" s="598"/>
      <c r="CK520" s="598"/>
      <c r="CL520" s="598"/>
      <c r="CM520" s="598"/>
      <c r="CN520" s="598"/>
      <c r="CO520" s="598"/>
      <c r="CP520" s="598"/>
      <c r="CQ520" s="598"/>
      <c r="CR520" s="598"/>
      <c r="CS520" s="598"/>
      <c r="CT520" s="598"/>
      <c r="CU520" s="598"/>
      <c r="CV520" s="598"/>
      <c r="CW520" s="598"/>
      <c r="CX520" s="598"/>
      <c r="CY520" s="598"/>
      <c r="CZ520" s="598"/>
      <c r="DA520" s="598"/>
      <c r="DB520" s="598"/>
      <c r="DC520" s="598"/>
      <c r="DD520" s="598"/>
      <c r="DE520" s="598"/>
      <c r="DF520" s="598"/>
      <c r="DG520" s="598"/>
      <c r="DH520" s="598"/>
      <c r="DI520" s="598"/>
      <c r="DJ520" s="598"/>
      <c r="DK520" s="598"/>
      <c r="DL520" s="598"/>
      <c r="DM520" s="598"/>
      <c r="DN520" s="598"/>
      <c r="DO520" s="598"/>
      <c r="DP520" s="598"/>
      <c r="DQ520" s="598"/>
      <c r="DR520" s="598"/>
      <c r="DS520" s="598"/>
      <c r="DT520" s="598"/>
      <c r="DU520" s="598"/>
      <c r="DV520" s="598"/>
      <c r="DW520" s="598"/>
      <c r="DX520" s="598"/>
      <c r="DY520" s="598"/>
      <c r="DZ520" s="598"/>
      <c r="EA520" s="598"/>
      <c r="EB520" s="598"/>
      <c r="EC520" s="598"/>
      <c r="ED520" s="598"/>
      <c r="EE520" s="598"/>
      <c r="EF520" s="540"/>
      <c r="EG520" s="540"/>
      <c r="EH520" s="540"/>
      <c r="EI520" s="536"/>
      <c r="EJ520" s="536"/>
      <c r="EK520" s="536"/>
      <c r="EL520" s="536"/>
      <c r="EM520" s="536"/>
      <c r="EN520" s="536"/>
      <c r="EO520" s="536"/>
      <c r="EP520" s="536"/>
      <c r="EQ520" s="536"/>
      <c r="ER520" s="536"/>
    </row>
    <row r="521" spans="1:148" ht="15" customHeight="1">
      <c r="A521" s="598"/>
      <c r="B521" s="598"/>
      <c r="C521" s="598"/>
      <c r="D521" s="598"/>
      <c r="E521" s="598"/>
      <c r="F521" s="598"/>
      <c r="G521" s="598"/>
      <c r="H521" s="598"/>
      <c r="I521" s="598"/>
      <c r="J521" s="598"/>
      <c r="K521" s="598"/>
      <c r="L521" s="598"/>
      <c r="M521" s="598"/>
      <c r="N521" s="598"/>
      <c r="O521" s="598"/>
      <c r="P521" s="598"/>
      <c r="Q521" s="598"/>
      <c r="R521" s="598"/>
      <c r="S521" s="598"/>
      <c r="T521" s="598"/>
      <c r="U521" s="598"/>
      <c r="V521" s="598"/>
      <c r="W521" s="598"/>
      <c r="X521" s="598"/>
      <c r="Y521" s="598"/>
      <c r="Z521" s="598"/>
      <c r="AA521" s="598"/>
      <c r="AB521" s="598"/>
      <c r="AC521" s="598"/>
      <c r="AD521" s="598"/>
      <c r="AE521" s="598"/>
      <c r="AF521" s="598"/>
      <c r="AG521" s="598"/>
      <c r="AH521" s="598"/>
      <c r="AI521" s="598"/>
      <c r="AJ521" s="598"/>
      <c r="AK521" s="598"/>
      <c r="AL521" s="598"/>
      <c r="AM521" s="598"/>
      <c r="AN521" s="598"/>
      <c r="AO521" s="598"/>
      <c r="AP521" s="598"/>
      <c r="AQ521" s="598"/>
      <c r="AR521" s="598"/>
      <c r="AS521" s="598"/>
      <c r="AT521" s="598"/>
      <c r="AU521" s="598"/>
      <c r="AV521" s="598"/>
      <c r="AW521" s="598"/>
      <c r="AX521" s="598"/>
      <c r="AY521" s="598"/>
      <c r="AZ521" s="598"/>
      <c r="BA521" s="598"/>
      <c r="BB521" s="598"/>
      <c r="BC521" s="598"/>
      <c r="BD521" s="598"/>
      <c r="BE521" s="598"/>
      <c r="BF521" s="598"/>
      <c r="BG521" s="598"/>
      <c r="BH521" s="598"/>
      <c r="BI521" s="598"/>
      <c r="BJ521" s="598"/>
      <c r="BK521" s="598"/>
      <c r="BL521" s="598"/>
      <c r="BM521" s="598"/>
      <c r="BN521" s="598"/>
      <c r="BO521" s="598"/>
      <c r="BP521" s="598"/>
      <c r="BQ521" s="598"/>
      <c r="BR521" s="598"/>
      <c r="BS521" s="598"/>
      <c r="BT521" s="598"/>
      <c r="BU521" s="598"/>
      <c r="BV521" s="598"/>
      <c r="BW521" s="598"/>
      <c r="BX521" s="598"/>
      <c r="BY521" s="598"/>
      <c r="BZ521" s="598"/>
      <c r="CA521" s="598"/>
      <c r="CB521" s="598"/>
      <c r="CC521" s="598"/>
      <c r="CD521" s="598"/>
      <c r="CE521" s="598"/>
      <c r="CF521" s="598"/>
      <c r="CG521" s="598"/>
      <c r="CH521" s="598"/>
      <c r="CI521" s="598"/>
      <c r="CJ521" s="598"/>
      <c r="CK521" s="598"/>
      <c r="CL521" s="598"/>
      <c r="CM521" s="598"/>
      <c r="CN521" s="598"/>
      <c r="CO521" s="598"/>
      <c r="CP521" s="598"/>
      <c r="CQ521" s="598"/>
      <c r="CR521" s="598"/>
      <c r="CS521" s="598"/>
      <c r="CT521" s="598"/>
      <c r="CU521" s="598"/>
      <c r="CV521" s="598"/>
      <c r="CW521" s="598"/>
      <c r="CX521" s="598"/>
      <c r="CY521" s="598"/>
      <c r="CZ521" s="598"/>
      <c r="DA521" s="598"/>
      <c r="DB521" s="598"/>
      <c r="DC521" s="598"/>
      <c r="DD521" s="598"/>
      <c r="DE521" s="598"/>
      <c r="DF521" s="598"/>
      <c r="DG521" s="598"/>
      <c r="DH521" s="598"/>
      <c r="DI521" s="598"/>
      <c r="DJ521" s="598"/>
      <c r="DK521" s="598"/>
      <c r="DL521" s="598"/>
      <c r="DM521" s="598"/>
      <c r="DN521" s="598"/>
      <c r="DO521" s="598"/>
      <c r="DP521" s="598"/>
      <c r="DQ521" s="598"/>
      <c r="DR521" s="598"/>
      <c r="DS521" s="598"/>
      <c r="DT521" s="598"/>
      <c r="DU521" s="598"/>
      <c r="DV521" s="598"/>
      <c r="DW521" s="598"/>
      <c r="DX521" s="598"/>
      <c r="DY521" s="598"/>
      <c r="DZ521" s="598"/>
      <c r="EA521" s="598"/>
      <c r="EB521" s="598"/>
      <c r="EC521" s="598"/>
      <c r="ED521" s="598"/>
      <c r="EE521" s="598"/>
      <c r="EF521" s="540"/>
      <c r="EG521" s="540"/>
      <c r="EH521" s="540"/>
      <c r="EI521" s="536"/>
      <c r="EJ521" s="536"/>
      <c r="EK521" s="536"/>
      <c r="EL521" s="536"/>
      <c r="EM521" s="536"/>
      <c r="EN521" s="536"/>
      <c r="EO521" s="536"/>
      <c r="EP521" s="536"/>
      <c r="EQ521" s="536"/>
      <c r="ER521" s="536"/>
    </row>
    <row r="522" spans="1:148" ht="15" customHeight="1">
      <c r="A522" s="598"/>
      <c r="B522" s="598"/>
      <c r="C522" s="598"/>
      <c r="D522" s="598"/>
      <c r="E522" s="598"/>
      <c r="F522" s="598"/>
      <c r="G522" s="598"/>
      <c r="H522" s="598"/>
      <c r="I522" s="598"/>
      <c r="J522" s="598"/>
      <c r="K522" s="598"/>
      <c r="L522" s="598"/>
      <c r="M522" s="598"/>
      <c r="N522" s="598"/>
      <c r="O522" s="598"/>
      <c r="P522" s="598"/>
      <c r="Q522" s="598"/>
      <c r="R522" s="598"/>
      <c r="S522" s="598"/>
      <c r="T522" s="598"/>
      <c r="U522" s="598"/>
      <c r="V522" s="598"/>
      <c r="W522" s="598"/>
      <c r="X522" s="598"/>
      <c r="Y522" s="598"/>
      <c r="Z522" s="598"/>
      <c r="AA522" s="598"/>
      <c r="AB522" s="598"/>
      <c r="AC522" s="598"/>
      <c r="AD522" s="598"/>
      <c r="AE522" s="598"/>
      <c r="AF522" s="598"/>
      <c r="AG522" s="598"/>
      <c r="AH522" s="598"/>
      <c r="AI522" s="598"/>
      <c r="AJ522" s="598"/>
      <c r="AK522" s="598"/>
      <c r="AL522" s="598"/>
      <c r="AM522" s="598"/>
      <c r="AN522" s="598"/>
      <c r="AO522" s="598"/>
      <c r="AP522" s="598"/>
      <c r="AQ522" s="598"/>
      <c r="AR522" s="598"/>
      <c r="AS522" s="598"/>
      <c r="AT522" s="598"/>
      <c r="AU522" s="598"/>
      <c r="AV522" s="598"/>
      <c r="AW522" s="598"/>
      <c r="AX522" s="598"/>
      <c r="AY522" s="598"/>
      <c r="AZ522" s="598"/>
      <c r="BA522" s="598"/>
      <c r="BB522" s="598"/>
      <c r="BC522" s="598"/>
      <c r="BD522" s="598"/>
      <c r="BE522" s="598"/>
      <c r="BF522" s="598"/>
      <c r="BG522" s="598"/>
      <c r="BH522" s="598"/>
      <c r="BI522" s="598"/>
      <c r="BJ522" s="598"/>
      <c r="BK522" s="598"/>
      <c r="BL522" s="598"/>
      <c r="BM522" s="598"/>
      <c r="BN522" s="598"/>
      <c r="BO522" s="598"/>
      <c r="BP522" s="598"/>
      <c r="BQ522" s="598"/>
      <c r="BR522" s="598"/>
      <c r="BS522" s="598"/>
      <c r="BT522" s="598"/>
      <c r="BU522" s="598"/>
      <c r="BV522" s="598"/>
      <c r="BW522" s="598"/>
      <c r="BX522" s="598"/>
      <c r="BY522" s="598"/>
      <c r="BZ522" s="598"/>
      <c r="CA522" s="598"/>
      <c r="CB522" s="598"/>
      <c r="CC522" s="598"/>
      <c r="CD522" s="598"/>
      <c r="CE522" s="598"/>
      <c r="CF522" s="598"/>
      <c r="CG522" s="598"/>
      <c r="CH522" s="598"/>
      <c r="CI522" s="598"/>
      <c r="CJ522" s="598"/>
      <c r="CK522" s="598"/>
      <c r="CL522" s="598"/>
      <c r="CM522" s="598"/>
      <c r="CN522" s="598"/>
      <c r="CO522" s="598"/>
      <c r="CP522" s="598"/>
      <c r="CQ522" s="598"/>
      <c r="CR522" s="598"/>
      <c r="CS522" s="598"/>
      <c r="CT522" s="598"/>
      <c r="CU522" s="598"/>
      <c r="CV522" s="598"/>
      <c r="CW522" s="598"/>
      <c r="CX522" s="598"/>
      <c r="CY522" s="598"/>
      <c r="CZ522" s="598"/>
      <c r="DA522" s="598"/>
      <c r="DB522" s="598"/>
      <c r="DC522" s="598"/>
      <c r="DD522" s="598"/>
      <c r="DE522" s="598"/>
      <c r="DF522" s="598"/>
      <c r="DG522" s="598"/>
      <c r="DH522" s="598"/>
      <c r="DI522" s="598"/>
      <c r="DJ522" s="598"/>
      <c r="DK522" s="598"/>
      <c r="DL522" s="598"/>
      <c r="DM522" s="598"/>
      <c r="DN522" s="598"/>
      <c r="DO522" s="598"/>
      <c r="DP522" s="598"/>
      <c r="DQ522" s="598"/>
      <c r="DR522" s="598"/>
      <c r="DS522" s="598"/>
      <c r="DT522" s="598"/>
      <c r="DU522" s="598"/>
      <c r="DV522" s="598"/>
      <c r="DW522" s="598"/>
      <c r="DX522" s="598"/>
      <c r="DY522" s="598"/>
      <c r="DZ522" s="598"/>
      <c r="EA522" s="598"/>
      <c r="EB522" s="598"/>
      <c r="EC522" s="598"/>
      <c r="ED522" s="598"/>
      <c r="EE522" s="598"/>
      <c r="EF522" s="540"/>
      <c r="EG522" s="540"/>
      <c r="EH522" s="540"/>
      <c r="EI522" s="536"/>
      <c r="EJ522" s="536"/>
      <c r="EK522" s="536"/>
      <c r="EL522" s="536"/>
      <c r="EM522" s="536"/>
      <c r="EN522" s="536"/>
      <c r="EO522" s="536"/>
      <c r="EP522" s="536"/>
      <c r="EQ522" s="536"/>
      <c r="ER522" s="536"/>
    </row>
    <row r="523" spans="1:148" ht="15" customHeight="1">
      <c r="A523" s="598"/>
      <c r="B523" s="598"/>
      <c r="C523" s="598"/>
      <c r="D523" s="598"/>
      <c r="E523" s="598"/>
      <c r="F523" s="598"/>
      <c r="G523" s="598"/>
      <c r="H523" s="598"/>
      <c r="I523" s="598"/>
      <c r="J523" s="598"/>
      <c r="K523" s="598"/>
      <c r="L523" s="598"/>
      <c r="M523" s="598"/>
      <c r="N523" s="598"/>
      <c r="O523" s="598"/>
      <c r="P523" s="598"/>
      <c r="Q523" s="598"/>
      <c r="R523" s="598"/>
      <c r="S523" s="598"/>
      <c r="T523" s="598"/>
      <c r="U523" s="598"/>
      <c r="V523" s="598"/>
      <c r="W523" s="598"/>
      <c r="X523" s="598"/>
      <c r="Y523" s="598"/>
      <c r="Z523" s="598"/>
      <c r="AA523" s="598"/>
      <c r="AB523" s="598"/>
      <c r="AC523" s="598"/>
      <c r="AD523" s="598"/>
      <c r="AE523" s="598"/>
      <c r="AF523" s="598"/>
      <c r="AG523" s="598"/>
      <c r="AH523" s="598"/>
      <c r="AI523" s="598"/>
      <c r="AJ523" s="598"/>
      <c r="AK523" s="598"/>
      <c r="AL523" s="598"/>
      <c r="AM523" s="598"/>
      <c r="AN523" s="598"/>
      <c r="AO523" s="598"/>
      <c r="AP523" s="598"/>
      <c r="AQ523" s="598"/>
      <c r="AR523" s="598"/>
      <c r="AS523" s="598"/>
      <c r="AT523" s="598"/>
      <c r="AU523" s="598"/>
      <c r="AV523" s="598"/>
      <c r="AW523" s="598"/>
      <c r="AX523" s="598"/>
      <c r="AY523" s="598"/>
      <c r="AZ523" s="598"/>
      <c r="BA523" s="598"/>
      <c r="BB523" s="598"/>
      <c r="BC523" s="598"/>
      <c r="BD523" s="598"/>
      <c r="BE523" s="598"/>
      <c r="BF523" s="598"/>
      <c r="BG523" s="598"/>
      <c r="BH523" s="598"/>
      <c r="BI523" s="598"/>
      <c r="BJ523" s="598"/>
      <c r="BK523" s="598"/>
      <c r="BL523" s="598"/>
      <c r="BM523" s="598"/>
      <c r="BN523" s="598"/>
      <c r="BO523" s="598"/>
      <c r="BP523" s="598"/>
      <c r="BQ523" s="598"/>
      <c r="BR523" s="598"/>
      <c r="BS523" s="598"/>
      <c r="BT523" s="598"/>
      <c r="BU523" s="598"/>
      <c r="BV523" s="598"/>
      <c r="BW523" s="598"/>
      <c r="BX523" s="598"/>
      <c r="BY523" s="598"/>
      <c r="BZ523" s="598"/>
      <c r="CA523" s="598"/>
      <c r="CB523" s="598"/>
      <c r="CC523" s="598"/>
      <c r="CD523" s="598"/>
      <c r="CE523" s="598"/>
      <c r="CF523" s="598"/>
      <c r="CG523" s="598"/>
      <c r="CH523" s="598"/>
      <c r="CI523" s="598"/>
      <c r="CJ523" s="598"/>
      <c r="CK523" s="598"/>
      <c r="CL523" s="598"/>
      <c r="CM523" s="598"/>
      <c r="CN523" s="598"/>
      <c r="CO523" s="598"/>
      <c r="CP523" s="598"/>
      <c r="CQ523" s="598"/>
      <c r="CR523" s="598"/>
      <c r="CS523" s="598"/>
      <c r="CT523" s="598"/>
      <c r="CU523" s="598"/>
      <c r="CV523" s="598"/>
      <c r="CW523" s="598"/>
      <c r="CX523" s="598"/>
      <c r="CY523" s="598"/>
      <c r="CZ523" s="598"/>
      <c r="DA523" s="598"/>
      <c r="DB523" s="598"/>
      <c r="DC523" s="598"/>
      <c r="DD523" s="598"/>
      <c r="DE523" s="598"/>
      <c r="DF523" s="598"/>
      <c r="DG523" s="598"/>
      <c r="DH523" s="598"/>
      <c r="DI523" s="598"/>
      <c r="DJ523" s="598"/>
      <c r="DK523" s="598"/>
      <c r="DL523" s="598"/>
      <c r="DM523" s="598"/>
      <c r="DN523" s="598"/>
      <c r="DO523" s="598"/>
      <c r="DP523" s="598"/>
      <c r="DQ523" s="598"/>
      <c r="DR523" s="598"/>
      <c r="DS523" s="598"/>
      <c r="DT523" s="598"/>
      <c r="DU523" s="598"/>
      <c r="DV523" s="598"/>
      <c r="DW523" s="598"/>
      <c r="DX523" s="598"/>
      <c r="DY523" s="598"/>
      <c r="DZ523" s="598"/>
      <c r="EA523" s="598"/>
      <c r="EB523" s="598"/>
      <c r="EC523" s="598"/>
      <c r="ED523" s="598"/>
      <c r="EE523" s="598"/>
      <c r="EF523" s="540"/>
      <c r="EG523" s="540"/>
      <c r="EH523" s="540"/>
      <c r="EI523" s="536"/>
      <c r="EJ523" s="536"/>
      <c r="EK523" s="536"/>
      <c r="EL523" s="536"/>
      <c r="EM523" s="536"/>
      <c r="EN523" s="536"/>
      <c r="EO523" s="536"/>
      <c r="EP523" s="536"/>
      <c r="EQ523" s="536"/>
      <c r="ER523" s="536"/>
    </row>
    <row r="524" spans="1:148" ht="15" customHeight="1">
      <c r="A524" s="598"/>
      <c r="B524" s="598"/>
      <c r="C524" s="598"/>
      <c r="D524" s="598"/>
      <c r="E524" s="598"/>
      <c r="F524" s="598"/>
      <c r="G524" s="598"/>
      <c r="H524" s="598"/>
      <c r="I524" s="598"/>
      <c r="J524" s="598"/>
      <c r="K524" s="598"/>
      <c r="L524" s="598"/>
      <c r="M524" s="598"/>
      <c r="N524" s="598"/>
      <c r="O524" s="598"/>
      <c r="P524" s="598"/>
      <c r="Q524" s="598"/>
      <c r="R524" s="598"/>
      <c r="S524" s="598"/>
      <c r="T524" s="598"/>
      <c r="U524" s="598"/>
      <c r="V524" s="598"/>
      <c r="W524" s="598"/>
      <c r="X524" s="598"/>
      <c r="Y524" s="598"/>
      <c r="Z524" s="598"/>
      <c r="AA524" s="598"/>
      <c r="AB524" s="598"/>
      <c r="AC524" s="598"/>
      <c r="AD524" s="598"/>
      <c r="AE524" s="598"/>
      <c r="AF524" s="598"/>
      <c r="AG524" s="598"/>
      <c r="AH524" s="598"/>
      <c r="AI524" s="598"/>
      <c r="AJ524" s="598"/>
      <c r="AK524" s="598"/>
      <c r="AL524" s="598"/>
      <c r="AM524" s="598"/>
      <c r="AN524" s="598"/>
      <c r="AO524" s="598"/>
      <c r="AP524" s="598"/>
      <c r="AQ524" s="598"/>
      <c r="AR524" s="598"/>
      <c r="AS524" s="598"/>
      <c r="AT524" s="598"/>
      <c r="AU524" s="598"/>
      <c r="AV524" s="598"/>
      <c r="AW524" s="598"/>
      <c r="AX524" s="598"/>
      <c r="AY524" s="598"/>
      <c r="AZ524" s="598"/>
      <c r="BA524" s="598"/>
      <c r="BB524" s="598"/>
      <c r="BC524" s="598"/>
      <c r="BD524" s="598"/>
      <c r="BE524" s="598"/>
      <c r="BF524" s="598"/>
      <c r="BG524" s="598"/>
      <c r="BH524" s="598"/>
      <c r="BI524" s="598"/>
      <c r="BJ524" s="598"/>
      <c r="BK524" s="598"/>
      <c r="BL524" s="598"/>
      <c r="BM524" s="598"/>
      <c r="BN524" s="598"/>
      <c r="BO524" s="598"/>
      <c r="BP524" s="598"/>
      <c r="BQ524" s="598"/>
      <c r="BR524" s="598"/>
      <c r="BS524" s="598"/>
      <c r="BT524" s="598"/>
      <c r="BU524" s="598"/>
      <c r="BV524" s="598"/>
      <c r="BW524" s="598"/>
      <c r="BX524" s="598"/>
      <c r="BY524" s="598"/>
      <c r="BZ524" s="598"/>
      <c r="CA524" s="598"/>
      <c r="CB524" s="598"/>
      <c r="CC524" s="598"/>
      <c r="CD524" s="598"/>
      <c r="CE524" s="598"/>
      <c r="CF524" s="598"/>
      <c r="CG524" s="598"/>
      <c r="CH524" s="598"/>
      <c r="CI524" s="598"/>
      <c r="CJ524" s="598"/>
      <c r="CK524" s="598"/>
      <c r="CL524" s="598"/>
      <c r="CM524" s="598"/>
      <c r="CN524" s="598"/>
      <c r="CO524" s="598"/>
      <c r="CP524" s="598"/>
      <c r="CQ524" s="598"/>
      <c r="CR524" s="598"/>
      <c r="CS524" s="598"/>
      <c r="CT524" s="598"/>
      <c r="CU524" s="598"/>
      <c r="CV524" s="598"/>
      <c r="CW524" s="598"/>
      <c r="CX524" s="598"/>
      <c r="CY524" s="598"/>
      <c r="CZ524" s="598"/>
      <c r="DA524" s="598"/>
      <c r="DB524" s="598"/>
      <c r="DC524" s="598"/>
      <c r="DD524" s="598"/>
      <c r="DE524" s="598"/>
      <c r="DF524" s="598"/>
      <c r="DG524" s="598"/>
      <c r="DH524" s="598"/>
      <c r="DI524" s="598"/>
      <c r="DJ524" s="598"/>
      <c r="DK524" s="598"/>
      <c r="DL524" s="598"/>
      <c r="DM524" s="598"/>
      <c r="DN524" s="598"/>
      <c r="DO524" s="598"/>
      <c r="DP524" s="598"/>
      <c r="DQ524" s="598"/>
      <c r="DR524" s="598"/>
      <c r="DS524" s="598"/>
      <c r="DT524" s="598"/>
      <c r="DU524" s="598"/>
      <c r="DV524" s="598"/>
      <c r="DW524" s="598"/>
      <c r="DX524" s="598"/>
      <c r="DY524" s="598"/>
      <c r="DZ524" s="598"/>
      <c r="EA524" s="598"/>
      <c r="EB524" s="598"/>
      <c r="EC524" s="598"/>
      <c r="ED524" s="598"/>
      <c r="EE524" s="598"/>
      <c r="EF524" s="540"/>
      <c r="EG524" s="540"/>
      <c r="EH524" s="540"/>
      <c r="EI524" s="536"/>
      <c r="EJ524" s="536"/>
      <c r="EK524" s="536"/>
      <c r="EL524" s="536"/>
      <c r="EM524" s="536"/>
      <c r="EN524" s="536"/>
      <c r="EO524" s="536"/>
      <c r="EP524" s="536"/>
      <c r="EQ524" s="536"/>
      <c r="ER524" s="536"/>
    </row>
    <row r="525" spans="1:148" ht="15" customHeight="1">
      <c r="A525" s="598"/>
      <c r="B525" s="598"/>
      <c r="C525" s="598"/>
      <c r="D525" s="598"/>
      <c r="E525" s="598"/>
      <c r="F525" s="598"/>
      <c r="G525" s="598"/>
      <c r="H525" s="598"/>
      <c r="I525" s="598"/>
      <c r="J525" s="598"/>
      <c r="K525" s="598"/>
      <c r="L525" s="598"/>
      <c r="M525" s="598"/>
      <c r="N525" s="598"/>
      <c r="O525" s="598"/>
      <c r="P525" s="598"/>
      <c r="Q525" s="598"/>
      <c r="R525" s="598"/>
      <c r="S525" s="598"/>
      <c r="T525" s="598"/>
      <c r="U525" s="598"/>
      <c r="V525" s="598"/>
      <c r="W525" s="598"/>
      <c r="X525" s="598"/>
      <c r="Y525" s="598"/>
      <c r="Z525" s="598"/>
      <c r="AA525" s="598"/>
      <c r="AB525" s="598"/>
      <c r="AC525" s="598"/>
      <c r="AD525" s="598"/>
      <c r="AE525" s="598"/>
      <c r="AF525" s="598"/>
      <c r="AG525" s="598"/>
      <c r="AH525" s="598"/>
      <c r="AI525" s="598"/>
      <c r="AJ525" s="598"/>
      <c r="AK525" s="598"/>
      <c r="AL525" s="598"/>
      <c r="AM525" s="598"/>
      <c r="AN525" s="598"/>
      <c r="AO525" s="598"/>
      <c r="AP525" s="598"/>
      <c r="AQ525" s="598"/>
      <c r="AR525" s="598"/>
      <c r="AS525" s="598"/>
      <c r="AT525" s="598"/>
      <c r="AU525" s="598"/>
      <c r="AV525" s="598"/>
      <c r="AW525" s="598"/>
      <c r="AX525" s="598"/>
      <c r="AY525" s="598"/>
      <c r="AZ525" s="598"/>
      <c r="BA525" s="598"/>
      <c r="BB525" s="598"/>
      <c r="BC525" s="598"/>
      <c r="BD525" s="598"/>
      <c r="BE525" s="598"/>
      <c r="BF525" s="598"/>
      <c r="BG525" s="598"/>
      <c r="BH525" s="598"/>
      <c r="BI525" s="598"/>
      <c r="BJ525" s="598"/>
      <c r="BK525" s="598"/>
      <c r="BL525" s="598"/>
      <c r="BM525" s="598"/>
      <c r="BN525" s="598"/>
      <c r="BO525" s="598"/>
      <c r="BP525" s="598"/>
      <c r="BQ525" s="598"/>
      <c r="BR525" s="598"/>
      <c r="BS525" s="598"/>
      <c r="BT525" s="598"/>
      <c r="BU525" s="598"/>
      <c r="BV525" s="598"/>
      <c r="BW525" s="598"/>
      <c r="BX525" s="598"/>
      <c r="BY525" s="598"/>
      <c r="BZ525" s="598"/>
      <c r="CA525" s="598"/>
      <c r="CB525" s="598"/>
      <c r="CC525" s="598"/>
      <c r="CD525" s="598"/>
      <c r="CE525" s="598"/>
      <c r="CF525" s="598"/>
      <c r="CG525" s="598"/>
      <c r="CH525" s="598"/>
      <c r="CI525" s="598"/>
      <c r="CJ525" s="598"/>
      <c r="CK525" s="598"/>
      <c r="CL525" s="598"/>
      <c r="CM525" s="598"/>
      <c r="CN525" s="598"/>
      <c r="CO525" s="598"/>
      <c r="CP525" s="598"/>
      <c r="CQ525" s="598"/>
      <c r="CR525" s="598"/>
      <c r="CS525" s="598"/>
      <c r="CT525" s="598"/>
      <c r="CU525" s="598"/>
      <c r="CV525" s="598"/>
      <c r="CW525" s="598"/>
      <c r="CX525" s="598"/>
      <c r="CY525" s="598"/>
      <c r="CZ525" s="598"/>
      <c r="DA525" s="598"/>
      <c r="DB525" s="598"/>
      <c r="DC525" s="598"/>
      <c r="DD525" s="598"/>
      <c r="DE525" s="598"/>
      <c r="DF525" s="598"/>
      <c r="DG525" s="598"/>
      <c r="DH525" s="598"/>
      <c r="DI525" s="598"/>
      <c r="DJ525" s="598"/>
      <c r="DK525" s="598"/>
      <c r="DL525" s="598"/>
      <c r="DM525" s="598"/>
      <c r="DN525" s="598"/>
      <c r="DO525" s="598"/>
      <c r="DP525" s="598"/>
      <c r="DQ525" s="598"/>
      <c r="DR525" s="598"/>
      <c r="DS525" s="598"/>
      <c r="DT525" s="598"/>
      <c r="DU525" s="598"/>
      <c r="DV525" s="598"/>
      <c r="DW525" s="598"/>
      <c r="DX525" s="598"/>
      <c r="DY525" s="598"/>
      <c r="DZ525" s="598"/>
      <c r="EA525" s="598"/>
      <c r="EB525" s="598"/>
      <c r="EC525" s="598"/>
      <c r="ED525" s="598"/>
      <c r="EE525" s="598"/>
      <c r="EF525" s="540"/>
      <c r="EG525" s="540"/>
      <c r="EH525" s="540"/>
      <c r="EI525" s="536"/>
      <c r="EJ525" s="536"/>
      <c r="EK525" s="536"/>
      <c r="EL525" s="536"/>
      <c r="EM525" s="536"/>
      <c r="EN525" s="536"/>
      <c r="EO525" s="536"/>
      <c r="EP525" s="536"/>
      <c r="EQ525" s="536"/>
      <c r="ER525" s="536"/>
    </row>
    <row r="526" spans="1:148" ht="15" customHeight="1">
      <c r="A526" s="598"/>
      <c r="B526" s="598"/>
      <c r="C526" s="598"/>
      <c r="D526" s="598"/>
      <c r="E526" s="598"/>
      <c r="F526" s="598"/>
      <c r="G526" s="598"/>
      <c r="H526" s="598"/>
      <c r="I526" s="598"/>
      <c r="J526" s="598"/>
      <c r="K526" s="598"/>
      <c r="L526" s="598"/>
      <c r="M526" s="598"/>
      <c r="N526" s="598"/>
      <c r="O526" s="598"/>
      <c r="P526" s="598"/>
      <c r="Q526" s="598"/>
      <c r="R526" s="598"/>
      <c r="S526" s="598"/>
      <c r="T526" s="598"/>
      <c r="U526" s="598"/>
      <c r="V526" s="598"/>
      <c r="W526" s="598"/>
      <c r="X526" s="598"/>
      <c r="Y526" s="598"/>
      <c r="Z526" s="598"/>
      <c r="AA526" s="598"/>
      <c r="AB526" s="598"/>
      <c r="AC526" s="598"/>
      <c r="AD526" s="598"/>
      <c r="AE526" s="598"/>
      <c r="AF526" s="598"/>
      <c r="AG526" s="598"/>
      <c r="AH526" s="598"/>
      <c r="AI526" s="598"/>
      <c r="AJ526" s="598"/>
      <c r="AK526" s="598"/>
      <c r="AL526" s="598"/>
      <c r="AM526" s="598"/>
      <c r="AN526" s="598"/>
      <c r="AO526" s="598"/>
      <c r="AP526" s="598"/>
      <c r="AQ526" s="598"/>
      <c r="AR526" s="598"/>
      <c r="AS526" s="598"/>
      <c r="AT526" s="598"/>
      <c r="AU526" s="598"/>
      <c r="AV526" s="598"/>
      <c r="AW526" s="598"/>
      <c r="AX526" s="598"/>
      <c r="AY526" s="598"/>
      <c r="AZ526" s="598"/>
      <c r="BA526" s="598"/>
      <c r="BB526" s="598"/>
      <c r="BC526" s="598"/>
      <c r="BD526" s="598"/>
      <c r="BE526" s="598"/>
      <c r="BF526" s="598"/>
      <c r="BG526" s="598"/>
      <c r="BH526" s="598"/>
      <c r="BI526" s="598"/>
      <c r="BJ526" s="598"/>
      <c r="BK526" s="598"/>
      <c r="BL526" s="598"/>
      <c r="BM526" s="598"/>
      <c r="BN526" s="598"/>
      <c r="BO526" s="598"/>
      <c r="BP526" s="598"/>
      <c r="BQ526" s="598"/>
      <c r="BR526" s="598"/>
      <c r="BS526" s="598"/>
      <c r="BT526" s="598"/>
      <c r="BU526" s="598"/>
      <c r="BV526" s="598"/>
      <c r="BW526" s="598"/>
      <c r="BX526" s="598"/>
      <c r="BY526" s="598"/>
      <c r="BZ526" s="598"/>
      <c r="CA526" s="598"/>
      <c r="CB526" s="598"/>
      <c r="CC526" s="598"/>
      <c r="CD526" s="598"/>
      <c r="CE526" s="598"/>
      <c r="CF526" s="598"/>
      <c r="CG526" s="598"/>
      <c r="CH526" s="598"/>
      <c r="CI526" s="598"/>
      <c r="CJ526" s="598"/>
      <c r="CK526" s="598"/>
      <c r="CL526" s="598"/>
      <c r="CM526" s="598"/>
      <c r="CN526" s="598"/>
      <c r="CO526" s="598"/>
      <c r="CP526" s="598"/>
      <c r="CQ526" s="598"/>
      <c r="CR526" s="598"/>
      <c r="CS526" s="598"/>
      <c r="CT526" s="598"/>
      <c r="CU526" s="598"/>
      <c r="CV526" s="598"/>
      <c r="CW526" s="598"/>
      <c r="CX526" s="598"/>
      <c r="CY526" s="598"/>
      <c r="CZ526" s="598"/>
      <c r="DA526" s="598"/>
      <c r="DB526" s="598"/>
      <c r="DC526" s="598"/>
      <c r="DD526" s="598"/>
      <c r="DE526" s="598"/>
      <c r="DF526" s="598"/>
      <c r="DG526" s="598"/>
      <c r="DH526" s="598"/>
      <c r="DI526" s="598"/>
      <c r="DJ526" s="598"/>
      <c r="DK526" s="598"/>
      <c r="DL526" s="598"/>
      <c r="DM526" s="598"/>
      <c r="DN526" s="598"/>
      <c r="DO526" s="598"/>
      <c r="DP526" s="598"/>
      <c r="DQ526" s="598"/>
      <c r="DR526" s="598"/>
      <c r="DS526" s="598"/>
      <c r="DT526" s="598"/>
      <c r="DU526" s="598"/>
      <c r="DV526" s="598"/>
      <c r="DW526" s="598"/>
      <c r="DX526" s="598"/>
      <c r="DY526" s="598"/>
      <c r="DZ526" s="598"/>
      <c r="EA526" s="598"/>
      <c r="EB526" s="598"/>
      <c r="EC526" s="598"/>
      <c r="ED526" s="598"/>
      <c r="EE526" s="598"/>
      <c r="EF526" s="540"/>
      <c r="EG526" s="540"/>
      <c r="EH526" s="540"/>
      <c r="EI526" s="536"/>
      <c r="EJ526" s="536"/>
      <c r="EK526" s="536"/>
      <c r="EL526" s="536"/>
      <c r="EM526" s="536"/>
      <c r="EN526" s="536"/>
      <c r="EO526" s="536"/>
      <c r="EP526" s="536"/>
      <c r="EQ526" s="536"/>
      <c r="ER526" s="536"/>
    </row>
    <row r="527" spans="1:148" ht="15" customHeight="1">
      <c r="A527" s="598"/>
      <c r="B527" s="598"/>
      <c r="C527" s="598"/>
      <c r="D527" s="598"/>
      <c r="E527" s="598"/>
      <c r="F527" s="598"/>
      <c r="G527" s="598"/>
      <c r="H527" s="598"/>
      <c r="I527" s="598"/>
      <c r="J527" s="598"/>
      <c r="K527" s="598"/>
      <c r="L527" s="598"/>
      <c r="M527" s="598"/>
      <c r="N527" s="598"/>
      <c r="O527" s="598"/>
      <c r="P527" s="598"/>
      <c r="Q527" s="598"/>
      <c r="R527" s="598"/>
      <c r="S527" s="598"/>
      <c r="T527" s="598"/>
      <c r="U527" s="598"/>
      <c r="V527" s="598"/>
      <c r="W527" s="598"/>
      <c r="X527" s="598"/>
      <c r="Y527" s="598"/>
      <c r="Z527" s="598"/>
      <c r="AA527" s="598"/>
      <c r="AB527" s="598"/>
      <c r="AC527" s="598"/>
      <c r="AD527" s="598"/>
      <c r="AE527" s="598"/>
      <c r="AF527" s="598"/>
      <c r="AG527" s="598"/>
      <c r="AH527" s="598"/>
      <c r="AI527" s="598"/>
      <c r="AJ527" s="598"/>
      <c r="AK527" s="598"/>
      <c r="AL527" s="598"/>
      <c r="AM527" s="598"/>
      <c r="AN527" s="598"/>
      <c r="AO527" s="598"/>
      <c r="AP527" s="598"/>
      <c r="AQ527" s="598"/>
      <c r="AR527" s="598"/>
      <c r="AS527" s="598"/>
      <c r="AT527" s="598"/>
      <c r="AU527" s="598"/>
      <c r="AV527" s="598"/>
      <c r="AW527" s="598"/>
      <c r="AX527" s="598"/>
      <c r="AY527" s="598"/>
      <c r="AZ527" s="598"/>
      <c r="BA527" s="598"/>
      <c r="BB527" s="598"/>
      <c r="BC527" s="598"/>
      <c r="BD527" s="598"/>
      <c r="BE527" s="598"/>
      <c r="BF527" s="598"/>
      <c r="BG527" s="598"/>
      <c r="BH527" s="598"/>
      <c r="BI527" s="598"/>
      <c r="BJ527" s="598"/>
      <c r="BK527" s="598"/>
      <c r="BL527" s="598"/>
      <c r="BM527" s="598"/>
      <c r="BN527" s="598"/>
      <c r="BO527" s="598"/>
      <c r="BP527" s="598"/>
      <c r="BQ527" s="598"/>
      <c r="BR527" s="598"/>
      <c r="BS527" s="598"/>
      <c r="BT527" s="598"/>
      <c r="BU527" s="598"/>
      <c r="BV527" s="598"/>
      <c r="BW527" s="598"/>
      <c r="BX527" s="598"/>
      <c r="BY527" s="598"/>
      <c r="BZ527" s="598"/>
      <c r="CA527" s="598"/>
      <c r="CB527" s="598"/>
      <c r="CC527" s="598"/>
      <c r="CD527" s="598"/>
      <c r="CE527" s="598"/>
      <c r="CF527" s="598"/>
      <c r="CG527" s="598"/>
      <c r="CH527" s="598"/>
      <c r="CI527" s="598"/>
      <c r="CJ527" s="598"/>
      <c r="CK527" s="598"/>
      <c r="CL527" s="598"/>
      <c r="CM527" s="598"/>
      <c r="CN527" s="598"/>
      <c r="CO527" s="598"/>
      <c r="CP527" s="598"/>
      <c r="CQ527" s="598"/>
      <c r="CR527" s="598"/>
      <c r="CS527" s="598"/>
      <c r="CT527" s="598"/>
      <c r="CU527" s="598"/>
      <c r="CV527" s="598"/>
      <c r="CW527" s="598"/>
      <c r="CX527" s="598"/>
      <c r="CY527" s="598"/>
      <c r="CZ527" s="598"/>
      <c r="DA527" s="598"/>
      <c r="DB527" s="598"/>
      <c r="DC527" s="598"/>
      <c r="DD527" s="598"/>
      <c r="DE527" s="598"/>
      <c r="DF527" s="598"/>
      <c r="DG527" s="598"/>
      <c r="DH527" s="598"/>
      <c r="DI527" s="598"/>
      <c r="DJ527" s="598"/>
      <c r="DK527" s="598"/>
      <c r="DL527" s="598"/>
      <c r="DM527" s="598"/>
      <c r="DN527" s="598"/>
      <c r="DO527" s="598"/>
      <c r="DP527" s="598"/>
      <c r="DQ527" s="598"/>
      <c r="DR527" s="598"/>
      <c r="DS527" s="598"/>
      <c r="DT527" s="598"/>
      <c r="DU527" s="598"/>
      <c r="DV527" s="598"/>
      <c r="DW527" s="598"/>
      <c r="DX527" s="598"/>
      <c r="DY527" s="598"/>
      <c r="DZ527" s="598"/>
      <c r="EA527" s="598"/>
      <c r="EB527" s="598"/>
      <c r="EC527" s="598"/>
      <c r="ED527" s="598"/>
      <c r="EE527" s="598"/>
      <c r="EF527" s="540"/>
      <c r="EG527" s="540"/>
      <c r="EH527" s="540"/>
      <c r="EI527" s="536"/>
      <c r="EJ527" s="536"/>
      <c r="EK527" s="536"/>
      <c r="EL527" s="536"/>
      <c r="EM527" s="536"/>
      <c r="EN527" s="536"/>
      <c r="EO527" s="536"/>
      <c r="EP527" s="536"/>
      <c r="EQ527" s="536"/>
      <c r="ER527" s="536"/>
    </row>
    <row r="528" spans="1:148" ht="15" customHeight="1">
      <c r="A528" s="598"/>
      <c r="B528" s="598"/>
      <c r="C528" s="598"/>
      <c r="D528" s="598"/>
      <c r="E528" s="598"/>
      <c r="F528" s="598"/>
      <c r="G528" s="598"/>
      <c r="H528" s="598"/>
      <c r="I528" s="598"/>
      <c r="J528" s="598"/>
      <c r="K528" s="598"/>
      <c r="L528" s="598"/>
      <c r="M528" s="598"/>
      <c r="N528" s="598"/>
      <c r="O528" s="598"/>
      <c r="P528" s="598"/>
      <c r="Q528" s="598"/>
      <c r="R528" s="598"/>
      <c r="S528" s="598"/>
      <c r="T528" s="598"/>
      <c r="U528" s="598"/>
      <c r="V528" s="598"/>
      <c r="W528" s="598"/>
      <c r="X528" s="598"/>
      <c r="Y528" s="598"/>
      <c r="Z528" s="598"/>
      <c r="AA528" s="598"/>
      <c r="AB528" s="598"/>
      <c r="AC528" s="598"/>
      <c r="AD528" s="598"/>
      <c r="AE528" s="598"/>
      <c r="AF528" s="598"/>
      <c r="AG528" s="598"/>
      <c r="AH528" s="598"/>
      <c r="AI528" s="598"/>
      <c r="AJ528" s="598"/>
      <c r="AK528" s="598"/>
      <c r="AL528" s="598"/>
      <c r="AM528" s="598"/>
      <c r="AN528" s="598"/>
      <c r="AO528" s="598"/>
      <c r="AP528" s="598"/>
      <c r="AQ528" s="598"/>
      <c r="AR528" s="598"/>
      <c r="AS528" s="598"/>
      <c r="AT528" s="598"/>
      <c r="AU528" s="598"/>
      <c r="AV528" s="598"/>
      <c r="AW528" s="598"/>
      <c r="AX528" s="598"/>
      <c r="AY528" s="598"/>
      <c r="AZ528" s="598"/>
      <c r="BA528" s="598"/>
      <c r="BB528" s="598"/>
      <c r="BC528" s="598"/>
      <c r="BD528" s="598"/>
      <c r="BE528" s="598"/>
      <c r="BF528" s="598"/>
      <c r="BG528" s="598"/>
      <c r="BH528" s="598"/>
      <c r="BI528" s="598"/>
      <c r="BJ528" s="598"/>
      <c r="BK528" s="598"/>
      <c r="BL528" s="598"/>
      <c r="BM528" s="598"/>
      <c r="BN528" s="598"/>
      <c r="BO528" s="598"/>
      <c r="BP528" s="598"/>
      <c r="BQ528" s="598"/>
      <c r="BR528" s="598"/>
      <c r="BS528" s="598"/>
      <c r="BT528" s="598"/>
      <c r="BU528" s="598"/>
      <c r="BV528" s="598"/>
      <c r="BW528" s="598"/>
      <c r="BX528" s="598"/>
      <c r="BY528" s="598"/>
      <c r="BZ528" s="598"/>
      <c r="CA528" s="598"/>
      <c r="CB528" s="598"/>
      <c r="CC528" s="598"/>
      <c r="CD528" s="598"/>
      <c r="CE528" s="598"/>
      <c r="CF528" s="598"/>
      <c r="CG528" s="598"/>
      <c r="CH528" s="598"/>
      <c r="CI528" s="598"/>
      <c r="CJ528" s="598"/>
      <c r="CK528" s="598"/>
      <c r="CL528" s="598"/>
      <c r="CM528" s="598"/>
      <c r="CN528" s="598"/>
      <c r="CO528" s="598"/>
      <c r="CP528" s="598"/>
      <c r="CQ528" s="598"/>
      <c r="CR528" s="598"/>
      <c r="CS528" s="598"/>
      <c r="CT528" s="598"/>
      <c r="CU528" s="598"/>
      <c r="CV528" s="598"/>
      <c r="CW528" s="598"/>
      <c r="CX528" s="598"/>
      <c r="CY528" s="598"/>
      <c r="CZ528" s="598"/>
      <c r="DA528" s="598"/>
      <c r="DB528" s="598"/>
      <c r="DC528" s="598"/>
      <c r="DD528" s="598"/>
      <c r="DE528" s="598"/>
      <c r="DF528" s="598"/>
      <c r="DG528" s="598"/>
      <c r="DH528" s="598"/>
      <c r="DI528" s="598"/>
      <c r="DJ528" s="598"/>
      <c r="DK528" s="598"/>
      <c r="DL528" s="598"/>
      <c r="DM528" s="598"/>
      <c r="DN528" s="598"/>
      <c r="DO528" s="598"/>
      <c r="DP528" s="598"/>
      <c r="DQ528" s="598"/>
      <c r="DR528" s="598"/>
      <c r="DS528" s="598"/>
      <c r="DT528" s="598"/>
      <c r="DU528" s="598"/>
      <c r="DV528" s="598"/>
      <c r="DW528" s="598"/>
      <c r="DX528" s="598"/>
      <c r="DY528" s="598"/>
      <c r="DZ528" s="598"/>
      <c r="EA528" s="598"/>
      <c r="EB528" s="598"/>
      <c r="EC528" s="598"/>
      <c r="ED528" s="598"/>
      <c r="EE528" s="598"/>
      <c r="EF528" s="540"/>
      <c r="EG528" s="540"/>
      <c r="EH528" s="540"/>
      <c r="EI528" s="536"/>
      <c r="EJ528" s="536"/>
      <c r="EK528" s="536"/>
      <c r="EL528" s="536"/>
      <c r="EM528" s="536"/>
      <c r="EN528" s="536"/>
      <c r="EO528" s="536"/>
      <c r="EP528" s="536"/>
      <c r="EQ528" s="536"/>
      <c r="ER528" s="536"/>
    </row>
    <row r="529" spans="1:148" ht="15" customHeight="1">
      <c r="A529" s="598"/>
      <c r="B529" s="598"/>
      <c r="C529" s="598"/>
      <c r="D529" s="598"/>
      <c r="E529" s="598"/>
      <c r="F529" s="598"/>
      <c r="G529" s="598"/>
      <c r="H529" s="598"/>
      <c r="I529" s="598"/>
      <c r="J529" s="598"/>
      <c r="K529" s="598"/>
      <c r="L529" s="598"/>
      <c r="M529" s="598"/>
      <c r="N529" s="598"/>
      <c r="O529" s="598"/>
      <c r="P529" s="598"/>
      <c r="Q529" s="598"/>
      <c r="R529" s="598"/>
      <c r="S529" s="598"/>
      <c r="T529" s="598"/>
      <c r="U529" s="598"/>
      <c r="V529" s="598"/>
      <c r="W529" s="598"/>
      <c r="X529" s="598"/>
      <c r="Y529" s="598"/>
      <c r="Z529" s="598"/>
      <c r="AA529" s="598"/>
      <c r="AB529" s="598"/>
      <c r="AC529" s="598"/>
      <c r="AD529" s="598"/>
      <c r="AE529" s="598"/>
      <c r="AF529" s="598"/>
      <c r="AG529" s="598"/>
      <c r="AH529" s="598"/>
      <c r="AI529" s="598"/>
      <c r="AJ529" s="598"/>
      <c r="AK529" s="598"/>
      <c r="AL529" s="598"/>
      <c r="AM529" s="598"/>
      <c r="AN529" s="598"/>
      <c r="AO529" s="598"/>
      <c r="AP529" s="598"/>
      <c r="AQ529" s="598"/>
      <c r="AR529" s="598"/>
      <c r="AS529" s="598"/>
      <c r="AT529" s="598"/>
      <c r="AU529" s="598"/>
      <c r="AV529" s="598"/>
      <c r="AW529" s="598"/>
      <c r="AX529" s="598"/>
      <c r="AY529" s="598"/>
      <c r="AZ529" s="598"/>
      <c r="BA529" s="598"/>
      <c r="BB529" s="598"/>
      <c r="BC529" s="598"/>
      <c r="BD529" s="598"/>
      <c r="BE529" s="598"/>
      <c r="BF529" s="598"/>
      <c r="BG529" s="598"/>
      <c r="BH529" s="598"/>
      <c r="BI529" s="598"/>
      <c r="BJ529" s="598"/>
      <c r="BK529" s="598"/>
      <c r="BL529" s="598"/>
      <c r="BM529" s="598"/>
      <c r="BN529" s="598"/>
      <c r="BO529" s="598"/>
      <c r="BP529" s="598"/>
      <c r="BQ529" s="598"/>
      <c r="BR529" s="598"/>
      <c r="BS529" s="598"/>
      <c r="BT529" s="598"/>
      <c r="BU529" s="598"/>
      <c r="BV529" s="598"/>
      <c r="BW529" s="598"/>
      <c r="BX529" s="598"/>
      <c r="BY529" s="598"/>
      <c r="BZ529" s="598"/>
      <c r="CA529" s="598"/>
      <c r="CB529" s="598"/>
      <c r="CC529" s="598"/>
      <c r="CD529" s="598"/>
      <c r="CE529" s="598"/>
      <c r="CF529" s="598"/>
      <c r="CG529" s="598"/>
      <c r="CH529" s="598"/>
      <c r="CI529" s="598"/>
      <c r="CJ529" s="598"/>
      <c r="CK529" s="598"/>
      <c r="CL529" s="598"/>
      <c r="CM529" s="598"/>
      <c r="CN529" s="598"/>
      <c r="CO529" s="598"/>
      <c r="CP529" s="598"/>
      <c r="CQ529" s="598"/>
      <c r="CR529" s="598"/>
      <c r="CS529" s="598"/>
      <c r="CT529" s="598"/>
      <c r="CU529" s="598"/>
      <c r="CV529" s="598"/>
      <c r="CW529" s="598"/>
      <c r="CX529" s="598"/>
      <c r="CY529" s="598"/>
      <c r="CZ529" s="598"/>
      <c r="DA529" s="598"/>
      <c r="DB529" s="598"/>
      <c r="DC529" s="598"/>
      <c r="DD529" s="598"/>
      <c r="DE529" s="598"/>
      <c r="DF529" s="598"/>
      <c r="DG529" s="598"/>
      <c r="DH529" s="598"/>
      <c r="DI529" s="598"/>
      <c r="DJ529" s="598"/>
      <c r="DK529" s="598"/>
      <c r="DL529" s="598"/>
      <c r="DM529" s="598"/>
      <c r="DN529" s="598"/>
      <c r="DO529" s="598"/>
      <c r="DP529" s="598"/>
      <c r="DQ529" s="598"/>
      <c r="DR529" s="598"/>
      <c r="DS529" s="598"/>
      <c r="DT529" s="598"/>
      <c r="DU529" s="598"/>
      <c r="DV529" s="598"/>
      <c r="DW529" s="598"/>
      <c r="DX529" s="598"/>
      <c r="DY529" s="598"/>
      <c r="DZ529" s="598"/>
      <c r="EA529" s="598"/>
      <c r="EB529" s="598"/>
      <c r="EC529" s="598"/>
      <c r="ED529" s="598"/>
      <c r="EE529" s="598"/>
      <c r="EF529" s="540"/>
      <c r="EG529" s="540"/>
      <c r="EH529" s="540"/>
      <c r="EI529" s="536"/>
      <c r="EJ529" s="536"/>
      <c r="EK529" s="536"/>
      <c r="EL529" s="536"/>
      <c r="EM529" s="536"/>
      <c r="EN529" s="536"/>
      <c r="EO529" s="536"/>
      <c r="EP529" s="536"/>
      <c r="EQ529" s="536"/>
      <c r="ER529" s="536"/>
    </row>
    <row r="530" spans="1:148" ht="15" customHeight="1">
      <c r="A530" s="598"/>
      <c r="B530" s="598"/>
      <c r="C530" s="598"/>
      <c r="D530" s="598"/>
      <c r="E530" s="598"/>
      <c r="F530" s="598"/>
      <c r="G530" s="598"/>
      <c r="H530" s="598"/>
      <c r="I530" s="598"/>
      <c r="J530" s="598"/>
      <c r="K530" s="598"/>
      <c r="L530" s="598"/>
      <c r="M530" s="598"/>
      <c r="N530" s="598"/>
      <c r="O530" s="598"/>
      <c r="P530" s="598"/>
      <c r="Q530" s="598"/>
      <c r="R530" s="598"/>
      <c r="S530" s="598"/>
      <c r="T530" s="598"/>
      <c r="U530" s="598"/>
      <c r="V530" s="598"/>
      <c r="W530" s="598"/>
      <c r="X530" s="598"/>
      <c r="Y530" s="598"/>
      <c r="Z530" s="598"/>
      <c r="AA530" s="598"/>
      <c r="AB530" s="598"/>
      <c r="AC530" s="598"/>
      <c r="AD530" s="598"/>
      <c r="AE530" s="598"/>
      <c r="AF530" s="598"/>
      <c r="AG530" s="598"/>
      <c r="AH530" s="598"/>
      <c r="AI530" s="598"/>
      <c r="AJ530" s="598"/>
      <c r="AK530" s="598"/>
      <c r="AL530" s="598"/>
      <c r="AM530" s="598"/>
      <c r="AN530" s="598"/>
      <c r="AO530" s="598"/>
      <c r="AP530" s="598"/>
      <c r="AQ530" s="598"/>
      <c r="AR530" s="598"/>
      <c r="AS530" s="598"/>
      <c r="AT530" s="598"/>
      <c r="AU530" s="598"/>
      <c r="AV530" s="598"/>
      <c r="AW530" s="598"/>
      <c r="AX530" s="598"/>
      <c r="AY530" s="598"/>
      <c r="AZ530" s="598"/>
      <c r="BA530" s="598"/>
      <c r="BB530" s="598"/>
      <c r="BC530" s="598"/>
      <c r="BD530" s="598"/>
      <c r="BE530" s="598"/>
      <c r="BF530" s="598"/>
      <c r="BG530" s="598"/>
      <c r="BH530" s="598"/>
      <c r="BI530" s="598"/>
      <c r="BJ530" s="598"/>
      <c r="BK530" s="598"/>
      <c r="BL530" s="598"/>
      <c r="BM530" s="598"/>
      <c r="BN530" s="598"/>
      <c r="BO530" s="598"/>
      <c r="BP530" s="598"/>
      <c r="BQ530" s="598"/>
      <c r="BR530" s="598"/>
      <c r="BS530" s="598"/>
      <c r="BT530" s="598"/>
      <c r="BU530" s="598"/>
      <c r="BV530" s="598"/>
      <c r="BW530" s="598"/>
      <c r="BX530" s="598"/>
      <c r="BY530" s="598"/>
      <c r="BZ530" s="598"/>
      <c r="CA530" s="598"/>
      <c r="CB530" s="598"/>
      <c r="CC530" s="598"/>
      <c r="CD530" s="598"/>
      <c r="CE530" s="598"/>
      <c r="CF530" s="598"/>
      <c r="CG530" s="598"/>
      <c r="CH530" s="598"/>
      <c r="CI530" s="598"/>
      <c r="CJ530" s="598"/>
      <c r="CK530" s="598"/>
      <c r="CL530" s="598"/>
      <c r="CM530" s="598"/>
      <c r="CN530" s="598"/>
      <c r="CO530" s="598"/>
      <c r="CP530" s="598"/>
      <c r="CQ530" s="598"/>
      <c r="CR530" s="598"/>
      <c r="CS530" s="598"/>
      <c r="CT530" s="598"/>
      <c r="CU530" s="598"/>
      <c r="CV530" s="598"/>
      <c r="CW530" s="598"/>
      <c r="CX530" s="598"/>
      <c r="CY530" s="598"/>
      <c r="CZ530" s="598"/>
      <c r="DA530" s="598"/>
      <c r="DB530" s="598"/>
      <c r="DC530" s="598"/>
      <c r="DD530" s="598"/>
      <c r="DE530" s="598"/>
      <c r="DF530" s="598"/>
      <c r="DG530" s="598"/>
      <c r="DH530" s="598"/>
      <c r="DI530" s="598"/>
      <c r="DJ530" s="598"/>
      <c r="DK530" s="598"/>
      <c r="DL530" s="598"/>
      <c r="DM530" s="598"/>
      <c r="DN530" s="598"/>
      <c r="DO530" s="598"/>
      <c r="DP530" s="598"/>
      <c r="DQ530" s="598"/>
      <c r="DR530" s="598"/>
      <c r="DS530" s="598"/>
      <c r="DT530" s="598"/>
      <c r="DU530" s="598"/>
      <c r="DV530" s="598"/>
      <c r="DW530" s="598"/>
      <c r="DX530" s="598"/>
      <c r="DY530" s="598"/>
      <c r="DZ530" s="598"/>
      <c r="EA530" s="598"/>
      <c r="EB530" s="598"/>
      <c r="EC530" s="598"/>
      <c r="ED530" s="598"/>
      <c r="EE530" s="598"/>
      <c r="EF530" s="540"/>
      <c r="EG530" s="540"/>
      <c r="EH530" s="540"/>
      <c r="EI530" s="536"/>
      <c r="EJ530" s="536"/>
      <c r="EK530" s="536"/>
      <c r="EL530" s="536"/>
      <c r="EM530" s="536"/>
      <c r="EN530" s="536"/>
      <c r="EO530" s="536"/>
      <c r="EP530" s="536"/>
      <c r="EQ530" s="536"/>
      <c r="ER530" s="536"/>
    </row>
    <row r="531" spans="1:148" ht="15" customHeight="1">
      <c r="A531" s="598"/>
      <c r="B531" s="598"/>
      <c r="C531" s="598"/>
      <c r="D531" s="598"/>
      <c r="E531" s="598"/>
      <c r="F531" s="598"/>
      <c r="G531" s="598"/>
      <c r="H531" s="598"/>
      <c r="I531" s="598"/>
      <c r="J531" s="598"/>
      <c r="K531" s="598"/>
      <c r="L531" s="598"/>
      <c r="M531" s="598"/>
      <c r="N531" s="598"/>
      <c r="O531" s="598"/>
      <c r="P531" s="598"/>
      <c r="Q531" s="598"/>
      <c r="R531" s="598"/>
      <c r="S531" s="598"/>
      <c r="T531" s="598"/>
      <c r="U531" s="598"/>
      <c r="V531" s="598"/>
      <c r="W531" s="598"/>
      <c r="X531" s="598"/>
      <c r="Y531" s="598"/>
      <c r="Z531" s="598"/>
      <c r="AA531" s="598"/>
      <c r="AB531" s="598"/>
      <c r="AC531" s="598"/>
      <c r="AD531" s="598"/>
      <c r="AE531" s="598"/>
      <c r="AF531" s="598"/>
      <c r="AG531" s="598"/>
      <c r="AH531" s="598"/>
      <c r="AI531" s="598"/>
      <c r="AJ531" s="598"/>
      <c r="AK531" s="598"/>
      <c r="AL531" s="598"/>
      <c r="AM531" s="598"/>
      <c r="AN531" s="598"/>
      <c r="AO531" s="598"/>
      <c r="AP531" s="598"/>
      <c r="AQ531" s="598"/>
      <c r="AR531" s="598"/>
      <c r="AS531" s="598"/>
      <c r="AT531" s="598"/>
      <c r="AU531" s="598"/>
      <c r="AV531" s="598"/>
      <c r="AW531" s="598"/>
      <c r="AX531" s="598"/>
      <c r="AY531" s="598"/>
      <c r="AZ531" s="598"/>
      <c r="BA531" s="598"/>
      <c r="BB531" s="598"/>
      <c r="BC531" s="598"/>
      <c r="BD531" s="598"/>
      <c r="BE531" s="598"/>
      <c r="BF531" s="598"/>
      <c r="BG531" s="598"/>
      <c r="BH531" s="598"/>
      <c r="BI531" s="598"/>
      <c r="BJ531" s="598"/>
      <c r="BK531" s="598"/>
      <c r="BL531" s="598"/>
      <c r="BM531" s="598"/>
      <c r="BN531" s="598"/>
      <c r="BO531" s="598"/>
      <c r="BP531" s="598"/>
      <c r="BQ531" s="598"/>
      <c r="BR531" s="598"/>
      <c r="BS531" s="598"/>
      <c r="BT531" s="598"/>
      <c r="BU531" s="598"/>
      <c r="BV531" s="598"/>
      <c r="BW531" s="598"/>
      <c r="BX531" s="598"/>
      <c r="BY531" s="598"/>
      <c r="BZ531" s="598"/>
      <c r="CA531" s="598"/>
      <c r="CB531" s="598"/>
      <c r="CC531" s="598"/>
      <c r="CD531" s="598"/>
      <c r="CE531" s="598"/>
      <c r="CF531" s="598"/>
      <c r="CG531" s="598"/>
      <c r="CH531" s="598"/>
      <c r="CI531" s="598"/>
      <c r="CJ531" s="598"/>
      <c r="CK531" s="598"/>
      <c r="CL531" s="598"/>
      <c r="CM531" s="598"/>
      <c r="CN531" s="598"/>
      <c r="CO531" s="598"/>
      <c r="CP531" s="598"/>
      <c r="CQ531" s="598"/>
      <c r="CR531" s="598"/>
      <c r="CS531" s="598"/>
      <c r="CT531" s="598"/>
      <c r="CU531" s="598"/>
      <c r="CV531" s="598"/>
      <c r="CW531" s="598"/>
      <c r="CX531" s="598"/>
      <c r="CY531" s="598"/>
      <c r="CZ531" s="598"/>
      <c r="DA531" s="598"/>
      <c r="DB531" s="598"/>
      <c r="DC531" s="598"/>
      <c r="DD531" s="598"/>
      <c r="DE531" s="598"/>
      <c r="DF531" s="598"/>
      <c r="DG531" s="598"/>
      <c r="DH531" s="598"/>
      <c r="DI531" s="598"/>
      <c r="DJ531" s="598"/>
      <c r="DK531" s="598"/>
      <c r="DL531" s="598"/>
      <c r="DM531" s="598"/>
      <c r="DN531" s="598"/>
      <c r="DO531" s="598"/>
      <c r="DP531" s="598"/>
      <c r="DQ531" s="598"/>
      <c r="DR531" s="598"/>
      <c r="DS531" s="598"/>
      <c r="DT531" s="598"/>
      <c r="DU531" s="598"/>
      <c r="DV531" s="598"/>
      <c r="DW531" s="598"/>
      <c r="DX531" s="598"/>
      <c r="DY531" s="598"/>
      <c r="DZ531" s="598"/>
      <c r="EA531" s="598"/>
      <c r="EB531" s="598"/>
      <c r="EC531" s="598"/>
      <c r="ED531" s="598"/>
      <c r="EE531" s="598"/>
      <c r="EF531" s="540"/>
      <c r="EG531" s="540"/>
      <c r="EH531" s="540"/>
      <c r="EI531" s="536"/>
      <c r="EJ531" s="536"/>
      <c r="EK531" s="536"/>
      <c r="EL531" s="536"/>
      <c r="EM531" s="536"/>
      <c r="EN531" s="536"/>
      <c r="EO531" s="536"/>
      <c r="EP531" s="536"/>
      <c r="EQ531" s="536"/>
      <c r="ER531" s="536"/>
    </row>
    <row r="532" spans="1:148" ht="15" customHeight="1">
      <c r="A532" s="598"/>
      <c r="B532" s="598"/>
      <c r="C532" s="598"/>
      <c r="D532" s="598"/>
      <c r="E532" s="598"/>
      <c r="F532" s="598"/>
      <c r="G532" s="598"/>
      <c r="H532" s="598"/>
      <c r="I532" s="598"/>
      <c r="J532" s="598"/>
      <c r="K532" s="598"/>
      <c r="L532" s="598"/>
      <c r="M532" s="598"/>
      <c r="N532" s="598"/>
      <c r="O532" s="598"/>
      <c r="P532" s="598"/>
      <c r="Q532" s="598"/>
      <c r="R532" s="598"/>
      <c r="S532" s="598"/>
      <c r="T532" s="598"/>
      <c r="U532" s="598"/>
      <c r="V532" s="598"/>
      <c r="W532" s="598"/>
      <c r="X532" s="598"/>
      <c r="Y532" s="598"/>
      <c r="Z532" s="598"/>
      <c r="AA532" s="598"/>
      <c r="AB532" s="598"/>
      <c r="AC532" s="598"/>
      <c r="AD532" s="598"/>
      <c r="AE532" s="598"/>
      <c r="AF532" s="598"/>
      <c r="AG532" s="598"/>
      <c r="AH532" s="598"/>
      <c r="AI532" s="598"/>
      <c r="AJ532" s="598"/>
      <c r="AK532" s="598"/>
      <c r="AL532" s="598"/>
      <c r="AM532" s="598"/>
      <c r="AN532" s="598"/>
      <c r="AO532" s="598"/>
      <c r="AP532" s="598"/>
      <c r="AQ532" s="598"/>
      <c r="AR532" s="598"/>
      <c r="AS532" s="598"/>
      <c r="AT532" s="598"/>
      <c r="AU532" s="598"/>
      <c r="AV532" s="598"/>
      <c r="AW532" s="598"/>
      <c r="AX532" s="598"/>
      <c r="AY532" s="598"/>
      <c r="AZ532" s="598"/>
      <c r="BA532" s="598"/>
      <c r="BB532" s="598"/>
      <c r="BC532" s="598"/>
      <c r="BD532" s="598"/>
      <c r="BE532" s="598"/>
      <c r="BF532" s="598"/>
      <c r="BG532" s="598"/>
      <c r="BH532" s="598"/>
      <c r="BI532" s="598"/>
      <c r="BJ532" s="598"/>
      <c r="BK532" s="598"/>
      <c r="BL532" s="598"/>
      <c r="BM532" s="598"/>
      <c r="BN532" s="598"/>
      <c r="BO532" s="598"/>
      <c r="BP532" s="598"/>
      <c r="BQ532" s="598"/>
      <c r="BR532" s="598"/>
      <c r="BS532" s="598"/>
      <c r="BT532" s="598"/>
      <c r="BU532" s="598"/>
      <c r="BV532" s="598"/>
      <c r="BW532" s="598"/>
      <c r="BX532" s="598"/>
      <c r="BY532" s="598"/>
      <c r="BZ532" s="598"/>
      <c r="CA532" s="598"/>
      <c r="CB532" s="598"/>
      <c r="CC532" s="598"/>
      <c r="CD532" s="598"/>
      <c r="CE532" s="598"/>
      <c r="CF532" s="598"/>
      <c r="CG532" s="598"/>
      <c r="CH532" s="598"/>
      <c r="CI532" s="598"/>
      <c r="CJ532" s="598"/>
      <c r="CK532" s="598"/>
      <c r="CL532" s="598"/>
      <c r="CM532" s="598"/>
      <c r="CN532" s="598"/>
      <c r="CO532" s="598"/>
      <c r="CP532" s="598"/>
      <c r="CQ532" s="598"/>
      <c r="CR532" s="598"/>
      <c r="CS532" s="598"/>
      <c r="CT532" s="598"/>
      <c r="CU532" s="598"/>
      <c r="CV532" s="598"/>
      <c r="CW532" s="598"/>
      <c r="CX532" s="598"/>
      <c r="CY532" s="598"/>
      <c r="CZ532" s="598"/>
      <c r="DA532" s="598"/>
      <c r="DB532" s="598"/>
      <c r="DC532" s="598"/>
      <c r="DD532" s="598"/>
      <c r="DE532" s="598"/>
      <c r="DF532" s="598"/>
      <c r="DG532" s="598"/>
      <c r="DH532" s="598"/>
      <c r="DI532" s="598"/>
      <c r="DJ532" s="598"/>
      <c r="DK532" s="598"/>
      <c r="DL532" s="598"/>
      <c r="DM532" s="598"/>
      <c r="DN532" s="598"/>
      <c r="DO532" s="598"/>
      <c r="DP532" s="598"/>
      <c r="DQ532" s="598"/>
      <c r="DR532" s="598"/>
      <c r="DS532" s="598"/>
      <c r="DT532" s="598"/>
      <c r="DU532" s="598"/>
      <c r="DV532" s="598"/>
      <c r="DW532" s="598"/>
      <c r="DX532" s="598"/>
      <c r="DY532" s="598"/>
      <c r="DZ532" s="598"/>
      <c r="EA532" s="598"/>
      <c r="EB532" s="598"/>
      <c r="EC532" s="598"/>
      <c r="ED532" s="598"/>
      <c r="EE532" s="598"/>
      <c r="EF532" s="540"/>
      <c r="EG532" s="540"/>
      <c r="EH532" s="540"/>
      <c r="EI532" s="536"/>
      <c r="EJ532" s="536"/>
      <c r="EK532" s="536"/>
      <c r="EL532" s="536"/>
      <c r="EM532" s="536"/>
      <c r="EN532" s="536"/>
      <c r="EO532" s="536"/>
      <c r="EP532" s="536"/>
      <c r="EQ532" s="536"/>
      <c r="ER532" s="536"/>
    </row>
    <row r="533" spans="1:148" ht="15" customHeight="1">
      <c r="A533" s="598"/>
      <c r="B533" s="598"/>
      <c r="C533" s="598"/>
      <c r="D533" s="598"/>
      <c r="E533" s="598"/>
      <c r="F533" s="598"/>
      <c r="G533" s="598"/>
      <c r="H533" s="598"/>
      <c r="I533" s="598"/>
      <c r="J533" s="598"/>
      <c r="K533" s="598"/>
      <c r="L533" s="598"/>
      <c r="M533" s="598"/>
      <c r="N533" s="598"/>
      <c r="O533" s="598"/>
      <c r="P533" s="598"/>
      <c r="Q533" s="598"/>
      <c r="R533" s="598"/>
      <c r="S533" s="598"/>
      <c r="T533" s="598"/>
      <c r="U533" s="598"/>
      <c r="V533" s="598"/>
      <c r="W533" s="598"/>
      <c r="X533" s="598"/>
      <c r="Y533" s="598"/>
      <c r="Z533" s="598"/>
      <c r="AA533" s="598"/>
      <c r="AB533" s="598"/>
      <c r="AC533" s="598"/>
      <c r="AD533" s="598"/>
      <c r="AE533" s="598"/>
      <c r="AF533" s="598"/>
      <c r="AG533" s="598"/>
      <c r="AH533" s="598"/>
      <c r="AI533" s="598"/>
      <c r="AJ533" s="598"/>
      <c r="AK533" s="598"/>
      <c r="AL533" s="598"/>
      <c r="AM533" s="598"/>
      <c r="AN533" s="598"/>
      <c r="AO533" s="598"/>
      <c r="AP533" s="598"/>
      <c r="AQ533" s="598"/>
      <c r="AR533" s="598"/>
      <c r="AS533" s="598"/>
      <c r="AT533" s="598"/>
      <c r="AU533" s="598"/>
      <c r="AV533" s="598"/>
      <c r="AW533" s="598"/>
      <c r="AX533" s="598"/>
      <c r="AY533" s="598"/>
      <c r="AZ533" s="598"/>
      <c r="BA533" s="598"/>
      <c r="BB533" s="598"/>
      <c r="BC533" s="598"/>
      <c r="BD533" s="598"/>
      <c r="BE533" s="598"/>
      <c r="BF533" s="598"/>
      <c r="BG533" s="598"/>
      <c r="BH533" s="598"/>
      <c r="BI533" s="598"/>
      <c r="BJ533" s="598"/>
      <c r="BK533" s="598"/>
      <c r="BL533" s="598"/>
      <c r="BM533" s="598"/>
      <c r="BN533" s="598"/>
      <c r="BO533" s="598"/>
      <c r="BP533" s="598"/>
      <c r="BQ533" s="598"/>
      <c r="BR533" s="598"/>
      <c r="BS533" s="598"/>
      <c r="BT533" s="598"/>
      <c r="BU533" s="598"/>
      <c r="BV533" s="598"/>
      <c r="BW533" s="598"/>
      <c r="BX533" s="598"/>
      <c r="BY533" s="598"/>
      <c r="BZ533" s="598"/>
      <c r="CA533" s="598"/>
      <c r="CB533" s="598"/>
      <c r="CC533" s="598"/>
      <c r="CD533" s="598"/>
      <c r="CE533" s="598"/>
      <c r="CF533" s="598"/>
      <c r="CG533" s="598"/>
      <c r="CH533" s="598"/>
      <c r="CI533" s="598"/>
      <c r="CJ533" s="598"/>
      <c r="CK533" s="598"/>
      <c r="CL533" s="598"/>
      <c r="CM533" s="598"/>
      <c r="CN533" s="598"/>
      <c r="CO533" s="598"/>
      <c r="CP533" s="598"/>
      <c r="CQ533" s="598"/>
      <c r="CR533" s="598"/>
      <c r="CS533" s="598"/>
      <c r="CT533" s="598"/>
      <c r="CU533" s="598"/>
      <c r="CV533" s="598"/>
      <c r="CW533" s="598"/>
      <c r="CX533" s="598"/>
      <c r="CY533" s="598"/>
      <c r="CZ533" s="598"/>
      <c r="DA533" s="598"/>
      <c r="DB533" s="598"/>
      <c r="DC533" s="598"/>
      <c r="DD533" s="598"/>
      <c r="DE533" s="598"/>
      <c r="DF533" s="598"/>
      <c r="DG533" s="598"/>
      <c r="DH533" s="598"/>
      <c r="DI533" s="598"/>
      <c r="DJ533" s="598"/>
      <c r="DK533" s="598"/>
      <c r="DL533" s="598"/>
      <c r="DM533" s="598"/>
      <c r="DN533" s="598"/>
      <c r="DO533" s="598"/>
      <c r="DP533" s="598"/>
      <c r="DQ533" s="598"/>
      <c r="DR533" s="598"/>
      <c r="DS533" s="598"/>
      <c r="DT533" s="598"/>
      <c r="DU533" s="598"/>
      <c r="DV533" s="598"/>
      <c r="DW533" s="598"/>
      <c r="DX533" s="598"/>
      <c r="DY533" s="598"/>
      <c r="DZ533" s="598"/>
      <c r="EA533" s="598"/>
      <c r="EB533" s="598"/>
      <c r="EC533" s="598"/>
      <c r="ED533" s="598"/>
      <c r="EE533" s="598"/>
      <c r="EF533" s="540"/>
      <c r="EG533" s="540"/>
      <c r="EH533" s="540"/>
      <c r="EI533" s="536"/>
      <c r="EJ533" s="536"/>
      <c r="EK533" s="536"/>
      <c r="EL533" s="536"/>
      <c r="EM533" s="536"/>
      <c r="EN533" s="536"/>
      <c r="EO533" s="536"/>
      <c r="EP533" s="536"/>
      <c r="EQ533" s="536"/>
      <c r="ER533" s="536"/>
    </row>
    <row r="534" spans="1:148" ht="15" customHeight="1">
      <c r="A534" s="598"/>
      <c r="B534" s="598"/>
      <c r="C534" s="598"/>
      <c r="D534" s="598"/>
      <c r="E534" s="598"/>
      <c r="F534" s="598"/>
      <c r="G534" s="598"/>
      <c r="H534" s="598"/>
      <c r="I534" s="598"/>
      <c r="J534" s="598"/>
      <c r="K534" s="598"/>
      <c r="L534" s="598"/>
      <c r="M534" s="598"/>
      <c r="N534" s="598"/>
      <c r="O534" s="598"/>
      <c r="P534" s="598"/>
      <c r="Q534" s="598"/>
      <c r="R534" s="598"/>
      <c r="S534" s="598"/>
      <c r="T534" s="598"/>
      <c r="U534" s="598"/>
      <c r="V534" s="598"/>
      <c r="W534" s="598"/>
      <c r="X534" s="598"/>
      <c r="Y534" s="598"/>
      <c r="Z534" s="598"/>
      <c r="AA534" s="598"/>
      <c r="AB534" s="598"/>
      <c r="AC534" s="598"/>
      <c r="AD534" s="598"/>
      <c r="AE534" s="598"/>
      <c r="AF534" s="598"/>
      <c r="AG534" s="598"/>
      <c r="AH534" s="598"/>
      <c r="AI534" s="598"/>
      <c r="AJ534" s="598"/>
      <c r="AK534" s="598"/>
      <c r="AL534" s="598"/>
      <c r="AM534" s="598"/>
      <c r="AN534" s="598"/>
      <c r="AO534" s="598"/>
      <c r="AP534" s="598"/>
      <c r="AQ534" s="598"/>
      <c r="AR534" s="598"/>
      <c r="AS534" s="598"/>
      <c r="AT534" s="598"/>
      <c r="AU534" s="598"/>
      <c r="AV534" s="598"/>
      <c r="AW534" s="598"/>
      <c r="AX534" s="598"/>
      <c r="AY534" s="598"/>
      <c r="AZ534" s="598"/>
      <c r="BA534" s="598"/>
      <c r="BB534" s="598"/>
      <c r="BC534" s="598"/>
      <c r="BD534" s="598"/>
      <c r="BE534" s="598"/>
      <c r="BF534" s="598"/>
      <c r="BG534" s="598"/>
      <c r="BH534" s="598"/>
      <c r="BI534" s="598"/>
      <c r="BJ534" s="598"/>
      <c r="BK534" s="598"/>
      <c r="BL534" s="598"/>
      <c r="BM534" s="598"/>
      <c r="BN534" s="598"/>
      <c r="BO534" s="598"/>
      <c r="BP534" s="598"/>
      <c r="BQ534" s="598"/>
      <c r="BR534" s="598"/>
      <c r="BS534" s="598"/>
      <c r="BT534" s="598"/>
      <c r="BU534" s="598"/>
      <c r="BV534" s="598"/>
      <c r="BW534" s="598"/>
      <c r="BX534" s="598"/>
      <c r="BY534" s="598"/>
      <c r="BZ534" s="598"/>
      <c r="CA534" s="598"/>
      <c r="CB534" s="598"/>
      <c r="CC534" s="598"/>
      <c r="CD534" s="598"/>
      <c r="CE534" s="598"/>
      <c r="CF534" s="598"/>
      <c r="CG534" s="598"/>
      <c r="CH534" s="598"/>
      <c r="CI534" s="598"/>
      <c r="CJ534" s="598"/>
      <c r="CK534" s="598"/>
      <c r="CL534" s="598"/>
      <c r="CM534" s="598"/>
      <c r="CN534" s="598"/>
      <c r="CO534" s="598"/>
      <c r="CP534" s="598"/>
      <c r="CQ534" s="598"/>
      <c r="CR534" s="598"/>
      <c r="CS534" s="598"/>
      <c r="CT534" s="598"/>
      <c r="CU534" s="598"/>
      <c r="CV534" s="598"/>
      <c r="CW534" s="598"/>
      <c r="CX534" s="598"/>
      <c r="CY534" s="598"/>
      <c r="CZ534" s="598"/>
      <c r="DA534" s="598"/>
      <c r="DB534" s="598"/>
      <c r="DC534" s="598"/>
      <c r="DD534" s="598"/>
      <c r="DE534" s="598"/>
      <c r="DF534" s="598"/>
      <c r="DG534" s="598"/>
      <c r="DH534" s="598"/>
      <c r="DI534" s="598"/>
      <c r="DJ534" s="598"/>
      <c r="DK534" s="598"/>
      <c r="DL534" s="598"/>
      <c r="DM534" s="598"/>
      <c r="DN534" s="598"/>
      <c r="DO534" s="598"/>
      <c r="DP534" s="598"/>
      <c r="DQ534" s="598"/>
      <c r="DR534" s="598"/>
      <c r="DS534" s="598"/>
      <c r="DT534" s="598"/>
      <c r="DU534" s="598"/>
      <c r="DV534" s="598"/>
      <c r="DW534" s="598"/>
      <c r="DX534" s="598"/>
      <c r="DY534" s="598"/>
      <c r="DZ534" s="598"/>
      <c r="EA534" s="598"/>
      <c r="EB534" s="598"/>
      <c r="EC534" s="598"/>
      <c r="ED534" s="598"/>
      <c r="EE534" s="598"/>
      <c r="EF534" s="540"/>
      <c r="EG534" s="540"/>
      <c r="EH534" s="540"/>
      <c r="EI534" s="536"/>
      <c r="EJ534" s="536"/>
      <c r="EK534" s="536"/>
      <c r="EL534" s="536"/>
      <c r="EM534" s="536"/>
      <c r="EN534" s="536"/>
      <c r="EO534" s="536"/>
      <c r="EP534" s="536"/>
      <c r="EQ534" s="536"/>
      <c r="ER534" s="536"/>
    </row>
    <row r="535" spans="1:148" ht="15" customHeight="1">
      <c r="A535" s="598"/>
      <c r="B535" s="598"/>
      <c r="C535" s="598"/>
      <c r="D535" s="598"/>
      <c r="E535" s="598"/>
      <c r="F535" s="598"/>
      <c r="G535" s="598"/>
      <c r="H535" s="598"/>
      <c r="I535" s="598"/>
      <c r="J535" s="598"/>
      <c r="K535" s="598"/>
      <c r="L535" s="598"/>
      <c r="M535" s="598"/>
      <c r="N535" s="598"/>
      <c r="O535" s="598"/>
      <c r="P535" s="598"/>
      <c r="Q535" s="598"/>
      <c r="R535" s="598"/>
      <c r="S535" s="598"/>
      <c r="T535" s="598"/>
      <c r="U535" s="598"/>
      <c r="V535" s="598"/>
      <c r="W535" s="598"/>
      <c r="X535" s="598"/>
      <c r="Y535" s="598"/>
      <c r="Z535" s="598"/>
      <c r="AA535" s="598"/>
      <c r="AB535" s="598"/>
      <c r="AC535" s="598"/>
      <c r="AD535" s="598"/>
      <c r="AE535" s="598"/>
      <c r="AF535" s="598"/>
      <c r="AG535" s="598"/>
      <c r="AH535" s="598"/>
      <c r="AI535" s="598"/>
      <c r="AJ535" s="598"/>
      <c r="AK535" s="598"/>
      <c r="AL535" s="598"/>
      <c r="AM535" s="598"/>
      <c r="AN535" s="598"/>
      <c r="AO535" s="598"/>
      <c r="AP535" s="598"/>
      <c r="AQ535" s="598"/>
      <c r="AR535" s="598"/>
      <c r="AS535" s="598"/>
      <c r="AT535" s="598"/>
      <c r="AU535" s="598"/>
      <c r="AV535" s="598"/>
      <c r="AW535" s="598"/>
      <c r="AX535" s="598"/>
      <c r="AY535" s="598"/>
      <c r="AZ535" s="598"/>
      <c r="BA535" s="598"/>
      <c r="BB535" s="598"/>
      <c r="BC535" s="598"/>
      <c r="BD535" s="598"/>
      <c r="BE535" s="598"/>
      <c r="BF535" s="598"/>
      <c r="BG535" s="598"/>
      <c r="BH535" s="598"/>
      <c r="BI535" s="598"/>
      <c r="BJ535" s="598"/>
      <c r="BK535" s="598"/>
      <c r="BL535" s="598"/>
      <c r="BM535" s="598"/>
      <c r="BN535" s="598"/>
      <c r="BO535" s="598"/>
      <c r="BP535" s="598"/>
      <c r="BQ535" s="598"/>
      <c r="BR535" s="598"/>
      <c r="BS535" s="598"/>
      <c r="BT535" s="598"/>
      <c r="BU535" s="598"/>
      <c r="BV535" s="598"/>
      <c r="BW535" s="598"/>
      <c r="BX535" s="598"/>
      <c r="BY535" s="598"/>
      <c r="BZ535" s="598"/>
      <c r="CA535" s="598"/>
      <c r="CB535" s="598"/>
      <c r="CC535" s="598"/>
      <c r="CD535" s="598"/>
      <c r="CE535" s="598"/>
      <c r="CF535" s="598"/>
      <c r="CG535" s="598"/>
      <c r="CH535" s="598"/>
      <c r="CI535" s="598"/>
      <c r="CJ535" s="598"/>
      <c r="CK535" s="598"/>
      <c r="CL535" s="598"/>
      <c r="CM535" s="598"/>
      <c r="CN535" s="598"/>
      <c r="CO535" s="598"/>
      <c r="CP535" s="598"/>
      <c r="CQ535" s="598"/>
      <c r="CR535" s="598"/>
      <c r="CS535" s="598"/>
      <c r="CT535" s="598"/>
      <c r="CU535" s="598"/>
      <c r="CV535" s="598"/>
      <c r="CW535" s="598"/>
      <c r="CX535" s="598"/>
      <c r="CY535" s="598"/>
      <c r="CZ535" s="598"/>
      <c r="DA535" s="598"/>
      <c r="DB535" s="598"/>
      <c r="DC535" s="598"/>
      <c r="DD535" s="598"/>
      <c r="DE535" s="598"/>
      <c r="DF535" s="598"/>
      <c r="DG535" s="598"/>
      <c r="DH535" s="598"/>
      <c r="DI535" s="598"/>
      <c r="DJ535" s="598"/>
      <c r="DK535" s="598"/>
      <c r="DL535" s="598"/>
      <c r="DM535" s="598"/>
      <c r="DN535" s="598"/>
      <c r="DO535" s="598"/>
      <c r="DP535" s="598"/>
      <c r="DQ535" s="598"/>
      <c r="DR535" s="598"/>
      <c r="DS535" s="598"/>
      <c r="DT535" s="598"/>
      <c r="DU535" s="598"/>
      <c r="DV535" s="598"/>
      <c r="DW535" s="598"/>
      <c r="DX535" s="598"/>
      <c r="DY535" s="598"/>
      <c r="DZ535" s="598"/>
      <c r="EA535" s="598"/>
      <c r="EB535" s="598"/>
      <c r="EC535" s="598"/>
      <c r="ED535" s="598"/>
      <c r="EE535" s="598"/>
      <c r="EF535" s="540"/>
      <c r="EG535" s="540"/>
      <c r="EH535" s="540"/>
      <c r="EI535" s="536"/>
      <c r="EJ535" s="536"/>
      <c r="EK535" s="536"/>
      <c r="EL535" s="536"/>
      <c r="EM535" s="536"/>
      <c r="EN535" s="536"/>
      <c r="EO535" s="536"/>
      <c r="EP535" s="536"/>
      <c r="EQ535" s="536"/>
      <c r="ER535" s="536"/>
    </row>
    <row r="536" spans="1:148" ht="15" customHeight="1">
      <c r="A536" s="598"/>
      <c r="B536" s="598"/>
      <c r="C536" s="598"/>
      <c r="D536" s="598"/>
      <c r="E536" s="598"/>
      <c r="F536" s="598"/>
      <c r="G536" s="598"/>
      <c r="H536" s="598"/>
      <c r="I536" s="598"/>
      <c r="J536" s="598"/>
      <c r="K536" s="598"/>
      <c r="L536" s="598"/>
      <c r="M536" s="598"/>
      <c r="N536" s="598"/>
      <c r="O536" s="598"/>
      <c r="P536" s="598"/>
      <c r="Q536" s="598"/>
      <c r="R536" s="598"/>
      <c r="S536" s="598"/>
      <c r="T536" s="598"/>
      <c r="U536" s="598"/>
      <c r="V536" s="598"/>
      <c r="W536" s="598"/>
      <c r="X536" s="598"/>
      <c r="Y536" s="598"/>
      <c r="Z536" s="598"/>
      <c r="AA536" s="598"/>
      <c r="AB536" s="598"/>
      <c r="AC536" s="598"/>
      <c r="AD536" s="598"/>
      <c r="AE536" s="598"/>
      <c r="AF536" s="598"/>
      <c r="AG536" s="598"/>
      <c r="AH536" s="598"/>
      <c r="AI536" s="598"/>
      <c r="AJ536" s="598"/>
      <c r="AK536" s="598"/>
      <c r="AL536" s="598"/>
      <c r="AM536" s="598"/>
      <c r="AN536" s="598"/>
      <c r="AO536" s="598"/>
      <c r="AP536" s="598"/>
      <c r="AQ536" s="598"/>
      <c r="AR536" s="598"/>
      <c r="AS536" s="598"/>
      <c r="AT536" s="598"/>
      <c r="AU536" s="598"/>
      <c r="AV536" s="598"/>
      <c r="AW536" s="598"/>
      <c r="AX536" s="598"/>
      <c r="AY536" s="598"/>
      <c r="AZ536" s="598"/>
      <c r="BA536" s="598"/>
      <c r="BB536" s="598"/>
      <c r="BC536" s="598"/>
      <c r="BD536" s="598"/>
      <c r="BE536" s="598"/>
      <c r="BF536" s="598"/>
      <c r="BG536" s="598"/>
      <c r="BH536" s="598"/>
      <c r="BI536" s="598"/>
      <c r="BJ536" s="598"/>
      <c r="BK536" s="598"/>
      <c r="BL536" s="598"/>
      <c r="BM536" s="598"/>
      <c r="BN536" s="598"/>
      <c r="BO536" s="598"/>
      <c r="BP536" s="598"/>
      <c r="BQ536" s="598"/>
      <c r="BR536" s="598"/>
      <c r="BS536" s="598"/>
      <c r="BT536" s="598"/>
      <c r="BU536" s="598"/>
      <c r="BV536" s="598"/>
      <c r="BW536" s="598"/>
      <c r="BX536" s="598"/>
      <c r="BY536" s="598"/>
      <c r="BZ536" s="598"/>
      <c r="CA536" s="598"/>
      <c r="CB536" s="598"/>
      <c r="CC536" s="598"/>
      <c r="CD536" s="598"/>
      <c r="CE536" s="598"/>
      <c r="CF536" s="598"/>
      <c r="CG536" s="598"/>
      <c r="CH536" s="598"/>
      <c r="CI536" s="598"/>
      <c r="CJ536" s="598"/>
      <c r="CK536" s="598"/>
      <c r="CL536" s="598"/>
      <c r="CM536" s="598"/>
      <c r="CN536" s="598"/>
      <c r="CO536" s="598"/>
      <c r="CP536" s="598"/>
      <c r="CQ536" s="598"/>
      <c r="CR536" s="598"/>
      <c r="CS536" s="598"/>
      <c r="CT536" s="598"/>
      <c r="CU536" s="598"/>
      <c r="CV536" s="598"/>
      <c r="CW536" s="598"/>
      <c r="CX536" s="598"/>
      <c r="CY536" s="598"/>
      <c r="CZ536" s="598"/>
      <c r="DA536" s="598"/>
      <c r="DB536" s="598"/>
      <c r="DC536" s="598"/>
      <c r="DD536" s="598"/>
      <c r="DE536" s="598"/>
      <c r="DF536" s="598"/>
      <c r="DG536" s="598"/>
      <c r="DH536" s="598"/>
      <c r="DI536" s="598"/>
      <c r="DJ536" s="598"/>
      <c r="DK536" s="598"/>
      <c r="DL536" s="598"/>
      <c r="DM536" s="598"/>
      <c r="DN536" s="598"/>
      <c r="DO536" s="598"/>
      <c r="DP536" s="598"/>
      <c r="DQ536" s="598"/>
      <c r="DR536" s="598"/>
      <c r="DS536" s="598"/>
      <c r="DT536" s="598"/>
      <c r="DU536" s="598"/>
      <c r="DV536" s="598"/>
      <c r="DW536" s="598"/>
      <c r="DX536" s="598"/>
      <c r="DY536" s="598"/>
      <c r="DZ536" s="598"/>
      <c r="EA536" s="598"/>
      <c r="EB536" s="598"/>
      <c r="EC536" s="598"/>
      <c r="ED536" s="598"/>
      <c r="EE536" s="598"/>
      <c r="EF536" s="540"/>
      <c r="EG536" s="540"/>
      <c r="EH536" s="540"/>
      <c r="EI536" s="536"/>
      <c r="EJ536" s="536"/>
      <c r="EK536" s="536"/>
      <c r="EL536" s="536"/>
      <c r="EM536" s="536"/>
      <c r="EN536" s="536"/>
      <c r="EO536" s="536"/>
      <c r="EP536" s="536"/>
      <c r="EQ536" s="536"/>
      <c r="ER536" s="536"/>
    </row>
    <row r="537" spans="1:148" ht="15" customHeight="1">
      <c r="A537" s="598"/>
      <c r="B537" s="598"/>
      <c r="C537" s="598"/>
      <c r="D537" s="598"/>
      <c r="E537" s="598"/>
      <c r="F537" s="598"/>
      <c r="G537" s="598"/>
      <c r="H537" s="598"/>
      <c r="I537" s="598"/>
      <c r="J537" s="598"/>
      <c r="K537" s="598"/>
      <c r="L537" s="598"/>
      <c r="M537" s="598"/>
      <c r="N537" s="598"/>
      <c r="O537" s="598"/>
      <c r="P537" s="598"/>
      <c r="Q537" s="598"/>
      <c r="R537" s="598"/>
      <c r="S537" s="598"/>
      <c r="T537" s="598"/>
      <c r="U537" s="598"/>
      <c r="V537" s="598"/>
      <c r="W537" s="598"/>
      <c r="X537" s="598"/>
      <c r="Y537" s="598"/>
      <c r="Z537" s="598"/>
      <c r="AA537" s="598"/>
      <c r="AB537" s="598"/>
      <c r="AC537" s="598"/>
      <c r="AD537" s="598"/>
      <c r="AE537" s="598"/>
      <c r="AF537" s="598"/>
      <c r="AG537" s="598"/>
      <c r="AH537" s="598"/>
      <c r="AI537" s="598"/>
      <c r="AJ537" s="598"/>
      <c r="AK537" s="598"/>
      <c r="AL537" s="598"/>
      <c r="AM537" s="598"/>
      <c r="AN537" s="598"/>
      <c r="AO537" s="598"/>
      <c r="AP537" s="598"/>
      <c r="AQ537" s="598"/>
      <c r="AR537" s="598"/>
      <c r="AS537" s="598"/>
      <c r="AT537" s="598"/>
      <c r="AU537" s="598"/>
      <c r="AV537" s="598"/>
      <c r="AW537" s="598"/>
      <c r="AX537" s="598"/>
      <c r="AY537" s="598"/>
      <c r="AZ537" s="598"/>
      <c r="BA537" s="598"/>
      <c r="BB537" s="598"/>
      <c r="BC537" s="598"/>
      <c r="BD537" s="598"/>
      <c r="BE537" s="598"/>
      <c r="BF537" s="598"/>
      <c r="BG537" s="598"/>
      <c r="BH537" s="598"/>
      <c r="BI537" s="598"/>
      <c r="BJ537" s="598"/>
      <c r="BK537" s="598"/>
      <c r="BL537" s="598"/>
      <c r="BM537" s="598"/>
      <c r="BN537" s="598"/>
      <c r="BO537" s="598"/>
      <c r="BP537" s="598"/>
      <c r="BQ537" s="598"/>
      <c r="BR537" s="598"/>
      <c r="BS537" s="598"/>
      <c r="BT537" s="598"/>
      <c r="BU537" s="598"/>
      <c r="BV537" s="598"/>
      <c r="BW537" s="598"/>
      <c r="BX537" s="598"/>
      <c r="BY537" s="598"/>
      <c r="BZ537" s="598"/>
      <c r="CA537" s="598"/>
      <c r="CB537" s="598"/>
      <c r="CC537" s="598"/>
      <c r="CD537" s="598"/>
      <c r="CE537" s="598"/>
      <c r="CF537" s="598"/>
      <c r="CG537" s="598"/>
      <c r="CH537" s="598"/>
      <c r="CI537" s="598"/>
      <c r="CJ537" s="598"/>
      <c r="CK537" s="598"/>
      <c r="CL537" s="598"/>
      <c r="CM537" s="598"/>
      <c r="CN537" s="598"/>
      <c r="CO537" s="598"/>
      <c r="CP537" s="598"/>
      <c r="CQ537" s="598"/>
      <c r="CR537" s="598"/>
      <c r="CS537" s="598"/>
      <c r="CT537" s="598"/>
      <c r="CU537" s="598"/>
      <c r="CV537" s="598"/>
      <c r="CW537" s="598"/>
      <c r="CX537" s="598"/>
      <c r="CY537" s="598"/>
      <c r="CZ537" s="598"/>
      <c r="DA537" s="598"/>
      <c r="DB537" s="598"/>
      <c r="DC537" s="598"/>
      <c r="DD537" s="598"/>
      <c r="DE537" s="598"/>
      <c r="DF537" s="598"/>
      <c r="DG537" s="598"/>
      <c r="DH537" s="598"/>
      <c r="DI537" s="598"/>
      <c r="DJ537" s="598"/>
      <c r="DK537" s="598"/>
      <c r="DL537" s="598"/>
      <c r="DM537" s="598"/>
      <c r="DN537" s="598"/>
      <c r="DO537" s="598"/>
      <c r="DP537" s="598"/>
      <c r="DQ537" s="598"/>
      <c r="DR537" s="598"/>
      <c r="DS537" s="598"/>
      <c r="DT537" s="598"/>
      <c r="DU537" s="598"/>
      <c r="DV537" s="598"/>
      <c r="DW537" s="598"/>
      <c r="DX537" s="598"/>
      <c r="DY537" s="598"/>
      <c r="DZ537" s="598"/>
      <c r="EA537" s="598"/>
      <c r="EB537" s="598"/>
      <c r="EC537" s="598"/>
      <c r="ED537" s="598"/>
      <c r="EE537" s="598"/>
      <c r="EF537" s="540"/>
      <c r="EG537" s="540"/>
      <c r="EH537" s="540"/>
      <c r="EI537" s="536"/>
      <c r="EJ537" s="536"/>
      <c r="EK537" s="536"/>
      <c r="EL537" s="536"/>
      <c r="EM537" s="536"/>
      <c r="EN537" s="536"/>
      <c r="EO537" s="536"/>
      <c r="EP537" s="536"/>
      <c r="EQ537" s="536"/>
      <c r="ER537" s="536"/>
    </row>
    <row r="538" spans="1:148" ht="15" customHeight="1">
      <c r="A538" s="598"/>
      <c r="B538" s="598"/>
      <c r="C538" s="598"/>
      <c r="D538" s="598"/>
      <c r="E538" s="598"/>
      <c r="F538" s="598"/>
      <c r="G538" s="598"/>
      <c r="H538" s="598"/>
      <c r="I538" s="598"/>
      <c r="J538" s="598"/>
      <c r="K538" s="598"/>
      <c r="L538" s="598"/>
      <c r="M538" s="598"/>
      <c r="N538" s="598"/>
      <c r="O538" s="598"/>
      <c r="P538" s="598"/>
      <c r="Q538" s="598"/>
      <c r="R538" s="598"/>
      <c r="S538" s="598"/>
      <c r="T538" s="598"/>
      <c r="U538" s="598"/>
      <c r="V538" s="598"/>
      <c r="W538" s="598"/>
      <c r="X538" s="598"/>
      <c r="Y538" s="598"/>
      <c r="Z538" s="598"/>
      <c r="AA538" s="598"/>
      <c r="AB538" s="598"/>
      <c r="AC538" s="598"/>
      <c r="AD538" s="598"/>
      <c r="AE538" s="598"/>
      <c r="AF538" s="598"/>
      <c r="AG538" s="598"/>
      <c r="AH538" s="598"/>
      <c r="AI538" s="598"/>
      <c r="AJ538" s="598"/>
      <c r="AK538" s="598"/>
      <c r="AL538" s="598"/>
      <c r="AM538" s="598"/>
      <c r="AN538" s="598"/>
      <c r="AO538" s="598"/>
      <c r="AP538" s="598"/>
      <c r="AQ538" s="598"/>
      <c r="AR538" s="598"/>
      <c r="AS538" s="598"/>
      <c r="AT538" s="598"/>
      <c r="AU538" s="598"/>
      <c r="AV538" s="598"/>
      <c r="AW538" s="598"/>
      <c r="AX538" s="598"/>
      <c r="AY538" s="598"/>
      <c r="AZ538" s="598"/>
      <c r="BA538" s="598"/>
      <c r="BB538" s="598"/>
      <c r="BC538" s="598"/>
      <c r="BD538" s="598"/>
      <c r="BE538" s="598"/>
      <c r="BF538" s="598"/>
      <c r="BG538" s="598"/>
      <c r="BH538" s="598"/>
      <c r="BI538" s="598"/>
      <c r="BJ538" s="598"/>
      <c r="BK538" s="598"/>
      <c r="BL538" s="598"/>
      <c r="BM538" s="598"/>
      <c r="BN538" s="598"/>
      <c r="BO538" s="598"/>
      <c r="BP538" s="598"/>
      <c r="BQ538" s="598"/>
      <c r="BR538" s="598"/>
      <c r="BS538" s="598"/>
      <c r="BT538" s="598"/>
      <c r="BU538" s="598"/>
      <c r="BV538" s="598"/>
      <c r="BW538" s="598"/>
      <c r="BX538" s="598"/>
      <c r="BY538" s="598"/>
      <c r="BZ538" s="598"/>
      <c r="CA538" s="598"/>
      <c r="CB538" s="598"/>
      <c r="CC538" s="598"/>
      <c r="CD538" s="598"/>
      <c r="CE538" s="598"/>
      <c r="CF538" s="598"/>
      <c r="CG538" s="598"/>
      <c r="CH538" s="598"/>
      <c r="CI538" s="598"/>
      <c r="CJ538" s="598"/>
      <c r="CK538" s="598"/>
      <c r="CL538" s="598"/>
      <c r="CM538" s="598"/>
      <c r="CN538" s="598"/>
      <c r="CO538" s="598"/>
      <c r="CP538" s="598"/>
      <c r="CQ538" s="598"/>
      <c r="CR538" s="598"/>
      <c r="CS538" s="598"/>
      <c r="CT538" s="598"/>
      <c r="CU538" s="598"/>
      <c r="CV538" s="598"/>
      <c r="CW538" s="598"/>
      <c r="CX538" s="598"/>
      <c r="CY538" s="598"/>
      <c r="CZ538" s="598"/>
      <c r="DA538" s="598"/>
      <c r="DB538" s="598"/>
      <c r="DC538" s="598"/>
      <c r="DD538" s="598"/>
      <c r="DE538" s="598"/>
      <c r="DF538" s="598"/>
      <c r="DG538" s="598"/>
      <c r="DH538" s="598"/>
      <c r="DI538" s="598"/>
      <c r="DJ538" s="598"/>
      <c r="DK538" s="598"/>
      <c r="DL538" s="598"/>
      <c r="DM538" s="598"/>
      <c r="DN538" s="598"/>
      <c r="DO538" s="598"/>
      <c r="DP538" s="598"/>
      <c r="DQ538" s="598"/>
      <c r="DR538" s="598"/>
      <c r="DS538" s="598"/>
      <c r="DT538" s="598"/>
      <c r="DU538" s="598"/>
      <c r="DV538" s="598"/>
      <c r="DW538" s="598"/>
      <c r="DX538" s="598"/>
      <c r="DY538" s="598"/>
      <c r="DZ538" s="598"/>
      <c r="EA538" s="598"/>
      <c r="EB538" s="598"/>
      <c r="EC538" s="598"/>
      <c r="ED538" s="598"/>
      <c r="EE538" s="598"/>
      <c r="EF538" s="540"/>
      <c r="EG538" s="540"/>
      <c r="EH538" s="540"/>
      <c r="EI538" s="536"/>
      <c r="EJ538" s="536"/>
      <c r="EK538" s="536"/>
      <c r="EL538" s="536"/>
      <c r="EM538" s="536"/>
      <c r="EN538" s="536"/>
      <c r="EO538" s="536"/>
      <c r="EP538" s="536"/>
      <c r="EQ538" s="536"/>
      <c r="ER538" s="536"/>
    </row>
    <row r="539" spans="1:148" ht="15" customHeight="1">
      <c r="A539" s="598"/>
      <c r="B539" s="598"/>
      <c r="C539" s="598"/>
      <c r="D539" s="598"/>
      <c r="E539" s="598"/>
      <c r="F539" s="598"/>
      <c r="G539" s="598"/>
      <c r="H539" s="598"/>
      <c r="I539" s="598"/>
      <c r="J539" s="598"/>
      <c r="K539" s="598"/>
      <c r="L539" s="598"/>
      <c r="M539" s="598"/>
      <c r="N539" s="598"/>
      <c r="O539" s="598"/>
      <c r="P539" s="598"/>
      <c r="Q539" s="598"/>
      <c r="R539" s="598"/>
      <c r="S539" s="598"/>
      <c r="T539" s="598"/>
      <c r="U539" s="598"/>
      <c r="V539" s="598"/>
      <c r="W539" s="598"/>
      <c r="X539" s="598"/>
      <c r="Y539" s="598"/>
      <c r="Z539" s="598"/>
      <c r="AA539" s="598"/>
      <c r="AB539" s="598"/>
      <c r="AC539" s="598"/>
      <c r="AD539" s="598"/>
      <c r="AE539" s="598"/>
      <c r="AF539" s="598"/>
      <c r="AG539" s="598"/>
      <c r="AH539" s="598"/>
      <c r="AI539" s="598"/>
      <c r="AJ539" s="598"/>
      <c r="AK539" s="598"/>
      <c r="AL539" s="598"/>
      <c r="AM539" s="598"/>
      <c r="AN539" s="598"/>
      <c r="AO539" s="598"/>
      <c r="AP539" s="598"/>
      <c r="AQ539" s="598"/>
      <c r="AR539" s="598"/>
      <c r="AS539" s="598"/>
      <c r="AT539" s="598"/>
      <c r="AU539" s="598"/>
      <c r="AV539" s="598"/>
      <c r="AW539" s="598"/>
      <c r="AX539" s="598"/>
      <c r="AY539" s="598"/>
      <c r="AZ539" s="598"/>
      <c r="BA539" s="598"/>
      <c r="BB539" s="598"/>
      <c r="BC539" s="598"/>
      <c r="BD539" s="598"/>
      <c r="BE539" s="598"/>
      <c r="BF539" s="598"/>
      <c r="BG539" s="598"/>
      <c r="BH539" s="598"/>
      <c r="BI539" s="598"/>
      <c r="BJ539" s="598"/>
      <c r="BK539" s="598"/>
      <c r="BL539" s="598"/>
      <c r="BM539" s="598"/>
      <c r="BN539" s="598"/>
      <c r="BO539" s="598"/>
      <c r="BP539" s="598"/>
      <c r="BQ539" s="598"/>
      <c r="BR539" s="598"/>
      <c r="BS539" s="598"/>
      <c r="BT539" s="598"/>
      <c r="BU539" s="598"/>
      <c r="BV539" s="598"/>
      <c r="BW539" s="598"/>
      <c r="BX539" s="598"/>
      <c r="BY539" s="598"/>
      <c r="BZ539" s="598"/>
      <c r="CA539" s="598"/>
      <c r="CB539" s="598"/>
      <c r="CC539" s="598"/>
      <c r="CD539" s="598"/>
      <c r="CE539" s="598"/>
      <c r="CF539" s="598"/>
      <c r="CG539" s="598"/>
      <c r="CH539" s="598"/>
      <c r="CI539" s="598"/>
      <c r="CJ539" s="598"/>
      <c r="CK539" s="598"/>
      <c r="CL539" s="598"/>
      <c r="CM539" s="598"/>
      <c r="CN539" s="598"/>
      <c r="CO539" s="598"/>
      <c r="CP539" s="598"/>
      <c r="CQ539" s="598"/>
      <c r="CR539" s="598"/>
      <c r="CS539" s="598"/>
      <c r="CT539" s="598"/>
      <c r="CU539" s="598"/>
      <c r="CV539" s="598"/>
      <c r="CW539" s="598"/>
      <c r="CX539" s="598"/>
      <c r="CY539" s="598"/>
      <c r="CZ539" s="598"/>
      <c r="DA539" s="598"/>
      <c r="DB539" s="598"/>
      <c r="DC539" s="598"/>
      <c r="DD539" s="598"/>
      <c r="DE539" s="598"/>
      <c r="DF539" s="598"/>
      <c r="DG539" s="598"/>
      <c r="DH539" s="598"/>
      <c r="DI539" s="598"/>
      <c r="DJ539" s="598"/>
      <c r="DK539" s="598"/>
      <c r="DL539" s="598"/>
      <c r="DM539" s="598"/>
      <c r="DN539" s="598"/>
      <c r="DO539" s="598"/>
      <c r="DP539" s="598"/>
      <c r="DQ539" s="598"/>
      <c r="DR539" s="598"/>
      <c r="DS539" s="598"/>
      <c r="DT539" s="598"/>
      <c r="DU539" s="598"/>
      <c r="DV539" s="598"/>
      <c r="DW539" s="598"/>
      <c r="DX539" s="598"/>
      <c r="DY539" s="598"/>
      <c r="DZ539" s="598"/>
      <c r="EA539" s="598"/>
      <c r="EB539" s="598"/>
      <c r="EC539" s="598"/>
      <c r="ED539" s="598"/>
      <c r="EE539" s="598"/>
      <c r="EF539" s="540"/>
      <c r="EG539" s="540"/>
      <c r="EH539" s="540"/>
      <c r="EI539" s="536"/>
      <c r="EJ539" s="536"/>
      <c r="EK539" s="536"/>
      <c r="EL539" s="536"/>
      <c r="EM539" s="536"/>
      <c r="EN539" s="536"/>
      <c r="EO539" s="536"/>
      <c r="EP539" s="536"/>
      <c r="EQ539" s="536"/>
      <c r="ER539" s="536"/>
    </row>
    <row r="540" spans="1:148" ht="15" customHeight="1">
      <c r="A540" s="598"/>
      <c r="B540" s="598"/>
      <c r="C540" s="598"/>
      <c r="D540" s="598"/>
      <c r="E540" s="598"/>
      <c r="F540" s="598"/>
      <c r="G540" s="598"/>
      <c r="H540" s="598"/>
      <c r="I540" s="598"/>
      <c r="J540" s="598"/>
      <c r="K540" s="598"/>
      <c r="L540" s="598"/>
      <c r="M540" s="598"/>
      <c r="N540" s="598"/>
      <c r="O540" s="598"/>
      <c r="P540" s="598"/>
      <c r="Q540" s="598"/>
      <c r="R540" s="598"/>
      <c r="S540" s="598"/>
      <c r="T540" s="598"/>
      <c r="U540" s="598"/>
      <c r="V540" s="598"/>
      <c r="W540" s="598"/>
      <c r="X540" s="598"/>
      <c r="Y540" s="598"/>
      <c r="Z540" s="598"/>
      <c r="AA540" s="598"/>
      <c r="AB540" s="598"/>
      <c r="AC540" s="598"/>
      <c r="AD540" s="598"/>
      <c r="AE540" s="598"/>
      <c r="AF540" s="598"/>
      <c r="AG540" s="598"/>
      <c r="AH540" s="598"/>
      <c r="AI540" s="598"/>
      <c r="AJ540" s="598"/>
      <c r="AK540" s="598"/>
      <c r="AL540" s="598"/>
      <c r="AM540" s="598"/>
      <c r="AN540" s="598"/>
      <c r="AO540" s="598"/>
      <c r="AP540" s="598"/>
      <c r="AQ540" s="598"/>
      <c r="AR540" s="598"/>
      <c r="AS540" s="598"/>
      <c r="AT540" s="598"/>
      <c r="AU540" s="598"/>
      <c r="AV540" s="598"/>
      <c r="AW540" s="598"/>
      <c r="AX540" s="598"/>
      <c r="AY540" s="598"/>
      <c r="AZ540" s="598"/>
      <c r="BA540" s="598"/>
      <c r="BB540" s="598"/>
      <c r="BC540" s="598"/>
      <c r="BD540" s="598"/>
      <c r="BE540" s="598"/>
      <c r="BF540" s="598"/>
      <c r="BG540" s="598"/>
      <c r="BH540" s="598"/>
      <c r="BI540" s="598"/>
      <c r="BJ540" s="598"/>
      <c r="BK540" s="598"/>
      <c r="BL540" s="598"/>
      <c r="BM540" s="598"/>
      <c r="BN540" s="598"/>
      <c r="BO540" s="598"/>
      <c r="BP540" s="598"/>
      <c r="BQ540" s="598"/>
      <c r="BR540" s="598"/>
      <c r="BS540" s="598"/>
      <c r="BT540" s="598"/>
      <c r="BU540" s="598"/>
      <c r="BV540" s="598"/>
      <c r="BW540" s="598"/>
      <c r="BX540" s="598"/>
      <c r="BY540" s="598"/>
      <c r="BZ540" s="598"/>
      <c r="CA540" s="598"/>
      <c r="CB540" s="598"/>
      <c r="CC540" s="598"/>
      <c r="CD540" s="598"/>
      <c r="CE540" s="598"/>
      <c r="CF540" s="598"/>
      <c r="CG540" s="598"/>
      <c r="CH540" s="598"/>
      <c r="CI540" s="598"/>
      <c r="CJ540" s="598"/>
      <c r="CK540" s="598"/>
      <c r="CL540" s="598"/>
      <c r="CM540" s="598"/>
      <c r="CN540" s="598"/>
      <c r="CO540" s="598"/>
      <c r="CP540" s="598"/>
      <c r="CQ540" s="598"/>
      <c r="CR540" s="598"/>
      <c r="CS540" s="598"/>
      <c r="CT540" s="598"/>
      <c r="CU540" s="598"/>
      <c r="CV540" s="598"/>
      <c r="CW540" s="598"/>
      <c r="CX540" s="598"/>
      <c r="CY540" s="598"/>
      <c r="CZ540" s="598"/>
      <c r="DA540" s="598"/>
      <c r="DB540" s="598"/>
      <c r="DC540" s="598"/>
      <c r="DD540" s="598"/>
      <c r="DE540" s="598"/>
      <c r="DF540" s="598"/>
      <c r="DG540" s="598"/>
      <c r="DH540" s="598"/>
      <c r="DI540" s="598"/>
      <c r="DJ540" s="598"/>
      <c r="DK540" s="598"/>
      <c r="DL540" s="598"/>
      <c r="DM540" s="598"/>
      <c r="DN540" s="598"/>
      <c r="DO540" s="598"/>
      <c r="DP540" s="598"/>
      <c r="DQ540" s="598"/>
      <c r="DR540" s="598"/>
      <c r="DS540" s="598"/>
      <c r="DT540" s="598"/>
      <c r="DU540" s="598"/>
      <c r="DV540" s="598"/>
      <c r="DW540" s="598"/>
      <c r="DX540" s="598"/>
      <c r="DY540" s="598"/>
      <c r="DZ540" s="598"/>
      <c r="EA540" s="598"/>
      <c r="EB540" s="598"/>
      <c r="EC540" s="598"/>
      <c r="ED540" s="598"/>
      <c r="EE540" s="598"/>
      <c r="EF540" s="540"/>
      <c r="EG540" s="540"/>
      <c r="EH540" s="540"/>
      <c r="EI540" s="536"/>
      <c r="EJ540" s="536"/>
      <c r="EK540" s="536"/>
      <c r="EL540" s="536"/>
      <c r="EM540" s="536"/>
      <c r="EN540" s="536"/>
      <c r="EO540" s="536"/>
      <c r="EP540" s="536"/>
      <c r="EQ540" s="536"/>
      <c r="ER540" s="536"/>
    </row>
    <row r="541" spans="1:148" ht="15" customHeight="1">
      <c r="A541" s="598"/>
      <c r="B541" s="598"/>
      <c r="C541" s="598"/>
      <c r="D541" s="598"/>
      <c r="E541" s="598"/>
      <c r="F541" s="598"/>
      <c r="G541" s="598"/>
      <c r="H541" s="598"/>
      <c r="I541" s="598"/>
      <c r="J541" s="598"/>
      <c r="K541" s="598"/>
      <c r="L541" s="598"/>
      <c r="M541" s="598"/>
      <c r="N541" s="598"/>
      <c r="O541" s="598"/>
      <c r="P541" s="598"/>
      <c r="Q541" s="598"/>
      <c r="R541" s="598"/>
      <c r="S541" s="598"/>
      <c r="T541" s="598"/>
      <c r="U541" s="598"/>
      <c r="V541" s="598"/>
      <c r="W541" s="598"/>
      <c r="X541" s="598"/>
      <c r="Y541" s="598"/>
      <c r="Z541" s="598"/>
      <c r="AA541" s="598"/>
      <c r="AB541" s="598"/>
      <c r="AC541" s="598"/>
      <c r="AD541" s="598"/>
      <c r="AE541" s="598"/>
      <c r="AF541" s="598"/>
      <c r="AG541" s="598"/>
      <c r="AH541" s="598"/>
      <c r="AI541" s="598"/>
      <c r="AJ541" s="598"/>
      <c r="AK541" s="598"/>
      <c r="AL541" s="598"/>
      <c r="AM541" s="598"/>
      <c r="AN541" s="598"/>
      <c r="AO541" s="598"/>
      <c r="AP541" s="598"/>
      <c r="AQ541" s="598"/>
      <c r="AR541" s="598"/>
      <c r="AS541" s="598"/>
      <c r="AT541" s="598"/>
      <c r="AU541" s="598"/>
      <c r="AV541" s="598"/>
      <c r="AW541" s="598"/>
      <c r="AX541" s="598"/>
      <c r="AY541" s="598"/>
      <c r="AZ541" s="598"/>
      <c r="BA541" s="598"/>
      <c r="BB541" s="598"/>
      <c r="BC541" s="598"/>
      <c r="BD541" s="598"/>
      <c r="BE541" s="598"/>
      <c r="BF541" s="598"/>
      <c r="BG541" s="598"/>
      <c r="BH541" s="598"/>
      <c r="BI541" s="598"/>
      <c r="BJ541" s="598"/>
      <c r="BK541" s="598"/>
      <c r="BL541" s="598"/>
      <c r="BM541" s="598"/>
      <c r="BN541" s="598"/>
      <c r="BO541" s="598"/>
      <c r="BP541" s="598"/>
      <c r="BQ541" s="598"/>
      <c r="BR541" s="598"/>
      <c r="BS541" s="598"/>
      <c r="BT541" s="598"/>
      <c r="BU541" s="598"/>
      <c r="BV541" s="598"/>
      <c r="BW541" s="598"/>
      <c r="BX541" s="598"/>
      <c r="BY541" s="598"/>
      <c r="BZ541" s="598"/>
      <c r="CA541" s="598"/>
      <c r="CB541" s="598"/>
      <c r="CC541" s="598"/>
      <c r="CD541" s="598"/>
      <c r="CE541" s="598"/>
      <c r="CF541" s="598"/>
      <c r="CG541" s="598"/>
      <c r="CH541" s="598"/>
      <c r="CI541" s="598"/>
      <c r="CJ541" s="598"/>
      <c r="CK541" s="598"/>
      <c r="CL541" s="598"/>
      <c r="CM541" s="598"/>
      <c r="CN541" s="598"/>
      <c r="CO541" s="598"/>
      <c r="CP541" s="598"/>
      <c r="CQ541" s="598"/>
      <c r="CR541" s="598"/>
      <c r="CS541" s="598"/>
      <c r="CT541" s="598"/>
      <c r="CU541" s="598"/>
      <c r="CV541" s="598"/>
      <c r="CW541" s="598"/>
      <c r="CX541" s="598"/>
      <c r="CY541" s="598"/>
      <c r="CZ541" s="598"/>
      <c r="DA541" s="598"/>
      <c r="DB541" s="598"/>
      <c r="DC541" s="598"/>
      <c r="DD541" s="598"/>
      <c r="DE541" s="598"/>
      <c r="DF541" s="598"/>
      <c r="DG541" s="598"/>
      <c r="DH541" s="598"/>
      <c r="DI541" s="598"/>
      <c r="DJ541" s="598"/>
      <c r="DK541" s="598"/>
      <c r="DL541" s="598"/>
      <c r="DM541" s="598"/>
      <c r="DN541" s="598"/>
      <c r="DO541" s="598"/>
      <c r="DP541" s="598"/>
      <c r="DQ541" s="598"/>
      <c r="DR541" s="598"/>
      <c r="DS541" s="598"/>
      <c r="DT541" s="598"/>
      <c r="DU541" s="598"/>
      <c r="DV541" s="598"/>
      <c r="DW541" s="598"/>
      <c r="DX541" s="598"/>
      <c r="DY541" s="598"/>
      <c r="DZ541" s="598"/>
      <c r="EA541" s="598"/>
      <c r="EB541" s="598"/>
      <c r="EC541" s="598"/>
      <c r="ED541" s="598"/>
      <c r="EE541" s="598"/>
      <c r="EF541" s="540"/>
      <c r="EG541" s="540"/>
      <c r="EH541" s="540"/>
      <c r="EI541" s="536"/>
      <c r="EJ541" s="536"/>
      <c r="EK541" s="536"/>
      <c r="EL541" s="536"/>
      <c r="EM541" s="536"/>
      <c r="EN541" s="536"/>
      <c r="EO541" s="536"/>
      <c r="EP541" s="536"/>
      <c r="EQ541" s="536"/>
      <c r="ER541" s="536"/>
    </row>
    <row r="542" spans="1:148" ht="15" customHeight="1">
      <c r="A542" s="598"/>
      <c r="B542" s="598"/>
      <c r="C542" s="598"/>
      <c r="D542" s="598"/>
      <c r="E542" s="598"/>
      <c r="F542" s="598"/>
      <c r="G542" s="598"/>
      <c r="H542" s="598"/>
      <c r="I542" s="598"/>
      <c r="J542" s="598"/>
      <c r="K542" s="598"/>
      <c r="L542" s="598"/>
      <c r="M542" s="598"/>
      <c r="N542" s="598"/>
      <c r="O542" s="598"/>
      <c r="P542" s="598"/>
      <c r="Q542" s="598"/>
      <c r="R542" s="598"/>
      <c r="S542" s="598"/>
      <c r="T542" s="598"/>
      <c r="U542" s="598"/>
      <c r="V542" s="598"/>
      <c r="W542" s="598"/>
      <c r="X542" s="598"/>
      <c r="Y542" s="598"/>
      <c r="Z542" s="598"/>
      <c r="AA542" s="598"/>
      <c r="AB542" s="598"/>
      <c r="AC542" s="598"/>
      <c r="AD542" s="598"/>
      <c r="AE542" s="598"/>
      <c r="AF542" s="598"/>
      <c r="AG542" s="598"/>
      <c r="AH542" s="598"/>
      <c r="AI542" s="598"/>
      <c r="AJ542" s="598"/>
      <c r="AK542" s="598"/>
      <c r="AL542" s="598"/>
      <c r="AM542" s="598"/>
      <c r="AN542" s="598"/>
      <c r="AO542" s="598"/>
      <c r="AP542" s="598"/>
      <c r="AQ542" s="598"/>
      <c r="AR542" s="598"/>
      <c r="AS542" s="598"/>
      <c r="AT542" s="598"/>
      <c r="AU542" s="598"/>
      <c r="AV542" s="598"/>
      <c r="AW542" s="598"/>
      <c r="AX542" s="598"/>
      <c r="AY542" s="598"/>
      <c r="AZ542" s="598"/>
      <c r="BA542" s="598"/>
      <c r="BB542" s="598"/>
      <c r="BC542" s="598"/>
      <c r="BD542" s="598"/>
      <c r="BE542" s="598"/>
      <c r="BF542" s="598"/>
      <c r="BG542" s="598"/>
      <c r="BH542" s="598"/>
      <c r="BI542" s="598"/>
      <c r="BJ542" s="598"/>
      <c r="BK542" s="598"/>
      <c r="BL542" s="598"/>
      <c r="BM542" s="598"/>
      <c r="BN542" s="598"/>
      <c r="BO542" s="598"/>
      <c r="BP542" s="598"/>
      <c r="BQ542" s="598"/>
      <c r="BR542" s="598"/>
      <c r="BS542" s="598"/>
      <c r="BT542" s="598"/>
      <c r="BU542" s="598"/>
      <c r="BV542" s="598"/>
      <c r="BW542" s="598"/>
      <c r="BX542" s="598"/>
      <c r="BY542" s="598"/>
      <c r="BZ542" s="598"/>
      <c r="CA542" s="598"/>
      <c r="CB542" s="598"/>
      <c r="CC542" s="598"/>
      <c r="CD542" s="598"/>
      <c r="CE542" s="598"/>
      <c r="CF542" s="598"/>
      <c r="CG542" s="598"/>
      <c r="CH542" s="598"/>
      <c r="CI542" s="598"/>
      <c r="CJ542" s="598"/>
      <c r="CK542" s="598"/>
      <c r="CL542" s="598"/>
      <c r="CM542" s="598"/>
      <c r="CN542" s="598"/>
      <c r="CO542" s="598"/>
      <c r="CP542" s="598"/>
      <c r="CQ542" s="598"/>
      <c r="CR542" s="598"/>
      <c r="CS542" s="598"/>
      <c r="CT542" s="598"/>
      <c r="CU542" s="598"/>
      <c r="CV542" s="598"/>
      <c r="CW542" s="598"/>
      <c r="CX542" s="598"/>
      <c r="CY542" s="598"/>
      <c r="CZ542" s="598"/>
      <c r="DA542" s="598"/>
      <c r="DB542" s="598"/>
      <c r="DC542" s="598"/>
      <c r="DD542" s="598"/>
      <c r="DE542" s="598"/>
      <c r="DF542" s="598"/>
      <c r="DG542" s="598"/>
      <c r="DH542" s="598"/>
      <c r="DI542" s="598"/>
      <c r="DJ542" s="598"/>
      <c r="DK542" s="598"/>
      <c r="DL542" s="598"/>
      <c r="DM542" s="598"/>
      <c r="DN542" s="598"/>
      <c r="DO542" s="598"/>
      <c r="DP542" s="598"/>
      <c r="DQ542" s="598"/>
      <c r="DR542" s="598"/>
      <c r="DS542" s="598"/>
      <c r="DT542" s="598"/>
      <c r="DU542" s="598"/>
      <c r="DV542" s="598"/>
      <c r="DW542" s="598"/>
      <c r="DX542" s="598"/>
      <c r="DY542" s="598"/>
      <c r="DZ542" s="598"/>
      <c r="EA542" s="598"/>
      <c r="EB542" s="598"/>
      <c r="EC542" s="598"/>
      <c r="ED542" s="598"/>
      <c r="EE542" s="598"/>
      <c r="EF542" s="540"/>
      <c r="EG542" s="540"/>
      <c r="EH542" s="540"/>
      <c r="EI542" s="536"/>
      <c r="EJ542" s="536"/>
      <c r="EK542" s="536"/>
      <c r="EL542" s="536"/>
      <c r="EM542" s="536"/>
      <c r="EN542" s="536"/>
      <c r="EO542" s="536"/>
      <c r="EP542" s="536"/>
      <c r="EQ542" s="536"/>
      <c r="ER542" s="536"/>
    </row>
    <row r="543" spans="1:148" ht="15" customHeight="1">
      <c r="A543" s="598"/>
      <c r="B543" s="598"/>
      <c r="C543" s="598"/>
      <c r="D543" s="598"/>
      <c r="E543" s="598"/>
      <c r="F543" s="598"/>
      <c r="G543" s="598"/>
      <c r="H543" s="598"/>
      <c r="I543" s="598"/>
      <c r="J543" s="598"/>
      <c r="K543" s="598"/>
      <c r="L543" s="598"/>
      <c r="M543" s="598"/>
      <c r="N543" s="598"/>
      <c r="O543" s="598"/>
      <c r="P543" s="598"/>
      <c r="Q543" s="598"/>
      <c r="R543" s="598"/>
      <c r="S543" s="598"/>
      <c r="T543" s="598"/>
      <c r="U543" s="598"/>
      <c r="V543" s="598"/>
      <c r="W543" s="598"/>
      <c r="X543" s="598"/>
      <c r="Y543" s="598"/>
      <c r="Z543" s="598"/>
      <c r="AA543" s="598"/>
      <c r="AB543" s="598"/>
      <c r="AC543" s="598"/>
      <c r="AD543" s="598"/>
      <c r="AE543" s="598"/>
      <c r="AF543" s="598"/>
      <c r="AG543" s="598"/>
      <c r="AH543" s="598"/>
      <c r="AI543" s="598"/>
      <c r="AJ543" s="598"/>
      <c r="AK543" s="598"/>
      <c r="AL543" s="598"/>
      <c r="AM543" s="598"/>
      <c r="AN543" s="598"/>
      <c r="AO543" s="598"/>
      <c r="AP543" s="598"/>
      <c r="AQ543" s="598"/>
      <c r="AR543" s="598"/>
      <c r="AS543" s="598"/>
      <c r="AT543" s="598"/>
      <c r="AU543" s="598"/>
      <c r="AV543" s="598"/>
      <c r="AW543" s="598"/>
      <c r="AX543" s="598"/>
      <c r="AY543" s="598"/>
      <c r="AZ543" s="598"/>
      <c r="BA543" s="598"/>
      <c r="BB543" s="598"/>
      <c r="BC543" s="598"/>
      <c r="BD543" s="598"/>
      <c r="BE543" s="598"/>
      <c r="BF543" s="598"/>
      <c r="BG543" s="598"/>
      <c r="BH543" s="598"/>
      <c r="BI543" s="598"/>
      <c r="BJ543" s="598"/>
      <c r="BK543" s="598"/>
      <c r="BL543" s="598"/>
      <c r="BM543" s="598"/>
      <c r="BN543" s="598"/>
      <c r="BO543" s="598"/>
      <c r="BP543" s="598"/>
      <c r="BQ543" s="598"/>
      <c r="BR543" s="598"/>
      <c r="BS543" s="598"/>
      <c r="BT543" s="598"/>
      <c r="BU543" s="598"/>
      <c r="BV543" s="598"/>
      <c r="BW543" s="598"/>
      <c r="BX543" s="598"/>
      <c r="BY543" s="598"/>
      <c r="BZ543" s="598"/>
      <c r="CA543" s="598"/>
      <c r="CB543" s="598"/>
      <c r="CC543" s="598"/>
      <c r="CD543" s="598"/>
      <c r="CE543" s="598"/>
      <c r="CF543" s="598"/>
      <c r="CG543" s="598"/>
      <c r="CH543" s="598"/>
      <c r="CI543" s="598"/>
      <c r="CJ543" s="598"/>
      <c r="CK543" s="598"/>
      <c r="CL543" s="598"/>
      <c r="CM543" s="598"/>
      <c r="CN543" s="598"/>
      <c r="CO543" s="598"/>
      <c r="CP543" s="598"/>
      <c r="CQ543" s="598"/>
      <c r="CR543" s="598"/>
      <c r="CS543" s="598"/>
      <c r="CT543" s="598"/>
      <c r="CU543" s="598"/>
      <c r="CV543" s="598"/>
      <c r="CW543" s="598"/>
      <c r="CX543" s="598"/>
      <c r="CY543" s="598"/>
      <c r="CZ543" s="598"/>
      <c r="DA543" s="598"/>
      <c r="DB543" s="598"/>
      <c r="DC543" s="598"/>
      <c r="DD543" s="598"/>
      <c r="DE543" s="598"/>
      <c r="DF543" s="598"/>
      <c r="DG543" s="598"/>
      <c r="DH543" s="598"/>
      <c r="DI543" s="598"/>
      <c r="DJ543" s="598"/>
      <c r="DK543" s="598"/>
      <c r="DL543" s="598"/>
      <c r="DM543" s="598"/>
      <c r="DN543" s="598"/>
      <c r="DO543" s="598"/>
      <c r="DP543" s="598"/>
      <c r="DQ543" s="598"/>
      <c r="DR543" s="598"/>
      <c r="DS543" s="598"/>
      <c r="DT543" s="598"/>
      <c r="DU543" s="598"/>
      <c r="DV543" s="598"/>
      <c r="DW543" s="598"/>
      <c r="DX543" s="598"/>
      <c r="DY543" s="598"/>
      <c r="DZ543" s="598"/>
      <c r="EA543" s="598"/>
      <c r="EB543" s="598"/>
      <c r="EC543" s="598"/>
      <c r="ED543" s="598"/>
      <c r="EE543" s="598"/>
      <c r="EF543" s="540"/>
      <c r="EG543" s="540"/>
      <c r="EH543" s="540"/>
      <c r="EI543" s="536"/>
      <c r="EJ543" s="536"/>
      <c r="EK543" s="536"/>
      <c r="EL543" s="536"/>
      <c r="EM543" s="536"/>
      <c r="EN543" s="536"/>
      <c r="EO543" s="536"/>
      <c r="EP543" s="536"/>
      <c r="EQ543" s="536"/>
      <c r="ER543" s="536"/>
    </row>
    <row r="544" spans="1:148" ht="15" customHeight="1">
      <c r="A544" s="598"/>
      <c r="B544" s="598"/>
      <c r="C544" s="598"/>
      <c r="D544" s="598"/>
      <c r="E544" s="598"/>
      <c r="F544" s="598"/>
      <c r="G544" s="598"/>
      <c r="H544" s="598"/>
      <c r="I544" s="598"/>
      <c r="J544" s="598"/>
      <c r="K544" s="598"/>
      <c r="L544" s="598"/>
      <c r="M544" s="598"/>
      <c r="N544" s="598"/>
      <c r="O544" s="598"/>
      <c r="P544" s="598"/>
      <c r="Q544" s="598"/>
      <c r="R544" s="598"/>
      <c r="S544" s="598"/>
      <c r="T544" s="598"/>
      <c r="U544" s="598"/>
      <c r="V544" s="598"/>
      <c r="W544" s="598"/>
      <c r="X544" s="598"/>
      <c r="Y544" s="598"/>
      <c r="Z544" s="598"/>
      <c r="AA544" s="598"/>
      <c r="AB544" s="598"/>
      <c r="AC544" s="598"/>
      <c r="AD544" s="598"/>
      <c r="AE544" s="598"/>
      <c r="AF544" s="598"/>
      <c r="AG544" s="598"/>
      <c r="AH544" s="598"/>
      <c r="AI544" s="598"/>
      <c r="AJ544" s="598"/>
      <c r="AK544" s="598"/>
      <c r="AL544" s="598"/>
      <c r="AM544" s="598"/>
      <c r="AN544" s="598"/>
      <c r="AO544" s="598"/>
      <c r="AP544" s="598"/>
      <c r="AQ544" s="598"/>
      <c r="AR544" s="598"/>
      <c r="AS544" s="598"/>
      <c r="AT544" s="598"/>
      <c r="AU544" s="598"/>
      <c r="AV544" s="598"/>
      <c r="AW544" s="598"/>
      <c r="AX544" s="598"/>
      <c r="AY544" s="598"/>
      <c r="AZ544" s="598"/>
      <c r="BA544" s="598"/>
      <c r="BB544" s="598"/>
      <c r="BC544" s="598"/>
      <c r="BD544" s="598"/>
      <c r="BE544" s="598"/>
      <c r="BF544" s="598"/>
      <c r="BG544" s="598"/>
      <c r="BH544" s="598"/>
      <c r="BI544" s="598"/>
      <c r="BJ544" s="598"/>
      <c r="BK544" s="598"/>
      <c r="BL544" s="598"/>
      <c r="BM544" s="598"/>
      <c r="BN544" s="598"/>
      <c r="BO544" s="598"/>
      <c r="BP544" s="598"/>
      <c r="BQ544" s="598"/>
      <c r="BR544" s="598"/>
      <c r="BS544" s="598"/>
      <c r="BT544" s="598"/>
      <c r="BU544" s="598"/>
      <c r="BV544" s="598"/>
      <c r="BW544" s="598"/>
      <c r="BX544" s="598"/>
      <c r="BY544" s="598"/>
      <c r="BZ544" s="598"/>
      <c r="CA544" s="598"/>
      <c r="CB544" s="598"/>
      <c r="CC544" s="598"/>
      <c r="CD544" s="598"/>
      <c r="CE544" s="598"/>
      <c r="CF544" s="598"/>
      <c r="CG544" s="598"/>
      <c r="CH544" s="598"/>
      <c r="CI544" s="598"/>
      <c r="CJ544" s="598"/>
      <c r="CK544" s="598"/>
      <c r="CL544" s="598"/>
      <c r="CM544" s="598"/>
      <c r="CN544" s="598"/>
      <c r="CO544" s="598"/>
      <c r="CP544" s="598"/>
      <c r="CQ544" s="598"/>
      <c r="CR544" s="598"/>
      <c r="CS544" s="598"/>
      <c r="CT544" s="598"/>
      <c r="CU544" s="598"/>
      <c r="CV544" s="598"/>
      <c r="CW544" s="598"/>
      <c r="CX544" s="598"/>
      <c r="CY544" s="598"/>
      <c r="CZ544" s="598"/>
      <c r="DA544" s="598"/>
      <c r="DB544" s="598"/>
      <c r="DC544" s="598"/>
      <c r="DD544" s="598"/>
      <c r="DE544" s="598"/>
      <c r="DF544" s="598"/>
      <c r="DG544" s="598"/>
      <c r="DH544" s="598"/>
      <c r="DI544" s="598"/>
      <c r="DJ544" s="598"/>
      <c r="DK544" s="598"/>
      <c r="DL544" s="598"/>
      <c r="DM544" s="598"/>
      <c r="DN544" s="598"/>
      <c r="DO544" s="598"/>
      <c r="DP544" s="598"/>
      <c r="DQ544" s="598"/>
      <c r="DR544" s="598"/>
      <c r="DS544" s="598"/>
      <c r="DT544" s="598"/>
      <c r="DU544" s="598"/>
      <c r="DV544" s="598"/>
      <c r="DW544" s="598"/>
      <c r="DX544" s="598"/>
      <c r="DY544" s="598"/>
      <c r="DZ544" s="598"/>
      <c r="EA544" s="598"/>
      <c r="EB544" s="598"/>
      <c r="EC544" s="598"/>
      <c r="ED544" s="598"/>
      <c r="EE544" s="598"/>
      <c r="EF544" s="540"/>
      <c r="EG544" s="540"/>
      <c r="EH544" s="540"/>
      <c r="EI544" s="536"/>
      <c r="EJ544" s="536"/>
      <c r="EK544" s="536"/>
      <c r="EL544" s="536"/>
      <c r="EM544" s="536"/>
      <c r="EN544" s="536"/>
      <c r="EO544" s="536"/>
      <c r="EP544" s="536"/>
      <c r="EQ544" s="536"/>
      <c r="ER544" s="536"/>
    </row>
    <row r="545" spans="1:148" ht="15" customHeight="1">
      <c r="A545" s="598"/>
      <c r="B545" s="598"/>
      <c r="C545" s="598"/>
      <c r="D545" s="598"/>
      <c r="E545" s="598"/>
      <c r="F545" s="598"/>
      <c r="G545" s="598"/>
      <c r="H545" s="598"/>
      <c r="I545" s="598"/>
      <c r="J545" s="598"/>
      <c r="K545" s="598"/>
      <c r="L545" s="598"/>
      <c r="M545" s="598"/>
      <c r="N545" s="598"/>
      <c r="O545" s="598"/>
      <c r="P545" s="598"/>
      <c r="Q545" s="598"/>
      <c r="R545" s="598"/>
      <c r="S545" s="598"/>
      <c r="T545" s="598"/>
      <c r="U545" s="598"/>
      <c r="V545" s="598"/>
      <c r="W545" s="598"/>
      <c r="X545" s="598"/>
      <c r="Y545" s="598"/>
      <c r="Z545" s="598"/>
      <c r="AA545" s="598"/>
      <c r="AB545" s="598"/>
      <c r="AC545" s="598"/>
      <c r="AD545" s="598"/>
      <c r="AE545" s="598"/>
      <c r="AF545" s="598"/>
      <c r="AG545" s="598"/>
      <c r="AH545" s="598"/>
      <c r="AI545" s="598"/>
      <c r="AJ545" s="598"/>
      <c r="AK545" s="598"/>
      <c r="AL545" s="598"/>
      <c r="AM545" s="598"/>
      <c r="AN545" s="598"/>
      <c r="AO545" s="598"/>
      <c r="AP545" s="598"/>
      <c r="AQ545" s="598"/>
      <c r="AR545" s="598"/>
      <c r="AS545" s="598"/>
      <c r="AT545" s="598"/>
      <c r="AU545" s="598"/>
      <c r="AV545" s="598"/>
      <c r="AW545" s="598"/>
      <c r="AX545" s="598"/>
      <c r="AY545" s="598"/>
      <c r="AZ545" s="598"/>
      <c r="BA545" s="598"/>
      <c r="BB545" s="598"/>
      <c r="BC545" s="598"/>
      <c r="BD545" s="598"/>
      <c r="BE545" s="598"/>
      <c r="BF545" s="598"/>
      <c r="BG545" s="598"/>
      <c r="BH545" s="598"/>
      <c r="BI545" s="598"/>
      <c r="BJ545" s="598"/>
      <c r="BK545" s="598"/>
      <c r="BL545" s="598"/>
      <c r="BM545" s="598"/>
      <c r="BN545" s="598"/>
      <c r="BO545" s="598"/>
      <c r="BP545" s="598"/>
      <c r="BQ545" s="598"/>
      <c r="BR545" s="598"/>
      <c r="BS545" s="598"/>
      <c r="BT545" s="598"/>
      <c r="BU545" s="598"/>
      <c r="BV545" s="598"/>
      <c r="BW545" s="598"/>
      <c r="BX545" s="598"/>
      <c r="BY545" s="598"/>
      <c r="BZ545" s="598"/>
      <c r="CA545" s="598"/>
      <c r="CB545" s="598"/>
      <c r="CC545" s="598"/>
      <c r="CD545" s="598"/>
      <c r="CE545" s="598"/>
      <c r="CF545" s="598"/>
      <c r="CG545" s="598"/>
      <c r="CH545" s="598"/>
      <c r="CI545" s="598"/>
      <c r="CJ545" s="598"/>
      <c r="CK545" s="598"/>
      <c r="CL545" s="598"/>
      <c r="CM545" s="598"/>
      <c r="CN545" s="598"/>
      <c r="CO545" s="598"/>
      <c r="CP545" s="598"/>
      <c r="CQ545" s="598"/>
      <c r="CR545" s="598"/>
      <c r="CS545" s="598"/>
      <c r="CT545" s="598"/>
      <c r="CU545" s="598"/>
      <c r="CV545" s="598"/>
      <c r="CW545" s="598"/>
      <c r="CX545" s="598"/>
      <c r="CY545" s="598"/>
      <c r="CZ545" s="598"/>
      <c r="DA545" s="598"/>
      <c r="DB545" s="598"/>
      <c r="DC545" s="598"/>
      <c r="DD545" s="598"/>
      <c r="DE545" s="598"/>
      <c r="DF545" s="598"/>
      <c r="DG545" s="598"/>
      <c r="DH545" s="598"/>
      <c r="DI545" s="598"/>
      <c r="DJ545" s="598"/>
      <c r="DK545" s="598"/>
      <c r="DL545" s="598"/>
      <c r="DM545" s="598"/>
      <c r="DN545" s="598"/>
      <c r="DO545" s="598"/>
      <c r="DP545" s="598"/>
      <c r="DQ545" s="598"/>
      <c r="DR545" s="598"/>
      <c r="DS545" s="598"/>
      <c r="DT545" s="598"/>
      <c r="DU545" s="598"/>
      <c r="DV545" s="598"/>
      <c r="DW545" s="598"/>
      <c r="DX545" s="598"/>
      <c r="DY545" s="598"/>
      <c r="DZ545" s="598"/>
      <c r="EA545" s="598"/>
      <c r="EB545" s="598"/>
      <c r="EC545" s="598"/>
      <c r="ED545" s="598"/>
      <c r="EE545" s="598"/>
      <c r="EF545" s="540"/>
      <c r="EG545" s="540"/>
      <c r="EH545" s="540"/>
      <c r="EI545" s="536"/>
      <c r="EJ545" s="536"/>
      <c r="EK545" s="536"/>
      <c r="EL545" s="536"/>
      <c r="EM545" s="536"/>
      <c r="EN545" s="536"/>
      <c r="EO545" s="536"/>
      <c r="EP545" s="536"/>
      <c r="EQ545" s="536"/>
      <c r="ER545" s="536"/>
    </row>
    <row r="546" spans="1:148" ht="15" customHeight="1">
      <c r="A546" s="598"/>
      <c r="B546" s="598"/>
      <c r="C546" s="598"/>
      <c r="D546" s="598"/>
      <c r="E546" s="598"/>
      <c r="F546" s="598"/>
      <c r="G546" s="598"/>
      <c r="H546" s="598"/>
      <c r="I546" s="598"/>
      <c r="J546" s="598"/>
      <c r="K546" s="598"/>
      <c r="L546" s="598"/>
      <c r="M546" s="598"/>
      <c r="N546" s="598"/>
      <c r="O546" s="598"/>
      <c r="P546" s="598"/>
      <c r="Q546" s="598"/>
      <c r="R546" s="598"/>
      <c r="S546" s="598"/>
      <c r="T546" s="598"/>
      <c r="U546" s="598"/>
      <c r="V546" s="598"/>
      <c r="W546" s="598"/>
      <c r="X546" s="598"/>
      <c r="Y546" s="598"/>
      <c r="Z546" s="598"/>
      <c r="AA546" s="598"/>
      <c r="AB546" s="598"/>
      <c r="AC546" s="598"/>
      <c r="AD546" s="598"/>
      <c r="AE546" s="598"/>
      <c r="AF546" s="598"/>
      <c r="AG546" s="598"/>
      <c r="AH546" s="598"/>
      <c r="AI546" s="598"/>
      <c r="AJ546" s="598"/>
      <c r="AK546" s="598"/>
      <c r="AL546" s="598"/>
      <c r="AM546" s="598"/>
      <c r="AN546" s="598"/>
      <c r="AO546" s="598"/>
      <c r="AP546" s="598"/>
      <c r="AQ546" s="598"/>
      <c r="AR546" s="598"/>
      <c r="AS546" s="598"/>
      <c r="AT546" s="598"/>
      <c r="AU546" s="598"/>
      <c r="AV546" s="598"/>
      <c r="AW546" s="598"/>
      <c r="AX546" s="598"/>
      <c r="AY546" s="598"/>
      <c r="AZ546" s="598"/>
      <c r="BA546" s="598"/>
      <c r="BB546" s="598"/>
      <c r="BC546" s="598"/>
      <c r="BD546" s="598"/>
      <c r="BE546" s="598"/>
      <c r="BF546" s="598"/>
      <c r="BG546" s="598"/>
      <c r="BH546" s="598"/>
      <c r="BI546" s="598"/>
      <c r="BJ546" s="598"/>
      <c r="BK546" s="598"/>
      <c r="BL546" s="598"/>
      <c r="BM546" s="598"/>
      <c r="BN546" s="598"/>
      <c r="BO546" s="598"/>
      <c r="BP546" s="598"/>
      <c r="BQ546" s="598"/>
      <c r="BR546" s="598"/>
      <c r="BS546" s="598"/>
      <c r="BT546" s="598"/>
      <c r="BU546" s="598"/>
      <c r="BV546" s="598"/>
      <c r="BW546" s="598"/>
      <c r="BX546" s="598"/>
      <c r="BY546" s="598"/>
      <c r="BZ546" s="598"/>
      <c r="CA546" s="598"/>
      <c r="CB546" s="598"/>
      <c r="CC546" s="598"/>
      <c r="CD546" s="598"/>
      <c r="CE546" s="598"/>
      <c r="CF546" s="598"/>
      <c r="CG546" s="598"/>
      <c r="CH546" s="598"/>
      <c r="CI546" s="598"/>
      <c r="CJ546" s="598"/>
      <c r="CK546" s="598"/>
      <c r="CL546" s="598"/>
      <c r="CM546" s="598"/>
      <c r="CN546" s="598"/>
      <c r="CO546" s="598"/>
      <c r="CP546" s="598"/>
      <c r="CQ546" s="598"/>
      <c r="CR546" s="598"/>
      <c r="CS546" s="598"/>
      <c r="CT546" s="598"/>
      <c r="CU546" s="598"/>
      <c r="CV546" s="598"/>
      <c r="CW546" s="598"/>
      <c r="CX546" s="598"/>
      <c r="CY546" s="598"/>
      <c r="CZ546" s="598"/>
      <c r="DA546" s="598"/>
      <c r="DB546" s="598"/>
      <c r="DC546" s="598"/>
      <c r="DD546" s="598"/>
      <c r="DE546" s="598"/>
      <c r="DF546" s="598"/>
      <c r="DG546" s="598"/>
      <c r="DH546" s="598"/>
      <c r="DI546" s="598"/>
      <c r="DJ546" s="598"/>
      <c r="DK546" s="598"/>
      <c r="DL546" s="598"/>
      <c r="DM546" s="598"/>
      <c r="DN546" s="598"/>
      <c r="DO546" s="598"/>
      <c r="DP546" s="598"/>
      <c r="DQ546" s="598"/>
      <c r="DR546" s="598"/>
      <c r="DS546" s="598"/>
      <c r="DT546" s="598"/>
      <c r="DU546" s="598"/>
      <c r="DV546" s="598"/>
      <c r="DW546" s="598"/>
      <c r="DX546" s="598"/>
      <c r="DY546" s="598"/>
      <c r="DZ546" s="598"/>
      <c r="EA546" s="598"/>
      <c r="EB546" s="598"/>
      <c r="EC546" s="598"/>
      <c r="ED546" s="598"/>
      <c r="EE546" s="598"/>
      <c r="EF546" s="540"/>
      <c r="EG546" s="540"/>
      <c r="EH546" s="540"/>
      <c r="EI546" s="536"/>
      <c r="EJ546" s="536"/>
      <c r="EK546" s="536"/>
      <c r="EL546" s="536"/>
      <c r="EM546" s="536"/>
      <c r="EN546" s="536"/>
      <c r="EO546" s="536"/>
      <c r="EP546" s="536"/>
      <c r="EQ546" s="536"/>
      <c r="ER546" s="536"/>
    </row>
    <row r="547" spans="1:148" ht="15" customHeight="1">
      <c r="A547" s="598"/>
      <c r="B547" s="598"/>
      <c r="C547" s="598"/>
      <c r="D547" s="598"/>
      <c r="E547" s="598"/>
      <c r="F547" s="598"/>
      <c r="G547" s="598"/>
      <c r="H547" s="598"/>
      <c r="I547" s="598"/>
      <c r="J547" s="598"/>
      <c r="K547" s="598"/>
      <c r="L547" s="598"/>
      <c r="M547" s="598"/>
      <c r="N547" s="598"/>
      <c r="O547" s="598"/>
      <c r="P547" s="598"/>
      <c r="Q547" s="598"/>
      <c r="R547" s="598"/>
      <c r="S547" s="598"/>
      <c r="T547" s="598"/>
      <c r="U547" s="598"/>
      <c r="V547" s="598"/>
      <c r="W547" s="598"/>
      <c r="X547" s="598"/>
      <c r="Y547" s="598"/>
      <c r="Z547" s="598"/>
      <c r="AA547" s="598"/>
      <c r="AB547" s="598"/>
      <c r="AC547" s="598"/>
      <c r="AD547" s="598"/>
      <c r="AE547" s="598"/>
      <c r="AF547" s="598"/>
      <c r="AG547" s="598"/>
      <c r="AH547" s="598"/>
      <c r="AI547" s="598"/>
      <c r="AJ547" s="598"/>
      <c r="AK547" s="598"/>
      <c r="AL547" s="598"/>
      <c r="AM547" s="598"/>
      <c r="AN547" s="598"/>
      <c r="AO547" s="598"/>
      <c r="AP547" s="598"/>
      <c r="AQ547" s="598"/>
      <c r="AR547" s="598"/>
      <c r="AS547" s="598"/>
      <c r="AT547" s="598"/>
      <c r="AU547" s="598"/>
      <c r="AV547" s="598"/>
      <c r="AW547" s="598"/>
      <c r="AX547" s="598"/>
      <c r="AY547" s="598"/>
      <c r="AZ547" s="598"/>
      <c r="BA547" s="598"/>
      <c r="BB547" s="598"/>
      <c r="BC547" s="598"/>
      <c r="BD547" s="598"/>
      <c r="BE547" s="598"/>
      <c r="BF547" s="598"/>
      <c r="BG547" s="598"/>
      <c r="BH547" s="598"/>
      <c r="BI547" s="598"/>
      <c r="BJ547" s="598"/>
      <c r="BK547" s="598"/>
      <c r="BL547" s="598"/>
      <c r="BM547" s="598"/>
      <c r="BN547" s="598"/>
      <c r="BO547" s="598"/>
      <c r="BP547" s="598"/>
      <c r="BQ547" s="598"/>
      <c r="BR547" s="598"/>
      <c r="BS547" s="598"/>
      <c r="BT547" s="598"/>
      <c r="BU547" s="598"/>
      <c r="BV547" s="598"/>
      <c r="BW547" s="598"/>
      <c r="BX547" s="598"/>
      <c r="BY547" s="598"/>
      <c r="BZ547" s="598"/>
      <c r="CA547" s="598"/>
      <c r="CB547" s="598"/>
      <c r="CC547" s="598"/>
      <c r="CD547" s="598"/>
      <c r="CE547" s="598"/>
      <c r="CF547" s="598"/>
      <c r="CG547" s="598"/>
      <c r="CH547" s="598"/>
      <c r="CI547" s="598"/>
      <c r="CJ547" s="598"/>
      <c r="CK547" s="598"/>
      <c r="CL547" s="598"/>
      <c r="CM547" s="598"/>
      <c r="CN547" s="598"/>
      <c r="CO547" s="598"/>
      <c r="CP547" s="598"/>
      <c r="CQ547" s="598"/>
      <c r="CR547" s="598"/>
      <c r="CS547" s="598"/>
      <c r="CT547" s="598"/>
      <c r="CU547" s="598"/>
      <c r="CV547" s="598"/>
      <c r="CW547" s="598"/>
      <c r="CX547" s="598"/>
      <c r="CY547" s="598"/>
      <c r="CZ547" s="598"/>
      <c r="DA547" s="598"/>
      <c r="DB547" s="598"/>
      <c r="DC547" s="598"/>
      <c r="DD547" s="598"/>
      <c r="DE547" s="598"/>
      <c r="DF547" s="598"/>
      <c r="DG547" s="598"/>
      <c r="DH547" s="598"/>
      <c r="DI547" s="598"/>
      <c r="DJ547" s="598"/>
      <c r="DK547" s="598"/>
      <c r="DL547" s="598"/>
      <c r="DM547" s="598"/>
      <c r="DN547" s="598"/>
      <c r="DO547" s="598"/>
      <c r="DP547" s="598"/>
      <c r="DQ547" s="598"/>
      <c r="DR547" s="598"/>
      <c r="DS547" s="598"/>
      <c r="DT547" s="598"/>
      <c r="DU547" s="598"/>
      <c r="DV547" s="598"/>
      <c r="DW547" s="598"/>
      <c r="DX547" s="598"/>
      <c r="DY547" s="598"/>
      <c r="DZ547" s="598"/>
      <c r="EA547" s="598"/>
      <c r="EB547" s="598"/>
      <c r="EC547" s="598"/>
      <c r="ED547" s="598"/>
      <c r="EE547" s="598"/>
      <c r="EF547" s="540"/>
      <c r="EG547" s="540"/>
      <c r="EH547" s="540"/>
      <c r="EI547" s="536"/>
      <c r="EJ547" s="536"/>
      <c r="EK547" s="536"/>
      <c r="EL547" s="536"/>
      <c r="EM547" s="536"/>
      <c r="EN547" s="536"/>
      <c r="EO547" s="536"/>
      <c r="EP547" s="536"/>
      <c r="EQ547" s="536"/>
      <c r="ER547" s="536"/>
    </row>
    <row r="548" spans="1:148" ht="15" customHeight="1">
      <c r="A548" s="598"/>
      <c r="B548" s="598"/>
      <c r="C548" s="598"/>
      <c r="D548" s="598"/>
      <c r="E548" s="598"/>
      <c r="F548" s="598"/>
      <c r="G548" s="598"/>
      <c r="H548" s="598"/>
      <c r="I548" s="598"/>
      <c r="J548" s="598"/>
      <c r="K548" s="598"/>
      <c r="L548" s="598"/>
      <c r="M548" s="598"/>
      <c r="N548" s="598"/>
      <c r="O548" s="598"/>
      <c r="P548" s="598"/>
      <c r="Q548" s="598"/>
      <c r="R548" s="598"/>
      <c r="S548" s="598"/>
      <c r="T548" s="598"/>
      <c r="U548" s="598"/>
      <c r="V548" s="598"/>
      <c r="W548" s="598"/>
      <c r="X548" s="598"/>
      <c r="Y548" s="598"/>
      <c r="Z548" s="598"/>
      <c r="AA548" s="598"/>
      <c r="AB548" s="598"/>
      <c r="AC548" s="598"/>
      <c r="AD548" s="598"/>
      <c r="AE548" s="598"/>
      <c r="AF548" s="598"/>
      <c r="AG548" s="598"/>
      <c r="AH548" s="598"/>
      <c r="AI548" s="598"/>
      <c r="AJ548" s="598"/>
      <c r="AK548" s="598"/>
      <c r="AL548" s="598"/>
      <c r="AM548" s="598"/>
      <c r="AN548" s="598"/>
      <c r="AO548" s="598"/>
      <c r="AP548" s="598"/>
      <c r="AQ548" s="598"/>
      <c r="AR548" s="598"/>
      <c r="AS548" s="598"/>
      <c r="AT548" s="598"/>
      <c r="AU548" s="598"/>
      <c r="AV548" s="598"/>
      <c r="AW548" s="598"/>
      <c r="AX548" s="598"/>
      <c r="AY548" s="598"/>
      <c r="AZ548" s="598"/>
      <c r="BA548" s="598"/>
      <c r="BB548" s="598"/>
      <c r="BC548" s="598"/>
      <c r="BD548" s="598"/>
      <c r="BE548" s="598"/>
      <c r="BF548" s="598"/>
      <c r="BG548" s="598"/>
      <c r="BH548" s="598"/>
      <c r="BI548" s="598"/>
      <c r="BJ548" s="598"/>
      <c r="BK548" s="598"/>
      <c r="BL548" s="598"/>
      <c r="BM548" s="598"/>
      <c r="BN548" s="598"/>
      <c r="BO548" s="598"/>
      <c r="BP548" s="598"/>
      <c r="BQ548" s="598"/>
      <c r="BR548" s="598"/>
      <c r="BS548" s="598"/>
      <c r="BT548" s="598"/>
      <c r="BU548" s="598"/>
      <c r="BV548" s="598"/>
      <c r="BW548" s="598"/>
      <c r="BX548" s="598"/>
      <c r="BY548" s="598"/>
      <c r="BZ548" s="598"/>
      <c r="CA548" s="598"/>
      <c r="CB548" s="598"/>
      <c r="CC548" s="598"/>
      <c r="CD548" s="598"/>
      <c r="CE548" s="598"/>
      <c r="CF548" s="598"/>
      <c r="CG548" s="598"/>
      <c r="CH548" s="598"/>
      <c r="CI548" s="598"/>
      <c r="CJ548" s="598"/>
      <c r="CK548" s="598"/>
      <c r="CL548" s="598"/>
      <c r="CM548" s="598"/>
      <c r="CN548" s="598"/>
      <c r="CO548" s="598"/>
      <c r="CP548" s="598"/>
      <c r="CQ548" s="598"/>
      <c r="CR548" s="598"/>
      <c r="CS548" s="598"/>
      <c r="CT548" s="598"/>
      <c r="CU548" s="598"/>
      <c r="CV548" s="598"/>
      <c r="CW548" s="598"/>
      <c r="CX548" s="598"/>
      <c r="CY548" s="598"/>
      <c r="CZ548" s="598"/>
      <c r="DA548" s="598"/>
      <c r="DB548" s="598"/>
      <c r="DC548" s="598"/>
      <c r="DD548" s="598"/>
      <c r="DE548" s="598"/>
      <c r="DF548" s="598"/>
      <c r="DG548" s="598"/>
      <c r="DH548" s="598"/>
      <c r="DI548" s="598"/>
      <c r="DJ548" s="598"/>
      <c r="DK548" s="598"/>
      <c r="DL548" s="598"/>
      <c r="DM548" s="598"/>
      <c r="DN548" s="598"/>
      <c r="DO548" s="598"/>
      <c r="DP548" s="598"/>
      <c r="DQ548" s="598"/>
      <c r="DR548" s="598"/>
      <c r="DS548" s="598"/>
      <c r="DT548" s="598"/>
      <c r="DU548" s="598"/>
      <c r="DV548" s="598"/>
      <c r="DW548" s="598"/>
      <c r="DX548" s="598"/>
      <c r="DY548" s="598"/>
      <c r="DZ548" s="598"/>
      <c r="EA548" s="598"/>
      <c r="EB548" s="598"/>
      <c r="EC548" s="598"/>
      <c r="ED548" s="598"/>
      <c r="EE548" s="598"/>
      <c r="EF548" s="540"/>
      <c r="EG548" s="540"/>
      <c r="EH548" s="540"/>
      <c r="EI548" s="536"/>
      <c r="EJ548" s="536"/>
      <c r="EK548" s="536"/>
      <c r="EL548" s="536"/>
      <c r="EM548" s="536"/>
      <c r="EN548" s="536"/>
      <c r="EO548" s="536"/>
      <c r="EP548" s="536"/>
      <c r="EQ548" s="536"/>
      <c r="ER548" s="536"/>
    </row>
    <row r="549" spans="1:148" ht="15" customHeight="1">
      <c r="A549" s="598"/>
      <c r="B549" s="598"/>
      <c r="C549" s="598"/>
      <c r="D549" s="598"/>
      <c r="E549" s="598"/>
      <c r="F549" s="598"/>
      <c r="G549" s="598"/>
      <c r="H549" s="598"/>
      <c r="I549" s="598"/>
      <c r="J549" s="598"/>
      <c r="K549" s="598"/>
      <c r="L549" s="598"/>
      <c r="M549" s="598"/>
      <c r="N549" s="598"/>
      <c r="O549" s="598"/>
      <c r="P549" s="598"/>
      <c r="Q549" s="598"/>
      <c r="R549" s="598"/>
      <c r="S549" s="598"/>
      <c r="T549" s="598"/>
      <c r="U549" s="598"/>
      <c r="V549" s="598"/>
      <c r="W549" s="598"/>
      <c r="X549" s="598"/>
      <c r="Y549" s="598"/>
      <c r="Z549" s="598"/>
      <c r="AA549" s="598"/>
      <c r="AB549" s="598"/>
      <c r="AC549" s="598"/>
      <c r="AD549" s="598"/>
      <c r="AE549" s="598"/>
      <c r="AF549" s="598"/>
      <c r="AG549" s="598"/>
      <c r="AH549" s="598"/>
      <c r="AI549" s="598"/>
      <c r="AJ549" s="598"/>
      <c r="AK549" s="598"/>
      <c r="AL549" s="598"/>
      <c r="AM549" s="598"/>
      <c r="AN549" s="598"/>
      <c r="AO549" s="598"/>
      <c r="AP549" s="598"/>
      <c r="AQ549" s="598"/>
      <c r="AR549" s="598"/>
      <c r="AS549" s="598"/>
      <c r="AT549" s="598"/>
      <c r="AU549" s="598"/>
      <c r="AV549" s="598"/>
      <c r="AW549" s="598"/>
      <c r="AX549" s="598"/>
      <c r="AY549" s="598"/>
      <c r="AZ549" s="598"/>
      <c r="BA549" s="598"/>
      <c r="BB549" s="598"/>
      <c r="BC549" s="598"/>
      <c r="BD549" s="598"/>
      <c r="BE549" s="598"/>
      <c r="BF549" s="598"/>
      <c r="BG549" s="598"/>
      <c r="BH549" s="598"/>
      <c r="BI549" s="598"/>
      <c r="BJ549" s="598"/>
      <c r="BK549" s="598"/>
      <c r="BL549" s="598"/>
      <c r="BM549" s="598"/>
      <c r="BN549" s="598"/>
      <c r="BO549" s="598"/>
      <c r="BP549" s="598"/>
      <c r="BQ549" s="598"/>
      <c r="BR549" s="598"/>
      <c r="BS549" s="598"/>
      <c r="BT549" s="598"/>
      <c r="BU549" s="598"/>
      <c r="BV549" s="598"/>
      <c r="BW549" s="598"/>
      <c r="BX549" s="598"/>
      <c r="BY549" s="598"/>
      <c r="BZ549" s="598"/>
      <c r="CA549" s="598"/>
      <c r="CB549" s="598"/>
      <c r="CC549" s="598"/>
      <c r="CD549" s="598"/>
      <c r="CE549" s="598"/>
      <c r="CF549" s="598"/>
      <c r="CG549" s="598"/>
      <c r="CH549" s="598"/>
      <c r="CI549" s="598"/>
      <c r="CJ549" s="598"/>
      <c r="CK549" s="598"/>
      <c r="CL549" s="598"/>
      <c r="CM549" s="598"/>
      <c r="CN549" s="598"/>
      <c r="CO549" s="598"/>
      <c r="CP549" s="598"/>
      <c r="CQ549" s="598"/>
      <c r="CR549" s="598"/>
      <c r="CS549" s="598"/>
      <c r="CT549" s="598"/>
      <c r="CU549" s="598"/>
      <c r="CV549" s="598"/>
      <c r="CW549" s="598"/>
      <c r="CX549" s="598"/>
      <c r="CY549" s="598"/>
      <c r="CZ549" s="598"/>
      <c r="DA549" s="598"/>
      <c r="DB549" s="598"/>
      <c r="DC549" s="598"/>
      <c r="DD549" s="598"/>
      <c r="DE549" s="598"/>
      <c r="DF549" s="598"/>
      <c r="DG549" s="598"/>
      <c r="DH549" s="598"/>
      <c r="DI549" s="598"/>
      <c r="DJ549" s="598"/>
      <c r="DK549" s="598"/>
      <c r="DL549" s="598"/>
      <c r="DM549" s="598"/>
      <c r="DN549" s="598"/>
      <c r="DO549" s="598"/>
      <c r="DP549" s="598"/>
      <c r="DQ549" s="598"/>
      <c r="DR549" s="598"/>
      <c r="DS549" s="598"/>
      <c r="DT549" s="598"/>
      <c r="DU549" s="598"/>
      <c r="DV549" s="598"/>
      <c r="DW549" s="598"/>
      <c r="DX549" s="598"/>
      <c r="DY549" s="598"/>
      <c r="DZ549" s="598"/>
      <c r="EA549" s="598"/>
      <c r="EB549" s="598"/>
      <c r="EC549" s="598"/>
      <c r="ED549" s="598"/>
      <c r="EE549" s="598"/>
      <c r="EF549" s="540"/>
      <c r="EG549" s="540"/>
      <c r="EH549" s="540"/>
      <c r="EI549" s="536"/>
      <c r="EJ549" s="536"/>
      <c r="EK549" s="536"/>
      <c r="EL549" s="536"/>
      <c r="EM549" s="536"/>
      <c r="EN549" s="536"/>
      <c r="EO549" s="536"/>
      <c r="EP549" s="536"/>
      <c r="EQ549" s="536"/>
      <c r="ER549" s="536"/>
    </row>
    <row r="550" spans="1:148" ht="15" customHeight="1">
      <c r="A550" s="598"/>
      <c r="B550" s="598"/>
      <c r="C550" s="598"/>
      <c r="D550" s="598"/>
      <c r="E550" s="598"/>
      <c r="F550" s="598"/>
      <c r="G550" s="598"/>
      <c r="H550" s="598"/>
      <c r="I550" s="598"/>
      <c r="J550" s="598"/>
      <c r="K550" s="598"/>
      <c r="L550" s="598"/>
      <c r="M550" s="598"/>
      <c r="N550" s="598"/>
      <c r="O550" s="598"/>
      <c r="P550" s="598"/>
      <c r="Q550" s="598"/>
      <c r="R550" s="598"/>
      <c r="S550" s="598"/>
      <c r="T550" s="598"/>
      <c r="U550" s="598"/>
      <c r="V550" s="598"/>
      <c r="W550" s="598"/>
      <c r="X550" s="598"/>
      <c r="Y550" s="598"/>
      <c r="Z550" s="598"/>
      <c r="AA550" s="598"/>
      <c r="AB550" s="598"/>
      <c r="AC550" s="598"/>
      <c r="AD550" s="598"/>
      <c r="AE550" s="598"/>
      <c r="AF550" s="598"/>
      <c r="AG550" s="598"/>
      <c r="AH550" s="598"/>
      <c r="AI550" s="598"/>
      <c r="AJ550" s="598"/>
      <c r="AK550" s="598"/>
      <c r="AL550" s="598"/>
      <c r="AM550" s="598"/>
      <c r="AN550" s="598"/>
      <c r="AO550" s="598"/>
      <c r="AP550" s="598"/>
      <c r="AQ550" s="598"/>
      <c r="AR550" s="598"/>
      <c r="AS550" s="598"/>
      <c r="AT550" s="598"/>
      <c r="AU550" s="598"/>
      <c r="AV550" s="598"/>
      <c r="AW550" s="598"/>
      <c r="AX550" s="598"/>
      <c r="AY550" s="598"/>
      <c r="AZ550" s="598"/>
      <c r="BA550" s="598"/>
      <c r="BB550" s="598"/>
      <c r="BC550" s="598"/>
      <c r="BD550" s="598"/>
      <c r="BE550" s="598"/>
      <c r="BF550" s="598"/>
      <c r="BG550" s="598"/>
      <c r="BH550" s="598"/>
      <c r="BI550" s="598"/>
      <c r="BJ550" s="598"/>
      <c r="BK550" s="598"/>
      <c r="BL550" s="598"/>
      <c r="BM550" s="598"/>
      <c r="BN550" s="598"/>
      <c r="BO550" s="598"/>
      <c r="BP550" s="598"/>
      <c r="BQ550" s="598"/>
      <c r="BR550" s="598"/>
      <c r="BS550" s="598"/>
      <c r="BT550" s="598"/>
      <c r="BU550" s="598"/>
      <c r="BV550" s="598"/>
      <c r="BW550" s="598"/>
      <c r="BX550" s="598"/>
      <c r="BY550" s="598"/>
      <c r="BZ550" s="598"/>
      <c r="CA550" s="598"/>
      <c r="CB550" s="598"/>
      <c r="CC550" s="598"/>
      <c r="CD550" s="598"/>
      <c r="CE550" s="598"/>
      <c r="CF550" s="598"/>
      <c r="CG550" s="598"/>
      <c r="CH550" s="598"/>
      <c r="CI550" s="598"/>
      <c r="CJ550" s="598"/>
      <c r="CK550" s="598"/>
      <c r="CL550" s="598"/>
      <c r="CM550" s="598"/>
      <c r="CN550" s="598"/>
      <c r="CO550" s="598"/>
      <c r="CP550" s="598"/>
      <c r="CQ550" s="598"/>
      <c r="CR550" s="598"/>
      <c r="CS550" s="598"/>
      <c r="CT550" s="598"/>
      <c r="CU550" s="598"/>
      <c r="CV550" s="598"/>
      <c r="CW550" s="598"/>
      <c r="CX550" s="598"/>
      <c r="CY550" s="598"/>
      <c r="CZ550" s="598"/>
      <c r="DA550" s="598"/>
      <c r="DB550" s="598"/>
      <c r="DC550" s="598"/>
      <c r="DD550" s="598"/>
      <c r="DE550" s="598"/>
      <c r="DF550" s="598"/>
      <c r="DG550" s="598"/>
      <c r="DH550" s="598"/>
      <c r="DI550" s="598"/>
      <c r="DJ550" s="598"/>
      <c r="DK550" s="598"/>
      <c r="DL550" s="598"/>
      <c r="DM550" s="598"/>
      <c r="DN550" s="598"/>
      <c r="DO550" s="598"/>
      <c r="DP550" s="598"/>
      <c r="DQ550" s="598"/>
      <c r="DR550" s="598"/>
      <c r="DS550" s="598"/>
      <c r="DT550" s="598"/>
      <c r="DU550" s="598"/>
      <c r="DV550" s="598"/>
      <c r="DW550" s="598"/>
      <c r="DX550" s="598"/>
      <c r="DY550" s="598"/>
      <c r="DZ550" s="598"/>
      <c r="EA550" s="598"/>
      <c r="EB550" s="598"/>
      <c r="EC550" s="598"/>
      <c r="ED550" s="598"/>
      <c r="EE550" s="598"/>
      <c r="EF550" s="540"/>
      <c r="EG550" s="540"/>
      <c r="EH550" s="540"/>
      <c r="EI550" s="536"/>
      <c r="EJ550" s="536"/>
      <c r="EK550" s="536"/>
      <c r="EL550" s="536"/>
      <c r="EM550" s="536"/>
      <c r="EN550" s="536"/>
      <c r="EO550" s="536"/>
      <c r="EP550" s="536"/>
      <c r="EQ550" s="536"/>
      <c r="ER550" s="536"/>
    </row>
    <row r="551" spans="1:148" ht="15" customHeight="1">
      <c r="A551" s="598"/>
      <c r="B551" s="598"/>
      <c r="C551" s="598"/>
      <c r="D551" s="598"/>
      <c r="E551" s="598"/>
      <c r="F551" s="598"/>
      <c r="G551" s="598"/>
      <c r="H551" s="598"/>
      <c r="I551" s="598"/>
      <c r="J551" s="598"/>
      <c r="K551" s="598"/>
      <c r="L551" s="598"/>
      <c r="M551" s="598"/>
      <c r="N551" s="598"/>
      <c r="O551" s="598"/>
      <c r="P551" s="598"/>
      <c r="Q551" s="598"/>
      <c r="R551" s="598"/>
      <c r="S551" s="598"/>
      <c r="T551" s="598"/>
      <c r="U551" s="598"/>
      <c r="V551" s="598"/>
      <c r="W551" s="598"/>
      <c r="X551" s="598"/>
      <c r="Y551" s="598"/>
      <c r="Z551" s="598"/>
      <c r="AA551" s="598"/>
      <c r="AB551" s="598"/>
      <c r="AC551" s="598"/>
      <c r="AD551" s="598"/>
      <c r="AE551" s="598"/>
      <c r="AF551" s="598"/>
      <c r="AG551" s="598"/>
      <c r="AH551" s="598"/>
      <c r="AI551" s="598"/>
      <c r="AJ551" s="598"/>
      <c r="AK551" s="598"/>
      <c r="AL551" s="598"/>
      <c r="AM551" s="598"/>
      <c r="AN551" s="598"/>
      <c r="AO551" s="598"/>
      <c r="AP551" s="598"/>
      <c r="AQ551" s="598"/>
      <c r="AR551" s="598"/>
      <c r="AS551" s="598"/>
      <c r="AT551" s="598"/>
      <c r="AU551" s="598"/>
      <c r="AV551" s="598"/>
      <c r="AW551" s="598"/>
      <c r="AX551" s="598"/>
      <c r="AY551" s="598"/>
      <c r="AZ551" s="598"/>
      <c r="BA551" s="598"/>
      <c r="BB551" s="598"/>
      <c r="BC551" s="598"/>
      <c r="BD551" s="598"/>
      <c r="BE551" s="598"/>
      <c r="BF551" s="598"/>
      <c r="BG551" s="598"/>
      <c r="BH551" s="598"/>
      <c r="BI551" s="598"/>
      <c r="BJ551" s="598"/>
      <c r="BK551" s="598"/>
      <c r="BL551" s="598"/>
      <c r="BM551" s="598"/>
      <c r="BN551" s="598"/>
      <c r="BO551" s="598"/>
      <c r="BP551" s="598"/>
      <c r="BQ551" s="598"/>
      <c r="BR551" s="598"/>
      <c r="BS551" s="598"/>
      <c r="BT551" s="598"/>
      <c r="BU551" s="598"/>
      <c r="BV551" s="598"/>
      <c r="BW551" s="598"/>
      <c r="BX551" s="598"/>
      <c r="BY551" s="598"/>
      <c r="BZ551" s="598"/>
      <c r="CA551" s="598"/>
      <c r="CB551" s="598"/>
      <c r="CC551" s="598"/>
      <c r="CD551" s="598"/>
      <c r="CE551" s="598"/>
      <c r="CF551" s="598"/>
      <c r="CG551" s="598"/>
      <c r="CH551" s="598"/>
      <c r="CI551" s="598"/>
      <c r="CJ551" s="598"/>
      <c r="CK551" s="598"/>
      <c r="CL551" s="598"/>
      <c r="CM551" s="598"/>
      <c r="CN551" s="598"/>
      <c r="CO551" s="598"/>
      <c r="CP551" s="598"/>
      <c r="CQ551" s="598"/>
      <c r="CR551" s="598"/>
      <c r="CS551" s="598"/>
      <c r="CT551" s="598"/>
      <c r="CU551" s="598"/>
      <c r="CV551" s="598"/>
      <c r="CW551" s="598"/>
      <c r="CX551" s="598"/>
      <c r="CY551" s="598"/>
      <c r="CZ551" s="598"/>
      <c r="DA551" s="598"/>
      <c r="DB551" s="598"/>
      <c r="DC551" s="598"/>
      <c r="DD551" s="598"/>
      <c r="DE551" s="598"/>
      <c r="DF551" s="598"/>
      <c r="DG551" s="598"/>
      <c r="DH551" s="598"/>
      <c r="DI551" s="598"/>
      <c r="DJ551" s="598"/>
      <c r="DK551" s="598"/>
      <c r="DL551" s="598"/>
      <c r="DM551" s="598"/>
      <c r="DN551" s="598"/>
      <c r="DO551" s="598"/>
      <c r="DP551" s="598"/>
      <c r="DQ551" s="598"/>
      <c r="DR551" s="598"/>
      <c r="DS551" s="598"/>
      <c r="DT551" s="598"/>
      <c r="DU551" s="598"/>
      <c r="DV551" s="598"/>
      <c r="DW551" s="598"/>
      <c r="DX551" s="598"/>
      <c r="DY551" s="598"/>
      <c r="DZ551" s="598"/>
      <c r="EA551" s="598"/>
      <c r="EB551" s="598"/>
      <c r="EC551" s="598"/>
      <c r="ED551" s="598"/>
      <c r="EE551" s="598"/>
      <c r="EF551" s="540"/>
      <c r="EG551" s="540"/>
      <c r="EH551" s="540"/>
      <c r="EI551" s="536"/>
      <c r="EJ551" s="536"/>
      <c r="EK551" s="536"/>
      <c r="EL551" s="536"/>
      <c r="EM551" s="536"/>
      <c r="EN551" s="536"/>
      <c r="EO551" s="536"/>
      <c r="EP551" s="536"/>
      <c r="EQ551" s="536"/>
      <c r="ER551" s="536"/>
    </row>
    <row r="552" spans="1:148" ht="15" customHeight="1">
      <c r="A552" s="598"/>
      <c r="B552" s="598"/>
      <c r="C552" s="598"/>
      <c r="D552" s="598"/>
      <c r="E552" s="598"/>
      <c r="F552" s="598"/>
      <c r="G552" s="598"/>
      <c r="H552" s="598"/>
      <c r="I552" s="598"/>
      <c r="J552" s="598"/>
      <c r="K552" s="598"/>
      <c r="L552" s="598"/>
      <c r="M552" s="598"/>
      <c r="N552" s="598"/>
      <c r="O552" s="598"/>
      <c r="P552" s="598"/>
      <c r="Q552" s="598"/>
      <c r="R552" s="598"/>
      <c r="S552" s="598"/>
      <c r="T552" s="598"/>
      <c r="U552" s="598"/>
      <c r="V552" s="598"/>
      <c r="W552" s="598"/>
      <c r="X552" s="598"/>
      <c r="Y552" s="598"/>
      <c r="Z552" s="598"/>
      <c r="AA552" s="598"/>
      <c r="AB552" s="598"/>
      <c r="AC552" s="598"/>
      <c r="AD552" s="598"/>
      <c r="AE552" s="598"/>
      <c r="AF552" s="598"/>
      <c r="AG552" s="598"/>
      <c r="AH552" s="598"/>
      <c r="AI552" s="598"/>
      <c r="AJ552" s="598"/>
      <c r="AK552" s="598"/>
      <c r="AL552" s="598"/>
      <c r="AM552" s="598"/>
      <c r="AN552" s="598"/>
      <c r="AO552" s="598"/>
      <c r="AP552" s="598"/>
      <c r="AQ552" s="598"/>
      <c r="AR552" s="598"/>
      <c r="AS552" s="598"/>
      <c r="AT552" s="598"/>
      <c r="AU552" s="598"/>
      <c r="AV552" s="598"/>
      <c r="AW552" s="598"/>
      <c r="AX552" s="598"/>
      <c r="AY552" s="598"/>
      <c r="AZ552" s="598"/>
      <c r="BA552" s="598"/>
      <c r="BB552" s="598"/>
      <c r="BC552" s="598"/>
      <c r="BD552" s="598"/>
      <c r="BE552" s="598"/>
      <c r="BF552" s="598"/>
      <c r="BG552" s="598"/>
      <c r="BH552" s="598"/>
      <c r="BI552" s="598"/>
      <c r="BJ552" s="598"/>
      <c r="BK552" s="598"/>
      <c r="BL552" s="598"/>
      <c r="BM552" s="598"/>
      <c r="BN552" s="598"/>
      <c r="BO552" s="598"/>
      <c r="BP552" s="598"/>
      <c r="BQ552" s="598"/>
      <c r="BR552" s="598"/>
      <c r="BS552" s="598"/>
      <c r="BT552" s="598"/>
      <c r="BU552" s="598"/>
      <c r="BV552" s="598"/>
      <c r="BW552" s="598"/>
      <c r="BX552" s="598"/>
      <c r="BY552" s="598"/>
      <c r="BZ552" s="598"/>
      <c r="CA552" s="598"/>
      <c r="CB552" s="598"/>
      <c r="CC552" s="598"/>
      <c r="CD552" s="598"/>
      <c r="CE552" s="598"/>
      <c r="CF552" s="598"/>
      <c r="CG552" s="598"/>
      <c r="CH552" s="598"/>
      <c r="CI552" s="598"/>
      <c r="CJ552" s="598"/>
      <c r="CK552" s="598"/>
      <c r="CL552" s="598"/>
      <c r="CM552" s="598"/>
      <c r="CN552" s="598"/>
      <c r="CO552" s="598"/>
      <c r="CP552" s="598"/>
      <c r="CQ552" s="598"/>
      <c r="CR552" s="598"/>
      <c r="CS552" s="598"/>
      <c r="CT552" s="598"/>
      <c r="CU552" s="598"/>
      <c r="CV552" s="598"/>
      <c r="CW552" s="598"/>
      <c r="CX552" s="598"/>
      <c r="CY552" s="598"/>
      <c r="CZ552" s="598"/>
      <c r="DA552" s="598"/>
      <c r="DB552" s="598"/>
      <c r="DC552" s="598"/>
      <c r="DD552" s="598"/>
      <c r="DE552" s="598"/>
      <c r="DF552" s="598"/>
      <c r="DG552" s="598"/>
      <c r="DH552" s="598"/>
      <c r="DI552" s="598"/>
      <c r="DJ552" s="598"/>
      <c r="DK552" s="598"/>
      <c r="DL552" s="598"/>
      <c r="DM552" s="598"/>
      <c r="DN552" s="598"/>
      <c r="DO552" s="598"/>
      <c r="DP552" s="598"/>
      <c r="DQ552" s="598"/>
      <c r="DR552" s="598"/>
      <c r="DS552" s="598"/>
      <c r="DT552" s="598"/>
      <c r="DU552" s="598"/>
      <c r="DV552" s="598"/>
      <c r="DW552" s="598"/>
      <c r="DX552" s="598"/>
      <c r="DY552" s="598"/>
      <c r="DZ552" s="598"/>
      <c r="EA552" s="598"/>
      <c r="EB552" s="598"/>
      <c r="EC552" s="598"/>
      <c r="ED552" s="598"/>
      <c r="EE552" s="598"/>
      <c r="EF552" s="540"/>
      <c r="EG552" s="540"/>
      <c r="EH552" s="540"/>
      <c r="EI552" s="536"/>
      <c r="EJ552" s="536"/>
      <c r="EK552" s="536"/>
      <c r="EL552" s="536"/>
      <c r="EM552" s="536"/>
      <c r="EN552" s="536"/>
      <c r="EO552" s="536"/>
      <c r="EP552" s="536"/>
      <c r="EQ552" s="536"/>
      <c r="ER552" s="536"/>
    </row>
    <row r="553" spans="1:148" ht="15" customHeight="1">
      <c r="A553" s="598"/>
      <c r="B553" s="598"/>
      <c r="C553" s="598"/>
      <c r="D553" s="598"/>
      <c r="E553" s="598"/>
      <c r="F553" s="598"/>
      <c r="G553" s="598"/>
      <c r="H553" s="598"/>
      <c r="I553" s="598"/>
      <c r="J553" s="598"/>
      <c r="K553" s="598"/>
      <c r="L553" s="598"/>
      <c r="M553" s="598"/>
      <c r="N553" s="598"/>
      <c r="O553" s="598"/>
      <c r="P553" s="598"/>
      <c r="Q553" s="598"/>
      <c r="R553" s="598"/>
      <c r="S553" s="598"/>
      <c r="T553" s="598"/>
      <c r="U553" s="598"/>
      <c r="V553" s="598"/>
      <c r="W553" s="598"/>
      <c r="X553" s="598"/>
      <c r="Y553" s="598"/>
      <c r="Z553" s="598"/>
      <c r="AA553" s="598"/>
      <c r="AB553" s="598"/>
      <c r="AC553" s="598"/>
      <c r="AD553" s="598"/>
      <c r="AE553" s="598"/>
      <c r="AF553" s="598"/>
      <c r="AG553" s="598"/>
      <c r="AH553" s="598"/>
      <c r="AI553" s="598"/>
      <c r="AJ553" s="598"/>
      <c r="AK553" s="598"/>
      <c r="AL553" s="598"/>
      <c r="AM553" s="598"/>
      <c r="AN553" s="598"/>
      <c r="AO553" s="598"/>
      <c r="AP553" s="598"/>
      <c r="AQ553" s="598"/>
      <c r="AR553" s="598"/>
      <c r="AS553" s="598"/>
      <c r="AT553" s="598"/>
      <c r="AU553" s="598"/>
      <c r="AV553" s="598"/>
      <c r="AW553" s="598"/>
      <c r="AX553" s="598"/>
      <c r="AY553" s="598"/>
      <c r="AZ553" s="598"/>
      <c r="BA553" s="598"/>
      <c r="BB553" s="598"/>
      <c r="BC553" s="598"/>
      <c r="BD553" s="598"/>
      <c r="BE553" s="598"/>
      <c r="BF553" s="598"/>
      <c r="BG553" s="598"/>
      <c r="BH553" s="598"/>
      <c r="BI553" s="598"/>
      <c r="BJ553" s="598"/>
      <c r="BK553" s="598"/>
      <c r="BL553" s="598"/>
      <c r="BM553" s="598"/>
      <c r="BN553" s="598"/>
      <c r="BO553" s="598"/>
      <c r="BP553" s="598"/>
      <c r="BQ553" s="598"/>
      <c r="BR553" s="598"/>
      <c r="BS553" s="598"/>
      <c r="BT553" s="598"/>
      <c r="BU553" s="598"/>
      <c r="BV553" s="598"/>
      <c r="BW553" s="598"/>
      <c r="BX553" s="598"/>
      <c r="BY553" s="598"/>
      <c r="BZ553" s="598"/>
      <c r="CA553" s="598"/>
      <c r="CB553" s="598"/>
      <c r="CC553" s="598"/>
      <c r="CD553" s="598"/>
      <c r="CE553" s="598"/>
      <c r="CF553" s="598"/>
      <c r="CG553" s="598"/>
      <c r="CH553" s="598"/>
      <c r="CI553" s="598"/>
      <c r="CJ553" s="598"/>
      <c r="CK553" s="598"/>
      <c r="CL553" s="598"/>
      <c r="CM553" s="598"/>
      <c r="CN553" s="598"/>
      <c r="CO553" s="598"/>
      <c r="CP553" s="598"/>
      <c r="CQ553" s="598"/>
      <c r="CR553" s="598"/>
      <c r="CS553" s="598"/>
      <c r="CT553" s="598"/>
      <c r="CU553" s="598"/>
      <c r="CV553" s="598"/>
      <c r="CW553" s="598"/>
      <c r="CX553" s="598"/>
      <c r="CY553" s="598"/>
      <c r="CZ553" s="598"/>
      <c r="DA553" s="598"/>
      <c r="DB553" s="598"/>
      <c r="DC553" s="598"/>
      <c r="DD553" s="598"/>
      <c r="DE553" s="598"/>
      <c r="DF553" s="598"/>
      <c r="DG553" s="598"/>
      <c r="DH553" s="598"/>
      <c r="DI553" s="598"/>
      <c r="DJ553" s="598"/>
      <c r="DK553" s="598"/>
      <c r="DL553" s="598"/>
      <c r="DM553" s="598"/>
      <c r="DN553" s="598"/>
      <c r="DO553" s="598"/>
      <c r="DP553" s="598"/>
      <c r="DQ553" s="598"/>
      <c r="DR553" s="598"/>
      <c r="DS553" s="598"/>
      <c r="DT553" s="598"/>
      <c r="DU553" s="598"/>
      <c r="DV553" s="598"/>
      <c r="DW553" s="598"/>
      <c r="DX553" s="598"/>
      <c r="DY553" s="598"/>
      <c r="DZ553" s="598"/>
      <c r="EA553" s="598"/>
      <c r="EB553" s="598"/>
      <c r="EC553" s="598"/>
      <c r="ED553" s="598"/>
      <c r="EE553" s="598"/>
      <c r="EF553" s="540"/>
      <c r="EG553" s="540"/>
      <c r="EH553" s="540"/>
      <c r="EI553" s="536"/>
      <c r="EJ553" s="536"/>
      <c r="EK553" s="536"/>
      <c r="EL553" s="536"/>
      <c r="EM553" s="536"/>
      <c r="EN553" s="536"/>
      <c r="EO553" s="536"/>
      <c r="EP553" s="536"/>
      <c r="EQ553" s="536"/>
      <c r="ER553" s="536"/>
    </row>
    <row r="554" spans="1:148" ht="15" customHeight="1">
      <c r="A554" s="598"/>
      <c r="B554" s="598"/>
      <c r="C554" s="598"/>
      <c r="D554" s="598"/>
      <c r="E554" s="598"/>
      <c r="F554" s="598"/>
      <c r="G554" s="598"/>
      <c r="H554" s="598"/>
      <c r="I554" s="598"/>
      <c r="J554" s="598"/>
      <c r="K554" s="598"/>
      <c r="L554" s="598"/>
      <c r="M554" s="598"/>
      <c r="N554" s="598"/>
      <c r="O554" s="598"/>
      <c r="P554" s="598"/>
      <c r="Q554" s="598"/>
      <c r="R554" s="598"/>
      <c r="S554" s="598"/>
      <c r="T554" s="598"/>
      <c r="U554" s="598"/>
      <c r="V554" s="598"/>
      <c r="W554" s="598"/>
      <c r="X554" s="598"/>
      <c r="Y554" s="598"/>
      <c r="Z554" s="598"/>
      <c r="AA554" s="598"/>
      <c r="AB554" s="598"/>
      <c r="AC554" s="598"/>
      <c r="AD554" s="598"/>
      <c r="AE554" s="598"/>
      <c r="AF554" s="598"/>
      <c r="AG554" s="598"/>
      <c r="AH554" s="598"/>
      <c r="AI554" s="598"/>
      <c r="AJ554" s="598"/>
      <c r="AK554" s="598"/>
      <c r="AL554" s="598"/>
      <c r="AM554" s="598"/>
      <c r="AN554" s="598"/>
      <c r="AO554" s="598"/>
      <c r="AP554" s="598"/>
      <c r="AQ554" s="598"/>
      <c r="AR554" s="598"/>
      <c r="AS554" s="598"/>
      <c r="AT554" s="598"/>
      <c r="AU554" s="598"/>
      <c r="AV554" s="598"/>
      <c r="AW554" s="598"/>
      <c r="AX554" s="598"/>
      <c r="AY554" s="598"/>
      <c r="AZ554" s="598"/>
      <c r="BA554" s="598"/>
      <c r="BB554" s="598"/>
      <c r="BC554" s="598"/>
      <c r="BD554" s="598"/>
      <c r="BE554" s="598"/>
      <c r="BF554" s="598"/>
      <c r="BG554" s="598"/>
      <c r="BH554" s="598"/>
      <c r="BI554" s="598"/>
      <c r="BJ554" s="598"/>
      <c r="BK554" s="598"/>
      <c r="BL554" s="598"/>
      <c r="BM554" s="598"/>
      <c r="BN554" s="598"/>
      <c r="BO554" s="598"/>
      <c r="BP554" s="598"/>
      <c r="BQ554" s="598"/>
      <c r="BR554" s="598"/>
      <c r="BS554" s="598"/>
      <c r="BT554" s="598"/>
      <c r="BU554" s="598"/>
      <c r="BV554" s="598"/>
      <c r="BW554" s="598"/>
      <c r="BX554" s="598"/>
      <c r="BY554" s="598"/>
      <c r="BZ554" s="598"/>
      <c r="CA554" s="598"/>
      <c r="CB554" s="598"/>
      <c r="CC554" s="598"/>
      <c r="CD554" s="598"/>
      <c r="CE554" s="598"/>
      <c r="CF554" s="598"/>
      <c r="CG554" s="598"/>
      <c r="CH554" s="598"/>
      <c r="CI554" s="598"/>
      <c r="CJ554" s="598"/>
      <c r="CK554" s="598"/>
      <c r="CL554" s="598"/>
      <c r="CM554" s="598"/>
      <c r="CN554" s="598"/>
      <c r="CO554" s="598"/>
      <c r="CP554" s="598"/>
      <c r="CQ554" s="598"/>
      <c r="CR554" s="598"/>
      <c r="CS554" s="598"/>
      <c r="CT554" s="598"/>
      <c r="CU554" s="598"/>
      <c r="CV554" s="598"/>
      <c r="CW554" s="598"/>
      <c r="CX554" s="598"/>
      <c r="CY554" s="598"/>
      <c r="CZ554" s="598"/>
      <c r="DA554" s="598"/>
      <c r="DB554" s="598"/>
      <c r="DC554" s="598"/>
      <c r="DD554" s="598"/>
      <c r="DE554" s="598"/>
      <c r="DF554" s="598"/>
      <c r="DG554" s="598"/>
      <c r="DH554" s="598"/>
      <c r="DI554" s="598"/>
      <c r="DJ554" s="598"/>
      <c r="DK554" s="598"/>
      <c r="DL554" s="598"/>
      <c r="DM554" s="598"/>
      <c r="DN554" s="598"/>
      <c r="DO554" s="598"/>
      <c r="DP554" s="598"/>
      <c r="DQ554" s="598"/>
      <c r="DR554" s="598"/>
      <c r="DS554" s="598"/>
      <c r="DT554" s="598"/>
      <c r="DU554" s="598"/>
      <c r="DV554" s="598"/>
      <c r="DW554" s="598"/>
      <c r="DX554" s="598"/>
      <c r="DY554" s="598"/>
      <c r="DZ554" s="598"/>
      <c r="EA554" s="598"/>
      <c r="EB554" s="598"/>
      <c r="EC554" s="598"/>
      <c r="ED554" s="598"/>
      <c r="EE554" s="598"/>
      <c r="EF554" s="540"/>
      <c r="EG554" s="540"/>
      <c r="EH554" s="540"/>
      <c r="EI554" s="536"/>
      <c r="EJ554" s="536"/>
      <c r="EK554" s="536"/>
      <c r="EL554" s="536"/>
      <c r="EM554" s="536"/>
      <c r="EN554" s="536"/>
      <c r="EO554" s="536"/>
      <c r="EP554" s="536"/>
      <c r="EQ554" s="536"/>
      <c r="ER554" s="536"/>
    </row>
    <row r="555" spans="1:148" ht="15" customHeight="1">
      <c r="A555" s="598"/>
      <c r="B555" s="598"/>
      <c r="C555" s="598"/>
      <c r="D555" s="598"/>
      <c r="E555" s="598"/>
      <c r="F555" s="598"/>
      <c r="G555" s="598"/>
      <c r="H555" s="598"/>
      <c r="I555" s="598"/>
      <c r="J555" s="598"/>
      <c r="K555" s="598"/>
      <c r="L555" s="598"/>
      <c r="M555" s="598"/>
      <c r="N555" s="598"/>
      <c r="O555" s="598"/>
      <c r="P555" s="598"/>
      <c r="Q555" s="598"/>
      <c r="R555" s="598"/>
      <c r="S555" s="598"/>
      <c r="T555" s="598"/>
      <c r="U555" s="598"/>
      <c r="V555" s="598"/>
      <c r="W555" s="598"/>
      <c r="X555" s="598"/>
      <c r="Y555" s="598"/>
      <c r="Z555" s="598"/>
      <c r="AA555" s="598"/>
      <c r="AB555" s="598"/>
      <c r="AC555" s="598"/>
      <c r="AD555" s="598"/>
      <c r="AE555" s="598"/>
      <c r="AF555" s="598"/>
      <c r="AG555" s="598"/>
      <c r="AH555" s="598"/>
      <c r="AI555" s="598"/>
      <c r="AJ555" s="598"/>
      <c r="AK555" s="598"/>
      <c r="AL555" s="598"/>
      <c r="AM555" s="598"/>
      <c r="AN555" s="598"/>
      <c r="AO555" s="598"/>
      <c r="AP555" s="598"/>
      <c r="AQ555" s="598"/>
      <c r="AR555" s="598"/>
      <c r="AS555" s="598"/>
      <c r="AT555" s="598"/>
      <c r="AU555" s="598"/>
      <c r="AV555" s="598"/>
      <c r="AW555" s="598"/>
      <c r="AX555" s="598"/>
      <c r="AY555" s="598"/>
      <c r="AZ555" s="598"/>
      <c r="BA555" s="598"/>
      <c r="BB555" s="598"/>
      <c r="BC555" s="598"/>
      <c r="BD555" s="598"/>
      <c r="BE555" s="598"/>
      <c r="BF555" s="598"/>
      <c r="BG555" s="598"/>
      <c r="BH555" s="598"/>
      <c r="BI555" s="598"/>
      <c r="BJ555" s="598"/>
      <c r="BK555" s="598"/>
      <c r="BL555" s="598"/>
      <c r="BM555" s="598"/>
      <c r="BN555" s="598"/>
      <c r="BO555" s="598"/>
      <c r="BP555" s="598"/>
      <c r="BQ555" s="598"/>
      <c r="BR555" s="598"/>
      <c r="BS555" s="598"/>
      <c r="BT555" s="598"/>
      <c r="BU555" s="598"/>
      <c r="BV555" s="598"/>
      <c r="BW555" s="598"/>
      <c r="BX555" s="598"/>
      <c r="BY555" s="598"/>
      <c r="BZ555" s="598"/>
      <c r="CA555" s="598"/>
      <c r="CB555" s="598"/>
      <c r="CC555" s="598"/>
      <c r="CD555" s="598"/>
      <c r="CE555" s="598"/>
      <c r="CF555" s="598"/>
      <c r="CG555" s="598"/>
      <c r="CH555" s="598"/>
      <c r="CI555" s="598"/>
      <c r="CJ555" s="598"/>
      <c r="CK555" s="598"/>
      <c r="CL555" s="598"/>
      <c r="CM555" s="598"/>
      <c r="CN555" s="598"/>
      <c r="CO555" s="598"/>
      <c r="CP555" s="598"/>
      <c r="CQ555" s="598"/>
      <c r="CR555" s="598"/>
      <c r="CS555" s="598"/>
      <c r="CT555" s="598"/>
      <c r="CU555" s="598"/>
      <c r="CV555" s="598"/>
      <c r="CW555" s="598"/>
      <c r="CX555" s="598"/>
      <c r="CY555" s="598"/>
      <c r="CZ555" s="598"/>
      <c r="DA555" s="598"/>
      <c r="DB555" s="598"/>
      <c r="DC555" s="598"/>
      <c r="DD555" s="598"/>
      <c r="DE555" s="598"/>
      <c r="DF555" s="598"/>
      <c r="DG555" s="598"/>
      <c r="DH555" s="598"/>
      <c r="DI555" s="598"/>
      <c r="DJ555" s="598"/>
      <c r="DK555" s="598"/>
      <c r="DL555" s="598"/>
      <c r="DM555" s="598"/>
      <c r="DN555" s="598"/>
      <c r="DO555" s="598"/>
      <c r="DP555" s="598"/>
      <c r="DQ555" s="598"/>
      <c r="DR555" s="598"/>
      <c r="DS555" s="598"/>
      <c r="DT555" s="598"/>
      <c r="DU555" s="598"/>
      <c r="DV555" s="598"/>
      <c r="DW555" s="598"/>
      <c r="DX555" s="598"/>
      <c r="DY555" s="598"/>
      <c r="DZ555" s="598"/>
      <c r="EA555" s="598"/>
      <c r="EB555" s="598"/>
      <c r="EC555" s="598"/>
      <c r="ED555" s="598"/>
      <c r="EE555" s="598"/>
      <c r="EF555" s="540"/>
      <c r="EG555" s="540"/>
      <c r="EH555" s="540"/>
      <c r="EI555" s="536"/>
      <c r="EJ555" s="536"/>
      <c r="EK555" s="536"/>
      <c r="EL555" s="536"/>
      <c r="EM555" s="536"/>
      <c r="EN555" s="536"/>
      <c r="EO555" s="536"/>
      <c r="EP555" s="536"/>
      <c r="EQ555" s="536"/>
      <c r="ER555" s="536"/>
    </row>
    <row r="556" spans="1:148" ht="15" customHeight="1">
      <c r="A556" s="598"/>
      <c r="B556" s="598"/>
      <c r="C556" s="598"/>
      <c r="D556" s="598"/>
      <c r="E556" s="598"/>
      <c r="F556" s="598"/>
      <c r="G556" s="598"/>
      <c r="H556" s="598"/>
      <c r="I556" s="598"/>
      <c r="J556" s="598"/>
      <c r="K556" s="598"/>
      <c r="L556" s="598"/>
      <c r="M556" s="598"/>
      <c r="N556" s="598"/>
      <c r="O556" s="598"/>
      <c r="P556" s="598"/>
      <c r="Q556" s="598"/>
      <c r="R556" s="598"/>
      <c r="S556" s="598"/>
      <c r="T556" s="598"/>
      <c r="U556" s="598"/>
      <c r="V556" s="598"/>
      <c r="W556" s="598"/>
      <c r="X556" s="598"/>
      <c r="Y556" s="598"/>
      <c r="Z556" s="598"/>
      <c r="AA556" s="598"/>
      <c r="AB556" s="598"/>
      <c r="AC556" s="598"/>
      <c r="AD556" s="598"/>
      <c r="AE556" s="598"/>
      <c r="AF556" s="598"/>
      <c r="AG556" s="598"/>
      <c r="AH556" s="598"/>
      <c r="AI556" s="598"/>
      <c r="AJ556" s="598"/>
      <c r="AK556" s="598"/>
      <c r="AL556" s="598"/>
      <c r="AM556" s="598"/>
      <c r="AN556" s="598"/>
      <c r="AO556" s="598"/>
      <c r="AP556" s="598"/>
      <c r="AQ556" s="598"/>
      <c r="AR556" s="598"/>
      <c r="AS556" s="598"/>
      <c r="AT556" s="598"/>
      <c r="AU556" s="598"/>
      <c r="AV556" s="598"/>
      <c r="AW556" s="598"/>
      <c r="AX556" s="598"/>
      <c r="AY556" s="598"/>
      <c r="AZ556" s="598"/>
      <c r="BA556" s="598"/>
      <c r="BB556" s="598"/>
      <c r="BC556" s="598"/>
      <c r="BD556" s="598"/>
      <c r="BE556" s="598"/>
      <c r="BF556" s="598"/>
      <c r="BG556" s="598"/>
      <c r="BH556" s="598"/>
      <c r="BI556" s="598"/>
      <c r="BJ556" s="598"/>
      <c r="BK556" s="598"/>
      <c r="BL556" s="598"/>
      <c r="BM556" s="598"/>
      <c r="BN556" s="598"/>
      <c r="BO556" s="598"/>
      <c r="BP556" s="598"/>
      <c r="BQ556" s="598"/>
      <c r="BR556" s="598"/>
      <c r="BS556" s="598"/>
      <c r="BT556" s="598"/>
      <c r="BU556" s="598"/>
      <c r="BV556" s="598"/>
      <c r="BW556" s="598"/>
      <c r="BX556" s="598"/>
      <c r="BY556" s="598"/>
      <c r="BZ556" s="598"/>
      <c r="CA556" s="598"/>
      <c r="CB556" s="598"/>
      <c r="CC556" s="598"/>
      <c r="CD556" s="598"/>
      <c r="CE556" s="598"/>
      <c r="CF556" s="598"/>
      <c r="CG556" s="598"/>
      <c r="CH556" s="598"/>
      <c r="CI556" s="598"/>
      <c r="CJ556" s="598"/>
      <c r="CK556" s="598"/>
      <c r="CL556" s="598"/>
      <c r="CM556" s="598"/>
      <c r="CN556" s="598"/>
      <c r="CO556" s="598"/>
      <c r="CP556" s="598"/>
      <c r="CQ556" s="598"/>
      <c r="CR556" s="598"/>
      <c r="CS556" s="598"/>
      <c r="CT556" s="598"/>
      <c r="CU556" s="598"/>
      <c r="CV556" s="598"/>
      <c r="CW556" s="598"/>
      <c r="CX556" s="598"/>
      <c r="CY556" s="598"/>
      <c r="CZ556" s="598"/>
      <c r="DA556" s="598"/>
      <c r="DB556" s="598"/>
      <c r="DC556" s="598"/>
      <c r="DD556" s="598"/>
      <c r="DE556" s="598"/>
      <c r="DF556" s="598"/>
      <c r="DG556" s="598"/>
      <c r="DH556" s="598"/>
      <c r="DI556" s="598"/>
      <c r="DJ556" s="598"/>
      <c r="DK556" s="598"/>
      <c r="DL556" s="598"/>
      <c r="DM556" s="598"/>
      <c r="DN556" s="598"/>
      <c r="DO556" s="598"/>
      <c r="DP556" s="598"/>
      <c r="DQ556" s="598"/>
      <c r="DR556" s="598"/>
      <c r="DS556" s="598"/>
      <c r="DT556" s="598"/>
      <c r="DU556" s="598"/>
      <c r="DV556" s="598"/>
      <c r="DW556" s="598"/>
      <c r="DX556" s="598"/>
      <c r="DY556" s="598"/>
      <c r="DZ556" s="598"/>
      <c r="EA556" s="598"/>
      <c r="EB556" s="598"/>
      <c r="EC556" s="598"/>
      <c r="ED556" s="598"/>
      <c r="EE556" s="598"/>
      <c r="EF556" s="540"/>
      <c r="EG556" s="540"/>
      <c r="EH556" s="540"/>
      <c r="EI556" s="536"/>
      <c r="EJ556" s="536"/>
      <c r="EK556" s="536"/>
      <c r="EL556" s="536"/>
      <c r="EM556" s="536"/>
      <c r="EN556" s="536"/>
      <c r="EO556" s="536"/>
      <c r="EP556" s="536"/>
      <c r="EQ556" s="536"/>
      <c r="ER556" s="536"/>
    </row>
    <row r="557" spans="1:148" ht="15" customHeight="1">
      <c r="A557" s="598"/>
      <c r="B557" s="598"/>
      <c r="C557" s="598"/>
      <c r="D557" s="598"/>
      <c r="E557" s="598"/>
      <c r="F557" s="598"/>
      <c r="G557" s="598"/>
      <c r="H557" s="598"/>
      <c r="I557" s="598"/>
      <c r="J557" s="598"/>
      <c r="K557" s="598"/>
      <c r="L557" s="598"/>
      <c r="M557" s="598"/>
      <c r="N557" s="598"/>
      <c r="O557" s="598"/>
      <c r="P557" s="598"/>
      <c r="Q557" s="598"/>
      <c r="R557" s="598"/>
      <c r="S557" s="598"/>
      <c r="T557" s="598"/>
      <c r="U557" s="598"/>
      <c r="V557" s="598"/>
      <c r="W557" s="598"/>
      <c r="X557" s="598"/>
      <c r="Y557" s="598"/>
      <c r="Z557" s="598"/>
      <c r="AA557" s="598"/>
      <c r="AB557" s="598"/>
      <c r="AC557" s="598"/>
      <c r="AD557" s="598"/>
      <c r="AE557" s="598"/>
      <c r="AF557" s="598"/>
      <c r="AG557" s="598"/>
      <c r="AH557" s="598"/>
      <c r="AI557" s="598"/>
      <c r="AJ557" s="598"/>
      <c r="AK557" s="598"/>
      <c r="AL557" s="598"/>
      <c r="AM557" s="598"/>
      <c r="AN557" s="598"/>
      <c r="AO557" s="598"/>
      <c r="AP557" s="598"/>
      <c r="AQ557" s="598"/>
      <c r="AR557" s="598"/>
      <c r="AS557" s="598"/>
      <c r="AT557" s="598"/>
      <c r="AU557" s="598"/>
      <c r="AV557" s="598"/>
      <c r="AW557" s="598"/>
      <c r="AX557" s="598"/>
      <c r="AY557" s="598"/>
      <c r="AZ557" s="598"/>
      <c r="BA557" s="598"/>
      <c r="BB557" s="598"/>
      <c r="BC557" s="598"/>
      <c r="BD557" s="598"/>
      <c r="BE557" s="598"/>
      <c r="BF557" s="598"/>
      <c r="BG557" s="598"/>
      <c r="BH557" s="598"/>
      <c r="BI557" s="598"/>
      <c r="BJ557" s="598"/>
      <c r="BK557" s="598"/>
      <c r="BL557" s="598"/>
      <c r="BM557" s="598"/>
      <c r="BN557" s="598"/>
      <c r="BO557" s="598"/>
      <c r="BP557" s="598"/>
      <c r="BQ557" s="598"/>
      <c r="BR557" s="598"/>
      <c r="BS557" s="598"/>
      <c r="BT557" s="598"/>
      <c r="BU557" s="598"/>
      <c r="BV557" s="598"/>
      <c r="BW557" s="598"/>
      <c r="BX557" s="598"/>
      <c r="BY557" s="598"/>
      <c r="BZ557" s="598"/>
      <c r="CA557" s="598"/>
      <c r="CB557" s="598"/>
      <c r="CC557" s="598"/>
      <c r="CD557" s="598"/>
      <c r="CE557" s="598"/>
      <c r="CF557" s="598"/>
      <c r="CG557" s="598"/>
      <c r="CH557" s="598"/>
      <c r="CI557" s="598"/>
      <c r="CJ557" s="598"/>
      <c r="CK557" s="598"/>
      <c r="CL557" s="598"/>
      <c r="CM557" s="598"/>
      <c r="CN557" s="598"/>
      <c r="CO557" s="598"/>
      <c r="CP557" s="598"/>
      <c r="CQ557" s="598"/>
      <c r="CR557" s="598"/>
      <c r="CS557" s="598"/>
      <c r="CT557" s="598"/>
      <c r="CU557" s="598"/>
      <c r="CV557" s="598"/>
      <c r="CW557" s="598"/>
      <c r="CX557" s="598"/>
      <c r="CY557" s="598"/>
      <c r="CZ557" s="598"/>
      <c r="DA557" s="598"/>
      <c r="DB557" s="598"/>
      <c r="DC557" s="598"/>
      <c r="DD557" s="598"/>
      <c r="DE557" s="598"/>
      <c r="DF557" s="598"/>
      <c r="DG557" s="598"/>
      <c r="DH557" s="598"/>
      <c r="DI557" s="598"/>
      <c r="DJ557" s="598"/>
      <c r="DK557" s="598"/>
      <c r="DL557" s="598"/>
      <c r="DM557" s="598"/>
      <c r="DN557" s="598"/>
      <c r="DO557" s="598"/>
      <c r="DP557" s="598"/>
      <c r="DQ557" s="598"/>
      <c r="DR557" s="598"/>
      <c r="DS557" s="598"/>
      <c r="DT557" s="598"/>
      <c r="DU557" s="598"/>
      <c r="DV557" s="598"/>
      <c r="DW557" s="598"/>
      <c r="DX557" s="598"/>
      <c r="DY557" s="598"/>
      <c r="DZ557" s="598"/>
      <c r="EA557" s="598"/>
      <c r="EB557" s="598"/>
      <c r="EC557" s="598"/>
      <c r="ED557" s="598"/>
      <c r="EE557" s="598"/>
      <c r="EF557" s="540"/>
      <c r="EG557" s="540"/>
      <c r="EH557" s="540"/>
      <c r="EI557" s="536"/>
      <c r="EJ557" s="536"/>
      <c r="EK557" s="536"/>
      <c r="EL557" s="536"/>
      <c r="EM557" s="536"/>
      <c r="EN557" s="536"/>
      <c r="EO557" s="536"/>
      <c r="EP557" s="536"/>
      <c r="EQ557" s="536"/>
      <c r="ER557" s="536"/>
    </row>
    <row r="558" spans="1:148" ht="15" customHeight="1">
      <c r="A558" s="598"/>
      <c r="B558" s="598"/>
      <c r="C558" s="598"/>
      <c r="D558" s="598"/>
      <c r="E558" s="598"/>
      <c r="F558" s="598"/>
      <c r="G558" s="598"/>
      <c r="H558" s="598"/>
      <c r="I558" s="598"/>
      <c r="J558" s="598"/>
      <c r="K558" s="598"/>
      <c r="L558" s="598"/>
      <c r="M558" s="598"/>
      <c r="N558" s="598"/>
      <c r="O558" s="598"/>
      <c r="P558" s="598"/>
      <c r="Q558" s="598"/>
      <c r="R558" s="598"/>
      <c r="S558" s="598"/>
      <c r="T558" s="598"/>
      <c r="U558" s="598"/>
      <c r="V558" s="598"/>
      <c r="W558" s="598"/>
      <c r="X558" s="598"/>
      <c r="Y558" s="598"/>
      <c r="Z558" s="598"/>
      <c r="AA558" s="598"/>
      <c r="AB558" s="598"/>
      <c r="AC558" s="598"/>
      <c r="AD558" s="598"/>
      <c r="AE558" s="598"/>
      <c r="AF558" s="598"/>
      <c r="AG558" s="598"/>
      <c r="AH558" s="598"/>
      <c r="AI558" s="598"/>
      <c r="AJ558" s="598"/>
      <c r="AK558" s="598"/>
      <c r="AL558" s="598"/>
      <c r="AM558" s="598"/>
      <c r="AN558" s="598"/>
      <c r="AO558" s="598"/>
      <c r="AP558" s="598"/>
      <c r="AQ558" s="598"/>
      <c r="AR558" s="598"/>
      <c r="AS558" s="598"/>
      <c r="AT558" s="598"/>
      <c r="AU558" s="598"/>
      <c r="AV558" s="598"/>
      <c r="AW558" s="598"/>
      <c r="AX558" s="598"/>
      <c r="AY558" s="598"/>
      <c r="AZ558" s="598"/>
      <c r="BA558" s="598"/>
      <c r="BB558" s="598"/>
      <c r="BC558" s="598"/>
      <c r="BD558" s="598"/>
      <c r="BE558" s="598"/>
      <c r="BF558" s="598"/>
      <c r="BG558" s="598"/>
      <c r="BH558" s="598"/>
      <c r="BI558" s="598"/>
      <c r="BJ558" s="598"/>
      <c r="BK558" s="598"/>
      <c r="BL558" s="598"/>
      <c r="BM558" s="598"/>
      <c r="BN558" s="598"/>
      <c r="BO558" s="598"/>
      <c r="BP558" s="598"/>
      <c r="BQ558" s="598"/>
      <c r="BR558" s="598"/>
      <c r="BS558" s="598"/>
      <c r="BT558" s="598"/>
      <c r="BU558" s="598"/>
      <c r="BV558" s="598"/>
      <c r="BW558" s="598"/>
      <c r="BX558" s="598"/>
      <c r="BY558" s="598"/>
      <c r="BZ558" s="598"/>
      <c r="CA558" s="598"/>
      <c r="CB558" s="598"/>
      <c r="CC558" s="598"/>
      <c r="CD558" s="598"/>
      <c r="CE558" s="598"/>
      <c r="CF558" s="598"/>
      <c r="CG558" s="598"/>
      <c r="CH558" s="598"/>
      <c r="CI558" s="598"/>
      <c r="CJ558" s="598"/>
      <c r="CK558" s="598"/>
      <c r="CL558" s="598"/>
      <c r="CM558" s="598"/>
      <c r="CN558" s="598"/>
      <c r="CO558" s="598"/>
      <c r="CP558" s="598"/>
      <c r="CQ558" s="598"/>
      <c r="CR558" s="598"/>
      <c r="CS558" s="598"/>
      <c r="CT558" s="598"/>
      <c r="CU558" s="598"/>
      <c r="CV558" s="598"/>
      <c r="CW558" s="598"/>
      <c r="CX558" s="598"/>
      <c r="CY558" s="598"/>
      <c r="CZ558" s="598"/>
      <c r="DA558" s="598"/>
      <c r="DB558" s="598"/>
      <c r="DC558" s="598"/>
      <c r="DD558" s="598"/>
      <c r="DE558" s="598"/>
      <c r="DF558" s="598"/>
      <c r="DG558" s="598"/>
      <c r="DH558" s="598"/>
      <c r="DI558" s="598"/>
      <c r="DJ558" s="598"/>
      <c r="DK558" s="598"/>
      <c r="DL558" s="598"/>
      <c r="DM558" s="598"/>
      <c r="DN558" s="598"/>
      <c r="DO558" s="598"/>
      <c r="DP558" s="598"/>
      <c r="DQ558" s="598"/>
      <c r="DR558" s="598"/>
      <c r="DS558" s="598"/>
      <c r="DT558" s="598"/>
      <c r="DU558" s="598"/>
      <c r="DV558" s="598"/>
      <c r="DW558" s="598"/>
      <c r="DX558" s="598"/>
      <c r="DY558" s="598"/>
      <c r="DZ558" s="598"/>
      <c r="EA558" s="598"/>
      <c r="EB558" s="598"/>
      <c r="EC558" s="598"/>
      <c r="ED558" s="598"/>
      <c r="EE558" s="598"/>
      <c r="EF558" s="540"/>
      <c r="EG558" s="540"/>
      <c r="EH558" s="540"/>
      <c r="EI558" s="536"/>
      <c r="EJ558" s="536"/>
      <c r="EK558" s="536"/>
      <c r="EL558" s="536"/>
      <c r="EM558" s="536"/>
      <c r="EN558" s="536"/>
      <c r="EO558" s="536"/>
      <c r="EP558" s="536"/>
      <c r="EQ558" s="536"/>
      <c r="ER558" s="536"/>
    </row>
    <row r="559" spans="1:148" ht="15" customHeight="1">
      <c r="A559" s="598"/>
      <c r="B559" s="598"/>
      <c r="C559" s="598"/>
      <c r="D559" s="598"/>
      <c r="E559" s="598"/>
      <c r="F559" s="598"/>
      <c r="G559" s="598"/>
      <c r="H559" s="598"/>
      <c r="I559" s="598"/>
      <c r="J559" s="598"/>
      <c r="K559" s="598"/>
      <c r="L559" s="598"/>
      <c r="M559" s="598"/>
      <c r="N559" s="598"/>
      <c r="O559" s="598"/>
      <c r="P559" s="598"/>
      <c r="Q559" s="598"/>
      <c r="R559" s="598"/>
      <c r="S559" s="598"/>
      <c r="T559" s="598"/>
      <c r="U559" s="598"/>
      <c r="V559" s="598"/>
      <c r="W559" s="598"/>
      <c r="X559" s="598"/>
      <c r="Y559" s="598"/>
      <c r="Z559" s="598"/>
      <c r="AA559" s="598"/>
      <c r="AB559" s="598"/>
      <c r="AC559" s="598"/>
      <c r="AD559" s="598"/>
      <c r="AE559" s="598"/>
      <c r="AF559" s="598"/>
      <c r="AG559" s="598"/>
      <c r="AH559" s="598"/>
      <c r="AI559" s="598"/>
      <c r="AJ559" s="598"/>
      <c r="AK559" s="598"/>
      <c r="AL559" s="598"/>
      <c r="AM559" s="598"/>
      <c r="AN559" s="598"/>
      <c r="AO559" s="598"/>
      <c r="AP559" s="598"/>
      <c r="AQ559" s="598"/>
      <c r="AR559" s="598"/>
      <c r="AS559" s="598"/>
      <c r="AT559" s="598"/>
      <c r="AU559" s="598"/>
      <c r="AV559" s="598"/>
      <c r="AW559" s="598"/>
      <c r="AX559" s="598"/>
      <c r="AY559" s="598"/>
      <c r="AZ559" s="598"/>
      <c r="BA559" s="598"/>
      <c r="BB559" s="598"/>
      <c r="BC559" s="598"/>
      <c r="BD559" s="598"/>
      <c r="BE559" s="598"/>
      <c r="BF559" s="598"/>
      <c r="BG559" s="598"/>
      <c r="BH559" s="598"/>
      <c r="BI559" s="598"/>
      <c r="BJ559" s="598"/>
      <c r="BK559" s="598"/>
      <c r="BL559" s="598"/>
      <c r="BM559" s="598"/>
      <c r="BN559" s="598"/>
      <c r="BO559" s="598"/>
      <c r="BP559" s="598"/>
      <c r="BQ559" s="598"/>
      <c r="BR559" s="598"/>
      <c r="BS559" s="598"/>
      <c r="BT559" s="598"/>
      <c r="BU559" s="598"/>
      <c r="BV559" s="598"/>
      <c r="BW559" s="598"/>
      <c r="BX559" s="598"/>
      <c r="BY559" s="598"/>
      <c r="BZ559" s="598"/>
      <c r="CA559" s="598"/>
      <c r="CB559" s="598"/>
      <c r="CC559" s="598"/>
      <c r="CD559" s="598"/>
      <c r="CE559" s="598"/>
      <c r="CF559" s="598"/>
      <c r="CG559" s="598"/>
      <c r="CH559" s="598"/>
      <c r="CI559" s="598"/>
      <c r="CJ559" s="598"/>
      <c r="CK559" s="598"/>
      <c r="CL559" s="598"/>
      <c r="CM559" s="598"/>
      <c r="CN559" s="598"/>
      <c r="CO559" s="598"/>
      <c r="CP559" s="598"/>
      <c r="CQ559" s="598"/>
      <c r="CR559" s="598"/>
      <c r="CS559" s="598"/>
      <c r="CT559" s="598"/>
      <c r="CU559" s="598"/>
      <c r="CV559" s="598"/>
      <c r="CW559" s="598"/>
      <c r="CX559" s="598"/>
      <c r="CY559" s="598"/>
      <c r="CZ559" s="598"/>
      <c r="DA559" s="598"/>
      <c r="DB559" s="598"/>
      <c r="DC559" s="598"/>
      <c r="DD559" s="598"/>
      <c r="DE559" s="598"/>
      <c r="DF559" s="598"/>
      <c r="DG559" s="598"/>
      <c r="DH559" s="598"/>
      <c r="DI559" s="598"/>
      <c r="DJ559" s="598"/>
      <c r="DK559" s="598"/>
      <c r="DL559" s="598"/>
      <c r="DM559" s="598"/>
      <c r="DN559" s="598"/>
      <c r="DO559" s="598"/>
      <c r="DP559" s="598"/>
      <c r="DQ559" s="598"/>
      <c r="DR559" s="598"/>
      <c r="DS559" s="598"/>
      <c r="DT559" s="598"/>
      <c r="DU559" s="598"/>
      <c r="DV559" s="598"/>
      <c r="DW559" s="598"/>
      <c r="DX559" s="598"/>
      <c r="DY559" s="598"/>
      <c r="DZ559" s="598"/>
      <c r="EA559" s="598"/>
      <c r="EB559" s="598"/>
      <c r="EC559" s="598"/>
      <c r="ED559" s="598"/>
      <c r="EE559" s="598"/>
      <c r="EF559" s="540"/>
      <c r="EG559" s="540"/>
      <c r="EH559" s="540"/>
      <c r="EI559" s="536"/>
      <c r="EJ559" s="536"/>
      <c r="EK559" s="536"/>
      <c r="EL559" s="536"/>
      <c r="EM559" s="536"/>
      <c r="EN559" s="536"/>
      <c r="EO559" s="536"/>
      <c r="EP559" s="536"/>
      <c r="EQ559" s="536"/>
      <c r="ER559" s="536"/>
    </row>
    <row r="560" spans="1:148" ht="15" customHeight="1">
      <c r="A560" s="598"/>
      <c r="B560" s="598"/>
      <c r="C560" s="598"/>
      <c r="D560" s="598"/>
      <c r="E560" s="598"/>
      <c r="F560" s="598"/>
      <c r="G560" s="598"/>
      <c r="H560" s="598"/>
      <c r="I560" s="598"/>
      <c r="J560" s="598"/>
      <c r="K560" s="598"/>
      <c r="L560" s="598"/>
      <c r="M560" s="598"/>
      <c r="N560" s="598"/>
      <c r="O560" s="598"/>
      <c r="P560" s="598"/>
      <c r="Q560" s="598"/>
      <c r="R560" s="598"/>
      <c r="S560" s="598"/>
      <c r="T560" s="598"/>
      <c r="U560" s="598"/>
      <c r="V560" s="598"/>
      <c r="W560" s="598"/>
      <c r="X560" s="598"/>
      <c r="Y560" s="598"/>
      <c r="Z560" s="598"/>
      <c r="AA560" s="598"/>
      <c r="AB560" s="598"/>
      <c r="AC560" s="598"/>
      <c r="AD560" s="598"/>
      <c r="AE560" s="598"/>
      <c r="AF560" s="598"/>
      <c r="AG560" s="598"/>
      <c r="AH560" s="598"/>
      <c r="AI560" s="598"/>
      <c r="AJ560" s="598"/>
      <c r="AK560" s="598"/>
      <c r="AL560" s="598"/>
      <c r="AM560" s="598"/>
      <c r="AN560" s="598"/>
      <c r="AO560" s="598"/>
      <c r="AP560" s="598"/>
      <c r="AQ560" s="598"/>
      <c r="AR560" s="598"/>
      <c r="AS560" s="598"/>
      <c r="AT560" s="598"/>
      <c r="AU560" s="598"/>
      <c r="AV560" s="598"/>
      <c r="AW560" s="598"/>
      <c r="AX560" s="598"/>
      <c r="AY560" s="598"/>
      <c r="AZ560" s="598"/>
      <c r="BA560" s="598"/>
      <c r="BB560" s="598"/>
      <c r="BC560" s="598"/>
      <c r="BD560" s="598"/>
      <c r="BE560" s="598"/>
      <c r="BF560" s="598"/>
      <c r="BG560" s="598"/>
      <c r="BH560" s="598"/>
      <c r="BI560" s="598"/>
      <c r="BJ560" s="598"/>
      <c r="BK560" s="598"/>
      <c r="BL560" s="598"/>
      <c r="BM560" s="598"/>
      <c r="BN560" s="598"/>
      <c r="BO560" s="598"/>
      <c r="BP560" s="598"/>
      <c r="BQ560" s="598"/>
      <c r="BR560" s="598"/>
      <c r="BS560" s="598"/>
      <c r="BT560" s="598"/>
      <c r="BU560" s="598"/>
      <c r="BV560" s="598"/>
      <c r="BW560" s="598"/>
      <c r="BX560" s="598"/>
      <c r="BY560" s="598"/>
      <c r="BZ560" s="598"/>
      <c r="CA560" s="598"/>
      <c r="CB560" s="598"/>
      <c r="CC560" s="598"/>
      <c r="CD560" s="598"/>
      <c r="CE560" s="598"/>
      <c r="CF560" s="598"/>
      <c r="CG560" s="598"/>
      <c r="CH560" s="598"/>
      <c r="CI560" s="598"/>
      <c r="CJ560" s="598"/>
      <c r="CK560" s="598"/>
      <c r="CL560" s="598"/>
      <c r="CM560" s="598"/>
      <c r="CN560" s="598"/>
      <c r="CO560" s="598"/>
      <c r="CP560" s="598"/>
      <c r="CQ560" s="598"/>
      <c r="CR560" s="598"/>
      <c r="CS560" s="598"/>
      <c r="CT560" s="598"/>
      <c r="CU560" s="598"/>
      <c r="CV560" s="598"/>
      <c r="CW560" s="598"/>
      <c r="CX560" s="598"/>
      <c r="CY560" s="598"/>
      <c r="CZ560" s="598"/>
      <c r="DA560" s="598"/>
      <c r="DB560" s="598"/>
      <c r="DC560" s="598"/>
      <c r="DD560" s="598"/>
      <c r="DE560" s="598"/>
      <c r="DF560" s="598"/>
      <c r="DG560" s="598"/>
      <c r="DH560" s="598"/>
      <c r="DI560" s="598"/>
      <c r="DJ560" s="598"/>
      <c r="DK560" s="598"/>
      <c r="DL560" s="598"/>
      <c r="DM560" s="598"/>
      <c r="DN560" s="598"/>
      <c r="DO560" s="598"/>
      <c r="DP560" s="598"/>
      <c r="DQ560" s="598"/>
      <c r="DR560" s="598"/>
      <c r="DS560" s="598"/>
      <c r="DT560" s="598"/>
      <c r="DU560" s="598"/>
      <c r="DV560" s="598"/>
      <c r="DW560" s="598"/>
      <c r="DX560" s="598"/>
      <c r="DY560" s="598"/>
      <c r="DZ560" s="598"/>
      <c r="EA560" s="598"/>
      <c r="EB560" s="598"/>
      <c r="EC560" s="598"/>
      <c r="ED560" s="598"/>
      <c r="EE560" s="598"/>
      <c r="EF560" s="540"/>
      <c r="EG560" s="540"/>
      <c r="EH560" s="540"/>
      <c r="EI560" s="536"/>
      <c r="EJ560" s="536"/>
      <c r="EK560" s="536"/>
      <c r="EL560" s="536"/>
      <c r="EM560" s="536"/>
      <c r="EN560" s="536"/>
      <c r="EO560" s="536"/>
      <c r="EP560" s="536"/>
      <c r="EQ560" s="536"/>
      <c r="ER560" s="536"/>
    </row>
    <row r="561" spans="1:148" ht="15" customHeight="1">
      <c r="A561" s="598"/>
      <c r="B561" s="598"/>
      <c r="C561" s="598"/>
      <c r="D561" s="598"/>
      <c r="E561" s="598"/>
      <c r="F561" s="598"/>
      <c r="G561" s="598"/>
      <c r="H561" s="598"/>
      <c r="I561" s="598"/>
      <c r="J561" s="598"/>
      <c r="K561" s="598"/>
      <c r="L561" s="598"/>
      <c r="M561" s="598"/>
      <c r="N561" s="598"/>
      <c r="O561" s="598"/>
      <c r="P561" s="598"/>
      <c r="Q561" s="598"/>
      <c r="R561" s="598"/>
      <c r="S561" s="598"/>
      <c r="T561" s="598"/>
      <c r="U561" s="598"/>
      <c r="V561" s="598"/>
      <c r="W561" s="598"/>
      <c r="X561" s="598"/>
      <c r="Y561" s="598"/>
      <c r="Z561" s="598"/>
      <c r="AA561" s="598"/>
      <c r="AB561" s="598"/>
      <c r="AC561" s="598"/>
      <c r="AD561" s="598"/>
      <c r="AE561" s="598"/>
      <c r="AF561" s="598"/>
      <c r="AG561" s="598"/>
      <c r="AH561" s="598"/>
      <c r="AI561" s="598"/>
      <c r="AJ561" s="598"/>
      <c r="AK561" s="598"/>
      <c r="AL561" s="598"/>
      <c r="AM561" s="598"/>
      <c r="AN561" s="598"/>
      <c r="AO561" s="598"/>
      <c r="AP561" s="598"/>
      <c r="AQ561" s="598"/>
      <c r="AR561" s="598"/>
      <c r="AS561" s="598"/>
      <c r="AT561" s="598"/>
      <c r="AU561" s="598"/>
      <c r="AV561" s="598"/>
      <c r="AW561" s="598"/>
      <c r="AX561" s="598"/>
      <c r="AY561" s="598"/>
      <c r="AZ561" s="598"/>
      <c r="BA561" s="598"/>
      <c r="BB561" s="598"/>
      <c r="BC561" s="598"/>
      <c r="BD561" s="598"/>
      <c r="BE561" s="598"/>
      <c r="BF561" s="598"/>
      <c r="BG561" s="598"/>
      <c r="BH561" s="598"/>
      <c r="BI561" s="598"/>
      <c r="BJ561" s="598"/>
      <c r="BK561" s="598"/>
      <c r="BL561" s="598"/>
      <c r="BM561" s="598"/>
      <c r="BN561" s="598"/>
      <c r="BO561" s="598"/>
      <c r="BP561" s="598"/>
      <c r="BQ561" s="598"/>
      <c r="BR561" s="598"/>
      <c r="BS561" s="598"/>
      <c r="BT561" s="598"/>
      <c r="BU561" s="598"/>
      <c r="BV561" s="598"/>
      <c r="BW561" s="598"/>
      <c r="BX561" s="598"/>
      <c r="BY561" s="598"/>
      <c r="BZ561" s="598"/>
      <c r="CA561" s="598"/>
      <c r="CB561" s="598"/>
      <c r="CC561" s="598"/>
      <c r="CD561" s="598"/>
      <c r="CE561" s="598"/>
      <c r="CF561" s="598"/>
      <c r="CG561" s="598"/>
      <c r="CH561" s="598"/>
      <c r="CI561" s="598"/>
      <c r="CJ561" s="598"/>
      <c r="CK561" s="598"/>
      <c r="CL561" s="598"/>
      <c r="CM561" s="598"/>
      <c r="CN561" s="598"/>
      <c r="CO561" s="598"/>
      <c r="CP561" s="598"/>
      <c r="CQ561" s="598"/>
      <c r="CR561" s="598"/>
      <c r="CS561" s="598"/>
      <c r="CT561" s="598"/>
      <c r="CU561" s="598"/>
      <c r="CV561" s="598"/>
      <c r="CW561" s="598"/>
      <c r="CX561" s="598"/>
      <c r="CY561" s="598"/>
      <c r="CZ561" s="598"/>
      <c r="DA561" s="598"/>
      <c r="DB561" s="598"/>
      <c r="DC561" s="598"/>
      <c r="DD561" s="598"/>
      <c r="DE561" s="598"/>
      <c r="DF561" s="598"/>
      <c r="DG561" s="598"/>
      <c r="DH561" s="598"/>
      <c r="DI561" s="598"/>
      <c r="DJ561" s="598"/>
      <c r="DK561" s="598"/>
      <c r="DL561" s="598"/>
      <c r="DM561" s="598"/>
      <c r="DN561" s="598"/>
      <c r="DO561" s="598"/>
      <c r="DP561" s="598"/>
      <c r="DQ561" s="598"/>
      <c r="DR561" s="598"/>
      <c r="DS561" s="598"/>
      <c r="DT561" s="598"/>
      <c r="DU561" s="598"/>
      <c r="DV561" s="598"/>
      <c r="DW561" s="598"/>
      <c r="DX561" s="598"/>
      <c r="DY561" s="598"/>
      <c r="DZ561" s="598"/>
      <c r="EA561" s="598"/>
      <c r="EB561" s="598"/>
      <c r="EC561" s="598"/>
      <c r="ED561" s="598"/>
      <c r="EE561" s="598"/>
      <c r="EF561" s="540"/>
      <c r="EG561" s="540"/>
      <c r="EH561" s="540"/>
      <c r="EI561" s="536"/>
      <c r="EJ561" s="536"/>
      <c r="EK561" s="536"/>
      <c r="EL561" s="536"/>
      <c r="EM561" s="536"/>
      <c r="EN561" s="536"/>
      <c r="EO561" s="536"/>
      <c r="EP561" s="536"/>
      <c r="EQ561" s="536"/>
      <c r="ER561" s="536"/>
    </row>
    <row r="562" spans="1:148" ht="15" customHeight="1">
      <c r="A562" s="598"/>
      <c r="B562" s="598"/>
      <c r="C562" s="598"/>
      <c r="D562" s="598"/>
      <c r="E562" s="598"/>
      <c r="F562" s="598"/>
      <c r="G562" s="598"/>
      <c r="H562" s="598"/>
      <c r="I562" s="598"/>
      <c r="J562" s="598"/>
      <c r="K562" s="598"/>
      <c r="L562" s="598"/>
      <c r="M562" s="598"/>
      <c r="N562" s="598"/>
      <c r="O562" s="598"/>
      <c r="P562" s="598"/>
      <c r="Q562" s="598"/>
      <c r="R562" s="598"/>
      <c r="S562" s="598"/>
      <c r="T562" s="598"/>
      <c r="U562" s="598"/>
      <c r="V562" s="598"/>
      <c r="W562" s="598"/>
      <c r="X562" s="598"/>
      <c r="Y562" s="598"/>
      <c r="Z562" s="598"/>
      <c r="AA562" s="598"/>
      <c r="AB562" s="598"/>
      <c r="AC562" s="598"/>
      <c r="AD562" s="598"/>
      <c r="AE562" s="598"/>
      <c r="AF562" s="598"/>
      <c r="AG562" s="598"/>
      <c r="AH562" s="598"/>
      <c r="AI562" s="598"/>
      <c r="AJ562" s="598"/>
      <c r="AK562" s="598"/>
      <c r="AL562" s="598"/>
      <c r="AM562" s="598"/>
      <c r="AN562" s="598"/>
      <c r="AO562" s="598"/>
      <c r="AP562" s="598"/>
      <c r="AQ562" s="598"/>
      <c r="AR562" s="598"/>
      <c r="AS562" s="598"/>
      <c r="AT562" s="598"/>
      <c r="AU562" s="598"/>
      <c r="AV562" s="598"/>
      <c r="AW562" s="598"/>
      <c r="AX562" s="598"/>
      <c r="AY562" s="598"/>
      <c r="AZ562" s="598"/>
      <c r="BA562" s="598"/>
      <c r="BB562" s="598"/>
      <c r="BC562" s="598"/>
      <c r="BD562" s="598"/>
      <c r="BE562" s="598"/>
      <c r="BF562" s="598"/>
      <c r="BG562" s="598"/>
      <c r="BH562" s="598"/>
      <c r="BI562" s="598"/>
      <c r="BJ562" s="598"/>
      <c r="BK562" s="598"/>
      <c r="BL562" s="598"/>
      <c r="BM562" s="598"/>
      <c r="BN562" s="598"/>
      <c r="BO562" s="598"/>
      <c r="BP562" s="598"/>
      <c r="BQ562" s="598"/>
      <c r="BR562" s="598"/>
      <c r="BS562" s="598"/>
      <c r="BT562" s="598"/>
      <c r="BU562" s="598"/>
      <c r="BV562" s="598"/>
      <c r="BW562" s="598"/>
      <c r="BX562" s="598"/>
      <c r="BY562" s="598"/>
      <c r="BZ562" s="598"/>
      <c r="CA562" s="598"/>
      <c r="CB562" s="598"/>
      <c r="CC562" s="598"/>
      <c r="CD562" s="598"/>
      <c r="CE562" s="598"/>
      <c r="CF562" s="598"/>
      <c r="CG562" s="598"/>
      <c r="CH562" s="598"/>
      <c r="CI562" s="598"/>
      <c r="CJ562" s="598"/>
      <c r="CK562" s="598"/>
      <c r="CL562" s="598"/>
      <c r="CM562" s="598"/>
      <c r="CN562" s="598"/>
      <c r="CO562" s="598"/>
      <c r="CP562" s="598"/>
      <c r="CQ562" s="598"/>
      <c r="CR562" s="598"/>
      <c r="CS562" s="598"/>
      <c r="CT562" s="598"/>
      <c r="CU562" s="598"/>
      <c r="CV562" s="598"/>
      <c r="CW562" s="598"/>
      <c r="CX562" s="598"/>
      <c r="CY562" s="598"/>
      <c r="CZ562" s="598"/>
      <c r="DA562" s="598"/>
      <c r="DB562" s="598"/>
      <c r="DC562" s="598"/>
      <c r="DD562" s="598"/>
      <c r="DE562" s="598"/>
      <c r="DF562" s="598"/>
      <c r="DG562" s="598"/>
      <c r="DH562" s="598"/>
      <c r="DI562" s="598"/>
      <c r="DJ562" s="598"/>
      <c r="DK562" s="598"/>
      <c r="DL562" s="598"/>
      <c r="DM562" s="598"/>
      <c r="DN562" s="598"/>
      <c r="DO562" s="598"/>
      <c r="DP562" s="598"/>
      <c r="DQ562" s="598"/>
      <c r="DR562" s="598"/>
      <c r="DS562" s="598"/>
      <c r="DT562" s="598"/>
      <c r="DU562" s="598"/>
      <c r="DV562" s="598"/>
      <c r="DW562" s="598"/>
      <c r="DX562" s="598"/>
      <c r="DY562" s="598"/>
      <c r="DZ562" s="598"/>
      <c r="EA562" s="598"/>
      <c r="EB562" s="598"/>
      <c r="EC562" s="598"/>
      <c r="ED562" s="598"/>
      <c r="EE562" s="598"/>
      <c r="EF562" s="540"/>
      <c r="EG562" s="540"/>
      <c r="EH562" s="540"/>
      <c r="EI562" s="536"/>
      <c r="EJ562" s="536"/>
      <c r="EK562" s="536"/>
      <c r="EL562" s="536"/>
      <c r="EM562" s="536"/>
      <c r="EN562" s="536"/>
      <c r="EO562" s="536"/>
      <c r="EP562" s="536"/>
      <c r="EQ562" s="536"/>
      <c r="ER562" s="536"/>
    </row>
    <row r="563" spans="1:148" ht="15" customHeight="1">
      <c r="A563" s="598"/>
      <c r="B563" s="598"/>
      <c r="C563" s="598"/>
      <c r="D563" s="598"/>
      <c r="E563" s="598"/>
      <c r="F563" s="598"/>
      <c r="G563" s="598"/>
      <c r="H563" s="598"/>
      <c r="I563" s="598"/>
      <c r="J563" s="598"/>
      <c r="K563" s="598"/>
      <c r="L563" s="598"/>
      <c r="M563" s="598"/>
      <c r="N563" s="598"/>
      <c r="O563" s="598"/>
      <c r="P563" s="598"/>
      <c r="Q563" s="598"/>
      <c r="R563" s="598"/>
      <c r="S563" s="598"/>
      <c r="T563" s="598"/>
      <c r="U563" s="598"/>
      <c r="V563" s="598"/>
      <c r="W563" s="598"/>
      <c r="X563" s="598"/>
      <c r="Y563" s="598"/>
      <c r="Z563" s="598"/>
      <c r="AA563" s="598"/>
      <c r="AB563" s="598"/>
      <c r="AC563" s="598"/>
      <c r="AD563" s="598"/>
      <c r="AE563" s="598"/>
      <c r="AF563" s="598"/>
      <c r="AG563" s="598"/>
      <c r="AH563" s="598"/>
      <c r="AI563" s="598"/>
      <c r="AJ563" s="598"/>
      <c r="AK563" s="598"/>
      <c r="AL563" s="598"/>
      <c r="AM563" s="598"/>
      <c r="AN563" s="598"/>
      <c r="AO563" s="598"/>
      <c r="AP563" s="598"/>
      <c r="AQ563" s="598"/>
      <c r="AR563" s="598"/>
      <c r="AS563" s="598"/>
      <c r="AT563" s="598"/>
      <c r="AU563" s="598"/>
      <c r="AV563" s="598"/>
      <c r="AW563" s="598"/>
      <c r="AX563" s="598"/>
      <c r="AY563" s="598"/>
      <c r="AZ563" s="598"/>
      <c r="BA563" s="598"/>
      <c r="BB563" s="598"/>
      <c r="BC563" s="598"/>
      <c r="BD563" s="598"/>
      <c r="BE563" s="598"/>
      <c r="BF563" s="598"/>
      <c r="BG563" s="598"/>
      <c r="BH563" s="598"/>
      <c r="BI563" s="598"/>
      <c r="BJ563" s="598"/>
      <c r="BK563" s="598"/>
      <c r="BL563" s="598"/>
      <c r="BM563" s="598"/>
      <c r="BN563" s="598"/>
      <c r="BO563" s="598"/>
      <c r="BP563" s="598"/>
      <c r="BQ563" s="598"/>
      <c r="BR563" s="598"/>
      <c r="BS563" s="598"/>
      <c r="BT563" s="598"/>
      <c r="BU563" s="598"/>
      <c r="BV563" s="598"/>
      <c r="BW563" s="598"/>
      <c r="BX563" s="598"/>
      <c r="BY563" s="598"/>
      <c r="BZ563" s="598"/>
      <c r="CA563" s="598"/>
      <c r="CB563" s="598"/>
      <c r="CC563" s="598"/>
      <c r="CD563" s="598"/>
      <c r="CE563" s="598"/>
      <c r="CF563" s="598"/>
      <c r="CG563" s="598"/>
      <c r="CH563" s="598"/>
      <c r="CI563" s="598"/>
      <c r="CJ563" s="598"/>
      <c r="CK563" s="598"/>
      <c r="CL563" s="598"/>
      <c r="CM563" s="598"/>
      <c r="CN563" s="598"/>
      <c r="CO563" s="598"/>
      <c r="CP563" s="598"/>
      <c r="CQ563" s="598"/>
      <c r="CR563" s="598"/>
      <c r="CS563" s="598"/>
      <c r="CT563" s="598"/>
      <c r="CU563" s="598"/>
      <c r="CV563" s="598"/>
      <c r="CW563" s="598"/>
      <c r="CX563" s="598"/>
      <c r="CY563" s="598"/>
      <c r="CZ563" s="598"/>
      <c r="DA563" s="598"/>
      <c r="DB563" s="598"/>
      <c r="DC563" s="598"/>
      <c r="DD563" s="598"/>
      <c r="DE563" s="598"/>
      <c r="DF563" s="598"/>
      <c r="DG563" s="598"/>
      <c r="DH563" s="598"/>
      <c r="DI563" s="598"/>
      <c r="DJ563" s="598"/>
      <c r="DK563" s="598"/>
      <c r="DL563" s="598"/>
      <c r="DM563" s="598"/>
      <c r="DN563" s="598"/>
      <c r="DO563" s="598"/>
      <c r="DP563" s="598"/>
      <c r="DQ563" s="598"/>
      <c r="DR563" s="598"/>
      <c r="DS563" s="598"/>
      <c r="DT563" s="598"/>
      <c r="DU563" s="598"/>
      <c r="DV563" s="598"/>
      <c r="DW563" s="598"/>
      <c r="DX563" s="598"/>
      <c r="DY563" s="598"/>
      <c r="DZ563" s="598"/>
      <c r="EA563" s="598"/>
      <c r="EB563" s="598"/>
      <c r="EC563" s="598"/>
      <c r="ED563" s="598"/>
      <c r="EE563" s="598"/>
      <c r="EF563" s="540"/>
      <c r="EG563" s="540"/>
      <c r="EH563" s="540"/>
      <c r="EI563" s="536"/>
      <c r="EJ563" s="536"/>
      <c r="EK563" s="536"/>
      <c r="EL563" s="536"/>
      <c r="EM563" s="536"/>
      <c r="EN563" s="536"/>
      <c r="EO563" s="536"/>
      <c r="EP563" s="536"/>
      <c r="EQ563" s="536"/>
      <c r="ER563" s="536"/>
    </row>
    <row r="564" spans="1:148" ht="15" customHeight="1">
      <c r="A564" s="598"/>
      <c r="B564" s="598"/>
      <c r="C564" s="598"/>
      <c r="D564" s="598"/>
      <c r="E564" s="598"/>
      <c r="F564" s="598"/>
      <c r="G564" s="598"/>
      <c r="H564" s="598"/>
      <c r="I564" s="598"/>
      <c r="J564" s="598"/>
      <c r="K564" s="598"/>
      <c r="L564" s="598"/>
      <c r="M564" s="598"/>
      <c r="N564" s="598"/>
      <c r="O564" s="598"/>
      <c r="P564" s="598"/>
      <c r="Q564" s="598"/>
      <c r="R564" s="598"/>
      <c r="S564" s="598"/>
      <c r="T564" s="598"/>
      <c r="U564" s="598"/>
      <c r="V564" s="598"/>
      <c r="W564" s="598"/>
      <c r="X564" s="598"/>
      <c r="Y564" s="598"/>
      <c r="Z564" s="598"/>
      <c r="AA564" s="598"/>
      <c r="AB564" s="598"/>
      <c r="AC564" s="598"/>
      <c r="AD564" s="598"/>
      <c r="AE564" s="598"/>
      <c r="AF564" s="598"/>
      <c r="AG564" s="598"/>
      <c r="AH564" s="598"/>
      <c r="AI564" s="598"/>
      <c r="AJ564" s="598"/>
      <c r="AK564" s="598"/>
      <c r="AL564" s="598"/>
      <c r="AM564" s="598"/>
      <c r="AN564" s="598"/>
      <c r="AO564" s="598"/>
      <c r="AP564" s="598"/>
      <c r="AQ564" s="598"/>
      <c r="AR564" s="598"/>
      <c r="AS564" s="598"/>
      <c r="AT564" s="598"/>
      <c r="AU564" s="598"/>
      <c r="AV564" s="598"/>
      <c r="AW564" s="598"/>
      <c r="AX564" s="598"/>
      <c r="AY564" s="598"/>
      <c r="AZ564" s="598"/>
      <c r="BA564" s="598"/>
      <c r="BB564" s="598"/>
      <c r="BC564" s="598"/>
      <c r="BD564" s="598"/>
      <c r="BE564" s="598"/>
      <c r="BF564" s="598"/>
      <c r="BG564" s="598"/>
      <c r="BH564" s="598"/>
      <c r="BI564" s="598"/>
      <c r="BJ564" s="598"/>
      <c r="BK564" s="598"/>
      <c r="BL564" s="598"/>
      <c r="BM564" s="598"/>
      <c r="BN564" s="598"/>
      <c r="BO564" s="598"/>
      <c r="BP564" s="598"/>
      <c r="BQ564" s="598"/>
      <c r="BR564" s="598"/>
      <c r="BS564" s="598"/>
      <c r="BT564" s="598"/>
      <c r="BU564" s="598"/>
      <c r="BV564" s="598"/>
      <c r="BW564" s="598"/>
      <c r="BX564" s="598"/>
      <c r="BY564" s="598"/>
      <c r="BZ564" s="598"/>
      <c r="CA564" s="598"/>
      <c r="CB564" s="598"/>
      <c r="CC564" s="598"/>
      <c r="CD564" s="598"/>
      <c r="CE564" s="598"/>
      <c r="CF564" s="598"/>
      <c r="CG564" s="598"/>
      <c r="CH564" s="598"/>
      <c r="CI564" s="598"/>
      <c r="CJ564" s="598"/>
      <c r="CK564" s="598"/>
      <c r="CL564" s="598"/>
      <c r="CM564" s="598"/>
      <c r="CN564" s="598"/>
      <c r="CO564" s="598"/>
      <c r="CP564" s="598"/>
      <c r="CQ564" s="598"/>
      <c r="CR564" s="598"/>
      <c r="CS564" s="598"/>
      <c r="CT564" s="598"/>
      <c r="CU564" s="598"/>
      <c r="CV564" s="598"/>
      <c r="CW564" s="598"/>
      <c r="CX564" s="598"/>
      <c r="CY564" s="598"/>
      <c r="CZ564" s="598"/>
      <c r="DA564" s="598"/>
      <c r="DB564" s="598"/>
      <c r="DC564" s="598"/>
      <c r="DD564" s="598"/>
      <c r="DE564" s="598"/>
      <c r="DF564" s="598"/>
      <c r="DG564" s="598"/>
      <c r="DH564" s="598"/>
      <c r="DI564" s="598"/>
      <c r="DJ564" s="598"/>
      <c r="DK564" s="598"/>
      <c r="DL564" s="598"/>
      <c r="DM564" s="598"/>
      <c r="DN564" s="598"/>
      <c r="DO564" s="598"/>
      <c r="DP564" s="598"/>
      <c r="DQ564" s="598"/>
      <c r="DR564" s="598"/>
      <c r="DS564" s="598"/>
      <c r="DT564" s="598"/>
      <c r="DU564" s="598"/>
      <c r="DV564" s="598"/>
      <c r="DW564" s="598"/>
      <c r="DX564" s="598"/>
      <c r="DY564" s="598"/>
      <c r="DZ564" s="598"/>
      <c r="EA564" s="598"/>
      <c r="EB564" s="598"/>
      <c r="EC564" s="598"/>
      <c r="ED564" s="598"/>
      <c r="EE564" s="598"/>
      <c r="EF564" s="540"/>
      <c r="EG564" s="540"/>
      <c r="EH564" s="540"/>
      <c r="EI564" s="536"/>
      <c r="EJ564" s="536"/>
      <c r="EK564" s="536"/>
      <c r="EL564" s="536"/>
      <c r="EM564" s="536"/>
      <c r="EN564" s="536"/>
      <c r="EO564" s="536"/>
      <c r="EP564" s="536"/>
      <c r="EQ564" s="536"/>
      <c r="ER564" s="536"/>
    </row>
    <row r="565" spans="1:148" ht="15" customHeight="1">
      <c r="A565" s="598"/>
      <c r="B565" s="598"/>
      <c r="C565" s="598"/>
      <c r="D565" s="598"/>
      <c r="E565" s="598"/>
      <c r="F565" s="598"/>
      <c r="G565" s="598"/>
      <c r="H565" s="598"/>
      <c r="I565" s="598"/>
      <c r="J565" s="598"/>
      <c r="K565" s="598"/>
      <c r="L565" s="598"/>
      <c r="M565" s="598"/>
      <c r="N565" s="598"/>
      <c r="O565" s="598"/>
      <c r="P565" s="598"/>
      <c r="Q565" s="598"/>
      <c r="R565" s="598"/>
      <c r="S565" s="598"/>
      <c r="T565" s="598"/>
      <c r="U565" s="598"/>
      <c r="V565" s="598"/>
      <c r="W565" s="598"/>
      <c r="X565" s="598"/>
      <c r="Y565" s="598"/>
      <c r="Z565" s="598"/>
      <c r="AA565" s="598"/>
      <c r="AB565" s="598"/>
      <c r="AC565" s="598"/>
      <c r="AD565" s="598"/>
      <c r="AE565" s="598"/>
      <c r="AF565" s="598"/>
      <c r="AG565" s="598"/>
      <c r="AH565" s="598"/>
      <c r="AI565" s="598"/>
      <c r="AJ565" s="598"/>
      <c r="AK565" s="598"/>
      <c r="AL565" s="598"/>
      <c r="AM565" s="598"/>
      <c r="AN565" s="598"/>
      <c r="AO565" s="598"/>
      <c r="AP565" s="598"/>
      <c r="AQ565" s="598"/>
      <c r="AR565" s="598"/>
      <c r="AS565" s="598"/>
      <c r="AT565" s="598"/>
      <c r="AU565" s="598"/>
      <c r="AV565" s="598"/>
      <c r="AW565" s="598"/>
      <c r="AX565" s="598"/>
      <c r="AY565" s="598"/>
      <c r="AZ565" s="598"/>
      <c r="BA565" s="598"/>
      <c r="BB565" s="598"/>
      <c r="BC565" s="598"/>
      <c r="BD565" s="598"/>
      <c r="BE565" s="598"/>
      <c r="BF565" s="598"/>
      <c r="BG565" s="598"/>
      <c r="BH565" s="598"/>
      <c r="BI565" s="598"/>
      <c r="BJ565" s="598"/>
      <c r="BK565" s="598"/>
      <c r="BL565" s="598"/>
      <c r="BM565" s="598"/>
      <c r="BN565" s="598"/>
      <c r="BO565" s="598"/>
      <c r="BP565" s="598"/>
      <c r="BQ565" s="598"/>
      <c r="BR565" s="598"/>
      <c r="BS565" s="598"/>
      <c r="BT565" s="598"/>
      <c r="BU565" s="598"/>
      <c r="BV565" s="598"/>
      <c r="BW565" s="598"/>
      <c r="BX565" s="598"/>
      <c r="BY565" s="598"/>
      <c r="BZ565" s="598"/>
      <c r="CA565" s="598"/>
      <c r="CB565" s="598"/>
      <c r="CC565" s="598"/>
      <c r="CD565" s="598"/>
      <c r="CE565" s="598"/>
      <c r="CF565" s="598"/>
      <c r="CG565" s="598"/>
      <c r="CH565" s="598"/>
      <c r="CI565" s="598"/>
      <c r="CJ565" s="598"/>
      <c r="CK565" s="598"/>
      <c r="CL565" s="598"/>
      <c r="CM565" s="598"/>
      <c r="CN565" s="598"/>
      <c r="CO565" s="598"/>
      <c r="CP565" s="598"/>
      <c r="CQ565" s="598"/>
      <c r="CR565" s="598"/>
      <c r="CS565" s="598"/>
      <c r="CT565" s="598"/>
      <c r="CU565" s="598"/>
      <c r="CV565" s="598"/>
      <c r="CW565" s="598"/>
      <c r="CX565" s="598"/>
      <c r="CY565" s="598"/>
      <c r="CZ565" s="598"/>
      <c r="DA565" s="598"/>
      <c r="DB565" s="598"/>
      <c r="DC565" s="598"/>
      <c r="DD565" s="598"/>
      <c r="DE565" s="598"/>
      <c r="DF565" s="598"/>
      <c r="DG565" s="598"/>
      <c r="DH565" s="598"/>
      <c r="DI565" s="598"/>
      <c r="DJ565" s="598"/>
      <c r="DK565" s="598"/>
      <c r="DL565" s="598"/>
      <c r="DM565" s="598"/>
      <c r="DN565" s="598"/>
      <c r="DO565" s="598"/>
      <c r="DP565" s="598"/>
      <c r="DQ565" s="598"/>
      <c r="DR565" s="598"/>
      <c r="DS565" s="598"/>
      <c r="DT565" s="598"/>
      <c r="DU565" s="598"/>
      <c r="DV565" s="598"/>
      <c r="DW565" s="598"/>
      <c r="DX565" s="598"/>
      <c r="DY565" s="598"/>
      <c r="DZ565" s="598"/>
      <c r="EA565" s="598"/>
      <c r="EB565" s="598"/>
      <c r="EC565" s="598"/>
      <c r="ED565" s="598"/>
      <c r="EE565" s="598"/>
      <c r="EF565" s="540"/>
      <c r="EG565" s="540"/>
      <c r="EH565" s="540"/>
      <c r="EI565" s="536"/>
      <c r="EJ565" s="536"/>
      <c r="EK565" s="536"/>
      <c r="EL565" s="536"/>
      <c r="EM565" s="536"/>
      <c r="EN565" s="536"/>
      <c r="EO565" s="536"/>
      <c r="EP565" s="536"/>
      <c r="EQ565" s="536"/>
      <c r="ER565" s="536"/>
    </row>
    <row r="566" spans="1:148" ht="15" customHeight="1">
      <c r="A566" s="598"/>
      <c r="B566" s="598"/>
      <c r="C566" s="598"/>
      <c r="D566" s="598"/>
      <c r="E566" s="598"/>
      <c r="F566" s="598"/>
      <c r="G566" s="598"/>
      <c r="H566" s="598"/>
      <c r="I566" s="598"/>
      <c r="J566" s="598"/>
      <c r="K566" s="598"/>
      <c r="L566" s="598"/>
      <c r="M566" s="598"/>
      <c r="N566" s="598"/>
      <c r="O566" s="598"/>
      <c r="P566" s="598"/>
      <c r="Q566" s="598"/>
      <c r="R566" s="598"/>
      <c r="S566" s="598"/>
      <c r="T566" s="598"/>
      <c r="U566" s="598"/>
      <c r="V566" s="598"/>
      <c r="W566" s="598"/>
      <c r="X566" s="598"/>
      <c r="Y566" s="598"/>
      <c r="Z566" s="598"/>
      <c r="AA566" s="598"/>
      <c r="AB566" s="598"/>
      <c r="AC566" s="598"/>
      <c r="AD566" s="598"/>
      <c r="AE566" s="598"/>
      <c r="AF566" s="598"/>
      <c r="AG566" s="598"/>
      <c r="AH566" s="598"/>
      <c r="AI566" s="598"/>
      <c r="AJ566" s="598"/>
      <c r="AK566" s="598"/>
      <c r="AL566" s="598"/>
      <c r="AM566" s="598"/>
      <c r="AN566" s="598"/>
      <c r="AO566" s="598"/>
      <c r="AP566" s="598"/>
      <c r="AQ566" s="598"/>
      <c r="AR566" s="598"/>
      <c r="AS566" s="598"/>
      <c r="AT566" s="598"/>
      <c r="AU566" s="598"/>
      <c r="AV566" s="598"/>
      <c r="AW566" s="598"/>
      <c r="AX566" s="598"/>
      <c r="AY566" s="598"/>
      <c r="AZ566" s="598"/>
      <c r="BA566" s="598"/>
      <c r="BB566" s="598"/>
      <c r="BC566" s="598"/>
      <c r="BD566" s="598"/>
      <c r="BE566" s="598"/>
      <c r="BF566" s="598"/>
      <c r="BG566" s="598"/>
      <c r="BH566" s="598"/>
      <c r="BI566" s="598"/>
      <c r="BJ566" s="598"/>
      <c r="BK566" s="598"/>
      <c r="BL566" s="598"/>
      <c r="BM566" s="598"/>
      <c r="BN566" s="598"/>
      <c r="BO566" s="598"/>
      <c r="BP566" s="598"/>
      <c r="BQ566" s="598"/>
      <c r="BR566" s="598"/>
      <c r="BS566" s="598"/>
      <c r="BT566" s="598"/>
      <c r="BU566" s="598"/>
      <c r="BV566" s="598"/>
      <c r="BW566" s="598"/>
      <c r="BX566" s="598"/>
      <c r="BY566" s="598"/>
      <c r="BZ566" s="598"/>
      <c r="CA566" s="598"/>
      <c r="CB566" s="598"/>
      <c r="CC566" s="598"/>
      <c r="CD566" s="598"/>
      <c r="CE566" s="598"/>
      <c r="CF566" s="598"/>
      <c r="CG566" s="598"/>
      <c r="CH566" s="598"/>
      <c r="CI566" s="598"/>
      <c r="CJ566" s="598"/>
      <c r="CK566" s="598"/>
      <c r="CL566" s="598"/>
      <c r="CM566" s="598"/>
      <c r="CN566" s="598"/>
      <c r="CO566" s="598"/>
      <c r="CP566" s="598"/>
      <c r="CQ566" s="598"/>
      <c r="CR566" s="598"/>
      <c r="CS566" s="598"/>
      <c r="CT566" s="598"/>
      <c r="CU566" s="598"/>
      <c r="CV566" s="598"/>
      <c r="CW566" s="598"/>
      <c r="CX566" s="598"/>
      <c r="CY566" s="598"/>
      <c r="CZ566" s="598"/>
      <c r="DA566" s="598"/>
      <c r="DB566" s="598"/>
      <c r="DC566" s="598"/>
      <c r="DD566" s="598"/>
      <c r="DE566" s="598"/>
      <c r="DF566" s="598"/>
      <c r="DG566" s="598"/>
      <c r="DH566" s="598"/>
      <c r="DI566" s="598"/>
      <c r="DJ566" s="598"/>
      <c r="DK566" s="598"/>
      <c r="DL566" s="598"/>
      <c r="DM566" s="598"/>
      <c r="DN566" s="598"/>
      <c r="DO566" s="598"/>
      <c r="DP566" s="598"/>
      <c r="DQ566" s="598"/>
      <c r="DR566" s="598"/>
      <c r="DS566" s="598"/>
      <c r="DT566" s="598"/>
      <c r="DU566" s="598"/>
      <c r="DV566" s="598"/>
      <c r="DW566" s="598"/>
      <c r="DX566" s="598"/>
      <c r="DY566" s="598"/>
      <c r="DZ566" s="598"/>
      <c r="EA566" s="598"/>
      <c r="EB566" s="598"/>
      <c r="EC566" s="598"/>
      <c r="ED566" s="598"/>
      <c r="EE566" s="598"/>
      <c r="EF566" s="540"/>
      <c r="EG566" s="540"/>
      <c r="EH566" s="540"/>
      <c r="EI566" s="536"/>
      <c r="EJ566" s="536"/>
      <c r="EK566" s="536"/>
      <c r="EL566" s="536"/>
      <c r="EM566" s="536"/>
      <c r="EN566" s="536"/>
      <c r="EO566" s="536"/>
      <c r="EP566" s="536"/>
      <c r="EQ566" s="536"/>
      <c r="ER566" s="536"/>
    </row>
    <row r="567" spans="1:148" ht="15" customHeight="1">
      <c r="A567" s="598"/>
      <c r="B567" s="598"/>
      <c r="C567" s="598"/>
      <c r="D567" s="598"/>
      <c r="E567" s="598"/>
      <c r="F567" s="598"/>
      <c r="G567" s="598"/>
      <c r="H567" s="598"/>
      <c r="I567" s="598"/>
      <c r="J567" s="598"/>
      <c r="K567" s="598"/>
      <c r="L567" s="598"/>
      <c r="M567" s="598"/>
      <c r="N567" s="598"/>
      <c r="O567" s="598"/>
      <c r="P567" s="598"/>
      <c r="Q567" s="598"/>
      <c r="R567" s="598"/>
      <c r="S567" s="598"/>
      <c r="T567" s="598"/>
      <c r="U567" s="598"/>
      <c r="V567" s="598"/>
      <c r="W567" s="598"/>
      <c r="X567" s="598"/>
      <c r="Y567" s="598"/>
      <c r="Z567" s="598"/>
      <c r="AA567" s="598"/>
      <c r="AB567" s="598"/>
      <c r="AC567" s="598"/>
      <c r="AD567" s="598"/>
      <c r="AE567" s="598"/>
      <c r="AF567" s="598"/>
      <c r="AG567" s="598"/>
      <c r="AH567" s="598"/>
      <c r="AI567" s="598"/>
      <c r="AJ567" s="598"/>
      <c r="AK567" s="598"/>
      <c r="AL567" s="598"/>
      <c r="AM567" s="598"/>
      <c r="AN567" s="598"/>
      <c r="AO567" s="598"/>
      <c r="AP567" s="598"/>
      <c r="AQ567" s="598"/>
      <c r="AR567" s="598"/>
      <c r="AS567" s="598"/>
      <c r="AT567" s="598"/>
      <c r="AU567" s="598"/>
      <c r="AV567" s="598"/>
      <c r="AW567" s="598"/>
      <c r="AX567" s="598"/>
      <c r="AY567" s="598"/>
      <c r="AZ567" s="598"/>
      <c r="BA567" s="598"/>
      <c r="BB567" s="598"/>
      <c r="BC567" s="598"/>
      <c r="BD567" s="598"/>
      <c r="BE567" s="598"/>
      <c r="BF567" s="598"/>
      <c r="BG567" s="598"/>
      <c r="BH567" s="598"/>
      <c r="BI567" s="598"/>
      <c r="BJ567" s="598"/>
      <c r="BK567" s="598"/>
      <c r="BL567" s="598"/>
      <c r="BM567" s="598"/>
      <c r="BN567" s="598"/>
      <c r="BO567" s="598"/>
      <c r="BP567" s="598"/>
      <c r="BQ567" s="598"/>
      <c r="BR567" s="598"/>
      <c r="BS567" s="598"/>
      <c r="BT567" s="598"/>
      <c r="BU567" s="598"/>
      <c r="BV567" s="598"/>
      <c r="BW567" s="598"/>
      <c r="BX567" s="598"/>
      <c r="BY567" s="598"/>
      <c r="BZ567" s="598"/>
      <c r="CA567" s="598"/>
      <c r="CB567" s="598"/>
      <c r="CC567" s="598"/>
      <c r="CD567" s="598"/>
      <c r="CE567" s="598"/>
      <c r="CF567" s="598"/>
      <c r="CG567" s="598"/>
      <c r="CH567" s="598"/>
      <c r="CI567" s="598"/>
      <c r="CJ567" s="598"/>
      <c r="CK567" s="598"/>
      <c r="CL567" s="598"/>
      <c r="CM567" s="598"/>
      <c r="CN567" s="598"/>
      <c r="CO567" s="598"/>
      <c r="CP567" s="598"/>
      <c r="CQ567" s="598"/>
      <c r="CR567" s="598"/>
      <c r="CS567" s="598"/>
      <c r="CT567" s="598"/>
      <c r="CU567" s="598"/>
      <c r="CV567" s="598"/>
      <c r="CW567" s="598"/>
      <c r="CX567" s="598"/>
      <c r="CY567" s="598"/>
      <c r="CZ567" s="598"/>
      <c r="DA567" s="598"/>
      <c r="DB567" s="598"/>
      <c r="DC567" s="598"/>
      <c r="DD567" s="598"/>
      <c r="DE567" s="598"/>
      <c r="DF567" s="598"/>
      <c r="DG567" s="598"/>
      <c r="DH567" s="598"/>
      <c r="DI567" s="598"/>
      <c r="DJ567" s="598"/>
      <c r="DK567" s="598"/>
      <c r="DL567" s="598"/>
      <c r="DM567" s="598"/>
      <c r="DN567" s="598"/>
      <c r="DO567" s="598"/>
      <c r="DP567" s="598"/>
      <c r="DQ567" s="598"/>
      <c r="DR567" s="598"/>
      <c r="DS567" s="598"/>
      <c r="DT567" s="598"/>
      <c r="DU567" s="598"/>
      <c r="DV567" s="598"/>
      <c r="DW567" s="598"/>
      <c r="DX567" s="598"/>
      <c r="DY567" s="598"/>
      <c r="DZ567" s="598"/>
      <c r="EA567" s="598"/>
      <c r="EB567" s="598"/>
      <c r="EC567" s="598"/>
      <c r="ED567" s="598"/>
      <c r="EE567" s="598"/>
      <c r="EF567" s="540"/>
      <c r="EG567" s="540"/>
      <c r="EH567" s="540"/>
      <c r="EI567" s="536"/>
      <c r="EJ567" s="536"/>
      <c r="EK567" s="536"/>
      <c r="EL567" s="536"/>
      <c r="EM567" s="536"/>
      <c r="EN567" s="536"/>
      <c r="EO567" s="536"/>
      <c r="EP567" s="536"/>
      <c r="EQ567" s="536"/>
      <c r="ER567" s="536"/>
    </row>
    <row r="568" spans="1:148" ht="15" customHeight="1">
      <c r="A568" s="598"/>
      <c r="B568" s="598"/>
      <c r="C568" s="598"/>
      <c r="D568" s="598"/>
      <c r="E568" s="598"/>
      <c r="F568" s="598"/>
      <c r="G568" s="598"/>
      <c r="H568" s="598"/>
      <c r="I568" s="598"/>
      <c r="J568" s="598"/>
      <c r="K568" s="598"/>
      <c r="L568" s="598"/>
      <c r="M568" s="598"/>
      <c r="N568" s="598"/>
      <c r="O568" s="598"/>
      <c r="P568" s="598"/>
      <c r="Q568" s="598"/>
      <c r="R568" s="598"/>
      <c r="S568" s="598"/>
      <c r="T568" s="598"/>
      <c r="U568" s="598"/>
      <c r="V568" s="598"/>
      <c r="W568" s="598"/>
      <c r="X568" s="598"/>
      <c r="Y568" s="598"/>
      <c r="Z568" s="598"/>
      <c r="AA568" s="598"/>
      <c r="AB568" s="598"/>
      <c r="AC568" s="598"/>
      <c r="AD568" s="598"/>
      <c r="AE568" s="598"/>
      <c r="AF568" s="598"/>
      <c r="AG568" s="598"/>
      <c r="AH568" s="598"/>
      <c r="AI568" s="598"/>
      <c r="AJ568" s="598"/>
      <c r="AK568" s="598"/>
      <c r="AL568" s="598"/>
      <c r="AM568" s="598"/>
      <c r="AN568" s="598"/>
      <c r="AO568" s="598"/>
      <c r="AP568" s="598"/>
      <c r="AQ568" s="598"/>
      <c r="AR568" s="598"/>
      <c r="AS568" s="598"/>
      <c r="AT568" s="598"/>
      <c r="AU568" s="598"/>
      <c r="AV568" s="598"/>
      <c r="AW568" s="598"/>
      <c r="AX568" s="598"/>
      <c r="AY568" s="598"/>
      <c r="AZ568" s="598"/>
      <c r="BA568" s="598"/>
      <c r="BB568" s="598"/>
      <c r="BC568" s="598"/>
      <c r="BD568" s="598"/>
      <c r="BE568" s="598"/>
      <c r="BF568" s="598"/>
      <c r="BG568" s="598"/>
      <c r="BH568" s="598"/>
      <c r="BI568" s="598"/>
      <c r="BJ568" s="598"/>
      <c r="BK568" s="598"/>
      <c r="BL568" s="598"/>
      <c r="BM568" s="598"/>
      <c r="BN568" s="598"/>
      <c r="BO568" s="598"/>
      <c r="BP568" s="598"/>
      <c r="BQ568" s="598"/>
      <c r="BR568" s="598"/>
      <c r="BS568" s="598"/>
      <c r="BT568" s="598"/>
      <c r="BU568" s="598"/>
      <c r="BV568" s="598"/>
      <c r="BW568" s="598"/>
      <c r="BX568" s="598"/>
      <c r="BY568" s="598"/>
      <c r="BZ568" s="598"/>
      <c r="CA568" s="598"/>
      <c r="CB568" s="598"/>
      <c r="CC568" s="598"/>
      <c r="CD568" s="598"/>
      <c r="CE568" s="598"/>
      <c r="CF568" s="598"/>
      <c r="CG568" s="598"/>
      <c r="CH568" s="598"/>
      <c r="CI568" s="598"/>
      <c r="CJ568" s="598"/>
      <c r="CK568" s="598"/>
      <c r="CL568" s="598"/>
      <c r="CM568" s="598"/>
      <c r="CN568" s="598"/>
      <c r="CO568" s="598"/>
      <c r="CP568" s="598"/>
      <c r="CQ568" s="598"/>
      <c r="CR568" s="598"/>
      <c r="CS568" s="598"/>
      <c r="CT568" s="598"/>
      <c r="CU568" s="598"/>
      <c r="CV568" s="598"/>
      <c r="CW568" s="598"/>
      <c r="CX568" s="598"/>
      <c r="CY568" s="598"/>
      <c r="CZ568" s="598"/>
      <c r="DA568" s="598"/>
      <c r="DB568" s="598"/>
      <c r="DC568" s="598"/>
      <c r="DD568" s="598"/>
      <c r="DE568" s="598"/>
      <c r="DF568" s="598"/>
      <c r="DG568" s="598"/>
      <c r="DH568" s="598"/>
      <c r="DI568" s="598"/>
      <c r="DJ568" s="598"/>
      <c r="DK568" s="598"/>
      <c r="DL568" s="598"/>
      <c r="DM568" s="598"/>
      <c r="DN568" s="598"/>
      <c r="DO568" s="598"/>
      <c r="DP568" s="598"/>
      <c r="DQ568" s="598"/>
      <c r="DR568" s="598"/>
      <c r="DS568" s="598"/>
      <c r="DT568" s="598"/>
      <c r="DU568" s="598"/>
      <c r="DV568" s="598"/>
      <c r="DW568" s="598"/>
      <c r="DX568" s="598"/>
      <c r="DY568" s="598"/>
      <c r="DZ568" s="598"/>
      <c r="EA568" s="598"/>
      <c r="EB568" s="598"/>
      <c r="EC568" s="598"/>
      <c r="ED568" s="598"/>
      <c r="EE568" s="598"/>
      <c r="EF568" s="540"/>
      <c r="EG568" s="540"/>
      <c r="EH568" s="540"/>
      <c r="EI568" s="536"/>
      <c r="EJ568" s="536"/>
      <c r="EK568" s="536"/>
      <c r="EL568" s="536"/>
      <c r="EM568" s="536"/>
      <c r="EN568" s="536"/>
      <c r="EO568" s="536"/>
      <c r="EP568" s="536"/>
      <c r="EQ568" s="536"/>
      <c r="ER568" s="536"/>
    </row>
    <row r="569" spans="1:148" ht="15" customHeight="1">
      <c r="A569" s="598"/>
      <c r="B569" s="598"/>
      <c r="C569" s="598"/>
      <c r="D569" s="598"/>
      <c r="E569" s="598"/>
      <c r="F569" s="598"/>
      <c r="G569" s="598"/>
      <c r="H569" s="598"/>
      <c r="I569" s="598"/>
      <c r="J569" s="598"/>
      <c r="K569" s="598"/>
      <c r="L569" s="598"/>
      <c r="M569" s="598"/>
      <c r="N569" s="598"/>
      <c r="O569" s="598"/>
      <c r="P569" s="598"/>
      <c r="Q569" s="598"/>
      <c r="R569" s="598"/>
      <c r="S569" s="598"/>
      <c r="T569" s="598"/>
      <c r="U569" s="598"/>
      <c r="V569" s="598"/>
      <c r="W569" s="598"/>
      <c r="X569" s="598"/>
      <c r="Y569" s="598"/>
      <c r="Z569" s="598"/>
      <c r="AA569" s="598"/>
      <c r="AB569" s="598"/>
      <c r="AC569" s="598"/>
      <c r="AD569" s="598"/>
      <c r="AE569" s="598"/>
      <c r="AF569" s="598"/>
      <c r="AG569" s="598"/>
      <c r="AH569" s="598"/>
      <c r="AI569" s="598"/>
      <c r="AJ569" s="598"/>
      <c r="AK569" s="598"/>
      <c r="AL569" s="598"/>
      <c r="AM569" s="598"/>
      <c r="AN569" s="598"/>
      <c r="AO569" s="598"/>
      <c r="AP569" s="598"/>
      <c r="AQ569" s="598"/>
      <c r="AR569" s="598"/>
      <c r="AS569" s="598"/>
      <c r="AT569" s="598"/>
      <c r="AU569" s="598"/>
      <c r="AV569" s="598"/>
      <c r="AW569" s="598"/>
      <c r="AX569" s="598"/>
      <c r="AY569" s="598"/>
      <c r="AZ569" s="598"/>
      <c r="BA569" s="598"/>
      <c r="BB569" s="598"/>
      <c r="BC569" s="598"/>
      <c r="BD569" s="598"/>
      <c r="BE569" s="598"/>
      <c r="BF569" s="598"/>
      <c r="BG569" s="598"/>
      <c r="BH569" s="598"/>
      <c r="BI569" s="598"/>
      <c r="BJ569" s="598"/>
      <c r="BK569" s="598"/>
      <c r="BL569" s="598"/>
      <c r="BM569" s="598"/>
      <c r="BN569" s="598"/>
      <c r="BO569" s="598"/>
      <c r="BP569" s="598"/>
      <c r="BQ569" s="598"/>
      <c r="BR569" s="598"/>
      <c r="BS569" s="598"/>
      <c r="BT569" s="598"/>
      <c r="BU569" s="598"/>
      <c r="BV569" s="598"/>
      <c r="BW569" s="598"/>
      <c r="BX569" s="598"/>
      <c r="BY569" s="598"/>
      <c r="BZ569" s="598"/>
      <c r="CA569" s="598"/>
      <c r="CB569" s="598"/>
      <c r="CC569" s="598"/>
      <c r="CD569" s="598"/>
      <c r="CE569" s="598"/>
      <c r="CF569" s="598"/>
      <c r="CG569" s="598"/>
      <c r="CH569" s="598"/>
      <c r="CI569" s="598"/>
      <c r="CJ569" s="598"/>
      <c r="CK569" s="598"/>
      <c r="CL569" s="598"/>
      <c r="CM569" s="598"/>
      <c r="CN569" s="598"/>
      <c r="CO569" s="598"/>
      <c r="CP569" s="598"/>
      <c r="CQ569" s="598"/>
      <c r="CR569" s="598"/>
      <c r="CS569" s="598"/>
      <c r="CT569" s="598"/>
      <c r="CU569" s="598"/>
      <c r="CV569" s="598"/>
      <c r="CW569" s="598"/>
      <c r="CX569" s="598"/>
      <c r="CY569" s="598"/>
      <c r="CZ569" s="598"/>
      <c r="DA569" s="598"/>
      <c r="DB569" s="598"/>
      <c r="DC569" s="598"/>
      <c r="DD569" s="598"/>
      <c r="DE569" s="598"/>
      <c r="DF569" s="598"/>
      <c r="DG569" s="598"/>
      <c r="DH569" s="598"/>
      <c r="DI569" s="598"/>
      <c r="DJ569" s="598"/>
      <c r="DK569" s="598"/>
      <c r="DL569" s="598"/>
      <c r="DM569" s="598"/>
      <c r="DN569" s="598"/>
      <c r="DO569" s="598"/>
      <c r="DP569" s="598"/>
      <c r="DQ569" s="598"/>
      <c r="DR569" s="598"/>
      <c r="DS569" s="598"/>
      <c r="DT569" s="598"/>
      <c r="DU569" s="598"/>
      <c r="DV569" s="598"/>
      <c r="DW569" s="598"/>
      <c r="DX569" s="598"/>
      <c r="DY569" s="598"/>
      <c r="DZ569" s="598"/>
      <c r="EA569" s="598"/>
      <c r="EB569" s="598"/>
      <c r="EC569" s="598"/>
      <c r="ED569" s="598"/>
      <c r="EE569" s="598"/>
      <c r="EF569" s="540"/>
      <c r="EG569" s="540"/>
      <c r="EH569" s="540"/>
      <c r="EI569" s="536"/>
      <c r="EJ569" s="536"/>
      <c r="EK569" s="536"/>
      <c r="EL569" s="536"/>
      <c r="EM569" s="536"/>
      <c r="EN569" s="536"/>
      <c r="EO569" s="536"/>
      <c r="EP569" s="536"/>
      <c r="EQ569" s="536"/>
      <c r="ER569" s="536"/>
    </row>
    <row r="570" spans="1:148" ht="15" customHeight="1">
      <c r="A570" s="598"/>
      <c r="B570" s="598"/>
      <c r="C570" s="598"/>
      <c r="D570" s="598"/>
      <c r="E570" s="598"/>
      <c r="F570" s="598"/>
      <c r="G570" s="598"/>
      <c r="H570" s="598"/>
      <c r="I570" s="598"/>
      <c r="J570" s="598"/>
      <c r="K570" s="598"/>
      <c r="L570" s="598"/>
      <c r="M570" s="598"/>
      <c r="N570" s="598"/>
      <c r="O570" s="598"/>
      <c r="P570" s="598"/>
      <c r="Q570" s="598"/>
      <c r="R570" s="598"/>
      <c r="S570" s="598"/>
      <c r="T570" s="598"/>
      <c r="U570" s="598"/>
      <c r="V570" s="598"/>
      <c r="W570" s="598"/>
      <c r="X570" s="598"/>
      <c r="Y570" s="598"/>
      <c r="Z570" s="598"/>
      <c r="AA570" s="598"/>
      <c r="AB570" s="598"/>
      <c r="AC570" s="598"/>
      <c r="AD570" s="598"/>
      <c r="AE570" s="598"/>
      <c r="AF570" s="598"/>
      <c r="AG570" s="598"/>
      <c r="AH570" s="598"/>
      <c r="AI570" s="598"/>
      <c r="AJ570" s="598"/>
      <c r="AK570" s="598"/>
      <c r="AL570" s="598"/>
      <c r="AM570" s="598"/>
      <c r="AN570" s="598"/>
      <c r="AO570" s="598"/>
      <c r="AP570" s="598"/>
      <c r="AQ570" s="598"/>
      <c r="AR570" s="598"/>
      <c r="AS570" s="598"/>
      <c r="AT570" s="598"/>
      <c r="AU570" s="598"/>
      <c r="AV570" s="598"/>
      <c r="AW570" s="598"/>
      <c r="AX570" s="598"/>
      <c r="AY570" s="598"/>
      <c r="AZ570" s="598"/>
      <c r="BA570" s="598"/>
      <c r="BB570" s="598"/>
      <c r="BC570" s="598"/>
      <c r="BD570" s="598"/>
      <c r="BE570" s="598"/>
      <c r="BF570" s="598"/>
      <c r="BG570" s="598"/>
      <c r="BH570" s="598"/>
      <c r="BI570" s="598"/>
      <c r="BJ570" s="598"/>
      <c r="BK570" s="598"/>
      <c r="BL570" s="598"/>
      <c r="BM570" s="598"/>
      <c r="BN570" s="598"/>
      <c r="BO570" s="598"/>
      <c r="BP570" s="598"/>
      <c r="BQ570" s="598"/>
      <c r="BR570" s="598"/>
      <c r="BS570" s="598"/>
      <c r="BT570" s="598"/>
      <c r="BU570" s="598"/>
      <c r="BV570" s="598"/>
      <c r="BW570" s="598"/>
      <c r="BX570" s="598"/>
      <c r="BY570" s="598"/>
      <c r="BZ570" s="598"/>
      <c r="CA570" s="598"/>
      <c r="CB570" s="598"/>
      <c r="CC570" s="598"/>
      <c r="CD570" s="598"/>
      <c r="CE570" s="598"/>
      <c r="CF570" s="598"/>
      <c r="CG570" s="598"/>
      <c r="CH570" s="598"/>
      <c r="CI570" s="598"/>
      <c r="CJ570" s="598"/>
      <c r="CK570" s="598"/>
      <c r="CL570" s="598"/>
      <c r="CM570" s="598"/>
      <c r="CN570" s="598"/>
      <c r="CO570" s="598"/>
      <c r="CP570" s="598"/>
      <c r="CQ570" s="598"/>
      <c r="CR570" s="598"/>
      <c r="CS570" s="598"/>
      <c r="CT570" s="598"/>
      <c r="CU570" s="598"/>
      <c r="CV570" s="598"/>
      <c r="CW570" s="598"/>
      <c r="CX570" s="598"/>
      <c r="CY570" s="598"/>
      <c r="CZ570" s="598"/>
      <c r="DA570" s="598"/>
      <c r="DB570" s="598"/>
      <c r="DC570" s="598"/>
      <c r="DD570" s="598"/>
      <c r="DE570" s="598"/>
      <c r="DF570" s="598"/>
      <c r="DG570" s="598"/>
      <c r="DH570" s="598"/>
      <c r="DI570" s="598"/>
      <c r="DJ570" s="598"/>
      <c r="DK570" s="598"/>
      <c r="DL570" s="598"/>
      <c r="DM570" s="598"/>
      <c r="DN570" s="598"/>
      <c r="DO570" s="598"/>
      <c r="DP570" s="598"/>
      <c r="DQ570" s="598"/>
      <c r="DR570" s="598"/>
      <c r="DS570" s="598"/>
      <c r="DT570" s="598"/>
      <c r="DU570" s="598"/>
      <c r="DV570" s="598"/>
      <c r="DW570" s="598"/>
      <c r="DX570" s="598"/>
      <c r="DY570" s="598"/>
      <c r="DZ570" s="598"/>
      <c r="EA570" s="598"/>
      <c r="EB570" s="598"/>
      <c r="EC570" s="598"/>
      <c r="ED570" s="598"/>
      <c r="EE570" s="598"/>
      <c r="EF570" s="540"/>
      <c r="EG570" s="540"/>
      <c r="EH570" s="540"/>
      <c r="EI570" s="536"/>
      <c r="EJ570" s="536"/>
      <c r="EK570" s="536"/>
      <c r="EL570" s="536"/>
      <c r="EM570" s="536"/>
      <c r="EN570" s="536"/>
      <c r="EO570" s="536"/>
      <c r="EP570" s="536"/>
      <c r="EQ570" s="536"/>
      <c r="ER570" s="536"/>
    </row>
    <row r="571" spans="1:148" ht="15" customHeight="1">
      <c r="A571" s="598"/>
      <c r="B571" s="598"/>
      <c r="C571" s="598"/>
      <c r="D571" s="598"/>
      <c r="E571" s="598"/>
      <c r="F571" s="598"/>
      <c r="G571" s="598"/>
      <c r="H571" s="598"/>
      <c r="I571" s="598"/>
      <c r="J571" s="598"/>
      <c r="K571" s="598"/>
      <c r="L571" s="598"/>
      <c r="M571" s="598"/>
      <c r="N571" s="598"/>
      <c r="O571" s="598"/>
      <c r="P571" s="598"/>
      <c r="Q571" s="598"/>
      <c r="R571" s="598"/>
      <c r="S571" s="598"/>
      <c r="T571" s="598"/>
      <c r="U571" s="598"/>
      <c r="V571" s="598"/>
      <c r="W571" s="598"/>
      <c r="X571" s="598"/>
      <c r="Y571" s="598"/>
      <c r="Z571" s="598"/>
      <c r="AA571" s="598"/>
      <c r="AB571" s="598"/>
      <c r="AC571" s="598"/>
      <c r="AD571" s="598"/>
      <c r="AE571" s="598"/>
      <c r="AF571" s="598"/>
      <c r="AG571" s="598"/>
      <c r="AH571" s="598"/>
      <c r="AI571" s="598"/>
      <c r="AJ571" s="598"/>
      <c r="AK571" s="598"/>
      <c r="AL571" s="598"/>
      <c r="AM571" s="598"/>
      <c r="AN571" s="598"/>
      <c r="AO571" s="598"/>
      <c r="AP571" s="598"/>
      <c r="AQ571" s="598"/>
      <c r="AR571" s="598"/>
      <c r="AS571" s="598"/>
      <c r="AT571" s="598"/>
      <c r="AU571" s="598"/>
      <c r="AV571" s="598"/>
      <c r="AW571" s="598"/>
      <c r="AX571" s="598"/>
      <c r="AY571" s="598"/>
      <c r="AZ571" s="598"/>
      <c r="BA571" s="598"/>
      <c r="BB571" s="598"/>
      <c r="BC571" s="598"/>
      <c r="BD571" s="598"/>
      <c r="BE571" s="598"/>
      <c r="BF571" s="598"/>
      <c r="BG571" s="598"/>
      <c r="BH571" s="598"/>
      <c r="BI571" s="598"/>
      <c r="BJ571" s="598"/>
      <c r="BK571" s="598"/>
      <c r="BL571" s="598"/>
      <c r="BM571" s="598"/>
      <c r="BN571" s="598"/>
      <c r="BO571" s="598"/>
      <c r="BP571" s="598"/>
      <c r="BQ571" s="598"/>
      <c r="BR571" s="598"/>
      <c r="BS571" s="598"/>
      <c r="BT571" s="598"/>
      <c r="BU571" s="598"/>
      <c r="BV571" s="598"/>
      <c r="BW571" s="598"/>
      <c r="BX571" s="598"/>
      <c r="BY571" s="598"/>
      <c r="BZ571" s="598"/>
      <c r="CA571" s="598"/>
      <c r="CB571" s="598"/>
      <c r="CC571" s="598"/>
      <c r="CD571" s="598"/>
      <c r="CE571" s="598"/>
      <c r="CF571" s="598"/>
      <c r="CG571" s="598"/>
      <c r="CH571" s="598"/>
      <c r="CI571" s="598"/>
      <c r="CJ571" s="598"/>
      <c r="CK571" s="598"/>
      <c r="CL571" s="598"/>
      <c r="CM571" s="598"/>
      <c r="CN571" s="598"/>
      <c r="CO571" s="598"/>
      <c r="CP571" s="598"/>
      <c r="CQ571" s="598"/>
      <c r="CR571" s="598"/>
      <c r="CS571" s="598"/>
      <c r="CT571" s="598"/>
      <c r="CU571" s="598"/>
      <c r="CV571" s="598"/>
      <c r="CW571" s="598"/>
      <c r="CX571" s="598"/>
      <c r="CY571" s="598"/>
      <c r="CZ571" s="598"/>
      <c r="DA571" s="598"/>
      <c r="DB571" s="598"/>
      <c r="DC571" s="598"/>
      <c r="DD571" s="598"/>
      <c r="DE571" s="598"/>
      <c r="DF571" s="598"/>
      <c r="DG571" s="598"/>
      <c r="DH571" s="598"/>
      <c r="DI571" s="598"/>
      <c r="DJ571" s="598"/>
      <c r="DK571" s="598"/>
      <c r="DL571" s="598"/>
      <c r="DM571" s="598"/>
      <c r="DN571" s="598"/>
      <c r="DO571" s="598"/>
      <c r="DP571" s="598"/>
      <c r="DQ571" s="598"/>
      <c r="DR571" s="598"/>
      <c r="DS571" s="598"/>
      <c r="DT571" s="598"/>
      <c r="DU571" s="598"/>
      <c r="DV571" s="598"/>
      <c r="DW571" s="598"/>
      <c r="DX571" s="598"/>
      <c r="DY571" s="598"/>
      <c r="DZ571" s="598"/>
      <c r="EA571" s="598"/>
      <c r="EB571" s="598"/>
      <c r="EC571" s="598"/>
      <c r="ED571" s="598"/>
      <c r="EE571" s="598"/>
      <c r="EF571" s="540"/>
      <c r="EG571" s="540"/>
      <c r="EH571" s="540"/>
      <c r="EI571" s="536"/>
      <c r="EJ571" s="536"/>
      <c r="EK571" s="536"/>
      <c r="EL571" s="536"/>
      <c r="EM571" s="536"/>
      <c r="EN571" s="536"/>
      <c r="EO571" s="536"/>
      <c r="EP571" s="536"/>
      <c r="EQ571" s="536"/>
      <c r="ER571" s="536"/>
    </row>
    <row r="572" spans="1:148" ht="15" customHeight="1">
      <c r="A572" s="598"/>
      <c r="B572" s="598"/>
      <c r="C572" s="598"/>
      <c r="D572" s="598"/>
      <c r="E572" s="598"/>
      <c r="F572" s="598"/>
      <c r="G572" s="598"/>
      <c r="H572" s="598"/>
      <c r="I572" s="598"/>
      <c r="J572" s="598"/>
      <c r="K572" s="598"/>
      <c r="L572" s="598"/>
      <c r="M572" s="598"/>
      <c r="N572" s="598"/>
      <c r="O572" s="598"/>
      <c r="P572" s="598"/>
      <c r="Q572" s="598"/>
      <c r="R572" s="598"/>
      <c r="S572" s="598"/>
      <c r="T572" s="598"/>
      <c r="U572" s="598"/>
      <c r="V572" s="598"/>
      <c r="W572" s="598"/>
      <c r="X572" s="598"/>
      <c r="Y572" s="598"/>
      <c r="Z572" s="598"/>
      <c r="AA572" s="598"/>
      <c r="AB572" s="598"/>
      <c r="AC572" s="598"/>
      <c r="AD572" s="598"/>
      <c r="AE572" s="598"/>
      <c r="AF572" s="598"/>
      <c r="AG572" s="598"/>
      <c r="AH572" s="598"/>
      <c r="AI572" s="598"/>
      <c r="AJ572" s="598"/>
      <c r="AK572" s="598"/>
      <c r="AL572" s="598"/>
      <c r="AM572" s="598"/>
      <c r="AN572" s="598"/>
      <c r="AO572" s="598"/>
      <c r="AP572" s="598"/>
      <c r="AQ572" s="598"/>
      <c r="AR572" s="598"/>
      <c r="AS572" s="598"/>
      <c r="AT572" s="598"/>
      <c r="AU572" s="598"/>
      <c r="AV572" s="598"/>
      <c r="AW572" s="598"/>
      <c r="AX572" s="598"/>
      <c r="AY572" s="598"/>
      <c r="AZ572" s="598"/>
      <c r="BA572" s="598"/>
      <c r="BB572" s="598"/>
      <c r="BC572" s="598"/>
      <c r="BD572" s="598"/>
      <c r="BE572" s="598"/>
      <c r="BF572" s="598"/>
      <c r="BG572" s="598"/>
      <c r="BH572" s="598"/>
      <c r="BI572" s="598"/>
      <c r="BJ572" s="598"/>
      <c r="BK572" s="598"/>
      <c r="BL572" s="598"/>
      <c r="BM572" s="598"/>
      <c r="BN572" s="598"/>
      <c r="BO572" s="598"/>
      <c r="BP572" s="598"/>
      <c r="BQ572" s="598"/>
      <c r="BR572" s="598"/>
      <c r="BS572" s="598"/>
      <c r="BT572" s="598"/>
      <c r="BU572" s="598"/>
      <c r="BV572" s="598"/>
      <c r="BW572" s="598"/>
      <c r="BX572" s="598"/>
      <c r="BY572" s="598"/>
      <c r="BZ572" s="598"/>
      <c r="CA572" s="598"/>
      <c r="CB572" s="598"/>
      <c r="CC572" s="598"/>
      <c r="CD572" s="598"/>
      <c r="CE572" s="598"/>
      <c r="CF572" s="598"/>
      <c r="CG572" s="598"/>
      <c r="CH572" s="598"/>
      <c r="CI572" s="598"/>
      <c r="CJ572" s="598"/>
      <c r="CK572" s="598"/>
      <c r="CL572" s="598"/>
      <c r="CM572" s="598"/>
      <c r="CN572" s="598"/>
      <c r="CO572" s="598"/>
      <c r="CP572" s="598"/>
      <c r="CQ572" s="598"/>
      <c r="CR572" s="598"/>
      <c r="CS572" s="598"/>
      <c r="CT572" s="598"/>
      <c r="CU572" s="598"/>
      <c r="CV572" s="598"/>
      <c r="CW572" s="598"/>
      <c r="CX572" s="598"/>
      <c r="CY572" s="598"/>
      <c r="CZ572" s="598"/>
      <c r="DA572" s="598"/>
      <c r="DB572" s="598"/>
      <c r="DC572" s="598"/>
      <c r="DD572" s="598"/>
      <c r="DE572" s="598"/>
      <c r="DF572" s="598"/>
      <c r="DG572" s="598"/>
      <c r="DH572" s="598"/>
      <c r="DI572" s="598"/>
      <c r="DJ572" s="598"/>
      <c r="DK572" s="598"/>
      <c r="DL572" s="598"/>
      <c r="DM572" s="598"/>
      <c r="DN572" s="598"/>
      <c r="DO572" s="598"/>
      <c r="DP572" s="598"/>
      <c r="DQ572" s="598"/>
      <c r="DR572" s="598"/>
      <c r="DS572" s="598"/>
      <c r="DT572" s="598"/>
      <c r="DU572" s="598"/>
      <c r="DV572" s="598"/>
      <c r="DW572" s="598"/>
      <c r="DX572" s="598"/>
      <c r="DY572" s="598"/>
      <c r="DZ572" s="598"/>
      <c r="EA572" s="598"/>
      <c r="EB572" s="598"/>
      <c r="EC572" s="598"/>
      <c r="ED572" s="598"/>
      <c r="EE572" s="598"/>
      <c r="EF572" s="540"/>
      <c r="EG572" s="540"/>
      <c r="EH572" s="540"/>
      <c r="EI572" s="536"/>
      <c r="EJ572" s="536"/>
      <c r="EK572" s="536"/>
      <c r="EL572" s="536"/>
      <c r="EM572" s="536"/>
      <c r="EN572" s="536"/>
      <c r="EO572" s="536"/>
      <c r="EP572" s="536"/>
      <c r="EQ572" s="536"/>
      <c r="ER572" s="536"/>
    </row>
    <row r="573" spans="1:148" ht="15" customHeight="1">
      <c r="A573" s="598"/>
      <c r="B573" s="598"/>
      <c r="C573" s="598"/>
      <c r="D573" s="598"/>
      <c r="E573" s="598"/>
      <c r="F573" s="598"/>
      <c r="G573" s="598"/>
      <c r="H573" s="598"/>
      <c r="I573" s="598"/>
      <c r="J573" s="598"/>
      <c r="K573" s="598"/>
      <c r="L573" s="598"/>
      <c r="M573" s="598"/>
      <c r="N573" s="598"/>
      <c r="O573" s="598"/>
      <c r="P573" s="598"/>
      <c r="Q573" s="598"/>
      <c r="R573" s="598"/>
      <c r="S573" s="598"/>
      <c r="T573" s="598"/>
      <c r="U573" s="598"/>
      <c r="V573" s="598"/>
      <c r="W573" s="598"/>
      <c r="X573" s="598"/>
      <c r="Y573" s="598"/>
      <c r="Z573" s="598"/>
      <c r="AA573" s="598"/>
      <c r="AB573" s="598"/>
      <c r="AC573" s="598"/>
      <c r="AD573" s="598"/>
      <c r="AE573" s="598"/>
      <c r="AF573" s="598"/>
      <c r="AG573" s="598"/>
      <c r="AH573" s="598"/>
      <c r="AI573" s="598"/>
      <c r="AJ573" s="598"/>
      <c r="AK573" s="598"/>
      <c r="AL573" s="598"/>
      <c r="AM573" s="598"/>
      <c r="AN573" s="598"/>
      <c r="AO573" s="598"/>
      <c r="AP573" s="598"/>
      <c r="AQ573" s="598"/>
      <c r="AR573" s="598"/>
      <c r="AS573" s="598"/>
      <c r="AT573" s="598"/>
      <c r="AU573" s="598"/>
      <c r="AV573" s="598"/>
      <c r="AW573" s="598"/>
      <c r="AX573" s="598"/>
      <c r="AY573" s="598"/>
      <c r="AZ573" s="598"/>
      <c r="BA573" s="598"/>
      <c r="BB573" s="598"/>
      <c r="BC573" s="598"/>
      <c r="BD573" s="598"/>
      <c r="BE573" s="598"/>
      <c r="BF573" s="598"/>
      <c r="BG573" s="598"/>
      <c r="BH573" s="598"/>
      <c r="BI573" s="598"/>
      <c r="BJ573" s="598"/>
      <c r="BK573" s="598"/>
      <c r="BL573" s="598"/>
      <c r="BM573" s="598"/>
      <c r="BN573" s="598"/>
      <c r="BO573" s="598"/>
      <c r="BP573" s="598"/>
      <c r="BQ573" s="598"/>
      <c r="BR573" s="598"/>
      <c r="BS573" s="598"/>
      <c r="BT573" s="598"/>
      <c r="BU573" s="598"/>
      <c r="BV573" s="598"/>
      <c r="BW573" s="598"/>
      <c r="BX573" s="598"/>
      <c r="BY573" s="598"/>
      <c r="BZ573" s="598"/>
      <c r="CA573" s="598"/>
      <c r="CB573" s="598"/>
      <c r="CC573" s="598"/>
      <c r="CD573" s="598"/>
      <c r="CE573" s="598"/>
      <c r="CF573" s="598"/>
      <c r="CG573" s="598"/>
      <c r="CH573" s="598"/>
      <c r="CI573" s="598"/>
      <c r="CJ573" s="598"/>
      <c r="CK573" s="598"/>
      <c r="CL573" s="598"/>
      <c r="CM573" s="598"/>
      <c r="CN573" s="598"/>
      <c r="CO573" s="598"/>
      <c r="CP573" s="598"/>
      <c r="CQ573" s="598"/>
      <c r="CR573" s="598"/>
      <c r="CS573" s="598"/>
      <c r="CT573" s="598"/>
      <c r="CU573" s="598"/>
      <c r="CV573" s="598"/>
      <c r="CW573" s="598"/>
      <c r="CX573" s="598"/>
      <c r="CY573" s="598"/>
      <c r="CZ573" s="598"/>
      <c r="DA573" s="598"/>
      <c r="DB573" s="598"/>
      <c r="DC573" s="598"/>
      <c r="DD573" s="598"/>
      <c r="DE573" s="598"/>
      <c r="DF573" s="598"/>
      <c r="DG573" s="598"/>
      <c r="DH573" s="598"/>
      <c r="DI573" s="598"/>
      <c r="DJ573" s="598"/>
      <c r="DK573" s="598"/>
      <c r="DL573" s="598"/>
      <c r="DM573" s="598"/>
      <c r="DN573" s="598"/>
      <c r="DO573" s="598"/>
      <c r="DP573" s="598"/>
      <c r="DQ573" s="598"/>
      <c r="DR573" s="598"/>
      <c r="DS573" s="598"/>
      <c r="DT573" s="598"/>
      <c r="DU573" s="598"/>
      <c r="DV573" s="598"/>
      <c r="DW573" s="598"/>
      <c r="DX573" s="598"/>
      <c r="DY573" s="598"/>
      <c r="DZ573" s="598"/>
      <c r="EA573" s="598"/>
      <c r="EB573" s="598"/>
      <c r="EC573" s="598"/>
      <c r="ED573" s="598"/>
      <c r="EE573" s="598"/>
      <c r="EF573" s="540"/>
      <c r="EG573" s="540"/>
      <c r="EH573" s="540"/>
      <c r="EI573" s="536"/>
      <c r="EJ573" s="536"/>
      <c r="EK573" s="536"/>
      <c r="EL573" s="536"/>
      <c r="EM573" s="536"/>
      <c r="EN573" s="536"/>
      <c r="EO573" s="536"/>
      <c r="EP573" s="536"/>
      <c r="EQ573" s="536"/>
      <c r="ER573" s="536"/>
    </row>
    <row r="574" spans="1:148" ht="15" customHeight="1">
      <c r="A574" s="598"/>
      <c r="B574" s="598"/>
      <c r="C574" s="598"/>
      <c r="D574" s="598"/>
      <c r="E574" s="598"/>
      <c r="F574" s="598"/>
      <c r="G574" s="598"/>
      <c r="H574" s="598"/>
      <c r="I574" s="598"/>
      <c r="J574" s="598"/>
      <c r="K574" s="598"/>
      <c r="L574" s="598"/>
      <c r="M574" s="598"/>
      <c r="N574" s="598"/>
      <c r="O574" s="598"/>
      <c r="P574" s="598"/>
      <c r="Q574" s="598"/>
      <c r="R574" s="598"/>
      <c r="S574" s="598"/>
      <c r="T574" s="598"/>
      <c r="U574" s="598"/>
      <c r="V574" s="598"/>
      <c r="W574" s="598"/>
      <c r="X574" s="598"/>
      <c r="Y574" s="598"/>
      <c r="Z574" s="598"/>
      <c r="AA574" s="598"/>
      <c r="AB574" s="598"/>
      <c r="AC574" s="598"/>
      <c r="AD574" s="598"/>
      <c r="AE574" s="598"/>
      <c r="AF574" s="598"/>
      <c r="AG574" s="598"/>
      <c r="AH574" s="598"/>
      <c r="AI574" s="598"/>
      <c r="AJ574" s="598"/>
      <c r="AK574" s="598"/>
      <c r="AL574" s="598"/>
      <c r="AM574" s="598"/>
      <c r="AN574" s="598"/>
      <c r="AO574" s="598"/>
      <c r="AP574" s="598"/>
      <c r="AQ574" s="598"/>
      <c r="AR574" s="598"/>
      <c r="AS574" s="598"/>
      <c r="AT574" s="598"/>
      <c r="AU574" s="598"/>
      <c r="AV574" s="598"/>
      <c r="AW574" s="598"/>
      <c r="AX574" s="598"/>
      <c r="AY574" s="598"/>
      <c r="AZ574" s="598"/>
      <c r="BA574" s="598"/>
      <c r="BB574" s="598"/>
      <c r="BC574" s="598"/>
      <c r="BD574" s="598"/>
      <c r="BE574" s="598"/>
      <c r="BF574" s="598"/>
      <c r="BG574" s="598"/>
      <c r="BH574" s="598"/>
      <c r="BI574" s="598"/>
      <c r="BJ574" s="598"/>
      <c r="BK574" s="598"/>
      <c r="BL574" s="598"/>
      <c r="BM574" s="598"/>
      <c r="BN574" s="598"/>
      <c r="BO574" s="598"/>
      <c r="BP574" s="598"/>
      <c r="BQ574" s="598"/>
      <c r="BR574" s="598"/>
      <c r="BS574" s="598"/>
      <c r="BT574" s="598"/>
      <c r="BU574" s="598"/>
      <c r="BV574" s="598"/>
      <c r="BW574" s="598"/>
      <c r="BX574" s="598"/>
      <c r="BY574" s="598"/>
      <c r="BZ574" s="598"/>
      <c r="CA574" s="598"/>
      <c r="CB574" s="598"/>
      <c r="CC574" s="598"/>
      <c r="CD574" s="598"/>
      <c r="CE574" s="598"/>
      <c r="CF574" s="598"/>
      <c r="CG574" s="598"/>
      <c r="CH574" s="598"/>
      <c r="CI574" s="598"/>
      <c r="CJ574" s="598"/>
      <c r="CK574" s="598"/>
      <c r="CL574" s="598"/>
      <c r="CM574" s="598"/>
      <c r="CN574" s="598"/>
      <c r="CO574" s="598"/>
      <c r="CP574" s="598"/>
      <c r="CQ574" s="598"/>
      <c r="CR574" s="598"/>
      <c r="CS574" s="598"/>
      <c r="CT574" s="598"/>
      <c r="CU574" s="598"/>
      <c r="CV574" s="598"/>
      <c r="CW574" s="598"/>
      <c r="CX574" s="598"/>
      <c r="CY574" s="598"/>
      <c r="CZ574" s="598"/>
      <c r="DA574" s="598"/>
      <c r="DB574" s="598"/>
      <c r="DC574" s="598"/>
      <c r="DD574" s="598"/>
      <c r="DE574" s="598"/>
      <c r="DF574" s="598"/>
      <c r="DG574" s="598"/>
      <c r="DH574" s="598"/>
      <c r="DI574" s="598"/>
      <c r="DJ574" s="598"/>
      <c r="DK574" s="598"/>
      <c r="DL574" s="598"/>
      <c r="DM574" s="598"/>
      <c r="DN574" s="598"/>
      <c r="DO574" s="598"/>
      <c r="DP574" s="598"/>
      <c r="DQ574" s="598"/>
      <c r="DR574" s="598"/>
      <c r="DS574" s="598"/>
      <c r="DT574" s="598"/>
      <c r="DU574" s="598"/>
      <c r="DV574" s="598"/>
      <c r="DW574" s="598"/>
      <c r="DX574" s="598"/>
      <c r="DY574" s="598"/>
      <c r="DZ574" s="598"/>
      <c r="EA574" s="598"/>
      <c r="EB574" s="598"/>
      <c r="EC574" s="598"/>
      <c r="ED574" s="598"/>
      <c r="EE574" s="598"/>
      <c r="EF574" s="540"/>
      <c r="EG574" s="540"/>
      <c r="EH574" s="540"/>
      <c r="EI574" s="536"/>
      <c r="EJ574" s="536"/>
      <c r="EK574" s="536"/>
      <c r="EL574" s="536"/>
      <c r="EM574" s="536"/>
      <c r="EN574" s="536"/>
      <c r="EO574" s="536"/>
      <c r="EP574" s="536"/>
      <c r="EQ574" s="536"/>
      <c r="ER574" s="536"/>
    </row>
    <row r="575" spans="1:148" ht="15" customHeight="1">
      <c r="A575" s="598"/>
      <c r="B575" s="598"/>
      <c r="C575" s="598"/>
      <c r="D575" s="598"/>
      <c r="E575" s="598"/>
      <c r="F575" s="598"/>
      <c r="G575" s="598"/>
      <c r="H575" s="598"/>
      <c r="I575" s="598"/>
      <c r="J575" s="598"/>
      <c r="K575" s="598"/>
      <c r="L575" s="598"/>
      <c r="M575" s="598"/>
      <c r="N575" s="598"/>
      <c r="O575" s="598"/>
      <c r="P575" s="598"/>
      <c r="Q575" s="598"/>
      <c r="R575" s="598"/>
      <c r="S575" s="598"/>
      <c r="T575" s="598"/>
      <c r="U575" s="598"/>
      <c r="V575" s="598"/>
      <c r="W575" s="598"/>
      <c r="X575" s="598"/>
      <c r="Y575" s="598"/>
      <c r="Z575" s="598"/>
      <c r="AA575" s="598"/>
      <c r="AB575" s="598"/>
      <c r="AC575" s="598"/>
      <c r="AD575" s="598"/>
      <c r="AE575" s="598"/>
      <c r="AF575" s="598"/>
      <c r="AG575" s="598"/>
      <c r="AH575" s="598"/>
      <c r="AI575" s="598"/>
      <c r="AJ575" s="598"/>
      <c r="AK575" s="598"/>
      <c r="AL575" s="598"/>
      <c r="AM575" s="598"/>
      <c r="AN575" s="598"/>
      <c r="AO575" s="598"/>
      <c r="AP575" s="598"/>
      <c r="AQ575" s="598"/>
      <c r="AR575" s="598"/>
      <c r="AS575" s="598"/>
      <c r="AT575" s="598"/>
      <c r="AU575" s="598"/>
      <c r="AV575" s="598"/>
      <c r="AW575" s="598"/>
      <c r="AX575" s="598"/>
      <c r="AY575" s="598"/>
      <c r="AZ575" s="598"/>
      <c r="BA575" s="598"/>
      <c r="BB575" s="598"/>
      <c r="BC575" s="598"/>
      <c r="BD575" s="598"/>
      <c r="BE575" s="598"/>
      <c r="BF575" s="598"/>
      <c r="BG575" s="598"/>
      <c r="BH575" s="598"/>
      <c r="BI575" s="598"/>
      <c r="BJ575" s="598"/>
      <c r="BK575" s="598"/>
      <c r="BL575" s="598"/>
      <c r="BM575" s="598"/>
      <c r="BN575" s="598"/>
      <c r="BO575" s="598"/>
      <c r="BP575" s="598"/>
      <c r="BQ575" s="598"/>
      <c r="BR575" s="598"/>
      <c r="BS575" s="598"/>
      <c r="BT575" s="598"/>
      <c r="BU575" s="598"/>
      <c r="BV575" s="598"/>
      <c r="BW575" s="598"/>
      <c r="BX575" s="598"/>
      <c r="BY575" s="598"/>
      <c r="BZ575" s="598"/>
      <c r="CA575" s="598"/>
      <c r="CB575" s="598"/>
      <c r="CC575" s="598"/>
      <c r="CD575" s="598"/>
      <c r="CE575" s="598"/>
      <c r="CF575" s="598"/>
      <c r="CG575" s="598"/>
      <c r="CH575" s="598"/>
      <c r="CI575" s="598"/>
      <c r="CJ575" s="598"/>
      <c r="CK575" s="598"/>
      <c r="CL575" s="598"/>
      <c r="CM575" s="598"/>
      <c r="CN575" s="598"/>
      <c r="CO575" s="598"/>
      <c r="CP575" s="598"/>
      <c r="CQ575" s="598"/>
      <c r="CR575" s="598"/>
      <c r="CS575" s="598"/>
      <c r="CT575" s="598"/>
      <c r="CU575" s="598"/>
      <c r="CV575" s="598"/>
      <c r="CW575" s="598"/>
      <c r="CX575" s="598"/>
      <c r="CY575" s="598"/>
      <c r="CZ575" s="598"/>
      <c r="DA575" s="598"/>
      <c r="DB575" s="598"/>
      <c r="DC575" s="598"/>
      <c r="DD575" s="598"/>
      <c r="DE575" s="598"/>
      <c r="DF575" s="598"/>
      <c r="DG575" s="598"/>
      <c r="DH575" s="598"/>
      <c r="DI575" s="598"/>
      <c r="DJ575" s="598"/>
      <c r="DK575" s="598"/>
      <c r="DL575" s="598"/>
      <c r="DM575" s="598"/>
      <c r="DN575" s="598"/>
      <c r="DO575" s="598"/>
      <c r="DP575" s="598"/>
      <c r="DQ575" s="598"/>
      <c r="DR575" s="598"/>
      <c r="DS575" s="598"/>
      <c r="DT575" s="598"/>
      <c r="DU575" s="598"/>
      <c r="DV575" s="598"/>
      <c r="DW575" s="598"/>
      <c r="DX575" s="598"/>
      <c r="DY575" s="598"/>
      <c r="DZ575" s="598"/>
      <c r="EA575" s="598"/>
      <c r="EB575" s="598"/>
      <c r="EC575" s="598"/>
      <c r="ED575" s="598"/>
      <c r="EE575" s="598"/>
      <c r="EF575" s="540"/>
      <c r="EG575" s="540"/>
      <c r="EH575" s="540"/>
    </row>
    <row r="576" spans="1:148" ht="15" customHeight="1">
      <c r="A576" s="598"/>
      <c r="B576" s="598"/>
      <c r="C576" s="598"/>
      <c r="D576" s="598"/>
      <c r="E576" s="598"/>
      <c r="F576" s="598"/>
      <c r="G576" s="598"/>
      <c r="H576" s="598"/>
      <c r="I576" s="598"/>
      <c r="J576" s="598"/>
      <c r="K576" s="598"/>
      <c r="L576" s="598"/>
      <c r="M576" s="598"/>
      <c r="N576" s="598"/>
      <c r="O576" s="598"/>
      <c r="P576" s="598"/>
      <c r="Q576" s="598"/>
      <c r="R576" s="598"/>
      <c r="S576" s="598"/>
      <c r="T576" s="598"/>
      <c r="U576" s="598"/>
      <c r="V576" s="598"/>
      <c r="W576" s="598"/>
      <c r="X576" s="598"/>
      <c r="Y576" s="598"/>
      <c r="Z576" s="598"/>
      <c r="AA576" s="598"/>
      <c r="AB576" s="598"/>
      <c r="AC576" s="598"/>
      <c r="AD576" s="598"/>
      <c r="AE576" s="598"/>
      <c r="AF576" s="598"/>
      <c r="AG576" s="598"/>
      <c r="AH576" s="598"/>
      <c r="AI576" s="598"/>
      <c r="AJ576" s="598"/>
      <c r="AK576" s="598"/>
      <c r="AL576" s="598"/>
      <c r="AM576" s="598"/>
      <c r="AN576" s="598"/>
      <c r="AO576" s="598"/>
      <c r="AP576" s="598"/>
      <c r="AQ576" s="598"/>
      <c r="AR576" s="598"/>
      <c r="AS576" s="598"/>
      <c r="AT576" s="598"/>
      <c r="AU576" s="598"/>
      <c r="AV576" s="598"/>
      <c r="AW576" s="598"/>
      <c r="AX576" s="598"/>
      <c r="AY576" s="598"/>
      <c r="AZ576" s="598"/>
      <c r="BA576" s="598"/>
      <c r="BB576" s="598"/>
      <c r="BC576" s="598"/>
      <c r="BD576" s="598"/>
      <c r="BE576" s="598"/>
      <c r="BF576" s="598"/>
      <c r="BG576" s="598"/>
      <c r="BH576" s="598"/>
      <c r="BI576" s="598"/>
      <c r="BJ576" s="598"/>
      <c r="BK576" s="598"/>
      <c r="BL576" s="598"/>
      <c r="BM576" s="598"/>
      <c r="BN576" s="598"/>
      <c r="BO576" s="598"/>
      <c r="BP576" s="598"/>
      <c r="BQ576" s="598"/>
      <c r="BR576" s="598"/>
      <c r="BS576" s="598"/>
      <c r="BT576" s="598"/>
      <c r="BU576" s="598"/>
      <c r="BV576" s="598"/>
      <c r="BW576" s="598"/>
      <c r="BX576" s="598"/>
      <c r="BY576" s="598"/>
      <c r="BZ576" s="598"/>
      <c r="CA576" s="598"/>
      <c r="CB576" s="598"/>
      <c r="CC576" s="598"/>
      <c r="CD576" s="598"/>
      <c r="CE576" s="598"/>
      <c r="CF576" s="598"/>
      <c r="CG576" s="598"/>
      <c r="CH576" s="598"/>
      <c r="CI576" s="598"/>
      <c r="CJ576" s="598"/>
      <c r="CK576" s="598"/>
      <c r="CL576" s="598"/>
      <c r="CM576" s="598"/>
      <c r="CN576" s="598"/>
      <c r="CO576" s="598"/>
      <c r="CP576" s="598"/>
      <c r="CQ576" s="598"/>
      <c r="CR576" s="598"/>
      <c r="CS576" s="598"/>
      <c r="CT576" s="598"/>
      <c r="CU576" s="598"/>
      <c r="CV576" s="598"/>
      <c r="CW576" s="598"/>
      <c r="CX576" s="598"/>
      <c r="CY576" s="598"/>
      <c r="CZ576" s="598"/>
      <c r="DA576" s="598"/>
      <c r="DB576" s="598"/>
      <c r="DC576" s="598"/>
      <c r="DD576" s="598"/>
      <c r="DE576" s="598"/>
      <c r="DF576" s="598"/>
      <c r="DG576" s="598"/>
      <c r="DH576" s="598"/>
      <c r="DI576" s="598"/>
      <c r="DJ576" s="598"/>
      <c r="DK576" s="598"/>
      <c r="DL576" s="598"/>
      <c r="DM576" s="598"/>
      <c r="DN576" s="598"/>
      <c r="DO576" s="598"/>
      <c r="DP576" s="598"/>
      <c r="DQ576" s="598"/>
      <c r="DR576" s="598"/>
      <c r="DS576" s="598"/>
      <c r="DT576" s="598"/>
      <c r="DU576" s="598"/>
      <c r="DV576" s="598"/>
      <c r="DW576" s="598"/>
      <c r="DX576" s="598"/>
      <c r="DY576" s="598"/>
      <c r="DZ576" s="598"/>
      <c r="EA576" s="598"/>
      <c r="EB576" s="598"/>
      <c r="EC576" s="598"/>
      <c r="ED576" s="598"/>
      <c r="EE576" s="598"/>
      <c r="EF576" s="540"/>
      <c r="EG576" s="540"/>
      <c r="EH576" s="540"/>
    </row>
    <row r="577" spans="1:138" ht="15" customHeight="1">
      <c r="A577" s="598"/>
      <c r="B577" s="598"/>
      <c r="C577" s="598"/>
      <c r="D577" s="598"/>
      <c r="E577" s="598"/>
      <c r="F577" s="598"/>
      <c r="G577" s="598"/>
      <c r="H577" s="598"/>
      <c r="I577" s="598"/>
      <c r="J577" s="598"/>
      <c r="K577" s="598"/>
      <c r="L577" s="598"/>
      <c r="M577" s="598"/>
      <c r="N577" s="598"/>
      <c r="O577" s="598"/>
      <c r="P577" s="598"/>
      <c r="Q577" s="598"/>
      <c r="R577" s="598"/>
      <c r="S577" s="598"/>
      <c r="T577" s="598"/>
      <c r="U577" s="598"/>
      <c r="V577" s="598"/>
      <c r="W577" s="598"/>
      <c r="X577" s="598"/>
      <c r="Y577" s="598"/>
      <c r="Z577" s="598"/>
      <c r="AA577" s="598"/>
      <c r="AB577" s="598"/>
      <c r="AC577" s="598"/>
      <c r="AD577" s="598"/>
      <c r="AE577" s="598"/>
      <c r="AF577" s="598"/>
      <c r="AG577" s="598"/>
      <c r="AH577" s="598"/>
      <c r="AI577" s="598"/>
      <c r="AJ577" s="598"/>
      <c r="AK577" s="598"/>
      <c r="AL577" s="598"/>
      <c r="AM577" s="598"/>
      <c r="AN577" s="598"/>
      <c r="AO577" s="598"/>
      <c r="AP577" s="598"/>
      <c r="AQ577" s="598"/>
      <c r="AR577" s="598"/>
      <c r="AS577" s="598"/>
      <c r="AT577" s="598"/>
      <c r="AU577" s="598"/>
      <c r="AV577" s="598"/>
      <c r="AW577" s="598"/>
      <c r="AX577" s="598"/>
      <c r="AY577" s="598"/>
      <c r="AZ577" s="598"/>
      <c r="BA577" s="598"/>
      <c r="BB577" s="598"/>
      <c r="BC577" s="598"/>
      <c r="BD577" s="598"/>
      <c r="BE577" s="598"/>
      <c r="BF577" s="598"/>
      <c r="BG577" s="598"/>
      <c r="BH577" s="598"/>
      <c r="BI577" s="598"/>
      <c r="BJ577" s="598"/>
      <c r="BK577" s="598"/>
      <c r="BL577" s="598"/>
      <c r="BM577" s="598"/>
      <c r="BN577" s="598"/>
      <c r="BO577" s="598"/>
      <c r="BP577" s="598"/>
      <c r="BQ577" s="598"/>
      <c r="BR577" s="598"/>
      <c r="BS577" s="598"/>
      <c r="BT577" s="598"/>
      <c r="BU577" s="598"/>
      <c r="BV577" s="598"/>
      <c r="BW577" s="598"/>
      <c r="BX577" s="598"/>
      <c r="BY577" s="598"/>
      <c r="BZ577" s="598"/>
      <c r="CA577" s="598"/>
      <c r="CB577" s="598"/>
      <c r="CC577" s="598"/>
      <c r="CD577" s="598"/>
      <c r="CE577" s="598"/>
      <c r="CF577" s="598"/>
      <c r="CG577" s="598"/>
      <c r="CH577" s="598"/>
      <c r="CI577" s="598"/>
      <c r="CJ577" s="598"/>
      <c r="CK577" s="598"/>
      <c r="CL577" s="598"/>
      <c r="CM577" s="598"/>
      <c r="CN577" s="598"/>
      <c r="CO577" s="598"/>
      <c r="CP577" s="598"/>
      <c r="CQ577" s="598"/>
      <c r="CR577" s="598"/>
      <c r="CS577" s="598"/>
      <c r="CT577" s="598"/>
      <c r="CU577" s="598"/>
      <c r="CV577" s="598"/>
      <c r="CW577" s="598"/>
      <c r="CX577" s="598"/>
      <c r="CY577" s="598"/>
      <c r="CZ577" s="598"/>
      <c r="DA577" s="598"/>
      <c r="DB577" s="598"/>
      <c r="DC577" s="598"/>
      <c r="DD577" s="598"/>
      <c r="DE577" s="598"/>
      <c r="DF577" s="598"/>
      <c r="DG577" s="598"/>
      <c r="DH577" s="598"/>
      <c r="DI577" s="598"/>
      <c r="DJ577" s="598"/>
      <c r="DK577" s="598"/>
      <c r="DL577" s="598"/>
      <c r="DM577" s="598"/>
      <c r="DN577" s="598"/>
      <c r="DO577" s="598"/>
      <c r="DP577" s="598"/>
      <c r="DQ577" s="598"/>
      <c r="DR577" s="598"/>
      <c r="DS577" s="598"/>
      <c r="DT577" s="598"/>
      <c r="DU577" s="598"/>
      <c r="DV577" s="598"/>
      <c r="DW577" s="598"/>
      <c r="DX577" s="598"/>
      <c r="DY577" s="598"/>
      <c r="DZ577" s="598"/>
      <c r="EA577" s="598"/>
      <c r="EB577" s="598"/>
      <c r="EC577" s="598"/>
      <c r="ED577" s="598"/>
      <c r="EE577" s="598"/>
      <c r="EF577" s="540"/>
      <c r="EG577" s="540"/>
      <c r="EH577" s="540"/>
    </row>
    <row r="578" spans="1:138" ht="15" customHeight="1">
      <c r="A578" s="598"/>
      <c r="B578" s="598"/>
      <c r="C578" s="598"/>
      <c r="D578" s="598"/>
      <c r="E578" s="598"/>
      <c r="F578" s="598"/>
      <c r="G578" s="598"/>
      <c r="H578" s="598"/>
      <c r="I578" s="598"/>
      <c r="J578" s="598"/>
      <c r="K578" s="598"/>
      <c r="L578" s="598"/>
      <c r="M578" s="598"/>
      <c r="N578" s="598"/>
      <c r="O578" s="598"/>
      <c r="P578" s="598"/>
      <c r="Q578" s="598"/>
      <c r="R578" s="598"/>
      <c r="S578" s="598"/>
      <c r="T578" s="598"/>
      <c r="U578" s="598"/>
      <c r="V578" s="598"/>
      <c r="W578" s="598"/>
      <c r="X578" s="598"/>
      <c r="Y578" s="598"/>
      <c r="Z578" s="598"/>
      <c r="AA578" s="598"/>
      <c r="AB578" s="598"/>
      <c r="AC578" s="598"/>
      <c r="AD578" s="598"/>
      <c r="AE578" s="598"/>
      <c r="AF578" s="598"/>
      <c r="AG578" s="598"/>
      <c r="AH578" s="598"/>
      <c r="AI578" s="598"/>
      <c r="AJ578" s="598"/>
      <c r="AK578" s="598"/>
      <c r="AL578" s="598"/>
      <c r="AM578" s="598"/>
      <c r="AN578" s="598"/>
      <c r="AO578" s="598"/>
      <c r="AP578" s="598"/>
      <c r="AQ578" s="598"/>
      <c r="AR578" s="598"/>
      <c r="AS578" s="598"/>
      <c r="AT578" s="598"/>
      <c r="AU578" s="598"/>
      <c r="AV578" s="598"/>
      <c r="AW578" s="598"/>
      <c r="AX578" s="598"/>
      <c r="AY578" s="598"/>
      <c r="AZ578" s="598"/>
      <c r="BA578" s="598"/>
      <c r="BB578" s="598"/>
      <c r="BC578" s="598"/>
      <c r="BD578" s="598"/>
      <c r="BE578" s="598"/>
      <c r="BF578" s="598"/>
      <c r="BG578" s="598"/>
      <c r="BH578" s="598"/>
      <c r="BI578" s="598"/>
      <c r="BJ578" s="598"/>
      <c r="BK578" s="598"/>
      <c r="BL578" s="598"/>
      <c r="BM578" s="598"/>
      <c r="BN578" s="598"/>
      <c r="BO578" s="598"/>
      <c r="BP578" s="598"/>
      <c r="BQ578" s="598"/>
      <c r="BR578" s="598"/>
      <c r="BS578" s="598"/>
      <c r="BT578" s="598"/>
      <c r="BU578" s="598"/>
      <c r="BV578" s="598"/>
      <c r="BW578" s="598"/>
      <c r="BX578" s="598"/>
      <c r="BY578" s="598"/>
      <c r="BZ578" s="598"/>
      <c r="CA578" s="598"/>
      <c r="CB578" s="598"/>
      <c r="CC578" s="598"/>
      <c r="CD578" s="598"/>
      <c r="CE578" s="598"/>
      <c r="CF578" s="598"/>
      <c r="CG578" s="598"/>
      <c r="CH578" s="598"/>
      <c r="CI578" s="598"/>
      <c r="CJ578" s="598"/>
      <c r="CK578" s="598"/>
      <c r="CL578" s="598"/>
      <c r="CM578" s="598"/>
      <c r="CN578" s="598"/>
      <c r="CO578" s="598"/>
      <c r="CP578" s="598"/>
      <c r="CQ578" s="598"/>
      <c r="CR578" s="598"/>
      <c r="CS578" s="598"/>
      <c r="CT578" s="598"/>
      <c r="CU578" s="598"/>
      <c r="CV578" s="598"/>
      <c r="CW578" s="598"/>
      <c r="CX578" s="598"/>
      <c r="CY578" s="598"/>
      <c r="CZ578" s="598"/>
      <c r="DA578" s="598"/>
      <c r="DB578" s="598"/>
      <c r="DC578" s="598"/>
      <c r="DD578" s="598"/>
      <c r="DE578" s="598"/>
      <c r="DF578" s="598"/>
      <c r="DG578" s="598"/>
      <c r="DH578" s="598"/>
      <c r="DI578" s="598"/>
      <c r="DJ578" s="598"/>
      <c r="DK578" s="598"/>
      <c r="DL578" s="598"/>
      <c r="DM578" s="598"/>
      <c r="DN578" s="598"/>
      <c r="DO578" s="598"/>
      <c r="DP578" s="598"/>
      <c r="DQ578" s="598"/>
      <c r="DR578" s="598"/>
      <c r="DS578" s="598"/>
      <c r="DT578" s="598"/>
      <c r="DU578" s="598"/>
      <c r="DV578" s="598"/>
      <c r="DW578" s="598"/>
      <c r="DX578" s="598"/>
      <c r="DY578" s="598"/>
      <c r="DZ578" s="598"/>
      <c r="EA578" s="598"/>
      <c r="EB578" s="598"/>
      <c r="EC578" s="598"/>
      <c r="ED578" s="598"/>
      <c r="EE578" s="598"/>
      <c r="EF578" s="540"/>
      <c r="EG578" s="540"/>
      <c r="EH578" s="540"/>
    </row>
    <row r="579" spans="1:138" ht="15" customHeight="1">
      <c r="A579" s="598"/>
      <c r="B579" s="598"/>
      <c r="C579" s="598"/>
      <c r="D579" s="598"/>
      <c r="E579" s="598"/>
      <c r="F579" s="598"/>
      <c r="G579" s="598"/>
      <c r="H579" s="598"/>
      <c r="I579" s="598"/>
      <c r="J579" s="598"/>
      <c r="K579" s="598"/>
      <c r="L579" s="598"/>
      <c r="M579" s="598"/>
      <c r="N579" s="598"/>
      <c r="O579" s="598"/>
      <c r="P579" s="598"/>
      <c r="Q579" s="598"/>
      <c r="R579" s="598"/>
      <c r="S579" s="598"/>
      <c r="T579" s="598"/>
      <c r="U579" s="598"/>
      <c r="V579" s="598"/>
      <c r="W579" s="598"/>
      <c r="X579" s="598"/>
      <c r="Y579" s="598"/>
      <c r="Z579" s="598"/>
      <c r="AA579" s="598"/>
      <c r="AB579" s="598"/>
      <c r="AC579" s="598"/>
      <c r="AD579" s="598"/>
      <c r="AE579" s="598"/>
      <c r="AF579" s="598"/>
      <c r="AG579" s="598"/>
      <c r="AH579" s="598"/>
      <c r="AI579" s="598"/>
      <c r="AJ579" s="598"/>
      <c r="AK579" s="598"/>
      <c r="AL579" s="598"/>
      <c r="AM579" s="598"/>
      <c r="AN579" s="598"/>
      <c r="AO579" s="598"/>
      <c r="AP579" s="598"/>
      <c r="AQ579" s="598"/>
      <c r="AR579" s="598"/>
      <c r="AS579" s="598"/>
      <c r="AT579" s="598"/>
      <c r="AU579" s="598"/>
      <c r="AV579" s="598"/>
      <c r="AW579" s="598"/>
      <c r="AX579" s="598"/>
      <c r="AY579" s="598"/>
      <c r="AZ579" s="598"/>
      <c r="BA579" s="598"/>
      <c r="BB579" s="598"/>
      <c r="BC579" s="598"/>
      <c r="BD579" s="598"/>
      <c r="BE579" s="598"/>
      <c r="BF579" s="598"/>
      <c r="BG579" s="598"/>
      <c r="BH579" s="598"/>
      <c r="BI579" s="598"/>
      <c r="BJ579" s="598"/>
      <c r="BK579" s="598"/>
      <c r="BL579" s="598"/>
      <c r="BM579" s="598"/>
      <c r="BN579" s="598"/>
      <c r="BO579" s="598"/>
      <c r="BP579" s="598"/>
      <c r="BQ579" s="598"/>
      <c r="BR579" s="598"/>
      <c r="BS579" s="598"/>
      <c r="BT579" s="598"/>
      <c r="BU579" s="598"/>
      <c r="BV579" s="598"/>
      <c r="BW579" s="598"/>
      <c r="BX579" s="598"/>
      <c r="BY579" s="598"/>
      <c r="BZ579" s="598"/>
      <c r="CA579" s="598"/>
      <c r="CB579" s="598"/>
      <c r="CC579" s="598"/>
      <c r="CD579" s="598"/>
      <c r="CE579" s="598"/>
      <c r="CF579" s="598"/>
      <c r="CG579" s="598"/>
      <c r="CH579" s="598"/>
      <c r="CI579" s="598"/>
      <c r="CJ579" s="598"/>
      <c r="CK579" s="598"/>
      <c r="CL579" s="598"/>
      <c r="CM579" s="598"/>
      <c r="CN579" s="598"/>
      <c r="CO579" s="598"/>
      <c r="CP579" s="598"/>
      <c r="CQ579" s="598"/>
      <c r="CR579" s="598"/>
      <c r="CS579" s="598"/>
      <c r="CT579" s="598"/>
      <c r="CU579" s="598"/>
      <c r="CV579" s="598"/>
      <c r="CW579" s="598"/>
      <c r="CX579" s="598"/>
      <c r="CY579" s="598"/>
      <c r="CZ579" s="598"/>
      <c r="DA579" s="598"/>
      <c r="DB579" s="598"/>
      <c r="DC579" s="598"/>
      <c r="DD579" s="598"/>
      <c r="DE579" s="598"/>
      <c r="DF579" s="598"/>
      <c r="DG579" s="598"/>
      <c r="DH579" s="598"/>
      <c r="DI579" s="598"/>
      <c r="DJ579" s="598"/>
      <c r="DK579" s="598"/>
      <c r="DL579" s="598"/>
      <c r="DM579" s="598"/>
      <c r="DN579" s="598"/>
      <c r="DO579" s="598"/>
      <c r="DP579" s="598"/>
      <c r="DQ579" s="598"/>
      <c r="DR579" s="598"/>
      <c r="DS579" s="598"/>
      <c r="DT579" s="598"/>
      <c r="DU579" s="598"/>
      <c r="DV579" s="598"/>
      <c r="DW579" s="598"/>
      <c r="DX579" s="598"/>
      <c r="DY579" s="598"/>
      <c r="DZ579" s="598"/>
      <c r="EA579" s="598"/>
      <c r="EB579" s="598"/>
      <c r="EC579" s="598"/>
      <c r="ED579" s="598"/>
      <c r="EE579" s="598"/>
      <c r="EF579" s="540"/>
      <c r="EG579" s="540"/>
      <c r="EH579" s="540"/>
    </row>
    <row r="580" spans="1:138" ht="15" customHeight="1">
      <c r="A580" s="598"/>
      <c r="B580" s="598"/>
      <c r="C580" s="598"/>
      <c r="D580" s="598"/>
      <c r="E580" s="598"/>
      <c r="F580" s="598"/>
      <c r="G580" s="598"/>
      <c r="H580" s="598"/>
      <c r="I580" s="598"/>
      <c r="J580" s="598"/>
      <c r="K580" s="598"/>
      <c r="L580" s="598"/>
      <c r="M580" s="598"/>
      <c r="N580" s="598"/>
      <c r="O580" s="598"/>
      <c r="P580" s="598"/>
      <c r="Q580" s="598"/>
      <c r="R580" s="598"/>
      <c r="S580" s="598"/>
      <c r="T580" s="598"/>
      <c r="U580" s="598"/>
      <c r="V580" s="598"/>
      <c r="W580" s="598"/>
      <c r="X580" s="598"/>
      <c r="Y580" s="598"/>
      <c r="Z580" s="598"/>
      <c r="AA580" s="598"/>
      <c r="AB580" s="598"/>
      <c r="AC580" s="598"/>
      <c r="AD580" s="598"/>
      <c r="AE580" s="598"/>
      <c r="AF580" s="598"/>
      <c r="AG580" s="598"/>
      <c r="AH580" s="598"/>
      <c r="AI580" s="598"/>
      <c r="AJ580" s="598"/>
      <c r="AK580" s="598"/>
      <c r="AL580" s="598"/>
      <c r="AM580" s="598"/>
      <c r="AN580" s="598"/>
      <c r="AO580" s="598"/>
      <c r="AP580" s="598"/>
      <c r="AQ580" s="598"/>
      <c r="AR580" s="598"/>
      <c r="AS580" s="598"/>
      <c r="AT580" s="598"/>
      <c r="AU580" s="598"/>
      <c r="AV580" s="598"/>
      <c r="AW580" s="598"/>
      <c r="AX580" s="598"/>
      <c r="AY580" s="598"/>
      <c r="AZ580" s="598"/>
      <c r="BA580" s="598"/>
      <c r="BB580" s="598"/>
      <c r="BC580" s="598"/>
      <c r="BD580" s="598"/>
      <c r="BE580" s="598"/>
      <c r="BF580" s="598"/>
      <c r="BG580" s="598"/>
      <c r="BH580" s="598"/>
      <c r="BI580" s="598"/>
      <c r="BJ580" s="598"/>
      <c r="BK580" s="598"/>
      <c r="BL580" s="598"/>
      <c r="BM580" s="598"/>
      <c r="BN580" s="598"/>
      <c r="BO580" s="598"/>
      <c r="BP580" s="598"/>
      <c r="BQ580" s="598"/>
      <c r="BR580" s="598"/>
      <c r="BS580" s="598"/>
      <c r="BT580" s="598"/>
      <c r="BU580" s="598"/>
      <c r="BV580" s="598"/>
      <c r="BW580" s="598"/>
      <c r="BX580" s="598"/>
      <c r="BY580" s="598"/>
      <c r="BZ580" s="598"/>
      <c r="CA580" s="598"/>
      <c r="CB580" s="598"/>
      <c r="CC580" s="598"/>
      <c r="CD580" s="598"/>
      <c r="CE580" s="598"/>
      <c r="CF580" s="598"/>
      <c r="CG580" s="598"/>
      <c r="CH580" s="598"/>
      <c r="CI580" s="598"/>
      <c r="CJ580" s="598"/>
      <c r="CK580" s="598"/>
      <c r="CL580" s="598"/>
      <c r="CM580" s="598"/>
      <c r="CN580" s="598"/>
      <c r="CO580" s="598"/>
      <c r="CP580" s="598"/>
      <c r="CQ580" s="598"/>
      <c r="CR580" s="598"/>
      <c r="CS580" s="598"/>
      <c r="CT580" s="598"/>
      <c r="CU580" s="598"/>
      <c r="CV580" s="598"/>
      <c r="CW580" s="598"/>
      <c r="CX580" s="598"/>
      <c r="CY580" s="598"/>
      <c r="CZ580" s="598"/>
      <c r="DA580" s="598"/>
      <c r="DB580" s="598"/>
      <c r="DC580" s="598"/>
      <c r="DD580" s="598"/>
      <c r="DE580" s="598"/>
      <c r="DF580" s="598"/>
      <c r="DG580" s="598"/>
      <c r="DH580" s="598"/>
      <c r="DI580" s="598"/>
      <c r="DJ580" s="598"/>
      <c r="DK580" s="598"/>
      <c r="DL580" s="598"/>
      <c r="DM580" s="598"/>
      <c r="DN580" s="598"/>
      <c r="DO580" s="598"/>
      <c r="DP580" s="598"/>
      <c r="DQ580" s="598"/>
      <c r="DR580" s="598"/>
      <c r="DS580" s="598"/>
      <c r="DT580" s="598"/>
      <c r="DU580" s="598"/>
      <c r="DV580" s="598"/>
      <c r="DW580" s="598"/>
      <c r="DX580" s="598"/>
      <c r="DY580" s="598"/>
      <c r="DZ580" s="598"/>
      <c r="EA580" s="598"/>
      <c r="EB580" s="598"/>
      <c r="EC580" s="598"/>
      <c r="ED580" s="598"/>
      <c r="EE580" s="598"/>
      <c r="EF580" s="540"/>
      <c r="EG580" s="540"/>
      <c r="EH580" s="540"/>
    </row>
    <row r="581" spans="1:138" ht="15" customHeight="1">
      <c r="A581" s="598"/>
      <c r="B581" s="598"/>
      <c r="C581" s="598"/>
      <c r="D581" s="598"/>
      <c r="E581" s="598"/>
      <c r="F581" s="598"/>
      <c r="G581" s="598"/>
      <c r="H581" s="598"/>
      <c r="I581" s="598"/>
      <c r="J581" s="598"/>
      <c r="K581" s="598"/>
      <c r="L581" s="598"/>
      <c r="M581" s="598"/>
      <c r="N581" s="598"/>
      <c r="O581" s="598"/>
      <c r="P581" s="598"/>
      <c r="Q581" s="598"/>
      <c r="R581" s="598"/>
      <c r="S581" s="598"/>
      <c r="T581" s="598"/>
      <c r="U581" s="598"/>
      <c r="V581" s="598"/>
      <c r="W581" s="598"/>
      <c r="X581" s="598"/>
      <c r="Y581" s="598"/>
      <c r="Z581" s="598"/>
      <c r="AA581" s="598"/>
      <c r="AB581" s="598"/>
      <c r="AC581" s="598"/>
      <c r="AD581" s="598"/>
      <c r="AE581" s="598"/>
      <c r="AF581" s="598"/>
      <c r="AG581" s="598"/>
      <c r="AH581" s="598"/>
      <c r="AI581" s="598"/>
      <c r="AJ581" s="598"/>
      <c r="AK581" s="598"/>
      <c r="AL581" s="598"/>
      <c r="AM581" s="598"/>
      <c r="AN581" s="598"/>
      <c r="AO581" s="598"/>
      <c r="AP581" s="598"/>
      <c r="AQ581" s="598"/>
      <c r="AR581" s="598"/>
      <c r="AS581" s="598"/>
      <c r="AT581" s="598"/>
      <c r="AU581" s="598"/>
      <c r="AV581" s="598"/>
      <c r="AW581" s="598"/>
      <c r="AX581" s="598"/>
      <c r="AY581" s="598"/>
      <c r="AZ581" s="598"/>
      <c r="BA581" s="598"/>
      <c r="BB581" s="598"/>
      <c r="BC581" s="598"/>
      <c r="BD581" s="598"/>
      <c r="BE581" s="598"/>
      <c r="BF581" s="598"/>
      <c r="BG581" s="598"/>
      <c r="BH581" s="598"/>
      <c r="BI581" s="598"/>
      <c r="BJ581" s="598"/>
      <c r="BK581" s="598"/>
      <c r="BL581" s="598"/>
      <c r="BM581" s="598"/>
      <c r="BN581" s="598"/>
      <c r="BO581" s="598"/>
      <c r="BP581" s="598"/>
      <c r="BQ581" s="598"/>
      <c r="BR581" s="598"/>
      <c r="BS581" s="598"/>
      <c r="BT581" s="598"/>
      <c r="BU581" s="598"/>
      <c r="BV581" s="598"/>
      <c r="BW581" s="598"/>
      <c r="BX581" s="598"/>
      <c r="BY581" s="598"/>
      <c r="BZ581" s="598"/>
      <c r="CA581" s="598"/>
      <c r="CB581" s="598"/>
      <c r="CC581" s="598"/>
      <c r="CD581" s="598"/>
      <c r="CE581" s="598"/>
      <c r="CF581" s="598"/>
      <c r="CG581" s="598"/>
      <c r="CH581" s="598"/>
      <c r="CI581" s="598"/>
      <c r="CJ581" s="598"/>
      <c r="CK581" s="598"/>
      <c r="CL581" s="598"/>
      <c r="CM581" s="598"/>
      <c r="CN581" s="598"/>
      <c r="CO581" s="598"/>
      <c r="CP581" s="598"/>
      <c r="CQ581" s="598"/>
      <c r="CR581" s="598"/>
      <c r="CS581" s="598"/>
      <c r="CT581" s="598"/>
      <c r="CU581" s="598"/>
      <c r="CV581" s="598"/>
      <c r="CW581" s="598"/>
      <c r="CX581" s="598"/>
      <c r="CY581" s="598"/>
      <c r="CZ581" s="598"/>
      <c r="DA581" s="598"/>
      <c r="DB581" s="598"/>
      <c r="DC581" s="598"/>
      <c r="DD581" s="598"/>
      <c r="DE581" s="598"/>
      <c r="DF581" s="598"/>
      <c r="DG581" s="598"/>
      <c r="DH581" s="598"/>
      <c r="DI581" s="598"/>
      <c r="DJ581" s="598"/>
      <c r="DK581" s="598"/>
      <c r="DL581" s="598"/>
      <c r="DM581" s="598"/>
      <c r="DN581" s="598"/>
      <c r="DO581" s="598"/>
      <c r="DP581" s="598"/>
      <c r="DQ581" s="598"/>
      <c r="DR581" s="598"/>
      <c r="DS581" s="598"/>
      <c r="DT581" s="598"/>
      <c r="DU581" s="598"/>
      <c r="DV581" s="598"/>
      <c r="DW581" s="598"/>
      <c r="DX581" s="598"/>
      <c r="DY581" s="598"/>
      <c r="DZ581" s="598"/>
      <c r="EA581" s="598"/>
      <c r="EB581" s="598"/>
      <c r="EC581" s="598"/>
      <c r="ED581" s="598"/>
      <c r="EE581" s="598"/>
    </row>
    <row r="582" spans="1:138" ht="15" customHeight="1">
      <c r="A582" s="598"/>
      <c r="B582" s="598"/>
      <c r="C582" s="598"/>
      <c r="D582" s="598"/>
      <c r="E582" s="598"/>
      <c r="F582" s="598"/>
      <c r="G582" s="598"/>
      <c r="H582" s="598"/>
      <c r="I582" s="598"/>
      <c r="J582" s="598"/>
      <c r="K582" s="598"/>
      <c r="L582" s="598"/>
      <c r="M582" s="598"/>
      <c r="N582" s="598"/>
      <c r="O582" s="598"/>
      <c r="P582" s="598"/>
      <c r="Q582" s="598"/>
      <c r="R582" s="598"/>
      <c r="S582" s="598"/>
      <c r="T582" s="598"/>
      <c r="U582" s="598"/>
      <c r="V582" s="598"/>
      <c r="W582" s="598"/>
      <c r="X582" s="598"/>
      <c r="Y582" s="598"/>
      <c r="Z582" s="598"/>
      <c r="AA582" s="598"/>
      <c r="AB582" s="598"/>
      <c r="AC582" s="598"/>
      <c r="AD582" s="598"/>
      <c r="AE582" s="598"/>
      <c r="AF582" s="598"/>
      <c r="AG582" s="598"/>
      <c r="AH582" s="598"/>
      <c r="AI582" s="598"/>
      <c r="AJ582" s="598"/>
      <c r="AK582" s="598"/>
      <c r="AL582" s="598"/>
      <c r="AM582" s="598"/>
      <c r="AN582" s="598"/>
      <c r="AO582" s="598"/>
      <c r="AP582" s="598"/>
      <c r="AQ582" s="598"/>
      <c r="AR582" s="598"/>
      <c r="AS582" s="598"/>
      <c r="AT582" s="598"/>
      <c r="AU582" s="598"/>
      <c r="AV582" s="598"/>
      <c r="AW582" s="598"/>
      <c r="AX582" s="598"/>
      <c r="AY582" s="598"/>
      <c r="AZ582" s="598"/>
      <c r="BA582" s="598"/>
      <c r="BB582" s="598"/>
      <c r="BC582" s="598"/>
      <c r="BD582" s="598"/>
      <c r="BE582" s="598"/>
      <c r="BF582" s="598"/>
      <c r="BG582" s="598"/>
      <c r="BH582" s="598"/>
      <c r="BI582" s="598"/>
      <c r="BJ582" s="598"/>
      <c r="BK582" s="598"/>
      <c r="BL582" s="598"/>
      <c r="BM582" s="598"/>
      <c r="BN582" s="598"/>
      <c r="BO582" s="598"/>
      <c r="BP582" s="598"/>
      <c r="BQ582" s="598"/>
      <c r="BR582" s="598"/>
      <c r="BS582" s="598"/>
      <c r="BT582" s="598"/>
      <c r="BU582" s="598"/>
      <c r="BV582" s="598"/>
      <c r="BW582" s="598"/>
      <c r="BX582" s="598"/>
      <c r="BY582" s="598"/>
      <c r="BZ582" s="598"/>
      <c r="CA582" s="598"/>
      <c r="CB582" s="598"/>
      <c r="CC582" s="598"/>
      <c r="CD582" s="598"/>
      <c r="CE582" s="598"/>
      <c r="CF582" s="598"/>
      <c r="CG582" s="598"/>
      <c r="CH582" s="598"/>
      <c r="CI582" s="598"/>
      <c r="CJ582" s="598"/>
      <c r="CK582" s="598"/>
      <c r="CL582" s="598"/>
      <c r="CM582" s="598"/>
      <c r="CN582" s="598"/>
      <c r="CO582" s="598"/>
      <c r="CP582" s="598"/>
      <c r="CQ582" s="598"/>
      <c r="CR582" s="598"/>
      <c r="CS582" s="598"/>
      <c r="CT582" s="598"/>
      <c r="CU582" s="598"/>
      <c r="CV582" s="598"/>
      <c r="CW582" s="598"/>
      <c r="CX582" s="598"/>
      <c r="CY582" s="598"/>
      <c r="CZ582" s="598"/>
      <c r="DA582" s="598"/>
      <c r="DB582" s="598"/>
      <c r="DC582" s="598"/>
      <c r="DD582" s="598"/>
      <c r="DE582" s="598"/>
      <c r="DF582" s="598"/>
      <c r="DG582" s="598"/>
      <c r="DH582" s="598"/>
      <c r="DI582" s="598"/>
      <c r="DJ582" s="598"/>
      <c r="DK582" s="598"/>
      <c r="DL582" s="598"/>
      <c r="DM582" s="598"/>
      <c r="DN582" s="598"/>
      <c r="DO582" s="598"/>
      <c r="DP582" s="598"/>
      <c r="DQ582" s="598"/>
      <c r="DR582" s="598"/>
      <c r="DS582" s="598"/>
      <c r="DT582" s="598"/>
      <c r="DU582" s="598"/>
      <c r="DV582" s="598"/>
      <c r="DW582" s="598"/>
      <c r="DX582" s="598"/>
      <c r="DY582" s="598"/>
      <c r="DZ582" s="598"/>
      <c r="EA582" s="598"/>
      <c r="EB582" s="598"/>
      <c r="EC582" s="598"/>
      <c r="ED582" s="598"/>
      <c r="EE582" s="598"/>
    </row>
    <row r="583" spans="1:138" ht="15" customHeight="1">
      <c r="A583" s="598"/>
      <c r="B583" s="598"/>
      <c r="C583" s="598"/>
      <c r="D583" s="598"/>
      <c r="E583" s="598"/>
      <c r="F583" s="598"/>
      <c r="G583" s="598"/>
      <c r="H583" s="598"/>
      <c r="I583" s="598"/>
      <c r="J583" s="598"/>
      <c r="K583" s="598"/>
      <c r="L583" s="598"/>
      <c r="M583" s="598"/>
      <c r="N583" s="598"/>
      <c r="O583" s="598"/>
      <c r="P583" s="598"/>
      <c r="Q583" s="598"/>
      <c r="R583" s="598"/>
      <c r="S583" s="598"/>
      <c r="T583" s="598"/>
      <c r="U583" s="598"/>
      <c r="V583" s="598"/>
      <c r="W583" s="598"/>
      <c r="X583" s="598"/>
      <c r="Y583" s="598"/>
      <c r="Z583" s="598"/>
      <c r="AA583" s="598"/>
      <c r="AB583" s="598"/>
      <c r="AC583" s="598"/>
      <c r="AD583" s="598"/>
      <c r="AE583" s="598"/>
      <c r="AF583" s="598"/>
      <c r="AG583" s="598"/>
      <c r="AH583" s="598"/>
      <c r="AI583" s="598"/>
      <c r="AJ583" s="598"/>
      <c r="AK583" s="598"/>
      <c r="AL583" s="598"/>
      <c r="AM583" s="598"/>
      <c r="AN583" s="598"/>
      <c r="AO583" s="598"/>
      <c r="AP583" s="598"/>
      <c r="AQ583" s="598"/>
      <c r="AR583" s="598"/>
      <c r="AS583" s="598"/>
      <c r="AT583" s="598"/>
      <c r="AU583" s="598"/>
      <c r="AV583" s="598"/>
      <c r="AW583" s="598"/>
      <c r="AX583" s="598"/>
      <c r="AY583" s="598"/>
      <c r="AZ583" s="598"/>
      <c r="BA583" s="598"/>
      <c r="BB583" s="598"/>
      <c r="BC583" s="598"/>
      <c r="BD583" s="598"/>
      <c r="BE583" s="598"/>
      <c r="BF583" s="598"/>
      <c r="BG583" s="598"/>
      <c r="BH583" s="598"/>
      <c r="BI583" s="598"/>
      <c r="BJ583" s="598"/>
      <c r="BK583" s="598"/>
      <c r="BL583" s="598"/>
      <c r="BM583" s="598"/>
      <c r="BN583" s="598"/>
      <c r="BO583" s="598"/>
      <c r="BP583" s="598"/>
      <c r="BQ583" s="598"/>
      <c r="BR583" s="598"/>
      <c r="BS583" s="598"/>
      <c r="BT583" s="598"/>
      <c r="BU583" s="598"/>
      <c r="BV583" s="598"/>
      <c r="BW583" s="598"/>
      <c r="BX583" s="598"/>
      <c r="BY583" s="598"/>
      <c r="BZ583" s="598"/>
      <c r="CA583" s="598"/>
      <c r="CB583" s="598"/>
      <c r="CC583" s="598"/>
      <c r="CD583" s="598"/>
      <c r="CE583" s="598"/>
      <c r="CF583" s="598"/>
      <c r="CG583" s="598"/>
      <c r="CH583" s="598"/>
      <c r="CI583" s="598"/>
      <c r="CJ583" s="598"/>
      <c r="CK583" s="598"/>
      <c r="CL583" s="598"/>
      <c r="CM583" s="598"/>
      <c r="CN583" s="598"/>
      <c r="CO583" s="598"/>
      <c r="CP583" s="598"/>
      <c r="CQ583" s="598"/>
      <c r="CR583" s="598"/>
      <c r="CS583" s="598"/>
      <c r="CT583" s="598"/>
      <c r="CU583" s="598"/>
      <c r="CV583" s="598"/>
      <c r="CW583" s="598"/>
      <c r="CX583" s="598"/>
      <c r="CY583" s="598"/>
      <c r="CZ583" s="598"/>
      <c r="DA583" s="598"/>
      <c r="DB583" s="598"/>
      <c r="DC583" s="598"/>
      <c r="DD583" s="598"/>
      <c r="DE583" s="598"/>
      <c r="DF583" s="598"/>
      <c r="DG583" s="598"/>
      <c r="DH583" s="598"/>
      <c r="DI583" s="598"/>
      <c r="DJ583" s="598"/>
      <c r="DK583" s="598"/>
      <c r="DL583" s="598"/>
      <c r="DM583" s="598"/>
      <c r="DN583" s="598"/>
      <c r="DO583" s="598"/>
      <c r="DP583" s="598"/>
      <c r="DQ583" s="598"/>
      <c r="DR583" s="598"/>
      <c r="DS583" s="598"/>
      <c r="DT583" s="598"/>
      <c r="DU583" s="598"/>
      <c r="DV583" s="598"/>
      <c r="DW583" s="598"/>
      <c r="DX583" s="598"/>
      <c r="DY583" s="598"/>
      <c r="DZ583" s="598"/>
      <c r="EA583" s="598"/>
      <c r="EB583" s="598"/>
      <c r="EC583" s="598"/>
      <c r="ED583" s="598"/>
      <c r="EE583" s="598"/>
    </row>
    <row r="584" spans="1:138" ht="15" customHeight="1">
      <c r="A584" s="598"/>
      <c r="B584" s="598"/>
      <c r="C584" s="598"/>
      <c r="D584" s="598"/>
      <c r="E584" s="598"/>
      <c r="F584" s="598"/>
      <c r="G584" s="598"/>
      <c r="H584" s="598"/>
      <c r="I584" s="598"/>
      <c r="J584" s="598"/>
      <c r="K584" s="598"/>
      <c r="L584" s="598"/>
      <c r="M584" s="598"/>
      <c r="N584" s="598"/>
      <c r="O584" s="598"/>
      <c r="P584" s="598"/>
      <c r="Q584" s="598"/>
      <c r="R584" s="598"/>
      <c r="S584" s="598"/>
      <c r="T584" s="598"/>
      <c r="U584" s="598"/>
      <c r="V584" s="598"/>
      <c r="W584" s="598"/>
      <c r="X584" s="598"/>
      <c r="Y584" s="598"/>
      <c r="Z584" s="598"/>
      <c r="AA584" s="598"/>
      <c r="AB584" s="598"/>
      <c r="AC584" s="598"/>
      <c r="AD584" s="598"/>
      <c r="AE584" s="598"/>
      <c r="AF584" s="598"/>
      <c r="AG584" s="598"/>
      <c r="AH584" s="598"/>
      <c r="AI584" s="598"/>
      <c r="AJ584" s="598"/>
      <c r="AK584" s="598"/>
      <c r="AL584" s="598"/>
      <c r="AM584" s="598"/>
      <c r="AN584" s="598"/>
      <c r="AO584" s="598"/>
      <c r="AP584" s="598"/>
      <c r="AQ584" s="598"/>
      <c r="AR584" s="598"/>
      <c r="AS584" s="598"/>
      <c r="AT584" s="598"/>
      <c r="AU584" s="598"/>
      <c r="AV584" s="598"/>
      <c r="AW584" s="598"/>
      <c r="AX584" s="598"/>
      <c r="AY584" s="598"/>
      <c r="AZ584" s="598"/>
      <c r="BA584" s="598"/>
      <c r="BB584" s="598"/>
      <c r="BC584" s="598"/>
      <c r="BD584" s="598"/>
      <c r="BE584" s="598"/>
      <c r="BF584" s="598"/>
      <c r="BG584" s="598"/>
      <c r="BH584" s="598"/>
      <c r="BI584" s="598"/>
      <c r="BJ584" s="598"/>
      <c r="BK584" s="598"/>
      <c r="BL584" s="598"/>
      <c r="BM584" s="598"/>
      <c r="BN584" s="598"/>
      <c r="BO584" s="598"/>
      <c r="BP584" s="598"/>
      <c r="BQ584" s="598"/>
      <c r="BR584" s="598"/>
      <c r="BS584" s="598"/>
      <c r="BT584" s="598"/>
      <c r="BU584" s="598"/>
      <c r="BV584" s="598"/>
      <c r="BW584" s="598"/>
      <c r="BX584" s="598"/>
      <c r="BY584" s="598"/>
      <c r="BZ584" s="598"/>
      <c r="CA584" s="598"/>
      <c r="CB584" s="598"/>
      <c r="CC584" s="598"/>
      <c r="CD584" s="598"/>
      <c r="CE584" s="598"/>
      <c r="CF584" s="598"/>
      <c r="CG584" s="598"/>
      <c r="CH584" s="598"/>
      <c r="CI584" s="598"/>
      <c r="CJ584" s="598"/>
      <c r="CK584" s="598"/>
      <c r="CL584" s="598"/>
      <c r="CM584" s="598"/>
      <c r="CN584" s="598"/>
      <c r="CO584" s="598"/>
      <c r="CP584" s="598"/>
      <c r="CQ584" s="598"/>
      <c r="CR584" s="598"/>
      <c r="CS584" s="598"/>
      <c r="CT584" s="598"/>
      <c r="CU584" s="598"/>
      <c r="CV584" s="598"/>
      <c r="CW584" s="598"/>
      <c r="CX584" s="598"/>
      <c r="CY584" s="598"/>
      <c r="CZ584" s="598"/>
      <c r="DA584" s="598"/>
      <c r="DB584" s="598"/>
      <c r="DC584" s="598"/>
      <c r="DD584" s="598"/>
      <c r="DE584" s="598"/>
      <c r="DF584" s="598"/>
      <c r="DG584" s="598"/>
      <c r="DH584" s="598"/>
      <c r="DI584" s="598"/>
      <c r="DJ584" s="598"/>
      <c r="DK584" s="598"/>
      <c r="DL584" s="598"/>
      <c r="DM584" s="598"/>
      <c r="DN584" s="598"/>
      <c r="DO584" s="598"/>
      <c r="DP584" s="598"/>
      <c r="DQ584" s="598"/>
      <c r="DR584" s="598"/>
      <c r="DS584" s="598"/>
      <c r="DT584" s="598"/>
      <c r="DU584" s="598"/>
      <c r="DV584" s="598"/>
      <c r="DW584" s="598"/>
      <c r="DX584" s="598"/>
      <c r="DY584" s="598"/>
      <c r="DZ584" s="598"/>
      <c r="EA584" s="598"/>
      <c r="EB584" s="598"/>
      <c r="EC584" s="598"/>
      <c r="ED584" s="598"/>
      <c r="EE584" s="598"/>
    </row>
    <row r="585" spans="1:138" ht="15" customHeight="1">
      <c r="A585" s="598"/>
      <c r="B585" s="598"/>
      <c r="C585" s="598"/>
      <c r="D585" s="598"/>
      <c r="E585" s="598"/>
      <c r="F585" s="598"/>
      <c r="G585" s="598"/>
      <c r="H585" s="598"/>
      <c r="I585" s="598"/>
      <c r="J585" s="598"/>
      <c r="K585" s="598"/>
      <c r="L585" s="598"/>
      <c r="M585" s="598"/>
      <c r="N585" s="598"/>
      <c r="O585" s="598"/>
      <c r="P585" s="598"/>
      <c r="Q585" s="598"/>
      <c r="R585" s="598"/>
      <c r="S585" s="598"/>
      <c r="T585" s="598"/>
      <c r="U585" s="598"/>
      <c r="V585" s="598"/>
      <c r="W585" s="598"/>
      <c r="X585" s="598"/>
      <c r="Y585" s="598"/>
      <c r="Z585" s="598"/>
      <c r="AA585" s="598"/>
      <c r="AB585" s="598"/>
      <c r="AC585" s="598"/>
      <c r="AD585" s="598"/>
      <c r="AE585" s="598"/>
      <c r="AF585" s="598"/>
      <c r="AG585" s="598"/>
      <c r="AH585" s="598"/>
      <c r="AI585" s="598"/>
      <c r="AJ585" s="598"/>
      <c r="AK585" s="598"/>
      <c r="AL585" s="598"/>
      <c r="AM585" s="598"/>
      <c r="AN585" s="598"/>
      <c r="AO585" s="598"/>
      <c r="AP585" s="598"/>
      <c r="AQ585" s="598"/>
      <c r="AR585" s="598"/>
      <c r="AS585" s="598"/>
      <c r="AT585" s="598"/>
      <c r="AU585" s="598"/>
      <c r="AV585" s="598"/>
      <c r="AW585" s="598"/>
      <c r="AX585" s="598"/>
      <c r="AY585" s="598"/>
      <c r="AZ585" s="598"/>
      <c r="BA585" s="598"/>
      <c r="BB585" s="598"/>
      <c r="BC585" s="598"/>
      <c r="BD585" s="598"/>
      <c r="BE585" s="598"/>
      <c r="BF585" s="598"/>
      <c r="BG585" s="598"/>
      <c r="BH585" s="598"/>
      <c r="BI585" s="598"/>
      <c r="BJ585" s="598"/>
      <c r="BK585" s="598"/>
      <c r="BL585" s="598"/>
      <c r="BM585" s="598"/>
      <c r="BN585" s="598"/>
      <c r="BO585" s="598"/>
      <c r="BP585" s="598"/>
      <c r="BQ585" s="598"/>
      <c r="BR585" s="598"/>
      <c r="BS585" s="598"/>
      <c r="BT585" s="598"/>
      <c r="BU585" s="598"/>
      <c r="BV585" s="598"/>
      <c r="BW585" s="598"/>
      <c r="BX585" s="598"/>
      <c r="BY585" s="598"/>
      <c r="BZ585" s="598"/>
      <c r="CA585" s="598"/>
      <c r="CB585" s="598"/>
      <c r="CC585" s="598"/>
      <c r="CD585" s="598"/>
      <c r="CE585" s="598"/>
      <c r="CF585" s="598"/>
      <c r="CG585" s="598"/>
      <c r="CH585" s="598"/>
      <c r="CI585" s="598"/>
      <c r="CJ585" s="598"/>
      <c r="CK585" s="598"/>
      <c r="CL585" s="598"/>
      <c r="CM585" s="598"/>
      <c r="CN585" s="598"/>
      <c r="CO585" s="598"/>
      <c r="CP585" s="598"/>
      <c r="CQ585" s="598"/>
      <c r="CR585" s="598"/>
      <c r="CS585" s="598"/>
      <c r="CT585" s="598"/>
      <c r="CU585" s="598"/>
      <c r="CV585" s="598"/>
      <c r="CW585" s="598"/>
      <c r="CX585" s="598"/>
      <c r="CY585" s="598"/>
      <c r="CZ585" s="598"/>
      <c r="DA585" s="598"/>
      <c r="DB585" s="598"/>
      <c r="DC585" s="598"/>
      <c r="DD585" s="598"/>
      <c r="DE585" s="598"/>
      <c r="DF585" s="598"/>
      <c r="DG585" s="598"/>
      <c r="DH585" s="598"/>
      <c r="DI585" s="598"/>
      <c r="DJ585" s="598"/>
      <c r="DK585" s="598"/>
      <c r="DL585" s="598"/>
      <c r="DM585" s="598"/>
      <c r="DN585" s="598"/>
      <c r="DO585" s="598"/>
      <c r="DP585" s="598"/>
      <c r="DQ585" s="598"/>
      <c r="DR585" s="598"/>
      <c r="DS585" s="598"/>
      <c r="DT585" s="598"/>
      <c r="DU585" s="598"/>
      <c r="DV585" s="598"/>
      <c r="DW585" s="598"/>
      <c r="DX585" s="598"/>
      <c r="DY585" s="598"/>
      <c r="DZ585" s="598"/>
      <c r="EA585" s="598"/>
      <c r="EB585" s="598"/>
      <c r="EC585" s="598"/>
      <c r="ED585" s="598"/>
      <c r="EE585" s="598"/>
    </row>
    <row r="586" spans="1:138" ht="15" customHeight="1">
      <c r="A586" s="598"/>
      <c r="B586" s="598"/>
      <c r="C586" s="598"/>
      <c r="D586" s="598"/>
      <c r="E586" s="598"/>
      <c r="F586" s="598"/>
      <c r="G586" s="598"/>
      <c r="H586" s="598"/>
      <c r="I586" s="598"/>
      <c r="J586" s="598"/>
      <c r="K586" s="598"/>
      <c r="L586" s="598"/>
      <c r="M586" s="598"/>
      <c r="N586" s="598"/>
      <c r="O586" s="598"/>
      <c r="P586" s="598"/>
      <c r="Q586" s="598"/>
      <c r="R586" s="598"/>
      <c r="S586" s="598"/>
      <c r="T586" s="598"/>
      <c r="U586" s="598"/>
      <c r="V586" s="598"/>
      <c r="W586" s="598"/>
      <c r="X586" s="598"/>
      <c r="Y586" s="598"/>
      <c r="Z586" s="598"/>
      <c r="AA586" s="598"/>
      <c r="AB586" s="598"/>
      <c r="AC586" s="598"/>
      <c r="AD586" s="598"/>
      <c r="AE586" s="598"/>
      <c r="AF586" s="598"/>
      <c r="AG586" s="598"/>
      <c r="AH586" s="598"/>
      <c r="AI586" s="598"/>
      <c r="AJ586" s="598"/>
      <c r="AK586" s="598"/>
      <c r="AL586" s="598"/>
      <c r="AM586" s="598"/>
      <c r="AN586" s="598"/>
      <c r="AO586" s="598"/>
      <c r="AP586" s="598"/>
      <c r="AQ586" s="598"/>
      <c r="AR586" s="598"/>
      <c r="AS586" s="598"/>
      <c r="AT586" s="598"/>
      <c r="AU586" s="598"/>
      <c r="AV586" s="598"/>
      <c r="AW586" s="598"/>
      <c r="AX586" s="598"/>
      <c r="AY586" s="598"/>
      <c r="AZ586" s="598"/>
      <c r="BA586" s="598"/>
      <c r="BB586" s="598"/>
      <c r="BC586" s="598"/>
      <c r="BD586" s="598"/>
      <c r="BE586" s="598"/>
      <c r="BF586" s="598"/>
      <c r="BG586" s="598"/>
      <c r="BH586" s="598"/>
      <c r="BI586" s="598"/>
      <c r="BJ586" s="598"/>
      <c r="BK586" s="598"/>
      <c r="BL586" s="598"/>
      <c r="BM586" s="598"/>
      <c r="BN586" s="598"/>
      <c r="BO586" s="598"/>
      <c r="BP586" s="598"/>
      <c r="BQ586" s="598"/>
      <c r="BR586" s="598"/>
      <c r="BS586" s="598"/>
      <c r="BT586" s="598"/>
      <c r="BU586" s="598"/>
      <c r="BV586" s="598"/>
      <c r="BW586" s="598"/>
      <c r="BX586" s="598"/>
      <c r="BY586" s="598"/>
      <c r="BZ586" s="598"/>
      <c r="CA586" s="598"/>
      <c r="CB586" s="598"/>
      <c r="CC586" s="598"/>
      <c r="CD586" s="598"/>
      <c r="CE586" s="598"/>
      <c r="CF586" s="598"/>
      <c r="CG586" s="598"/>
      <c r="CH586" s="598"/>
      <c r="CI586" s="598"/>
      <c r="CJ586" s="598"/>
      <c r="CK586" s="598"/>
      <c r="CL586" s="598"/>
      <c r="CM586" s="598"/>
      <c r="CN586" s="598"/>
      <c r="CO586" s="598"/>
      <c r="CP586" s="598"/>
      <c r="CQ586" s="598"/>
      <c r="CR586" s="598"/>
      <c r="CS586" s="598"/>
      <c r="CT586" s="598"/>
      <c r="CU586" s="598"/>
      <c r="CV586" s="598"/>
      <c r="CW586" s="598"/>
      <c r="CX586" s="598"/>
      <c r="CY586" s="598"/>
      <c r="CZ586" s="598"/>
      <c r="DA586" s="598"/>
      <c r="DB586" s="598"/>
      <c r="DC586" s="598"/>
      <c r="DD586" s="598"/>
      <c r="DE586" s="598"/>
      <c r="DF586" s="598"/>
      <c r="DG586" s="598"/>
      <c r="DH586" s="598"/>
      <c r="DI586" s="598"/>
      <c r="DJ586" s="598"/>
      <c r="DK586" s="598"/>
      <c r="DL586" s="598"/>
      <c r="DM586" s="598"/>
      <c r="DN586" s="598"/>
      <c r="DO586" s="598"/>
      <c r="DP586" s="598"/>
      <c r="DQ586" s="598"/>
      <c r="DR586" s="598"/>
      <c r="DS586" s="598"/>
      <c r="DT586" s="598"/>
      <c r="DU586" s="598"/>
      <c r="DV586" s="598"/>
      <c r="DW586" s="598"/>
      <c r="DX586" s="598"/>
      <c r="DY586" s="598"/>
      <c r="DZ586" s="598"/>
      <c r="EA586" s="598"/>
      <c r="EB586" s="598"/>
      <c r="EC586" s="598"/>
      <c r="ED586" s="598"/>
      <c r="EE586" s="598"/>
    </row>
    <row r="587" spans="1:138" ht="15" customHeight="1">
      <c r="A587" s="598"/>
      <c r="B587" s="598"/>
      <c r="C587" s="598"/>
      <c r="D587" s="598"/>
      <c r="E587" s="598"/>
      <c r="F587" s="598"/>
      <c r="G587" s="598"/>
      <c r="H587" s="598"/>
      <c r="I587" s="598"/>
      <c r="J587" s="598"/>
      <c r="K587" s="598"/>
      <c r="L587" s="598"/>
      <c r="M587" s="598"/>
      <c r="N587" s="598"/>
      <c r="O587" s="598"/>
      <c r="P587" s="598"/>
      <c r="Q587" s="598"/>
      <c r="R587" s="598"/>
      <c r="S587" s="598"/>
      <c r="T587" s="598"/>
      <c r="U587" s="598"/>
      <c r="V587" s="598"/>
      <c r="W587" s="598"/>
      <c r="X587" s="598"/>
      <c r="Y587" s="598"/>
      <c r="Z587" s="598"/>
      <c r="AA587" s="598"/>
      <c r="AB587" s="598"/>
      <c r="AC587" s="598"/>
      <c r="AD587" s="598"/>
      <c r="AE587" s="598"/>
      <c r="AF587" s="598"/>
      <c r="AG587" s="598"/>
      <c r="AH587" s="598"/>
      <c r="AI587" s="598"/>
      <c r="AJ587" s="598"/>
      <c r="AK587" s="598"/>
      <c r="AL587" s="598"/>
      <c r="AM587" s="598"/>
      <c r="AN587" s="598"/>
      <c r="AO587" s="598"/>
      <c r="AP587" s="598"/>
      <c r="AQ587" s="598"/>
      <c r="AR587" s="598"/>
      <c r="AS587" s="598"/>
      <c r="AT587" s="598"/>
      <c r="AU587" s="598"/>
      <c r="AV587" s="598"/>
      <c r="AW587" s="598"/>
      <c r="AX587" s="598"/>
      <c r="AY587" s="598"/>
      <c r="AZ587" s="598"/>
      <c r="BA587" s="598"/>
      <c r="BB587" s="598"/>
      <c r="BC587" s="598"/>
      <c r="BD587" s="598"/>
      <c r="BE587" s="598"/>
      <c r="BF587" s="598"/>
      <c r="BG587" s="598"/>
      <c r="BH587" s="598"/>
      <c r="BI587" s="598"/>
      <c r="BJ587" s="598"/>
      <c r="BK587" s="598"/>
      <c r="BL587" s="598"/>
      <c r="BM587" s="598"/>
      <c r="BN587" s="598"/>
      <c r="BO587" s="598"/>
      <c r="BP587" s="598"/>
      <c r="BQ587" s="598"/>
      <c r="BR587" s="598"/>
      <c r="BS587" s="598"/>
      <c r="BT587" s="598"/>
      <c r="BU587" s="598"/>
      <c r="BV587" s="598"/>
      <c r="BW587" s="598"/>
      <c r="BX587" s="598"/>
      <c r="BY587" s="598"/>
      <c r="BZ587" s="598"/>
      <c r="CA587" s="598"/>
      <c r="CB587" s="598"/>
      <c r="CC587" s="598"/>
      <c r="CD587" s="598"/>
      <c r="CE587" s="598"/>
      <c r="CF587" s="598"/>
      <c r="CG587" s="598"/>
      <c r="CH587" s="598"/>
      <c r="CI587" s="598"/>
      <c r="CJ587" s="598"/>
      <c r="CK587" s="598"/>
      <c r="CL587" s="598"/>
      <c r="CM587" s="598"/>
      <c r="CN587" s="598"/>
      <c r="CO587" s="598"/>
      <c r="CP587" s="598"/>
      <c r="CQ587" s="598"/>
      <c r="CR587" s="598"/>
      <c r="CS587" s="598"/>
      <c r="CT587" s="598"/>
      <c r="CU587" s="598"/>
      <c r="CV587" s="598"/>
      <c r="CW587" s="598"/>
      <c r="CX587" s="598"/>
      <c r="CY587" s="598"/>
      <c r="CZ587" s="598"/>
      <c r="DA587" s="598"/>
      <c r="DB587" s="598"/>
      <c r="DC587" s="598"/>
      <c r="DD587" s="598"/>
      <c r="DE587" s="598"/>
      <c r="DF587" s="598"/>
      <c r="DG587" s="598"/>
      <c r="DH587" s="598"/>
      <c r="DI587" s="598"/>
      <c r="DJ587" s="598"/>
      <c r="DK587" s="598"/>
      <c r="DL587" s="598"/>
      <c r="DM587" s="598"/>
      <c r="DN587" s="598"/>
      <c r="DO587" s="598"/>
      <c r="DP587" s="598"/>
      <c r="DQ587" s="598"/>
      <c r="DR587" s="598"/>
      <c r="DS587" s="598"/>
      <c r="DT587" s="598"/>
      <c r="DU587" s="598"/>
      <c r="DV587" s="598"/>
      <c r="DW587" s="598"/>
      <c r="DX587" s="598"/>
      <c r="DY587" s="598"/>
      <c r="DZ587" s="598"/>
      <c r="EA587" s="598"/>
      <c r="EB587" s="598"/>
      <c r="EC587" s="598"/>
      <c r="ED587" s="598"/>
      <c r="EE587" s="598"/>
    </row>
    <row r="588" spans="1:138" ht="15" customHeight="1">
      <c r="A588" s="598"/>
      <c r="B588" s="598"/>
      <c r="C588" s="598"/>
      <c r="D588" s="598"/>
      <c r="E588" s="598"/>
      <c r="F588" s="598"/>
      <c r="G588" s="598"/>
      <c r="H588" s="598"/>
      <c r="I588" s="598"/>
      <c r="J588" s="598"/>
      <c r="K588" s="598"/>
      <c r="L588" s="598"/>
      <c r="M588" s="598"/>
      <c r="N588" s="598"/>
      <c r="O588" s="598"/>
      <c r="P588" s="598"/>
      <c r="Q588" s="598"/>
      <c r="R588" s="598"/>
      <c r="S588" s="598"/>
      <c r="T588" s="598"/>
      <c r="U588" s="598"/>
      <c r="V588" s="598"/>
      <c r="W588" s="598"/>
      <c r="X588" s="598"/>
      <c r="Y588" s="598"/>
      <c r="Z588" s="598"/>
      <c r="AA588" s="598"/>
      <c r="AB588" s="598"/>
      <c r="AC588" s="598"/>
      <c r="AD588" s="598"/>
      <c r="AE588" s="598"/>
      <c r="AF588" s="598"/>
      <c r="AG588" s="598"/>
      <c r="AH588" s="598"/>
      <c r="AI588" s="598"/>
      <c r="AJ588" s="598"/>
      <c r="AK588" s="598"/>
      <c r="AL588" s="598"/>
      <c r="AM588" s="598"/>
      <c r="AN588" s="598"/>
      <c r="AO588" s="598"/>
      <c r="AP588" s="598"/>
      <c r="AQ588" s="598"/>
      <c r="AR588" s="598"/>
      <c r="AS588" s="598"/>
      <c r="AT588" s="598"/>
      <c r="AU588" s="598"/>
      <c r="AV588" s="598"/>
      <c r="AW588" s="598"/>
      <c r="AX588" s="598"/>
      <c r="AY588" s="598"/>
      <c r="AZ588" s="598"/>
      <c r="BA588" s="598"/>
      <c r="BB588" s="598"/>
      <c r="BC588" s="598"/>
      <c r="BD588" s="598"/>
      <c r="BE588" s="598"/>
      <c r="BF588" s="598"/>
      <c r="BG588" s="598"/>
      <c r="BH588" s="598"/>
      <c r="BI588" s="598"/>
      <c r="BJ588" s="598"/>
      <c r="BK588" s="598"/>
      <c r="BL588" s="598"/>
      <c r="BM588" s="598"/>
      <c r="BN588" s="598"/>
      <c r="BO588" s="598"/>
      <c r="BP588" s="598"/>
      <c r="BQ588" s="598"/>
      <c r="BR588" s="598"/>
      <c r="BS588" s="598"/>
      <c r="BT588" s="598"/>
      <c r="BU588" s="598"/>
      <c r="BV588" s="598"/>
      <c r="BW588" s="598"/>
      <c r="BX588" s="598"/>
      <c r="BY588" s="598"/>
      <c r="BZ588" s="598"/>
      <c r="CA588" s="598"/>
      <c r="CB588" s="598"/>
      <c r="CC588" s="598"/>
      <c r="CD588" s="598"/>
      <c r="CE588" s="598"/>
      <c r="CF588" s="598"/>
      <c r="CG588" s="598"/>
      <c r="CH588" s="598"/>
      <c r="CI588" s="598"/>
      <c r="CJ588" s="598"/>
      <c r="CK588" s="598"/>
      <c r="CL588" s="598"/>
      <c r="CM588" s="598"/>
      <c r="CN588" s="598"/>
      <c r="CO588" s="598"/>
      <c r="CP588" s="598"/>
      <c r="CQ588" s="598"/>
      <c r="CR588" s="598"/>
      <c r="CS588" s="598"/>
      <c r="CT588" s="598"/>
      <c r="CU588" s="598"/>
      <c r="CV588" s="598"/>
      <c r="CW588" s="598"/>
      <c r="CX588" s="598"/>
      <c r="CY588" s="598"/>
      <c r="CZ588" s="598"/>
      <c r="DA588" s="598"/>
      <c r="DB588" s="598"/>
      <c r="DC588" s="598"/>
      <c r="DD588" s="598"/>
      <c r="DE588" s="598"/>
      <c r="DF588" s="598"/>
      <c r="DG588" s="598"/>
      <c r="DH588" s="598"/>
      <c r="DI588" s="598"/>
      <c r="DJ588" s="598"/>
      <c r="DK588" s="598"/>
      <c r="DL588" s="598"/>
      <c r="DM588" s="598"/>
      <c r="DN588" s="598"/>
      <c r="DO588" s="598"/>
      <c r="DP588" s="598"/>
      <c r="DQ588" s="598"/>
      <c r="DR588" s="598"/>
      <c r="DS588" s="598"/>
      <c r="DT588" s="598"/>
      <c r="DU588" s="598"/>
      <c r="DV588" s="598"/>
      <c r="DW588" s="598"/>
      <c r="DX588" s="598"/>
      <c r="DY588" s="598"/>
      <c r="DZ588" s="598"/>
      <c r="EA588" s="598"/>
      <c r="EB588" s="598"/>
      <c r="EC588" s="598"/>
      <c r="ED588" s="598"/>
      <c r="EE588" s="598"/>
    </row>
    <row r="589" spans="1:138" ht="15" customHeight="1">
      <c r="A589" s="598"/>
      <c r="B589" s="598"/>
      <c r="C589" s="598"/>
      <c r="D589" s="598"/>
      <c r="E589" s="598"/>
      <c r="F589" s="598"/>
      <c r="G589" s="598"/>
      <c r="H589" s="598"/>
      <c r="I589" s="598"/>
      <c r="J589" s="598"/>
      <c r="K589" s="598"/>
      <c r="L589" s="598"/>
      <c r="M589" s="598"/>
      <c r="N589" s="598"/>
      <c r="O589" s="598"/>
      <c r="P589" s="598"/>
      <c r="Q589" s="598"/>
      <c r="R589" s="598"/>
      <c r="S589" s="598"/>
      <c r="T589" s="598"/>
      <c r="U589" s="598"/>
      <c r="V589" s="598"/>
      <c r="W589" s="598"/>
      <c r="X589" s="598"/>
      <c r="Y589" s="598"/>
      <c r="Z589" s="598"/>
      <c r="AA589" s="598"/>
      <c r="AB589" s="598"/>
      <c r="AC589" s="598"/>
      <c r="AD589" s="598"/>
      <c r="AE589" s="598"/>
      <c r="AF589" s="598"/>
      <c r="AG589" s="598"/>
      <c r="AH589" s="598"/>
      <c r="AI589" s="598"/>
      <c r="AJ589" s="598"/>
      <c r="AK589" s="598"/>
      <c r="AL589" s="598"/>
      <c r="AM589" s="598"/>
      <c r="AN589" s="598"/>
      <c r="AO589" s="598"/>
      <c r="AP589" s="598"/>
      <c r="AQ589" s="598"/>
      <c r="AR589" s="598"/>
      <c r="AS589" s="598"/>
      <c r="AT589" s="598"/>
      <c r="AU589" s="598"/>
      <c r="AV589" s="598"/>
      <c r="AW589" s="598"/>
      <c r="AX589" s="598"/>
      <c r="AY589" s="598"/>
      <c r="AZ589" s="598"/>
      <c r="BA589" s="598"/>
      <c r="BB589" s="598"/>
      <c r="BC589" s="598"/>
      <c r="BD589" s="598"/>
      <c r="BE589" s="598"/>
      <c r="BF589" s="598"/>
      <c r="BG589" s="598"/>
      <c r="BH589" s="598"/>
      <c r="BI589" s="598"/>
      <c r="BJ589" s="598"/>
      <c r="BK589" s="598"/>
      <c r="BL589" s="598"/>
      <c r="BM589" s="598"/>
      <c r="BN589" s="598"/>
      <c r="BO589" s="598"/>
      <c r="BP589" s="598"/>
      <c r="BQ589" s="598"/>
      <c r="BR589" s="598"/>
      <c r="BS589" s="598"/>
      <c r="BT589" s="598"/>
      <c r="BU589" s="598"/>
      <c r="BV589" s="598"/>
      <c r="BW589" s="598"/>
      <c r="BX589" s="598"/>
      <c r="BY589" s="598"/>
      <c r="BZ589" s="598"/>
      <c r="CA589" s="598"/>
      <c r="CB589" s="598"/>
      <c r="CC589" s="598"/>
      <c r="CD589" s="598"/>
      <c r="CE589" s="598"/>
      <c r="CF589" s="598"/>
      <c r="CG589" s="598"/>
      <c r="CH589" s="598"/>
      <c r="CI589" s="598"/>
      <c r="CJ589" s="598"/>
      <c r="CK589" s="598"/>
      <c r="CL589" s="598"/>
      <c r="CM589" s="598"/>
      <c r="CN589" s="598"/>
      <c r="CO589" s="598"/>
      <c r="CP589" s="598"/>
      <c r="CQ589" s="598"/>
      <c r="CR589" s="598"/>
      <c r="CS589" s="598"/>
      <c r="CT589" s="598"/>
      <c r="CU589" s="598"/>
      <c r="CV589" s="598"/>
      <c r="CW589" s="598"/>
      <c r="CX589" s="598"/>
      <c r="CY589" s="598"/>
      <c r="CZ589" s="598"/>
      <c r="DA589" s="598"/>
      <c r="DB589" s="598"/>
      <c r="DC589" s="598"/>
      <c r="DD589" s="598"/>
      <c r="DE589" s="598"/>
      <c r="DF589" s="598"/>
      <c r="DG589" s="598"/>
      <c r="DH589" s="598"/>
      <c r="DI589" s="598"/>
      <c r="DJ589" s="598"/>
      <c r="DK589" s="598"/>
      <c r="DL589" s="598"/>
      <c r="DM589" s="598"/>
      <c r="DN589" s="598"/>
      <c r="DO589" s="598"/>
      <c r="DP589" s="598"/>
      <c r="DQ589" s="598"/>
      <c r="DR589" s="598"/>
      <c r="DS589" s="598"/>
      <c r="DT589" s="598"/>
      <c r="DU589" s="598"/>
      <c r="DV589" s="598"/>
      <c r="DW589" s="598"/>
      <c r="DX589" s="598"/>
      <c r="DY589" s="598"/>
      <c r="DZ589" s="598"/>
      <c r="EA589" s="598"/>
      <c r="EB589" s="598"/>
      <c r="EC589" s="598"/>
      <c r="ED589" s="598"/>
      <c r="EE589" s="598"/>
    </row>
    <row r="590" spans="1:138" ht="15" customHeight="1">
      <c r="A590" s="598"/>
      <c r="B590" s="598"/>
      <c r="C590" s="598"/>
      <c r="D590" s="598"/>
      <c r="E590" s="598"/>
      <c r="F590" s="598"/>
      <c r="G590" s="598"/>
      <c r="H590" s="598"/>
      <c r="I590" s="598"/>
      <c r="J590" s="598"/>
      <c r="K590" s="598"/>
      <c r="L590" s="598"/>
      <c r="M590" s="598"/>
      <c r="N590" s="598"/>
      <c r="O590" s="598"/>
      <c r="P590" s="598"/>
      <c r="Q590" s="598"/>
      <c r="R590" s="598"/>
      <c r="S590" s="598"/>
      <c r="T590" s="598"/>
      <c r="U590" s="598"/>
      <c r="V590" s="598"/>
      <c r="W590" s="598"/>
      <c r="X590" s="598"/>
      <c r="Y590" s="598"/>
      <c r="Z590" s="598"/>
      <c r="AA590" s="598"/>
      <c r="AB590" s="598"/>
      <c r="AC590" s="598"/>
      <c r="AD590" s="598"/>
      <c r="AE590" s="598"/>
      <c r="AF590" s="598"/>
      <c r="AG590" s="598"/>
      <c r="AH590" s="598"/>
      <c r="AI590" s="598"/>
      <c r="AJ590" s="598"/>
      <c r="AK590" s="598"/>
      <c r="AL590" s="598"/>
      <c r="AM590" s="598"/>
      <c r="AN590" s="598"/>
      <c r="AO590" s="598"/>
      <c r="AP590" s="598"/>
      <c r="AQ590" s="598"/>
      <c r="AR590" s="598"/>
      <c r="AS590" s="598"/>
      <c r="AT590" s="598"/>
      <c r="AU590" s="598"/>
      <c r="AV590" s="598"/>
      <c r="AW590" s="598"/>
      <c r="AX590" s="598"/>
      <c r="AY590" s="598"/>
      <c r="AZ590" s="598"/>
      <c r="BA590" s="598"/>
      <c r="BB590" s="598"/>
      <c r="BC590" s="598"/>
      <c r="BD590" s="598"/>
      <c r="BE590" s="598"/>
      <c r="BF590" s="598"/>
      <c r="BG590" s="598"/>
      <c r="BH590" s="598"/>
      <c r="BI590" s="598"/>
      <c r="BJ590" s="598"/>
      <c r="BK590" s="598"/>
      <c r="BL590" s="598"/>
      <c r="BM590" s="598"/>
      <c r="BN590" s="598"/>
      <c r="BO590" s="598"/>
      <c r="BP590" s="598"/>
      <c r="BQ590" s="598"/>
      <c r="BR590" s="598"/>
      <c r="BS590" s="598"/>
      <c r="BT590" s="598"/>
      <c r="BU590" s="598"/>
      <c r="BV590" s="598"/>
      <c r="BW590" s="598"/>
      <c r="BX590" s="598"/>
      <c r="BY590" s="598"/>
      <c r="BZ590" s="598"/>
      <c r="CA590" s="598"/>
      <c r="CB590" s="598"/>
      <c r="CC590" s="598"/>
      <c r="CD590" s="598"/>
      <c r="CE590" s="598"/>
      <c r="CF590" s="598"/>
      <c r="CG590" s="598"/>
      <c r="CH590" s="598"/>
      <c r="CI590" s="598"/>
      <c r="CJ590" s="598"/>
      <c r="CK590" s="598"/>
      <c r="CL590" s="598"/>
      <c r="CM590" s="598"/>
      <c r="CN590" s="598"/>
      <c r="CO590" s="598"/>
      <c r="CP590" s="598"/>
      <c r="CQ590" s="598"/>
      <c r="CR590" s="598"/>
      <c r="CS590" s="598"/>
      <c r="CT590" s="598"/>
      <c r="CU590" s="598"/>
      <c r="CV590" s="598"/>
      <c r="CW590" s="598"/>
      <c r="CX590" s="598"/>
      <c r="CY590" s="598"/>
      <c r="CZ590" s="598"/>
      <c r="DA590" s="598"/>
      <c r="DB590" s="598"/>
      <c r="DC590" s="598"/>
      <c r="DD590" s="598"/>
      <c r="DE590" s="598"/>
      <c r="DF590" s="598"/>
      <c r="DG590" s="598"/>
      <c r="DH590" s="598"/>
      <c r="DI590" s="598"/>
      <c r="DJ590" s="598"/>
      <c r="DK590" s="598"/>
      <c r="DL590" s="598"/>
      <c r="DM590" s="598"/>
      <c r="DN590" s="598"/>
      <c r="DO590" s="598"/>
      <c r="DP590" s="598"/>
      <c r="DQ590" s="598"/>
      <c r="DR590" s="598"/>
      <c r="DS590" s="598"/>
      <c r="DT590" s="598"/>
      <c r="DU590" s="598"/>
      <c r="DV590" s="598"/>
      <c r="DW590" s="598"/>
      <c r="DX590" s="598"/>
      <c r="DY590" s="598"/>
      <c r="DZ590" s="598"/>
      <c r="EA590" s="598"/>
      <c r="EB590" s="598"/>
      <c r="EC590" s="598"/>
      <c r="ED590" s="598"/>
      <c r="EE590" s="598"/>
    </row>
    <row r="591" spans="1:138" ht="15" customHeight="1">
      <c r="A591" s="598"/>
      <c r="B591" s="598"/>
      <c r="C591" s="598"/>
      <c r="D591" s="598"/>
      <c r="E591" s="598"/>
      <c r="F591" s="598"/>
      <c r="G591" s="598"/>
      <c r="H591" s="598"/>
      <c r="I591" s="598"/>
      <c r="J591" s="598"/>
      <c r="K591" s="598"/>
      <c r="L591" s="598"/>
      <c r="M591" s="598"/>
      <c r="N591" s="598"/>
      <c r="O591" s="598"/>
      <c r="P591" s="598"/>
      <c r="Q591" s="598"/>
      <c r="R591" s="598"/>
      <c r="S591" s="598"/>
      <c r="T591" s="598"/>
      <c r="U591" s="598"/>
      <c r="V591" s="598"/>
      <c r="W591" s="598"/>
      <c r="X591" s="598"/>
      <c r="Y591" s="598"/>
      <c r="Z591" s="598"/>
      <c r="AA591" s="598"/>
      <c r="AB591" s="598"/>
      <c r="AC591" s="598"/>
      <c r="AD591" s="598"/>
      <c r="AE591" s="598"/>
      <c r="AF591" s="598"/>
      <c r="AG591" s="598"/>
      <c r="AH591" s="598"/>
      <c r="AI591" s="598"/>
      <c r="AJ591" s="598"/>
      <c r="AK591" s="598"/>
      <c r="AL591" s="598"/>
      <c r="AM591" s="598"/>
      <c r="AN591" s="598"/>
      <c r="AO591" s="598"/>
      <c r="AP591" s="598"/>
      <c r="AQ591" s="598"/>
      <c r="AR591" s="598"/>
      <c r="AS591" s="598"/>
      <c r="AT591" s="598"/>
      <c r="AU591" s="598"/>
      <c r="AV591" s="598"/>
      <c r="AW591" s="598"/>
      <c r="AX591" s="598"/>
      <c r="AY591" s="598"/>
      <c r="AZ591" s="598"/>
      <c r="BA591" s="598"/>
      <c r="BB591" s="598"/>
      <c r="BC591" s="598"/>
      <c r="BD591" s="598"/>
      <c r="BE591" s="598"/>
      <c r="BF591" s="598"/>
      <c r="BG591" s="598"/>
      <c r="BH591" s="598"/>
      <c r="BI591" s="598"/>
      <c r="BJ591" s="598"/>
      <c r="BK591" s="598"/>
      <c r="BL591" s="598"/>
      <c r="BM591" s="598"/>
      <c r="BN591" s="598"/>
      <c r="BO591" s="598"/>
      <c r="BP591" s="598"/>
      <c r="BQ591" s="598"/>
      <c r="BR591" s="598"/>
      <c r="BS591" s="598"/>
      <c r="BT591" s="598"/>
      <c r="BU591" s="598"/>
      <c r="BV591" s="598"/>
      <c r="BW591" s="598"/>
      <c r="BX591" s="598"/>
      <c r="BY591" s="598"/>
      <c r="BZ591" s="598"/>
      <c r="CA591" s="598"/>
      <c r="CB591" s="598"/>
      <c r="CC591" s="598"/>
      <c r="CD591" s="598"/>
      <c r="CE591" s="598"/>
      <c r="CF591" s="598"/>
      <c r="CG591" s="598"/>
      <c r="CH591" s="598"/>
      <c r="CI591" s="598"/>
      <c r="CJ591" s="598"/>
      <c r="CK591" s="598"/>
      <c r="CL591" s="598"/>
      <c r="CM591" s="598"/>
      <c r="CN591" s="598"/>
      <c r="CO591" s="598"/>
      <c r="CP591" s="598"/>
      <c r="CQ591" s="598"/>
      <c r="CR591" s="598"/>
      <c r="CS591" s="598"/>
      <c r="CT591" s="598"/>
      <c r="CU591" s="598"/>
      <c r="CV591" s="598"/>
      <c r="CW591" s="598"/>
      <c r="CX591" s="598"/>
      <c r="CY591" s="598"/>
      <c r="CZ591" s="598"/>
      <c r="DA591" s="598"/>
      <c r="DB591" s="598"/>
      <c r="DC591" s="598"/>
      <c r="DD591" s="598"/>
      <c r="DE591" s="598"/>
      <c r="DF591" s="598"/>
      <c r="DG591" s="598"/>
      <c r="DH591" s="598"/>
      <c r="DI591" s="598"/>
      <c r="DJ591" s="598"/>
      <c r="DK591" s="598"/>
      <c r="DL591" s="598"/>
      <c r="DM591" s="598"/>
      <c r="DN591" s="598"/>
      <c r="DO591" s="598"/>
      <c r="DP591" s="598"/>
      <c r="DQ591" s="598"/>
      <c r="DR591" s="598"/>
      <c r="DS591" s="598"/>
      <c r="DT591" s="598"/>
      <c r="DU591" s="598"/>
      <c r="DV591" s="598"/>
      <c r="DW591" s="598"/>
      <c r="DX591" s="598"/>
      <c r="DY591" s="598"/>
      <c r="DZ591" s="598"/>
      <c r="EA591" s="598"/>
      <c r="EB591" s="598"/>
      <c r="EC591" s="598"/>
      <c r="ED591" s="598"/>
      <c r="EE591" s="598"/>
    </row>
    <row r="592" spans="1:138" ht="15" customHeight="1">
      <c r="A592" s="598"/>
      <c r="B592" s="598"/>
      <c r="C592" s="598"/>
      <c r="D592" s="598"/>
      <c r="E592" s="598"/>
      <c r="F592" s="598"/>
      <c r="G592" s="598"/>
      <c r="H592" s="598"/>
      <c r="I592" s="598"/>
      <c r="J592" s="598"/>
      <c r="K592" s="598"/>
      <c r="L592" s="598"/>
      <c r="M592" s="598"/>
      <c r="N592" s="598"/>
      <c r="O592" s="598"/>
      <c r="P592" s="598"/>
      <c r="Q592" s="598"/>
      <c r="R592" s="598"/>
      <c r="S592" s="598"/>
      <c r="T592" s="598"/>
      <c r="U592" s="598"/>
      <c r="V592" s="598"/>
      <c r="W592" s="598"/>
      <c r="X592" s="598"/>
      <c r="Y592" s="598"/>
      <c r="Z592" s="598"/>
      <c r="AA592" s="598"/>
      <c r="AB592" s="598"/>
      <c r="AC592" s="598"/>
      <c r="AD592" s="598"/>
      <c r="AE592" s="598"/>
      <c r="AF592" s="598"/>
      <c r="AG592" s="598"/>
      <c r="AH592" s="598"/>
      <c r="AI592" s="598"/>
      <c r="AJ592" s="598"/>
      <c r="AK592" s="598"/>
      <c r="AL592" s="598"/>
      <c r="AM592" s="598"/>
      <c r="AN592" s="598"/>
      <c r="AO592" s="598"/>
      <c r="AP592" s="598"/>
      <c r="AQ592" s="598"/>
      <c r="AR592" s="598"/>
      <c r="AS592" s="598"/>
      <c r="AT592" s="598"/>
      <c r="AU592" s="598"/>
      <c r="AV592" s="598"/>
      <c r="AW592" s="598"/>
      <c r="AX592" s="598"/>
      <c r="AY592" s="598"/>
      <c r="AZ592" s="598"/>
      <c r="BA592" s="598"/>
      <c r="BB592" s="598"/>
      <c r="BC592" s="598"/>
      <c r="BD592" s="598"/>
      <c r="BE592" s="598"/>
      <c r="BF592" s="598"/>
      <c r="BG592" s="598"/>
      <c r="BH592" s="598"/>
      <c r="BI592" s="598"/>
      <c r="BJ592" s="598"/>
      <c r="BK592" s="598"/>
      <c r="BL592" s="598"/>
      <c r="BM592" s="598"/>
      <c r="BN592" s="598"/>
      <c r="BO592" s="598"/>
      <c r="BP592" s="598"/>
      <c r="BQ592" s="598"/>
      <c r="BR592" s="598"/>
      <c r="BS592" s="598"/>
      <c r="BT592" s="598"/>
      <c r="BU592" s="598"/>
      <c r="BV592" s="598"/>
      <c r="BW592" s="598"/>
      <c r="BX592" s="598"/>
      <c r="BY592" s="598"/>
      <c r="BZ592" s="598"/>
      <c r="CA592" s="598"/>
      <c r="CB592" s="598"/>
      <c r="CC592" s="598"/>
      <c r="CD592" s="598"/>
      <c r="CE592" s="598"/>
      <c r="CF592" s="598"/>
      <c r="CG592" s="598"/>
      <c r="CH592" s="598"/>
      <c r="CI592" s="598"/>
      <c r="CJ592" s="598"/>
      <c r="CK592" s="598"/>
      <c r="CL592" s="598"/>
      <c r="CM592" s="598"/>
      <c r="CN592" s="598"/>
      <c r="CO592" s="598"/>
      <c r="CP592" s="598"/>
      <c r="CQ592" s="598"/>
      <c r="CR592" s="598"/>
      <c r="CS592" s="598"/>
      <c r="CT592" s="598"/>
      <c r="CU592" s="598"/>
      <c r="CV592" s="598"/>
      <c r="CW592" s="598"/>
      <c r="CX592" s="598"/>
      <c r="CY592" s="598"/>
      <c r="CZ592" s="598"/>
      <c r="DA592" s="598"/>
      <c r="DB592" s="598"/>
      <c r="DC592" s="598"/>
      <c r="DD592" s="598"/>
      <c r="DE592" s="598"/>
      <c r="DF592" s="598"/>
      <c r="DG592" s="598"/>
      <c r="DH592" s="598"/>
      <c r="DI592" s="598"/>
      <c r="DJ592" s="598"/>
      <c r="DK592" s="598"/>
      <c r="DL592" s="598"/>
      <c r="DM592" s="598"/>
      <c r="DN592" s="598"/>
      <c r="DO592" s="598"/>
      <c r="DP592" s="598"/>
      <c r="DQ592" s="598"/>
      <c r="DR592" s="598"/>
      <c r="DS592" s="598"/>
      <c r="DT592" s="598"/>
      <c r="DU592" s="598"/>
      <c r="DV592" s="598"/>
      <c r="DW592" s="598"/>
      <c r="DX592" s="598"/>
      <c r="DY592" s="598"/>
      <c r="DZ592" s="598"/>
      <c r="EA592" s="598"/>
      <c r="EB592" s="598"/>
      <c r="EC592" s="598"/>
      <c r="ED592" s="598"/>
      <c r="EE592" s="598"/>
    </row>
    <row r="593" spans="1:135" ht="15" customHeight="1">
      <c r="A593" s="598"/>
      <c r="B593" s="598"/>
      <c r="C593" s="598"/>
      <c r="D593" s="598"/>
      <c r="E593" s="598"/>
      <c r="F593" s="598"/>
      <c r="G593" s="598"/>
      <c r="H593" s="598"/>
      <c r="I593" s="598"/>
      <c r="J593" s="598"/>
      <c r="K593" s="598"/>
      <c r="L593" s="598"/>
      <c r="M593" s="598"/>
      <c r="N593" s="598"/>
      <c r="O593" s="598"/>
      <c r="P593" s="598"/>
      <c r="Q593" s="598"/>
      <c r="R593" s="598"/>
      <c r="S593" s="598"/>
      <c r="T593" s="598"/>
      <c r="U593" s="598"/>
      <c r="V593" s="598"/>
      <c r="W593" s="598"/>
      <c r="X593" s="598"/>
      <c r="Y593" s="598"/>
      <c r="Z593" s="598"/>
      <c r="AA593" s="598"/>
      <c r="AB593" s="598"/>
      <c r="AC593" s="598"/>
      <c r="AD593" s="598"/>
      <c r="AE593" s="598"/>
      <c r="AF593" s="598"/>
      <c r="AG593" s="598"/>
      <c r="AH593" s="598"/>
      <c r="AI593" s="598"/>
      <c r="AJ593" s="598"/>
      <c r="AK593" s="598"/>
      <c r="AL593" s="598"/>
      <c r="AM593" s="598"/>
      <c r="AN593" s="598"/>
      <c r="AO593" s="598"/>
      <c r="AP593" s="598"/>
      <c r="AQ593" s="598"/>
      <c r="AR593" s="598"/>
      <c r="AS593" s="598"/>
      <c r="AT593" s="598"/>
      <c r="AU593" s="598"/>
      <c r="AV593" s="598"/>
      <c r="AW593" s="598"/>
      <c r="AX593" s="598"/>
      <c r="AY593" s="598"/>
      <c r="AZ593" s="598"/>
      <c r="BA593" s="598"/>
      <c r="BB593" s="598"/>
      <c r="BC593" s="598"/>
      <c r="BD593" s="598"/>
      <c r="BE593" s="598"/>
      <c r="BF593" s="598"/>
      <c r="BG593" s="598"/>
      <c r="BH593" s="598"/>
      <c r="BI593" s="598"/>
      <c r="BJ593" s="598"/>
      <c r="BK593" s="598"/>
      <c r="BL593" s="598"/>
      <c r="BM593" s="598"/>
      <c r="BN593" s="598"/>
      <c r="BO593" s="598"/>
      <c r="BP593" s="598"/>
      <c r="BQ593" s="598"/>
      <c r="BR593" s="598"/>
      <c r="BS593" s="598"/>
      <c r="BT593" s="598"/>
      <c r="BU593" s="598"/>
      <c r="BV593" s="598"/>
      <c r="BW593" s="598"/>
      <c r="BX593" s="598"/>
      <c r="BY593" s="598"/>
      <c r="BZ593" s="598"/>
      <c r="CA593" s="598"/>
      <c r="CB593" s="598"/>
      <c r="CC593" s="598"/>
      <c r="CD593" s="598"/>
      <c r="CE593" s="598"/>
      <c r="CF593" s="598"/>
      <c r="CG593" s="598"/>
      <c r="CH593" s="598"/>
      <c r="CI593" s="598"/>
      <c r="CJ593" s="598"/>
      <c r="CK593" s="598"/>
      <c r="CL593" s="598"/>
      <c r="CM593" s="598"/>
      <c r="CN593" s="598"/>
      <c r="CO593" s="598"/>
      <c r="CP593" s="598"/>
      <c r="CQ593" s="598"/>
      <c r="CR593" s="598"/>
      <c r="CS593" s="598"/>
      <c r="CT593" s="598"/>
      <c r="CU593" s="598"/>
      <c r="CV593" s="598"/>
      <c r="CW593" s="598"/>
      <c r="CX593" s="598"/>
      <c r="CY593" s="598"/>
      <c r="CZ593" s="598"/>
      <c r="DA593" s="598"/>
      <c r="DB593" s="598"/>
      <c r="DC593" s="598"/>
      <c r="DD593" s="598"/>
      <c r="DE593" s="598"/>
      <c r="DF593" s="598"/>
      <c r="DG593" s="598"/>
      <c r="DH593" s="598"/>
      <c r="DI593" s="598"/>
      <c r="DJ593" s="598"/>
      <c r="DK593" s="598"/>
      <c r="DL593" s="598"/>
      <c r="DM593" s="598"/>
      <c r="DN593" s="598"/>
      <c r="DO593" s="598"/>
      <c r="DP593" s="598"/>
      <c r="DQ593" s="598"/>
      <c r="DR593" s="598"/>
      <c r="DS593" s="598"/>
      <c r="DT593" s="598"/>
      <c r="DU593" s="598"/>
      <c r="DV593" s="598"/>
      <c r="DW593" s="598"/>
      <c r="DX593" s="598"/>
      <c r="DY593" s="598"/>
      <c r="DZ593" s="598"/>
      <c r="EA593" s="598"/>
      <c r="EB593" s="598"/>
      <c r="EC593" s="598"/>
      <c r="ED593" s="598"/>
      <c r="EE593" s="598"/>
    </row>
    <row r="594" spans="1:135" ht="15" customHeight="1">
      <c r="A594" s="598"/>
      <c r="B594" s="598"/>
      <c r="C594" s="598"/>
      <c r="D594" s="598"/>
      <c r="E594" s="598"/>
      <c r="F594" s="598"/>
      <c r="G594" s="598"/>
      <c r="H594" s="598"/>
      <c r="I594" s="598"/>
      <c r="J594" s="598"/>
      <c r="K594" s="598"/>
      <c r="L594" s="598"/>
      <c r="M594" s="598"/>
      <c r="N594" s="598"/>
      <c r="O594" s="598"/>
      <c r="P594" s="598"/>
      <c r="Q594" s="598"/>
      <c r="R594" s="598"/>
      <c r="S594" s="598"/>
      <c r="T594" s="598"/>
      <c r="U594" s="598"/>
      <c r="V594" s="598"/>
      <c r="W594" s="598"/>
      <c r="X594" s="598"/>
      <c r="Y594" s="598"/>
      <c r="Z594" s="598"/>
      <c r="AA594" s="598"/>
      <c r="AB594" s="598"/>
      <c r="AC594" s="598"/>
      <c r="AD594" s="598"/>
      <c r="AE594" s="598"/>
      <c r="AF594" s="598"/>
      <c r="AG594" s="598"/>
      <c r="AH594" s="598"/>
      <c r="AI594" s="598"/>
      <c r="AJ594" s="598"/>
      <c r="AK594" s="598"/>
      <c r="AL594" s="598"/>
      <c r="AM594" s="598"/>
      <c r="AN594" s="598"/>
      <c r="AO594" s="598"/>
      <c r="AP594" s="598"/>
      <c r="AQ594" s="598"/>
      <c r="AR594" s="598"/>
      <c r="AS594" s="598"/>
      <c r="AT594" s="598"/>
      <c r="AU594" s="598"/>
      <c r="AV594" s="598"/>
      <c r="AW594" s="598"/>
      <c r="AX594" s="598"/>
      <c r="AY594" s="598"/>
      <c r="AZ594" s="598"/>
      <c r="BA594" s="598"/>
      <c r="BB594" s="598"/>
      <c r="BC594" s="598"/>
      <c r="BD594" s="598"/>
      <c r="BE594" s="598"/>
      <c r="BF594" s="598"/>
      <c r="BG594" s="598"/>
      <c r="BH594" s="598"/>
      <c r="BI594" s="598"/>
      <c r="BJ594" s="598"/>
      <c r="BK594" s="598"/>
      <c r="BL594" s="598"/>
      <c r="BM594" s="598"/>
      <c r="BN594" s="598"/>
      <c r="BO594" s="598"/>
      <c r="BP594" s="598"/>
      <c r="BQ594" s="598"/>
      <c r="BR594" s="598"/>
      <c r="BS594" s="598"/>
      <c r="BT594" s="598"/>
      <c r="BU594" s="598"/>
      <c r="BV594" s="598"/>
      <c r="BW594" s="598"/>
      <c r="BX594" s="598"/>
      <c r="BY594" s="598"/>
      <c r="BZ594" s="598"/>
      <c r="CA594" s="598"/>
      <c r="CB594" s="598"/>
      <c r="CC594" s="598"/>
      <c r="CD594" s="598"/>
      <c r="CE594" s="598"/>
      <c r="CF594" s="598"/>
      <c r="CG594" s="598"/>
      <c r="CH594" s="598"/>
      <c r="CI594" s="598"/>
      <c r="CJ594" s="598"/>
      <c r="CK594" s="598"/>
      <c r="CL594" s="598"/>
      <c r="CM594" s="598"/>
      <c r="CN594" s="598"/>
      <c r="CO594" s="598"/>
      <c r="CP594" s="598"/>
      <c r="CQ594" s="598"/>
      <c r="CR594" s="598"/>
      <c r="CS594" s="598"/>
      <c r="CT594" s="598"/>
      <c r="CU594" s="598"/>
      <c r="CV594" s="598"/>
      <c r="CW594" s="598"/>
      <c r="CX594" s="598"/>
      <c r="CY594" s="598"/>
      <c r="CZ594" s="598"/>
      <c r="DA594" s="598"/>
      <c r="DB594" s="598"/>
      <c r="DC594" s="598"/>
      <c r="DD594" s="598"/>
      <c r="DE594" s="598"/>
      <c r="DF594" s="598"/>
      <c r="DG594" s="598"/>
      <c r="DH594" s="598"/>
      <c r="DI594" s="598"/>
      <c r="DJ594" s="598"/>
      <c r="DK594" s="598"/>
      <c r="DL594" s="598"/>
      <c r="DM594" s="598"/>
      <c r="DN594" s="598"/>
      <c r="DO594" s="598"/>
      <c r="DP594" s="598"/>
      <c r="DQ594" s="598"/>
      <c r="DR594" s="598"/>
      <c r="DS594" s="598"/>
      <c r="DT594" s="598"/>
      <c r="DU594" s="598"/>
      <c r="DV594" s="598"/>
      <c r="DW594" s="598"/>
      <c r="DX594" s="598"/>
      <c r="DY594" s="598"/>
      <c r="DZ594" s="598"/>
      <c r="EA594" s="598"/>
      <c r="EB594" s="598"/>
      <c r="EC594" s="598"/>
      <c r="ED594" s="598"/>
      <c r="EE594" s="598"/>
    </row>
    <row r="595" spans="1:135" ht="15" customHeight="1">
      <c r="A595" s="598"/>
      <c r="B595" s="598"/>
      <c r="C595" s="598"/>
      <c r="D595" s="598"/>
      <c r="E595" s="598"/>
      <c r="F595" s="598"/>
      <c r="G595" s="598"/>
      <c r="H595" s="598"/>
      <c r="I595" s="598"/>
      <c r="J595" s="598"/>
      <c r="K595" s="598"/>
      <c r="L595" s="598"/>
      <c r="M595" s="598"/>
      <c r="N595" s="598"/>
      <c r="O595" s="598"/>
      <c r="P595" s="598"/>
      <c r="Q595" s="598"/>
      <c r="R595" s="598"/>
      <c r="S595" s="598"/>
      <c r="T595" s="598"/>
      <c r="U595" s="598"/>
      <c r="V595" s="598"/>
      <c r="W595" s="598"/>
      <c r="X595" s="598"/>
      <c r="Y595" s="598"/>
      <c r="Z595" s="598"/>
      <c r="AA595" s="598"/>
      <c r="AB595" s="598"/>
      <c r="AC595" s="598"/>
      <c r="AD595" s="598"/>
      <c r="AE595" s="598"/>
      <c r="AF595" s="598"/>
      <c r="AG595" s="598"/>
      <c r="AH595" s="598"/>
      <c r="AI595" s="598"/>
      <c r="AJ595" s="598"/>
      <c r="AK595" s="598"/>
      <c r="AL595" s="598"/>
      <c r="AM595" s="598"/>
      <c r="AN595" s="598"/>
      <c r="AO595" s="598"/>
      <c r="AP595" s="598"/>
      <c r="AQ595" s="598"/>
      <c r="AR595" s="598"/>
      <c r="AS595" s="598"/>
      <c r="AT595" s="598"/>
      <c r="AU595" s="598"/>
      <c r="AV595" s="598"/>
      <c r="AW595" s="598"/>
      <c r="AX595" s="598"/>
      <c r="AY595" s="598"/>
      <c r="AZ595" s="598"/>
      <c r="BA595" s="598"/>
      <c r="BB595" s="598"/>
      <c r="BC595" s="598"/>
      <c r="BD595" s="598"/>
      <c r="BE595" s="598"/>
      <c r="BF595" s="598"/>
      <c r="BG595" s="598"/>
      <c r="BH595" s="598"/>
      <c r="BI595" s="598"/>
      <c r="BJ595" s="598"/>
      <c r="BK595" s="598"/>
      <c r="BL595" s="598"/>
      <c r="BM595" s="598"/>
      <c r="BN595" s="598"/>
      <c r="BO595" s="598"/>
      <c r="BP595" s="598"/>
      <c r="BQ595" s="598"/>
      <c r="BR595" s="598"/>
      <c r="BS595" s="598"/>
      <c r="BT595" s="598"/>
      <c r="BU595" s="598"/>
      <c r="BV595" s="598"/>
      <c r="BW595" s="598"/>
      <c r="BX595" s="598"/>
      <c r="BY595" s="598"/>
      <c r="BZ595" s="598"/>
      <c r="CA595" s="598"/>
      <c r="CB595" s="598"/>
      <c r="CC595" s="598"/>
      <c r="CD595" s="598"/>
      <c r="CE595" s="598"/>
      <c r="CF595" s="598"/>
      <c r="CG595" s="598"/>
      <c r="CH595" s="598"/>
      <c r="CI595" s="598"/>
      <c r="CJ595" s="598"/>
      <c r="CK595" s="598"/>
      <c r="CL595" s="598"/>
      <c r="CM595" s="598"/>
      <c r="CN595" s="598"/>
      <c r="CO595" s="598"/>
      <c r="CP595" s="598"/>
      <c r="CQ595" s="598"/>
      <c r="CR595" s="598"/>
      <c r="CS595" s="598"/>
      <c r="CT595" s="598"/>
      <c r="CU595" s="598"/>
      <c r="CV595" s="598"/>
      <c r="CW595" s="598"/>
      <c r="CX595" s="598"/>
      <c r="CY595" s="598"/>
      <c r="CZ595" s="598"/>
      <c r="DA595" s="598"/>
      <c r="DB595" s="598"/>
      <c r="DC595" s="598"/>
      <c r="DD595" s="598"/>
      <c r="DE595" s="598"/>
      <c r="DF595" s="598"/>
      <c r="DG595" s="598"/>
      <c r="DH595" s="598"/>
      <c r="DI595" s="598"/>
      <c r="DJ595" s="598"/>
      <c r="DK595" s="598"/>
      <c r="DL595" s="598"/>
      <c r="DM595" s="598"/>
      <c r="DN595" s="598"/>
      <c r="DO595" s="598"/>
      <c r="DP595" s="598"/>
      <c r="DQ595" s="598"/>
      <c r="DR595" s="598"/>
      <c r="DS595" s="598"/>
      <c r="DT595" s="598"/>
      <c r="DU595" s="598"/>
      <c r="DV595" s="598"/>
      <c r="DW595" s="598"/>
      <c r="DX595" s="598"/>
      <c r="DY595" s="598"/>
      <c r="DZ595" s="598"/>
      <c r="EA595" s="598"/>
      <c r="EB595" s="598"/>
      <c r="EC595" s="598"/>
      <c r="ED595" s="598"/>
      <c r="EE595" s="598"/>
    </row>
    <row r="596" spans="1:135" ht="15" customHeight="1">
      <c r="A596" s="598"/>
      <c r="B596" s="598"/>
      <c r="C596" s="598"/>
      <c r="D596" s="598"/>
      <c r="E596" s="598"/>
      <c r="F596" s="598"/>
      <c r="G596" s="598"/>
      <c r="H596" s="598"/>
      <c r="I596" s="598"/>
      <c r="J596" s="598"/>
      <c r="K596" s="598"/>
      <c r="L596" s="598"/>
      <c r="M596" s="598"/>
      <c r="N596" s="598"/>
      <c r="O596" s="598"/>
      <c r="P596" s="598"/>
      <c r="Q596" s="598"/>
      <c r="R596" s="598"/>
      <c r="S596" s="598"/>
      <c r="T596" s="598"/>
      <c r="U596" s="598"/>
      <c r="V596" s="598"/>
      <c r="W596" s="598"/>
      <c r="X596" s="598"/>
      <c r="Y596" s="598"/>
      <c r="Z596" s="598"/>
      <c r="AA596" s="598"/>
      <c r="AB596" s="598"/>
      <c r="AC596" s="598"/>
      <c r="AD596" s="598"/>
      <c r="AE596" s="598"/>
      <c r="AF596" s="598"/>
      <c r="AG596" s="598"/>
      <c r="AH596" s="598"/>
      <c r="AI596" s="598"/>
      <c r="AJ596" s="598"/>
      <c r="AK596" s="598"/>
      <c r="AL596" s="598"/>
      <c r="AM596" s="598"/>
      <c r="AN596" s="598"/>
      <c r="AO596" s="598"/>
      <c r="AP596" s="598"/>
      <c r="AQ596" s="598"/>
      <c r="AR596" s="598"/>
      <c r="AS596" s="598"/>
      <c r="AT596" s="598"/>
      <c r="AU596" s="598"/>
      <c r="AV596" s="598"/>
      <c r="AW596" s="598"/>
      <c r="AX596" s="598"/>
      <c r="AY596" s="598"/>
      <c r="AZ596" s="598"/>
      <c r="BA596" s="598"/>
      <c r="BB596" s="598"/>
      <c r="BC596" s="598"/>
      <c r="BD596" s="598"/>
      <c r="BE596" s="598"/>
      <c r="BF596" s="598"/>
      <c r="BG596" s="598"/>
      <c r="BH596" s="598"/>
      <c r="BI596" s="598"/>
      <c r="BJ596" s="598"/>
      <c r="BK596" s="598"/>
      <c r="BL596" s="598"/>
      <c r="BM596" s="598"/>
      <c r="BN596" s="598"/>
      <c r="BO596" s="598"/>
      <c r="BP596" s="598"/>
      <c r="BQ596" s="598"/>
      <c r="BR596" s="598"/>
      <c r="BS596" s="598"/>
      <c r="BT596" s="598"/>
      <c r="BU596" s="598"/>
      <c r="BV596" s="598"/>
      <c r="BW596" s="598"/>
      <c r="BX596" s="598"/>
      <c r="BY596" s="598"/>
      <c r="BZ596" s="598"/>
      <c r="CA596" s="598"/>
      <c r="CB596" s="598"/>
      <c r="CC596" s="598"/>
      <c r="CD596" s="598"/>
      <c r="CE596" s="598"/>
      <c r="CF596" s="598"/>
      <c r="CG596" s="598"/>
      <c r="CH596" s="598"/>
      <c r="CI596" s="598"/>
      <c r="CJ596" s="598"/>
      <c r="CK596" s="598"/>
      <c r="CL596" s="598"/>
      <c r="CM596" s="598"/>
      <c r="CN596" s="598"/>
      <c r="CO596" s="598"/>
      <c r="CP596" s="598"/>
      <c r="CQ596" s="598"/>
      <c r="CR596" s="598"/>
      <c r="CS596" s="598"/>
      <c r="CT596" s="598"/>
      <c r="CU596" s="598"/>
      <c r="CV596" s="598"/>
      <c r="CW596" s="598"/>
      <c r="CX596" s="598"/>
      <c r="CY596" s="598"/>
      <c r="CZ596" s="598"/>
      <c r="DA596" s="598"/>
      <c r="DB596" s="598"/>
      <c r="DC596" s="598"/>
      <c r="DD596" s="598"/>
      <c r="DE596" s="598"/>
      <c r="DF596" s="598"/>
      <c r="DG596" s="598"/>
      <c r="DH596" s="598"/>
      <c r="DI596" s="598"/>
      <c r="DJ596" s="598"/>
      <c r="DK596" s="598"/>
      <c r="DL596" s="598"/>
      <c r="DM596" s="598"/>
      <c r="DN596" s="598"/>
      <c r="DO596" s="598"/>
      <c r="DP596" s="598"/>
      <c r="DQ596" s="598"/>
      <c r="DR596" s="598"/>
      <c r="DS596" s="598"/>
      <c r="DT596" s="598"/>
      <c r="DU596" s="598"/>
      <c r="DV596" s="598"/>
      <c r="DW596" s="598"/>
      <c r="DX596" s="598"/>
      <c r="DY596" s="598"/>
      <c r="DZ596" s="598"/>
      <c r="EA596" s="598"/>
      <c r="EB596" s="598"/>
      <c r="EC596" s="598"/>
      <c r="ED596" s="598"/>
      <c r="EE596" s="598"/>
    </row>
    <row r="597" spans="1:135" ht="15" customHeight="1">
      <c r="A597" s="598"/>
      <c r="B597" s="598"/>
      <c r="C597" s="598"/>
      <c r="D597" s="598"/>
      <c r="E597" s="598"/>
      <c r="F597" s="598"/>
      <c r="G597" s="598"/>
      <c r="H597" s="598"/>
      <c r="I597" s="598"/>
      <c r="J597" s="598"/>
      <c r="K597" s="598"/>
      <c r="L597" s="598"/>
      <c r="M597" s="598"/>
      <c r="N597" s="598"/>
      <c r="O597" s="598"/>
      <c r="P597" s="598"/>
      <c r="Q597" s="598"/>
      <c r="R597" s="598"/>
      <c r="S597" s="598"/>
      <c r="T597" s="598"/>
      <c r="U597" s="598"/>
      <c r="V597" s="598"/>
      <c r="W597" s="598"/>
      <c r="X597" s="598"/>
      <c r="Y597" s="598"/>
      <c r="Z597" s="598"/>
      <c r="AA597" s="598"/>
      <c r="AB597" s="598"/>
      <c r="AC597" s="598"/>
      <c r="AD597" s="598"/>
      <c r="AE597" s="598"/>
      <c r="AF597" s="598"/>
      <c r="AG597" s="598"/>
      <c r="AH597" s="598"/>
      <c r="AI597" s="598"/>
      <c r="AJ597" s="598"/>
      <c r="AK597" s="598"/>
      <c r="AL597" s="598"/>
      <c r="AM597" s="598"/>
      <c r="AN597" s="598"/>
      <c r="AO597" s="598"/>
      <c r="AP597" s="598"/>
      <c r="AQ597" s="598"/>
      <c r="AR597" s="598"/>
      <c r="AS597" s="598"/>
      <c r="AT597" s="598"/>
      <c r="AU597" s="598"/>
      <c r="AV597" s="598"/>
      <c r="AW597" s="598"/>
      <c r="AX597" s="598"/>
      <c r="AY597" s="598"/>
      <c r="AZ597" s="598"/>
      <c r="BA597" s="598"/>
      <c r="BB597" s="598"/>
      <c r="BC597" s="598"/>
      <c r="BD597" s="598"/>
      <c r="BE597" s="598"/>
      <c r="BF597" s="598"/>
      <c r="BG597" s="598"/>
      <c r="BH597" s="598"/>
      <c r="BI597" s="598"/>
      <c r="BJ597" s="598"/>
      <c r="BK597" s="598"/>
      <c r="BL597" s="598"/>
      <c r="BM597" s="598"/>
      <c r="BN597" s="598"/>
      <c r="BO597" s="598"/>
      <c r="BP597" s="598"/>
      <c r="BQ597" s="598"/>
      <c r="BR597" s="598"/>
      <c r="BS597" s="598"/>
      <c r="BT597" s="598"/>
      <c r="BU597" s="598"/>
      <c r="BV597" s="598"/>
      <c r="BW597" s="598"/>
      <c r="BX597" s="598"/>
      <c r="BY597" s="598"/>
      <c r="BZ597" s="598"/>
      <c r="CA597" s="598"/>
      <c r="CB597" s="598"/>
      <c r="CC597" s="598"/>
      <c r="CD597" s="598"/>
      <c r="CE597" s="598"/>
      <c r="CF597" s="598"/>
      <c r="CG597" s="598"/>
      <c r="CH597" s="598"/>
      <c r="CI597" s="598"/>
      <c r="CJ597" s="598"/>
      <c r="CK597" s="598"/>
      <c r="CL597" s="598"/>
      <c r="CM597" s="598"/>
      <c r="CN597" s="598"/>
      <c r="CO597" s="598"/>
      <c r="CP597" s="598"/>
      <c r="CQ597" s="598"/>
      <c r="CR597" s="598"/>
      <c r="CS597" s="598"/>
      <c r="CT597" s="598"/>
      <c r="CU597" s="598"/>
      <c r="CV597" s="598"/>
      <c r="CW597" s="598"/>
      <c r="CX597" s="598"/>
      <c r="CY597" s="598"/>
      <c r="CZ597" s="598"/>
      <c r="DA597" s="598"/>
      <c r="DB597" s="598"/>
      <c r="DC597" s="598"/>
      <c r="DD597" s="598"/>
      <c r="DE597" s="598"/>
      <c r="DF597" s="598"/>
      <c r="DG597" s="598"/>
      <c r="DH597" s="598"/>
      <c r="DI597" s="598"/>
      <c r="DJ597" s="598"/>
      <c r="DK597" s="598"/>
      <c r="DL597" s="598"/>
      <c r="DM597" s="598"/>
      <c r="DN597" s="598"/>
      <c r="DO597" s="598"/>
      <c r="DP597" s="598"/>
      <c r="DQ597" s="598"/>
      <c r="DR597" s="598"/>
      <c r="DS597" s="598"/>
      <c r="DT597" s="598"/>
      <c r="DU597" s="598"/>
      <c r="DV597" s="598"/>
      <c r="DW597" s="598"/>
      <c r="DX597" s="598"/>
      <c r="DY597" s="598"/>
      <c r="DZ597" s="598"/>
      <c r="EA597" s="598"/>
      <c r="EB597" s="598"/>
      <c r="EC597" s="598"/>
      <c r="ED597" s="598"/>
      <c r="EE597" s="598"/>
    </row>
    <row r="598" spans="1:135" ht="15" customHeight="1">
      <c r="A598" s="598"/>
      <c r="B598" s="598"/>
      <c r="C598" s="598"/>
      <c r="D598" s="598"/>
      <c r="E598" s="598"/>
      <c r="F598" s="598"/>
      <c r="G598" s="598"/>
      <c r="H598" s="598"/>
      <c r="I598" s="598"/>
      <c r="J598" s="598"/>
      <c r="K598" s="598"/>
      <c r="L598" s="598"/>
      <c r="M598" s="598"/>
      <c r="N598" s="598"/>
      <c r="O598" s="598"/>
      <c r="P598" s="598"/>
      <c r="Q598" s="598"/>
      <c r="R598" s="598"/>
      <c r="S598" s="598"/>
      <c r="T598" s="598"/>
      <c r="U598" s="598"/>
      <c r="V598" s="598"/>
      <c r="W598" s="598"/>
      <c r="X598" s="598"/>
      <c r="Y598" s="598"/>
      <c r="Z598" s="598"/>
      <c r="AA598" s="598"/>
      <c r="AB598" s="598"/>
      <c r="AC598" s="598"/>
      <c r="AD598" s="598"/>
      <c r="AE598" s="598"/>
      <c r="AF598" s="598"/>
      <c r="AG598" s="598"/>
      <c r="AH598" s="598"/>
      <c r="AI598" s="598"/>
      <c r="AJ598" s="598"/>
      <c r="AK598" s="598"/>
      <c r="AL598" s="598"/>
      <c r="AM598" s="598"/>
      <c r="AN598" s="598"/>
      <c r="AO598" s="598"/>
      <c r="AP598" s="598"/>
      <c r="AQ598" s="598"/>
      <c r="AR598" s="598"/>
      <c r="AS598" s="598"/>
      <c r="AT598" s="598"/>
      <c r="AU598" s="598"/>
      <c r="AV598" s="598"/>
      <c r="AW598" s="598"/>
      <c r="AX598" s="598"/>
      <c r="AY598" s="598"/>
      <c r="AZ598" s="598"/>
      <c r="BA598" s="598"/>
      <c r="BB598" s="598"/>
      <c r="BC598" s="598"/>
      <c r="BD598" s="598"/>
      <c r="BE598" s="598"/>
      <c r="BF598" s="598"/>
      <c r="BG598" s="598"/>
      <c r="BH598" s="598"/>
      <c r="BI598" s="598"/>
      <c r="BJ598" s="598"/>
      <c r="BK598" s="598"/>
      <c r="BL598" s="598"/>
      <c r="BM598" s="598"/>
      <c r="BN598" s="598"/>
      <c r="BO598" s="598"/>
      <c r="BP598" s="598"/>
      <c r="BQ598" s="598"/>
      <c r="BR598" s="598"/>
      <c r="BS598" s="598"/>
      <c r="BT598" s="598"/>
      <c r="BU598" s="598"/>
      <c r="BV598" s="598"/>
      <c r="BW598" s="598"/>
      <c r="BX598" s="598"/>
      <c r="BY598" s="598"/>
      <c r="BZ598" s="598"/>
      <c r="CA598" s="598"/>
      <c r="CB598" s="598"/>
      <c r="CC598" s="598"/>
      <c r="CD598" s="598"/>
      <c r="CE598" s="598"/>
      <c r="CF598" s="598"/>
      <c r="CG598" s="598"/>
      <c r="CH598" s="598"/>
      <c r="CI598" s="598"/>
      <c r="CJ598" s="598"/>
      <c r="CK598" s="598"/>
      <c r="CL598" s="598"/>
      <c r="CM598" s="598"/>
      <c r="CN598" s="598"/>
      <c r="CO598" s="598"/>
      <c r="CP598" s="598"/>
      <c r="CQ598" s="598"/>
      <c r="CR598" s="598"/>
      <c r="CS598" s="598"/>
      <c r="CT598" s="598"/>
      <c r="CU598" s="598"/>
      <c r="CV598" s="598"/>
      <c r="CW598" s="598"/>
      <c r="CX598" s="598"/>
      <c r="CY598" s="598"/>
      <c r="CZ598" s="598"/>
      <c r="DA598" s="598"/>
      <c r="DB598" s="598"/>
      <c r="DC598" s="598"/>
      <c r="DD598" s="598"/>
      <c r="DE598" s="598"/>
      <c r="DF598" s="598"/>
      <c r="DG598" s="598"/>
      <c r="DH598" s="598"/>
      <c r="DI598" s="598"/>
      <c r="DJ598" s="598"/>
      <c r="DK598" s="598"/>
      <c r="DL598" s="598"/>
      <c r="DM598" s="598"/>
      <c r="DN598" s="598"/>
      <c r="DO598" s="598"/>
      <c r="DP598" s="598"/>
      <c r="DQ598" s="598"/>
      <c r="DR598" s="598"/>
      <c r="DS598" s="598"/>
      <c r="DT598" s="598"/>
      <c r="DU598" s="598"/>
      <c r="DV598" s="598"/>
      <c r="DW598" s="598"/>
      <c r="DX598" s="598"/>
      <c r="DY598" s="598"/>
      <c r="DZ598" s="598"/>
      <c r="EA598" s="598"/>
      <c r="EB598" s="598"/>
      <c r="EC598" s="598"/>
      <c r="ED598" s="598"/>
      <c r="EE598" s="598"/>
    </row>
    <row r="599" spans="1:135" ht="15" customHeight="1">
      <c r="A599" s="598"/>
      <c r="B599" s="598"/>
      <c r="C599" s="598"/>
      <c r="D599" s="598"/>
      <c r="E599" s="598"/>
      <c r="F599" s="598"/>
      <c r="G599" s="598"/>
      <c r="H599" s="598"/>
      <c r="I599" s="598"/>
      <c r="J599" s="598"/>
      <c r="K599" s="598"/>
      <c r="L599" s="598"/>
      <c r="M599" s="598"/>
      <c r="N599" s="598"/>
      <c r="O599" s="598"/>
      <c r="P599" s="598"/>
      <c r="Q599" s="598"/>
      <c r="R599" s="598"/>
      <c r="S599" s="598"/>
      <c r="T599" s="598"/>
      <c r="U599" s="598"/>
      <c r="V599" s="598"/>
      <c r="W599" s="598"/>
      <c r="X599" s="598"/>
      <c r="Y599" s="598"/>
      <c r="Z599" s="598"/>
      <c r="AA599" s="598"/>
      <c r="AB599" s="598"/>
      <c r="AC599" s="598"/>
      <c r="AD599" s="598"/>
      <c r="AE599" s="598"/>
      <c r="AF599" s="598"/>
      <c r="AG599" s="598"/>
      <c r="AH599" s="598"/>
      <c r="AI599" s="598"/>
      <c r="AJ599" s="598"/>
      <c r="AK599" s="598"/>
      <c r="AL599" s="598"/>
      <c r="AM599" s="598"/>
      <c r="AN599" s="598"/>
      <c r="AO599" s="598"/>
      <c r="AP599" s="598"/>
      <c r="AQ599" s="598"/>
      <c r="AR599" s="598"/>
      <c r="AS599" s="598"/>
      <c r="AT599" s="598"/>
      <c r="AU599" s="598"/>
      <c r="AV599" s="598"/>
      <c r="AW599" s="598"/>
      <c r="AX599" s="598"/>
      <c r="AY599" s="598"/>
      <c r="AZ599" s="598"/>
      <c r="BA599" s="598"/>
      <c r="BB599" s="598"/>
      <c r="BC599" s="598"/>
      <c r="BD599" s="598"/>
      <c r="BE599" s="598"/>
      <c r="BF599" s="598"/>
      <c r="BG599" s="598"/>
      <c r="BH599" s="598"/>
      <c r="BI599" s="598"/>
      <c r="BJ599" s="598"/>
      <c r="BK599" s="598"/>
      <c r="BL599" s="598"/>
      <c r="BM599" s="598"/>
      <c r="BN599" s="598"/>
      <c r="BO599" s="598"/>
      <c r="BP599" s="598"/>
      <c r="BQ599" s="598"/>
      <c r="BR599" s="598"/>
      <c r="BS599" s="598"/>
      <c r="BT599" s="598"/>
      <c r="BU599" s="598"/>
      <c r="BV599" s="598"/>
      <c r="BW599" s="598"/>
      <c r="BX599" s="598"/>
      <c r="BY599" s="598"/>
      <c r="BZ599" s="598"/>
      <c r="CA599" s="598"/>
      <c r="CB599" s="598"/>
      <c r="CC599" s="598"/>
      <c r="CD599" s="598"/>
      <c r="CE599" s="598"/>
      <c r="CF599" s="598"/>
      <c r="CG599" s="598"/>
      <c r="CH599" s="598"/>
      <c r="CI599" s="598"/>
      <c r="CJ599" s="598"/>
      <c r="CK599" s="598"/>
      <c r="CL599" s="598"/>
      <c r="CM599" s="598"/>
      <c r="CN599" s="598"/>
      <c r="CO599" s="598"/>
      <c r="CP599" s="598"/>
      <c r="CQ599" s="598"/>
      <c r="CR599" s="598"/>
      <c r="CS599" s="598"/>
      <c r="CT599" s="598"/>
      <c r="CU599" s="598"/>
      <c r="CV599" s="598"/>
      <c r="CW599" s="598"/>
      <c r="CX599" s="598"/>
      <c r="CY599" s="598"/>
      <c r="CZ599" s="598"/>
      <c r="DA599" s="598"/>
      <c r="DB599" s="598"/>
      <c r="DC599" s="598"/>
      <c r="DD599" s="598"/>
      <c r="DE599" s="598"/>
      <c r="DF599" s="598"/>
      <c r="DG599" s="598"/>
      <c r="DH599" s="598"/>
      <c r="DI599" s="598"/>
      <c r="DJ599" s="598"/>
      <c r="DK599" s="598"/>
      <c r="DL599" s="598"/>
      <c r="DM599" s="598"/>
      <c r="DN599" s="598"/>
      <c r="DO599" s="598"/>
      <c r="DP599" s="598"/>
      <c r="DQ599" s="598"/>
      <c r="DR599" s="598"/>
      <c r="DS599" s="598"/>
      <c r="DT599" s="598"/>
      <c r="DU599" s="598"/>
      <c r="DV599" s="598"/>
      <c r="DW599" s="598"/>
      <c r="DX599" s="598"/>
      <c r="DY599" s="598"/>
      <c r="DZ599" s="598"/>
      <c r="EA599" s="598"/>
      <c r="EB599" s="598"/>
      <c r="EC599" s="598"/>
      <c r="ED599" s="598"/>
      <c r="EE599" s="598"/>
    </row>
    <row r="600" spans="1:135" ht="15" customHeight="1">
      <c r="A600" s="598"/>
      <c r="B600" s="598"/>
      <c r="C600" s="598"/>
      <c r="D600" s="598"/>
      <c r="E600" s="598"/>
      <c r="F600" s="598"/>
      <c r="G600" s="598"/>
      <c r="H600" s="598"/>
      <c r="I600" s="598"/>
      <c r="J600" s="598"/>
      <c r="K600" s="598"/>
      <c r="L600" s="598"/>
      <c r="M600" s="598"/>
      <c r="N600" s="598"/>
      <c r="O600" s="598"/>
      <c r="P600" s="598"/>
      <c r="Q600" s="598"/>
      <c r="R600" s="598"/>
      <c r="S600" s="598"/>
      <c r="T600" s="598"/>
      <c r="U600" s="598"/>
      <c r="V600" s="598"/>
      <c r="W600" s="598"/>
      <c r="X600" s="598"/>
      <c r="Y600" s="598"/>
      <c r="Z600" s="598"/>
      <c r="AA600" s="598"/>
      <c r="AB600" s="598"/>
      <c r="AC600" s="598"/>
      <c r="AD600" s="598"/>
      <c r="AE600" s="598"/>
      <c r="AF600" s="598"/>
      <c r="AG600" s="598"/>
      <c r="AH600" s="598"/>
      <c r="AI600" s="598"/>
      <c r="AJ600" s="598"/>
      <c r="AK600" s="598"/>
      <c r="AL600" s="598"/>
      <c r="AM600" s="598"/>
      <c r="AN600" s="598"/>
      <c r="AO600" s="598"/>
      <c r="AP600" s="598"/>
      <c r="AQ600" s="598"/>
      <c r="AR600" s="598"/>
      <c r="AS600" s="598"/>
      <c r="AT600" s="598"/>
      <c r="AU600" s="598"/>
      <c r="AV600" s="598"/>
      <c r="AW600" s="598"/>
      <c r="AX600" s="598"/>
      <c r="AY600" s="598"/>
      <c r="AZ600" s="598"/>
      <c r="BA600" s="598"/>
      <c r="BB600" s="598"/>
      <c r="BC600" s="598"/>
      <c r="BD600" s="598"/>
      <c r="BE600" s="598"/>
      <c r="BF600" s="598"/>
      <c r="BG600" s="598"/>
      <c r="BH600" s="598"/>
      <c r="BI600" s="598"/>
      <c r="BJ600" s="598"/>
      <c r="BK600" s="598"/>
      <c r="BL600" s="598"/>
      <c r="BM600" s="598"/>
      <c r="BN600" s="598"/>
      <c r="BO600" s="598"/>
      <c r="BP600" s="598"/>
      <c r="BQ600" s="598"/>
      <c r="BR600" s="598"/>
      <c r="BS600" s="598"/>
      <c r="BT600" s="598"/>
      <c r="BU600" s="598"/>
      <c r="BV600" s="598"/>
      <c r="BW600" s="598"/>
      <c r="BX600" s="598"/>
      <c r="BY600" s="598"/>
      <c r="BZ600" s="598"/>
      <c r="CA600" s="598"/>
      <c r="CB600" s="598"/>
      <c r="CC600" s="598"/>
      <c r="CD600" s="598"/>
      <c r="CE600" s="598"/>
      <c r="CF600" s="598"/>
      <c r="CG600" s="598"/>
      <c r="CH600" s="598"/>
      <c r="CI600" s="598"/>
      <c r="CJ600" s="598"/>
      <c r="CK600" s="598"/>
      <c r="CL600" s="598"/>
      <c r="CM600" s="598"/>
      <c r="CN600" s="598"/>
      <c r="CO600" s="598"/>
      <c r="CP600" s="598"/>
      <c r="CQ600" s="598"/>
      <c r="CR600" s="598"/>
      <c r="CS600" s="598"/>
      <c r="CT600" s="598"/>
      <c r="CU600" s="598"/>
      <c r="CV600" s="598"/>
      <c r="CW600" s="598"/>
      <c r="CX600" s="598"/>
      <c r="CY600" s="598"/>
      <c r="CZ600" s="598"/>
      <c r="DA600" s="598"/>
      <c r="DB600" s="598"/>
      <c r="DC600" s="598"/>
      <c r="DD600" s="598"/>
      <c r="DE600" s="598"/>
      <c r="DF600" s="598"/>
      <c r="DG600" s="598"/>
      <c r="DH600" s="598"/>
      <c r="DI600" s="598"/>
      <c r="DJ600" s="598"/>
      <c r="DK600" s="598"/>
      <c r="DL600" s="598"/>
      <c r="DM600" s="598"/>
      <c r="DN600" s="598"/>
      <c r="DO600" s="598"/>
      <c r="DP600" s="598"/>
      <c r="DQ600" s="598"/>
      <c r="DR600" s="598"/>
      <c r="DS600" s="598"/>
      <c r="DT600" s="598"/>
      <c r="DU600" s="598"/>
      <c r="DV600" s="598"/>
      <c r="DW600" s="598"/>
      <c r="DX600" s="598"/>
      <c r="DY600" s="598"/>
      <c r="DZ600" s="598"/>
      <c r="EA600" s="598"/>
      <c r="EB600" s="598"/>
      <c r="EC600" s="598"/>
      <c r="ED600" s="598"/>
      <c r="EE600" s="598"/>
    </row>
    <row r="601" spans="1:135" ht="15" customHeight="1">
      <c r="A601" s="598"/>
      <c r="B601" s="598"/>
      <c r="C601" s="598"/>
      <c r="D601" s="598"/>
      <c r="E601" s="598"/>
      <c r="F601" s="598"/>
      <c r="G601" s="598"/>
      <c r="H601" s="598"/>
      <c r="I601" s="598"/>
      <c r="J601" s="598"/>
      <c r="K601" s="598"/>
      <c r="L601" s="598"/>
      <c r="M601" s="598"/>
      <c r="N601" s="598"/>
      <c r="O601" s="598"/>
      <c r="P601" s="598"/>
      <c r="Q601" s="598"/>
      <c r="R601" s="598"/>
      <c r="S601" s="598"/>
      <c r="T601" s="598"/>
      <c r="U601" s="598"/>
      <c r="V601" s="598"/>
      <c r="W601" s="598"/>
      <c r="X601" s="598"/>
      <c r="Y601" s="598"/>
      <c r="Z601" s="598"/>
      <c r="AA601" s="598"/>
      <c r="AB601" s="598"/>
      <c r="AC601" s="598"/>
      <c r="AD601" s="598"/>
      <c r="AE601" s="598"/>
      <c r="AF601" s="598"/>
      <c r="AG601" s="598"/>
      <c r="AH601" s="598"/>
      <c r="AI601" s="598"/>
      <c r="AJ601" s="598"/>
      <c r="AK601" s="598"/>
      <c r="AL601" s="598"/>
      <c r="AM601" s="598"/>
      <c r="AN601" s="598"/>
      <c r="AO601" s="598"/>
      <c r="AP601" s="598"/>
      <c r="AQ601" s="598"/>
      <c r="AR601" s="598"/>
      <c r="AS601" s="598"/>
      <c r="AT601" s="598"/>
      <c r="AU601" s="598"/>
      <c r="AV601" s="598"/>
      <c r="AW601" s="598"/>
      <c r="AX601" s="598"/>
      <c r="AY601" s="598"/>
      <c r="AZ601" s="598"/>
      <c r="BA601" s="598"/>
      <c r="BB601" s="598"/>
      <c r="BC601" s="598"/>
      <c r="BD601" s="598"/>
      <c r="BE601" s="598"/>
      <c r="BF601" s="598"/>
      <c r="BG601" s="598"/>
      <c r="BH601" s="598"/>
      <c r="BI601" s="598"/>
      <c r="BJ601" s="598"/>
      <c r="BK601" s="598"/>
      <c r="BL601" s="598"/>
      <c r="BM601" s="598"/>
      <c r="BN601" s="598"/>
      <c r="BO601" s="598"/>
      <c r="BP601" s="598"/>
      <c r="BQ601" s="598"/>
      <c r="BR601" s="598"/>
      <c r="BS601" s="598"/>
      <c r="BT601" s="598"/>
      <c r="BU601" s="598"/>
      <c r="BV601" s="598"/>
      <c r="BW601" s="598"/>
      <c r="BX601" s="598"/>
      <c r="BY601" s="598"/>
      <c r="BZ601" s="598"/>
      <c r="CA601" s="598"/>
      <c r="CB601" s="598"/>
      <c r="CC601" s="598"/>
      <c r="CD601" s="598"/>
      <c r="CE601" s="598"/>
      <c r="CF601" s="598"/>
      <c r="CG601" s="598"/>
      <c r="CH601" s="598"/>
      <c r="CI601" s="598"/>
      <c r="CJ601" s="598"/>
      <c r="CK601" s="598"/>
      <c r="CL601" s="598"/>
      <c r="CM601" s="598"/>
      <c r="CN601" s="598"/>
      <c r="CO601" s="598"/>
      <c r="CP601" s="598"/>
      <c r="CQ601" s="598"/>
      <c r="CR601" s="598"/>
      <c r="CS601" s="598"/>
      <c r="CT601" s="598"/>
      <c r="CU601" s="598"/>
      <c r="CV601" s="598"/>
      <c r="CW601" s="598"/>
      <c r="CX601" s="598"/>
      <c r="CY601" s="598"/>
      <c r="CZ601" s="598"/>
      <c r="DA601" s="598"/>
      <c r="DB601" s="598"/>
      <c r="DC601" s="598"/>
      <c r="DD601" s="598"/>
      <c r="DE601" s="598"/>
      <c r="DF601" s="598"/>
      <c r="DG601" s="598"/>
      <c r="DH601" s="598"/>
      <c r="DI601" s="598"/>
      <c r="DJ601" s="598"/>
      <c r="DK601" s="598"/>
      <c r="DL601" s="598"/>
      <c r="DM601" s="598"/>
      <c r="DN601" s="598"/>
      <c r="DO601" s="598"/>
      <c r="DP601" s="598"/>
      <c r="DQ601" s="598"/>
      <c r="DR601" s="598"/>
      <c r="DS601" s="598"/>
      <c r="DT601" s="598"/>
      <c r="DU601" s="598"/>
      <c r="DV601" s="598"/>
      <c r="DW601" s="598"/>
      <c r="DX601" s="598"/>
      <c r="DY601" s="598"/>
      <c r="DZ601" s="598"/>
      <c r="EA601" s="598"/>
      <c r="EB601" s="598"/>
      <c r="EC601" s="598"/>
      <c r="ED601" s="598"/>
      <c r="EE601" s="598"/>
    </row>
    <row r="602" spans="1:135" ht="15" customHeight="1">
      <c r="A602" s="598"/>
      <c r="B602" s="598"/>
      <c r="C602" s="598"/>
      <c r="D602" s="598"/>
      <c r="E602" s="598"/>
      <c r="F602" s="598"/>
      <c r="G602" s="598"/>
      <c r="H602" s="598"/>
      <c r="I602" s="598"/>
      <c r="J602" s="598"/>
      <c r="K602" s="598"/>
      <c r="L602" s="598"/>
      <c r="M602" s="598"/>
      <c r="N602" s="598"/>
      <c r="O602" s="598"/>
      <c r="P602" s="598"/>
      <c r="Q602" s="598"/>
      <c r="R602" s="598"/>
      <c r="S602" s="598"/>
      <c r="T602" s="598"/>
      <c r="U602" s="598"/>
      <c r="V602" s="598"/>
      <c r="W602" s="598"/>
      <c r="X602" s="598"/>
      <c r="Y602" s="598"/>
      <c r="Z602" s="598"/>
      <c r="AA602" s="598"/>
      <c r="AB602" s="598"/>
      <c r="AC602" s="598"/>
      <c r="AD602" s="598"/>
      <c r="AE602" s="598"/>
      <c r="AF602" s="598"/>
      <c r="AG602" s="598"/>
      <c r="AH602" s="598"/>
      <c r="AI602" s="598"/>
      <c r="AJ602" s="598"/>
      <c r="AK602" s="598"/>
      <c r="AL602" s="598"/>
      <c r="AM602" s="598"/>
      <c r="AN602" s="598"/>
      <c r="AO602" s="598"/>
      <c r="AP602" s="598"/>
      <c r="AQ602" s="598"/>
      <c r="AR602" s="598"/>
      <c r="AS602" s="598"/>
      <c r="AT602" s="598"/>
      <c r="AU602" s="598"/>
      <c r="AV602" s="598"/>
      <c r="AW602" s="598"/>
      <c r="AX602" s="598"/>
      <c r="AY602" s="598"/>
      <c r="AZ602" s="598"/>
      <c r="BA602" s="598"/>
      <c r="BB602" s="598"/>
      <c r="BC602" s="598"/>
      <c r="BD602" s="598"/>
      <c r="BE602" s="598"/>
      <c r="BF602" s="598"/>
      <c r="BG602" s="598"/>
      <c r="BH602" s="598"/>
      <c r="BI602" s="598"/>
      <c r="BJ602" s="598"/>
      <c r="BK602" s="598"/>
      <c r="BL602" s="598"/>
      <c r="BM602" s="598"/>
      <c r="BN602" s="598"/>
      <c r="BO602" s="598"/>
      <c r="BP602" s="598"/>
      <c r="BQ602" s="598"/>
      <c r="BR602" s="598"/>
      <c r="BS602" s="598"/>
      <c r="BT602" s="598"/>
      <c r="BU602" s="598"/>
      <c r="BV602" s="598"/>
      <c r="BW602" s="598"/>
      <c r="BX602" s="598"/>
      <c r="BY602" s="598"/>
      <c r="BZ602" s="598"/>
      <c r="CA602" s="598"/>
      <c r="CB602" s="598"/>
      <c r="CC602" s="598"/>
      <c r="CD602" s="598"/>
      <c r="CE602" s="598"/>
      <c r="CF602" s="598"/>
      <c r="CG602" s="598"/>
      <c r="CH602" s="598"/>
      <c r="CI602" s="598"/>
      <c r="CJ602" s="598"/>
      <c r="CK602" s="598"/>
      <c r="CL602" s="598"/>
      <c r="CM602" s="598"/>
      <c r="CN602" s="598"/>
      <c r="CO602" s="598"/>
      <c r="CP602" s="598"/>
      <c r="CQ602" s="598"/>
      <c r="CR602" s="598"/>
      <c r="CS602" s="598"/>
      <c r="CT602" s="598"/>
      <c r="CU602" s="598"/>
      <c r="CV602" s="598"/>
      <c r="CW602" s="598"/>
      <c r="CX602" s="598"/>
      <c r="CY602" s="598"/>
      <c r="CZ602" s="598"/>
      <c r="DA602" s="598"/>
      <c r="DB602" s="598"/>
      <c r="DC602" s="598"/>
      <c r="DD602" s="598"/>
      <c r="DE602" s="598"/>
      <c r="DF602" s="598"/>
      <c r="DG602" s="598"/>
      <c r="DH602" s="598"/>
      <c r="DI602" s="598"/>
      <c r="DJ602" s="598"/>
      <c r="DK602" s="598"/>
      <c r="DL602" s="598"/>
      <c r="DM602" s="598"/>
      <c r="DN602" s="598"/>
      <c r="DO602" s="598"/>
      <c r="DP602" s="598"/>
      <c r="DQ602" s="598"/>
      <c r="DR602" s="598"/>
      <c r="DS602" s="598"/>
      <c r="DT602" s="598"/>
      <c r="DU602" s="598"/>
      <c r="DV602" s="598"/>
      <c r="DW602" s="598"/>
      <c r="DX602" s="598"/>
      <c r="DY602" s="598"/>
      <c r="DZ602" s="598"/>
      <c r="EA602" s="598"/>
      <c r="EB602" s="598"/>
      <c r="EC602" s="598"/>
      <c r="ED602" s="598"/>
      <c r="EE602" s="598"/>
    </row>
    <row r="603" spans="1:135" ht="15" customHeight="1">
      <c r="A603" s="598"/>
      <c r="B603" s="598"/>
      <c r="C603" s="598"/>
      <c r="D603" s="598"/>
      <c r="E603" s="598"/>
      <c r="F603" s="598"/>
      <c r="G603" s="598"/>
      <c r="H603" s="598"/>
      <c r="I603" s="598"/>
      <c r="J603" s="598"/>
      <c r="K603" s="598"/>
      <c r="L603" s="598"/>
      <c r="M603" s="598"/>
      <c r="N603" s="598"/>
      <c r="O603" s="598"/>
      <c r="P603" s="598"/>
      <c r="Q603" s="598"/>
      <c r="R603" s="598"/>
      <c r="S603" s="598"/>
      <c r="T603" s="598"/>
      <c r="U603" s="598"/>
      <c r="V603" s="598"/>
      <c r="W603" s="598"/>
      <c r="X603" s="598"/>
      <c r="Y603" s="598"/>
      <c r="Z603" s="598"/>
      <c r="AA603" s="598"/>
      <c r="AB603" s="598"/>
      <c r="AC603" s="598"/>
      <c r="AD603" s="598"/>
      <c r="AE603" s="598"/>
      <c r="AF603" s="598"/>
      <c r="AG603" s="598"/>
      <c r="AH603" s="598"/>
      <c r="AI603" s="598"/>
      <c r="AJ603" s="598"/>
      <c r="AK603" s="598"/>
      <c r="AL603" s="598"/>
      <c r="AM603" s="598"/>
      <c r="AN603" s="598"/>
      <c r="AO603" s="598"/>
      <c r="AP603" s="598"/>
      <c r="AQ603" s="598"/>
      <c r="AR603" s="598"/>
      <c r="AS603" s="598"/>
      <c r="AT603" s="598"/>
      <c r="AU603" s="598"/>
      <c r="AV603" s="598"/>
      <c r="AW603" s="598"/>
      <c r="AX603" s="598"/>
      <c r="AY603" s="598"/>
      <c r="AZ603" s="598"/>
      <c r="BA603" s="598"/>
      <c r="BB603" s="598"/>
      <c r="BC603" s="598"/>
      <c r="BD603" s="598"/>
      <c r="BE603" s="598"/>
      <c r="BF603" s="598"/>
      <c r="BG603" s="598"/>
      <c r="BH603" s="598"/>
      <c r="BI603" s="598"/>
      <c r="BJ603" s="598"/>
      <c r="BK603" s="598"/>
      <c r="BL603" s="598"/>
      <c r="BM603" s="598"/>
      <c r="BN603" s="598"/>
      <c r="BO603" s="598"/>
      <c r="BP603" s="598"/>
      <c r="BQ603" s="598"/>
      <c r="BR603" s="598"/>
      <c r="BS603" s="598"/>
      <c r="BT603" s="598"/>
      <c r="BU603" s="598"/>
      <c r="BV603" s="598"/>
      <c r="BW603" s="598"/>
      <c r="BX603" s="598"/>
      <c r="BY603" s="598"/>
      <c r="BZ603" s="598"/>
      <c r="CA603" s="598"/>
      <c r="CB603" s="598"/>
      <c r="CC603" s="598"/>
      <c r="CD603" s="598"/>
      <c r="CE603" s="598"/>
      <c r="CF603" s="598"/>
      <c r="CG603" s="598"/>
      <c r="CH603" s="598"/>
      <c r="CI603" s="598"/>
      <c r="CJ603" s="598"/>
      <c r="CK603" s="598"/>
      <c r="CL603" s="598"/>
      <c r="CM603" s="598"/>
      <c r="CN603" s="598"/>
      <c r="CO603" s="598"/>
      <c r="CP603" s="598"/>
      <c r="CQ603" s="598"/>
      <c r="CR603" s="598"/>
      <c r="CS603" s="598"/>
      <c r="CT603" s="598"/>
      <c r="CU603" s="598"/>
      <c r="CV603" s="598"/>
      <c r="CW603" s="598"/>
      <c r="CX603" s="598"/>
      <c r="CY603" s="598"/>
      <c r="CZ603" s="598"/>
      <c r="DA603" s="598"/>
      <c r="DB603" s="598"/>
      <c r="DC603" s="598"/>
      <c r="DD603" s="598"/>
      <c r="DE603" s="598"/>
      <c r="DF603" s="598"/>
      <c r="DG603" s="598"/>
      <c r="DH603" s="598"/>
      <c r="DI603" s="598"/>
      <c r="DJ603" s="598"/>
      <c r="DK603" s="598"/>
      <c r="DL603" s="598"/>
      <c r="DM603" s="598"/>
      <c r="DN603" s="598"/>
      <c r="DO603" s="598"/>
      <c r="DP603" s="598"/>
      <c r="DQ603" s="598"/>
      <c r="DR603" s="598"/>
      <c r="DS603" s="598"/>
      <c r="DT603" s="598"/>
      <c r="DU603" s="598"/>
      <c r="DV603" s="598"/>
      <c r="DW603" s="598"/>
      <c r="DX603" s="598"/>
      <c r="DY603" s="598"/>
      <c r="DZ603" s="598"/>
      <c r="EA603" s="598"/>
      <c r="EB603" s="598"/>
      <c r="EC603" s="598"/>
      <c r="ED603" s="598"/>
      <c r="EE603" s="598"/>
    </row>
    <row r="604" spans="1:135" ht="15" customHeight="1">
      <c r="A604" s="598"/>
      <c r="B604" s="598"/>
      <c r="C604" s="598"/>
      <c r="D604" s="598"/>
      <c r="E604" s="598"/>
      <c r="F604" s="598"/>
      <c r="G604" s="598"/>
      <c r="H604" s="598"/>
      <c r="I604" s="598"/>
      <c r="J604" s="598"/>
      <c r="K604" s="598"/>
      <c r="L604" s="598"/>
      <c r="M604" s="598"/>
      <c r="N604" s="598"/>
      <c r="O604" s="598"/>
      <c r="P604" s="598"/>
      <c r="Q604" s="598"/>
      <c r="R604" s="598"/>
      <c r="S604" s="598"/>
      <c r="T604" s="598"/>
      <c r="U604" s="598"/>
      <c r="V604" s="598"/>
      <c r="W604" s="598"/>
      <c r="X604" s="598"/>
      <c r="Y604" s="598"/>
      <c r="Z604" s="598"/>
      <c r="AA604" s="598"/>
      <c r="AB604" s="598"/>
      <c r="AC604" s="598"/>
      <c r="AD604" s="598"/>
      <c r="AE604" s="598"/>
      <c r="AF604" s="598"/>
      <c r="AG604" s="598"/>
      <c r="AH604" s="598"/>
      <c r="AI604" s="598"/>
      <c r="AJ604" s="598"/>
      <c r="AK604" s="598"/>
      <c r="AL604" s="598"/>
      <c r="AM604" s="598"/>
      <c r="AN604" s="598"/>
      <c r="AO604" s="598"/>
      <c r="AP604" s="598"/>
      <c r="AQ604" s="598"/>
      <c r="AR604" s="598"/>
      <c r="AS604" s="598"/>
      <c r="AT604" s="598"/>
      <c r="AU604" s="598"/>
      <c r="AV604" s="598"/>
      <c r="AW604" s="598"/>
      <c r="AX604" s="598"/>
      <c r="AY604" s="598"/>
      <c r="AZ604" s="598"/>
      <c r="BA604" s="598"/>
      <c r="BB604" s="598"/>
      <c r="BC604" s="598"/>
      <c r="BD604" s="598"/>
      <c r="BE604" s="598"/>
      <c r="BF604" s="598"/>
      <c r="BG604" s="598"/>
      <c r="BH604" s="598"/>
      <c r="BI604" s="598"/>
      <c r="BJ604" s="598"/>
      <c r="BK604" s="598"/>
      <c r="BL604" s="598"/>
      <c r="BM604" s="598"/>
      <c r="BN604" s="598"/>
      <c r="BO604" s="598"/>
      <c r="BP604" s="598"/>
      <c r="BQ604" s="598"/>
      <c r="BR604" s="598"/>
      <c r="BS604" s="598"/>
      <c r="BT604" s="598"/>
      <c r="BU604" s="598"/>
      <c r="BV604" s="598"/>
      <c r="BW604" s="598"/>
      <c r="BX604" s="598"/>
      <c r="BY604" s="598"/>
      <c r="BZ604" s="598"/>
      <c r="CA604" s="598"/>
      <c r="CB604" s="598"/>
      <c r="CC604" s="598"/>
      <c r="CD604" s="598"/>
      <c r="CE604" s="598"/>
      <c r="CF604" s="598"/>
      <c r="CG604" s="598"/>
      <c r="CH604" s="598"/>
      <c r="CI604" s="598"/>
      <c r="CJ604" s="598"/>
      <c r="CK604" s="598"/>
      <c r="CL604" s="598"/>
      <c r="CM604" s="598"/>
      <c r="CN604" s="598"/>
      <c r="CO604" s="598"/>
      <c r="CP604" s="598"/>
      <c r="CQ604" s="598"/>
      <c r="CR604" s="598"/>
      <c r="CS604" s="598"/>
      <c r="CT604" s="598"/>
      <c r="CU604" s="598"/>
      <c r="CV604" s="598"/>
      <c r="CW604" s="598"/>
      <c r="CX604" s="598"/>
      <c r="CY604" s="598"/>
      <c r="CZ604" s="598"/>
      <c r="DA604" s="598"/>
      <c r="DB604" s="598"/>
      <c r="DC604" s="598"/>
      <c r="DD604" s="598"/>
      <c r="DE604" s="598"/>
      <c r="DF604" s="598"/>
      <c r="DG604" s="598"/>
      <c r="DH604" s="598"/>
      <c r="DI604" s="598"/>
      <c r="DJ604" s="598"/>
      <c r="DK604" s="598"/>
      <c r="DL604" s="598"/>
      <c r="DM604" s="598"/>
      <c r="DN604" s="598"/>
      <c r="DO604" s="598"/>
      <c r="DP604" s="598"/>
      <c r="DQ604" s="598"/>
      <c r="DR604" s="598"/>
      <c r="DS604" s="598"/>
      <c r="DT604" s="598"/>
      <c r="DU604" s="598"/>
      <c r="DV604" s="598"/>
      <c r="DW604" s="598"/>
      <c r="DX604" s="598"/>
      <c r="DY604" s="598"/>
      <c r="DZ604" s="598"/>
      <c r="EA604" s="598"/>
      <c r="EB604" s="598"/>
      <c r="EC604" s="598"/>
      <c r="ED604" s="598"/>
      <c r="EE604" s="598"/>
    </row>
    <row r="605" spans="1:135" ht="15" customHeight="1">
      <c r="A605" s="598"/>
      <c r="B605" s="598"/>
      <c r="C605" s="598"/>
      <c r="D605" s="598"/>
      <c r="E605" s="598"/>
      <c r="F605" s="598"/>
      <c r="G605" s="598"/>
      <c r="H605" s="598"/>
      <c r="I605" s="598"/>
      <c r="J605" s="598"/>
      <c r="K605" s="598"/>
      <c r="L605" s="598"/>
      <c r="M605" s="598"/>
      <c r="N605" s="598"/>
      <c r="O605" s="598"/>
      <c r="P605" s="598"/>
      <c r="Q605" s="598"/>
      <c r="R605" s="598"/>
      <c r="S605" s="598"/>
      <c r="T605" s="598"/>
      <c r="U605" s="598"/>
      <c r="V605" s="598"/>
      <c r="W605" s="598"/>
      <c r="X605" s="598"/>
      <c r="Y605" s="598"/>
      <c r="Z605" s="598"/>
      <c r="AA605" s="598"/>
      <c r="AB605" s="598"/>
      <c r="AC605" s="598"/>
      <c r="AD605" s="598"/>
      <c r="AE605" s="598"/>
      <c r="AF605" s="598"/>
      <c r="AG605" s="598"/>
      <c r="AH605" s="598"/>
      <c r="AI605" s="598"/>
      <c r="AJ605" s="598"/>
      <c r="AK605" s="598"/>
      <c r="AL605" s="598"/>
      <c r="AM605" s="598"/>
      <c r="AN605" s="598"/>
      <c r="AO605" s="598"/>
      <c r="AP605" s="598"/>
      <c r="AQ605" s="598"/>
      <c r="AR605" s="598"/>
      <c r="AS605" s="598"/>
      <c r="AT605" s="598"/>
      <c r="AU605" s="598"/>
      <c r="AV605" s="598"/>
      <c r="AW605" s="598"/>
      <c r="AX605" s="598"/>
      <c r="AY605" s="598"/>
      <c r="AZ605" s="598"/>
      <c r="BA605" s="598"/>
      <c r="BB605" s="598"/>
      <c r="BC605" s="598"/>
      <c r="BD605" s="598"/>
      <c r="BE605" s="598"/>
      <c r="BF605" s="598"/>
      <c r="BG605" s="598"/>
      <c r="BH605" s="598"/>
      <c r="BI605" s="598"/>
      <c r="BJ605" s="598"/>
      <c r="BK605" s="598"/>
      <c r="BL605" s="598"/>
      <c r="BM605" s="598"/>
      <c r="BN605" s="598"/>
      <c r="BO605" s="598"/>
      <c r="BP605" s="598"/>
      <c r="BQ605" s="598"/>
      <c r="BR605" s="598"/>
      <c r="BS605" s="598"/>
      <c r="BT605" s="598"/>
      <c r="BU605" s="598"/>
      <c r="BV605" s="598"/>
      <c r="BW605" s="598"/>
      <c r="BX605" s="598"/>
      <c r="BY605" s="598"/>
      <c r="BZ605" s="598"/>
      <c r="CA605" s="598"/>
      <c r="CB605" s="598"/>
      <c r="CC605" s="598"/>
      <c r="CD605" s="598"/>
      <c r="CE605" s="598"/>
      <c r="CF605" s="598"/>
      <c r="CG605" s="598"/>
      <c r="CH605" s="598"/>
      <c r="CI605" s="598"/>
      <c r="CJ605" s="598"/>
      <c r="CK605" s="598"/>
      <c r="CL605" s="598"/>
      <c r="CM605" s="598"/>
      <c r="CN605" s="598"/>
      <c r="CO605" s="598"/>
      <c r="CP605" s="598"/>
      <c r="CQ605" s="598"/>
      <c r="CR605" s="598"/>
      <c r="CS605" s="598"/>
      <c r="CT605" s="598"/>
      <c r="CU605" s="598"/>
      <c r="CV605" s="598"/>
      <c r="CW605" s="598"/>
      <c r="CX605" s="598"/>
      <c r="CY605" s="598"/>
      <c r="CZ605" s="598"/>
      <c r="DA605" s="598"/>
      <c r="DB605" s="598"/>
      <c r="DC605" s="598"/>
      <c r="DD605" s="598"/>
      <c r="DE605" s="598"/>
      <c r="DF605" s="598"/>
      <c r="DG605" s="598"/>
      <c r="DH605" s="598"/>
      <c r="DI605" s="598"/>
      <c r="DJ605" s="598"/>
      <c r="DK605" s="598"/>
      <c r="DL605" s="598"/>
      <c r="DM605" s="598"/>
      <c r="DN605" s="598"/>
      <c r="DO605" s="598"/>
      <c r="DP605" s="598"/>
      <c r="DQ605" s="598"/>
      <c r="DR605" s="598"/>
      <c r="DS605" s="598"/>
      <c r="DT605" s="598"/>
      <c r="DU605" s="598"/>
      <c r="DV605" s="598"/>
      <c r="DW605" s="598"/>
      <c r="DX605" s="598"/>
      <c r="DY605" s="598"/>
      <c r="DZ605" s="598"/>
      <c r="EA605" s="598"/>
      <c r="EB605" s="598"/>
      <c r="EC605" s="598"/>
      <c r="ED605" s="598"/>
      <c r="EE605" s="598"/>
    </row>
    <row r="606" spans="1:135" ht="15" customHeight="1">
      <c r="A606" s="598"/>
      <c r="B606" s="598"/>
      <c r="C606" s="598"/>
      <c r="D606" s="598"/>
      <c r="E606" s="598"/>
      <c r="F606" s="598"/>
      <c r="G606" s="598"/>
      <c r="H606" s="598"/>
      <c r="I606" s="598"/>
      <c r="J606" s="598"/>
      <c r="K606" s="598"/>
      <c r="L606" s="598"/>
      <c r="M606" s="598"/>
      <c r="N606" s="598"/>
      <c r="O606" s="598"/>
      <c r="P606" s="598"/>
      <c r="Q606" s="598"/>
      <c r="R606" s="598"/>
      <c r="S606" s="598"/>
      <c r="T606" s="598"/>
      <c r="U606" s="598"/>
      <c r="V606" s="598"/>
      <c r="W606" s="598"/>
      <c r="X606" s="598"/>
      <c r="Y606" s="598"/>
      <c r="Z606" s="598"/>
      <c r="AA606" s="598"/>
      <c r="AB606" s="598"/>
      <c r="AC606" s="598"/>
      <c r="AD606" s="598"/>
      <c r="AE606" s="598"/>
      <c r="AF606" s="598"/>
      <c r="AG606" s="598"/>
      <c r="AH606" s="598"/>
      <c r="AI606" s="598"/>
      <c r="AJ606" s="598"/>
      <c r="AK606" s="598"/>
      <c r="AL606" s="598"/>
      <c r="AM606" s="598"/>
      <c r="AN606" s="598"/>
      <c r="AO606" s="598"/>
      <c r="AP606" s="598"/>
      <c r="AQ606" s="598"/>
      <c r="AR606" s="598"/>
      <c r="AS606" s="598"/>
      <c r="AT606" s="598"/>
      <c r="AU606" s="598"/>
      <c r="AV606" s="598"/>
      <c r="AW606" s="598"/>
      <c r="AX606" s="598"/>
      <c r="AY606" s="598"/>
      <c r="AZ606" s="598"/>
      <c r="BA606" s="598"/>
      <c r="BB606" s="598"/>
      <c r="BC606" s="598"/>
      <c r="BD606" s="598"/>
      <c r="BE606" s="598"/>
      <c r="BF606" s="598"/>
      <c r="BG606" s="598"/>
      <c r="BH606" s="598"/>
      <c r="BI606" s="598"/>
      <c r="BJ606" s="598"/>
      <c r="BK606" s="598"/>
      <c r="BL606" s="598"/>
      <c r="BM606" s="598"/>
      <c r="BN606" s="598"/>
      <c r="BO606" s="598"/>
      <c r="BP606" s="598"/>
      <c r="BQ606" s="598"/>
      <c r="BR606" s="598"/>
      <c r="BS606" s="598"/>
      <c r="BT606" s="598"/>
      <c r="BU606" s="598"/>
      <c r="BV606" s="598"/>
      <c r="BW606" s="598"/>
      <c r="BX606" s="598"/>
      <c r="BY606" s="598"/>
      <c r="BZ606" s="598"/>
      <c r="CA606" s="598"/>
      <c r="CB606" s="598"/>
      <c r="CC606" s="598"/>
      <c r="CD606" s="598"/>
      <c r="CE606" s="598"/>
      <c r="CF606" s="598"/>
      <c r="CG606" s="598"/>
      <c r="CH606" s="598"/>
      <c r="CI606" s="598"/>
      <c r="CJ606" s="598"/>
      <c r="CK606" s="598"/>
      <c r="CL606" s="598"/>
      <c r="CM606" s="598"/>
      <c r="CN606" s="598"/>
      <c r="CO606" s="598"/>
      <c r="CP606" s="598"/>
      <c r="CQ606" s="598"/>
      <c r="CR606" s="598"/>
      <c r="CS606" s="598"/>
      <c r="CT606" s="598"/>
      <c r="CU606" s="598"/>
      <c r="CV606" s="598"/>
      <c r="CW606" s="598"/>
      <c r="CX606" s="598"/>
      <c r="CY606" s="598"/>
      <c r="CZ606" s="598"/>
      <c r="DA606" s="598"/>
      <c r="DB606" s="598"/>
      <c r="DC606" s="598"/>
      <c r="DD606" s="598"/>
      <c r="DE606" s="598"/>
      <c r="DF606" s="598"/>
      <c r="DG606" s="598"/>
      <c r="DH606" s="598"/>
      <c r="DI606" s="598"/>
      <c r="DJ606" s="598"/>
      <c r="DK606" s="598"/>
      <c r="DL606" s="598"/>
      <c r="DM606" s="598"/>
      <c r="DN606" s="598"/>
      <c r="DO606" s="598"/>
      <c r="DP606" s="598"/>
      <c r="DQ606" s="598"/>
      <c r="DR606" s="598"/>
      <c r="DS606" s="598"/>
      <c r="DT606" s="598"/>
      <c r="DU606" s="598"/>
      <c r="DV606" s="598"/>
      <c r="DW606" s="598"/>
      <c r="DX606" s="598"/>
      <c r="DY606" s="598"/>
      <c r="DZ606" s="598"/>
      <c r="EA606" s="598"/>
      <c r="EB606" s="598"/>
      <c r="EC606" s="598"/>
      <c r="ED606" s="598"/>
      <c r="EE606" s="598"/>
    </row>
    <row r="607" spans="1:135" ht="15" customHeight="1">
      <c r="A607" s="598"/>
      <c r="B607" s="598"/>
      <c r="C607" s="598"/>
      <c r="D607" s="598"/>
      <c r="E607" s="598"/>
      <c r="F607" s="598"/>
      <c r="G607" s="598"/>
      <c r="H607" s="598"/>
      <c r="I607" s="598"/>
      <c r="J607" s="598"/>
      <c r="K607" s="598"/>
      <c r="L607" s="598"/>
      <c r="M607" s="598"/>
      <c r="N607" s="598"/>
      <c r="O607" s="598"/>
      <c r="P607" s="598"/>
      <c r="Q607" s="598"/>
      <c r="R607" s="598"/>
      <c r="S607" s="598"/>
      <c r="T607" s="598"/>
      <c r="U607" s="598"/>
      <c r="V607" s="598"/>
      <c r="W607" s="598"/>
      <c r="X607" s="598"/>
      <c r="Y607" s="598"/>
      <c r="Z607" s="598"/>
      <c r="AA607" s="598"/>
      <c r="AB607" s="598"/>
      <c r="AC607" s="598"/>
      <c r="AD607" s="598"/>
      <c r="AE607" s="598"/>
      <c r="AF607" s="598"/>
      <c r="AG607" s="598"/>
      <c r="AH607" s="598"/>
      <c r="AI607" s="598"/>
      <c r="AJ607" s="598"/>
      <c r="AK607" s="598"/>
      <c r="AL607" s="598"/>
      <c r="AM607" s="598"/>
      <c r="AN607" s="598"/>
      <c r="AO607" s="598"/>
      <c r="AP607" s="598"/>
      <c r="AQ607" s="598"/>
      <c r="AR607" s="598"/>
      <c r="AS607" s="598"/>
      <c r="AT607" s="598"/>
      <c r="AU607" s="598"/>
      <c r="AV607" s="598"/>
      <c r="AW607" s="598"/>
      <c r="AX607" s="598"/>
      <c r="AY607" s="598"/>
      <c r="AZ607" s="598"/>
      <c r="BA607" s="598"/>
      <c r="BB607" s="598"/>
      <c r="BC607" s="598"/>
      <c r="BD607" s="598"/>
      <c r="BE607" s="598"/>
      <c r="BF607" s="598"/>
      <c r="BG607" s="598"/>
      <c r="BH607" s="598"/>
      <c r="BI607" s="598"/>
      <c r="BJ607" s="598"/>
      <c r="BK607" s="598"/>
      <c r="BL607" s="598"/>
      <c r="BM607" s="598"/>
      <c r="BN607" s="598"/>
      <c r="BO607" s="598"/>
      <c r="BP607" s="598"/>
      <c r="BQ607" s="598"/>
      <c r="BR607" s="598"/>
      <c r="BS607" s="598"/>
      <c r="BT607" s="598"/>
      <c r="BU607" s="598"/>
      <c r="BV607" s="598"/>
      <c r="BW607" s="598"/>
      <c r="BX607" s="598"/>
      <c r="BY607" s="598"/>
      <c r="BZ607" s="598"/>
      <c r="CA607" s="598"/>
      <c r="CB607" s="598"/>
      <c r="CC607" s="598"/>
      <c r="CD607" s="598"/>
      <c r="CE607" s="598"/>
      <c r="CF607" s="598"/>
      <c r="CG607" s="598"/>
      <c r="CH607" s="598"/>
      <c r="CI607" s="598"/>
      <c r="CJ607" s="598"/>
      <c r="CK607" s="598"/>
      <c r="CL607" s="598"/>
      <c r="CM607" s="598"/>
      <c r="CN607" s="598"/>
      <c r="CO607" s="598"/>
      <c r="CP607" s="598"/>
      <c r="CQ607" s="598"/>
      <c r="CR607" s="598"/>
      <c r="CS607" s="598"/>
      <c r="CT607" s="598"/>
      <c r="CU607" s="598"/>
      <c r="CV607" s="598"/>
      <c r="CW607" s="598"/>
      <c r="CX607" s="598"/>
      <c r="CY607" s="598"/>
      <c r="CZ607" s="598"/>
      <c r="DA607" s="598"/>
      <c r="DB607" s="598"/>
      <c r="DC607" s="598"/>
      <c r="DD607" s="598"/>
      <c r="DE607" s="598"/>
      <c r="DF607" s="598"/>
      <c r="DG607" s="598"/>
      <c r="DH607" s="598"/>
      <c r="DI607" s="598"/>
      <c r="DJ607" s="598"/>
      <c r="DK607" s="598"/>
      <c r="DL607" s="598"/>
      <c r="DM607" s="598"/>
      <c r="DN607" s="598"/>
      <c r="DO607" s="598"/>
      <c r="DP607" s="598"/>
      <c r="DQ607" s="598"/>
      <c r="DR607" s="598"/>
      <c r="DS607" s="598"/>
      <c r="DT607" s="598"/>
      <c r="DU607" s="598"/>
      <c r="DV607" s="598"/>
      <c r="DW607" s="598"/>
      <c r="DX607" s="598"/>
      <c r="DY607" s="598"/>
      <c r="DZ607" s="598"/>
      <c r="EA607" s="598"/>
      <c r="EB607" s="598"/>
      <c r="EC607" s="598"/>
      <c r="ED607" s="598"/>
      <c r="EE607" s="598"/>
    </row>
    <row r="608" spans="1:135" ht="15" customHeight="1">
      <c r="A608" s="598"/>
      <c r="B608" s="598"/>
      <c r="C608" s="598"/>
      <c r="D608" s="598"/>
      <c r="E608" s="598"/>
      <c r="F608" s="598"/>
      <c r="G608" s="598"/>
      <c r="H608" s="598"/>
      <c r="I608" s="598"/>
      <c r="J608" s="598"/>
      <c r="K608" s="598"/>
      <c r="L608" s="598"/>
      <c r="M608" s="598"/>
      <c r="N608" s="598"/>
      <c r="O608" s="598"/>
      <c r="P608" s="598"/>
      <c r="Q608" s="598"/>
      <c r="R608" s="598"/>
      <c r="S608" s="598"/>
      <c r="T608" s="598"/>
      <c r="U608" s="598"/>
      <c r="V608" s="598"/>
      <c r="W608" s="598"/>
      <c r="X608" s="598"/>
      <c r="Y608" s="598"/>
      <c r="Z608" s="598"/>
      <c r="AA608" s="598"/>
      <c r="AB608" s="598"/>
      <c r="AC608" s="598"/>
      <c r="AD608" s="598"/>
      <c r="AE608" s="598"/>
      <c r="AF608" s="598"/>
      <c r="AG608" s="598"/>
      <c r="AH608" s="598"/>
      <c r="AI608" s="598"/>
      <c r="AJ608" s="598"/>
      <c r="AK608" s="598"/>
      <c r="AL608" s="598"/>
      <c r="AM608" s="598"/>
      <c r="AN608" s="598"/>
      <c r="AO608" s="598"/>
      <c r="AP608" s="598"/>
      <c r="AQ608" s="598"/>
      <c r="AR608" s="598"/>
      <c r="AS608" s="598"/>
      <c r="AT608" s="598"/>
      <c r="AU608" s="598"/>
      <c r="AV608" s="598"/>
      <c r="AW608" s="598"/>
      <c r="AX608" s="598"/>
      <c r="AY608" s="598"/>
      <c r="AZ608" s="598"/>
      <c r="BA608" s="598"/>
      <c r="BB608" s="598"/>
      <c r="BC608" s="598"/>
      <c r="BD608" s="598"/>
      <c r="BE608" s="598"/>
      <c r="BF608" s="598"/>
      <c r="BG608" s="598"/>
      <c r="BH608" s="598"/>
      <c r="BI608" s="598"/>
      <c r="BJ608" s="598"/>
      <c r="BK608" s="598"/>
      <c r="BL608" s="598"/>
      <c r="BM608" s="598"/>
      <c r="BN608" s="598"/>
      <c r="BO608" s="598"/>
      <c r="BP608" s="598"/>
      <c r="BQ608" s="598"/>
      <c r="BR608" s="598"/>
      <c r="BS608" s="598"/>
      <c r="BT608" s="598"/>
      <c r="BU608" s="598"/>
      <c r="BV608" s="598"/>
      <c r="BW608" s="598"/>
      <c r="BX608" s="598"/>
      <c r="BY608" s="598"/>
      <c r="BZ608" s="598"/>
      <c r="CA608" s="598"/>
      <c r="CB608" s="598"/>
      <c r="CC608" s="598"/>
      <c r="CD608" s="598"/>
      <c r="CE608" s="598"/>
      <c r="CF608" s="598"/>
      <c r="CG608" s="598"/>
      <c r="CH608" s="598"/>
      <c r="CI608" s="598"/>
      <c r="CJ608" s="598"/>
      <c r="CK608" s="598"/>
      <c r="CL608" s="598"/>
      <c r="CM608" s="598"/>
      <c r="CN608" s="598"/>
      <c r="CO608" s="598"/>
      <c r="CP608" s="598"/>
      <c r="CQ608" s="598"/>
      <c r="CR608" s="598"/>
      <c r="CS608" s="598"/>
      <c r="CT608" s="598"/>
      <c r="CU608" s="598"/>
      <c r="CV608" s="598"/>
      <c r="CW608" s="598"/>
      <c r="CX608" s="598"/>
      <c r="CY608" s="598"/>
      <c r="CZ608" s="598"/>
      <c r="DA608" s="598"/>
      <c r="DB608" s="598"/>
      <c r="DC608" s="598"/>
      <c r="DD608" s="598"/>
      <c r="DE608" s="598"/>
      <c r="DF608" s="598"/>
      <c r="DG608" s="598"/>
      <c r="DH608" s="598"/>
      <c r="DI608" s="598"/>
      <c r="DJ608" s="598"/>
      <c r="DK608" s="598"/>
      <c r="DL608" s="598"/>
      <c r="DM608" s="598"/>
      <c r="DN608" s="598"/>
      <c r="DO608" s="598"/>
      <c r="DP608" s="598"/>
      <c r="DQ608" s="598"/>
      <c r="DR608" s="598"/>
      <c r="DS608" s="598"/>
      <c r="DT608" s="598"/>
      <c r="DU608" s="598"/>
      <c r="DV608" s="598"/>
      <c r="DW608" s="598"/>
      <c r="DX608" s="598"/>
      <c r="DY608" s="598"/>
      <c r="DZ608" s="598"/>
      <c r="EA608" s="598"/>
      <c r="EB608" s="598"/>
      <c r="EC608" s="598"/>
      <c r="ED608" s="598"/>
      <c r="EE608" s="598"/>
    </row>
  </sheetData>
  <sheetProtection formatCells="0" formatColumns="0" formatRows="0" insertColumns="0" insertRows="0" deleteColumns="0" deleteRows="0"/>
  <protectedRanges>
    <protectedRange password="CA30" sqref="T8:U57 T93:T105 T5:T7 T65:U89 T58:T64 T90:T91 U90:W90" name="Диапазон13"/>
    <protectedRange sqref="Z129:AU131 AX129:DA131 B129:X131 DQ129:DR131" name="Диапазон12"/>
    <protectedRange sqref="B107:DB109 B192:DB192 DQ192:DR192 DQ107:DR109" name="Диапазон11"/>
    <protectedRange sqref="A164:A173 DC164:DC173" name="Диапазон9"/>
    <protectedRange sqref="Y150:Y161 X150:X158 T149:T161 DC149:DC158 U149:W158 Z150:AB158 X149:AB149 AC149:DA158 A149:S158 DQ149:DR158" name="Диапазон7"/>
    <protectedRange sqref="AV120:AW131 Y124:Y131 DC119:DC128 AU119:AX119 AU120:AU128 X124:X128 AX120:AX128 X119:AB123 Z124:AB128 AC119:AT128 AY119:DA128 A119:W128 DQ119:DR128" name="Диапазон5"/>
    <protectedRange sqref="BG62:BG65 BG60 BH60:DA65 B67:DA73 B75:DA81 B60:BF65 DQ60:DR65 DQ67:DR73 DQ75:DR81" name="Диапазон2"/>
    <protectedRange sqref="B8:DA56 DQ8:DR56" name="Диапазон1"/>
    <protectedRange sqref="C194:DA199 DQ194:DR199" name="Диапазон3"/>
    <protectedRange sqref="DC95:DC101 A95:DA101 DQ95:DR101" name="Диапазон4"/>
    <protectedRange sqref="U159:X161 Z159:DA161 B159:S161 DQ159:DR161" name="Диапазон8"/>
    <protectedRange sqref="B194:DA199 DQ194:DR199" name="Диапазон10"/>
    <protectedRange sqref="Y5:Y91 Y93:Y105" name="Диапазон14"/>
    <protectedRange sqref="AU56 AV5:AW91 AV93:AW105" name="Диапазон15"/>
  </protectedRanges>
  <pageMargins left="0.7" right="0.7" top="0.75" bottom="0.75" header="0.3" footer="0.3"/>
  <pageSetup paperSize="9" orientation="portrait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65"/>
  <sheetViews>
    <sheetView zoomScale="69" zoomScaleNormal="69" workbookViewId="0">
      <pane xSplit="2" ySplit="1" topLeftCell="C103" activePane="bottomRight" state="frozen"/>
      <selection pane="topRight" activeCell="C1" sqref="C1"/>
      <selection pane="bottomLeft" activeCell="A2" sqref="A2"/>
      <selection pane="bottomRight" activeCell="Q124" sqref="Q124"/>
    </sheetView>
  </sheetViews>
  <sheetFormatPr defaultRowHeight="24" customHeight="1"/>
  <cols>
    <col min="1" max="1" width="11.85546875" customWidth="1"/>
    <col min="2" max="2" width="10.42578125" customWidth="1"/>
    <col min="3" max="3" width="38.42578125" customWidth="1"/>
    <col min="4" max="4" width="11.85546875" customWidth="1"/>
    <col min="5" max="5" width="11.85546875" style="69" customWidth="1"/>
    <col min="6" max="6" width="11.140625" customWidth="1"/>
    <col min="7" max="7" width="9.140625" bestFit="1" customWidth="1"/>
    <col min="10" max="10" width="8.85546875" customWidth="1"/>
    <col min="15" max="15" width="32" customWidth="1"/>
    <col min="19" max="19" width="13.85546875" customWidth="1"/>
  </cols>
  <sheetData>
    <row r="1" spans="1:15" s="69" customFormat="1" ht="24" customHeight="1">
      <c r="A1" s="140"/>
      <c r="B1" s="140" t="s">
        <v>74</v>
      </c>
      <c r="C1" s="140" t="s">
        <v>181</v>
      </c>
      <c r="D1" s="140" t="s">
        <v>219</v>
      </c>
      <c r="E1" s="140" t="s">
        <v>183</v>
      </c>
      <c r="F1" s="152" t="s">
        <v>182</v>
      </c>
      <c r="I1" s="687"/>
      <c r="J1" s="688"/>
      <c r="K1" s="140" t="s">
        <v>186</v>
      </c>
      <c r="L1" s="140" t="s">
        <v>187</v>
      </c>
      <c r="O1" s="69" t="s">
        <v>125</v>
      </c>
    </row>
    <row r="2" spans="1:15" ht="24" customHeight="1">
      <c r="A2" s="676" t="s">
        <v>76</v>
      </c>
      <c r="B2" s="167" t="s">
        <v>19</v>
      </c>
      <c r="C2" s="313" t="s">
        <v>449</v>
      </c>
      <c r="D2" s="167">
        <f>INDEX('файл остатки'!$A$5:$DK$265,MATCH($O$1,'файл остатки'!$A$5:$A$228,0),MATCH(C2,'файл остатки'!$A$5:$DK$5,0))</f>
        <v>-426.375</v>
      </c>
      <c r="E2" s="167"/>
      <c r="F2" s="153">
        <f t="shared" ref="F2:F13" si="0">D2</f>
        <v>-426.375</v>
      </c>
      <c r="G2" s="69"/>
      <c r="I2" s="687" t="s">
        <v>218</v>
      </c>
      <c r="J2" s="688"/>
      <c r="K2" s="140">
        <f>-(F3+F2)/$K$7</f>
        <v>0.47017500000000001</v>
      </c>
      <c r="L2" s="140">
        <v>1</v>
      </c>
      <c r="M2" s="69"/>
      <c r="N2" s="69"/>
      <c r="O2" s="69" t="s">
        <v>77</v>
      </c>
    </row>
    <row r="3" spans="1:15" ht="24" customHeight="1">
      <c r="A3" s="677"/>
      <c r="B3" s="167" t="s">
        <v>19</v>
      </c>
      <c r="C3" s="313" t="s">
        <v>311</v>
      </c>
      <c r="D3" s="167">
        <f>INDEX('файл остатки'!$A$5:$DK$265,MATCH($O$1,'файл остатки'!$A$5:$A$228,0),MATCH(C3,'файл остатки'!$A$5:$DK$5,0))</f>
        <v>-43.8</v>
      </c>
      <c r="E3" s="167">
        <f>INDEX('файл остатки'!$A$5:$DK$265,MATCH($O$2,'файл остатки'!$A$5:$A$228,0),MATCH(C3,'файл остатки'!$A$5:$DK$5,0))</f>
        <v>0</v>
      </c>
      <c r="F3" s="153">
        <f t="shared" si="0"/>
        <v>-43.8</v>
      </c>
      <c r="G3" s="69"/>
      <c r="I3" s="687" t="s">
        <v>185</v>
      </c>
      <c r="J3" s="688"/>
      <c r="K3" s="140">
        <f>-(F8+F10+F13+F14+F17+F12+F15+F16+F9+F11+F7+F6+F5)/K7</f>
        <v>0.61799999999999988</v>
      </c>
      <c r="L3" s="140">
        <v>1</v>
      </c>
    </row>
    <row r="4" spans="1:15" s="69" customFormat="1" ht="24" customHeight="1">
      <c r="A4" s="677"/>
      <c r="B4" s="167"/>
      <c r="C4" s="313"/>
      <c r="D4" s="167"/>
      <c r="E4" s="167"/>
      <c r="F4" s="153">
        <f t="shared" si="0"/>
        <v>0</v>
      </c>
    </row>
    <row r="5" spans="1:15" ht="24" customHeight="1">
      <c r="A5" s="677"/>
      <c r="B5" s="167" t="s">
        <v>19</v>
      </c>
      <c r="C5" s="313" t="s">
        <v>450</v>
      </c>
      <c r="D5" s="167">
        <f>INDEX('файл остатки'!$A$5:$DK$265,MATCH($O$1,'файл остатки'!$A$5:$A$228,0),MATCH(C5,'файл остатки'!$A$5:$DK$5,0))</f>
        <v>-20.375</v>
      </c>
      <c r="E5" s="167">
        <f>INDEX('файл остатки'!$A$5:$DK$265,MATCH($O$2,'файл остатки'!$A$5:$A$228,0),MATCH(C5,'файл остатки'!$A$5:$DK$5,0))</f>
        <v>0</v>
      </c>
      <c r="F5" s="153"/>
      <c r="G5" s="69"/>
      <c r="I5" s="96"/>
      <c r="J5" s="96"/>
      <c r="K5" s="96"/>
      <c r="L5" s="96"/>
    </row>
    <row r="6" spans="1:15" s="69" customFormat="1" ht="33.75" customHeight="1">
      <c r="A6" s="677"/>
      <c r="B6" s="314" t="s">
        <v>295</v>
      </c>
      <c r="C6" s="313" t="s">
        <v>505</v>
      </c>
      <c r="D6" s="167">
        <f>INDEX('файл остатки'!$A$5:$DK$265,MATCH($O$1,'файл остатки'!$A$5:$A$228,0),MATCH(C6,'файл остатки'!$A$5:$DK$5,0))</f>
        <v>3</v>
      </c>
      <c r="E6" s="167">
        <f>INDEX('файл остатки'!$A$5:$DK$265,MATCH($O$2,'файл остатки'!$A$5:$A$228,0),MATCH(C6,'файл остатки'!$A$5:$DK$5,0))</f>
        <v>0</v>
      </c>
      <c r="F6" s="153"/>
      <c r="I6" s="96"/>
      <c r="J6" s="96"/>
      <c r="K6" s="96"/>
      <c r="L6" s="96"/>
    </row>
    <row r="7" spans="1:15" ht="24" customHeight="1">
      <c r="A7" s="677"/>
      <c r="B7" s="167" t="s">
        <v>20</v>
      </c>
      <c r="C7" s="314" t="s">
        <v>451</v>
      </c>
      <c r="D7" s="167">
        <f>INDEX('файл остатки'!$A$5:$DK$265,MATCH($O$1,'файл остатки'!$A$5:$A$228,0),MATCH(C7,'файл остатки'!$A$5:$DK$5,0))</f>
        <v>-199</v>
      </c>
      <c r="E7" s="167">
        <f>INDEX('файл остатки'!$A$5:$DK$265,MATCH($O$2,'файл остатки'!$A$5:$A$228,0),MATCH(C7,'файл остатки'!$A$5:$DK$5,0))</f>
        <v>0</v>
      </c>
      <c r="F7" s="153">
        <f t="shared" si="0"/>
        <v>-199</v>
      </c>
      <c r="G7" s="69"/>
      <c r="I7" s="662" t="s">
        <v>188</v>
      </c>
      <c r="J7" s="662"/>
      <c r="K7" s="101">
        <v>1000</v>
      </c>
      <c r="L7" s="96"/>
    </row>
    <row r="8" spans="1:15" ht="24" customHeight="1">
      <c r="A8" s="677"/>
      <c r="B8" s="167" t="s">
        <v>20</v>
      </c>
      <c r="C8" s="314" t="s">
        <v>452</v>
      </c>
      <c r="D8" s="167">
        <f>INDEX('файл остатки'!$A$5:$DK$265,MATCH($O$1,'файл остатки'!$A$5:$A$228,0),MATCH(C8,'файл остатки'!$A$5:$DK$5,0))</f>
        <v>-190.39999999999986</v>
      </c>
      <c r="E8" s="167">
        <f>INDEX('файл остатки'!$A$5:$DK$265,MATCH($O$2,'файл остатки'!$A$5:$A$228,0),MATCH(C8,'файл остатки'!$A$5:$DK$5,0))</f>
        <v>0</v>
      </c>
      <c r="F8" s="153">
        <f t="shared" si="0"/>
        <v>-190.39999999999986</v>
      </c>
      <c r="G8" s="69"/>
    </row>
    <row r="9" spans="1:15" s="69" customFormat="1" ht="24" customHeight="1">
      <c r="A9" s="677"/>
      <c r="B9" s="167" t="s">
        <v>58</v>
      </c>
      <c r="C9" s="314" t="s">
        <v>97</v>
      </c>
      <c r="D9" s="167">
        <f>INDEX('файл остатки'!$A$5:$DK$265,MATCH($O$1,'файл остатки'!$A$5:$A$228,0),MATCH(C9,'файл остатки'!$A$5:$DK$5,0))</f>
        <v>-75.599999999999994</v>
      </c>
      <c r="E9" s="167">
        <f>INDEX('файл остатки'!$A$5:$DK$265,MATCH($O$2,'файл остатки'!$A$5:$A$228,0),MATCH(C9,'файл остатки'!$A$5:$DK$5,0))</f>
        <v>0</v>
      </c>
      <c r="F9" s="153">
        <f t="shared" si="0"/>
        <v>-75.599999999999994</v>
      </c>
    </row>
    <row r="10" spans="1:15" ht="24" customHeight="1">
      <c r="A10" s="677"/>
      <c r="B10" s="314" t="s">
        <v>294</v>
      </c>
      <c r="C10" s="314" t="s">
        <v>310</v>
      </c>
      <c r="D10" s="167">
        <f>INDEX('файл остатки'!$A$5:$DK$265,MATCH($O$1,'файл остатки'!$A$5:$A$228,0),MATCH(C10,'файл остатки'!$A$5:$DK$5,0))</f>
        <v>-40.5</v>
      </c>
      <c r="E10" s="167">
        <f>INDEX('файл остатки'!$A$5:$DK$265,MATCH($O$2,'файл остатки'!$A$5:$A$228,0),MATCH(C10,'файл остатки'!$A$5:$DK$5,0))</f>
        <v>0</v>
      </c>
      <c r="F10" s="153">
        <f t="shared" si="0"/>
        <v>-40.5</v>
      </c>
      <c r="G10" s="69"/>
    </row>
    <row r="11" spans="1:15" s="69" customFormat="1" ht="24" customHeight="1">
      <c r="A11" s="677"/>
      <c r="B11" s="167" t="s">
        <v>63</v>
      </c>
      <c r="C11" s="314" t="s">
        <v>146</v>
      </c>
      <c r="D11" s="167">
        <f>INDEX('файл остатки'!$A$5:$DK$265,MATCH($O$1,'файл остатки'!$A$5:$A$228,0),MATCH(C11,'файл остатки'!$A$5:$DK$5,0))</f>
        <v>-76.5</v>
      </c>
      <c r="E11" s="167">
        <f>INDEX('файл остатки'!$A$5:$DK$265,MATCH($O$2,'файл остатки'!$A$5:$A$228,0),MATCH(C11,'файл остатки'!$A$5:$DK$5,0))</f>
        <v>0</v>
      </c>
      <c r="F11" s="153">
        <f t="shared" si="0"/>
        <v>-76.5</v>
      </c>
    </row>
    <row r="12" spans="1:15" ht="24" customHeight="1">
      <c r="A12" s="677"/>
      <c r="B12" s="167" t="s">
        <v>19</v>
      </c>
      <c r="C12" s="314" t="s">
        <v>453</v>
      </c>
      <c r="D12" s="167">
        <f>INDEX('файл остатки'!$A$5:$DK$265,MATCH($O$1,'файл остатки'!$A$5:$A$228,0),MATCH(C12,'файл остатки'!$A$5:$DK$5,0))</f>
        <v>-36</v>
      </c>
      <c r="E12" s="167">
        <f>INDEX('файл остатки'!$A$5:$DK$265,MATCH($O$2,'файл остатки'!$A$5:$A$228,0),MATCH(C12,'файл остатки'!$A$5:$DK$5,0))</f>
        <v>0</v>
      </c>
      <c r="F12" s="153">
        <f t="shared" si="0"/>
        <v>-36</v>
      </c>
      <c r="G12" s="69"/>
      <c r="J12" s="175"/>
      <c r="K12" s="175"/>
      <c r="L12" s="175"/>
      <c r="M12" s="175"/>
      <c r="N12" s="175"/>
    </row>
    <row r="13" spans="1:15" ht="24" customHeight="1">
      <c r="A13" s="677"/>
      <c r="B13" s="167" t="s">
        <v>530</v>
      </c>
      <c r="C13" s="314" t="s">
        <v>531</v>
      </c>
      <c r="D13" s="167">
        <f>INDEX('файл остатки'!$A$5:$DK$265,MATCH($O$1,'файл остатки'!$A$5:$A$228,0),MATCH(C13,'файл остатки'!$A$5:$DK$5,0))</f>
        <v>0</v>
      </c>
      <c r="E13" s="167">
        <f>INDEX('файл остатки'!$A$5:$DK$265,MATCH($O$2,'файл остатки'!$A$5:$A$228,0),MATCH(C13,'файл остатки'!$A$5:$DK$5,0))</f>
        <v>0</v>
      </c>
      <c r="F13" s="153">
        <f t="shared" si="0"/>
        <v>0</v>
      </c>
      <c r="G13" s="69"/>
      <c r="J13" s="175"/>
      <c r="K13" s="175"/>
      <c r="L13" s="175"/>
      <c r="M13" s="175"/>
      <c r="N13" s="175"/>
    </row>
    <row r="14" spans="1:15" ht="24" customHeight="1">
      <c r="A14" s="677"/>
      <c r="B14" s="140"/>
      <c r="C14" s="314"/>
      <c r="D14" s="140"/>
      <c r="E14" s="140"/>
      <c r="F14" s="153">
        <f t="shared" ref="F14:F18" si="1">D14</f>
        <v>0</v>
      </c>
      <c r="G14" s="69"/>
      <c r="J14" s="175"/>
      <c r="K14" s="175"/>
      <c r="L14" s="175"/>
      <c r="M14" s="175"/>
      <c r="N14" s="175"/>
    </row>
    <row r="15" spans="1:15" ht="30" customHeight="1">
      <c r="A15" s="677"/>
      <c r="B15" s="314"/>
      <c r="C15" s="314"/>
      <c r="D15" s="167"/>
      <c r="E15" s="140"/>
      <c r="F15" s="153">
        <f t="shared" si="1"/>
        <v>0</v>
      </c>
      <c r="G15" s="69"/>
    </row>
    <row r="16" spans="1:15" s="69" customFormat="1" ht="24" customHeight="1">
      <c r="A16" s="677"/>
      <c r="B16" s="167"/>
      <c r="C16" s="314"/>
      <c r="D16" s="167"/>
      <c r="E16" s="167"/>
      <c r="F16" s="153">
        <f t="shared" si="1"/>
        <v>0</v>
      </c>
      <c r="I16" s="284"/>
    </row>
    <row r="17" spans="1:12" ht="24" customHeight="1">
      <c r="A17" s="677"/>
      <c r="B17" s="167"/>
      <c r="C17" s="314"/>
      <c r="D17" s="167"/>
      <c r="E17" s="167"/>
      <c r="F17" s="153">
        <f t="shared" si="1"/>
        <v>0</v>
      </c>
      <c r="G17" s="69"/>
    </row>
    <row r="18" spans="1:12" ht="24" customHeight="1">
      <c r="A18" s="677"/>
      <c r="B18" s="140"/>
      <c r="C18" s="140"/>
      <c r="D18" s="140"/>
      <c r="E18" s="140"/>
      <c r="F18" s="153">
        <f t="shared" si="1"/>
        <v>0</v>
      </c>
      <c r="G18" s="69"/>
    </row>
    <row r="19" spans="1:12" s="69" customFormat="1" ht="24" customHeight="1">
      <c r="A19" s="677"/>
      <c r="B19" s="167"/>
      <c r="C19" s="167"/>
      <c r="D19" s="167"/>
      <c r="E19" s="167"/>
      <c r="F19" s="153">
        <f t="shared" ref="F19" si="2">D19</f>
        <v>0</v>
      </c>
    </row>
    <row r="20" spans="1:12" ht="24" customHeight="1">
      <c r="D20" s="69"/>
      <c r="G20" s="69"/>
    </row>
    <row r="21" spans="1:12" ht="24" customHeight="1">
      <c r="A21" s="681" t="s">
        <v>79</v>
      </c>
      <c r="B21" s="141"/>
      <c r="C21" s="315"/>
      <c r="D21" s="141"/>
      <c r="E21" s="141"/>
      <c r="F21" s="151"/>
      <c r="G21" s="69"/>
      <c r="I21" s="691"/>
      <c r="J21" s="692"/>
      <c r="K21" s="141" t="s">
        <v>186</v>
      </c>
      <c r="L21" s="141" t="s">
        <v>187</v>
      </c>
    </row>
    <row r="22" spans="1:12" ht="24" customHeight="1">
      <c r="A22" s="682"/>
      <c r="B22" s="168" t="s">
        <v>19</v>
      </c>
      <c r="C22" s="315" t="s">
        <v>454</v>
      </c>
      <c r="D22" s="141">
        <f>INDEX('файл остатки'!$A$5:$DK$265,MATCH($O$1,'файл остатки'!$A$5:$A$228,0),MATCH(C22,'файл остатки'!$A$5:$DK$5,0))</f>
        <v>-437.375</v>
      </c>
      <c r="E22" s="141">
        <f>INDEX('файл остатки'!$A$5:$DK$265,MATCH($O$2,'файл остатки'!$A$5:$A$228,0),MATCH(C22,'файл остатки'!$A$5:$DK$5,0))</f>
        <v>0</v>
      </c>
      <c r="F22" s="151">
        <f t="shared" ref="F22:F28" si="3">D22</f>
        <v>-437.375</v>
      </c>
      <c r="G22" s="69"/>
      <c r="I22" s="691" t="s">
        <v>218</v>
      </c>
      <c r="J22" s="692"/>
      <c r="K22" s="141">
        <f>-(F21+F22)/K25</f>
        <v>0.43737500000000001</v>
      </c>
      <c r="L22" s="141"/>
    </row>
    <row r="23" spans="1:12" ht="24" customHeight="1">
      <c r="A23" s="682"/>
      <c r="B23" s="168" t="s">
        <v>19</v>
      </c>
      <c r="C23" s="316" t="s">
        <v>510</v>
      </c>
      <c r="D23" s="168">
        <f>INDEX('файл остатки'!$A$5:$DK$265,MATCH($O$1,'файл остатки'!$A$5:$A$228,0),MATCH(C23,'файл остатки'!$A$5:$DK$5,0))</f>
        <v>17.625</v>
      </c>
      <c r="E23" s="168"/>
      <c r="F23" s="151"/>
      <c r="G23" s="69"/>
      <c r="I23" s="691" t="s">
        <v>185</v>
      </c>
      <c r="J23" s="692"/>
      <c r="K23" s="141">
        <f>-(F23+F24+F25+F27+F28+F26+F29)/K25</f>
        <v>1.77</v>
      </c>
      <c r="L23" s="141">
        <v>2</v>
      </c>
    </row>
    <row r="24" spans="1:12" ht="24" customHeight="1">
      <c r="A24" s="682"/>
      <c r="B24" s="316" t="s">
        <v>20</v>
      </c>
      <c r="C24" s="316" t="s">
        <v>455</v>
      </c>
      <c r="D24" s="168">
        <f>INDEX('файл остатки'!$A$5:$DK$265,MATCH($O$1,'файл остатки'!$A$5:$A$228,0),MATCH(C24,'файл остатки'!$A$5:$DK$5,0))</f>
        <v>-1449.6</v>
      </c>
      <c r="E24" s="168">
        <f>INDEX('файл остатки'!$A$5:$DK$265,MATCH($O$2,'файл остатки'!$A$5:$A$228,0),MATCH(C24,'файл остатки'!$A$5:$DK$5,0))</f>
        <v>0</v>
      </c>
      <c r="F24" s="151">
        <f t="shared" si="3"/>
        <v>-1449.6</v>
      </c>
      <c r="G24" s="14"/>
      <c r="I24" s="96"/>
      <c r="J24" s="96"/>
      <c r="K24" s="96"/>
      <c r="L24" s="96"/>
    </row>
    <row r="25" spans="1:12" ht="24" customHeight="1">
      <c r="A25" s="682"/>
      <c r="B25" s="316" t="s">
        <v>63</v>
      </c>
      <c r="C25" s="316" t="s">
        <v>144</v>
      </c>
      <c r="D25" s="168">
        <f>INDEX('файл остатки'!$A$5:$DK$265,MATCH($O$1,'файл остатки'!$A$5:$A$228,0),MATCH(C25,'файл остатки'!$A$5:$DK$5,0))</f>
        <v>-45</v>
      </c>
      <c r="E25" s="168">
        <f>INDEX('файл остатки'!$A$5:$DK$265,MATCH($O$2,'файл остатки'!$A$5:$A$228,0),MATCH(C25,'файл остатки'!$A$5:$DK$5,0))</f>
        <v>0</v>
      </c>
      <c r="F25" s="151">
        <f t="shared" si="3"/>
        <v>-45</v>
      </c>
      <c r="G25" s="14"/>
      <c r="I25" s="662" t="s">
        <v>188</v>
      </c>
      <c r="J25" s="662"/>
      <c r="K25" s="101">
        <v>1000</v>
      </c>
      <c r="L25" s="96"/>
    </row>
    <row r="26" spans="1:12" ht="24" customHeight="1">
      <c r="A26" s="682"/>
      <c r="B26" s="316" t="s">
        <v>58</v>
      </c>
      <c r="C26" s="316" t="s">
        <v>98</v>
      </c>
      <c r="D26" s="168">
        <f>INDEX('файл остатки'!$A$5:$DK$265,MATCH($O$1,'файл остатки'!$A$5:$A$228,0),MATCH(C26,'файл остатки'!$A$5:$DK$5,0))</f>
        <v>-116.4</v>
      </c>
      <c r="E26" s="168">
        <f>INDEX('файл остатки'!$A$5:$DK$265,MATCH($O$2,'файл остатки'!$A$5:$A$228,0),MATCH(C26,'файл остатки'!$A$5:$DK$5,0))</f>
        <v>0</v>
      </c>
      <c r="F26" s="151">
        <f t="shared" si="3"/>
        <v>-116.4</v>
      </c>
      <c r="G26" s="69"/>
    </row>
    <row r="27" spans="1:12" ht="24" customHeight="1">
      <c r="A27" s="682"/>
      <c r="B27" s="334" t="s">
        <v>294</v>
      </c>
      <c r="C27" s="334" t="s">
        <v>312</v>
      </c>
      <c r="D27" s="168">
        <f>INDEX('файл остатки'!$A$5:$DK$265,MATCH($O$1,'файл остатки'!$A$5:$A$228,0),MATCH(C27,'файл остатки'!$A$5:$DK$5,0))</f>
        <v>-159</v>
      </c>
      <c r="E27" s="168">
        <f>INDEX('файл остатки'!$A$5:$DK$265,MATCH($O$2,'файл остатки'!$A$5:$A$228,0),MATCH(C27,'файл остатки'!$A$5:$DK$5,0))</f>
        <v>0</v>
      </c>
      <c r="F27" s="151">
        <f t="shared" si="3"/>
        <v>-159</v>
      </c>
      <c r="G27" s="69"/>
    </row>
    <row r="28" spans="1:12" ht="24" customHeight="1">
      <c r="A28" s="682"/>
      <c r="B28" s="334" t="s">
        <v>532</v>
      </c>
      <c r="C28" s="141" t="s">
        <v>532</v>
      </c>
      <c r="D28" s="168">
        <f>INDEX('файл остатки'!$A$5:$DK$265,MATCH($O$1,'файл остатки'!$A$5:$A$228,0),MATCH(C28,'файл остатки'!$A$5:$DK$5,0))</f>
        <v>0</v>
      </c>
      <c r="E28" s="168">
        <f>INDEX('файл остатки'!$A$5:$DK$265,MATCH($O$2,'файл остатки'!$A$5:$A$228,0),MATCH(C28,'файл остатки'!$A$5:$DK$5,0))</f>
        <v>0</v>
      </c>
      <c r="F28" s="151">
        <f t="shared" si="3"/>
        <v>0</v>
      </c>
      <c r="G28" s="69"/>
    </row>
    <row r="29" spans="1:12" ht="24" customHeight="1">
      <c r="A29" s="682"/>
      <c r="B29" s="141"/>
      <c r="C29" s="141"/>
      <c r="D29" s="141"/>
      <c r="E29" s="141"/>
      <c r="F29" s="151">
        <f t="shared" ref="F29:F30" si="4">D29</f>
        <v>0</v>
      </c>
      <c r="G29" s="69"/>
    </row>
    <row r="30" spans="1:12" ht="24" customHeight="1">
      <c r="A30" s="682"/>
      <c r="B30" s="141"/>
      <c r="C30" s="141"/>
      <c r="D30" s="141"/>
      <c r="E30" s="141"/>
      <c r="F30" s="151">
        <f t="shared" si="4"/>
        <v>0</v>
      </c>
      <c r="G30" s="69"/>
    </row>
    <row r="31" spans="1:12" s="69" customFormat="1" ht="24" customHeight="1">
      <c r="A31" s="682"/>
      <c r="B31" s="168"/>
      <c r="C31" s="168"/>
      <c r="D31" s="168"/>
      <c r="E31" s="168"/>
      <c r="F31" s="151">
        <f t="shared" ref="F31" si="5">D31</f>
        <v>0</v>
      </c>
    </row>
    <row r="32" spans="1:12" ht="24" customHeight="1">
      <c r="D32" s="69"/>
      <c r="G32" s="69"/>
    </row>
    <row r="33" spans="1:13" ht="24" customHeight="1">
      <c r="A33" s="678" t="s">
        <v>1</v>
      </c>
      <c r="B33" s="525" t="s">
        <v>167</v>
      </c>
      <c r="C33" s="525" t="s">
        <v>168</v>
      </c>
      <c r="D33" s="525">
        <f>INDEX('файл остатки'!$A$5:$DK$265,MATCH($O$1,'файл остатки'!$A$5:$A$228,0),MATCH(C33,'файл остатки'!$A$5:$DK$5,0))</f>
        <v>0</v>
      </c>
      <c r="E33" s="524">
        <f>INDEX('файл остатки'!$A$5:$DK$265,MATCH($O$2,'файл остатки'!$A$5:$A$228,0),MATCH(C33,'файл остатки'!$A$5:$DK$5,0))</f>
        <v>0</v>
      </c>
      <c r="F33" s="150"/>
      <c r="G33" s="69"/>
      <c r="H33" s="149"/>
      <c r="I33" s="656"/>
      <c r="J33" s="657"/>
      <c r="K33" s="142" t="s">
        <v>186</v>
      </c>
      <c r="L33" s="142" t="s">
        <v>187</v>
      </c>
    </row>
    <row r="34" spans="1:13" ht="24" customHeight="1">
      <c r="A34" s="679"/>
      <c r="B34" s="525" t="s">
        <v>167</v>
      </c>
      <c r="C34" s="312" t="s">
        <v>309</v>
      </c>
      <c r="D34" s="525">
        <f>INDEX('файл остатки'!$A$5:$DK$265,MATCH($O$1,'файл остатки'!$A$5:$A$228,0),MATCH(C34,'файл остатки'!$A$5:$DK$5,0))</f>
        <v>0</v>
      </c>
      <c r="E34" s="524">
        <f>INDEX('файл остатки'!$A$5:$DK$265,MATCH($O$2,'файл остатки'!$A$5:$A$228,0),MATCH(C34,'файл остатки'!$A$5:$DK$5,0))</f>
        <v>0</v>
      </c>
      <c r="F34" s="150"/>
      <c r="G34" s="69"/>
      <c r="H34" s="149"/>
      <c r="I34" s="656"/>
      <c r="J34" s="657"/>
      <c r="K34" s="142">
        <f>-(F34+F33)/K36</f>
        <v>0</v>
      </c>
      <c r="L34" s="142"/>
    </row>
    <row r="35" spans="1:13" ht="24" customHeight="1">
      <c r="A35" s="679"/>
      <c r="B35" s="525"/>
      <c r="C35" s="312"/>
      <c r="D35" s="525"/>
      <c r="E35" s="524"/>
      <c r="F35" s="150">
        <f t="shared" ref="F35" si="6">D35</f>
        <v>0</v>
      </c>
      <c r="G35" s="69"/>
      <c r="I35" s="656" t="s">
        <v>328</v>
      </c>
      <c r="J35" s="657"/>
      <c r="K35" s="142">
        <f>-(F33:F35)/K36</f>
        <v>0</v>
      </c>
      <c r="L35" s="142"/>
    </row>
    <row r="36" spans="1:13" s="69" customFormat="1" ht="24" customHeight="1">
      <c r="A36" s="680"/>
      <c r="B36" s="171"/>
      <c r="C36" s="171"/>
      <c r="D36" s="171"/>
      <c r="E36" s="166"/>
      <c r="F36" s="150">
        <f>D36</f>
        <v>0</v>
      </c>
      <c r="I36" s="685" t="s">
        <v>188</v>
      </c>
      <c r="J36" s="686"/>
      <c r="K36" s="101">
        <v>600</v>
      </c>
      <c r="L36" s="96"/>
    </row>
    <row r="37" spans="1:13" ht="24" customHeight="1">
      <c r="D37" s="69"/>
      <c r="G37" s="69"/>
    </row>
    <row r="38" spans="1:13" s="69" customFormat="1" ht="24" customHeight="1"/>
    <row r="39" spans="1:13" ht="24" customHeight="1">
      <c r="A39" s="689" t="s">
        <v>82</v>
      </c>
      <c r="B39" s="143" t="s">
        <v>46</v>
      </c>
      <c r="C39" s="143" t="s">
        <v>143</v>
      </c>
      <c r="D39" s="143">
        <f>INDEX('файл остатки'!$A$5:$DK$265,MATCH($O$1,'файл остатки'!$A$5:$A$228,0),MATCH(C39,'файл остатки'!$A$5:$DK$5,0))</f>
        <v>143.3599999999999</v>
      </c>
      <c r="E39" s="526">
        <f>INDEX('файл остатки'!$A$5:$DK$265,MATCH($O$2,'файл остатки'!$A$5:$A$228,0),MATCH(C39,'файл остатки'!$A$5:$DK$5,0))</f>
        <v>1229.6533333333334</v>
      </c>
      <c r="F39" s="143"/>
      <c r="G39" s="69"/>
      <c r="H39" s="149"/>
      <c r="I39" s="683"/>
      <c r="J39" s="684"/>
      <c r="K39" s="143" t="s">
        <v>186</v>
      </c>
      <c r="L39" s="143" t="s">
        <v>187</v>
      </c>
    </row>
    <row r="40" spans="1:13" ht="24" customHeight="1">
      <c r="A40" s="690"/>
      <c r="B40" s="143" t="s">
        <v>46</v>
      </c>
      <c r="C40" s="143" t="s">
        <v>442</v>
      </c>
      <c r="D40" s="143">
        <f>INDEX('файл остатки'!$A$5:$DK$265,MATCH($O$1,'файл остатки'!$A$5:$A$228,0),MATCH(C40,'файл остатки'!$A$5:$DK$5,0))</f>
        <v>-1440.3199999999997</v>
      </c>
      <c r="E40" s="169">
        <f>INDEX('файл остатки'!$A$5:$DK$265,MATCH($O$2,'файл остатки'!$A$5:$A$228,0),MATCH(C40,'файл остатки'!$A$5:$DK$5,0))</f>
        <v>3386.9200000000005</v>
      </c>
      <c r="F40" s="143">
        <v>-5900</v>
      </c>
      <c r="G40" s="69"/>
      <c r="H40" s="149"/>
      <c r="I40" s="683" t="s">
        <v>329</v>
      </c>
      <c r="J40" s="684"/>
      <c r="K40" s="143">
        <f>-(F43+F44+F45+F40+F41)/K46</f>
        <v>8.5576470588235303</v>
      </c>
      <c r="L40" s="143">
        <v>9</v>
      </c>
      <c r="M40">
        <v>2</v>
      </c>
    </row>
    <row r="41" spans="1:13" s="69" customFormat="1" ht="24" customHeight="1">
      <c r="A41" s="690"/>
      <c r="B41" s="143" t="s">
        <v>295</v>
      </c>
      <c r="C41" s="143" t="s">
        <v>529</v>
      </c>
      <c r="D41" s="143">
        <f>INDEX('файл остатки'!$A$5:$DK$265,MATCH($O$1,'файл остатки'!$A$5:$A$228,0),MATCH(C41,'файл остатки'!$A$5:$DK$5,0))</f>
        <v>26.72</v>
      </c>
      <c r="E41" s="593">
        <f>INDEX('файл остатки'!$A$5:$DK$265,MATCH($O$2,'файл остатки'!$A$5:$A$228,0),MATCH(C41,'файл остатки'!$A$5:$DK$5,0))</f>
        <v>0</v>
      </c>
      <c r="F41" s="143"/>
      <c r="H41" s="149"/>
      <c r="I41" s="526"/>
      <c r="J41" s="527"/>
      <c r="K41" s="143"/>
      <c r="L41" s="143"/>
    </row>
    <row r="42" spans="1:13" s="69" customFormat="1" ht="24" customHeight="1">
      <c r="A42" s="690"/>
      <c r="B42" s="143"/>
      <c r="C42" s="332"/>
      <c r="D42" s="143"/>
      <c r="E42" s="526"/>
      <c r="F42" s="143"/>
      <c r="H42" s="149"/>
      <c r="I42" s="526"/>
      <c r="J42" s="527"/>
      <c r="K42" s="143"/>
      <c r="L42" s="143"/>
    </row>
    <row r="43" spans="1:13" s="69" customFormat="1" ht="24" customHeight="1">
      <c r="A43" s="690"/>
      <c r="B43" s="143" t="s">
        <v>46</v>
      </c>
      <c r="C43" s="333" t="s">
        <v>460</v>
      </c>
      <c r="D43" s="143">
        <f>INDEX('файл остатки'!$A$5:$DK$265,MATCH($O$1,'файл остатки'!$A$5:$A$228,0),MATCH(C43,'файл остатки'!$A$5:$DK$5,0))</f>
        <v>-574.19999999999993</v>
      </c>
      <c r="E43" s="293">
        <f>INDEX('файл остатки'!$A$5:$DK$265,MATCH($O$2,'файл остатки'!$A$5:$A$228,0),MATCH(C43,'файл остатки'!$A$5:$DK$5,0))</f>
        <v>106.02857142857142</v>
      </c>
      <c r="F43" s="143">
        <v>-850</v>
      </c>
      <c r="H43" s="149"/>
      <c r="I43" s="293"/>
      <c r="J43" s="294"/>
      <c r="K43" s="143"/>
      <c r="L43" s="143"/>
    </row>
    <row r="44" spans="1:13" s="69" customFormat="1" ht="24" customHeight="1">
      <c r="A44" s="690"/>
      <c r="B44" s="143" t="s">
        <v>46</v>
      </c>
      <c r="C44" s="303" t="s">
        <v>302</v>
      </c>
      <c r="D44" s="143">
        <f>INDEX('файл остатки'!$A$5:$DK$265,MATCH($O$1,'файл остатки'!$A$5:$A$228,0),MATCH(C44,'файл остатки'!$A$5:$DK$5,0))</f>
        <v>-524.88</v>
      </c>
      <c r="E44" s="293">
        <f>INDEX('файл остатки'!$A$5:$DK$265,MATCH($O$2,'файл остатки'!$A$5:$A$228,0),MATCH(C44,'файл остатки'!$A$5:$DK$5,0))</f>
        <v>809.01714285714286</v>
      </c>
      <c r="F44" s="143">
        <v>-524</v>
      </c>
      <c r="H44" s="149"/>
      <c r="I44" s="293"/>
      <c r="J44" s="294"/>
      <c r="K44" s="143"/>
      <c r="L44" s="143"/>
    </row>
    <row r="45" spans="1:13" ht="24" customHeight="1">
      <c r="A45" s="690"/>
      <c r="B45" s="143" t="s">
        <v>46</v>
      </c>
      <c r="C45" s="305" t="s">
        <v>303</v>
      </c>
      <c r="D45" s="143">
        <f>INDEX('файл остатки'!$A$5:$DK$265,MATCH($O$1,'файл остатки'!$A$5:$A$228,0),MATCH(C45,'файл остатки'!$A$5:$DK$5,0))</f>
        <v>-2.3999999999999773</v>
      </c>
      <c r="E45" s="293">
        <f>INDEX('файл остатки'!$A$5:$DK$265,MATCH($O$2,'файл остатки'!$A$5:$A$228,0),MATCH(C45,'файл остатки'!$A$5:$DK$5,0))</f>
        <v>136.69714285714286</v>
      </c>
      <c r="F45" s="143"/>
      <c r="G45" s="69"/>
      <c r="H45" s="149"/>
      <c r="I45" s="683" t="s">
        <v>330</v>
      </c>
      <c r="J45" s="684"/>
      <c r="K45" s="143">
        <f>-(F39+F46)/K46</f>
        <v>0</v>
      </c>
      <c r="L45" s="143"/>
    </row>
    <row r="46" spans="1:13" s="69" customFormat="1" ht="24" customHeight="1">
      <c r="A46" s="690"/>
      <c r="B46" s="143" t="s">
        <v>295</v>
      </c>
      <c r="C46" s="144" t="s">
        <v>473</v>
      </c>
      <c r="D46" s="143">
        <f>INDEX('файл остатки'!$A$5:$DK$265,MATCH($O$1,'файл остатки'!$A$5:$A$228,0),MATCH(C46,'файл остатки'!$A$5:$DK$5,0))</f>
        <v>0</v>
      </c>
      <c r="E46" s="511">
        <f>INDEX('файл остатки'!$A$5:$DK$265,MATCH($O$2,'файл остатки'!$A$5:$A$228,0),MATCH(C46,'файл остатки'!$A$5:$DK$5,0))</f>
        <v>0</v>
      </c>
      <c r="F46" s="143"/>
      <c r="H46" s="149"/>
      <c r="I46" s="177" t="s">
        <v>188</v>
      </c>
      <c r="J46" s="178"/>
      <c r="K46" s="165">
        <v>850</v>
      </c>
      <c r="L46" s="96"/>
    </row>
    <row r="47" spans="1:13" s="69" customFormat="1" ht="24" customHeight="1">
      <c r="A47" s="143"/>
      <c r="B47" s="143"/>
      <c r="C47" s="144"/>
      <c r="D47" s="143"/>
      <c r="E47" s="143"/>
      <c r="F47" s="143">
        <f>D47</f>
        <v>0</v>
      </c>
      <c r="H47" s="149"/>
      <c r="I47" s="530"/>
      <c r="J47" s="530"/>
      <c r="K47" s="343"/>
      <c r="L47" s="96"/>
    </row>
    <row r="48" spans="1:13" ht="24" customHeight="1">
      <c r="D48" s="69"/>
      <c r="F48" s="69"/>
      <c r="G48" s="69"/>
    </row>
    <row r="49" spans="1:12" ht="24" customHeight="1">
      <c r="A49" s="147"/>
      <c r="B49" s="147"/>
      <c r="C49" s="147"/>
      <c r="D49" s="147"/>
      <c r="E49" s="170"/>
      <c r="F49" s="531"/>
      <c r="G49" s="69"/>
      <c r="H49" s="149"/>
      <c r="I49" s="696"/>
      <c r="J49" s="697"/>
      <c r="K49" s="147" t="s">
        <v>186</v>
      </c>
      <c r="L49" s="147" t="s">
        <v>187</v>
      </c>
    </row>
    <row r="50" spans="1:12" ht="24" customHeight="1">
      <c r="A50" s="147" t="s">
        <v>82</v>
      </c>
      <c r="B50" s="147" t="s">
        <v>46</v>
      </c>
      <c r="C50" s="147" t="s">
        <v>443</v>
      </c>
      <c r="D50" s="147">
        <f>INDEX('файл остатки'!$A$5:$DK$265,MATCH($O$1,'файл остатки'!$A$5:$A$228,0),MATCH(C50,'файл остатки'!$A$5:$DK$5,0))</f>
        <v>-217.55999999999995</v>
      </c>
      <c r="E50" s="528">
        <f>INDEX('файл остатки'!$A$5:$DK$265,MATCH($O$2,'файл остатки'!$A$5:$A$228,0),MATCH(C50,'файл остатки'!$A$5:$DK$5,0))</f>
        <v>461.97142857142853</v>
      </c>
      <c r="F50" s="531">
        <v>-600</v>
      </c>
      <c r="G50" s="69"/>
      <c r="H50" s="149"/>
      <c r="I50" s="696" t="s">
        <v>331</v>
      </c>
      <c r="J50" s="697"/>
      <c r="K50" s="147">
        <f>-(F49+F50)/K53</f>
        <v>0.70588235294117652</v>
      </c>
      <c r="L50" s="147">
        <v>1</v>
      </c>
    </row>
    <row r="51" spans="1:12" ht="24" customHeight="1">
      <c r="A51" s="147"/>
      <c r="B51" s="147"/>
      <c r="C51" s="147"/>
      <c r="D51" s="147"/>
      <c r="E51" s="528"/>
      <c r="F51" s="531"/>
      <c r="G51" s="69"/>
      <c r="H51" s="149"/>
      <c r="I51" s="696" t="s">
        <v>199</v>
      </c>
      <c r="J51" s="697"/>
      <c r="K51" s="147">
        <f>-(F52+F51+F55+F56)/K53</f>
        <v>0.23529411764705882</v>
      </c>
      <c r="L51" s="147"/>
    </row>
    <row r="52" spans="1:12" ht="24" customHeight="1">
      <c r="A52" s="147" t="s">
        <v>83</v>
      </c>
      <c r="B52" s="147" t="s">
        <v>63</v>
      </c>
      <c r="C52" s="147" t="s">
        <v>444</v>
      </c>
      <c r="D52" s="147">
        <f>INDEX('файл остатки'!$A$5:$DK$265,MATCH($O$1,'файл остатки'!$A$5:$A$228,0),MATCH(C52,'файл остатки'!$A$5:$DK$5,0))</f>
        <v>-39.960000000000008</v>
      </c>
      <c r="E52" s="528">
        <f>INDEX('файл остатки'!$A$5:$DK$265,MATCH($O$2,'файл остатки'!$A$5:$A$228,0),MATCH(C52,'файл остатки'!$A$5:$DK$5,0))</f>
        <v>0</v>
      </c>
      <c r="F52" s="531">
        <v>-200</v>
      </c>
      <c r="G52" s="69"/>
      <c r="I52" s="696" t="s">
        <v>480</v>
      </c>
      <c r="J52" s="697"/>
      <c r="K52" s="147">
        <f>-(F53+F54)/K53</f>
        <v>0.31764705882352939</v>
      </c>
      <c r="L52" s="147"/>
    </row>
    <row r="53" spans="1:12" s="69" customFormat="1" ht="28.5" customHeight="1">
      <c r="A53" s="147" t="s">
        <v>83</v>
      </c>
      <c r="B53" s="147" t="s">
        <v>19</v>
      </c>
      <c r="C53" s="147" t="s">
        <v>304</v>
      </c>
      <c r="D53" s="147">
        <f>INDEX('файл остатки'!$A$5:$DK$265,MATCH($O$1,'файл остатки'!$A$5:$A$228,0),MATCH(C53,'файл остатки'!$A$5:$DK$5,0))</f>
        <v>-270.48</v>
      </c>
      <c r="E53" s="528">
        <f>INDEX('файл остатки'!$A$5:$DK$265,MATCH($O$2,'файл остатки'!$A$5:$A$228,0),MATCH(C53,'файл остатки'!$A$5:$DK$5,0))</f>
        <v>322.49142857142857</v>
      </c>
      <c r="F53" s="531">
        <v>-270</v>
      </c>
      <c r="I53" s="685" t="s">
        <v>188</v>
      </c>
      <c r="J53" s="686"/>
      <c r="K53" s="101">
        <v>850</v>
      </c>
      <c r="L53" s="179"/>
    </row>
    <row r="54" spans="1:12" s="69" customFormat="1" ht="27.75" customHeight="1">
      <c r="A54" s="147"/>
      <c r="B54" s="147"/>
      <c r="C54" s="147"/>
      <c r="D54" s="147"/>
      <c r="E54" s="528"/>
      <c r="F54" s="531"/>
      <c r="I54" s="343"/>
      <c r="J54" s="343"/>
      <c r="K54" s="343"/>
      <c r="L54" s="179"/>
    </row>
    <row r="55" spans="1:12" s="69" customFormat="1" ht="28.5" customHeight="1">
      <c r="A55" s="147" t="s">
        <v>83</v>
      </c>
      <c r="B55" s="147" t="s">
        <v>19</v>
      </c>
      <c r="C55" s="147" t="s">
        <v>511</v>
      </c>
      <c r="D55" s="147">
        <f>INDEX('файл остатки'!$A$5:$DK$265,MATCH($O$1,'файл остатки'!$A$5:$A$228,0),MATCH(C55,'файл остатки'!$A$5:$DK$5,0))</f>
        <v>-29.96</v>
      </c>
      <c r="E55" s="582">
        <f>INDEX('файл остатки'!$A$5:$DK$265,MATCH($O$2,'файл остатки'!$A$5:$A$228,0),MATCH(C55,'файл остатки'!$A$5:$DK$5,0))</f>
        <v>0</v>
      </c>
      <c r="F55" s="531"/>
      <c r="I55" s="343"/>
      <c r="J55" s="343"/>
      <c r="K55" s="343"/>
      <c r="L55" s="179"/>
    </row>
    <row r="56" spans="1:12" s="69" customFormat="1" ht="28.5" customHeight="1">
      <c r="A56" s="147" t="s">
        <v>83</v>
      </c>
      <c r="B56" s="147" t="s">
        <v>19</v>
      </c>
      <c r="C56" s="147" t="s">
        <v>446</v>
      </c>
      <c r="D56" s="147">
        <f>INDEX('файл остатки'!$A$5:$DK$265,MATCH($O$1,'файл остатки'!$A$5:$A$228,0),MATCH(C56,'файл остатки'!$A$5:$DK$5,0))</f>
        <v>179.2</v>
      </c>
      <c r="E56" s="528">
        <f>INDEX('файл остатки'!$A$5:$DK$265,MATCH($O$2,'файл остатки'!$A$5:$A$228,0),MATCH(C56,'файл остатки'!$A$5:$DK$5,0))</f>
        <v>672.42666666666673</v>
      </c>
      <c r="F56" s="531"/>
      <c r="I56" s="343"/>
      <c r="J56" s="343"/>
      <c r="K56" s="343"/>
      <c r="L56" s="179"/>
    </row>
    <row r="57" spans="1:12" s="69" customFormat="1" ht="28.5" customHeight="1">
      <c r="A57" s="147"/>
      <c r="B57" s="147"/>
      <c r="C57" s="532"/>
      <c r="D57" s="147"/>
      <c r="E57" s="147"/>
      <c r="F57" s="531">
        <f>D57</f>
        <v>0</v>
      </c>
      <c r="I57" s="343"/>
      <c r="J57" s="343"/>
      <c r="K57" s="343"/>
      <c r="L57" s="179"/>
    </row>
    <row r="58" spans="1:12" s="69" customFormat="1" ht="27.75" customHeight="1">
      <c r="A58" s="343"/>
      <c r="B58" s="343"/>
      <c r="C58" s="343"/>
      <c r="D58" s="343"/>
      <c r="E58" s="343"/>
      <c r="F58" s="343"/>
      <c r="I58" s="343"/>
      <c r="J58" s="343"/>
      <c r="K58" s="343"/>
      <c r="L58" s="179"/>
    </row>
    <row r="59" spans="1:12" ht="24" customHeight="1">
      <c r="D59" s="69"/>
      <c r="G59" s="69"/>
      <c r="L59" s="96"/>
    </row>
    <row r="60" spans="1:12" ht="24" customHeight="1">
      <c r="A60" s="665" t="s">
        <v>83</v>
      </c>
      <c r="B60" s="145"/>
      <c r="C60" s="306"/>
      <c r="D60" s="145"/>
      <c r="E60" s="172"/>
      <c r="F60" s="180"/>
      <c r="G60" s="69"/>
      <c r="H60" s="149"/>
    </row>
    <row r="61" spans="1:12" ht="24" customHeight="1">
      <c r="A61" s="666"/>
      <c r="B61" s="145" t="s">
        <v>19</v>
      </c>
      <c r="C61" s="306" t="s">
        <v>445</v>
      </c>
      <c r="D61" s="145">
        <f>INDEX('файл остатки'!$A$5:$DK$265,MATCH($O$1,'файл остатки'!$A$5:$A$228,0),MATCH(C61,'файл остатки'!$A$5:$DK$5,0))</f>
        <v>-1306.3999999999999</v>
      </c>
      <c r="E61" s="172">
        <f>INDEX('файл остатки'!$A$5:$DK$265,MATCH($O$2,'файл остатки'!$A$5:$A$228,0),MATCH(C61,'файл остатки'!$A$5:$DK$5,0))</f>
        <v>1944.7923809523809</v>
      </c>
      <c r="F61" s="180">
        <v>-1306</v>
      </c>
      <c r="G61" s="69"/>
      <c r="H61" s="149"/>
      <c r="I61" s="663"/>
      <c r="J61" s="664"/>
      <c r="K61" s="145" t="s">
        <v>186</v>
      </c>
      <c r="L61" s="145" t="s">
        <v>187</v>
      </c>
    </row>
    <row r="62" spans="1:12" ht="24" customHeight="1">
      <c r="A62" s="666"/>
      <c r="B62" s="145" t="s">
        <v>20</v>
      </c>
      <c r="C62" s="306" t="s">
        <v>457</v>
      </c>
      <c r="D62" s="145">
        <f>INDEX('файл остатки'!$A$5:$DK$265,MATCH($O$1,'файл остатки'!$A$5:$A$228,0),MATCH(C62,'файл остатки'!$A$5:$DK$5,0))</f>
        <v>62.56</v>
      </c>
      <c r="E62" s="172">
        <f>INDEX('файл остатки'!$A$5:$DK$265,MATCH($O$2,'файл остатки'!$A$5:$A$228,0),MATCH(C62,'файл остатки'!$A$5:$DK$5,0))</f>
        <v>574.16761904761904</v>
      </c>
      <c r="F62" s="180"/>
      <c r="G62" s="69"/>
      <c r="H62" s="149"/>
      <c r="I62" s="663" t="s">
        <v>221</v>
      </c>
      <c r="J62" s="664"/>
      <c r="K62" s="145">
        <f>-(F60+F61+F70)/K66</f>
        <v>1.9105882352941177</v>
      </c>
      <c r="L62" s="145">
        <v>2</v>
      </c>
    </row>
    <row r="63" spans="1:12" ht="24" customHeight="1">
      <c r="A63" s="666"/>
      <c r="B63" s="145"/>
      <c r="C63" s="306"/>
      <c r="D63" s="145"/>
      <c r="E63" s="172"/>
      <c r="F63" s="180"/>
      <c r="G63" s="69"/>
      <c r="H63" s="149"/>
      <c r="I63" s="663" t="s">
        <v>197</v>
      </c>
      <c r="J63" s="664"/>
      <c r="K63" s="145">
        <f>-(F62+F63+F72+F73+F69)/K66</f>
        <v>1.0352941176470589</v>
      </c>
      <c r="L63" s="145">
        <v>1</v>
      </c>
    </row>
    <row r="64" spans="1:12" ht="24" customHeight="1">
      <c r="A64" s="666"/>
      <c r="B64" s="145"/>
      <c r="C64" s="306"/>
      <c r="D64" s="145"/>
      <c r="E64" s="172"/>
      <c r="F64" s="180"/>
      <c r="G64" s="69"/>
      <c r="H64" s="149"/>
      <c r="I64" s="663" t="s">
        <v>198</v>
      </c>
      <c r="J64" s="664"/>
      <c r="K64" s="145">
        <f>-(F64+F65+F66)/K66</f>
        <v>0</v>
      </c>
      <c r="L64" s="145"/>
    </row>
    <row r="65" spans="1:12" ht="24" customHeight="1">
      <c r="A65" s="666"/>
      <c r="B65" s="145"/>
      <c r="C65" s="342" t="s">
        <v>504</v>
      </c>
      <c r="D65" s="145">
        <f>INDEX('файл остатки'!$A$5:$DK$265,MATCH($O$1,'файл остатки'!$A$5:$A$228,0),MATCH(C65,'файл остатки'!$A$5:$DK$5,0))</f>
        <v>0</v>
      </c>
      <c r="E65" s="172"/>
      <c r="F65" s="180"/>
      <c r="G65" s="69"/>
      <c r="H65" s="149"/>
      <c r="I65" s="663" t="s">
        <v>332</v>
      </c>
      <c r="J65" s="664"/>
      <c r="K65" s="145">
        <f>-(F67+F68)/K66</f>
        <v>1</v>
      </c>
      <c r="L65" s="145">
        <v>1</v>
      </c>
    </row>
    <row r="66" spans="1:12" ht="24" customHeight="1">
      <c r="A66" s="666"/>
      <c r="B66" s="145" t="s">
        <v>20</v>
      </c>
      <c r="C66" s="342" t="s">
        <v>447</v>
      </c>
      <c r="D66" s="145">
        <f>INDEX('файл остатки'!$A$5:$DK$265,MATCH($O$1,'файл остатки'!$A$5:$A$228,0),MATCH(C66,'файл остатки'!$A$5:$DK$5,0))</f>
        <v>583.20000000000005</v>
      </c>
      <c r="E66" s="172">
        <f>INDEX('файл остатки'!$A$5:$DK$265,MATCH($O$2,'файл остатки'!$A$5:$A$228,0),MATCH(C66,'файл остатки'!$A$5:$DK$5,0))</f>
        <v>2144.8761904761905</v>
      </c>
      <c r="F66" s="180"/>
      <c r="G66" s="69"/>
      <c r="H66" s="149"/>
      <c r="I66" s="685" t="s">
        <v>188</v>
      </c>
      <c r="J66" s="686"/>
      <c r="K66" s="101">
        <v>850</v>
      </c>
    </row>
    <row r="67" spans="1:12" s="69" customFormat="1" ht="24" customHeight="1">
      <c r="A67" s="666"/>
      <c r="B67" s="145"/>
      <c r="C67" s="306"/>
      <c r="D67" s="145"/>
      <c r="E67" s="292"/>
      <c r="F67" s="180"/>
      <c r="H67" s="149"/>
      <c r="I67" s="343"/>
      <c r="J67" s="343"/>
      <c r="K67" s="343"/>
    </row>
    <row r="68" spans="1:12" ht="24" customHeight="1">
      <c r="A68" s="666"/>
      <c r="B68" s="145" t="s">
        <v>20</v>
      </c>
      <c r="C68" s="306" t="s">
        <v>495</v>
      </c>
      <c r="D68" s="145">
        <f>INDEX('файл остатки'!$A$5:$DK$265,MATCH($O$1,'файл остатки'!$A$5:$A$228,0),MATCH(C68,'файл остатки'!$A$5:$DK$5,0))</f>
        <v>-700.80000000000007</v>
      </c>
      <c r="E68" s="172"/>
      <c r="F68" s="180">
        <v>-850</v>
      </c>
      <c r="G68" s="69"/>
      <c r="H68" s="149"/>
    </row>
    <row r="69" spans="1:12" s="69" customFormat="1" ht="24" customHeight="1">
      <c r="A69" s="666"/>
      <c r="B69" s="306" t="s">
        <v>295</v>
      </c>
      <c r="C69" s="306" t="s">
        <v>403</v>
      </c>
      <c r="D69" s="145">
        <f>INDEX('файл остатки'!$A$5:$DK$265,MATCH($O$1,'файл остатки'!$A$5:$A$228,0),MATCH(C69,'файл остатки'!$A$5:$DK$5,0))</f>
        <v>-30</v>
      </c>
      <c r="E69" s="412">
        <f>INDEX('файл остатки'!$A$5:$DK$265,MATCH($O$2,'файл остатки'!$A$5:$A$228,0),MATCH(C69,'файл остатки'!$A$5:$DK$5,0))</f>
        <v>316.74285714285713</v>
      </c>
      <c r="F69" s="180">
        <v>-30</v>
      </c>
      <c r="H69" s="149"/>
    </row>
    <row r="70" spans="1:12" ht="24" customHeight="1">
      <c r="A70" s="666"/>
      <c r="B70" s="146" t="s">
        <v>19</v>
      </c>
      <c r="C70" s="307" t="s">
        <v>305</v>
      </c>
      <c r="D70" s="145">
        <f>INDEX('файл остатки'!$A$5:$DK$265,MATCH($O$1,'файл остатки'!$A$5:$A$228,0),MATCH(C70,'файл остатки'!$A$5:$DK$5,0))</f>
        <v>-318</v>
      </c>
      <c r="E70" s="172">
        <f>INDEX('файл остатки'!$A$5:$DK$265,MATCH($O$2,'файл остатки'!$A$5:$A$228,0),MATCH(C70,'файл остатки'!$A$5:$DK$5,0))</f>
        <v>121.85714285714286</v>
      </c>
      <c r="F70" s="180">
        <v>-318</v>
      </c>
      <c r="G70" s="69"/>
      <c r="H70" s="149"/>
    </row>
    <row r="71" spans="1:12" s="69" customFormat="1" ht="24" customHeight="1">
      <c r="A71" s="666"/>
      <c r="B71" s="307" t="s">
        <v>19</v>
      </c>
      <c r="C71" s="307" t="s">
        <v>440</v>
      </c>
      <c r="D71" s="145">
        <f>INDEX('файл остатки'!$A$5:$DK$265,MATCH($O$1,'файл остатки'!$A$5:$A$228,0),MATCH(C71,'файл остатки'!$A$5:$DK$5,0))</f>
        <v>5.9999999999999929</v>
      </c>
      <c r="E71" s="412">
        <f>INDEX('файл остатки'!$A$5:$DK$265,MATCH($O$2,'файл остатки'!$A$5:$A$228,0),MATCH(C71,'файл остатки'!$A$5:$DK$5,0))</f>
        <v>36.868571428571428</v>
      </c>
      <c r="F71" s="180"/>
      <c r="H71" s="149"/>
    </row>
    <row r="72" spans="1:12" ht="24" customHeight="1">
      <c r="A72" s="666"/>
      <c r="B72" s="145"/>
      <c r="C72" s="308"/>
      <c r="D72" s="145"/>
      <c r="E72" s="172"/>
      <c r="F72" s="180"/>
      <c r="G72" s="69"/>
      <c r="H72" s="149"/>
    </row>
    <row r="73" spans="1:12" ht="24" customHeight="1">
      <c r="A73" s="666"/>
      <c r="B73" s="145" t="s">
        <v>175</v>
      </c>
      <c r="C73" s="308" t="s">
        <v>176</v>
      </c>
      <c r="D73" s="145">
        <f>INDEX('файл остатки'!$A$5:$DK$265,MATCH($O$1,'файл остатки'!$A$5:$A$228,0),MATCH(C73,'файл остатки'!$A$5:$DK$5,0))</f>
        <v>-496.79999999999995</v>
      </c>
      <c r="E73" s="172">
        <f>INDEX('файл остатки'!$A$5:$DK$265,MATCH($O$2,'файл остатки'!$A$5:$A$228,0),MATCH(C73,'файл остатки'!$A$5:$DK$5,0))</f>
        <v>576.53333333333342</v>
      </c>
      <c r="F73" s="180">
        <v>-850</v>
      </c>
      <c r="G73" s="69"/>
      <c r="H73" s="149"/>
    </row>
    <row r="74" spans="1:12" s="69" customFormat="1" ht="24" customHeight="1">
      <c r="A74" s="667"/>
      <c r="B74" s="145"/>
      <c r="C74" s="145"/>
      <c r="D74" s="145"/>
      <c r="E74" s="172"/>
      <c r="F74" s="180">
        <f>D74</f>
        <v>0</v>
      </c>
      <c r="H74" s="149"/>
    </row>
    <row r="75" spans="1:12" ht="24" customHeight="1">
      <c r="D75" s="69"/>
      <c r="G75" s="69"/>
    </row>
    <row r="76" spans="1:12" s="69" customFormat="1" ht="24" customHeight="1">
      <c r="A76" s="673" t="s">
        <v>89</v>
      </c>
      <c r="B76" s="148"/>
      <c r="C76" s="304"/>
      <c r="D76" s="148"/>
      <c r="E76" s="148"/>
      <c r="F76" s="181"/>
    </row>
    <row r="77" spans="1:12" s="69" customFormat="1" ht="24" customHeight="1">
      <c r="A77" s="674"/>
      <c r="B77" s="148" t="s">
        <v>19</v>
      </c>
      <c r="C77" s="304" t="s">
        <v>448</v>
      </c>
      <c r="D77" s="148">
        <f>INDEX('файл остатки'!$A$5:$DK$265,MATCH($O$1,'файл остатки'!$A$5:$A$228,0),MATCH(C77,'файл остатки'!$A$5:$DK$5,0))</f>
        <v>-29.119999999999976</v>
      </c>
      <c r="E77" s="148">
        <f>INDEX('файл остатки'!$A$5:$DK$265,MATCH($O$2,'файл остатки'!$A$5:$A$228,0),MATCH(C77,'файл остатки'!$A$5:$DK$5,0))</f>
        <v>262.56285714285713</v>
      </c>
      <c r="F77" s="181"/>
    </row>
    <row r="78" spans="1:12" s="69" customFormat="1" ht="24" customHeight="1">
      <c r="A78" s="674"/>
      <c r="B78" s="148" t="s">
        <v>19</v>
      </c>
      <c r="C78" s="309" t="s">
        <v>306</v>
      </c>
      <c r="D78" s="148">
        <f>INDEX('файл остатки'!$A$5:$DK$265,MATCH($O$1,'файл остатки'!$A$5:$A$228,0),MATCH(C78,'файл остатки'!$A$5:$DK$5,0))</f>
        <v>-24.6</v>
      </c>
      <c r="E78" s="148">
        <f>INDEX('файл остатки'!$A$5:$DK$265,MATCH($O$2,'файл остатки'!$A$5:$A$228,0),MATCH(C78,'файл остатки'!$A$5:$DK$5,0))</f>
        <v>28.50844285714286</v>
      </c>
      <c r="F78" s="181">
        <v>-25</v>
      </c>
    </row>
    <row r="79" spans="1:12" s="69" customFormat="1" ht="24" customHeight="1">
      <c r="A79" s="674"/>
      <c r="B79" s="148" t="s">
        <v>19</v>
      </c>
      <c r="C79" s="310" t="s">
        <v>307</v>
      </c>
      <c r="D79" s="148">
        <f>INDEX('файл остатки'!$A$5:$DK$265,MATCH($O$1,'файл остатки'!$A$5:$A$228,0),MATCH(C79,'файл остатки'!$A$5:$DK$5,0))</f>
        <v>-12.599999999999998</v>
      </c>
      <c r="E79" s="148">
        <f>INDEX('файл остатки'!$A$5:$DK$265,MATCH($O$2,'файл остатки'!$A$5:$A$228,0),MATCH(C79,'файл остатки'!$A$5:$DK$5,0))</f>
        <v>18.439</v>
      </c>
      <c r="F79" s="181">
        <v>-13</v>
      </c>
    </row>
    <row r="80" spans="1:12" s="69" customFormat="1" ht="24" customHeight="1">
      <c r="A80" s="674"/>
      <c r="B80" s="148"/>
      <c r="C80" s="310"/>
      <c r="D80" s="148"/>
      <c r="E80" s="148"/>
      <c r="F80" s="181"/>
    </row>
    <row r="81" spans="1:19" ht="24" customHeight="1">
      <c r="A81" s="675"/>
      <c r="B81" s="148" t="s">
        <v>19</v>
      </c>
      <c r="C81" s="311" t="s">
        <v>308</v>
      </c>
      <c r="D81" s="148">
        <f>INDEX('файл остатки'!$A$5:$DK$265,MATCH($O$1,'файл остатки'!$A$5:$A$228,0),MATCH(C81,'файл остатки'!$A$5:$DK$5,0))</f>
        <v>0</v>
      </c>
      <c r="E81" s="148">
        <f>INDEX('файл остатки'!$A$5:$DK$265,MATCH($O$2,'файл остатки'!$A$5:$A$228,0),MATCH(C81,'файл остатки'!$A$5:$DK$5,0))</f>
        <v>11.568</v>
      </c>
      <c r="F81" s="181"/>
      <c r="G81" s="69"/>
      <c r="I81" s="660"/>
      <c r="J81" s="661"/>
      <c r="K81" s="148" t="s">
        <v>186</v>
      </c>
      <c r="L81" s="148" t="s">
        <v>187</v>
      </c>
    </row>
    <row r="82" spans="1:19" s="69" customFormat="1" ht="24" customHeight="1">
      <c r="A82" s="148"/>
      <c r="B82" s="148"/>
      <c r="C82" s="148"/>
      <c r="D82" s="148"/>
      <c r="E82" s="148"/>
      <c r="F82" s="181">
        <f>D82</f>
        <v>0</v>
      </c>
      <c r="I82" s="660" t="s">
        <v>218</v>
      </c>
      <c r="J82" s="661"/>
      <c r="K82" s="148">
        <f>-(F81+F80+F79+F78+F76+F77)/K83</f>
        <v>4.4705882352941179E-2</v>
      </c>
      <c r="L82" s="148"/>
    </row>
    <row r="83" spans="1:19" ht="24" customHeight="1">
      <c r="D83" s="69"/>
      <c r="F83" s="181">
        <f t="shared" ref="F83:F100" si="7">D83</f>
        <v>0</v>
      </c>
      <c r="G83" s="69"/>
      <c r="I83" s="662" t="s">
        <v>188</v>
      </c>
      <c r="J83" s="662"/>
      <c r="K83" s="101">
        <v>850</v>
      </c>
      <c r="L83" s="179"/>
      <c r="O83" s="69" t="s">
        <v>456</v>
      </c>
      <c r="P83" s="69"/>
      <c r="Q83" s="69"/>
      <c r="R83" s="69"/>
      <c r="S83" s="69"/>
    </row>
    <row r="84" spans="1:19" ht="24" customHeight="1">
      <c r="A84" s="678" t="s">
        <v>80</v>
      </c>
      <c r="B84" s="529" t="s">
        <v>46</v>
      </c>
      <c r="C84" s="338" t="s">
        <v>124</v>
      </c>
      <c r="D84" s="529">
        <f>INDEX('файл остатки'!$A$5:$DK$265,MATCH($O$1,'файл остатки'!$A$5:$A$228,0),MATCH(C84,'файл остатки'!$A$5:$DK$5,0))</f>
        <v>679.53</v>
      </c>
      <c r="E84" s="529">
        <f>INDEX('файл остатки'!$A$5:$DK$265,MATCH($O$2,'файл остатки'!$A$5:$A$228,0),MATCH(C84,'файл остатки'!$A$5:$DK$5,0))</f>
        <v>931.98657142857144</v>
      </c>
      <c r="F84" s="144"/>
      <c r="G84" s="69"/>
      <c r="O84" s="278" t="s">
        <v>121</v>
      </c>
      <c r="P84" s="278" t="e">
        <f>INDEX('файл остатки'!$A$5:$CX$265,MATCH($O$83,'файл остатки'!$A$5:$A$228,0),MATCH(O84,'файл остатки'!$A$5:$CX$5,0))</f>
        <v>#N/A</v>
      </c>
      <c r="Q84" s="69"/>
      <c r="R84" s="279">
        <v>1</v>
      </c>
      <c r="S84" s="277" t="s">
        <v>259</v>
      </c>
    </row>
    <row r="85" spans="1:19" ht="24" customHeight="1">
      <c r="A85" s="679"/>
      <c r="B85" s="529" t="s">
        <v>46</v>
      </c>
      <c r="C85" s="338" t="s">
        <v>131</v>
      </c>
      <c r="D85" s="529">
        <f>INDEX('файл остатки'!$A$5:$DK$265,MATCH($O$1,'файл остатки'!$A$5:$A$228,0),MATCH(C85,'файл остатки'!$A$5:$DK$5,0))</f>
        <v>-383.86</v>
      </c>
      <c r="E85" s="529">
        <f>INDEX('файл остатки'!$A$5:$DK$265,MATCH($O$2,'файл остатки'!$A$5:$A$228,0),MATCH(C85,'файл остатки'!$A$5:$DK$5,0))</f>
        <v>91.602952380952388</v>
      </c>
      <c r="F85" s="144">
        <v>-384</v>
      </c>
      <c r="G85" s="69"/>
      <c r="I85" s="656"/>
      <c r="J85" s="657"/>
      <c r="K85" s="188" t="s">
        <v>186</v>
      </c>
      <c r="L85" s="188" t="s">
        <v>187</v>
      </c>
      <c r="O85" s="278" t="s">
        <v>95</v>
      </c>
      <c r="P85" s="278" t="e">
        <f>INDEX('файл остатки'!$A$5:$CX$265,MATCH($O$83,'файл остатки'!$A$5:$A$228,0),MATCH(O85,'файл остатки'!$A$5:$CX$5,0))</f>
        <v>#N/A</v>
      </c>
      <c r="Q85" s="69"/>
      <c r="R85" s="279">
        <v>0.66</v>
      </c>
      <c r="S85" s="277" t="s">
        <v>260</v>
      </c>
    </row>
    <row r="86" spans="1:19" ht="24" customHeight="1">
      <c r="A86" s="679"/>
      <c r="B86" s="529" t="s">
        <v>46</v>
      </c>
      <c r="C86" s="338" t="s">
        <v>298</v>
      </c>
      <c r="D86" s="529">
        <f>INDEX('файл остатки'!$A$5:$DK$265,MATCH($O$1,'файл остатки'!$A$5:$A$228,0),MATCH(C86,'файл остатки'!$A$5:$DK$5,0))</f>
        <v>44.364000000000033</v>
      </c>
      <c r="E86" s="529">
        <f>INDEX('файл остатки'!$A$5:$DK$265,MATCH($O$2,'файл остатки'!$A$5:$A$228,0),MATCH(C86,'файл остатки'!$A$5:$DK$5,0))</f>
        <v>680.22095238095244</v>
      </c>
      <c r="F86" s="144"/>
      <c r="G86" s="69"/>
      <c r="I86" s="656" t="s">
        <v>185</v>
      </c>
      <c r="J86" s="657"/>
      <c r="K86" s="188">
        <f>-(F84+F85+F86+F87+F88+F89+F90+F91+F92+F93+F94+F95+F99+F96+F97+F98)/K87</f>
        <v>22.861538461538462</v>
      </c>
      <c r="L86" s="188">
        <v>20</v>
      </c>
      <c r="O86" s="278" t="s">
        <v>94</v>
      </c>
      <c r="P86" s="278" t="e">
        <f>INDEX('файл остатки'!$A$5:$CX$265,MATCH($O$83,'файл остатки'!$A$5:$A$228,0),MATCH(O86,'файл остатки'!$A$5:$CX$5,0))</f>
        <v>#N/A</v>
      </c>
      <c r="Q86" s="69"/>
      <c r="R86" s="279">
        <v>0.61</v>
      </c>
      <c r="S86" s="277" t="s">
        <v>261</v>
      </c>
    </row>
    <row r="87" spans="1:19" ht="24" customHeight="1">
      <c r="A87" s="679"/>
      <c r="B87" s="529" t="s">
        <v>46</v>
      </c>
      <c r="C87" s="338" t="s">
        <v>164</v>
      </c>
      <c r="D87" s="529">
        <f>INDEX('файл остатки'!$A$5:$DK$265,MATCH($O$1,'файл остатки'!$A$5:$A$228,0),MATCH(C87,'файл остатки'!$A$5:$DK$5,0))</f>
        <v>17.342000000000013</v>
      </c>
      <c r="E87" s="529">
        <f>INDEX('файл остатки'!$A$5:$DK$265,MATCH($O$2,'файл остатки'!$A$5:$A$228,0),MATCH(C87,'файл остатки'!$A$5:$DK$5,0))</f>
        <v>105.96638095238094</v>
      </c>
      <c r="F87" s="144"/>
      <c r="G87" s="69"/>
      <c r="I87" s="662" t="s">
        <v>188</v>
      </c>
      <c r="J87" s="662"/>
      <c r="K87" s="186">
        <v>65</v>
      </c>
      <c r="L87" s="179"/>
      <c r="O87" s="278" t="s">
        <v>33</v>
      </c>
      <c r="P87" s="278" t="e">
        <f>INDEX('файл остатки'!$A$5:$CX$265,MATCH($O$83,'файл остатки'!$A$5:$A$228,0),MATCH(O87,'файл остатки'!$A$5:$CX$5,0))</f>
        <v>#N/A</v>
      </c>
      <c r="Q87" s="69"/>
      <c r="R87" s="279">
        <v>0.51</v>
      </c>
      <c r="S87" s="277" t="s">
        <v>262</v>
      </c>
    </row>
    <row r="88" spans="1:19" ht="24" customHeight="1">
      <c r="A88" s="679"/>
      <c r="B88" s="529" t="s">
        <v>46</v>
      </c>
      <c r="C88" s="338" t="s">
        <v>106</v>
      </c>
      <c r="D88" s="529">
        <f>INDEX('файл остатки'!$A$5:$DK$265,MATCH($O$1,'файл остатки'!$A$5:$A$228,0),MATCH(C88,'файл остатки'!$A$5:$DK$5,0))</f>
        <v>-642.31999999999994</v>
      </c>
      <c r="E88" s="529">
        <f>INDEX('файл остатки'!$A$5:$DK$265,MATCH($O$2,'файл остатки'!$A$5:$A$228,0),MATCH(C88,'файл остатки'!$A$5:$DK$5,0))</f>
        <v>747.47047619047623</v>
      </c>
      <c r="F88" s="144">
        <v>-642</v>
      </c>
      <c r="G88" s="69"/>
      <c r="I88" s="69"/>
      <c r="J88" s="69"/>
      <c r="K88" s="69"/>
      <c r="L88" s="69"/>
      <c r="O88" s="278" t="s">
        <v>140</v>
      </c>
      <c r="P88" s="278" t="e">
        <f>INDEX('файл остатки'!$A$5:$CX$265,MATCH($O$83,'файл остатки'!$A$5:$A$228,0),MATCH(O88,'файл остатки'!$A$5:$CX$5,0))</f>
        <v>#N/A</v>
      </c>
      <c r="Q88" s="69"/>
      <c r="R88" s="279">
        <v>0.41</v>
      </c>
      <c r="S88" s="277" t="s">
        <v>263</v>
      </c>
    </row>
    <row r="89" spans="1:19" ht="24" customHeight="1">
      <c r="A89" s="679"/>
      <c r="B89" s="330" t="s">
        <v>88</v>
      </c>
      <c r="C89" s="338" t="s">
        <v>299</v>
      </c>
      <c r="D89" s="529">
        <f>INDEX('файл остатки'!$A$5:$DK$265,MATCH($O$1,'файл остатки'!$A$5:$A$228,0),MATCH(C89,'файл остатки'!$A$5:$DK$5,0))</f>
        <v>0</v>
      </c>
      <c r="E89" s="529">
        <f>INDEX('файл остатки'!$A$5:$DK$265,MATCH($O$2,'файл остатки'!$A$5:$A$228,0),MATCH(C89,'файл остатки'!$A$5:$DK$5,0))</f>
        <v>52.285714285714285</v>
      </c>
      <c r="F89" s="144"/>
      <c r="G89" s="69"/>
      <c r="I89" s="671" t="s">
        <v>265</v>
      </c>
      <c r="J89" s="671"/>
      <c r="K89" s="671" t="s">
        <v>266</v>
      </c>
      <c r="L89" s="671"/>
      <c r="O89" s="278" t="s">
        <v>87</v>
      </c>
      <c r="P89" s="278" t="e">
        <f>INDEX('файл остатки'!$A$5:$CX$265,MATCH($O$83,'файл остатки'!$A$5:$A$228,0),MATCH(O89,'файл остатки'!$A$5:$CX$5,0))</f>
        <v>#N/A</v>
      </c>
      <c r="Q89" s="69"/>
      <c r="R89" s="279">
        <v>0.31</v>
      </c>
      <c r="S89" s="277" t="s">
        <v>264</v>
      </c>
    </row>
    <row r="90" spans="1:19" ht="24" customHeight="1">
      <c r="A90" s="679"/>
      <c r="B90" s="529" t="s">
        <v>46</v>
      </c>
      <c r="C90" s="338" t="s">
        <v>107</v>
      </c>
      <c r="D90" s="529">
        <f>INDEX('файл остатки'!$A$5:$DK$265,MATCH($O$1,'файл остатки'!$A$5:$A$228,0),MATCH(C90,'файл остатки'!$A$5:$DK$5,0))</f>
        <v>6</v>
      </c>
      <c r="E90" s="529">
        <f>INDEX('файл остатки'!$A$5:$DK$265,MATCH($O$2,'файл остатки'!$A$5:$A$228,0),MATCH(C90,'файл остатки'!$A$5:$DK$5,0))</f>
        <v>858.54452380952387</v>
      </c>
      <c r="F90" s="144"/>
      <c r="G90" s="69"/>
      <c r="I90" s="671">
        <f>-(F88)</f>
        <v>642</v>
      </c>
      <c r="J90" s="671"/>
      <c r="K90" s="672">
        <f>-I90/SUM(F84:F100)</f>
        <v>0.43203230148048455</v>
      </c>
      <c r="L90" s="672"/>
      <c r="O90" s="278" t="s">
        <v>124</v>
      </c>
      <c r="P90" s="278" t="e">
        <f>INDEX('файл остатки'!$A$5:$CX$265,MATCH($O$83,'файл остатки'!$A$5:$A$228,0),MATCH(O90,'файл остатки'!$A$5:$CX$5,0))</f>
        <v>#N/A</v>
      </c>
      <c r="Q90" s="69"/>
      <c r="R90" s="69"/>
      <c r="S90" s="69"/>
    </row>
    <row r="91" spans="1:19" ht="24" customHeight="1">
      <c r="A91" s="679"/>
      <c r="B91" s="529" t="s">
        <v>46</v>
      </c>
      <c r="C91" s="338" t="s">
        <v>300</v>
      </c>
      <c r="D91" s="529">
        <f>INDEX('файл остатки'!$A$5:$DK$265,MATCH($O$1,'файл остатки'!$A$5:$A$228,0),MATCH(C91,'файл остатки'!$A$5:$DK$5,0))</f>
        <v>477.11999999999989</v>
      </c>
      <c r="E91" s="529">
        <f>INDEX('файл остатки'!$A$5:$DK$265,MATCH($O$2,'файл остатки'!$A$5:$A$228,0),MATCH(C91,'файл остатки'!$A$5:$DK$5,0))</f>
        <v>588.05333333333351</v>
      </c>
      <c r="F91" s="144"/>
      <c r="G91" s="69"/>
      <c r="I91" s="668" t="str">
        <f>INDEX(R84:S89,IF($K$90&lt;$R$89,6,IF($K$90&lt;$R$88,5,IF($K$90&lt;$R$87,4,IF($K$90&lt;$R$86,3,IF($K$90&lt;$R$85,2,1))))),2)</f>
        <v>0,360-0,390</v>
      </c>
      <c r="J91" s="669"/>
      <c r="K91" s="669"/>
      <c r="L91" s="670"/>
      <c r="O91" s="278" t="s">
        <v>131</v>
      </c>
      <c r="P91" s="278" t="e">
        <f>INDEX('файл остатки'!$A$5:$CX$265,MATCH($O$83,'файл остатки'!$A$5:$A$228,0),MATCH(O91,'файл остатки'!$A$5:$CX$5,0))</f>
        <v>#N/A</v>
      </c>
      <c r="Q91" s="69"/>
      <c r="R91" s="69"/>
      <c r="S91" s="69"/>
    </row>
    <row r="92" spans="1:19" ht="24" customHeight="1">
      <c r="A92" s="679"/>
      <c r="B92" s="529" t="s">
        <v>46</v>
      </c>
      <c r="C92" s="338" t="s">
        <v>421</v>
      </c>
      <c r="D92" s="529">
        <f>INDEX('файл остатки'!$A$5:$DK$265,MATCH($O$1,'файл остатки'!$A$5:$A$228,0),MATCH(C92,'файл остатки'!$A$5:$DK$5,0))</f>
        <v>5.2239999999999895</v>
      </c>
      <c r="E92" s="529">
        <f>INDEX('файл остатки'!$A$5:$DK$265,MATCH($O$2,'файл остатки'!$A$5:$A$228,0),MATCH(C92,'файл остатки'!$A$5:$DK$5,0))</f>
        <v>124.65857142857142</v>
      </c>
      <c r="F92" s="144"/>
      <c r="G92" s="69"/>
      <c r="I92" s="69"/>
      <c r="J92" s="69"/>
      <c r="K92" s="69"/>
      <c r="L92" s="69"/>
      <c r="O92" s="278" t="s">
        <v>132</v>
      </c>
      <c r="P92" s="278" t="e">
        <f>INDEX('файл остатки'!$A$5:$CX$265,MATCH($O$83,'файл остатки'!$A$5:$A$228,0),MATCH(O92,'файл остатки'!$A$5:$CX$5,0))</f>
        <v>#N/A</v>
      </c>
      <c r="Q92" s="69"/>
      <c r="R92" s="69"/>
      <c r="S92" s="69"/>
    </row>
    <row r="93" spans="1:19" ht="24" customHeight="1">
      <c r="A93" s="679"/>
      <c r="B93" s="529" t="s">
        <v>46</v>
      </c>
      <c r="C93" s="338" t="s">
        <v>301</v>
      </c>
      <c r="D93" s="529">
        <f>INDEX('файл остатки'!$A$5:$DK$265,MATCH($O$1,'файл остатки'!$A$5:$A$228,0),MATCH(C93,'файл остатки'!$A$5:$DK$5,0))</f>
        <v>6.7720000000000002</v>
      </c>
      <c r="E93" s="529">
        <f>INDEX('файл остатки'!$A$5:$DK$265,MATCH($O$2,'файл остатки'!$A$5:$A$228,0),MATCH(C93,'файл остатки'!$A$5:$DK$5,0))</f>
        <v>121.54133333333336</v>
      </c>
      <c r="F93" s="144"/>
      <c r="G93" s="69"/>
      <c r="I93" s="671" t="s">
        <v>267</v>
      </c>
      <c r="J93" s="671"/>
      <c r="K93" s="671" t="s">
        <v>268</v>
      </c>
      <c r="L93" s="671"/>
      <c r="O93" s="278" t="s">
        <v>164</v>
      </c>
      <c r="P93" s="278" t="e">
        <f>INDEX('файл остатки'!$A$5:$CX$265,MATCH($O$83,'файл остатки'!$A$5:$A$228,0),MATCH(O93,'файл остатки'!$A$5:$CX$5,0))</f>
        <v>#N/A</v>
      </c>
      <c r="Q93" s="69"/>
      <c r="R93" s="69"/>
      <c r="S93" s="69"/>
    </row>
    <row r="94" spans="1:19" ht="24" customHeight="1">
      <c r="A94" s="679"/>
      <c r="B94" s="529" t="s">
        <v>46</v>
      </c>
      <c r="C94" s="529" t="s">
        <v>441</v>
      </c>
      <c r="D94" s="594">
        <f>INDEX('файл остатки'!$A$5:$DK$265,MATCH($O$1,'файл остатки'!$A$5:$A$228,0),MATCH(C94,'файл остатки'!$A$5:$DK$5,0))</f>
        <v>0</v>
      </c>
      <c r="E94" s="594">
        <f>INDEX('файл остатки'!$A$5:$DK$265,MATCH($O$2,'файл остатки'!$A$5:$A$228,0),MATCH(C94,'файл остатки'!$A$5:$DK$5,0))</f>
        <v>1251.7369523809525</v>
      </c>
      <c r="F94" s="144"/>
      <c r="G94" s="69"/>
      <c r="I94" s="671" t="e">
        <f>(P87+P89+P94)</f>
        <v>#N/A</v>
      </c>
      <c r="J94" s="671"/>
      <c r="K94" s="672" t="e">
        <f>I94/SUM(P84:P100)</f>
        <v>#N/A</v>
      </c>
      <c r="L94" s="672"/>
      <c r="O94" s="278" t="s">
        <v>106</v>
      </c>
      <c r="P94" s="278" t="e">
        <f>INDEX('файл остатки'!$A$5:$CX$265,MATCH($O$83,'файл остатки'!$A$5:$A$228,0),MATCH(O94,'файл остатки'!$A$5:$CX$5,0))</f>
        <v>#N/A</v>
      </c>
      <c r="Q94" s="69"/>
      <c r="R94" s="69"/>
      <c r="S94" s="69"/>
    </row>
    <row r="95" spans="1:19" ht="24" customHeight="1">
      <c r="A95" s="679"/>
      <c r="B95" s="594" t="s">
        <v>19</v>
      </c>
      <c r="C95" s="594" t="s">
        <v>516</v>
      </c>
      <c r="D95" s="594">
        <f>INDEX('файл остатки'!$A$5:$DK$265,MATCH($O$1,'файл остатки'!$A$5:$A$228,0),MATCH(C95,'файл остатки'!$A$5:$DK$5,0))</f>
        <v>-616.5</v>
      </c>
      <c r="E95" s="594">
        <f>INDEX('файл остатки'!$A$5:$DK$265,MATCH($O$2,'файл остатки'!$A$5:$A$228,0),MATCH(C95,'файл остатки'!$A$5:$DK$5,0))</f>
        <v>0</v>
      </c>
      <c r="F95" s="144">
        <v>-460</v>
      </c>
      <c r="G95" s="69"/>
      <c r="I95" s="668" t="e">
        <f>INDEX(R84:S89,IF($K$94&lt;$R$89,6,IF($K$94&lt;$R$88,5,IF($K$94&lt;R87,4,IF($K$94&lt;$R$86,3,IF($K$94&lt;$R$85,2,1))))),2)</f>
        <v>#N/A</v>
      </c>
      <c r="J95" s="669"/>
      <c r="K95" s="669"/>
      <c r="L95" s="670"/>
      <c r="O95" s="278" t="s">
        <v>154</v>
      </c>
      <c r="P95" s="278" t="e">
        <f>INDEX('файл остатки'!$A$5:$CX$265,MATCH($O$83,'файл остатки'!$A$5:$A$228,0),MATCH(O95,'файл остатки'!$A$5:$CX$5,0))</f>
        <v>#N/A</v>
      </c>
      <c r="Q95" s="69"/>
      <c r="R95" s="69"/>
      <c r="S95" s="69"/>
    </row>
    <row r="96" spans="1:19" s="69" customFormat="1" ht="24" customHeight="1">
      <c r="A96" s="679"/>
      <c r="B96" s="594" t="s">
        <v>19</v>
      </c>
      <c r="C96" s="594" t="s">
        <v>517</v>
      </c>
      <c r="D96" s="594">
        <f>INDEX('файл остатки'!$A$5:$DK$265,MATCH($O$1,'файл остатки'!$A$5:$A$228,0),MATCH(C96,'файл остатки'!$A$5:$DK$5,0))</f>
        <v>0</v>
      </c>
      <c r="E96" s="594">
        <f>INDEX('файл остатки'!$A$5:$DK$265,MATCH($O$2,'файл остатки'!$A$5:$A$228,0),MATCH(C96,'файл остатки'!$A$5:$DK$5,0))</f>
        <v>0</v>
      </c>
      <c r="F96" s="144"/>
      <c r="I96" s="344"/>
      <c r="J96" s="344"/>
      <c r="K96" s="344"/>
      <c r="L96" s="344"/>
      <c r="O96" s="298" t="s">
        <v>107</v>
      </c>
      <c r="P96" s="298" t="e">
        <f>INDEX('файл остатки'!$A$5:$CX$265,MATCH($O$83,'файл остатки'!$A$5:$A$228,0),MATCH(O96,'файл остатки'!$A$5:$CX$5,0))</f>
        <v>#N/A</v>
      </c>
    </row>
    <row r="97" spans="1:19" s="69" customFormat="1" ht="24" customHeight="1">
      <c r="A97" s="679"/>
      <c r="B97" s="529"/>
      <c r="C97" s="338"/>
      <c r="D97" s="529"/>
      <c r="E97" s="529"/>
      <c r="F97" s="144">
        <f t="shared" si="7"/>
        <v>0</v>
      </c>
      <c r="I97" s="344"/>
      <c r="J97" s="344"/>
      <c r="K97" s="344"/>
      <c r="L97" s="344"/>
    </row>
    <row r="98" spans="1:19" s="69" customFormat="1" ht="24" customHeight="1">
      <c r="F98" s="144">
        <f t="shared" si="7"/>
        <v>0</v>
      </c>
      <c r="I98" s="344"/>
      <c r="J98" s="344"/>
      <c r="K98" s="344"/>
      <c r="L98" s="344"/>
    </row>
    <row r="99" spans="1:19" ht="24" customHeight="1">
      <c r="A99" s="69"/>
      <c r="B99" s="69"/>
      <c r="C99" s="69"/>
      <c r="D99" s="69"/>
      <c r="F99" s="144">
        <f t="shared" si="7"/>
        <v>0</v>
      </c>
      <c r="G99" s="69"/>
      <c r="O99" s="69"/>
      <c r="P99" s="69"/>
      <c r="Q99" s="69"/>
      <c r="R99" s="69"/>
      <c r="S99" s="69"/>
    </row>
    <row r="100" spans="1:19" s="69" customFormat="1" ht="24" customHeight="1">
      <c r="A100" s="344"/>
      <c r="B100" s="344"/>
      <c r="C100" s="344"/>
      <c r="D100" s="344"/>
      <c r="E100" s="344"/>
      <c r="F100" s="144">
        <f t="shared" si="7"/>
        <v>0</v>
      </c>
      <c r="I100" s="660"/>
      <c r="J100" s="661"/>
      <c r="K100" s="148" t="s">
        <v>186</v>
      </c>
      <c r="L100" s="148" t="s">
        <v>187</v>
      </c>
    </row>
    <row r="101" spans="1:19" ht="24" customHeight="1">
      <c r="A101" s="144" t="s">
        <v>163</v>
      </c>
      <c r="B101" s="331" t="s">
        <v>19</v>
      </c>
      <c r="C101" s="339" t="s">
        <v>87</v>
      </c>
      <c r="D101" s="144">
        <f>INDEX('файл остатки'!$A$5:$DK$265,MATCH($O$1,'файл остатки'!$A$5:$A$228,0),MATCH(C101,'файл остатки'!$A$5:$DK$5,0))</f>
        <v>-74.000000000000028</v>
      </c>
      <c r="E101" s="144">
        <f>INDEX('файл остатки'!$A$5:$DK$265,MATCH($O$2,'файл остатки'!$A$5:$A$228,0),MATCH(C101,'файл остатки'!$A$5:$DK$5,0))</f>
        <v>655.99238095238093</v>
      </c>
      <c r="F101" s="144">
        <v>-80</v>
      </c>
      <c r="G101" s="69"/>
      <c r="I101" s="660" t="s">
        <v>209</v>
      </c>
      <c r="J101" s="661"/>
      <c r="K101" s="148">
        <f>-(F104)/K102</f>
        <v>0.8</v>
      </c>
      <c r="L101" s="148">
        <v>6</v>
      </c>
    </row>
    <row r="102" spans="1:19" ht="24" customHeight="1">
      <c r="A102" s="144" t="s">
        <v>163</v>
      </c>
      <c r="B102" s="144" t="s">
        <v>46</v>
      </c>
      <c r="C102" s="339" t="s">
        <v>162</v>
      </c>
      <c r="D102" s="144">
        <f>INDEX('файл остатки'!$A$5:$DK$265,MATCH($O$1,'файл остатки'!$A$5:$A$228,0),MATCH(C102,'файл остатки'!$A$5:$DK$5,0))</f>
        <v>-76.960000000000008</v>
      </c>
      <c r="E102" s="144">
        <f>INDEX('файл остатки'!$A$5:$DK$265,MATCH($O$2,'файл остатки'!$A$5:$A$228,0),MATCH(C102,'файл остатки'!$A$5:$DK$5,0))</f>
        <v>433.37571428571425</v>
      </c>
      <c r="F102" s="144">
        <v>-80</v>
      </c>
      <c r="G102" s="69"/>
      <c r="I102" s="662" t="s">
        <v>188</v>
      </c>
      <c r="J102" s="662"/>
      <c r="K102" s="186">
        <v>150</v>
      </c>
      <c r="L102" s="179"/>
    </row>
    <row r="103" spans="1:19" s="69" customFormat="1" ht="24" customHeight="1">
      <c r="A103" s="144"/>
      <c r="B103" s="144"/>
      <c r="C103" s="144"/>
      <c r="D103" s="144"/>
      <c r="E103" s="144"/>
      <c r="F103" s="144"/>
      <c r="I103" s="660"/>
      <c r="J103" s="661"/>
      <c r="K103" s="148" t="s">
        <v>186</v>
      </c>
      <c r="L103" s="148" t="s">
        <v>187</v>
      </c>
    </row>
    <row r="104" spans="1:19" ht="24" customHeight="1">
      <c r="A104" s="345" t="s">
        <v>166</v>
      </c>
      <c r="B104" s="345" t="s">
        <v>46</v>
      </c>
      <c r="C104" s="346" t="s">
        <v>169</v>
      </c>
      <c r="D104" s="286">
        <f>INDEX('файл остатки'!$A$5:$DK$265,MATCH($O$1,'файл остатки'!$A$5:$A$228,0),MATCH(C104,'файл остатки'!$A$5:$DK$5,0))</f>
        <v>-115.44</v>
      </c>
      <c r="E104" s="286">
        <f>INDEX('файл остатки'!$A$5:$DK$265,MATCH($O$2,'файл остатки'!$A$5:$A$228,0),MATCH(C104,'файл остатки'!$A$5:$DK$5,0))</f>
        <v>125.41238095238094</v>
      </c>
      <c r="F104" s="144">
        <v>-120</v>
      </c>
      <c r="G104" s="69"/>
      <c r="I104" s="660" t="s">
        <v>207</v>
      </c>
      <c r="J104" s="661"/>
      <c r="K104" s="148">
        <f>-(F101+F102)/K105</f>
        <v>0.53333333333333333</v>
      </c>
      <c r="L104" s="148">
        <v>5</v>
      </c>
    </row>
    <row r="105" spans="1:19" s="69" customFormat="1" ht="24" customHeight="1">
      <c r="A105" s="144"/>
      <c r="B105" s="144"/>
      <c r="C105" s="144"/>
      <c r="D105" s="144"/>
      <c r="E105" s="144"/>
      <c r="F105" s="144">
        <f t="shared" ref="F105:F106" si="8">D105</f>
        <v>0</v>
      </c>
      <c r="I105" s="662" t="s">
        <v>188</v>
      </c>
      <c r="J105" s="662"/>
      <c r="K105" s="296">
        <v>300</v>
      </c>
    </row>
    <row r="106" spans="1:19" s="69" customFormat="1" ht="24" customHeight="1">
      <c r="A106" s="698" t="s">
        <v>16</v>
      </c>
      <c r="B106" s="300"/>
      <c r="C106" s="340"/>
      <c r="D106" s="300"/>
      <c r="E106" s="300"/>
      <c r="F106" s="156">
        <f t="shared" si="8"/>
        <v>0</v>
      </c>
    </row>
    <row r="107" spans="1:19" s="69" customFormat="1" ht="24" customHeight="1">
      <c r="A107" s="699"/>
      <c r="B107" s="300"/>
      <c r="C107" s="340"/>
      <c r="D107" s="300"/>
      <c r="E107" s="300"/>
      <c r="F107" s="156"/>
    </row>
    <row r="108" spans="1:19" s="69" customFormat="1" ht="24" customHeight="1">
      <c r="A108" s="699"/>
      <c r="B108" s="300" t="s">
        <v>20</v>
      </c>
      <c r="C108" s="341" t="s">
        <v>155</v>
      </c>
      <c r="D108" s="300">
        <f>INDEX('файл остатки'!$A$5:$DK$265,MATCH($O$1,'файл остатки'!$A$5:$A$228,0),MATCH(C108,'файл остатки'!$A$5:$DK$5,0))</f>
        <v>-115.44</v>
      </c>
      <c r="E108" s="300">
        <f>INDEX('файл остатки'!$A$5:$DK$265,MATCH($O$2,'файл остатки'!$A$5:$A$228,0),MATCH(C108,'файл остатки'!$A$5:$DK$5,0))</f>
        <v>257.46714285714285</v>
      </c>
      <c r="F108" s="156">
        <v>-120</v>
      </c>
    </row>
    <row r="109" spans="1:19" ht="24" customHeight="1">
      <c r="A109" s="699"/>
      <c r="B109" s="154"/>
      <c r="C109" s="340"/>
      <c r="D109" s="300"/>
      <c r="E109" s="300"/>
      <c r="F109" s="156">
        <f t="shared" ref="F109:F110" si="9">D109</f>
        <v>0</v>
      </c>
      <c r="G109" s="69"/>
      <c r="I109" s="69"/>
      <c r="J109" s="69"/>
      <c r="K109" s="69"/>
      <c r="L109" s="179"/>
    </row>
    <row r="110" spans="1:19" ht="24" customHeight="1">
      <c r="A110" s="700"/>
      <c r="B110" s="154"/>
      <c r="C110" s="341"/>
      <c r="D110" s="154"/>
      <c r="E110" s="154"/>
      <c r="F110" s="156">
        <f t="shared" si="9"/>
        <v>0</v>
      </c>
      <c r="G110" s="69"/>
      <c r="I110" s="704"/>
      <c r="J110" s="705"/>
      <c r="K110" s="187" t="s">
        <v>186</v>
      </c>
      <c r="L110" s="187" t="s">
        <v>187</v>
      </c>
    </row>
    <row r="111" spans="1:19" s="69" customFormat="1" ht="24" customHeight="1">
      <c r="A111" s="176"/>
      <c r="B111" s="173"/>
      <c r="C111" s="173"/>
      <c r="D111" s="173"/>
      <c r="E111" s="173"/>
      <c r="F111" s="156">
        <f>D111</f>
        <v>0</v>
      </c>
      <c r="I111" s="704" t="s">
        <v>277</v>
      </c>
      <c r="J111" s="705"/>
      <c r="K111" s="187">
        <f>-(F106+F107+F109+F110+F108)/K112</f>
        <v>0.8</v>
      </c>
      <c r="L111" s="187">
        <v>6</v>
      </c>
    </row>
    <row r="112" spans="1:19" ht="24" customHeight="1">
      <c r="D112" s="69"/>
      <c r="G112" s="69"/>
      <c r="I112" s="662" t="s">
        <v>188</v>
      </c>
      <c r="J112" s="662"/>
      <c r="K112" s="186">
        <v>150</v>
      </c>
      <c r="L112" s="179"/>
    </row>
    <row r="113" spans="1:12" ht="24" customHeight="1">
      <c r="A113" s="701" t="s">
        <v>16</v>
      </c>
      <c r="B113" s="155" t="s">
        <v>19</v>
      </c>
      <c r="C113" s="317" t="s">
        <v>313</v>
      </c>
      <c r="D113" s="154">
        <f>INDEX('файл остатки'!$A$5:$DK$265,MATCH($O$1,'файл остатки'!$A$5:$A$228,0),MATCH(C113,'файл остатки'!$A$5:$DK$5,0))</f>
        <v>-611.25</v>
      </c>
      <c r="E113" s="182">
        <f>INDEX('файл остатки'!$A$5:$DK$265,MATCH($O$2,'файл остатки'!$A$5:$A$228,0),MATCH(C113,'файл остатки'!$A$5:$DK$5,0))</f>
        <v>2604.6428571428569</v>
      </c>
      <c r="F113" s="156">
        <v>-650</v>
      </c>
      <c r="G113" s="69"/>
    </row>
    <row r="114" spans="1:12" ht="24" customHeight="1">
      <c r="A114" s="702"/>
      <c r="B114" s="155" t="s">
        <v>19</v>
      </c>
      <c r="C114" s="318" t="s">
        <v>314</v>
      </c>
      <c r="D114" s="300">
        <f>INDEX('файл остатки'!$A$5:$DK$265,MATCH($O$1,'файл остатки'!$A$5:$A$228,0),MATCH(C114,'файл остатки'!$A$5:$DK$5,0))</f>
        <v>-69</v>
      </c>
      <c r="E114" s="295">
        <f>INDEX('файл остатки'!$A$5:$DK$265,MATCH($O$2,'файл остатки'!$A$5:$A$228,0),MATCH(C114,'файл остатки'!$A$5:$DK$5,0))</f>
        <v>246.57142857142856</v>
      </c>
      <c r="F114" s="156">
        <v>-69</v>
      </c>
      <c r="G114" s="69"/>
    </row>
    <row r="115" spans="1:12" ht="24" customHeight="1">
      <c r="A115" s="702"/>
      <c r="B115" s="155" t="s">
        <v>19</v>
      </c>
      <c r="C115" s="319" t="s">
        <v>130</v>
      </c>
      <c r="D115" s="300">
        <f>INDEX('файл остатки'!$A$5:$DK$265,MATCH($O$1,'файл остатки'!$A$5:$A$228,0),MATCH(C115,'файл остатки'!$A$5:$DK$5,0))</f>
        <v>66</v>
      </c>
      <c r="E115" s="295">
        <f>INDEX('файл остатки'!$A$5:$DK$265,MATCH($O$2,'файл остатки'!$A$5:$A$228,0),MATCH(C115,'файл остатки'!$A$5:$DK$5,0))</f>
        <v>240.85714285714289</v>
      </c>
      <c r="F115" s="156"/>
      <c r="G115" s="69"/>
      <c r="I115" s="69"/>
      <c r="J115" s="69"/>
      <c r="K115" s="69"/>
      <c r="L115" s="69"/>
    </row>
    <row r="116" spans="1:12" s="69" customFormat="1" ht="24" customHeight="1">
      <c r="A116" s="702"/>
      <c r="B116" s="155" t="s">
        <v>19</v>
      </c>
      <c r="C116" s="319" t="s">
        <v>475</v>
      </c>
      <c r="D116" s="300">
        <f>INDEX('файл остатки'!$A$5:$DK$265,MATCH($O$1,'файл остатки'!$A$5:$A$228,0),MATCH(C116,'файл остатки'!$A$5:$DK$5,0))</f>
        <v>-294.42</v>
      </c>
      <c r="E116" s="535">
        <f>INDEX('файл остатки'!$A$5:$DK$265,MATCH($O$2,'файл остатки'!$A$5:$A$228,0),MATCH(C116,'файл остатки'!$A$5:$DK$5,0))</f>
        <v>1.98</v>
      </c>
      <c r="F116" s="156"/>
    </row>
    <row r="117" spans="1:12" s="69" customFormat="1" ht="24" customHeight="1">
      <c r="A117" s="702"/>
      <c r="B117" s="319" t="s">
        <v>295</v>
      </c>
      <c r="C117" s="319" t="s">
        <v>476</v>
      </c>
      <c r="D117" s="300">
        <f>INDEX('файл остатки'!$A$5:$DK$265,MATCH($O$1,'файл остатки'!$A$5:$A$228,0),MATCH(C117,'файл остатки'!$A$5:$DK$5,0))</f>
        <v>11.759999999999991</v>
      </c>
      <c r="E117" s="535">
        <f>INDEX('файл остатки'!$A$5:$DK$265,MATCH($O$2,'файл остатки'!$A$5:$A$228,0),MATCH(C117,'файл остатки'!$A$5:$DK$5,0))</f>
        <v>131.6</v>
      </c>
      <c r="F117" s="156">
        <v>-300</v>
      </c>
    </row>
    <row r="118" spans="1:12" ht="24" customHeight="1">
      <c r="A118" s="702"/>
      <c r="B118" s="155" t="s">
        <v>19</v>
      </c>
      <c r="C118" s="319" t="s">
        <v>436</v>
      </c>
      <c r="D118" s="300">
        <f>INDEX('файл остатки'!$A$5:$DK$265,MATCH($O$1,'файл остатки'!$A$5:$A$228,0),MATCH(C118,'файл остатки'!$A$5:$DK$5,0))</f>
        <v>-80.460000000000036</v>
      </c>
      <c r="E118" s="295">
        <f>INDEX('файл остатки'!$A$5:$DK$265,MATCH($O$2,'файл остатки'!$A$5:$A$228,0),MATCH(C118,'файл остатки'!$A$5:$DK$5,0))</f>
        <v>1851.8914285714286</v>
      </c>
      <c r="F118" s="156">
        <v>-30</v>
      </c>
      <c r="G118" s="69"/>
      <c r="J118" s="69"/>
      <c r="K118" s="69"/>
      <c r="L118" s="69"/>
    </row>
    <row r="119" spans="1:12" s="69" customFormat="1" ht="24" customHeight="1">
      <c r="A119" s="702"/>
      <c r="B119" s="155" t="s">
        <v>527</v>
      </c>
      <c r="C119" s="319" t="s">
        <v>526</v>
      </c>
      <c r="D119" s="300">
        <f>INDEX('файл остатки'!$A$5:$DK$265,MATCH($O$1,'файл остатки'!$A$5:$A$228,0),MATCH(C119,'файл остатки'!$A$5:$DK$5,0))</f>
        <v>53.8</v>
      </c>
      <c r="E119" s="590">
        <f>INDEX('файл остатки'!$A$5:$DK$265,MATCH($O$2,'файл остатки'!$A$5:$A$228,0),MATCH(C119,'файл остатки'!$A$5:$DK$5,0))</f>
        <v>0</v>
      </c>
      <c r="F119" s="156"/>
    </row>
    <row r="120" spans="1:12" s="69" customFormat="1" ht="24" customHeight="1">
      <c r="A120" s="702"/>
      <c r="B120" s="155" t="s">
        <v>527</v>
      </c>
      <c r="C120" s="319" t="s">
        <v>525</v>
      </c>
      <c r="D120" s="300">
        <f>INDEX('файл остатки'!$A$5:$DK$265,MATCH($O$1,'файл остатки'!$A$5:$A$228,0),MATCH(C120,'файл остатки'!$A$5:$DK$5,0))</f>
        <v>40.799999999999997</v>
      </c>
      <c r="E120" s="590">
        <f>INDEX('файл остатки'!$A$5:$DK$265,MATCH($O$2,'файл остатки'!$A$5:$A$228,0),MATCH(C120,'файл остатки'!$A$5:$DK$5,0))</f>
        <v>0</v>
      </c>
      <c r="F120" s="156"/>
    </row>
    <row r="121" spans="1:12" s="69" customFormat="1" ht="24" customHeight="1">
      <c r="A121" s="702"/>
      <c r="B121" s="155" t="s">
        <v>527</v>
      </c>
      <c r="C121" s="319" t="s">
        <v>524</v>
      </c>
      <c r="D121" s="300">
        <f>INDEX('файл остатки'!$A$5:$DK$265,MATCH($O$1,'файл остатки'!$A$5:$A$228,0),MATCH(C121,'файл остатки'!$A$5:$DK$5,0))</f>
        <v>70.800000000000011</v>
      </c>
      <c r="E121" s="590">
        <f>INDEX('файл остатки'!$A$5:$DK$265,MATCH($O$2,'файл остатки'!$A$5:$A$228,0),MATCH(C121,'файл остатки'!$A$5:$DK$5,0))</f>
        <v>0</v>
      </c>
      <c r="F121" s="156"/>
    </row>
    <row r="122" spans="1:12" ht="24" customHeight="1">
      <c r="A122" s="702"/>
      <c r="B122" s="154" t="s">
        <v>20</v>
      </c>
      <c r="C122" s="320" t="s">
        <v>315</v>
      </c>
      <c r="D122" s="300">
        <f>INDEX('файл остатки'!$A$5:$DK$265,MATCH($O$1,'файл остатки'!$A$5:$A$228,0),MATCH(C122,'файл остатки'!$A$5:$DK$5,0))</f>
        <v>-10881</v>
      </c>
      <c r="E122" s="590">
        <f>INDEX('файл остатки'!$A$5:$DK$265,MATCH($O$2,'файл остатки'!$A$5:$A$228,0),MATCH(C122,'файл остатки'!$A$5:$DK$5,0))</f>
        <v>13169</v>
      </c>
      <c r="F122" s="156">
        <v>-5000</v>
      </c>
      <c r="G122" s="69"/>
      <c r="I122" s="69"/>
      <c r="J122" s="69"/>
      <c r="K122" s="69"/>
      <c r="L122" s="69"/>
    </row>
    <row r="123" spans="1:12" ht="24" customHeight="1">
      <c r="A123" s="702"/>
      <c r="B123" s="154" t="s">
        <v>20</v>
      </c>
      <c r="C123" s="320" t="s">
        <v>316</v>
      </c>
      <c r="D123" s="300">
        <f>INDEX('файл остатки'!$A$5:$DK$265,MATCH($O$1,'файл остатки'!$A$5:$A$228,0),MATCH(C123,'файл остатки'!$A$5:$DK$5,0))</f>
        <v>-483.60000000000036</v>
      </c>
      <c r="E123" s="295">
        <f>INDEX('файл остатки'!$A$5:$DK$265,MATCH($O$2,'файл остатки'!$A$5:$A$228,0),MATCH(C123,'файл остатки'!$A$5:$DK$5,0))</f>
        <v>9089.028571428571</v>
      </c>
      <c r="F123" s="156">
        <v>-350</v>
      </c>
      <c r="G123" s="69"/>
      <c r="I123" s="69"/>
      <c r="J123" s="69"/>
      <c r="K123" s="69"/>
      <c r="L123" s="69"/>
    </row>
    <row r="124" spans="1:12" ht="24" customHeight="1">
      <c r="A124" s="702"/>
      <c r="B124" s="300" t="s">
        <v>20</v>
      </c>
      <c r="C124" s="320" t="s">
        <v>503</v>
      </c>
      <c r="D124" s="300">
        <f>INDEX('файл остатки'!$A$5:$DK$265,MATCH($O$1,'файл остатки'!$A$5:$A$228,0),MATCH(C124,'файл остатки'!$A$5:$DK$5,0))</f>
        <v>3.6000000000000085</v>
      </c>
      <c r="E124" s="553">
        <f>INDEX('файл остатки'!$A$5:$DK$265,MATCH($O$2,'файл остатки'!$A$5:$A$228,0),MATCH(C124,'файл остатки'!$A$5:$DK$5,0))</f>
        <v>0</v>
      </c>
      <c r="F124" s="156"/>
      <c r="G124" s="69"/>
    </row>
    <row r="125" spans="1:12" ht="24" customHeight="1">
      <c r="A125" s="702"/>
      <c r="B125" s="320" t="s">
        <v>296</v>
      </c>
      <c r="C125" s="320" t="s">
        <v>317</v>
      </c>
      <c r="D125" s="300">
        <f>INDEX('файл остатки'!$A$5:$DK$265,MATCH($O$1,'файл остатки'!$A$5:$A$228,0),MATCH(C125,'файл остатки'!$A$5:$DK$5,0))</f>
        <v>8.6399999999998727</v>
      </c>
      <c r="E125" s="553">
        <f>INDEX('файл остатки'!$A$5:$DK$265,MATCH($O$2,'файл остатки'!$A$5:$A$228,0),MATCH(C125,'файл остатки'!$A$5:$DK$5,0))</f>
        <v>2730.2400000000002</v>
      </c>
      <c r="F125" s="156"/>
      <c r="G125" s="69"/>
    </row>
    <row r="126" spans="1:12" s="69" customFormat="1" ht="24" customHeight="1">
      <c r="A126" s="702"/>
      <c r="B126" s="319" t="s">
        <v>294</v>
      </c>
      <c r="C126" s="319" t="s">
        <v>490</v>
      </c>
      <c r="D126" s="300">
        <f>INDEX('файл остатки'!$A$5:$DK$265,MATCH($O$1,'файл остатки'!$A$5:$A$228,0),MATCH(C126,'файл остатки'!$A$5:$DK$5,0))</f>
        <v>-156</v>
      </c>
      <c r="E126" s="553">
        <f>INDEX('файл остатки'!$A$5:$DK$265,MATCH($O$2,'файл остатки'!$A$5:$A$228,0),MATCH(C126,'файл остатки'!$A$5:$DK$5,0))</f>
        <v>0</v>
      </c>
      <c r="F126" s="156">
        <v>-300</v>
      </c>
    </row>
    <row r="127" spans="1:12" s="69" customFormat="1" ht="24" customHeight="1">
      <c r="A127" s="702"/>
      <c r="B127" s="319" t="s">
        <v>297</v>
      </c>
      <c r="C127" s="319" t="s">
        <v>318</v>
      </c>
      <c r="D127" s="300">
        <f>INDEX('файл остатки'!$A$5:$DK$265,MATCH($O$1,'файл остатки'!$A$5:$A$228,0),MATCH(C127,'файл остатки'!$A$5:$DK$5,0))</f>
        <v>48</v>
      </c>
      <c r="E127" s="553">
        <f>INDEX('файл остатки'!$A$5:$DK$265,MATCH($O$2,'файл остатки'!$A$5:$A$228,0),MATCH(C127,'файл остатки'!$A$5:$DK$5,0))</f>
        <v>156.85714285714286</v>
      </c>
      <c r="F127" s="156"/>
    </row>
    <row r="128" spans="1:12" s="69" customFormat="1" ht="24" customHeight="1">
      <c r="A128" s="702"/>
      <c r="B128" s="319" t="s">
        <v>88</v>
      </c>
      <c r="C128" s="319" t="s">
        <v>101</v>
      </c>
      <c r="D128" s="300">
        <f>INDEX('файл остатки'!$A$5:$DK$265,MATCH($O$1,'файл остатки'!$A$5:$A$228,0),MATCH(C128,'файл остатки'!$A$5:$DK$5,0))</f>
        <v>10.5</v>
      </c>
      <c r="E128" s="553">
        <f>INDEX('файл остатки'!$A$5:$DK$265,MATCH($O$2,'файл остатки'!$A$5:$A$228,0),MATCH(C128,'файл остатки'!$A$5:$DK$5,0))</f>
        <v>70.071428571428569</v>
      </c>
      <c r="F128" s="156"/>
    </row>
    <row r="129" spans="1:12" s="69" customFormat="1" ht="24" customHeight="1">
      <c r="A129" s="702"/>
      <c r="B129" s="583"/>
      <c r="C129" s="319"/>
      <c r="D129" s="300"/>
      <c r="E129" s="583"/>
      <c r="F129" s="156"/>
    </row>
    <row r="130" spans="1:12" s="69" customFormat="1" ht="24" customHeight="1">
      <c r="A130" s="702"/>
      <c r="B130" s="583"/>
      <c r="C130" s="319"/>
      <c r="D130" s="300"/>
      <c r="E130" s="583"/>
      <c r="F130" s="156"/>
    </row>
    <row r="131" spans="1:12" s="69" customFormat="1" ht="24" customHeight="1">
      <c r="A131" s="703"/>
      <c r="B131" s="335"/>
      <c r="C131" s="321"/>
      <c r="D131" s="300"/>
      <c r="E131" s="553"/>
      <c r="F131" s="156"/>
    </row>
    <row r="132" spans="1:12" ht="24" customHeight="1">
      <c r="A132" s="544" t="s">
        <v>4</v>
      </c>
      <c r="B132" s="544" t="s">
        <v>19</v>
      </c>
      <c r="C132" s="544" t="s">
        <v>438</v>
      </c>
      <c r="D132" s="544">
        <f>INDEX('файл остатки'!$A$5:$DK$265,MATCH($O$1,'файл остатки'!$A$5:$A$228,0),MATCH(C132,'файл остатки'!$A$5:$DK$5,0))</f>
        <v>48</v>
      </c>
      <c r="E132" s="544">
        <f>INDEX('файл остатки'!$A$5:$DK$265,MATCH($O$2,'файл остатки'!$A$5:$A$228,0),MATCH(C132,'файл остатки'!$A$5:$DK$5,0))</f>
        <v>116.0952380952381</v>
      </c>
      <c r="F132" s="156"/>
      <c r="G132" s="69"/>
    </row>
    <row r="133" spans="1:12" s="69" customFormat="1" ht="24" customHeight="1">
      <c r="A133" s="155"/>
      <c r="B133" s="155"/>
      <c r="C133" s="155"/>
      <c r="D133" s="173"/>
      <c r="E133" s="182"/>
      <c r="F133" s="156">
        <f t="shared" ref="F133" si="10">D133</f>
        <v>0</v>
      </c>
    </row>
    <row r="134" spans="1:12" ht="24" customHeight="1">
      <c r="D134" s="69"/>
      <c r="G134" s="69"/>
      <c r="I134" s="656"/>
      <c r="J134" s="657"/>
      <c r="K134" s="188" t="s">
        <v>186</v>
      </c>
      <c r="L134" s="188" t="s">
        <v>187</v>
      </c>
    </row>
    <row r="135" spans="1:12" ht="24" customHeight="1">
      <c r="A135" s="678" t="s">
        <v>179</v>
      </c>
      <c r="B135" s="142" t="s">
        <v>19</v>
      </c>
      <c r="C135" s="322" t="s">
        <v>118</v>
      </c>
      <c r="D135" s="142">
        <f>INDEX('файл остатки'!$A$5:$DK$265,MATCH($O$1,'файл остатки'!$A$5:$A$228,0),MATCH(C135,'файл остатки'!$A$5:$DK$5,0))</f>
        <v>-21</v>
      </c>
      <c r="E135" s="166">
        <f>INDEX('файл остатки'!$A$5:$DK$265,MATCH($O$2,'файл остатки'!$A$5:$A$228,0),MATCH(C135,'файл остатки'!$A$5:$DK$5,0))</f>
        <v>164.14285714285714</v>
      </c>
      <c r="F135" s="150">
        <v>-100</v>
      </c>
      <c r="G135" s="69"/>
      <c r="I135" s="656" t="s">
        <v>211</v>
      </c>
      <c r="J135" s="657"/>
      <c r="K135" s="188">
        <f>-(F135+F136+F137+F140)/K136</f>
        <v>853.7037037037037</v>
      </c>
      <c r="L135" s="188"/>
    </row>
    <row r="136" spans="1:12" ht="24" customHeight="1">
      <c r="A136" s="679"/>
      <c r="B136" s="142" t="s">
        <v>20</v>
      </c>
      <c r="C136" s="323" t="s">
        <v>177</v>
      </c>
      <c r="D136" s="142">
        <f>INDEX('файл остатки'!$A$5:$DK$265,MATCH($O$1,'файл остатки'!$A$5:$A$228,0),MATCH(C136,'файл остатки'!$A$5:$DK$5,0))</f>
        <v>2.4000000000000057</v>
      </c>
      <c r="E136" s="166">
        <f>INDEX('файл остатки'!$A$5:$DK$265,MATCH($O$2,'файл остатки'!$A$5:$A$228,0),MATCH(C136,'файл остатки'!$A$5:$DK$5,0))</f>
        <v>315.25714285714287</v>
      </c>
      <c r="F136" s="150"/>
      <c r="G136" s="69"/>
      <c r="I136" s="662" t="s">
        <v>210</v>
      </c>
      <c r="J136" s="662"/>
      <c r="K136" s="203">
        <v>0.54</v>
      </c>
      <c r="L136" s="179"/>
    </row>
    <row r="137" spans="1:12" s="69" customFormat="1" ht="24" customHeight="1">
      <c r="A137" s="679"/>
      <c r="B137" s="336" t="s">
        <v>296</v>
      </c>
      <c r="C137" s="336" t="s">
        <v>319</v>
      </c>
      <c r="D137" s="298">
        <f>INDEX('файл остатки'!$A$5:$DK$265,MATCH($O$1,'файл остатки'!$A$5:$A$228,0),MATCH(C137,'файл остатки'!$A$5:$DK$5,0))</f>
        <v>184.67999999999984</v>
      </c>
      <c r="E137" s="299">
        <f>INDEX('файл остатки'!$A$5:$DK$265,MATCH($O$2,'файл остатки'!$A$5:$A$228,0),MATCH(C137,'файл остатки'!$A$5:$DK$5,0))</f>
        <v>1137.5999999999999</v>
      </c>
      <c r="F137" s="150"/>
    </row>
    <row r="138" spans="1:12" s="69" customFormat="1" ht="24" customHeight="1">
      <c r="A138" s="679"/>
      <c r="B138" s="551"/>
      <c r="C138" s="336" t="s">
        <v>501</v>
      </c>
      <c r="D138" s="550">
        <f>INDEX('файл остатки'!$A$5:$DK$265,MATCH($O$1,'файл остатки'!$A$5:$A$228,0),MATCH(C138,'файл остатки'!$A$5:$DK$5,0))</f>
        <v>-3.6000000000000014</v>
      </c>
      <c r="E138" s="549">
        <f>INDEX('файл остатки'!$A$5:$DK$265,MATCH($O$2,'файл остатки'!$A$5:$A$228,0),MATCH(C138,'файл остатки'!$A$5:$DK$5,0))</f>
        <v>0</v>
      </c>
      <c r="F138" s="150"/>
    </row>
    <row r="139" spans="1:12" s="69" customFormat="1" ht="24" customHeight="1">
      <c r="A139" s="679"/>
      <c r="B139" s="562" t="s">
        <v>19</v>
      </c>
      <c r="C139" s="312" t="s">
        <v>437</v>
      </c>
      <c r="D139" s="580">
        <f>INDEX('файл остатки'!$A$5:$DK$265,MATCH($O$1,'файл остатки'!$A$5:$A$228,0),MATCH(C139,'файл остатки'!$A$5:$DK$5,0))</f>
        <v>-420.12</v>
      </c>
      <c r="E139" s="561"/>
      <c r="F139" s="150">
        <v>-700</v>
      </c>
    </row>
    <row r="140" spans="1:12" s="69" customFormat="1" ht="24" customHeight="1">
      <c r="A140" s="680"/>
      <c r="B140" s="324" t="s">
        <v>20</v>
      </c>
      <c r="C140" s="324" t="s">
        <v>320</v>
      </c>
      <c r="D140" s="298">
        <f>INDEX('файл остатки'!$A$5:$DK$265,MATCH($O$1,'файл остатки'!$A$5:$A$228,0),MATCH(C140,'файл остатки'!$A$5:$DK$5,0))</f>
        <v>167.39999999999986</v>
      </c>
      <c r="E140" s="299">
        <f>INDEX('файл остатки'!$A$5:$DK$265,MATCH($O$2,'файл остатки'!$A$5:$A$228,0),MATCH(C140,'файл остатки'!$A$5:$DK$5,0))</f>
        <v>645.53142857142871</v>
      </c>
      <c r="F140" s="150">
        <v>-361</v>
      </c>
    </row>
    <row r="141" spans="1:12" ht="24" customHeight="1">
      <c r="A141" s="324" t="s">
        <v>57</v>
      </c>
      <c r="B141" s="325"/>
      <c r="C141" s="324" t="s">
        <v>502</v>
      </c>
      <c r="D141" s="298">
        <f>INDEX('файл остатки'!$A$5:$DK$265,MATCH($O$1,'файл остатки'!$A$5:$A$228,0),MATCH(C141,'файл остатки'!$A$5:$DK$5,0))</f>
        <v>19.440000000000005</v>
      </c>
      <c r="E141" s="299">
        <f>INDEX('файл остатки'!$A$5:$DK$265,MATCH($O$2,'файл остатки'!$A$5:$A$228,0),MATCH(C141,'файл остатки'!$A$5:$DK$5,0))</f>
        <v>0</v>
      </c>
      <c r="F141" s="150">
        <v>-32.4</v>
      </c>
      <c r="G141" s="69"/>
      <c r="I141" s="656"/>
      <c r="J141" s="657"/>
      <c r="K141" s="188" t="s">
        <v>186</v>
      </c>
      <c r="L141" s="188" t="s">
        <v>187</v>
      </c>
    </row>
    <row r="142" spans="1:12" ht="24" customHeight="1">
      <c r="A142" s="325"/>
      <c r="B142" s="336" t="s">
        <v>296</v>
      </c>
      <c r="C142" s="324" t="s">
        <v>321</v>
      </c>
      <c r="D142" s="550">
        <f>INDEX('файл остатки'!$A$5:$DK$265,MATCH($O$1,'файл остатки'!$A$5:$A$228,0),MATCH(C142,'файл остатки'!$A$5:$DK$5,0))</f>
        <v>113.4</v>
      </c>
      <c r="E142" s="549">
        <f>INDEX('файл остатки'!$A$5:$DK$265,MATCH($O$2,'файл остатки'!$A$5:$A$228,0),MATCH(C142,'файл остатки'!$A$5:$DK$5,0))</f>
        <v>0</v>
      </c>
      <c r="F142" s="150"/>
      <c r="G142" s="69"/>
      <c r="I142" s="656" t="s">
        <v>212</v>
      </c>
      <c r="J142" s="657"/>
      <c r="K142" s="188">
        <f>-(F141)/K143</f>
        <v>70.434782608695642</v>
      </c>
      <c r="L142" s="188"/>
    </row>
    <row r="143" spans="1:12" ht="24" customHeight="1">
      <c r="A143" s="312" t="s">
        <v>78</v>
      </c>
      <c r="B143" s="312" t="s">
        <v>19</v>
      </c>
      <c r="C143" s="312" t="s">
        <v>135</v>
      </c>
      <c r="D143" s="142">
        <f>INDEX('файл остатки'!$A$5:$DK$265,MATCH($O$1,'файл остатки'!$A$5:$A$228,0),MATCH(C143,'файл остатки'!$A$5:$DK$5,0))</f>
        <v>63.72</v>
      </c>
      <c r="E143" s="166">
        <f>INDEX('файл остатки'!$A$5:$DK$265,MATCH($O$2,'файл остатки'!$A$5:$A$228,0),MATCH(C143,'файл остатки'!$A$5:$DK$5,0))</f>
        <v>291.95999999999998</v>
      </c>
      <c r="F143" s="150"/>
      <c r="G143" s="69"/>
      <c r="I143" s="662" t="s">
        <v>210</v>
      </c>
      <c r="J143" s="662"/>
      <c r="K143" s="203">
        <v>0.46</v>
      </c>
      <c r="L143" s="179"/>
    </row>
    <row r="144" spans="1:12" s="69" customFormat="1" ht="24" customHeight="1">
      <c r="A144" s="171"/>
      <c r="B144" s="171"/>
      <c r="C144" s="171"/>
      <c r="D144" s="171"/>
      <c r="E144" s="166"/>
      <c r="F144" s="150">
        <f t="shared" ref="F144" si="11">D144</f>
        <v>0</v>
      </c>
      <c r="I144" s="656"/>
      <c r="J144" s="657"/>
      <c r="K144" s="188" t="s">
        <v>186</v>
      </c>
      <c r="L144" s="188" t="s">
        <v>187</v>
      </c>
    </row>
    <row r="145" spans="1:12" ht="24" customHeight="1">
      <c r="D145" s="69"/>
      <c r="G145" s="69"/>
      <c r="I145" s="656" t="s">
        <v>213</v>
      </c>
      <c r="J145" s="657"/>
      <c r="K145" s="188">
        <f>-(F141+F143)/K146</f>
        <v>70.434782608695642</v>
      </c>
      <c r="L145" s="188"/>
    </row>
    <row r="146" spans="1:12" ht="24" customHeight="1">
      <c r="A146" s="693" t="s">
        <v>3</v>
      </c>
      <c r="B146" s="183" t="s">
        <v>85</v>
      </c>
      <c r="C146" s="326" t="s">
        <v>439</v>
      </c>
      <c r="D146" s="183">
        <f>INDEX('файл остатки'!$A$5:$DK$265,MATCH($O$1,'файл остатки'!$A$5:$A$228,0),MATCH(C146,'файл остатки'!$A$5:$DK$5,0))</f>
        <v>804</v>
      </c>
      <c r="E146" s="184">
        <f>INDEX('файл остатки'!$A$5:$DK$265,MATCH($O$2,'файл остатки'!$A$5:$A$228,0),MATCH(C146,'файл остатки'!$A$5:$DK$5,0))</f>
        <v>1769.0714285714284</v>
      </c>
      <c r="F146" s="185"/>
      <c r="G146" s="69"/>
      <c r="I146" s="662" t="s">
        <v>210</v>
      </c>
      <c r="J146" s="662"/>
      <c r="K146" s="203">
        <v>0.46</v>
      </c>
      <c r="L146" s="179"/>
    </row>
    <row r="147" spans="1:12" ht="24" customHeight="1">
      <c r="A147" s="693"/>
      <c r="B147" s="183" t="s">
        <v>20</v>
      </c>
      <c r="C147" s="327" t="s">
        <v>91</v>
      </c>
      <c r="D147" s="183">
        <f>INDEX('файл остатки'!$A$5:$DK$265,MATCH($O$1,'файл остатки'!$A$5:$A$228,0),MATCH(C147,'файл остатки'!$A$5:$DK$5,0))</f>
        <v>-25.5</v>
      </c>
      <c r="E147" s="184">
        <f>INDEX('файл остатки'!$A$5:$DK$265,MATCH($O$2,'файл остатки'!$A$5:$A$228,0),MATCH(C147,'файл остатки'!$A$5:$DK$5,0))</f>
        <v>3757.8571428571431</v>
      </c>
      <c r="F147" s="185">
        <v>-2250</v>
      </c>
      <c r="G147" s="69"/>
    </row>
    <row r="148" spans="1:12" ht="24" customHeight="1">
      <c r="A148" s="693"/>
      <c r="B148" s="183" t="s">
        <v>20</v>
      </c>
      <c r="C148" s="327" t="s">
        <v>92</v>
      </c>
      <c r="D148" s="183">
        <f>INDEX('файл остатки'!$A$5:$DK$265,MATCH($O$1,'файл остатки'!$A$5:$A$228,0),MATCH(C148,'файл остатки'!$A$5:$DK$5,0))</f>
        <v>861</v>
      </c>
      <c r="E148" s="184">
        <f>INDEX('файл остатки'!$A$5:$DK$265,MATCH($O$2,'файл остатки'!$A$5:$A$228,0),MATCH(C148,'файл остатки'!$A$5:$DK$5,0))</f>
        <v>2233.2857142857142</v>
      </c>
      <c r="F148" s="185"/>
      <c r="G148" s="69"/>
      <c r="I148" s="658"/>
      <c r="J148" s="659"/>
      <c r="K148" s="189" t="s">
        <v>186</v>
      </c>
      <c r="L148" s="189" t="s">
        <v>187</v>
      </c>
    </row>
    <row r="149" spans="1:12" ht="31.5" customHeight="1">
      <c r="A149" s="693"/>
      <c r="B149" s="183" t="s">
        <v>81</v>
      </c>
      <c r="C149" s="327" t="s">
        <v>491</v>
      </c>
      <c r="D149" s="297">
        <f>INDEX('файл остатки'!$A$5:$DK$265,MATCH($O$1,'файл остатки'!$A$5:$A$228,0),MATCH(C149,'файл остатки'!$A$5:$DK$5,0))</f>
        <v>487.5</v>
      </c>
      <c r="E149" s="301">
        <f>INDEX('файл остатки'!$A$5:$DK$265,MATCH($O$2,'файл остатки'!$A$5:$A$228,0),MATCH(C149,'файл остатки'!$A$5:$DK$5,0))</f>
        <v>0</v>
      </c>
      <c r="F149" s="185"/>
      <c r="G149" s="69"/>
      <c r="I149" s="658" t="s">
        <v>214</v>
      </c>
      <c r="J149" s="659"/>
      <c r="K149" s="189">
        <f>-(F146+F147+F148+F149+F150+F152+F154)/K150</f>
        <v>6.333333333333333</v>
      </c>
      <c r="L149" s="189">
        <v>6</v>
      </c>
    </row>
    <row r="150" spans="1:12" ht="24" customHeight="1">
      <c r="A150" s="693"/>
      <c r="B150" s="327" t="s">
        <v>295</v>
      </c>
      <c r="C150" s="327" t="s">
        <v>322</v>
      </c>
      <c r="D150" s="297">
        <f>INDEX('файл остатки'!$A$5:$DK$265,MATCH($O$1,'файл остатки'!$A$5:$A$228,0),MATCH(C150,'файл остатки'!$A$5:$DK$5,0))</f>
        <v>0</v>
      </c>
      <c r="E150" s="301">
        <f>INDEX('файл остатки'!$A$5:$DK$265,MATCH($O$2,'файл остатки'!$A$5:$A$228,0),MATCH(C150,'файл остатки'!$A$5:$DK$5,0))</f>
        <v>1520.5714285714284</v>
      </c>
      <c r="F150" s="185"/>
      <c r="G150" s="69"/>
      <c r="I150" s="662" t="s">
        <v>210</v>
      </c>
      <c r="J150" s="662"/>
      <c r="K150" s="204">
        <v>450</v>
      </c>
      <c r="L150" s="179"/>
    </row>
    <row r="151" spans="1:12" s="69" customFormat="1" ht="24" customHeight="1">
      <c r="A151" s="693"/>
      <c r="B151" s="327" t="s">
        <v>88</v>
      </c>
      <c r="C151" s="327" t="s">
        <v>96</v>
      </c>
      <c r="D151" s="297">
        <f>INDEX('файл остатки'!$A$5:$DK$265,MATCH($O$1,'файл остатки'!$A$5:$A$228,0),MATCH(C151,'файл остатки'!$A$5:$DK$5,0))</f>
        <v>-10.5</v>
      </c>
      <c r="E151" s="301">
        <f>INDEX('файл остатки'!$A$5:$DK$265,MATCH($O$2,'файл остатки'!$A$5:$A$228,0),MATCH(C151,'файл остатки'!$A$5:$DK$5,0))</f>
        <v>31.5</v>
      </c>
      <c r="F151" s="185"/>
      <c r="I151" s="343"/>
      <c r="J151" s="343"/>
      <c r="K151" s="302"/>
      <c r="L151" s="179"/>
    </row>
    <row r="152" spans="1:12" ht="24" customHeight="1">
      <c r="A152" s="693"/>
      <c r="B152" s="183" t="s">
        <v>85</v>
      </c>
      <c r="C152" s="327" t="s">
        <v>496</v>
      </c>
      <c r="D152" s="297">
        <f>INDEX('файл остатки'!$A$5:$DK$265,MATCH($O$1,'файл остатки'!$A$5:$A$228,0),MATCH(C152,'файл остатки'!$A$5:$DK$5,0))</f>
        <v>-99</v>
      </c>
      <c r="E152" s="301">
        <f>INDEX('файл остатки'!$A$5:$DK$265,MATCH($O$2,'файл остатки'!$A$5:$A$228,0),MATCH(C152,'файл остатки'!$A$5:$DK$5,0))</f>
        <v>331.28571428571428</v>
      </c>
      <c r="F152" s="185">
        <v>-300</v>
      </c>
      <c r="G152" s="69"/>
    </row>
    <row r="153" spans="1:12" s="69" customFormat="1" ht="24" customHeight="1">
      <c r="A153" s="693"/>
      <c r="B153" s="589" t="s">
        <v>85</v>
      </c>
      <c r="C153" s="327" t="s">
        <v>528</v>
      </c>
      <c r="D153" s="589">
        <f>INDEX('файл остатки'!$A$5:$DK$265,MATCH($O$1,'файл остатки'!$A$5:$A$228,0),MATCH(C153,'файл остатки'!$A$5:$DK$5,0))</f>
        <v>4.8000000000000043</v>
      </c>
      <c r="E153" s="588">
        <f>INDEX('файл остатки'!$A$5:$DK$265,MATCH($O$2,'файл остатки'!$A$5:$A$228,0),MATCH(C153,'файл остатки'!$A$5:$DK$5,0))</f>
        <v>0</v>
      </c>
      <c r="F153" s="185"/>
    </row>
    <row r="154" spans="1:12" ht="24" customHeight="1">
      <c r="A154" s="693"/>
      <c r="B154" s="183" t="s">
        <v>85</v>
      </c>
      <c r="C154" s="327" t="s">
        <v>497</v>
      </c>
      <c r="D154" s="183">
        <f>INDEX('файл остатки'!$A$5:$DK$265,MATCH($O$1,'файл остатки'!$A$5:$A$228,0),MATCH(C154,'файл остатки'!$A$5:$DK$5,0))</f>
        <v>-128.51999999999998</v>
      </c>
      <c r="E154" s="184">
        <f>INDEX('файл остатки'!$A$5:$DK$265,MATCH($O$2,'файл остатки'!$A$5:$A$228,0),MATCH(C154,'файл остатки'!$A$5:$DK$5,0))</f>
        <v>299.28857142857146</v>
      </c>
      <c r="F154" s="185">
        <v>-300</v>
      </c>
      <c r="G154" s="69"/>
    </row>
    <row r="155" spans="1:12" s="69" customFormat="1" ht="24" customHeight="1">
      <c r="A155" s="693"/>
      <c r="B155" s="183"/>
      <c r="C155" s="183"/>
      <c r="D155" s="183"/>
      <c r="E155" s="184"/>
      <c r="F155" s="185">
        <f t="shared" ref="F155" si="12">D155</f>
        <v>0</v>
      </c>
      <c r="I155"/>
    </row>
    <row r="156" spans="1:12" ht="24" customHeight="1">
      <c r="G156" s="69"/>
    </row>
    <row r="157" spans="1:12" ht="24" customHeight="1">
      <c r="A157" s="694" t="s">
        <v>68</v>
      </c>
      <c r="B157" s="328" t="s">
        <v>75</v>
      </c>
      <c r="C157" s="328" t="s">
        <v>323</v>
      </c>
      <c r="D157" s="157">
        <f>INDEX('файл остатки'!$A$5:$DK$265,MATCH($O$1,'файл остатки'!$A$5:$A$228,0),MATCH(C157,'файл остатки'!$A$5:$DK$5,0))</f>
        <v>1167</v>
      </c>
      <c r="E157" s="158">
        <f>INDEX('файл остатки'!$A$5:$DK$265,MATCH($O$2,'файл остатки'!$A$5:$A$228,0),MATCH(C157,'файл остатки'!$A$5:$DK$5,0))</f>
        <v>548.47619047619048</v>
      </c>
      <c r="F157" s="159"/>
      <c r="G157" s="69"/>
    </row>
    <row r="158" spans="1:12" ht="24" customHeight="1">
      <c r="A158" s="695"/>
      <c r="B158" s="157" t="s">
        <v>75</v>
      </c>
      <c r="C158" s="329" t="s">
        <v>324</v>
      </c>
      <c r="D158" s="174">
        <f>INDEX('файл остатки'!$A$5:$DK$265,MATCH($O$1,'файл остатки'!$A$5:$A$228,0),MATCH(C158,'файл остатки'!$A$5:$DK$5,0))</f>
        <v>1680</v>
      </c>
      <c r="E158" s="158">
        <f>INDEX('файл остатки'!$A$5:$DK$265,MATCH($O$2,'файл остатки'!$A$5:$A$228,0),MATCH(C158,'файл остатки'!$A$5:$DK$5,0))</f>
        <v>453.14285714285717</v>
      </c>
      <c r="F158" s="159"/>
      <c r="G158" s="69"/>
    </row>
    <row r="159" spans="1:12" s="69" customFormat="1" ht="27.75" customHeight="1">
      <c r="A159" s="695"/>
      <c r="B159" s="329"/>
      <c r="C159" s="329"/>
      <c r="D159" s="174"/>
      <c r="E159" s="158"/>
      <c r="F159" s="159"/>
    </row>
    <row r="160" spans="1:12" s="69" customFormat="1" ht="27" customHeight="1">
      <c r="A160" s="695"/>
      <c r="B160" s="337"/>
      <c r="C160" s="337"/>
      <c r="D160" s="174"/>
      <c r="E160" s="158"/>
      <c r="F160" s="159"/>
    </row>
    <row r="161" spans="1:9" ht="34.5" customHeight="1">
      <c r="A161" s="695"/>
      <c r="B161" s="329" t="s">
        <v>75</v>
      </c>
      <c r="C161" s="337" t="s">
        <v>325</v>
      </c>
      <c r="D161" s="174">
        <f>INDEX('файл остатки'!$A$5:$DK$265,MATCH($O$1,'файл остатки'!$A$5:$A$228,0),MATCH(C161,'файл остатки'!$A$5:$DK$5,0))</f>
        <v>606</v>
      </c>
      <c r="E161" s="158">
        <f>INDEX('файл остатки'!$A$5:$DK$265,MATCH($O$2,'файл остатки'!$A$5:$A$228,0),MATCH(C161,'файл остатки'!$A$5:$DK$5,0))</f>
        <v>96.761904761904759</v>
      </c>
      <c r="F161" s="159"/>
      <c r="G161" s="69"/>
      <c r="H161" s="69"/>
      <c r="I161" s="69"/>
    </row>
    <row r="162" spans="1:9" ht="35.25" customHeight="1">
      <c r="A162" s="695"/>
      <c r="B162" s="329" t="s">
        <v>75</v>
      </c>
      <c r="C162" s="337" t="s">
        <v>326</v>
      </c>
      <c r="D162" s="174">
        <f>INDEX('файл остатки'!$A$5:$DK$265,MATCH($O$1,'файл остатки'!$A$5:$A$228,0),MATCH(C162,'файл остатки'!$A$5:$DK$5,0))</f>
        <v>39</v>
      </c>
      <c r="E162" s="158">
        <f>INDEX('файл остатки'!$A$5:$DK$265,MATCH($O$2,'файл остатки'!$A$5:$A$228,0),MATCH(C162,'файл остатки'!$A$5:$DK$5,0))</f>
        <v>114</v>
      </c>
      <c r="F162" s="159">
        <v>-450</v>
      </c>
      <c r="G162" s="69"/>
      <c r="H162" s="69"/>
      <c r="I162" s="69"/>
    </row>
    <row r="163" spans="1:9" ht="39.75" customHeight="1">
      <c r="A163" s="695"/>
      <c r="B163" s="157" t="s">
        <v>75</v>
      </c>
      <c r="C163" s="337" t="s">
        <v>327</v>
      </c>
      <c r="D163" s="174">
        <f>INDEX('файл остатки'!$A$5:$DK$265,MATCH($O$1,'файл остатки'!$A$5:$A$228,0),MATCH(C163,'файл остатки'!$A$5:$DK$5,0))</f>
        <v>123</v>
      </c>
      <c r="E163" s="158">
        <f>INDEX('файл остатки'!$A$5:$DK$265,MATCH($O$2,'файл остатки'!$A$5:$A$228,0),MATCH(C163,'файл остатки'!$A$5:$DK$5,0))</f>
        <v>159.23809523809524</v>
      </c>
      <c r="F163" s="159"/>
      <c r="G163" s="69"/>
    </row>
    <row r="164" spans="1:9" ht="29.1" customHeight="1">
      <c r="A164" s="695"/>
      <c r="B164" s="157" t="s">
        <v>75</v>
      </c>
      <c r="C164" s="329" t="s">
        <v>160</v>
      </c>
      <c r="D164" s="174">
        <f>INDEX('файл остатки'!$A$5:$DK$265,MATCH($O$1,'файл остатки'!$A$5:$A$228,0),MATCH(C164,'файл остатки'!$A$5:$DK$5,0))</f>
        <v>106</v>
      </c>
      <c r="E164" s="158">
        <f>INDEX('файл остатки'!$A$5:$DK$265,MATCH($O$2,'файл остатки'!$A$5:$A$228,0),MATCH(C164,'файл остатки'!$A$5:$DK$5,0))</f>
        <v>250.28571428571428</v>
      </c>
      <c r="F164" s="159">
        <v>-450</v>
      </c>
      <c r="G164" s="69"/>
    </row>
    <row r="165" spans="1:9" s="69" customFormat="1" ht="24" customHeight="1">
      <c r="A165" s="695"/>
      <c r="B165" s="174"/>
      <c r="C165" s="174"/>
      <c r="D165" s="174"/>
      <c r="E165" s="158"/>
      <c r="F165" s="159">
        <f>D165</f>
        <v>0</v>
      </c>
    </row>
  </sheetData>
  <sheetProtection formatCells="0" formatColumns="0" formatRows="0" insertColumns="0" insertRows="0" deleteColumns="0" deleteRows="0"/>
  <protectedRanges>
    <protectedRange password="CA30" sqref="C39:C40" name="Диапазон13_1"/>
    <protectedRange sqref="C49:C50" name="Диапазон14_1"/>
    <protectedRange sqref="C34:C35" name="Диапазон15_1"/>
  </protectedRanges>
  <mergeCells count="75">
    <mergeCell ref="A84:A97"/>
    <mergeCell ref="A106:A110"/>
    <mergeCell ref="I105:J105"/>
    <mergeCell ref="A113:A131"/>
    <mergeCell ref="A135:A140"/>
    <mergeCell ref="I111:J111"/>
    <mergeCell ref="I112:J112"/>
    <mergeCell ref="I110:J110"/>
    <mergeCell ref="I134:J134"/>
    <mergeCell ref="I135:J135"/>
    <mergeCell ref="I136:J136"/>
    <mergeCell ref="A146:A155"/>
    <mergeCell ref="A157:A165"/>
    <mergeCell ref="I45:J45"/>
    <mergeCell ref="I49:J49"/>
    <mergeCell ref="I50:J50"/>
    <mergeCell ref="I51:J51"/>
    <mergeCell ref="I53:J53"/>
    <mergeCell ref="I52:J52"/>
    <mergeCell ref="I61:J61"/>
    <mergeCell ref="I62:J62"/>
    <mergeCell ref="I82:J82"/>
    <mergeCell ref="I83:J83"/>
    <mergeCell ref="I85:J85"/>
    <mergeCell ref="I63:J63"/>
    <mergeCell ref="I64:J64"/>
    <mergeCell ref="I66:J66"/>
    <mergeCell ref="I1:J1"/>
    <mergeCell ref="I21:J21"/>
    <mergeCell ref="I22:J22"/>
    <mergeCell ref="I23:J23"/>
    <mergeCell ref="I25:J25"/>
    <mergeCell ref="A2:A19"/>
    <mergeCell ref="A33:A36"/>
    <mergeCell ref="A21:A31"/>
    <mergeCell ref="I39:J39"/>
    <mergeCell ref="I40:J40"/>
    <mergeCell ref="I34:J34"/>
    <mergeCell ref="I35:J35"/>
    <mergeCell ref="I33:J33"/>
    <mergeCell ref="I36:J36"/>
    <mergeCell ref="I2:J2"/>
    <mergeCell ref="I3:J3"/>
    <mergeCell ref="I7:J7"/>
    <mergeCell ref="A39:A46"/>
    <mergeCell ref="I65:J65"/>
    <mergeCell ref="A60:A74"/>
    <mergeCell ref="I81:J81"/>
    <mergeCell ref="I95:L95"/>
    <mergeCell ref="I89:J89"/>
    <mergeCell ref="K89:L89"/>
    <mergeCell ref="I90:J90"/>
    <mergeCell ref="K90:L90"/>
    <mergeCell ref="I91:L91"/>
    <mergeCell ref="A76:A81"/>
    <mergeCell ref="I93:J93"/>
    <mergeCell ref="K93:L93"/>
    <mergeCell ref="I94:J94"/>
    <mergeCell ref="K94:L94"/>
    <mergeCell ref="I86:J86"/>
    <mergeCell ref="I87:J87"/>
    <mergeCell ref="I150:J150"/>
    <mergeCell ref="I143:J143"/>
    <mergeCell ref="I144:J144"/>
    <mergeCell ref="I145:J145"/>
    <mergeCell ref="I146:J146"/>
    <mergeCell ref="I148:J148"/>
    <mergeCell ref="I141:J141"/>
    <mergeCell ref="I142:J142"/>
    <mergeCell ref="I149:J149"/>
    <mergeCell ref="I100:J100"/>
    <mergeCell ref="I101:J101"/>
    <mergeCell ref="I102:J102"/>
    <mergeCell ref="I103:J103"/>
    <mergeCell ref="I104:J104"/>
  </mergeCells>
  <conditionalFormatting sqref="B18 A2 B4 D124:D131 D113:F123 F113:F133">
    <cfRule type="cellIs" dxfId="1914" priority="874" operator="equal">
      <formula>0</formula>
    </cfRule>
  </conditionalFormatting>
  <conditionalFormatting sqref="B16:B17">
    <cfRule type="cellIs" dxfId="1913" priority="866" operator="equal">
      <formula>0</formula>
    </cfRule>
  </conditionalFormatting>
  <conditionalFormatting sqref="C18">
    <cfRule type="cellIs" dxfId="1912" priority="872" operator="equal">
      <formula>0</formula>
    </cfRule>
  </conditionalFormatting>
  <conditionalFormatting sqref="D1:E1">
    <cfRule type="cellIs" dxfId="1911" priority="845" operator="equal">
      <formula>0</formula>
    </cfRule>
  </conditionalFormatting>
  <conditionalFormatting sqref="B14">
    <cfRule type="cellIs" dxfId="1910" priority="870" operator="equal">
      <formula>0</formula>
    </cfRule>
  </conditionalFormatting>
  <conditionalFormatting sqref="B1">
    <cfRule type="cellIs" dxfId="1909" priority="847" operator="equal">
      <formula>0</formula>
    </cfRule>
  </conditionalFormatting>
  <conditionalFormatting sqref="I62:I65">
    <cfRule type="cellIs" dxfId="1908" priority="736" operator="equal">
      <formula>0</formula>
    </cfRule>
  </conditionalFormatting>
  <conditionalFormatting sqref="C30">
    <cfRule type="cellIs" dxfId="1907" priority="838" operator="equal">
      <formula>0</formula>
    </cfRule>
  </conditionalFormatting>
  <conditionalFormatting sqref="F33:F36">
    <cfRule type="cellIs" dxfId="1906" priority="819" operator="equal">
      <formula>0</formula>
    </cfRule>
  </conditionalFormatting>
  <conditionalFormatting sqref="B50:B53 B55:B57">
    <cfRule type="cellIs" dxfId="1905" priority="812" operator="equal">
      <formula>0</formula>
    </cfRule>
  </conditionalFormatting>
  <conditionalFormatting sqref="B36">
    <cfRule type="cellIs" dxfId="1904" priority="823" operator="equal">
      <formula>0</formula>
    </cfRule>
  </conditionalFormatting>
  <conditionalFormatting sqref="C1">
    <cfRule type="cellIs" dxfId="1903" priority="846" operator="equal">
      <formula>0</formula>
    </cfRule>
  </conditionalFormatting>
  <conditionalFormatting sqref="F1">
    <cfRule type="cellIs" dxfId="1902" priority="844" operator="equal">
      <formula>0</formula>
    </cfRule>
  </conditionalFormatting>
  <conditionalFormatting sqref="F2:F19">
    <cfRule type="cellIs" dxfId="1901" priority="842" operator="notEqual">
      <formula>D2</formula>
    </cfRule>
    <cfRule type="cellIs" dxfId="1900" priority="843" operator="equal">
      <formula>0</formula>
    </cfRule>
  </conditionalFormatting>
  <conditionalFormatting sqref="A1">
    <cfRule type="cellIs" dxfId="1899" priority="841" operator="equal">
      <formula>0</formula>
    </cfRule>
  </conditionalFormatting>
  <conditionalFormatting sqref="B30 A21:B21 B22:B23">
    <cfRule type="cellIs" dxfId="1898" priority="840" operator="equal">
      <formula>0</formula>
    </cfRule>
  </conditionalFormatting>
  <conditionalFormatting sqref="B29">
    <cfRule type="cellIs" dxfId="1897" priority="839" operator="equal">
      <formula>0</formula>
    </cfRule>
  </conditionalFormatting>
  <conditionalFormatting sqref="C29">
    <cfRule type="cellIs" dxfId="1896" priority="837" operator="equal">
      <formula>0</formula>
    </cfRule>
  </conditionalFormatting>
  <conditionalFormatting sqref="B27">
    <cfRule type="cellIs" dxfId="1895" priority="836" operator="equal">
      <formula>0</formula>
    </cfRule>
  </conditionalFormatting>
  <conditionalFormatting sqref="C27:C28">
    <cfRule type="cellIs" dxfId="1894" priority="835" operator="equal">
      <formula>0</formula>
    </cfRule>
  </conditionalFormatting>
  <conditionalFormatting sqref="F21:F31">
    <cfRule type="cellIs" dxfId="1893" priority="825" operator="equal">
      <formula>0</formula>
    </cfRule>
  </conditionalFormatting>
  <conditionalFormatting sqref="A49:B49">
    <cfRule type="cellIs" dxfId="1892" priority="814" operator="equal">
      <formula>0</formula>
    </cfRule>
  </conditionalFormatting>
  <conditionalFormatting sqref="F59 F75 F145 F156 F166:F363 F37:F38 F112:F134 F2:F32">
    <cfRule type="cellIs" dxfId="1891" priority="824" operator="notEqual">
      <formula>D2</formula>
    </cfRule>
  </conditionalFormatting>
  <conditionalFormatting sqref="A60:B60 B74:C74 B70 B72:B73 B61:B68">
    <cfRule type="cellIs" dxfId="1890" priority="808" operator="equal">
      <formula>0</formula>
    </cfRule>
  </conditionalFormatting>
  <conditionalFormatting sqref="A33">
    <cfRule type="cellIs" dxfId="1889" priority="822" operator="equal">
      <formula>0</formula>
    </cfRule>
  </conditionalFormatting>
  <conditionalFormatting sqref="A39 B40 B45">
    <cfRule type="cellIs" dxfId="1888" priority="816" operator="equal">
      <formula>0</formula>
    </cfRule>
  </conditionalFormatting>
  <conditionalFormatting sqref="C82">
    <cfRule type="cellIs" dxfId="1887" priority="803" operator="equal">
      <formula>0</formula>
    </cfRule>
  </conditionalFormatting>
  <conditionalFormatting sqref="A50:A57">
    <cfRule type="cellIs" dxfId="1886" priority="813" operator="equal">
      <formula>0</formula>
    </cfRule>
  </conditionalFormatting>
  <conditionalFormatting sqref="C50:C51 C53 C56:C57">
    <cfRule type="cellIs" dxfId="1885" priority="811" operator="equal">
      <formula>0</formula>
    </cfRule>
  </conditionalFormatting>
  <conditionalFormatting sqref="A76:B77 A82:B82 B77:B81">
    <cfRule type="cellIs" dxfId="1884" priority="804" operator="equal">
      <formula>0</formula>
    </cfRule>
  </conditionalFormatting>
  <conditionalFormatting sqref="F33:F36">
    <cfRule type="cellIs" dxfId="1883" priority="800" operator="notEqual">
      <formula>D33</formula>
    </cfRule>
  </conditionalFormatting>
  <conditionalFormatting sqref="I22:I23">
    <cfRule type="cellIs" dxfId="1882" priority="770" operator="equal">
      <formula>0</formula>
    </cfRule>
  </conditionalFormatting>
  <conditionalFormatting sqref="K22:L23">
    <cfRule type="cellIs" dxfId="1881" priority="769" operator="equal">
      <formula>0</formula>
    </cfRule>
  </conditionalFormatting>
  <conditionalFormatting sqref="K40:L45">
    <cfRule type="cellIs" dxfId="1880" priority="752" operator="equal">
      <formula>0</formula>
    </cfRule>
  </conditionalFormatting>
  <conditionalFormatting sqref="I61 K61:L61">
    <cfRule type="cellIs" dxfId="1879" priority="737" operator="equal">
      <formula>0</formula>
    </cfRule>
  </conditionalFormatting>
  <conditionalFormatting sqref="I50:I52">
    <cfRule type="cellIs" dxfId="1878" priority="745" operator="equal">
      <formula>0</formula>
    </cfRule>
  </conditionalFormatting>
  <conditionalFormatting sqref="B158">
    <cfRule type="cellIs" dxfId="1877" priority="620" operator="equal">
      <formula>0</formula>
    </cfRule>
  </conditionalFormatting>
  <conditionalFormatting sqref="B90">
    <cfRule type="cellIs" dxfId="1876" priority="725" operator="equal">
      <formula>0</formula>
    </cfRule>
  </conditionalFormatting>
  <conditionalFormatting sqref="B94">
    <cfRule type="cellIs" dxfId="1875" priority="727" operator="equal">
      <formula>0</formula>
    </cfRule>
  </conditionalFormatting>
  <conditionalFormatting sqref="A102:B103 A101">
    <cfRule type="cellIs" dxfId="1874" priority="712" operator="equal">
      <formula>0</formula>
    </cfRule>
  </conditionalFormatting>
  <conditionalFormatting sqref="B84">
    <cfRule type="cellIs" dxfId="1873" priority="731" operator="equal">
      <formula>0</formula>
    </cfRule>
  </conditionalFormatting>
  <conditionalFormatting sqref="I1">
    <cfRule type="cellIs" dxfId="1872" priority="782" operator="equal">
      <formula>0</formula>
    </cfRule>
  </conditionalFormatting>
  <conditionalFormatting sqref="I2:I3">
    <cfRule type="cellIs" dxfId="1871" priority="781" operator="equal">
      <formula>0</formula>
    </cfRule>
  </conditionalFormatting>
  <conditionalFormatting sqref="K1:L1">
    <cfRule type="cellIs" dxfId="1870" priority="780" operator="equal">
      <formula>0</formula>
    </cfRule>
  </conditionalFormatting>
  <conditionalFormatting sqref="K2:K3">
    <cfRule type="cellIs" dxfId="1869" priority="779" operator="equal">
      <formula>0</formula>
    </cfRule>
  </conditionalFormatting>
  <conditionalFormatting sqref="L2:L3">
    <cfRule type="cellIs" dxfId="1868" priority="778" operator="equal">
      <formula>0</formula>
    </cfRule>
  </conditionalFormatting>
  <conditionalFormatting sqref="I39 K39:L39">
    <cfRule type="cellIs" dxfId="1867" priority="754" operator="equal">
      <formula>0</formula>
    </cfRule>
  </conditionalFormatting>
  <conditionalFormatting sqref="I49 K49:L49">
    <cfRule type="cellIs" dxfId="1866" priority="746" operator="equal">
      <formula>0</formula>
    </cfRule>
  </conditionalFormatting>
  <conditionalFormatting sqref="B163">
    <cfRule type="cellIs" dxfId="1865" priority="619" operator="equal">
      <formula>0</formula>
    </cfRule>
  </conditionalFormatting>
  <conditionalFormatting sqref="D157:F165">
    <cfRule type="cellIs" dxfId="1864" priority="616" operator="equal">
      <formula>0</formula>
    </cfRule>
  </conditionalFormatting>
  <conditionalFormatting sqref="L53:L58 K50:L52">
    <cfRule type="cellIs" dxfId="1863" priority="744" operator="equal">
      <formula>0</formula>
    </cfRule>
  </conditionalFormatting>
  <conditionalFormatting sqref="K21:L21">
    <cfRule type="cellIs" dxfId="1862" priority="772" operator="equal">
      <formula>0</formula>
    </cfRule>
  </conditionalFormatting>
  <conditionalFormatting sqref="I21">
    <cfRule type="cellIs" dxfId="1861" priority="771" operator="equal">
      <formula>0</formula>
    </cfRule>
  </conditionalFormatting>
  <conditionalFormatting sqref="I81">
    <cfRule type="cellIs" dxfId="1860" priority="572" operator="equal">
      <formula>0</formula>
    </cfRule>
  </conditionalFormatting>
  <conditionalFormatting sqref="K33:L33">
    <cfRule type="cellIs" dxfId="1859" priority="764" operator="equal">
      <formula>0</formula>
    </cfRule>
  </conditionalFormatting>
  <conditionalFormatting sqref="I34">
    <cfRule type="cellIs" dxfId="1858" priority="763" operator="equal">
      <formula>0</formula>
    </cfRule>
  </conditionalFormatting>
  <conditionalFormatting sqref="I33">
    <cfRule type="cellIs" dxfId="1857" priority="762" operator="equal">
      <formula>0</formula>
    </cfRule>
  </conditionalFormatting>
  <conditionalFormatting sqref="I35">
    <cfRule type="cellIs" dxfId="1856" priority="761" operator="equal">
      <formula>0</formula>
    </cfRule>
  </conditionalFormatting>
  <conditionalFormatting sqref="K34:L35">
    <cfRule type="cellIs" dxfId="1855" priority="760" operator="equal">
      <formula>0</formula>
    </cfRule>
  </conditionalFormatting>
  <conditionalFormatting sqref="K62:L65">
    <cfRule type="cellIs" dxfId="1854" priority="735" operator="equal">
      <formula>0</formula>
    </cfRule>
  </conditionalFormatting>
  <conditionalFormatting sqref="B85:B88">
    <cfRule type="cellIs" dxfId="1853" priority="734" operator="equal">
      <formula>0</formula>
    </cfRule>
  </conditionalFormatting>
  <conditionalFormatting sqref="F106:F111">
    <cfRule type="cellIs" dxfId="1852" priority="707" operator="equal">
      <formula>0</formula>
    </cfRule>
  </conditionalFormatting>
  <conditionalFormatting sqref="A157 B165:C165 B164">
    <cfRule type="cellIs" dxfId="1851" priority="622" operator="equal">
      <formula>0</formula>
    </cfRule>
  </conditionalFormatting>
  <conditionalFormatting sqref="A84">
    <cfRule type="cellIs" dxfId="1850" priority="726" operator="equal">
      <formula>0</formula>
    </cfRule>
  </conditionalFormatting>
  <conditionalFormatting sqref="B110:B111">
    <cfRule type="cellIs" dxfId="1849" priority="714" operator="equal">
      <formula>0</formula>
    </cfRule>
  </conditionalFormatting>
  <conditionalFormatting sqref="B91:B93">
    <cfRule type="cellIs" dxfId="1848" priority="723" operator="equal">
      <formula>0</formula>
    </cfRule>
  </conditionalFormatting>
  <conditionalFormatting sqref="A106:B107 B106:B109">
    <cfRule type="cellIs" dxfId="1847" priority="716" operator="equal">
      <formula>0</formula>
    </cfRule>
  </conditionalFormatting>
  <conditionalFormatting sqref="B114">
    <cfRule type="cellIs" dxfId="1846" priority="701" operator="equal">
      <formula>0</formula>
    </cfRule>
  </conditionalFormatting>
  <conditionalFormatting sqref="C111">
    <cfRule type="cellIs" dxfId="1845" priority="713" operator="equal">
      <formula>0</formula>
    </cfRule>
  </conditionalFormatting>
  <conditionalFormatting sqref="C103">
    <cfRule type="cellIs" dxfId="1844" priority="711" operator="equal">
      <formula>0</formula>
    </cfRule>
  </conditionalFormatting>
  <conditionalFormatting sqref="E84:E97">
    <cfRule type="cellIs" dxfId="1843" priority="655" operator="equal">
      <formula>0</formula>
    </cfRule>
  </conditionalFormatting>
  <conditionalFormatting sqref="E21:E30">
    <cfRule type="cellIs" dxfId="1842" priority="661" operator="equal">
      <formula>0</formula>
    </cfRule>
  </conditionalFormatting>
  <conditionalFormatting sqref="E101:E103">
    <cfRule type="cellIs" dxfId="1841" priority="654" operator="equal">
      <formula>0</formula>
    </cfRule>
  </conditionalFormatting>
  <conditionalFormatting sqref="F106:F111">
    <cfRule type="cellIs" dxfId="1840" priority="704" operator="notEqual">
      <formula>D106</formula>
    </cfRule>
  </conditionalFormatting>
  <conditionalFormatting sqref="A113:B113">
    <cfRule type="cellIs" dxfId="1839" priority="703" operator="equal">
      <formula>0</formula>
    </cfRule>
  </conditionalFormatting>
  <conditionalFormatting sqref="E135:E144">
    <cfRule type="cellIs" dxfId="1838" priority="651" operator="equal">
      <formula>0</formula>
    </cfRule>
  </conditionalFormatting>
  <conditionalFormatting sqref="B122">
    <cfRule type="cellIs" dxfId="1837" priority="700" operator="equal">
      <formula>0</formula>
    </cfRule>
  </conditionalFormatting>
  <conditionalFormatting sqref="B115:B116 B118">
    <cfRule type="cellIs" dxfId="1836" priority="698" operator="equal">
      <formula>0</formula>
    </cfRule>
  </conditionalFormatting>
  <conditionalFormatting sqref="E49:E57">
    <cfRule type="cellIs" dxfId="1835" priority="658" operator="equal">
      <formula>0</formula>
    </cfRule>
  </conditionalFormatting>
  <conditionalFormatting sqref="B123:B124">
    <cfRule type="cellIs" dxfId="1834" priority="695" operator="equal">
      <formula>0</formula>
    </cfRule>
  </conditionalFormatting>
  <conditionalFormatting sqref="A135:B135 B136">
    <cfRule type="cellIs" dxfId="1833" priority="691" operator="equal">
      <formula>0</formula>
    </cfRule>
  </conditionalFormatting>
  <conditionalFormatting sqref="A144:C144">
    <cfRule type="cellIs" dxfId="1832" priority="688" operator="equal">
      <formula>0</formula>
    </cfRule>
  </conditionalFormatting>
  <conditionalFormatting sqref="F157:F165">
    <cfRule type="cellIs" dxfId="1831" priority="615" operator="notEqual">
      <formula>D157</formula>
    </cfRule>
  </conditionalFormatting>
  <conditionalFormatting sqref="F135:F144">
    <cfRule type="cellIs" dxfId="1830" priority="685" operator="equal">
      <formula>0</formula>
    </cfRule>
  </conditionalFormatting>
  <conditionalFormatting sqref="F135:F144">
    <cfRule type="cellIs" dxfId="1829" priority="684" operator="notEqual">
      <formula>D135</formula>
    </cfRule>
  </conditionalFormatting>
  <conditionalFormatting sqref="A146:B146 B147 B149 B152:B153">
    <cfRule type="cellIs" dxfId="1828" priority="683" operator="equal">
      <formula>0</formula>
    </cfRule>
  </conditionalFormatting>
  <conditionalFormatting sqref="B154">
    <cfRule type="cellIs" dxfId="1827" priority="681" operator="equal">
      <formula>0</formula>
    </cfRule>
  </conditionalFormatting>
  <conditionalFormatting sqref="B148">
    <cfRule type="cellIs" dxfId="1826" priority="680" operator="equal">
      <formula>0</formula>
    </cfRule>
  </conditionalFormatting>
  <conditionalFormatting sqref="D146:E154">
    <cfRule type="cellIs" dxfId="1825" priority="624" operator="equal">
      <formula>0</formula>
    </cfRule>
  </conditionalFormatting>
  <conditionalFormatting sqref="E4 E14:E18">
    <cfRule type="cellIs" dxfId="1824" priority="662" operator="equal">
      <formula>0</formula>
    </cfRule>
  </conditionalFormatting>
  <conditionalFormatting sqref="E33:E34 E36">
    <cfRule type="cellIs" dxfId="1823" priority="660" operator="equal">
      <formula>0</formula>
    </cfRule>
  </conditionalFormatting>
  <conditionalFormatting sqref="E43:E47 E40:E41">
    <cfRule type="cellIs" dxfId="1822" priority="659" operator="equal">
      <formula>0</formula>
    </cfRule>
  </conditionalFormatting>
  <conditionalFormatting sqref="E60:E74">
    <cfRule type="cellIs" dxfId="1821" priority="657" operator="equal">
      <formula>0</formula>
    </cfRule>
  </conditionalFormatting>
  <conditionalFormatting sqref="E76:E82">
    <cfRule type="cellIs" dxfId="1820" priority="656" operator="equal">
      <formula>0</formula>
    </cfRule>
  </conditionalFormatting>
  <conditionalFormatting sqref="E106:E111">
    <cfRule type="cellIs" dxfId="1819" priority="653" operator="equal">
      <formula>0</formula>
    </cfRule>
  </conditionalFormatting>
  <conditionalFormatting sqref="D4 D14:D18">
    <cfRule type="cellIs" dxfId="1818" priority="638" operator="equal">
      <formula>0</formula>
    </cfRule>
  </conditionalFormatting>
  <conditionalFormatting sqref="D33:D34 D36">
    <cfRule type="cellIs" dxfId="1817" priority="636" operator="equal">
      <formula>0</formula>
    </cfRule>
  </conditionalFormatting>
  <conditionalFormatting sqref="D21:D30">
    <cfRule type="cellIs" dxfId="1816" priority="637" operator="equal">
      <formula>0</formula>
    </cfRule>
  </conditionalFormatting>
  <conditionalFormatting sqref="D43:D47 D40:D41">
    <cfRule type="cellIs" dxfId="1815" priority="635" operator="equal">
      <formula>0</formula>
    </cfRule>
  </conditionalFormatting>
  <conditionalFormatting sqref="D49:D57">
    <cfRule type="cellIs" dxfId="1814" priority="634" operator="equal">
      <formula>0</formula>
    </cfRule>
  </conditionalFormatting>
  <conditionalFormatting sqref="D60:D74">
    <cfRule type="cellIs" dxfId="1813" priority="633" operator="equal">
      <formula>0</formula>
    </cfRule>
  </conditionalFormatting>
  <conditionalFormatting sqref="D76:D82">
    <cfRule type="cellIs" dxfId="1812" priority="632" operator="equal">
      <formula>0</formula>
    </cfRule>
  </conditionalFormatting>
  <conditionalFormatting sqref="D84:D97">
    <cfRule type="cellIs" dxfId="1811" priority="631" operator="equal">
      <formula>0</formula>
    </cfRule>
  </conditionalFormatting>
  <conditionalFormatting sqref="D101:D103">
    <cfRule type="cellIs" dxfId="1810" priority="630" operator="equal">
      <formula>0</formula>
    </cfRule>
  </conditionalFormatting>
  <conditionalFormatting sqref="D106:D111">
    <cfRule type="cellIs" dxfId="1809" priority="629" operator="equal">
      <formula>0</formula>
    </cfRule>
  </conditionalFormatting>
  <conditionalFormatting sqref="D135:D144">
    <cfRule type="cellIs" dxfId="1808" priority="627" operator="equal">
      <formula>0</formula>
    </cfRule>
  </conditionalFormatting>
  <conditionalFormatting sqref="I82">
    <cfRule type="cellIs" dxfId="1807" priority="611" operator="equal">
      <formula>0</formula>
    </cfRule>
  </conditionalFormatting>
  <conditionalFormatting sqref="K82:L82 L83">
    <cfRule type="cellIs" dxfId="1806" priority="610" operator="equal">
      <formula>0</formula>
    </cfRule>
  </conditionalFormatting>
  <conditionalFormatting sqref="C36">
    <cfRule type="cellIs" dxfId="1805" priority="609" operator="equal">
      <formula>0</formula>
    </cfRule>
  </conditionalFormatting>
  <conditionalFormatting sqref="B19">
    <cfRule type="cellIs" dxfId="1804" priority="608" operator="equal">
      <formula>0</formula>
    </cfRule>
  </conditionalFormatting>
  <conditionalFormatting sqref="C19">
    <cfRule type="cellIs" dxfId="1803" priority="607" operator="equal">
      <formula>0</formula>
    </cfRule>
  </conditionalFormatting>
  <conditionalFormatting sqref="E19">
    <cfRule type="cellIs" dxfId="1802" priority="603" operator="equal">
      <formula>0</formula>
    </cfRule>
  </conditionalFormatting>
  <conditionalFormatting sqref="D19">
    <cfRule type="cellIs" dxfId="1801" priority="602" operator="equal">
      <formula>0</formula>
    </cfRule>
  </conditionalFormatting>
  <conditionalFormatting sqref="B31">
    <cfRule type="cellIs" dxfId="1800" priority="601" operator="equal">
      <formula>0</formula>
    </cfRule>
  </conditionalFormatting>
  <conditionalFormatting sqref="C31">
    <cfRule type="cellIs" dxfId="1799" priority="600" operator="equal">
      <formula>0</formula>
    </cfRule>
  </conditionalFormatting>
  <conditionalFormatting sqref="D31">
    <cfRule type="cellIs" dxfId="1798" priority="596" operator="equal">
      <formula>0</formula>
    </cfRule>
  </conditionalFormatting>
  <conditionalFormatting sqref="E31">
    <cfRule type="cellIs" dxfId="1797" priority="597" operator="equal">
      <formula>0</formula>
    </cfRule>
  </conditionalFormatting>
  <conditionalFormatting sqref="C46:C47">
    <cfRule type="cellIs" dxfId="1796" priority="595" operator="equal">
      <formula>0</formula>
    </cfRule>
  </conditionalFormatting>
  <conditionalFormatting sqref="I40:I45">
    <cfRule type="cellIs" dxfId="1795" priority="592" operator="equal">
      <formula>0</formula>
    </cfRule>
  </conditionalFormatting>
  <conditionalFormatting sqref="D133">
    <cfRule type="cellIs" dxfId="1794" priority="567" operator="equal">
      <formula>0</formula>
    </cfRule>
  </conditionalFormatting>
  <conditionalFormatting sqref="K81:L81">
    <cfRule type="cellIs" dxfId="1793" priority="571" operator="equal">
      <formula>0</formula>
    </cfRule>
  </conditionalFormatting>
  <conditionalFormatting sqref="F76:F83">
    <cfRule type="cellIs" dxfId="1792" priority="570" operator="notEqual">
      <formula>D76</formula>
    </cfRule>
  </conditionalFormatting>
  <conditionalFormatting sqref="D155:E155">
    <cfRule type="cellIs" dxfId="1791" priority="565" operator="equal">
      <formula>0</formula>
    </cfRule>
  </conditionalFormatting>
  <conditionalFormatting sqref="F60:F74">
    <cfRule type="cellIs" dxfId="1790" priority="576" operator="equal">
      <formula>0</formula>
    </cfRule>
  </conditionalFormatting>
  <conditionalFormatting sqref="F60:F74">
    <cfRule type="cellIs" dxfId="1789" priority="575" operator="notEqual">
      <formula>D60</formula>
    </cfRule>
  </conditionalFormatting>
  <conditionalFormatting sqref="F76:F83">
    <cfRule type="cellIs" dxfId="1788" priority="574" operator="equal">
      <formula>0</formula>
    </cfRule>
  </conditionalFormatting>
  <conditionalFormatting sqref="A133:C133">
    <cfRule type="cellIs" dxfId="1787" priority="569" operator="equal">
      <formula>0</formula>
    </cfRule>
  </conditionalFormatting>
  <conditionalFormatting sqref="E133">
    <cfRule type="cellIs" dxfId="1786" priority="568" operator="equal">
      <formula>0</formula>
    </cfRule>
  </conditionalFormatting>
  <conditionalFormatting sqref="B155:C155">
    <cfRule type="cellIs" dxfId="1785" priority="566" operator="equal">
      <formula>0</formula>
    </cfRule>
  </conditionalFormatting>
  <conditionalFormatting sqref="F146:F155">
    <cfRule type="cellIs" dxfId="1784" priority="564" operator="equal">
      <formula>0</formula>
    </cfRule>
  </conditionalFormatting>
  <conditionalFormatting sqref="F146:F155">
    <cfRule type="cellIs" dxfId="1783" priority="562" operator="notEqual">
      <formula>D146</formula>
    </cfRule>
  </conditionalFormatting>
  <conditionalFormatting sqref="L87">
    <cfRule type="cellIs" dxfId="1782" priority="560" operator="equal">
      <formula>0</formula>
    </cfRule>
  </conditionalFormatting>
  <conditionalFormatting sqref="K101:L101 L102">
    <cfRule type="cellIs" dxfId="1781" priority="556" operator="equal">
      <formula>0</formula>
    </cfRule>
  </conditionalFormatting>
  <conditionalFormatting sqref="I100">
    <cfRule type="cellIs" dxfId="1780" priority="555" operator="equal">
      <formula>0</formula>
    </cfRule>
  </conditionalFormatting>
  <conditionalFormatting sqref="I101">
    <cfRule type="cellIs" dxfId="1779" priority="557" operator="equal">
      <formula>0</formula>
    </cfRule>
  </conditionalFormatting>
  <conditionalFormatting sqref="I86">
    <cfRule type="cellIs" dxfId="1778" priority="539" operator="equal">
      <formula>0</formula>
    </cfRule>
  </conditionalFormatting>
  <conditionalFormatting sqref="K100:L100">
    <cfRule type="cellIs" dxfId="1777" priority="554" operator="equal">
      <formula>0</formula>
    </cfRule>
  </conditionalFormatting>
  <conditionalFormatting sqref="L109">
    <cfRule type="cellIs" dxfId="1776" priority="552" operator="equal">
      <formula>0</formula>
    </cfRule>
  </conditionalFormatting>
  <conditionalFormatting sqref="K86:L86">
    <cfRule type="cellIs" dxfId="1775" priority="540" operator="equal">
      <formula>0</formula>
    </cfRule>
  </conditionalFormatting>
  <conditionalFormatting sqref="L112">
    <cfRule type="cellIs" dxfId="1774" priority="548" operator="equal">
      <formula>0</formula>
    </cfRule>
  </conditionalFormatting>
  <conditionalFormatting sqref="I111">
    <cfRule type="cellIs" dxfId="1773" priority="533" operator="equal">
      <formula>0</formula>
    </cfRule>
  </conditionalFormatting>
  <conditionalFormatting sqref="I85 K85:L85">
    <cfRule type="cellIs" dxfId="1772" priority="541" operator="equal">
      <formula>0</formula>
    </cfRule>
  </conditionalFormatting>
  <conditionalFormatting sqref="I110 K110:L110">
    <cfRule type="cellIs" dxfId="1771" priority="534" operator="equal">
      <formula>0</formula>
    </cfRule>
  </conditionalFormatting>
  <conditionalFormatting sqref="K111:L111">
    <cfRule type="cellIs" dxfId="1770" priority="532" operator="equal">
      <formula>0</formula>
    </cfRule>
  </conditionalFormatting>
  <conditionalFormatting sqref="L136">
    <cfRule type="cellIs" dxfId="1769" priority="531" operator="equal">
      <formula>0</formula>
    </cfRule>
  </conditionalFormatting>
  <conditionalFormatting sqref="I134:I135 K134:L135">
    <cfRule type="cellIs" dxfId="1768" priority="522" operator="equal">
      <formula>0</formula>
    </cfRule>
  </conditionalFormatting>
  <conditionalFormatting sqref="K104:L104">
    <cfRule type="cellIs" dxfId="1767" priority="525" operator="equal">
      <formula>0</formula>
    </cfRule>
  </conditionalFormatting>
  <conditionalFormatting sqref="I103">
    <cfRule type="cellIs" dxfId="1766" priority="524" operator="equal">
      <formula>0</formula>
    </cfRule>
  </conditionalFormatting>
  <conditionalFormatting sqref="I104">
    <cfRule type="cellIs" dxfId="1765" priority="526" operator="equal">
      <formula>0</formula>
    </cfRule>
  </conditionalFormatting>
  <conditionalFormatting sqref="K103:L103">
    <cfRule type="cellIs" dxfId="1764" priority="523" operator="equal">
      <formula>0</formula>
    </cfRule>
  </conditionalFormatting>
  <conditionalFormatting sqref="L143">
    <cfRule type="cellIs" dxfId="1763" priority="521" operator="equal">
      <formula>0</formula>
    </cfRule>
  </conditionalFormatting>
  <conditionalFormatting sqref="I141:I142 K141:L142">
    <cfRule type="cellIs" dxfId="1762" priority="520" operator="equal">
      <formula>0</formula>
    </cfRule>
  </conditionalFormatting>
  <conditionalFormatting sqref="L146">
    <cfRule type="cellIs" dxfId="1761" priority="519" operator="equal">
      <formula>0</formula>
    </cfRule>
  </conditionalFormatting>
  <conditionalFormatting sqref="I144:I145 K144:L145">
    <cfRule type="cellIs" dxfId="1760" priority="518" operator="equal">
      <formula>0</formula>
    </cfRule>
  </conditionalFormatting>
  <conditionalFormatting sqref="L150:L151">
    <cfRule type="cellIs" dxfId="1759" priority="517" operator="equal">
      <formula>0</formula>
    </cfRule>
  </conditionalFormatting>
  <conditionalFormatting sqref="I148:I149 K148:L149">
    <cfRule type="cellIs" dxfId="1758" priority="515" operator="equal">
      <formula>0</formula>
    </cfRule>
  </conditionalFormatting>
  <conditionalFormatting sqref="O84">
    <cfRule type="cellIs" dxfId="1757" priority="503" operator="equal">
      <formula>0</formula>
    </cfRule>
  </conditionalFormatting>
  <conditionalFormatting sqref="O85:O95">
    <cfRule type="cellIs" dxfId="1756" priority="504" operator="equal">
      <formula>0</formula>
    </cfRule>
  </conditionalFormatting>
  <conditionalFormatting sqref="O95">
    <cfRule type="cellIs" dxfId="1755" priority="502" operator="equal">
      <formula>0</formula>
    </cfRule>
  </conditionalFormatting>
  <conditionalFormatting sqref="P84:P95">
    <cfRule type="cellIs" dxfId="1754" priority="501" operator="equal">
      <formula>0</formula>
    </cfRule>
  </conditionalFormatting>
  <conditionalFormatting sqref="K90">
    <cfRule type="cellIs" dxfId="1753" priority="497" operator="equal">
      <formula>0</formula>
    </cfRule>
  </conditionalFormatting>
  <conditionalFormatting sqref="K94">
    <cfRule type="cellIs" dxfId="1752" priority="493" operator="equal">
      <formula>0</formula>
    </cfRule>
  </conditionalFormatting>
  <conditionalFormatting sqref="I89">
    <cfRule type="cellIs" dxfId="1751" priority="500" operator="equal">
      <formula>0</formula>
    </cfRule>
  </conditionalFormatting>
  <conditionalFormatting sqref="I90">
    <cfRule type="cellIs" dxfId="1750" priority="499" operator="equal">
      <formula>0</formula>
    </cfRule>
  </conditionalFormatting>
  <conditionalFormatting sqref="K89">
    <cfRule type="cellIs" dxfId="1749" priority="498" operator="equal">
      <formula>0</formula>
    </cfRule>
  </conditionalFormatting>
  <conditionalFormatting sqref="I93">
    <cfRule type="cellIs" dxfId="1748" priority="496" operator="equal">
      <formula>0</formula>
    </cfRule>
  </conditionalFormatting>
  <conditionalFormatting sqref="I94">
    <cfRule type="cellIs" dxfId="1747" priority="495" operator="equal">
      <formula>0</formula>
    </cfRule>
  </conditionalFormatting>
  <conditionalFormatting sqref="K93">
    <cfRule type="cellIs" dxfId="1746" priority="494" operator="equal">
      <formula>0</formula>
    </cfRule>
  </conditionalFormatting>
  <conditionalFormatting sqref="C21">
    <cfRule type="cellIs" dxfId="1745" priority="474" operator="equal">
      <formula>0</formula>
    </cfRule>
  </conditionalFormatting>
  <conditionalFormatting sqref="C44">
    <cfRule type="cellIs" dxfId="1744" priority="454" operator="equal">
      <formula>0</formula>
    </cfRule>
  </conditionalFormatting>
  <conditionalFormatting sqref="B34">
    <cfRule type="cellIs" dxfId="1743" priority="461" operator="equal">
      <formula>0</formula>
    </cfRule>
  </conditionalFormatting>
  <conditionalFormatting sqref="C71">
    <cfRule type="cellIs" dxfId="1742" priority="330" operator="equal">
      <formula>0</formula>
    </cfRule>
  </conditionalFormatting>
  <conditionalFormatting sqref="C159">
    <cfRule type="cellIs" dxfId="1741" priority="343" operator="equal">
      <formula>0</formula>
    </cfRule>
  </conditionalFormatting>
  <conditionalFormatting sqref="C64">
    <cfRule type="cellIs" dxfId="1740" priority="445" operator="equal">
      <formula>0</formula>
    </cfRule>
  </conditionalFormatting>
  <conditionalFormatting sqref="C147">
    <cfRule type="cellIs" dxfId="1739" priority="356" operator="equal">
      <formula>0</formula>
    </cfRule>
  </conditionalFormatting>
  <conditionalFormatting sqref="C143">
    <cfRule type="cellIs" dxfId="1738" priority="362" operator="equal">
      <formula>0</formula>
    </cfRule>
  </conditionalFormatting>
  <conditionalFormatting sqref="B143">
    <cfRule type="cellIs" dxfId="1737" priority="361" operator="equal">
      <formula>0</formula>
    </cfRule>
  </conditionalFormatting>
  <conditionalFormatting sqref="C67">
    <cfRule type="cellIs" dxfId="1736" priority="441" operator="equal">
      <formula>0</formula>
    </cfRule>
  </conditionalFormatting>
  <conditionalFormatting sqref="C45">
    <cfRule type="cellIs" dxfId="1735" priority="453" operator="equal">
      <formula>0</formula>
    </cfRule>
  </conditionalFormatting>
  <conditionalFormatting sqref="C13">
    <cfRule type="cellIs" dxfId="1734" priority="479" operator="equal">
      <formula>0</formula>
    </cfRule>
  </conditionalFormatting>
  <conditionalFormatting sqref="C14">
    <cfRule type="cellIs" dxfId="1733" priority="478" operator="equal">
      <formula>0</formula>
    </cfRule>
  </conditionalFormatting>
  <conditionalFormatting sqref="B15">
    <cfRule type="cellIs" dxfId="1732" priority="477" operator="equal">
      <formula>0</formula>
    </cfRule>
  </conditionalFormatting>
  <conditionalFormatting sqref="C16">
    <cfRule type="cellIs" dxfId="1731" priority="475" operator="equal">
      <formula>0</formula>
    </cfRule>
  </conditionalFormatting>
  <conditionalFormatting sqref="B24">
    <cfRule type="cellIs" dxfId="1730" priority="471" operator="equal">
      <formula>0</formula>
    </cfRule>
  </conditionalFormatting>
  <conditionalFormatting sqref="C23">
    <cfRule type="cellIs" dxfId="1729" priority="470" operator="equal">
      <formula>0</formula>
    </cfRule>
  </conditionalFormatting>
  <conditionalFormatting sqref="C43">
    <cfRule type="cellIs" dxfId="1728" priority="455" operator="equal">
      <formula>0</formula>
    </cfRule>
  </conditionalFormatting>
  <conditionalFormatting sqref="B26">
    <cfRule type="cellIs" dxfId="1727" priority="467" operator="equal">
      <formula>0</formula>
    </cfRule>
  </conditionalFormatting>
  <conditionalFormatting sqref="C26">
    <cfRule type="cellIs" dxfId="1726" priority="466" operator="equal">
      <formula>0</formula>
    </cfRule>
  </conditionalFormatting>
  <conditionalFormatting sqref="B33">
    <cfRule type="cellIs" dxfId="1725" priority="465" operator="equal">
      <formula>0</formula>
    </cfRule>
  </conditionalFormatting>
  <conditionalFormatting sqref="E33">
    <cfRule type="cellIs" dxfId="1724" priority="464" operator="equal">
      <formula>0</formula>
    </cfRule>
  </conditionalFormatting>
  <conditionalFormatting sqref="D33">
    <cfRule type="cellIs" dxfId="1723" priority="463" operator="equal">
      <formula>0</formula>
    </cfRule>
  </conditionalFormatting>
  <conditionalFormatting sqref="C33">
    <cfRule type="cellIs" dxfId="1722" priority="462" operator="equal">
      <formula>0</formula>
    </cfRule>
  </conditionalFormatting>
  <conditionalFormatting sqref="C34">
    <cfRule type="cellIs" dxfId="1721" priority="460" operator="equal">
      <formula>0</formula>
    </cfRule>
  </conditionalFormatting>
  <conditionalFormatting sqref="C73">
    <cfRule type="cellIs" dxfId="1720" priority="437" operator="equal">
      <formula>0</formula>
    </cfRule>
  </conditionalFormatting>
  <conditionalFormatting sqref="B43:B44">
    <cfRule type="cellIs" dxfId="1719" priority="456" operator="equal">
      <formula>0</formula>
    </cfRule>
  </conditionalFormatting>
  <conditionalFormatting sqref="C60">
    <cfRule type="cellIs" dxfId="1718" priority="449" operator="equal">
      <formula>0</formula>
    </cfRule>
  </conditionalFormatting>
  <conditionalFormatting sqref="C51">
    <cfRule type="cellIs" dxfId="1717" priority="450" operator="equal">
      <formula>0</formula>
    </cfRule>
  </conditionalFormatting>
  <conditionalFormatting sqref="C72">
    <cfRule type="cellIs" dxfId="1716" priority="438" operator="equal">
      <formula>0</formula>
    </cfRule>
  </conditionalFormatting>
  <conditionalFormatting sqref="C62">
    <cfRule type="cellIs" dxfId="1715" priority="447" operator="equal">
      <formula>0</formula>
    </cfRule>
  </conditionalFormatting>
  <conditionalFormatting sqref="C70">
    <cfRule type="cellIs" dxfId="1714" priority="439" operator="equal">
      <formula>0</formula>
    </cfRule>
  </conditionalFormatting>
  <conditionalFormatting sqref="C76">
    <cfRule type="cellIs" dxfId="1713" priority="436" operator="equal">
      <formula>0</formula>
    </cfRule>
  </conditionalFormatting>
  <conditionalFormatting sqref="C78">
    <cfRule type="cellIs" dxfId="1712" priority="435" operator="equal">
      <formula>0</formula>
    </cfRule>
  </conditionalFormatting>
  <conditionalFormatting sqref="C79">
    <cfRule type="cellIs" dxfId="1711" priority="434" operator="equal">
      <formula>0</formula>
    </cfRule>
  </conditionalFormatting>
  <conditionalFormatting sqref="C80">
    <cfRule type="cellIs" dxfId="1710" priority="433" operator="equal">
      <formula>0</formula>
    </cfRule>
  </conditionalFormatting>
  <conditionalFormatting sqref="C81">
    <cfRule type="cellIs" dxfId="1709" priority="432" operator="equal">
      <formula>0</formula>
    </cfRule>
  </conditionalFormatting>
  <conditionalFormatting sqref="C84">
    <cfRule type="cellIs" dxfId="1708" priority="431" operator="equal">
      <formula>0</formula>
    </cfRule>
  </conditionalFormatting>
  <conditionalFormatting sqref="C85">
    <cfRule type="cellIs" dxfId="1707" priority="430" operator="equal">
      <formula>0</formula>
    </cfRule>
  </conditionalFormatting>
  <conditionalFormatting sqref="C86">
    <cfRule type="cellIs" dxfId="1706" priority="429" operator="equal">
      <formula>0</formula>
    </cfRule>
  </conditionalFormatting>
  <conditionalFormatting sqref="C87">
    <cfRule type="cellIs" dxfId="1705" priority="428" operator="equal">
      <formula>0</formula>
    </cfRule>
  </conditionalFormatting>
  <conditionalFormatting sqref="C88">
    <cfRule type="cellIs" dxfId="1704" priority="427" operator="equal">
      <formula>0</formula>
    </cfRule>
  </conditionalFormatting>
  <conditionalFormatting sqref="C89">
    <cfRule type="cellIs" dxfId="1703" priority="426" operator="equal">
      <formula>0</formula>
    </cfRule>
  </conditionalFormatting>
  <conditionalFormatting sqref="C90">
    <cfRule type="cellIs" dxfId="1702" priority="425" operator="equal">
      <formula>0</formula>
    </cfRule>
  </conditionalFormatting>
  <conditionalFormatting sqref="C91">
    <cfRule type="cellIs" dxfId="1701" priority="424" operator="equal">
      <formula>0</formula>
    </cfRule>
  </conditionalFormatting>
  <conditionalFormatting sqref="C92">
    <cfRule type="cellIs" dxfId="1700" priority="423" operator="equal">
      <formula>0</formula>
    </cfRule>
  </conditionalFormatting>
  <conditionalFormatting sqref="C93">
    <cfRule type="cellIs" dxfId="1699" priority="422" operator="equal">
      <formula>0</formula>
    </cfRule>
  </conditionalFormatting>
  <conditionalFormatting sqref="C94">
    <cfRule type="cellIs" dxfId="1698" priority="421" operator="equal">
      <formula>0</formula>
    </cfRule>
  </conditionalFormatting>
  <conditionalFormatting sqref="C97">
    <cfRule type="cellIs" dxfId="1697" priority="412" operator="equal">
      <formula>0</formula>
    </cfRule>
  </conditionalFormatting>
  <conditionalFormatting sqref="B97">
    <cfRule type="cellIs" dxfId="1696" priority="416" operator="equal">
      <formula>0</formula>
    </cfRule>
  </conditionalFormatting>
  <conditionalFormatting sqref="B97">
    <cfRule type="cellIs" dxfId="1695" priority="417" operator="equal">
      <formula>0</formula>
    </cfRule>
  </conditionalFormatting>
  <conditionalFormatting sqref="C101">
    <cfRule type="cellIs" dxfId="1694" priority="408" operator="equal">
      <formula>0</formula>
    </cfRule>
  </conditionalFormatting>
  <conditionalFormatting sqref="B101">
    <cfRule type="cellIs" dxfId="1693" priority="407" operator="equal">
      <formula>0</formula>
    </cfRule>
  </conditionalFormatting>
  <conditionalFormatting sqref="C102">
    <cfRule type="cellIs" dxfId="1692" priority="409" operator="equal">
      <formula>0</formula>
    </cfRule>
  </conditionalFormatting>
  <conditionalFormatting sqref="O96">
    <cfRule type="cellIs" dxfId="1691" priority="411" operator="equal">
      <formula>0</formula>
    </cfRule>
  </conditionalFormatting>
  <conditionalFormatting sqref="P96">
    <cfRule type="cellIs" dxfId="1690" priority="410" operator="equal">
      <formula>0</formula>
    </cfRule>
  </conditionalFormatting>
  <conditionalFormatting sqref="C106">
    <cfRule type="cellIs" dxfId="1689" priority="401" operator="equal">
      <formula>0</formula>
    </cfRule>
  </conditionalFormatting>
  <conditionalFormatting sqref="B104:B105">
    <cfRule type="cellIs" dxfId="1688" priority="405" operator="equal">
      <formula>0</formula>
    </cfRule>
  </conditionalFormatting>
  <conditionalFormatting sqref="C104:C105">
    <cfRule type="cellIs" dxfId="1687" priority="404" operator="equal">
      <formula>0</formula>
    </cfRule>
  </conditionalFormatting>
  <conditionalFormatting sqref="A104:A105">
    <cfRule type="cellIs" dxfId="1686" priority="406" operator="equal">
      <formula>0</formula>
    </cfRule>
  </conditionalFormatting>
  <conditionalFormatting sqref="D105:E105">
    <cfRule type="cellIs" dxfId="1685" priority="403" operator="equal">
      <formula>0</formula>
    </cfRule>
  </conditionalFormatting>
  <conditionalFormatting sqref="D104:E104">
    <cfRule type="cellIs" dxfId="1684" priority="402" operator="equal">
      <formula>0</formula>
    </cfRule>
  </conditionalFormatting>
  <conditionalFormatting sqref="C110">
    <cfRule type="cellIs" dxfId="1683" priority="397" operator="equal">
      <formula>0</formula>
    </cfRule>
  </conditionalFormatting>
  <conditionalFormatting sqref="C109">
    <cfRule type="cellIs" dxfId="1682" priority="396" operator="equal">
      <formula>0</formula>
    </cfRule>
  </conditionalFormatting>
  <conditionalFormatting sqref="C135">
    <cfRule type="cellIs" dxfId="1681" priority="375" operator="equal">
      <formula>0</formula>
    </cfRule>
  </conditionalFormatting>
  <conditionalFormatting sqref="C107">
    <cfRule type="cellIs" dxfId="1680" priority="400" operator="equal">
      <formula>0</formula>
    </cfRule>
  </conditionalFormatting>
  <conditionalFormatting sqref="B141">
    <cfRule type="cellIs" dxfId="1679" priority="365" operator="equal">
      <formula>0</formula>
    </cfRule>
  </conditionalFormatting>
  <conditionalFormatting sqref="A142">
    <cfRule type="cellIs" dxfId="1678" priority="359" operator="equal">
      <formula>0</formula>
    </cfRule>
  </conditionalFormatting>
  <conditionalFormatting sqref="C113">
    <cfRule type="cellIs" dxfId="1677" priority="395" operator="equal">
      <formula>0</formula>
    </cfRule>
  </conditionalFormatting>
  <conditionalFormatting sqref="C114">
    <cfRule type="cellIs" dxfId="1676" priority="394" operator="equal">
      <formula>0</formula>
    </cfRule>
  </conditionalFormatting>
  <conditionalFormatting sqref="C115">
    <cfRule type="cellIs" dxfId="1675" priority="393" operator="equal">
      <formula>0</formula>
    </cfRule>
  </conditionalFormatting>
  <conditionalFormatting sqref="C118">
    <cfRule type="cellIs" dxfId="1674" priority="392" operator="equal">
      <formula>0</formula>
    </cfRule>
  </conditionalFormatting>
  <conditionalFormatting sqref="C122">
    <cfRule type="cellIs" dxfId="1673" priority="391" operator="equal">
      <formula>0</formula>
    </cfRule>
  </conditionalFormatting>
  <conditionalFormatting sqref="C123">
    <cfRule type="cellIs" dxfId="1672" priority="390" operator="equal">
      <formula>0</formula>
    </cfRule>
  </conditionalFormatting>
  <conditionalFormatting sqref="C125">
    <cfRule type="cellIs" dxfId="1671" priority="389" operator="equal">
      <formula>0</formula>
    </cfRule>
  </conditionalFormatting>
  <conditionalFormatting sqref="B125">
    <cfRule type="cellIs" dxfId="1670" priority="388" operator="equal">
      <formula>0</formula>
    </cfRule>
  </conditionalFormatting>
  <conditionalFormatting sqref="B126">
    <cfRule type="cellIs" dxfId="1669" priority="386" operator="equal">
      <formula>0</formula>
    </cfRule>
  </conditionalFormatting>
  <conditionalFormatting sqref="C127">
    <cfRule type="cellIs" dxfId="1668" priority="385" operator="equal">
      <formula>0</formula>
    </cfRule>
  </conditionalFormatting>
  <conditionalFormatting sqref="B127">
    <cfRule type="cellIs" dxfId="1667" priority="384" operator="equal">
      <formula>0</formula>
    </cfRule>
  </conditionalFormatting>
  <conditionalFormatting sqref="C128">
    <cfRule type="cellIs" dxfId="1666" priority="383" operator="equal">
      <formula>0</formula>
    </cfRule>
  </conditionalFormatting>
  <conditionalFormatting sqref="B128">
    <cfRule type="cellIs" dxfId="1665" priority="382" operator="equal">
      <formula>0</formula>
    </cfRule>
  </conditionalFormatting>
  <conditionalFormatting sqref="C131">
    <cfRule type="cellIs" dxfId="1664" priority="381" operator="equal">
      <formula>0</formula>
    </cfRule>
  </conditionalFormatting>
  <conditionalFormatting sqref="B131">
    <cfRule type="cellIs" dxfId="1663" priority="380" operator="equal">
      <formula>0</formula>
    </cfRule>
  </conditionalFormatting>
  <conditionalFormatting sqref="C150">
    <cfRule type="cellIs" dxfId="1662" priority="353" operator="equal">
      <formula>0</formula>
    </cfRule>
  </conditionalFormatting>
  <conditionalFormatting sqref="C136">
    <cfRule type="cellIs" dxfId="1661" priority="374" operator="equal">
      <formula>0</formula>
    </cfRule>
  </conditionalFormatting>
  <conditionalFormatting sqref="A141">
    <cfRule type="cellIs" dxfId="1660" priority="358" operator="equal">
      <formula>0</formula>
    </cfRule>
  </conditionalFormatting>
  <conditionalFormatting sqref="B137:B139">
    <cfRule type="cellIs" dxfId="1659" priority="369" operator="equal">
      <formula>0</formula>
    </cfRule>
  </conditionalFormatting>
  <conditionalFormatting sqref="C137">
    <cfRule type="cellIs" dxfId="1658" priority="370" operator="equal">
      <formula>0</formula>
    </cfRule>
  </conditionalFormatting>
  <conditionalFormatting sqref="B140">
    <cfRule type="cellIs" dxfId="1657" priority="368" operator="equal">
      <formula>0</formula>
    </cfRule>
  </conditionalFormatting>
  <conditionalFormatting sqref="C140">
    <cfRule type="cellIs" dxfId="1656" priority="367" operator="equal">
      <formula>0</formula>
    </cfRule>
  </conditionalFormatting>
  <conditionalFormatting sqref="C141">
    <cfRule type="cellIs" dxfId="1655" priority="366" operator="equal">
      <formula>0</formula>
    </cfRule>
  </conditionalFormatting>
  <conditionalFormatting sqref="C148">
    <cfRule type="cellIs" dxfId="1654" priority="355" operator="equal">
      <formula>0</formula>
    </cfRule>
  </conditionalFormatting>
  <conditionalFormatting sqref="C149">
    <cfRule type="cellIs" dxfId="1653" priority="354" operator="equal">
      <formula>0</formula>
    </cfRule>
  </conditionalFormatting>
  <conditionalFormatting sqref="A143">
    <cfRule type="cellIs" dxfId="1652" priority="360" operator="equal">
      <formula>0</formula>
    </cfRule>
  </conditionalFormatting>
  <conditionalFormatting sqref="C146">
    <cfRule type="cellIs" dxfId="1651" priority="357" operator="equal">
      <formula>0</formula>
    </cfRule>
  </conditionalFormatting>
  <conditionalFormatting sqref="B150">
    <cfRule type="cellIs" dxfId="1650" priority="352" operator="equal">
      <formula>0</formula>
    </cfRule>
  </conditionalFormatting>
  <conditionalFormatting sqref="C151">
    <cfRule type="cellIs" dxfId="1649" priority="351" operator="equal">
      <formula>0</formula>
    </cfRule>
  </conditionalFormatting>
  <conditionalFormatting sqref="B151">
    <cfRule type="cellIs" dxfId="1648" priority="350" operator="equal">
      <formula>0</formula>
    </cfRule>
  </conditionalFormatting>
  <conditionalFormatting sqref="B157">
    <cfRule type="cellIs" dxfId="1647" priority="347" operator="equal">
      <formula>0</formula>
    </cfRule>
  </conditionalFormatting>
  <conditionalFormatting sqref="C157">
    <cfRule type="cellIs" dxfId="1646" priority="346" operator="equal">
      <formula>0</formula>
    </cfRule>
  </conditionalFormatting>
  <conditionalFormatting sqref="C158">
    <cfRule type="cellIs" dxfId="1645" priority="345" operator="equal">
      <formula>0</formula>
    </cfRule>
  </conditionalFormatting>
  <conditionalFormatting sqref="B159">
    <cfRule type="cellIs" dxfId="1644" priority="344" operator="equal">
      <formula>0</formula>
    </cfRule>
  </conditionalFormatting>
  <conditionalFormatting sqref="C160">
    <cfRule type="cellIs" dxfId="1643" priority="341" operator="equal">
      <formula>0</formula>
    </cfRule>
  </conditionalFormatting>
  <conditionalFormatting sqref="B160">
    <cfRule type="cellIs" dxfId="1642" priority="340" operator="equal">
      <formula>0</formula>
    </cfRule>
  </conditionalFormatting>
  <conditionalFormatting sqref="C161">
    <cfRule type="cellIs" dxfId="1641" priority="339" operator="equal">
      <formula>0</formula>
    </cfRule>
  </conditionalFormatting>
  <conditionalFormatting sqref="B161:B162">
    <cfRule type="cellIs" dxfId="1640" priority="338" operator="equal">
      <formula>0</formula>
    </cfRule>
  </conditionalFormatting>
  <conditionalFormatting sqref="C162">
    <cfRule type="cellIs" dxfId="1639" priority="337" operator="equal">
      <formula>0</formula>
    </cfRule>
  </conditionalFormatting>
  <conditionalFormatting sqref="C164">
    <cfRule type="cellIs" dxfId="1638" priority="335" operator="equal">
      <formula>0</formula>
    </cfRule>
  </conditionalFormatting>
  <conditionalFormatting sqref="B69">
    <cfRule type="cellIs" dxfId="1637" priority="333" operator="equal">
      <formula>0</formula>
    </cfRule>
  </conditionalFormatting>
  <conditionalFormatting sqref="C69">
    <cfRule type="cellIs" dxfId="1636" priority="332" operator="equal">
      <formula>0</formula>
    </cfRule>
  </conditionalFormatting>
  <conditionalFormatting sqref="B71">
    <cfRule type="cellIs" dxfId="1635" priority="331" operator="equal">
      <formula>0</formula>
    </cfRule>
  </conditionalFormatting>
  <conditionalFormatting sqref="B25">
    <cfRule type="cellIs" dxfId="1634" priority="329" operator="equal">
      <formula>0</formula>
    </cfRule>
  </conditionalFormatting>
  <conditionalFormatting sqref="C25">
    <cfRule type="cellIs" dxfId="1633" priority="328" operator="equal">
      <formula>0</formula>
    </cfRule>
  </conditionalFormatting>
  <conditionalFormatting sqref="C108">
    <cfRule type="cellIs" dxfId="1632" priority="321" operator="equal">
      <formula>0</formula>
    </cfRule>
  </conditionalFormatting>
  <conditionalFormatting sqref="F49:F57">
    <cfRule type="cellIs" dxfId="1631" priority="324" operator="notEqual">
      <formula>D49</formula>
    </cfRule>
  </conditionalFormatting>
  <conditionalFormatting sqref="F49:F57">
    <cfRule type="cellIs" dxfId="1630" priority="325" operator="equal">
      <formula>0</formula>
    </cfRule>
  </conditionalFormatting>
  <conditionalFormatting sqref="D7">
    <cfRule type="cellIs" dxfId="1629" priority="175" operator="equal">
      <formula>0</formula>
    </cfRule>
  </conditionalFormatting>
  <conditionalFormatting sqref="B9">
    <cfRule type="cellIs" dxfId="1628" priority="165" operator="equal">
      <formula>0</formula>
    </cfRule>
  </conditionalFormatting>
  <conditionalFormatting sqref="C163">
    <cfRule type="cellIs" dxfId="1627" priority="316" operator="equal">
      <formula>0</formula>
    </cfRule>
  </conditionalFormatting>
  <conditionalFormatting sqref="B24">
    <cfRule type="cellIs" dxfId="1626" priority="303" operator="equal">
      <formula>0</formula>
    </cfRule>
  </conditionalFormatting>
  <conditionalFormatting sqref="F39:F47">
    <cfRule type="cellIs" dxfId="1625" priority="314" operator="equal">
      <formula>0</formula>
    </cfRule>
  </conditionalFormatting>
  <conditionalFormatting sqref="C4">
    <cfRule type="cellIs" dxfId="1624" priority="306" operator="equal">
      <formula>0</formula>
    </cfRule>
  </conditionalFormatting>
  <conditionalFormatting sqref="C61">
    <cfRule type="cellIs" dxfId="1623" priority="312" operator="equal">
      <formula>0</formula>
    </cfRule>
  </conditionalFormatting>
  <conditionalFormatting sqref="C4">
    <cfRule type="cellIs" dxfId="1622" priority="307" operator="equal">
      <formula>0</formula>
    </cfRule>
  </conditionalFormatting>
  <conditionalFormatting sqref="B26">
    <cfRule type="cellIs" dxfId="1621" priority="290" operator="equal">
      <formula>0</formula>
    </cfRule>
  </conditionalFormatting>
  <conditionalFormatting sqref="C15">
    <cfRule type="cellIs" dxfId="1620" priority="309" operator="equal">
      <formula>0</formula>
    </cfRule>
  </conditionalFormatting>
  <conditionalFormatting sqref="C17">
    <cfRule type="cellIs" dxfId="1619" priority="308" operator="equal">
      <formula>0</formula>
    </cfRule>
  </conditionalFormatting>
  <conditionalFormatting sqref="C26">
    <cfRule type="cellIs" dxfId="1618" priority="296" operator="equal">
      <formula>0</formula>
    </cfRule>
  </conditionalFormatting>
  <conditionalFormatting sqref="E7:E11">
    <cfRule type="cellIs" dxfId="1617" priority="168" operator="equal">
      <formula>0</formula>
    </cfRule>
  </conditionalFormatting>
  <conditionalFormatting sqref="D7:D11">
    <cfRule type="cellIs" dxfId="1616" priority="167" operator="equal">
      <formula>0</formula>
    </cfRule>
  </conditionalFormatting>
  <conditionalFormatting sqref="C25">
    <cfRule type="cellIs" dxfId="1615" priority="298" operator="equal">
      <formula>0</formula>
    </cfRule>
  </conditionalFormatting>
  <conditionalFormatting sqref="C23">
    <cfRule type="cellIs" dxfId="1614" priority="302" operator="equal">
      <formula>0</formula>
    </cfRule>
  </conditionalFormatting>
  <conditionalFormatting sqref="C25">
    <cfRule type="cellIs" dxfId="1613" priority="293" operator="equal">
      <formula>0</formula>
    </cfRule>
  </conditionalFormatting>
  <conditionalFormatting sqref="C25">
    <cfRule type="cellIs" dxfId="1612" priority="287" operator="equal">
      <formula>0</formula>
    </cfRule>
  </conditionalFormatting>
  <conditionalFormatting sqref="B26">
    <cfRule type="cellIs" dxfId="1611" priority="286" operator="equal">
      <formula>0</formula>
    </cfRule>
  </conditionalFormatting>
  <conditionalFormatting sqref="B25">
    <cfRule type="cellIs" dxfId="1610" priority="299" operator="equal">
      <formula>0</formula>
    </cfRule>
  </conditionalFormatting>
  <conditionalFormatting sqref="B26">
    <cfRule type="cellIs" dxfId="1609" priority="297" operator="equal">
      <formula>0</formula>
    </cfRule>
  </conditionalFormatting>
  <conditionalFormatting sqref="C26">
    <cfRule type="cellIs" dxfId="1608" priority="285" operator="equal">
      <formula>0</formula>
    </cfRule>
  </conditionalFormatting>
  <conditionalFormatting sqref="C22">
    <cfRule type="cellIs" dxfId="1607" priority="295" operator="equal">
      <formula>0</formula>
    </cfRule>
  </conditionalFormatting>
  <conditionalFormatting sqref="B27">
    <cfRule type="cellIs" dxfId="1606" priority="292" operator="equal">
      <formula>0</formula>
    </cfRule>
  </conditionalFormatting>
  <conditionalFormatting sqref="B25">
    <cfRule type="cellIs" dxfId="1605" priority="294" operator="equal">
      <formula>0</formula>
    </cfRule>
  </conditionalFormatting>
  <conditionalFormatting sqref="C26">
    <cfRule type="cellIs" dxfId="1604" priority="289" operator="equal">
      <formula>0</formula>
    </cfRule>
  </conditionalFormatting>
  <conditionalFormatting sqref="C27">
    <cfRule type="cellIs" dxfId="1603" priority="291" operator="equal">
      <formula>0</formula>
    </cfRule>
  </conditionalFormatting>
  <conditionalFormatting sqref="C24">
    <cfRule type="cellIs" dxfId="1602" priority="282" operator="equal">
      <formula>0</formula>
    </cfRule>
  </conditionalFormatting>
  <conditionalFormatting sqref="B25">
    <cfRule type="cellIs" dxfId="1601" priority="288" operator="equal">
      <formula>0</formula>
    </cfRule>
  </conditionalFormatting>
  <conditionalFormatting sqref="B27">
    <cfRule type="cellIs" dxfId="1600" priority="284" operator="equal">
      <formula>0</formula>
    </cfRule>
  </conditionalFormatting>
  <conditionalFormatting sqref="C27">
    <cfRule type="cellIs" dxfId="1599" priority="283" operator="equal">
      <formula>0</formula>
    </cfRule>
  </conditionalFormatting>
  <conditionalFormatting sqref="C24">
    <cfRule type="cellIs" dxfId="1598" priority="281" operator="equal">
      <formula>0</formula>
    </cfRule>
  </conditionalFormatting>
  <conditionalFormatting sqref="B34">
    <cfRule type="cellIs" dxfId="1597" priority="280" operator="equal">
      <formula>0</formula>
    </cfRule>
  </conditionalFormatting>
  <conditionalFormatting sqref="B33">
    <cfRule type="cellIs" dxfId="1596" priority="279" operator="equal">
      <formula>0</formula>
    </cfRule>
  </conditionalFormatting>
  <conditionalFormatting sqref="C33">
    <cfRule type="cellIs" dxfId="1595" priority="278" operator="equal">
      <formula>0</formula>
    </cfRule>
  </conditionalFormatting>
  <conditionalFormatting sqref="C34">
    <cfRule type="cellIs" dxfId="1594" priority="277" operator="equal">
      <formula>0</formula>
    </cfRule>
  </conditionalFormatting>
  <conditionalFormatting sqref="E35">
    <cfRule type="cellIs" dxfId="1593" priority="274" operator="equal">
      <formula>0</formula>
    </cfRule>
  </conditionalFormatting>
  <conditionalFormatting sqref="D35">
    <cfRule type="cellIs" dxfId="1592" priority="273" operator="equal">
      <formula>0</formula>
    </cfRule>
  </conditionalFormatting>
  <conditionalFormatting sqref="B35">
    <cfRule type="cellIs" dxfId="1591" priority="272" operator="equal">
      <formula>0</formula>
    </cfRule>
  </conditionalFormatting>
  <conditionalFormatting sqref="C35">
    <cfRule type="cellIs" dxfId="1590" priority="271" operator="equal">
      <formula>0</formula>
    </cfRule>
  </conditionalFormatting>
  <conditionalFormatting sqref="B35">
    <cfRule type="cellIs" dxfId="1589" priority="270" operator="equal">
      <formula>0</formula>
    </cfRule>
  </conditionalFormatting>
  <conditionalFormatting sqref="C35">
    <cfRule type="cellIs" dxfId="1588" priority="269" operator="equal">
      <formula>0</formula>
    </cfRule>
  </conditionalFormatting>
  <conditionalFormatting sqref="C94">
    <cfRule type="cellIs" dxfId="1587" priority="268" operator="equal">
      <formula>0</formula>
    </cfRule>
  </conditionalFormatting>
  <conditionalFormatting sqref="C84">
    <cfRule type="cellIs" dxfId="1586" priority="267" operator="equal">
      <formula>0</formula>
    </cfRule>
  </conditionalFormatting>
  <conditionalFormatting sqref="C85">
    <cfRule type="cellIs" dxfId="1585" priority="266" operator="equal">
      <formula>0</formula>
    </cfRule>
  </conditionalFormatting>
  <conditionalFormatting sqref="C86">
    <cfRule type="cellIs" dxfId="1584" priority="265" operator="equal">
      <formula>0</formula>
    </cfRule>
  </conditionalFormatting>
  <conditionalFormatting sqref="C87">
    <cfRule type="cellIs" dxfId="1583" priority="264" operator="equal">
      <formula>0</formula>
    </cfRule>
  </conditionalFormatting>
  <conditionalFormatting sqref="C88">
    <cfRule type="cellIs" dxfId="1582" priority="263" operator="equal">
      <formula>0</formula>
    </cfRule>
  </conditionalFormatting>
  <conditionalFormatting sqref="C89">
    <cfRule type="cellIs" dxfId="1581" priority="262" operator="equal">
      <formula>0</formula>
    </cfRule>
  </conditionalFormatting>
  <conditionalFormatting sqref="C91 C93">
    <cfRule type="cellIs" dxfId="1580" priority="260" operator="equal">
      <formula>0</formula>
    </cfRule>
  </conditionalFormatting>
  <conditionalFormatting sqref="C90">
    <cfRule type="cellIs" dxfId="1579" priority="261" operator="equal">
      <formula>0</formula>
    </cfRule>
  </conditionalFormatting>
  <conditionalFormatting sqref="C92">
    <cfRule type="cellIs" dxfId="1578" priority="259" operator="equal">
      <formula>0</formula>
    </cfRule>
  </conditionalFormatting>
  <conditionalFormatting sqref="B89">
    <cfRule type="cellIs" dxfId="1577" priority="258" operator="equal">
      <formula>0</formula>
    </cfRule>
  </conditionalFormatting>
  <conditionalFormatting sqref="F84:F105">
    <cfRule type="cellIs" dxfId="1576" priority="253" operator="equal">
      <formula>0</formula>
    </cfRule>
  </conditionalFormatting>
  <conditionalFormatting sqref="C52">
    <cfRule type="cellIs" dxfId="1575" priority="242" operator="equal">
      <formula>0</formula>
    </cfRule>
  </conditionalFormatting>
  <conditionalFormatting sqref="B46:B47">
    <cfRule type="cellIs" dxfId="1574" priority="232" operator="equal">
      <formula>0</formula>
    </cfRule>
  </conditionalFormatting>
  <conditionalFormatting sqref="C40">
    <cfRule type="cellIs" dxfId="1573" priority="222" operator="equal">
      <formula>0</formula>
    </cfRule>
  </conditionalFormatting>
  <conditionalFormatting sqref="C42">
    <cfRule type="cellIs" dxfId="1572" priority="221" operator="equal">
      <formula>0</formula>
    </cfRule>
  </conditionalFormatting>
  <conditionalFormatting sqref="B108">
    <cfRule type="cellIs" dxfId="1571" priority="257" operator="equal">
      <formula>0</formula>
    </cfRule>
  </conditionalFormatting>
  <conditionalFormatting sqref="C108">
    <cfRule type="cellIs" dxfId="1570" priority="256" operator="equal">
      <formula>0</formula>
    </cfRule>
  </conditionalFormatting>
  <conditionalFormatting sqref="C107">
    <cfRule type="cellIs" dxfId="1569" priority="255" operator="equal">
      <formula>0</formula>
    </cfRule>
  </conditionalFormatting>
  <conditionalFormatting sqref="C106">
    <cfRule type="cellIs" dxfId="1568" priority="254" operator="equal">
      <formula>0</formula>
    </cfRule>
  </conditionalFormatting>
  <conditionalFormatting sqref="A50:B50">
    <cfRule type="cellIs" dxfId="1567" priority="252" operator="equal">
      <formula>0</formula>
    </cfRule>
  </conditionalFormatting>
  <conditionalFormatting sqref="C50">
    <cfRule type="cellIs" dxfId="1566" priority="249" operator="equal">
      <formula>0</formula>
    </cfRule>
  </conditionalFormatting>
  <conditionalFormatting sqref="C53">
    <cfRule type="cellIs" dxfId="1565" priority="250" operator="equal">
      <formula>0</formula>
    </cfRule>
  </conditionalFormatting>
  <conditionalFormatting sqref="C54">
    <cfRule type="cellIs" dxfId="1564" priority="239" operator="equal">
      <formula>0</formula>
    </cfRule>
  </conditionalFormatting>
  <conditionalFormatting sqref="C49">
    <cfRule type="cellIs" dxfId="1563" priority="248" operator="equal">
      <formula>0</formula>
    </cfRule>
  </conditionalFormatting>
  <conditionalFormatting sqref="C49">
    <cfRule type="cellIs" dxfId="1562" priority="247" operator="equal">
      <formula>0</formula>
    </cfRule>
  </conditionalFormatting>
  <conditionalFormatting sqref="C53">
    <cfRule type="cellIs" dxfId="1561" priority="246" operator="equal">
      <formula>0</formula>
    </cfRule>
  </conditionalFormatting>
  <conditionalFormatting sqref="C53">
    <cfRule type="cellIs" dxfId="1560" priority="245" operator="equal">
      <formula>0</formula>
    </cfRule>
  </conditionalFormatting>
  <conditionalFormatting sqref="C56">
    <cfRule type="cellIs" dxfId="1559" priority="244" operator="equal">
      <formula>0</formula>
    </cfRule>
  </conditionalFormatting>
  <conditionalFormatting sqref="C52">
    <cfRule type="cellIs" dxfId="1558" priority="243" operator="equal">
      <formula>0</formula>
    </cfRule>
  </conditionalFormatting>
  <conditionalFormatting sqref="C54">
    <cfRule type="cellIs" dxfId="1557" priority="241" operator="equal">
      <formula>0</formula>
    </cfRule>
  </conditionalFormatting>
  <conditionalFormatting sqref="C54">
    <cfRule type="cellIs" dxfId="1556" priority="240" operator="equal">
      <formula>0</formula>
    </cfRule>
  </conditionalFormatting>
  <conditionalFormatting sqref="D42">
    <cfRule type="cellIs" dxfId="1555" priority="229" operator="equal">
      <formula>0</formula>
    </cfRule>
  </conditionalFormatting>
  <conditionalFormatting sqref="C54">
    <cfRule type="cellIs" dxfId="1554" priority="238" operator="equal">
      <formula>0</formula>
    </cfRule>
  </conditionalFormatting>
  <conditionalFormatting sqref="B54">
    <cfRule type="cellIs" dxfId="1553" priority="237" operator="equal">
      <formula>0</formula>
    </cfRule>
  </conditionalFormatting>
  <conditionalFormatting sqref="B42">
    <cfRule type="cellIs" dxfId="1552" priority="231" operator="equal">
      <formula>0</formula>
    </cfRule>
  </conditionalFormatting>
  <conditionalFormatting sqref="E42">
    <cfRule type="cellIs" dxfId="1551" priority="230" operator="equal">
      <formula>0</formula>
    </cfRule>
  </conditionalFormatting>
  <conditionalFormatting sqref="B39">
    <cfRule type="cellIs" dxfId="1550" priority="226" operator="equal">
      <formula>0</formula>
    </cfRule>
  </conditionalFormatting>
  <conditionalFormatting sqref="E39">
    <cfRule type="cellIs" dxfId="1549" priority="225" operator="equal">
      <formula>0</formula>
    </cfRule>
  </conditionalFormatting>
  <conditionalFormatting sqref="D39">
    <cfRule type="cellIs" dxfId="1548" priority="224" operator="equal">
      <formula>0</formula>
    </cfRule>
  </conditionalFormatting>
  <conditionalFormatting sqref="C63">
    <cfRule type="cellIs" dxfId="1547" priority="219" operator="equal">
      <formula>0</formula>
    </cfRule>
  </conditionalFormatting>
  <conditionalFormatting sqref="C77">
    <cfRule type="cellIs" dxfId="1546" priority="220" operator="equal">
      <formula>0</formula>
    </cfRule>
  </conditionalFormatting>
  <conditionalFormatting sqref="C66">
    <cfRule type="cellIs" dxfId="1545" priority="217" operator="equal">
      <formula>0</formula>
    </cfRule>
  </conditionalFormatting>
  <conditionalFormatting sqref="C116">
    <cfRule type="cellIs" dxfId="1544" priority="216" operator="equal">
      <formula>0</formula>
    </cfRule>
  </conditionalFormatting>
  <conditionalFormatting sqref="C117">
    <cfRule type="cellIs" dxfId="1543" priority="215" operator="equal">
      <formula>0</formula>
    </cfRule>
  </conditionalFormatting>
  <conditionalFormatting sqref="C126">
    <cfRule type="cellIs" dxfId="1542" priority="211" operator="equal">
      <formula>0</formula>
    </cfRule>
  </conditionalFormatting>
  <conditionalFormatting sqref="B117">
    <cfRule type="cellIs" dxfId="1541" priority="212" operator="equal">
      <formula>0</formula>
    </cfRule>
  </conditionalFormatting>
  <conditionalFormatting sqref="B2">
    <cfRule type="cellIs" dxfId="1540" priority="210" operator="equal">
      <formula>0</formula>
    </cfRule>
  </conditionalFormatting>
  <conditionalFormatting sqref="E2">
    <cfRule type="cellIs" dxfId="1539" priority="206" operator="equal">
      <formula>0</formula>
    </cfRule>
  </conditionalFormatting>
  <conditionalFormatting sqref="E5">
    <cfRule type="cellIs" dxfId="1538" priority="126" operator="equal">
      <formula>0</formula>
    </cfRule>
  </conditionalFormatting>
  <conditionalFormatting sqref="D5">
    <cfRule type="cellIs" dxfId="1537" priority="125" operator="equal">
      <formula>0</formula>
    </cfRule>
  </conditionalFormatting>
  <conditionalFormatting sqref="C3">
    <cfRule type="cellIs" dxfId="1536" priority="116" operator="equal">
      <formula>0</formula>
    </cfRule>
  </conditionalFormatting>
  <conditionalFormatting sqref="E3">
    <cfRule type="cellIs" dxfId="1535" priority="111" operator="equal">
      <formula>0</formula>
    </cfRule>
  </conditionalFormatting>
  <conditionalFormatting sqref="D2:D3">
    <cfRule type="cellIs" dxfId="1534" priority="110" operator="equal">
      <formula>0</formula>
    </cfRule>
  </conditionalFormatting>
  <conditionalFormatting sqref="C3">
    <cfRule type="cellIs" dxfId="1533" priority="109" operator="equal">
      <formula>0</formula>
    </cfRule>
  </conditionalFormatting>
  <conditionalFormatting sqref="C13">
    <cfRule type="cellIs" dxfId="1532" priority="131" operator="equal">
      <formula>0</formula>
    </cfRule>
  </conditionalFormatting>
  <conditionalFormatting sqref="C5">
    <cfRule type="cellIs" dxfId="1531" priority="124" operator="equal">
      <formula>0</formula>
    </cfRule>
  </conditionalFormatting>
  <conditionalFormatting sqref="B7">
    <cfRule type="cellIs" dxfId="1530" priority="180" operator="equal">
      <formula>0</formula>
    </cfRule>
  </conditionalFormatting>
  <conditionalFormatting sqref="E7">
    <cfRule type="cellIs" dxfId="1529" priority="176" operator="equal">
      <formula>0</formula>
    </cfRule>
  </conditionalFormatting>
  <conditionalFormatting sqref="C7">
    <cfRule type="cellIs" dxfId="1528" priority="174" operator="equal">
      <formula>0</formula>
    </cfRule>
  </conditionalFormatting>
  <conditionalFormatting sqref="B8">
    <cfRule type="cellIs" dxfId="1527" priority="173" operator="equal">
      <formula>0</formula>
    </cfRule>
  </conditionalFormatting>
  <conditionalFormatting sqref="B10">
    <cfRule type="cellIs" dxfId="1526" priority="172" operator="equal">
      <formula>0</formula>
    </cfRule>
  </conditionalFormatting>
  <conditionalFormatting sqref="C8">
    <cfRule type="cellIs" dxfId="1525" priority="166" operator="equal">
      <formula>0</formula>
    </cfRule>
  </conditionalFormatting>
  <conditionalFormatting sqref="C9">
    <cfRule type="cellIs" dxfId="1524" priority="164" operator="equal">
      <formula>0</formula>
    </cfRule>
  </conditionalFormatting>
  <conditionalFormatting sqref="C10">
    <cfRule type="cellIs" dxfId="1523" priority="163" operator="equal">
      <formula>0</formula>
    </cfRule>
  </conditionalFormatting>
  <conditionalFormatting sqref="B11">
    <cfRule type="cellIs" dxfId="1522" priority="162" operator="equal">
      <formula>0</formula>
    </cfRule>
  </conditionalFormatting>
  <conditionalFormatting sqref="C11">
    <cfRule type="cellIs" dxfId="1521" priority="161" operator="equal">
      <formula>0</formula>
    </cfRule>
  </conditionalFormatting>
  <conditionalFormatting sqref="B7">
    <cfRule type="cellIs" dxfId="1520" priority="160" operator="equal">
      <formula>0</formula>
    </cfRule>
  </conditionalFormatting>
  <conditionalFormatting sqref="E7">
    <cfRule type="cellIs" dxfId="1519" priority="156" operator="equal">
      <formula>0</formula>
    </cfRule>
  </conditionalFormatting>
  <conditionalFormatting sqref="D7">
    <cfRule type="cellIs" dxfId="1518" priority="155" operator="equal">
      <formula>0</formula>
    </cfRule>
  </conditionalFormatting>
  <conditionalFormatting sqref="C7">
    <cfRule type="cellIs" dxfId="1517" priority="154" operator="equal">
      <formula>0</formula>
    </cfRule>
  </conditionalFormatting>
  <conditionalFormatting sqref="C7">
    <cfRule type="cellIs" dxfId="1516" priority="153" operator="equal">
      <formula>0</formula>
    </cfRule>
  </conditionalFormatting>
  <conditionalFormatting sqref="B8">
    <cfRule type="cellIs" dxfId="1515" priority="152" operator="equal">
      <formula>0</formula>
    </cfRule>
  </conditionalFormatting>
  <conditionalFormatting sqref="E8">
    <cfRule type="cellIs" dxfId="1514" priority="148" operator="equal">
      <formula>0</formula>
    </cfRule>
  </conditionalFormatting>
  <conditionalFormatting sqref="D8">
    <cfRule type="cellIs" dxfId="1513" priority="147" operator="equal">
      <formula>0</formula>
    </cfRule>
  </conditionalFormatting>
  <conditionalFormatting sqref="C8">
    <cfRule type="cellIs" dxfId="1512" priority="146" operator="equal">
      <formula>0</formula>
    </cfRule>
  </conditionalFormatting>
  <conditionalFormatting sqref="B9">
    <cfRule type="cellIs" dxfId="1511" priority="145" operator="equal">
      <formula>0</formula>
    </cfRule>
  </conditionalFormatting>
  <conditionalFormatting sqref="E9">
    <cfRule type="cellIs" dxfId="1510" priority="141" operator="equal">
      <formula>0</formula>
    </cfRule>
  </conditionalFormatting>
  <conditionalFormatting sqref="D9">
    <cfRule type="cellIs" dxfId="1509" priority="140" operator="equal">
      <formula>0</formula>
    </cfRule>
  </conditionalFormatting>
  <conditionalFormatting sqref="C9">
    <cfRule type="cellIs" dxfId="1508" priority="139" operator="equal">
      <formula>0</formula>
    </cfRule>
  </conditionalFormatting>
  <conditionalFormatting sqref="B10">
    <cfRule type="cellIs" dxfId="1507" priority="138" operator="equal">
      <formula>0</formula>
    </cfRule>
  </conditionalFormatting>
  <conditionalFormatting sqref="B5">
    <cfRule type="cellIs" dxfId="1506" priority="130" operator="equal">
      <formula>0</formula>
    </cfRule>
  </conditionalFormatting>
  <conditionalFormatting sqref="C10">
    <cfRule type="cellIs" dxfId="1505" priority="136" operator="equal">
      <formula>0</formula>
    </cfRule>
  </conditionalFormatting>
  <conditionalFormatting sqref="B11">
    <cfRule type="cellIs" dxfId="1504" priority="135" operator="equal">
      <formula>0</formula>
    </cfRule>
  </conditionalFormatting>
  <conditionalFormatting sqref="C11">
    <cfRule type="cellIs" dxfId="1503" priority="134" operator="equal">
      <formula>0</formula>
    </cfRule>
  </conditionalFormatting>
  <conditionalFormatting sqref="C5">
    <cfRule type="cellIs" dxfId="1502" priority="123" operator="equal">
      <formula>0</formula>
    </cfRule>
  </conditionalFormatting>
  <conditionalFormatting sqref="B3">
    <cfRule type="cellIs" dxfId="1501" priority="122" operator="equal">
      <formula>0</formula>
    </cfRule>
  </conditionalFormatting>
  <conditionalFormatting sqref="E3">
    <cfRule type="cellIs" dxfId="1500" priority="118" operator="equal">
      <formula>0</formula>
    </cfRule>
  </conditionalFormatting>
  <conditionalFormatting sqref="D2:D3">
    <cfRule type="cellIs" dxfId="1499" priority="117" operator="equal">
      <formula>0</formula>
    </cfRule>
  </conditionalFormatting>
  <conditionalFormatting sqref="B3">
    <cfRule type="cellIs" dxfId="1498" priority="115" operator="equal">
      <formula>0</formula>
    </cfRule>
  </conditionalFormatting>
  <conditionalFormatting sqref="C3">
    <cfRule type="cellIs" dxfId="1497" priority="108" operator="equal">
      <formula>0</formula>
    </cfRule>
  </conditionalFormatting>
  <conditionalFormatting sqref="E6">
    <cfRule type="cellIs" dxfId="1496" priority="104" operator="equal">
      <formula>0</formula>
    </cfRule>
  </conditionalFormatting>
  <conditionalFormatting sqref="D6">
    <cfRule type="cellIs" dxfId="1495" priority="103" operator="equal">
      <formula>0</formula>
    </cfRule>
  </conditionalFormatting>
  <conditionalFormatting sqref="B6">
    <cfRule type="cellIs" dxfId="1494" priority="102" operator="equal">
      <formula>0</formula>
    </cfRule>
  </conditionalFormatting>
  <conditionalFormatting sqref="E6">
    <cfRule type="cellIs" dxfId="1493" priority="97" operator="equal">
      <formula>0</formula>
    </cfRule>
  </conditionalFormatting>
  <conditionalFormatting sqref="D6">
    <cfRule type="cellIs" dxfId="1492" priority="96" operator="equal">
      <formula>0</formula>
    </cfRule>
  </conditionalFormatting>
  <conditionalFormatting sqref="B6">
    <cfRule type="cellIs" dxfId="1491" priority="95" operator="equal">
      <formula>0</formula>
    </cfRule>
  </conditionalFormatting>
  <conditionalFormatting sqref="B11">
    <cfRule type="cellIs" dxfId="1490" priority="93" operator="equal">
      <formula>0</formula>
    </cfRule>
  </conditionalFormatting>
  <conditionalFormatting sqref="E11">
    <cfRule type="cellIs" dxfId="1489" priority="89" operator="equal">
      <formula>0</formula>
    </cfRule>
  </conditionalFormatting>
  <conditionalFormatting sqref="D11">
    <cfRule type="cellIs" dxfId="1488" priority="88" operator="equal">
      <formula>0</formula>
    </cfRule>
  </conditionalFormatting>
  <conditionalFormatting sqref="C11">
    <cfRule type="cellIs" dxfId="1487" priority="87" operator="equal">
      <formula>0</formula>
    </cfRule>
  </conditionalFormatting>
  <conditionalFormatting sqref="B7">
    <cfRule type="cellIs" dxfId="1486" priority="86" operator="equal">
      <formula>0</formula>
    </cfRule>
  </conditionalFormatting>
  <conditionalFormatting sqref="B9">
    <cfRule type="cellIs" dxfId="1485" priority="85" operator="equal">
      <formula>0</formula>
    </cfRule>
  </conditionalFormatting>
  <conditionalFormatting sqref="C7">
    <cfRule type="cellIs" dxfId="1484" priority="84" operator="equal">
      <formula>0</formula>
    </cfRule>
  </conditionalFormatting>
  <conditionalFormatting sqref="B8">
    <cfRule type="cellIs" dxfId="1483" priority="83" operator="equal">
      <formula>0</formula>
    </cfRule>
  </conditionalFormatting>
  <conditionalFormatting sqref="C8">
    <cfRule type="cellIs" dxfId="1482" priority="82" operator="equal">
      <formula>0</formula>
    </cfRule>
  </conditionalFormatting>
  <conditionalFormatting sqref="C9">
    <cfRule type="cellIs" dxfId="1481" priority="81" operator="equal">
      <formula>0</formula>
    </cfRule>
  </conditionalFormatting>
  <conditionalFormatting sqref="B10">
    <cfRule type="cellIs" dxfId="1480" priority="80" operator="equal">
      <formula>0</formula>
    </cfRule>
  </conditionalFormatting>
  <conditionalFormatting sqref="C10">
    <cfRule type="cellIs" dxfId="1479" priority="79" operator="equal">
      <formula>0</formula>
    </cfRule>
  </conditionalFormatting>
  <conditionalFormatting sqref="B7">
    <cfRule type="cellIs" dxfId="1478" priority="78" operator="equal">
      <formula>0</formula>
    </cfRule>
  </conditionalFormatting>
  <conditionalFormatting sqref="E7">
    <cfRule type="cellIs" dxfId="1477" priority="74" operator="equal">
      <formula>0</formula>
    </cfRule>
  </conditionalFormatting>
  <conditionalFormatting sqref="D7">
    <cfRule type="cellIs" dxfId="1476" priority="73" operator="equal">
      <formula>0</formula>
    </cfRule>
  </conditionalFormatting>
  <conditionalFormatting sqref="C7">
    <cfRule type="cellIs" dxfId="1475" priority="72" operator="equal">
      <formula>0</formula>
    </cfRule>
  </conditionalFormatting>
  <conditionalFormatting sqref="B8">
    <cfRule type="cellIs" dxfId="1474" priority="71" operator="equal">
      <formula>0</formula>
    </cfRule>
  </conditionalFormatting>
  <conditionalFormatting sqref="E8">
    <cfRule type="cellIs" dxfId="1473" priority="67" operator="equal">
      <formula>0</formula>
    </cfRule>
  </conditionalFormatting>
  <conditionalFormatting sqref="D8">
    <cfRule type="cellIs" dxfId="1472" priority="66" operator="equal">
      <formula>0</formula>
    </cfRule>
  </conditionalFormatting>
  <conditionalFormatting sqref="C8">
    <cfRule type="cellIs" dxfId="1471" priority="65" operator="equal">
      <formula>0</formula>
    </cfRule>
  </conditionalFormatting>
  <conditionalFormatting sqref="B9">
    <cfRule type="cellIs" dxfId="1470" priority="64" operator="equal">
      <formula>0</formula>
    </cfRule>
  </conditionalFormatting>
  <conditionalFormatting sqref="B11">
    <cfRule type="cellIs" dxfId="1469" priority="63" operator="equal">
      <formula>0</formula>
    </cfRule>
  </conditionalFormatting>
  <conditionalFormatting sqref="C9">
    <cfRule type="cellIs" dxfId="1468" priority="62" operator="equal">
      <formula>0</formula>
    </cfRule>
  </conditionalFormatting>
  <conditionalFormatting sqref="B10">
    <cfRule type="cellIs" dxfId="1467" priority="61" operator="equal">
      <formula>0</formula>
    </cfRule>
  </conditionalFormatting>
  <conditionalFormatting sqref="C10">
    <cfRule type="cellIs" dxfId="1466" priority="60" operator="equal">
      <formula>0</formula>
    </cfRule>
  </conditionalFormatting>
  <conditionalFormatting sqref="C11">
    <cfRule type="cellIs" dxfId="1465" priority="59" operator="equal">
      <formula>0</formula>
    </cfRule>
  </conditionalFormatting>
  <conditionalFormatting sqref="B12">
    <cfRule type="cellIs" dxfId="1464" priority="58" operator="equal">
      <formula>0</formula>
    </cfRule>
  </conditionalFormatting>
  <conditionalFormatting sqref="E12:E13">
    <cfRule type="cellIs" dxfId="1463" priority="54" operator="equal">
      <formula>0</formula>
    </cfRule>
  </conditionalFormatting>
  <conditionalFormatting sqref="D12:D13">
    <cfRule type="cellIs" dxfId="1462" priority="53" operator="equal">
      <formula>0</formula>
    </cfRule>
  </conditionalFormatting>
  <conditionalFormatting sqref="C12">
    <cfRule type="cellIs" dxfId="1461" priority="52" operator="equal">
      <formula>0</formula>
    </cfRule>
  </conditionalFormatting>
  <conditionalFormatting sqref="C68">
    <cfRule type="cellIs" dxfId="1460" priority="51" operator="equal">
      <formula>0</formula>
    </cfRule>
  </conditionalFormatting>
  <conditionalFormatting sqref="A132:E132 E124:E131">
    <cfRule type="cellIs" dxfId="1459" priority="50" operator="equal">
      <formula>0</formula>
    </cfRule>
  </conditionalFormatting>
  <conditionalFormatting sqref="C152">
    <cfRule type="cellIs" dxfId="1458" priority="49" operator="equal">
      <formula>0</formula>
    </cfRule>
  </conditionalFormatting>
  <conditionalFormatting sqref="C154">
    <cfRule type="cellIs" dxfId="1457" priority="48" operator="equal">
      <formula>0</formula>
    </cfRule>
  </conditionalFormatting>
  <conditionalFormatting sqref="C39">
    <cfRule type="cellIs" dxfId="1456" priority="47" operator="equal">
      <formula>0</formula>
    </cfRule>
  </conditionalFormatting>
  <conditionalFormatting sqref="C6">
    <cfRule type="cellIs" dxfId="1455" priority="46" operator="equal">
      <formula>0</formula>
    </cfRule>
  </conditionalFormatting>
  <conditionalFormatting sqref="C6">
    <cfRule type="cellIs" dxfId="1454" priority="45" operator="equal">
      <formula>0</formula>
    </cfRule>
  </conditionalFormatting>
  <conditionalFormatting sqref="C124">
    <cfRule type="cellIs" dxfId="1453" priority="41" operator="equal">
      <formula>0</formula>
    </cfRule>
  </conditionalFormatting>
  <conditionalFormatting sqref="C138:C139">
    <cfRule type="cellIs" dxfId="1452" priority="43" operator="equal">
      <formula>0</formula>
    </cfRule>
  </conditionalFormatting>
  <conditionalFormatting sqref="C65">
    <cfRule type="cellIs" dxfId="1451" priority="42" operator="equal">
      <formula>0</formula>
    </cfRule>
  </conditionalFormatting>
  <conditionalFormatting sqref="C2">
    <cfRule type="cellIs" dxfId="1450" priority="40" operator="equal">
      <formula>0</formula>
    </cfRule>
  </conditionalFormatting>
  <conditionalFormatting sqref="C2">
    <cfRule type="cellIs" dxfId="1449" priority="39" operator="equal">
      <formula>0</formula>
    </cfRule>
  </conditionalFormatting>
  <conditionalFormatting sqref="C2">
    <cfRule type="cellIs" dxfId="1448" priority="38" operator="equal">
      <formula>0</formula>
    </cfRule>
  </conditionalFormatting>
  <conditionalFormatting sqref="B140">
    <cfRule type="cellIs" dxfId="1447" priority="34" operator="equal">
      <formula>0</formula>
    </cfRule>
  </conditionalFormatting>
  <conditionalFormatting sqref="B141">
    <cfRule type="cellIs" dxfId="1446" priority="33" operator="equal">
      <formula>0</formula>
    </cfRule>
  </conditionalFormatting>
  <conditionalFormatting sqref="B139">
    <cfRule type="cellIs" dxfId="1445" priority="37" operator="equal">
      <formula>0</formula>
    </cfRule>
  </conditionalFormatting>
  <conditionalFormatting sqref="C139">
    <cfRule type="cellIs" dxfId="1444" priority="36" operator="equal">
      <formula>0</formula>
    </cfRule>
  </conditionalFormatting>
  <conditionalFormatting sqref="C140">
    <cfRule type="cellIs" dxfId="1443" priority="35" operator="equal">
      <formula>0</formula>
    </cfRule>
  </conditionalFormatting>
  <conditionalFormatting sqref="C141">
    <cfRule type="cellIs" dxfId="1442" priority="32" operator="equal">
      <formula>0</formula>
    </cfRule>
  </conditionalFormatting>
  <conditionalFormatting sqref="C142">
    <cfRule type="cellIs" dxfId="1441" priority="31" operator="equal">
      <formula>0</formula>
    </cfRule>
  </conditionalFormatting>
  <conditionalFormatting sqref="C142">
    <cfRule type="cellIs" dxfId="1440" priority="30" operator="equal">
      <formula>0</formula>
    </cfRule>
  </conditionalFormatting>
  <conditionalFormatting sqref="B142">
    <cfRule type="cellIs" dxfId="1439" priority="29" operator="equal">
      <formula>0</formula>
    </cfRule>
  </conditionalFormatting>
  <conditionalFormatting sqref="C55">
    <cfRule type="cellIs" dxfId="1438" priority="28" operator="equal">
      <formula>0</formula>
    </cfRule>
  </conditionalFormatting>
  <conditionalFormatting sqref="C55">
    <cfRule type="cellIs" dxfId="1437" priority="27" operator="equal">
      <formula>0</formula>
    </cfRule>
  </conditionalFormatting>
  <conditionalFormatting sqref="B129:B130">
    <cfRule type="cellIs" dxfId="1436" priority="25" operator="equal">
      <formula>0</formula>
    </cfRule>
  </conditionalFormatting>
  <conditionalFormatting sqref="C129:C130">
    <cfRule type="cellIs" dxfId="1435" priority="24" operator="equal">
      <formula>0</formula>
    </cfRule>
  </conditionalFormatting>
  <conditionalFormatting sqref="C153">
    <cfRule type="cellIs" dxfId="1434" priority="23" operator="equal">
      <formula>0</formula>
    </cfRule>
  </conditionalFormatting>
  <conditionalFormatting sqref="B119:B121">
    <cfRule type="cellIs" dxfId="1433" priority="22" operator="equal">
      <formula>0</formula>
    </cfRule>
  </conditionalFormatting>
  <conditionalFormatting sqref="C119:C121">
    <cfRule type="cellIs" dxfId="1432" priority="21" operator="equal">
      <formula>0</formula>
    </cfRule>
  </conditionalFormatting>
  <conditionalFormatting sqref="C41">
    <cfRule type="cellIs" dxfId="1431" priority="10" operator="equal">
      <formula>0</formula>
    </cfRule>
  </conditionalFormatting>
  <conditionalFormatting sqref="B41">
    <cfRule type="cellIs" dxfId="1430" priority="9" operator="equal">
      <formula>0</formula>
    </cfRule>
  </conditionalFormatting>
  <conditionalFormatting sqref="B13">
    <cfRule type="cellIs" dxfId="1429" priority="8" operator="equal">
      <formula>0</formula>
    </cfRule>
  </conditionalFormatting>
  <conditionalFormatting sqref="B28">
    <cfRule type="cellIs" dxfId="1428" priority="7" operator="equal">
      <formula>0</formula>
    </cfRule>
  </conditionalFormatting>
  <conditionalFormatting sqref="B28">
    <cfRule type="cellIs" dxfId="1427" priority="6" operator="equal">
      <formula>0</formula>
    </cfRule>
  </conditionalFormatting>
  <conditionalFormatting sqref="B28">
    <cfRule type="cellIs" dxfId="1426" priority="5" operator="equal">
      <formula>0</formula>
    </cfRule>
  </conditionalFormatting>
  <conditionalFormatting sqref="B95:C96">
    <cfRule type="cellIs" dxfId="1425" priority="2" operator="equal">
      <formula>0</formula>
    </cfRule>
  </conditionalFormatting>
  <conditionalFormatting sqref="B95:C96">
    <cfRule type="cellIs" dxfId="1424" priority="1" operator="equal">
      <formula>0</formula>
    </cfRule>
  </conditionalFormatting>
  <pageMargins left="0.25" right="0.25" top="0.75" bottom="0.75" header="0.3" footer="0.3"/>
  <pageSetup paperSize="9" scale="68" fitToHeight="0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11"/>
  <sheetViews>
    <sheetView showWhiteSpace="0" topLeftCell="A93" zoomScale="50" zoomScaleNormal="50" zoomScalePageLayoutView="90" workbookViewId="0">
      <selection activeCell="B99" sqref="B99:L99"/>
    </sheetView>
  </sheetViews>
  <sheetFormatPr defaultRowHeight="15"/>
  <cols>
    <col min="1" max="1" width="4.5703125" customWidth="1"/>
    <col min="2" max="2" width="4.7109375" customWidth="1"/>
    <col min="3" max="3" width="14.140625" customWidth="1"/>
    <col min="4" max="4" width="17.140625" customWidth="1"/>
    <col min="5" max="5" width="21.5703125" customWidth="1"/>
    <col min="6" max="6" width="15.5703125" customWidth="1"/>
    <col min="7" max="7" width="11.85546875" customWidth="1"/>
    <col min="8" max="8" width="10.42578125" customWidth="1"/>
    <col min="9" max="9" width="15.42578125" customWidth="1"/>
    <col min="10" max="10" width="13.140625" hidden="1" customWidth="1"/>
    <col min="11" max="11" width="17.5703125" customWidth="1"/>
    <col min="12" max="12" width="16.5703125" style="96" customWidth="1"/>
    <col min="13" max="13" width="13" customWidth="1"/>
    <col min="14" max="14" width="11.7109375" customWidth="1"/>
    <col min="15" max="15" width="14.140625" customWidth="1"/>
    <col min="16" max="16" width="14.5703125" customWidth="1"/>
    <col min="17" max="17" width="6.42578125" customWidth="1"/>
    <col min="18" max="18" width="6" customWidth="1"/>
    <col min="19" max="19" width="9.5703125" customWidth="1"/>
    <col min="20" max="20" width="11.42578125" customWidth="1"/>
    <col min="21" max="21" width="13.140625" customWidth="1"/>
    <col min="22" max="22" width="0" hidden="1" customWidth="1"/>
    <col min="23" max="23" width="14.140625" style="69" customWidth="1"/>
    <col min="24" max="24" width="11.140625" customWidth="1"/>
    <col min="25" max="25" width="11.85546875" customWidth="1"/>
    <col min="257" max="257" width="3.140625" customWidth="1"/>
    <col min="258" max="258" width="4.140625" customWidth="1"/>
    <col min="259" max="259" width="14.140625" bestFit="1" customWidth="1"/>
    <col min="261" max="261" width="14" customWidth="1"/>
    <col min="262" max="262" width="8.140625" customWidth="1"/>
    <col min="263" max="263" width="7.140625" customWidth="1"/>
    <col min="264" max="264" width="9.140625" customWidth="1"/>
    <col min="265" max="265" width="9" customWidth="1"/>
    <col min="266" max="266" width="0" hidden="1" customWidth="1"/>
    <col min="267" max="267" width="16" customWidth="1"/>
    <col min="513" max="513" width="3.140625" customWidth="1"/>
    <col min="514" max="514" width="4.140625" customWidth="1"/>
    <col min="515" max="515" width="14.140625" bestFit="1" customWidth="1"/>
    <col min="517" max="517" width="14" customWidth="1"/>
    <col min="518" max="518" width="8.140625" customWidth="1"/>
    <col min="519" max="519" width="7.140625" customWidth="1"/>
    <col min="520" max="520" width="9.140625" customWidth="1"/>
    <col min="521" max="521" width="9" customWidth="1"/>
    <col min="522" max="522" width="0" hidden="1" customWidth="1"/>
    <col min="523" max="523" width="16" customWidth="1"/>
    <col min="769" max="769" width="3.140625" customWidth="1"/>
    <col min="770" max="770" width="4.140625" customWidth="1"/>
    <col min="771" max="771" width="14.140625" bestFit="1" customWidth="1"/>
    <col min="773" max="773" width="14" customWidth="1"/>
    <col min="774" max="774" width="8.140625" customWidth="1"/>
    <col min="775" max="775" width="7.140625" customWidth="1"/>
    <col min="776" max="776" width="9.140625" customWidth="1"/>
    <col min="777" max="777" width="9" customWidth="1"/>
    <col min="778" max="778" width="0" hidden="1" customWidth="1"/>
    <col min="779" max="779" width="16" customWidth="1"/>
    <col min="1025" max="1025" width="3.140625" customWidth="1"/>
    <col min="1026" max="1026" width="4.140625" customWidth="1"/>
    <col min="1027" max="1027" width="14.140625" bestFit="1" customWidth="1"/>
    <col min="1029" max="1029" width="14" customWidth="1"/>
    <col min="1030" max="1030" width="8.140625" customWidth="1"/>
    <col min="1031" max="1031" width="7.140625" customWidth="1"/>
    <col min="1032" max="1032" width="9.140625" customWidth="1"/>
    <col min="1033" max="1033" width="9" customWidth="1"/>
    <col min="1034" max="1034" width="0" hidden="1" customWidth="1"/>
    <col min="1035" max="1035" width="16" customWidth="1"/>
    <col min="1281" max="1281" width="3.140625" customWidth="1"/>
    <col min="1282" max="1282" width="4.140625" customWidth="1"/>
    <col min="1283" max="1283" width="14.140625" bestFit="1" customWidth="1"/>
    <col min="1285" max="1285" width="14" customWidth="1"/>
    <col min="1286" max="1286" width="8.140625" customWidth="1"/>
    <col min="1287" max="1287" width="7.140625" customWidth="1"/>
    <col min="1288" max="1288" width="9.140625" customWidth="1"/>
    <col min="1289" max="1289" width="9" customWidth="1"/>
    <col min="1290" max="1290" width="0" hidden="1" customWidth="1"/>
    <col min="1291" max="1291" width="16" customWidth="1"/>
    <col min="1537" max="1537" width="3.140625" customWidth="1"/>
    <col min="1538" max="1538" width="4.140625" customWidth="1"/>
    <col min="1539" max="1539" width="14.140625" bestFit="1" customWidth="1"/>
    <col min="1541" max="1541" width="14" customWidth="1"/>
    <col min="1542" max="1542" width="8.140625" customWidth="1"/>
    <col min="1543" max="1543" width="7.140625" customWidth="1"/>
    <col min="1544" max="1544" width="9.140625" customWidth="1"/>
    <col min="1545" max="1545" width="9" customWidth="1"/>
    <col min="1546" max="1546" width="0" hidden="1" customWidth="1"/>
    <col min="1547" max="1547" width="16" customWidth="1"/>
    <col min="1793" max="1793" width="3.140625" customWidth="1"/>
    <col min="1794" max="1794" width="4.140625" customWidth="1"/>
    <col min="1795" max="1795" width="14.140625" bestFit="1" customWidth="1"/>
    <col min="1797" max="1797" width="14" customWidth="1"/>
    <col min="1798" max="1798" width="8.140625" customWidth="1"/>
    <col min="1799" max="1799" width="7.140625" customWidth="1"/>
    <col min="1800" max="1800" width="9.140625" customWidth="1"/>
    <col min="1801" max="1801" width="9" customWidth="1"/>
    <col min="1802" max="1802" width="0" hidden="1" customWidth="1"/>
    <col min="1803" max="1803" width="16" customWidth="1"/>
    <col min="2049" max="2049" width="3.140625" customWidth="1"/>
    <col min="2050" max="2050" width="4.140625" customWidth="1"/>
    <col min="2051" max="2051" width="14.140625" bestFit="1" customWidth="1"/>
    <col min="2053" max="2053" width="14" customWidth="1"/>
    <col min="2054" max="2054" width="8.140625" customWidth="1"/>
    <col min="2055" max="2055" width="7.140625" customWidth="1"/>
    <col min="2056" max="2056" width="9.140625" customWidth="1"/>
    <col min="2057" max="2057" width="9" customWidth="1"/>
    <col min="2058" max="2058" width="0" hidden="1" customWidth="1"/>
    <col min="2059" max="2059" width="16" customWidth="1"/>
    <col min="2305" max="2305" width="3.140625" customWidth="1"/>
    <col min="2306" max="2306" width="4.140625" customWidth="1"/>
    <col min="2307" max="2307" width="14.140625" bestFit="1" customWidth="1"/>
    <col min="2309" max="2309" width="14" customWidth="1"/>
    <col min="2310" max="2310" width="8.140625" customWidth="1"/>
    <col min="2311" max="2311" width="7.140625" customWidth="1"/>
    <col min="2312" max="2312" width="9.140625" customWidth="1"/>
    <col min="2313" max="2313" width="9" customWidth="1"/>
    <col min="2314" max="2314" width="0" hidden="1" customWidth="1"/>
    <col min="2315" max="2315" width="16" customWidth="1"/>
    <col min="2561" max="2561" width="3.140625" customWidth="1"/>
    <col min="2562" max="2562" width="4.140625" customWidth="1"/>
    <col min="2563" max="2563" width="14.140625" bestFit="1" customWidth="1"/>
    <col min="2565" max="2565" width="14" customWidth="1"/>
    <col min="2566" max="2566" width="8.140625" customWidth="1"/>
    <col min="2567" max="2567" width="7.140625" customWidth="1"/>
    <col min="2568" max="2568" width="9.140625" customWidth="1"/>
    <col min="2569" max="2569" width="9" customWidth="1"/>
    <col min="2570" max="2570" width="0" hidden="1" customWidth="1"/>
    <col min="2571" max="2571" width="16" customWidth="1"/>
    <col min="2817" max="2817" width="3.140625" customWidth="1"/>
    <col min="2818" max="2818" width="4.140625" customWidth="1"/>
    <col min="2819" max="2819" width="14.140625" bestFit="1" customWidth="1"/>
    <col min="2821" max="2821" width="14" customWidth="1"/>
    <col min="2822" max="2822" width="8.140625" customWidth="1"/>
    <col min="2823" max="2823" width="7.140625" customWidth="1"/>
    <col min="2824" max="2824" width="9.140625" customWidth="1"/>
    <col min="2825" max="2825" width="9" customWidth="1"/>
    <col min="2826" max="2826" width="0" hidden="1" customWidth="1"/>
    <col min="2827" max="2827" width="16" customWidth="1"/>
    <col min="3073" max="3073" width="3.140625" customWidth="1"/>
    <col min="3074" max="3074" width="4.140625" customWidth="1"/>
    <col min="3075" max="3075" width="14.140625" bestFit="1" customWidth="1"/>
    <col min="3077" max="3077" width="14" customWidth="1"/>
    <col min="3078" max="3078" width="8.140625" customWidth="1"/>
    <col min="3079" max="3079" width="7.140625" customWidth="1"/>
    <col min="3080" max="3080" width="9.140625" customWidth="1"/>
    <col min="3081" max="3081" width="9" customWidth="1"/>
    <col min="3082" max="3082" width="0" hidden="1" customWidth="1"/>
    <col min="3083" max="3083" width="16" customWidth="1"/>
    <col min="3329" max="3329" width="3.140625" customWidth="1"/>
    <col min="3330" max="3330" width="4.140625" customWidth="1"/>
    <col min="3331" max="3331" width="14.140625" bestFit="1" customWidth="1"/>
    <col min="3333" max="3333" width="14" customWidth="1"/>
    <col min="3334" max="3334" width="8.140625" customWidth="1"/>
    <col min="3335" max="3335" width="7.140625" customWidth="1"/>
    <col min="3336" max="3336" width="9.140625" customWidth="1"/>
    <col min="3337" max="3337" width="9" customWidth="1"/>
    <col min="3338" max="3338" width="0" hidden="1" customWidth="1"/>
    <col min="3339" max="3339" width="16" customWidth="1"/>
    <col min="3585" max="3585" width="3.140625" customWidth="1"/>
    <col min="3586" max="3586" width="4.140625" customWidth="1"/>
    <col min="3587" max="3587" width="14.140625" bestFit="1" customWidth="1"/>
    <col min="3589" max="3589" width="14" customWidth="1"/>
    <col min="3590" max="3590" width="8.140625" customWidth="1"/>
    <col min="3591" max="3591" width="7.140625" customWidth="1"/>
    <col min="3592" max="3592" width="9.140625" customWidth="1"/>
    <col min="3593" max="3593" width="9" customWidth="1"/>
    <col min="3594" max="3594" width="0" hidden="1" customWidth="1"/>
    <col min="3595" max="3595" width="16" customWidth="1"/>
    <col min="3841" max="3841" width="3.140625" customWidth="1"/>
    <col min="3842" max="3842" width="4.140625" customWidth="1"/>
    <col min="3843" max="3843" width="14.140625" bestFit="1" customWidth="1"/>
    <col min="3845" max="3845" width="14" customWidth="1"/>
    <col min="3846" max="3846" width="8.140625" customWidth="1"/>
    <col min="3847" max="3847" width="7.140625" customWidth="1"/>
    <col min="3848" max="3848" width="9.140625" customWidth="1"/>
    <col min="3849" max="3849" width="9" customWidth="1"/>
    <col min="3850" max="3850" width="0" hidden="1" customWidth="1"/>
    <col min="3851" max="3851" width="16" customWidth="1"/>
    <col min="4097" max="4097" width="3.140625" customWidth="1"/>
    <col min="4098" max="4098" width="4.140625" customWidth="1"/>
    <col min="4099" max="4099" width="14.140625" bestFit="1" customWidth="1"/>
    <col min="4101" max="4101" width="14" customWidth="1"/>
    <col min="4102" max="4102" width="8.140625" customWidth="1"/>
    <col min="4103" max="4103" width="7.140625" customWidth="1"/>
    <col min="4104" max="4104" width="9.140625" customWidth="1"/>
    <col min="4105" max="4105" width="9" customWidth="1"/>
    <col min="4106" max="4106" width="0" hidden="1" customWidth="1"/>
    <col min="4107" max="4107" width="16" customWidth="1"/>
    <col min="4353" max="4353" width="3.140625" customWidth="1"/>
    <col min="4354" max="4354" width="4.140625" customWidth="1"/>
    <col min="4355" max="4355" width="14.140625" bestFit="1" customWidth="1"/>
    <col min="4357" max="4357" width="14" customWidth="1"/>
    <col min="4358" max="4358" width="8.140625" customWidth="1"/>
    <col min="4359" max="4359" width="7.140625" customWidth="1"/>
    <col min="4360" max="4360" width="9.140625" customWidth="1"/>
    <col min="4361" max="4361" width="9" customWidth="1"/>
    <col min="4362" max="4362" width="0" hidden="1" customWidth="1"/>
    <col min="4363" max="4363" width="16" customWidth="1"/>
    <col min="4609" max="4609" width="3.140625" customWidth="1"/>
    <col min="4610" max="4610" width="4.140625" customWidth="1"/>
    <col min="4611" max="4611" width="14.140625" bestFit="1" customWidth="1"/>
    <col min="4613" max="4613" width="14" customWidth="1"/>
    <col min="4614" max="4614" width="8.140625" customWidth="1"/>
    <col min="4615" max="4615" width="7.140625" customWidth="1"/>
    <col min="4616" max="4616" width="9.140625" customWidth="1"/>
    <col min="4617" max="4617" width="9" customWidth="1"/>
    <col min="4618" max="4618" width="0" hidden="1" customWidth="1"/>
    <col min="4619" max="4619" width="16" customWidth="1"/>
    <col min="4865" max="4865" width="3.140625" customWidth="1"/>
    <col min="4866" max="4866" width="4.140625" customWidth="1"/>
    <col min="4867" max="4867" width="14.140625" bestFit="1" customWidth="1"/>
    <col min="4869" max="4869" width="14" customWidth="1"/>
    <col min="4870" max="4870" width="8.140625" customWidth="1"/>
    <col min="4871" max="4871" width="7.140625" customWidth="1"/>
    <col min="4872" max="4872" width="9.140625" customWidth="1"/>
    <col min="4873" max="4873" width="9" customWidth="1"/>
    <col min="4874" max="4874" width="0" hidden="1" customWidth="1"/>
    <col min="4875" max="4875" width="16" customWidth="1"/>
    <col min="5121" max="5121" width="3.140625" customWidth="1"/>
    <col min="5122" max="5122" width="4.140625" customWidth="1"/>
    <col min="5123" max="5123" width="14.140625" bestFit="1" customWidth="1"/>
    <col min="5125" max="5125" width="14" customWidth="1"/>
    <col min="5126" max="5126" width="8.140625" customWidth="1"/>
    <col min="5127" max="5127" width="7.140625" customWidth="1"/>
    <col min="5128" max="5128" width="9.140625" customWidth="1"/>
    <col min="5129" max="5129" width="9" customWidth="1"/>
    <col min="5130" max="5130" width="0" hidden="1" customWidth="1"/>
    <col min="5131" max="5131" width="16" customWidth="1"/>
    <col min="5377" max="5377" width="3.140625" customWidth="1"/>
    <col min="5378" max="5378" width="4.140625" customWidth="1"/>
    <col min="5379" max="5379" width="14.140625" bestFit="1" customWidth="1"/>
    <col min="5381" max="5381" width="14" customWidth="1"/>
    <col min="5382" max="5382" width="8.140625" customWidth="1"/>
    <col min="5383" max="5383" width="7.140625" customWidth="1"/>
    <col min="5384" max="5384" width="9.140625" customWidth="1"/>
    <col min="5385" max="5385" width="9" customWidth="1"/>
    <col min="5386" max="5386" width="0" hidden="1" customWidth="1"/>
    <col min="5387" max="5387" width="16" customWidth="1"/>
    <col min="5633" max="5633" width="3.140625" customWidth="1"/>
    <col min="5634" max="5634" width="4.140625" customWidth="1"/>
    <col min="5635" max="5635" width="14.140625" bestFit="1" customWidth="1"/>
    <col min="5637" max="5637" width="14" customWidth="1"/>
    <col min="5638" max="5638" width="8.140625" customWidth="1"/>
    <col min="5639" max="5639" width="7.140625" customWidth="1"/>
    <col min="5640" max="5640" width="9.140625" customWidth="1"/>
    <col min="5641" max="5641" width="9" customWidth="1"/>
    <col min="5642" max="5642" width="0" hidden="1" customWidth="1"/>
    <col min="5643" max="5643" width="16" customWidth="1"/>
    <col min="5889" max="5889" width="3.140625" customWidth="1"/>
    <col min="5890" max="5890" width="4.140625" customWidth="1"/>
    <col min="5891" max="5891" width="14.140625" bestFit="1" customWidth="1"/>
    <col min="5893" max="5893" width="14" customWidth="1"/>
    <col min="5894" max="5894" width="8.140625" customWidth="1"/>
    <col min="5895" max="5895" width="7.140625" customWidth="1"/>
    <col min="5896" max="5896" width="9.140625" customWidth="1"/>
    <col min="5897" max="5897" width="9" customWidth="1"/>
    <col min="5898" max="5898" width="0" hidden="1" customWidth="1"/>
    <col min="5899" max="5899" width="16" customWidth="1"/>
    <col min="6145" max="6145" width="3.140625" customWidth="1"/>
    <col min="6146" max="6146" width="4.140625" customWidth="1"/>
    <col min="6147" max="6147" width="14.140625" bestFit="1" customWidth="1"/>
    <col min="6149" max="6149" width="14" customWidth="1"/>
    <col min="6150" max="6150" width="8.140625" customWidth="1"/>
    <col min="6151" max="6151" width="7.140625" customWidth="1"/>
    <col min="6152" max="6152" width="9.140625" customWidth="1"/>
    <col min="6153" max="6153" width="9" customWidth="1"/>
    <col min="6154" max="6154" width="0" hidden="1" customWidth="1"/>
    <col min="6155" max="6155" width="16" customWidth="1"/>
    <col min="6401" max="6401" width="3.140625" customWidth="1"/>
    <col min="6402" max="6402" width="4.140625" customWidth="1"/>
    <col min="6403" max="6403" width="14.140625" bestFit="1" customWidth="1"/>
    <col min="6405" max="6405" width="14" customWidth="1"/>
    <col min="6406" max="6406" width="8.140625" customWidth="1"/>
    <col min="6407" max="6407" width="7.140625" customWidth="1"/>
    <col min="6408" max="6408" width="9.140625" customWidth="1"/>
    <col min="6409" max="6409" width="9" customWidth="1"/>
    <col min="6410" max="6410" width="0" hidden="1" customWidth="1"/>
    <col min="6411" max="6411" width="16" customWidth="1"/>
    <col min="6657" max="6657" width="3.140625" customWidth="1"/>
    <col min="6658" max="6658" width="4.140625" customWidth="1"/>
    <col min="6659" max="6659" width="14.140625" bestFit="1" customWidth="1"/>
    <col min="6661" max="6661" width="14" customWidth="1"/>
    <col min="6662" max="6662" width="8.140625" customWidth="1"/>
    <col min="6663" max="6663" width="7.140625" customWidth="1"/>
    <col min="6664" max="6664" width="9.140625" customWidth="1"/>
    <col min="6665" max="6665" width="9" customWidth="1"/>
    <col min="6666" max="6666" width="0" hidden="1" customWidth="1"/>
    <col min="6667" max="6667" width="16" customWidth="1"/>
    <col min="6913" max="6913" width="3.140625" customWidth="1"/>
    <col min="6914" max="6914" width="4.140625" customWidth="1"/>
    <col min="6915" max="6915" width="14.140625" bestFit="1" customWidth="1"/>
    <col min="6917" max="6917" width="14" customWidth="1"/>
    <col min="6918" max="6918" width="8.140625" customWidth="1"/>
    <col min="6919" max="6919" width="7.140625" customWidth="1"/>
    <col min="6920" max="6920" width="9.140625" customWidth="1"/>
    <col min="6921" max="6921" width="9" customWidth="1"/>
    <col min="6922" max="6922" width="0" hidden="1" customWidth="1"/>
    <col min="6923" max="6923" width="16" customWidth="1"/>
    <col min="7169" max="7169" width="3.140625" customWidth="1"/>
    <col min="7170" max="7170" width="4.140625" customWidth="1"/>
    <col min="7171" max="7171" width="14.140625" bestFit="1" customWidth="1"/>
    <col min="7173" max="7173" width="14" customWidth="1"/>
    <col min="7174" max="7174" width="8.140625" customWidth="1"/>
    <col min="7175" max="7175" width="7.140625" customWidth="1"/>
    <col min="7176" max="7176" width="9.140625" customWidth="1"/>
    <col min="7177" max="7177" width="9" customWidth="1"/>
    <col min="7178" max="7178" width="0" hidden="1" customWidth="1"/>
    <col min="7179" max="7179" width="16" customWidth="1"/>
    <col min="7425" max="7425" width="3.140625" customWidth="1"/>
    <col min="7426" max="7426" width="4.140625" customWidth="1"/>
    <col min="7427" max="7427" width="14.140625" bestFit="1" customWidth="1"/>
    <col min="7429" max="7429" width="14" customWidth="1"/>
    <col min="7430" max="7430" width="8.140625" customWidth="1"/>
    <col min="7431" max="7431" width="7.140625" customWidth="1"/>
    <col min="7432" max="7432" width="9.140625" customWidth="1"/>
    <col min="7433" max="7433" width="9" customWidth="1"/>
    <col min="7434" max="7434" width="0" hidden="1" customWidth="1"/>
    <col min="7435" max="7435" width="16" customWidth="1"/>
    <col min="7681" max="7681" width="3.140625" customWidth="1"/>
    <col min="7682" max="7682" width="4.140625" customWidth="1"/>
    <col min="7683" max="7683" width="14.140625" bestFit="1" customWidth="1"/>
    <col min="7685" max="7685" width="14" customWidth="1"/>
    <col min="7686" max="7686" width="8.140625" customWidth="1"/>
    <col min="7687" max="7687" width="7.140625" customWidth="1"/>
    <col min="7688" max="7688" width="9.140625" customWidth="1"/>
    <col min="7689" max="7689" width="9" customWidth="1"/>
    <col min="7690" max="7690" width="0" hidden="1" customWidth="1"/>
    <col min="7691" max="7691" width="16" customWidth="1"/>
    <col min="7937" max="7937" width="3.140625" customWidth="1"/>
    <col min="7938" max="7938" width="4.140625" customWidth="1"/>
    <col min="7939" max="7939" width="14.140625" bestFit="1" customWidth="1"/>
    <col min="7941" max="7941" width="14" customWidth="1"/>
    <col min="7942" max="7942" width="8.140625" customWidth="1"/>
    <col min="7943" max="7943" width="7.140625" customWidth="1"/>
    <col min="7944" max="7944" width="9.140625" customWidth="1"/>
    <col min="7945" max="7945" width="9" customWidth="1"/>
    <col min="7946" max="7946" width="0" hidden="1" customWidth="1"/>
    <col min="7947" max="7947" width="16" customWidth="1"/>
    <col min="8193" max="8193" width="3.140625" customWidth="1"/>
    <col min="8194" max="8194" width="4.140625" customWidth="1"/>
    <col min="8195" max="8195" width="14.140625" bestFit="1" customWidth="1"/>
    <col min="8197" max="8197" width="14" customWidth="1"/>
    <col min="8198" max="8198" width="8.140625" customWidth="1"/>
    <col min="8199" max="8199" width="7.140625" customWidth="1"/>
    <col min="8200" max="8200" width="9.140625" customWidth="1"/>
    <col min="8201" max="8201" width="9" customWidth="1"/>
    <col min="8202" max="8202" width="0" hidden="1" customWidth="1"/>
    <col min="8203" max="8203" width="16" customWidth="1"/>
    <col min="8449" max="8449" width="3.140625" customWidth="1"/>
    <col min="8450" max="8450" width="4.140625" customWidth="1"/>
    <col min="8451" max="8451" width="14.140625" bestFit="1" customWidth="1"/>
    <col min="8453" max="8453" width="14" customWidth="1"/>
    <col min="8454" max="8454" width="8.140625" customWidth="1"/>
    <col min="8455" max="8455" width="7.140625" customWidth="1"/>
    <col min="8456" max="8456" width="9.140625" customWidth="1"/>
    <col min="8457" max="8457" width="9" customWidth="1"/>
    <col min="8458" max="8458" width="0" hidden="1" customWidth="1"/>
    <col min="8459" max="8459" width="16" customWidth="1"/>
    <col min="8705" max="8705" width="3.140625" customWidth="1"/>
    <col min="8706" max="8706" width="4.140625" customWidth="1"/>
    <col min="8707" max="8707" width="14.140625" bestFit="1" customWidth="1"/>
    <col min="8709" max="8709" width="14" customWidth="1"/>
    <col min="8710" max="8710" width="8.140625" customWidth="1"/>
    <col min="8711" max="8711" width="7.140625" customWidth="1"/>
    <col min="8712" max="8712" width="9.140625" customWidth="1"/>
    <col min="8713" max="8713" width="9" customWidth="1"/>
    <col min="8714" max="8714" width="0" hidden="1" customWidth="1"/>
    <col min="8715" max="8715" width="16" customWidth="1"/>
    <col min="8961" max="8961" width="3.140625" customWidth="1"/>
    <col min="8962" max="8962" width="4.140625" customWidth="1"/>
    <col min="8963" max="8963" width="14.140625" bestFit="1" customWidth="1"/>
    <col min="8965" max="8965" width="14" customWidth="1"/>
    <col min="8966" max="8966" width="8.140625" customWidth="1"/>
    <col min="8967" max="8967" width="7.140625" customWidth="1"/>
    <col min="8968" max="8968" width="9.140625" customWidth="1"/>
    <col min="8969" max="8969" width="9" customWidth="1"/>
    <col min="8970" max="8970" width="0" hidden="1" customWidth="1"/>
    <col min="8971" max="8971" width="16" customWidth="1"/>
    <col min="9217" max="9217" width="3.140625" customWidth="1"/>
    <col min="9218" max="9218" width="4.140625" customWidth="1"/>
    <col min="9219" max="9219" width="14.140625" bestFit="1" customWidth="1"/>
    <col min="9221" max="9221" width="14" customWidth="1"/>
    <col min="9222" max="9222" width="8.140625" customWidth="1"/>
    <col min="9223" max="9223" width="7.140625" customWidth="1"/>
    <col min="9224" max="9224" width="9.140625" customWidth="1"/>
    <col min="9225" max="9225" width="9" customWidth="1"/>
    <col min="9226" max="9226" width="0" hidden="1" customWidth="1"/>
    <col min="9227" max="9227" width="16" customWidth="1"/>
    <col min="9473" max="9473" width="3.140625" customWidth="1"/>
    <col min="9474" max="9474" width="4.140625" customWidth="1"/>
    <col min="9475" max="9475" width="14.140625" bestFit="1" customWidth="1"/>
    <col min="9477" max="9477" width="14" customWidth="1"/>
    <col min="9478" max="9478" width="8.140625" customWidth="1"/>
    <col min="9479" max="9479" width="7.140625" customWidth="1"/>
    <col min="9480" max="9480" width="9.140625" customWidth="1"/>
    <col min="9481" max="9481" width="9" customWidth="1"/>
    <col min="9482" max="9482" width="0" hidden="1" customWidth="1"/>
    <col min="9483" max="9483" width="16" customWidth="1"/>
    <col min="9729" max="9729" width="3.140625" customWidth="1"/>
    <col min="9730" max="9730" width="4.140625" customWidth="1"/>
    <col min="9731" max="9731" width="14.140625" bestFit="1" customWidth="1"/>
    <col min="9733" max="9733" width="14" customWidth="1"/>
    <col min="9734" max="9734" width="8.140625" customWidth="1"/>
    <col min="9735" max="9735" width="7.140625" customWidth="1"/>
    <col min="9736" max="9736" width="9.140625" customWidth="1"/>
    <col min="9737" max="9737" width="9" customWidth="1"/>
    <col min="9738" max="9738" width="0" hidden="1" customWidth="1"/>
    <col min="9739" max="9739" width="16" customWidth="1"/>
    <col min="9985" max="9985" width="3.140625" customWidth="1"/>
    <col min="9986" max="9986" width="4.140625" customWidth="1"/>
    <col min="9987" max="9987" width="14.140625" bestFit="1" customWidth="1"/>
    <col min="9989" max="9989" width="14" customWidth="1"/>
    <col min="9990" max="9990" width="8.140625" customWidth="1"/>
    <col min="9991" max="9991" width="7.140625" customWidth="1"/>
    <col min="9992" max="9992" width="9.140625" customWidth="1"/>
    <col min="9993" max="9993" width="9" customWidth="1"/>
    <col min="9994" max="9994" width="0" hidden="1" customWidth="1"/>
    <col min="9995" max="9995" width="16" customWidth="1"/>
    <col min="10241" max="10241" width="3.140625" customWidth="1"/>
    <col min="10242" max="10242" width="4.140625" customWidth="1"/>
    <col min="10243" max="10243" width="14.140625" bestFit="1" customWidth="1"/>
    <col min="10245" max="10245" width="14" customWidth="1"/>
    <col min="10246" max="10246" width="8.140625" customWidth="1"/>
    <col min="10247" max="10247" width="7.140625" customWidth="1"/>
    <col min="10248" max="10248" width="9.140625" customWidth="1"/>
    <col min="10249" max="10249" width="9" customWidth="1"/>
    <col min="10250" max="10250" width="0" hidden="1" customWidth="1"/>
    <col min="10251" max="10251" width="16" customWidth="1"/>
    <col min="10497" max="10497" width="3.140625" customWidth="1"/>
    <col min="10498" max="10498" width="4.140625" customWidth="1"/>
    <col min="10499" max="10499" width="14.140625" bestFit="1" customWidth="1"/>
    <col min="10501" max="10501" width="14" customWidth="1"/>
    <col min="10502" max="10502" width="8.140625" customWidth="1"/>
    <col min="10503" max="10503" width="7.140625" customWidth="1"/>
    <col min="10504" max="10504" width="9.140625" customWidth="1"/>
    <col min="10505" max="10505" width="9" customWidth="1"/>
    <col min="10506" max="10506" width="0" hidden="1" customWidth="1"/>
    <col min="10507" max="10507" width="16" customWidth="1"/>
    <col min="10753" max="10753" width="3.140625" customWidth="1"/>
    <col min="10754" max="10754" width="4.140625" customWidth="1"/>
    <col min="10755" max="10755" width="14.140625" bestFit="1" customWidth="1"/>
    <col min="10757" max="10757" width="14" customWidth="1"/>
    <col min="10758" max="10758" width="8.140625" customWidth="1"/>
    <col min="10759" max="10759" width="7.140625" customWidth="1"/>
    <col min="10760" max="10760" width="9.140625" customWidth="1"/>
    <col min="10761" max="10761" width="9" customWidth="1"/>
    <col min="10762" max="10762" width="0" hidden="1" customWidth="1"/>
    <col min="10763" max="10763" width="16" customWidth="1"/>
    <col min="11009" max="11009" width="3.140625" customWidth="1"/>
    <col min="11010" max="11010" width="4.140625" customWidth="1"/>
    <col min="11011" max="11011" width="14.140625" bestFit="1" customWidth="1"/>
    <col min="11013" max="11013" width="14" customWidth="1"/>
    <col min="11014" max="11014" width="8.140625" customWidth="1"/>
    <col min="11015" max="11015" width="7.140625" customWidth="1"/>
    <col min="11016" max="11016" width="9.140625" customWidth="1"/>
    <col min="11017" max="11017" width="9" customWidth="1"/>
    <col min="11018" max="11018" width="0" hidden="1" customWidth="1"/>
    <col min="11019" max="11019" width="16" customWidth="1"/>
    <col min="11265" max="11265" width="3.140625" customWidth="1"/>
    <col min="11266" max="11266" width="4.140625" customWidth="1"/>
    <col min="11267" max="11267" width="14.140625" bestFit="1" customWidth="1"/>
    <col min="11269" max="11269" width="14" customWidth="1"/>
    <col min="11270" max="11270" width="8.140625" customWidth="1"/>
    <col min="11271" max="11271" width="7.140625" customWidth="1"/>
    <col min="11272" max="11272" width="9.140625" customWidth="1"/>
    <col min="11273" max="11273" width="9" customWidth="1"/>
    <col min="11274" max="11274" width="0" hidden="1" customWidth="1"/>
    <col min="11275" max="11275" width="16" customWidth="1"/>
    <col min="11521" max="11521" width="3.140625" customWidth="1"/>
    <col min="11522" max="11522" width="4.140625" customWidth="1"/>
    <col min="11523" max="11523" width="14.140625" bestFit="1" customWidth="1"/>
    <col min="11525" max="11525" width="14" customWidth="1"/>
    <col min="11526" max="11526" width="8.140625" customWidth="1"/>
    <col min="11527" max="11527" width="7.140625" customWidth="1"/>
    <col min="11528" max="11528" width="9.140625" customWidth="1"/>
    <col min="11529" max="11529" width="9" customWidth="1"/>
    <col min="11530" max="11530" width="0" hidden="1" customWidth="1"/>
    <col min="11531" max="11531" width="16" customWidth="1"/>
    <col min="11777" max="11777" width="3.140625" customWidth="1"/>
    <col min="11778" max="11778" width="4.140625" customWidth="1"/>
    <col min="11779" max="11779" width="14.140625" bestFit="1" customWidth="1"/>
    <col min="11781" max="11781" width="14" customWidth="1"/>
    <col min="11782" max="11782" width="8.140625" customWidth="1"/>
    <col min="11783" max="11783" width="7.140625" customWidth="1"/>
    <col min="11784" max="11784" width="9.140625" customWidth="1"/>
    <col min="11785" max="11785" width="9" customWidth="1"/>
    <col min="11786" max="11786" width="0" hidden="1" customWidth="1"/>
    <col min="11787" max="11787" width="16" customWidth="1"/>
    <col min="12033" max="12033" width="3.140625" customWidth="1"/>
    <col min="12034" max="12034" width="4.140625" customWidth="1"/>
    <col min="12035" max="12035" width="14.140625" bestFit="1" customWidth="1"/>
    <col min="12037" max="12037" width="14" customWidth="1"/>
    <col min="12038" max="12038" width="8.140625" customWidth="1"/>
    <col min="12039" max="12039" width="7.140625" customWidth="1"/>
    <col min="12040" max="12040" width="9.140625" customWidth="1"/>
    <col min="12041" max="12041" width="9" customWidth="1"/>
    <col min="12042" max="12042" width="0" hidden="1" customWidth="1"/>
    <col min="12043" max="12043" width="16" customWidth="1"/>
    <col min="12289" max="12289" width="3.140625" customWidth="1"/>
    <col min="12290" max="12290" width="4.140625" customWidth="1"/>
    <col min="12291" max="12291" width="14.140625" bestFit="1" customWidth="1"/>
    <col min="12293" max="12293" width="14" customWidth="1"/>
    <col min="12294" max="12294" width="8.140625" customWidth="1"/>
    <col min="12295" max="12295" width="7.140625" customWidth="1"/>
    <col min="12296" max="12296" width="9.140625" customWidth="1"/>
    <col min="12297" max="12297" width="9" customWidth="1"/>
    <col min="12298" max="12298" width="0" hidden="1" customWidth="1"/>
    <col min="12299" max="12299" width="16" customWidth="1"/>
    <col min="12545" max="12545" width="3.140625" customWidth="1"/>
    <col min="12546" max="12546" width="4.140625" customWidth="1"/>
    <col min="12547" max="12547" width="14.140625" bestFit="1" customWidth="1"/>
    <col min="12549" max="12549" width="14" customWidth="1"/>
    <col min="12550" max="12550" width="8.140625" customWidth="1"/>
    <col min="12551" max="12551" width="7.140625" customWidth="1"/>
    <col min="12552" max="12552" width="9.140625" customWidth="1"/>
    <col min="12553" max="12553" width="9" customWidth="1"/>
    <col min="12554" max="12554" width="0" hidden="1" customWidth="1"/>
    <col min="12555" max="12555" width="16" customWidth="1"/>
    <col min="12801" max="12801" width="3.140625" customWidth="1"/>
    <col min="12802" max="12802" width="4.140625" customWidth="1"/>
    <col min="12803" max="12803" width="14.140625" bestFit="1" customWidth="1"/>
    <col min="12805" max="12805" width="14" customWidth="1"/>
    <col min="12806" max="12806" width="8.140625" customWidth="1"/>
    <col min="12807" max="12807" width="7.140625" customWidth="1"/>
    <col min="12808" max="12808" width="9.140625" customWidth="1"/>
    <col min="12809" max="12809" width="9" customWidth="1"/>
    <col min="12810" max="12810" width="0" hidden="1" customWidth="1"/>
    <col min="12811" max="12811" width="16" customWidth="1"/>
    <col min="13057" max="13057" width="3.140625" customWidth="1"/>
    <col min="13058" max="13058" width="4.140625" customWidth="1"/>
    <col min="13059" max="13059" width="14.140625" bestFit="1" customWidth="1"/>
    <col min="13061" max="13061" width="14" customWidth="1"/>
    <col min="13062" max="13062" width="8.140625" customWidth="1"/>
    <col min="13063" max="13063" width="7.140625" customWidth="1"/>
    <col min="13064" max="13064" width="9.140625" customWidth="1"/>
    <col min="13065" max="13065" width="9" customWidth="1"/>
    <col min="13066" max="13066" width="0" hidden="1" customWidth="1"/>
    <col min="13067" max="13067" width="16" customWidth="1"/>
    <col min="13313" max="13313" width="3.140625" customWidth="1"/>
    <col min="13314" max="13314" width="4.140625" customWidth="1"/>
    <col min="13315" max="13315" width="14.140625" bestFit="1" customWidth="1"/>
    <col min="13317" max="13317" width="14" customWidth="1"/>
    <col min="13318" max="13318" width="8.140625" customWidth="1"/>
    <col min="13319" max="13319" width="7.140625" customWidth="1"/>
    <col min="13320" max="13320" width="9.140625" customWidth="1"/>
    <col min="13321" max="13321" width="9" customWidth="1"/>
    <col min="13322" max="13322" width="0" hidden="1" customWidth="1"/>
    <col min="13323" max="13323" width="16" customWidth="1"/>
    <col min="13569" max="13569" width="3.140625" customWidth="1"/>
    <col min="13570" max="13570" width="4.140625" customWidth="1"/>
    <col min="13571" max="13571" width="14.140625" bestFit="1" customWidth="1"/>
    <col min="13573" max="13573" width="14" customWidth="1"/>
    <col min="13574" max="13574" width="8.140625" customWidth="1"/>
    <col min="13575" max="13575" width="7.140625" customWidth="1"/>
    <col min="13576" max="13576" width="9.140625" customWidth="1"/>
    <col min="13577" max="13577" width="9" customWidth="1"/>
    <col min="13578" max="13578" width="0" hidden="1" customWidth="1"/>
    <col min="13579" max="13579" width="16" customWidth="1"/>
    <col min="13825" max="13825" width="3.140625" customWidth="1"/>
    <col min="13826" max="13826" width="4.140625" customWidth="1"/>
    <col min="13827" max="13827" width="14.140625" bestFit="1" customWidth="1"/>
    <col min="13829" max="13829" width="14" customWidth="1"/>
    <col min="13830" max="13830" width="8.140625" customWidth="1"/>
    <col min="13831" max="13831" width="7.140625" customWidth="1"/>
    <col min="13832" max="13832" width="9.140625" customWidth="1"/>
    <col min="13833" max="13833" width="9" customWidth="1"/>
    <col min="13834" max="13834" width="0" hidden="1" customWidth="1"/>
    <col min="13835" max="13835" width="16" customWidth="1"/>
    <col min="14081" max="14081" width="3.140625" customWidth="1"/>
    <col min="14082" max="14082" width="4.140625" customWidth="1"/>
    <col min="14083" max="14083" width="14.140625" bestFit="1" customWidth="1"/>
    <col min="14085" max="14085" width="14" customWidth="1"/>
    <col min="14086" max="14086" width="8.140625" customWidth="1"/>
    <col min="14087" max="14087" width="7.140625" customWidth="1"/>
    <col min="14088" max="14088" width="9.140625" customWidth="1"/>
    <col min="14089" max="14089" width="9" customWidth="1"/>
    <col min="14090" max="14090" width="0" hidden="1" customWidth="1"/>
    <col min="14091" max="14091" width="16" customWidth="1"/>
    <col min="14337" max="14337" width="3.140625" customWidth="1"/>
    <col min="14338" max="14338" width="4.140625" customWidth="1"/>
    <col min="14339" max="14339" width="14.140625" bestFit="1" customWidth="1"/>
    <col min="14341" max="14341" width="14" customWidth="1"/>
    <col min="14342" max="14342" width="8.140625" customWidth="1"/>
    <col min="14343" max="14343" width="7.140625" customWidth="1"/>
    <col min="14344" max="14344" width="9.140625" customWidth="1"/>
    <col min="14345" max="14345" width="9" customWidth="1"/>
    <col min="14346" max="14346" width="0" hidden="1" customWidth="1"/>
    <col min="14347" max="14347" width="16" customWidth="1"/>
    <col min="14593" max="14593" width="3.140625" customWidth="1"/>
    <col min="14594" max="14594" width="4.140625" customWidth="1"/>
    <col min="14595" max="14595" width="14.140625" bestFit="1" customWidth="1"/>
    <col min="14597" max="14597" width="14" customWidth="1"/>
    <col min="14598" max="14598" width="8.140625" customWidth="1"/>
    <col min="14599" max="14599" width="7.140625" customWidth="1"/>
    <col min="14600" max="14600" width="9.140625" customWidth="1"/>
    <col min="14601" max="14601" width="9" customWidth="1"/>
    <col min="14602" max="14602" width="0" hidden="1" customWidth="1"/>
    <col min="14603" max="14603" width="16" customWidth="1"/>
    <col min="14849" max="14849" width="3.140625" customWidth="1"/>
    <col min="14850" max="14850" width="4.140625" customWidth="1"/>
    <col min="14851" max="14851" width="14.140625" bestFit="1" customWidth="1"/>
    <col min="14853" max="14853" width="14" customWidth="1"/>
    <col min="14854" max="14854" width="8.140625" customWidth="1"/>
    <col min="14855" max="14855" width="7.140625" customWidth="1"/>
    <col min="14856" max="14856" width="9.140625" customWidth="1"/>
    <col min="14857" max="14857" width="9" customWidth="1"/>
    <col min="14858" max="14858" width="0" hidden="1" customWidth="1"/>
    <col min="14859" max="14859" width="16" customWidth="1"/>
    <col min="15105" max="15105" width="3.140625" customWidth="1"/>
    <col min="15106" max="15106" width="4.140625" customWidth="1"/>
    <col min="15107" max="15107" width="14.140625" bestFit="1" customWidth="1"/>
    <col min="15109" max="15109" width="14" customWidth="1"/>
    <col min="15110" max="15110" width="8.140625" customWidth="1"/>
    <col min="15111" max="15111" width="7.140625" customWidth="1"/>
    <col min="15112" max="15112" width="9.140625" customWidth="1"/>
    <col min="15113" max="15113" width="9" customWidth="1"/>
    <col min="15114" max="15114" width="0" hidden="1" customWidth="1"/>
    <col min="15115" max="15115" width="16" customWidth="1"/>
    <col min="15361" max="15361" width="3.140625" customWidth="1"/>
    <col min="15362" max="15362" width="4.140625" customWidth="1"/>
    <col min="15363" max="15363" width="14.140625" bestFit="1" customWidth="1"/>
    <col min="15365" max="15365" width="14" customWidth="1"/>
    <col min="15366" max="15366" width="8.140625" customWidth="1"/>
    <col min="15367" max="15367" width="7.140625" customWidth="1"/>
    <col min="15368" max="15368" width="9.140625" customWidth="1"/>
    <col min="15369" max="15369" width="9" customWidth="1"/>
    <col min="15370" max="15370" width="0" hidden="1" customWidth="1"/>
    <col min="15371" max="15371" width="16" customWidth="1"/>
    <col min="15617" max="15617" width="3.140625" customWidth="1"/>
    <col min="15618" max="15618" width="4.140625" customWidth="1"/>
    <col min="15619" max="15619" width="14.140625" bestFit="1" customWidth="1"/>
    <col min="15621" max="15621" width="14" customWidth="1"/>
    <col min="15622" max="15622" width="8.140625" customWidth="1"/>
    <col min="15623" max="15623" width="7.140625" customWidth="1"/>
    <col min="15624" max="15624" width="9.140625" customWidth="1"/>
    <col min="15625" max="15625" width="9" customWidth="1"/>
    <col min="15626" max="15626" width="0" hidden="1" customWidth="1"/>
    <col min="15627" max="15627" width="16" customWidth="1"/>
    <col min="15873" max="15873" width="3.140625" customWidth="1"/>
    <col min="15874" max="15874" width="4.140625" customWidth="1"/>
    <col min="15875" max="15875" width="14.140625" bestFit="1" customWidth="1"/>
    <col min="15877" max="15877" width="14" customWidth="1"/>
    <col min="15878" max="15878" width="8.140625" customWidth="1"/>
    <col min="15879" max="15879" width="7.140625" customWidth="1"/>
    <col min="15880" max="15880" width="9.140625" customWidth="1"/>
    <col min="15881" max="15881" width="9" customWidth="1"/>
    <col min="15882" max="15882" width="0" hidden="1" customWidth="1"/>
    <col min="15883" max="15883" width="16" customWidth="1"/>
    <col min="16129" max="16129" width="3.140625" customWidth="1"/>
    <col min="16130" max="16130" width="4.140625" customWidth="1"/>
    <col min="16131" max="16131" width="14.140625" bestFit="1" customWidth="1"/>
    <col min="16133" max="16133" width="14" customWidth="1"/>
    <col min="16134" max="16134" width="8.140625" customWidth="1"/>
    <col min="16135" max="16135" width="7.140625" customWidth="1"/>
    <col min="16136" max="16136" width="9.140625" customWidth="1"/>
    <col min="16137" max="16137" width="9" customWidth="1"/>
    <col min="16138" max="16138" width="0" hidden="1" customWidth="1"/>
    <col min="16139" max="16139" width="16" customWidth="1"/>
  </cols>
  <sheetData>
    <row r="1" spans="1:31" ht="18.75">
      <c r="A1" s="4"/>
      <c r="M1" s="2"/>
      <c r="N1" s="2"/>
      <c r="O1" s="2"/>
      <c r="P1" s="2"/>
      <c r="Q1" s="2"/>
      <c r="R1" s="2"/>
      <c r="S1" s="2"/>
      <c r="T1" s="2"/>
      <c r="U1" s="2"/>
      <c r="V1" s="1"/>
      <c r="W1" s="1"/>
    </row>
    <row r="2" spans="1:31" ht="18.75">
      <c r="A2" s="5" t="s">
        <v>21</v>
      </c>
      <c r="B2" s="5"/>
      <c r="M2" s="2"/>
      <c r="N2" s="2"/>
      <c r="O2" s="2"/>
      <c r="P2" s="2"/>
      <c r="Q2" s="2"/>
      <c r="R2" s="85"/>
      <c r="S2" s="85"/>
      <c r="T2" s="85"/>
      <c r="U2" s="85"/>
      <c r="V2" s="1"/>
      <c r="W2" s="1"/>
    </row>
    <row r="3" spans="1:31" ht="15.75" customHeight="1" thickBot="1">
      <c r="M3" s="2"/>
      <c r="N3" s="21"/>
      <c r="O3" s="93"/>
      <c r="P3" s="2"/>
      <c r="Q3" s="22"/>
      <c r="R3" s="22"/>
      <c r="S3" s="22"/>
      <c r="T3" s="2"/>
      <c r="U3" s="2"/>
      <c r="V3" s="1"/>
      <c r="W3" s="1"/>
    </row>
    <row r="4" spans="1:31" ht="27.75" customHeight="1" thickBot="1">
      <c r="A4" s="16" t="s">
        <v>22</v>
      </c>
      <c r="B4" s="17"/>
      <c r="C4" s="385">
        <v>44104</v>
      </c>
      <c r="D4" s="386"/>
      <c r="E4" s="4"/>
      <c r="F4" s="6"/>
      <c r="G4" s="6"/>
      <c r="H4" s="386"/>
      <c r="I4" s="6"/>
      <c r="J4" s="6"/>
      <c r="M4" s="2"/>
      <c r="N4" s="2"/>
      <c r="O4" s="2"/>
      <c r="P4" s="2"/>
      <c r="Q4" s="2"/>
      <c r="R4" s="2"/>
      <c r="S4" s="2"/>
      <c r="T4" s="2"/>
      <c r="U4" s="2"/>
      <c r="V4" s="1"/>
      <c r="W4" s="1"/>
    </row>
    <row r="5" spans="1:31" ht="37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20"/>
      <c r="M5" s="86"/>
      <c r="N5" s="86"/>
      <c r="O5" s="86"/>
      <c r="P5" s="86"/>
      <c r="Q5" s="86"/>
      <c r="R5" s="23"/>
      <c r="S5" s="23"/>
      <c r="T5" s="23"/>
      <c r="U5" s="81"/>
      <c r="V5" s="23"/>
      <c r="W5" s="23"/>
    </row>
    <row r="6" spans="1:31" ht="27" customHeight="1">
      <c r="A6" s="6"/>
      <c r="B6" s="6"/>
      <c r="C6" s="768" t="s">
        <v>379</v>
      </c>
      <c r="D6" s="768"/>
      <c r="E6" s="768"/>
      <c r="F6" s="768"/>
      <c r="G6" s="768"/>
      <c r="H6" s="768"/>
      <c r="I6" s="768"/>
      <c r="J6" s="7"/>
      <c r="M6" s="81"/>
      <c r="N6" s="81"/>
      <c r="O6" s="81"/>
      <c r="P6" s="81"/>
      <c r="Q6" s="81"/>
      <c r="R6" s="24"/>
      <c r="S6" s="24"/>
      <c r="T6" s="25"/>
      <c r="U6" s="26"/>
      <c r="V6" s="15"/>
      <c r="W6" s="15"/>
      <c r="Z6" s="1"/>
      <c r="AA6" s="1"/>
      <c r="AB6" s="1"/>
      <c r="AC6" s="1"/>
      <c r="AD6" s="1"/>
      <c r="AE6" s="1"/>
    </row>
    <row r="7" spans="1:31" ht="18.75" customHeight="1">
      <c r="A7" s="6"/>
      <c r="B7" s="6"/>
      <c r="C7" s="768" t="s">
        <v>23</v>
      </c>
      <c r="D7" s="768"/>
      <c r="E7" s="768"/>
      <c r="F7" s="768"/>
      <c r="G7" s="768"/>
      <c r="H7" s="768"/>
      <c r="I7" s="768"/>
      <c r="J7" s="7"/>
      <c r="M7" s="81"/>
      <c r="N7" s="81"/>
      <c r="O7" s="81"/>
      <c r="P7" s="81"/>
      <c r="Q7" s="81"/>
      <c r="R7" s="25"/>
      <c r="S7" s="24"/>
      <c r="T7" s="25"/>
      <c r="U7" s="27"/>
      <c r="V7" s="15"/>
      <c r="W7" s="15"/>
      <c r="Z7" s="12"/>
      <c r="AA7" s="12"/>
      <c r="AB7" s="13"/>
      <c r="AC7" s="13"/>
      <c r="AD7" s="13"/>
      <c r="AE7" s="13"/>
    </row>
    <row r="8" spans="1:31" ht="28.5" customHeight="1" thickBot="1">
      <c r="A8" s="6"/>
      <c r="B8" s="6"/>
      <c r="C8" s="6"/>
      <c r="D8" s="6"/>
      <c r="E8" s="6"/>
      <c r="F8" s="6"/>
      <c r="G8" s="6"/>
      <c r="H8" s="6"/>
      <c r="I8" s="6" t="s">
        <v>65</v>
      </c>
      <c r="J8" s="6"/>
      <c r="K8">
        <v>4</v>
      </c>
      <c r="L8" s="97" t="s">
        <v>66</v>
      </c>
      <c r="M8" s="103" t="s">
        <v>69</v>
      </c>
      <c r="N8" s="81"/>
      <c r="O8" s="81"/>
      <c r="P8" s="81"/>
      <c r="Q8" s="81"/>
      <c r="R8" s="25"/>
      <c r="S8" s="25"/>
      <c r="T8" s="25"/>
      <c r="U8" s="26"/>
      <c r="V8" s="15"/>
      <c r="W8" s="15"/>
      <c r="Z8" s="1"/>
      <c r="AA8" s="1"/>
      <c r="AB8" s="1"/>
      <c r="AC8" s="1"/>
      <c r="AD8" s="1"/>
      <c r="AE8" s="1"/>
    </row>
    <row r="9" spans="1:31" ht="22.5" customHeight="1" thickBot="1">
      <c r="A9" s="6"/>
      <c r="B9" s="759" t="s">
        <v>24</v>
      </c>
      <c r="C9" s="760"/>
      <c r="D9" s="761"/>
      <c r="E9" s="91"/>
      <c r="F9" s="760" t="s">
        <v>25</v>
      </c>
      <c r="G9" s="760"/>
      <c r="H9" s="760"/>
      <c r="I9" s="761"/>
      <c r="J9" s="18"/>
      <c r="K9" s="757" t="s">
        <v>26</v>
      </c>
      <c r="M9" s="81"/>
      <c r="N9" s="81"/>
      <c r="O9" s="81"/>
      <c r="P9" s="81"/>
      <c r="Q9" s="81"/>
      <c r="R9" s="25"/>
      <c r="S9" s="25"/>
      <c r="T9" s="25"/>
      <c r="U9" s="26"/>
      <c r="V9" s="15"/>
      <c r="W9" s="15"/>
    </row>
    <row r="10" spans="1:31" ht="23.25" customHeight="1">
      <c r="A10" s="6"/>
      <c r="B10" s="740" t="s">
        <v>27</v>
      </c>
      <c r="C10" s="762" t="s">
        <v>45</v>
      </c>
      <c r="D10" s="769"/>
      <c r="E10" s="89"/>
      <c r="F10" s="775" t="s">
        <v>35</v>
      </c>
      <c r="G10" s="740" t="s">
        <v>34</v>
      </c>
      <c r="H10" s="740" t="s">
        <v>28</v>
      </c>
      <c r="I10" s="762" t="s">
        <v>42</v>
      </c>
      <c r="J10" s="18"/>
      <c r="K10" s="758"/>
      <c r="M10" s="81"/>
      <c r="N10" s="81"/>
      <c r="O10" s="81"/>
      <c r="P10" s="81"/>
      <c r="Q10" s="81"/>
      <c r="R10" s="25"/>
      <c r="S10" s="25"/>
      <c r="T10" s="28"/>
      <c r="U10" s="26"/>
      <c r="V10" s="15"/>
      <c r="W10" s="15"/>
    </row>
    <row r="11" spans="1:31" ht="24" customHeight="1" thickBot="1">
      <c r="A11" s="6"/>
      <c r="B11" s="741"/>
      <c r="C11" s="763"/>
      <c r="D11" s="770"/>
      <c r="E11" s="90"/>
      <c r="F11" s="776"/>
      <c r="G11" s="741"/>
      <c r="H11" s="741"/>
      <c r="I11" s="763"/>
      <c r="J11" s="19"/>
      <c r="K11" s="758"/>
      <c r="M11" s="81"/>
      <c r="N11" s="81"/>
      <c r="O11" s="81"/>
      <c r="P11" s="81"/>
      <c r="Q11" s="81"/>
      <c r="R11" s="25"/>
      <c r="S11" s="25"/>
      <c r="T11" s="25"/>
      <c r="U11" s="26"/>
      <c r="V11" s="15"/>
      <c r="W11" s="15"/>
    </row>
    <row r="12" spans="1:31" ht="26.25" customHeight="1">
      <c r="A12" s="6"/>
      <c r="B12" s="110">
        <v>1</v>
      </c>
      <c r="C12" s="774"/>
      <c r="D12" s="774"/>
      <c r="E12" s="774"/>
      <c r="F12" s="128">
        <v>2.8</v>
      </c>
      <c r="G12" s="111">
        <f>'планирование суточное'!L34</f>
        <v>0</v>
      </c>
      <c r="H12" s="112">
        <v>8000</v>
      </c>
      <c r="I12" s="772">
        <f t="shared" ref="I12:I22" si="0">G12*H12</f>
        <v>0</v>
      </c>
      <c r="J12" s="773"/>
      <c r="K12" s="113"/>
      <c r="L12" s="98">
        <f>I12*F12/K8</f>
        <v>0</v>
      </c>
      <c r="M12" s="104">
        <f>I12-L12</f>
        <v>0</v>
      </c>
      <c r="N12" s="81"/>
      <c r="O12" s="81"/>
      <c r="P12" s="81"/>
      <c r="Q12" s="81"/>
      <c r="R12" s="25"/>
      <c r="S12" s="25"/>
      <c r="T12" s="25"/>
      <c r="U12" s="26"/>
      <c r="V12" s="15"/>
      <c r="W12" s="15"/>
    </row>
    <row r="13" spans="1:31" ht="25.5" customHeight="1" thickBot="1">
      <c r="A13" s="6"/>
      <c r="B13" s="114">
        <v>2</v>
      </c>
      <c r="C13" s="753" t="s">
        <v>71</v>
      </c>
      <c r="D13" s="754"/>
      <c r="E13" s="755"/>
      <c r="F13" s="129"/>
      <c r="G13" s="115">
        <f>'планирование суточное'!L101</f>
        <v>6</v>
      </c>
      <c r="H13" s="116"/>
      <c r="I13" s="764">
        <f t="shared" si="0"/>
        <v>0</v>
      </c>
      <c r="J13" s="765"/>
      <c r="K13" s="117"/>
      <c r="L13" s="98">
        <f>I13*F13/K8</f>
        <v>0</v>
      </c>
      <c r="M13" s="104">
        <f t="shared" ref="M13:M30" si="1">I13-L13</f>
        <v>0</v>
      </c>
      <c r="N13" s="80"/>
      <c r="O13" s="80"/>
      <c r="P13" s="80"/>
      <c r="Q13" s="80"/>
      <c r="R13" s="25"/>
      <c r="S13" s="25"/>
      <c r="T13" s="25"/>
      <c r="U13" s="26"/>
      <c r="V13" s="15"/>
      <c r="W13" s="15"/>
    </row>
    <row r="14" spans="1:31" ht="21.75" customHeight="1">
      <c r="A14" s="6"/>
      <c r="B14" s="110">
        <v>3</v>
      </c>
      <c r="C14" s="771" t="s">
        <v>72</v>
      </c>
      <c r="D14" s="771"/>
      <c r="E14" s="771"/>
      <c r="F14" s="129"/>
      <c r="G14" s="115">
        <f>'планирование суточное'!L104</f>
        <v>5</v>
      </c>
      <c r="H14" s="116"/>
      <c r="I14" s="764">
        <f t="shared" si="0"/>
        <v>0</v>
      </c>
      <c r="J14" s="765"/>
      <c r="K14" s="117"/>
      <c r="L14" s="98">
        <f>I14*F14/K8</f>
        <v>0</v>
      </c>
      <c r="M14" s="104">
        <f t="shared" si="1"/>
        <v>0</v>
      </c>
      <c r="N14" s="87"/>
      <c r="O14" s="87"/>
      <c r="P14" s="87"/>
      <c r="Q14" s="87"/>
      <c r="R14" s="83"/>
      <c r="S14" s="29"/>
      <c r="T14" s="30"/>
      <c r="U14" s="26"/>
      <c r="V14" s="15"/>
      <c r="W14" s="15"/>
      <c r="X14" s="15"/>
    </row>
    <row r="15" spans="1:31" ht="22.5" customHeight="1" thickBot="1">
      <c r="A15" s="6"/>
      <c r="B15" s="114">
        <v>4</v>
      </c>
      <c r="C15" s="753" t="s">
        <v>73</v>
      </c>
      <c r="D15" s="754"/>
      <c r="E15" s="755"/>
      <c r="F15" s="129"/>
      <c r="G15" s="115">
        <f>'планирование суточное'!L111</f>
        <v>6</v>
      </c>
      <c r="H15" s="116"/>
      <c r="I15" s="764">
        <f t="shared" si="0"/>
        <v>0</v>
      </c>
      <c r="J15" s="765"/>
      <c r="K15" s="117"/>
      <c r="L15" s="98">
        <f>I15*F15/K8</f>
        <v>0</v>
      </c>
      <c r="M15" s="104">
        <f t="shared" si="1"/>
        <v>0</v>
      </c>
      <c r="N15" s="88"/>
      <c r="O15" s="88"/>
      <c r="P15" s="88"/>
      <c r="Q15" s="88"/>
      <c r="R15" s="31"/>
      <c r="S15" s="25"/>
      <c r="T15" s="25"/>
      <c r="U15" s="26"/>
      <c r="V15" s="15"/>
      <c r="W15" s="15"/>
    </row>
    <row r="16" spans="1:31" ht="37.5" customHeight="1">
      <c r="A16" s="6"/>
      <c r="B16" s="110">
        <v>5</v>
      </c>
      <c r="C16" s="756" t="s">
        <v>1</v>
      </c>
      <c r="D16" s="756"/>
      <c r="E16" s="756"/>
      <c r="F16" s="129">
        <v>2.7</v>
      </c>
      <c r="G16" s="118">
        <f>'планирование суточное'!L51+'планирование суточное'!L62+'планирование суточное'!L63+'планирование суточное'!L64+'планирование суточное'!L65</f>
        <v>4</v>
      </c>
      <c r="H16" s="118">
        <v>8000</v>
      </c>
      <c r="I16" s="764">
        <f t="shared" si="0"/>
        <v>32000</v>
      </c>
      <c r="J16" s="765"/>
      <c r="K16" s="130"/>
      <c r="L16" s="98">
        <f>I16*F16/K8</f>
        <v>21600</v>
      </c>
      <c r="M16" s="104">
        <f t="shared" si="1"/>
        <v>10400</v>
      </c>
      <c r="N16" s="88"/>
      <c r="O16" s="88"/>
      <c r="P16" s="88"/>
      <c r="Q16" s="88"/>
      <c r="R16" s="31"/>
      <c r="S16" s="25"/>
      <c r="T16" s="30"/>
      <c r="U16" s="26"/>
      <c r="V16" s="15"/>
      <c r="W16" s="15"/>
    </row>
    <row r="17" spans="1:23" ht="32.25" customHeight="1" thickBot="1">
      <c r="A17" s="6"/>
      <c r="B17" s="114">
        <v>6</v>
      </c>
      <c r="C17" s="756" t="s">
        <v>29</v>
      </c>
      <c r="D17" s="756"/>
      <c r="E17" s="756"/>
      <c r="F17" s="129">
        <v>3.6</v>
      </c>
      <c r="G17" s="118">
        <f>'планирование суточное'!L2</f>
        <v>1</v>
      </c>
      <c r="H17" s="349">
        <v>8000</v>
      </c>
      <c r="I17" s="764">
        <f t="shared" si="0"/>
        <v>8000</v>
      </c>
      <c r="J17" s="765"/>
      <c r="K17" s="113"/>
      <c r="L17" s="98">
        <f>I17*F17/K8</f>
        <v>7200</v>
      </c>
      <c r="M17" s="104">
        <f t="shared" si="1"/>
        <v>800</v>
      </c>
      <c r="N17" s="80"/>
      <c r="O17" s="80"/>
      <c r="P17" s="80"/>
      <c r="Q17" s="80"/>
      <c r="R17" s="25"/>
      <c r="S17" s="92"/>
      <c r="T17" s="92"/>
      <c r="U17" s="92"/>
    </row>
    <row r="18" spans="1:23" ht="32.25" customHeight="1">
      <c r="A18" s="6"/>
      <c r="B18" s="110">
        <v>7</v>
      </c>
      <c r="C18" s="756" t="s">
        <v>29</v>
      </c>
      <c r="D18" s="756"/>
      <c r="E18" s="756"/>
      <c r="F18" s="129">
        <v>3.3</v>
      </c>
      <c r="G18" s="118">
        <f>'планирование суточное'!L3</f>
        <v>1</v>
      </c>
      <c r="H18" s="349">
        <v>8000</v>
      </c>
      <c r="I18" s="118">
        <f t="shared" si="0"/>
        <v>8000</v>
      </c>
      <c r="J18" s="116"/>
      <c r="K18" s="119"/>
      <c r="L18" s="98">
        <f>I18*F18/K8</f>
        <v>6600</v>
      </c>
      <c r="M18" s="104">
        <f t="shared" si="1"/>
        <v>1400</v>
      </c>
      <c r="N18" s="80"/>
      <c r="O18" s="80"/>
      <c r="P18" s="80"/>
      <c r="Q18" s="80"/>
      <c r="R18" s="25"/>
      <c r="S18" s="92"/>
      <c r="T18" s="92"/>
      <c r="U18" s="92"/>
    </row>
    <row r="19" spans="1:23" ht="30" customHeight="1" thickBot="1">
      <c r="A19" s="6"/>
      <c r="B19" s="114">
        <v>8</v>
      </c>
      <c r="C19" s="756" t="s">
        <v>32</v>
      </c>
      <c r="D19" s="756"/>
      <c r="E19" s="756"/>
      <c r="F19" s="129">
        <v>3.6</v>
      </c>
      <c r="G19" s="118">
        <f>'планирование суточное'!L22</f>
        <v>0</v>
      </c>
      <c r="H19" s="349">
        <v>8000</v>
      </c>
      <c r="I19" s="764">
        <f t="shared" si="0"/>
        <v>0</v>
      </c>
      <c r="J19" s="765"/>
      <c r="K19" s="113"/>
      <c r="L19" s="98">
        <f>I19*F19/K8</f>
        <v>0</v>
      </c>
      <c r="M19" s="104">
        <f t="shared" si="1"/>
        <v>0</v>
      </c>
      <c r="N19" s="81"/>
      <c r="O19" s="81"/>
      <c r="P19" s="81"/>
      <c r="Q19" s="81"/>
      <c r="R19" s="25"/>
      <c r="S19" s="92"/>
      <c r="T19" s="92"/>
      <c r="U19" s="92"/>
    </row>
    <row r="20" spans="1:23" ht="30" customHeight="1">
      <c r="A20" s="6"/>
      <c r="B20" s="110">
        <v>9</v>
      </c>
      <c r="C20" s="756" t="s">
        <v>32</v>
      </c>
      <c r="D20" s="756"/>
      <c r="E20" s="756"/>
      <c r="F20" s="129">
        <v>3.3</v>
      </c>
      <c r="G20" s="118">
        <f>'планирование суточное'!L23</f>
        <v>2</v>
      </c>
      <c r="H20" s="349">
        <v>8000</v>
      </c>
      <c r="I20" s="118">
        <f t="shared" si="0"/>
        <v>16000</v>
      </c>
      <c r="J20" s="116"/>
      <c r="K20" s="119"/>
      <c r="L20" s="98">
        <f>I20*F20/K8</f>
        <v>13200</v>
      </c>
      <c r="M20" s="104">
        <f t="shared" si="1"/>
        <v>2800</v>
      </c>
      <c r="N20" s="81"/>
      <c r="O20" s="81"/>
      <c r="P20" s="81"/>
      <c r="Q20" s="81"/>
      <c r="R20" s="25"/>
      <c r="S20" s="92"/>
      <c r="T20" s="92"/>
      <c r="U20" s="92"/>
    </row>
    <row r="21" spans="1:23" ht="31.5" customHeight="1" thickBot="1">
      <c r="A21" s="6"/>
      <c r="B21" s="114">
        <v>10</v>
      </c>
      <c r="C21" s="756" t="s">
        <v>2</v>
      </c>
      <c r="D21" s="756"/>
      <c r="E21" s="756"/>
      <c r="F21" s="129">
        <v>2.7</v>
      </c>
      <c r="G21" s="118">
        <f>'планирование суточное'!L40+'планирование суточное'!L45+'планирование суточное'!L50</f>
        <v>10</v>
      </c>
      <c r="H21" s="349">
        <v>8000</v>
      </c>
      <c r="I21" s="764">
        <f t="shared" si="0"/>
        <v>80000</v>
      </c>
      <c r="J21" s="765"/>
      <c r="K21" s="120"/>
      <c r="L21" s="98">
        <f>I21*F21/K8</f>
        <v>54000</v>
      </c>
      <c r="M21" s="104">
        <f t="shared" si="1"/>
        <v>26000</v>
      </c>
      <c r="N21" s="81"/>
      <c r="O21" s="81"/>
      <c r="P21" s="81"/>
      <c r="Q21" s="81"/>
      <c r="R21" s="31"/>
      <c r="S21" s="92"/>
      <c r="T21" s="92"/>
      <c r="U21" s="92"/>
    </row>
    <row r="22" spans="1:23" ht="26.25" customHeight="1">
      <c r="A22" s="6"/>
      <c r="B22" s="110">
        <v>11</v>
      </c>
      <c r="C22" s="756" t="s">
        <v>89</v>
      </c>
      <c r="D22" s="756"/>
      <c r="E22" s="756"/>
      <c r="F22" s="129">
        <v>3.6</v>
      </c>
      <c r="G22" s="118">
        <f>'планирование суточное'!L82</f>
        <v>0</v>
      </c>
      <c r="H22" s="349">
        <v>8000</v>
      </c>
      <c r="I22" s="764">
        <f t="shared" si="0"/>
        <v>0</v>
      </c>
      <c r="J22" s="765"/>
      <c r="K22" s="131"/>
      <c r="L22" s="98">
        <f>I22*F22/K8</f>
        <v>0</v>
      </c>
      <c r="M22" s="104">
        <f t="shared" si="1"/>
        <v>0</v>
      </c>
      <c r="N22" s="81"/>
      <c r="O22" s="81"/>
      <c r="P22" s="81"/>
      <c r="Q22" s="81"/>
      <c r="R22" s="31"/>
      <c r="S22" s="92"/>
      <c r="T22" s="92"/>
      <c r="U22" s="92"/>
    </row>
    <row r="23" spans="1:23" ht="24.75" customHeight="1" thickBot="1">
      <c r="A23" s="6"/>
      <c r="B23" s="114">
        <v>12</v>
      </c>
      <c r="C23" s="800"/>
      <c r="D23" s="801"/>
      <c r="E23" s="802"/>
      <c r="F23" s="129"/>
      <c r="G23" s="118"/>
      <c r="H23" s="118"/>
      <c r="I23" s="118"/>
      <c r="J23" s="116"/>
      <c r="K23" s="131"/>
      <c r="L23" s="98">
        <f>I23*F23/K8</f>
        <v>0</v>
      </c>
      <c r="M23" s="104">
        <f t="shared" si="1"/>
        <v>0</v>
      </c>
      <c r="N23" s="95"/>
      <c r="O23" s="95"/>
      <c r="P23" s="95"/>
      <c r="Q23" s="95"/>
      <c r="R23" s="24"/>
      <c r="S23" s="92"/>
      <c r="T23" s="92"/>
      <c r="U23" s="92"/>
    </row>
    <row r="24" spans="1:23" ht="29.25" customHeight="1" thickBot="1">
      <c r="A24" s="6"/>
      <c r="B24" s="110">
        <v>13</v>
      </c>
      <c r="C24" s="803"/>
      <c r="D24" s="804"/>
      <c r="E24" s="805"/>
      <c r="F24" s="132"/>
      <c r="G24" s="118"/>
      <c r="H24" s="118"/>
      <c r="I24" s="122"/>
      <c r="J24" s="121"/>
      <c r="K24" s="133"/>
      <c r="L24" s="98">
        <f>I24*F24/K8</f>
        <v>0</v>
      </c>
      <c r="M24" s="104">
        <f t="shared" si="1"/>
        <v>0</v>
      </c>
      <c r="N24" s="87"/>
      <c r="O24" s="87"/>
      <c r="P24" s="87"/>
      <c r="Q24" s="87"/>
      <c r="R24" s="83"/>
      <c r="S24" s="92"/>
      <c r="T24" s="92"/>
      <c r="U24" s="92"/>
    </row>
    <row r="25" spans="1:23" ht="27.75" customHeight="1" thickBot="1">
      <c r="A25" s="6"/>
      <c r="B25" s="114">
        <v>14</v>
      </c>
      <c r="C25" s="818" t="s">
        <v>0</v>
      </c>
      <c r="D25" s="818"/>
      <c r="E25" s="818"/>
      <c r="F25" s="134" t="s">
        <v>62</v>
      </c>
      <c r="G25" s="123">
        <f>'планирование суточное'!L86</f>
        <v>20</v>
      </c>
      <c r="H25" s="124">
        <v>400</v>
      </c>
      <c r="I25" s="820">
        <f>G25*H25</f>
        <v>8000</v>
      </c>
      <c r="J25" s="821"/>
      <c r="K25" s="212"/>
      <c r="L25" s="99">
        <f>I25</f>
        <v>8000</v>
      </c>
      <c r="M25" s="104">
        <f t="shared" si="1"/>
        <v>0</v>
      </c>
      <c r="N25" s="84"/>
      <c r="O25" s="84"/>
      <c r="P25" s="84"/>
      <c r="Q25" s="84"/>
      <c r="R25" s="83"/>
      <c r="S25" s="92"/>
      <c r="T25" s="92"/>
      <c r="U25" s="92"/>
      <c r="V25" s="15"/>
      <c r="W25" s="15"/>
    </row>
    <row r="26" spans="1:23" ht="23.25" customHeight="1" thickBot="1">
      <c r="A26" s="6"/>
      <c r="B26" s="206">
        <v>15</v>
      </c>
      <c r="C26" s="742" t="s">
        <v>30</v>
      </c>
      <c r="D26" s="743"/>
      <c r="E26" s="743"/>
      <c r="F26" s="210"/>
      <c r="G26" s="211">
        <f>SUM(G12:G25)</f>
        <v>55</v>
      </c>
      <c r="H26" s="210"/>
      <c r="I26" s="812">
        <f>SUM(I12:I25)</f>
        <v>152000</v>
      </c>
      <c r="J26" s="813"/>
      <c r="L26" s="105">
        <f>SUM(L12:L25)</f>
        <v>110600</v>
      </c>
      <c r="M26" s="106">
        <f t="shared" si="1"/>
        <v>41400</v>
      </c>
      <c r="N26" s="83"/>
      <c r="O26" s="83"/>
      <c r="P26" s="82"/>
      <c r="Q26" s="94"/>
      <c r="R26" s="83"/>
      <c r="S26" s="92"/>
      <c r="T26" s="92"/>
      <c r="U26" s="92"/>
      <c r="V26" s="28"/>
      <c r="W26" s="28"/>
    </row>
    <row r="27" spans="1:23" ht="21" thickBot="1">
      <c r="A27" s="6"/>
      <c r="B27" s="126">
        <v>16</v>
      </c>
      <c r="C27" s="806" t="s">
        <v>3</v>
      </c>
      <c r="D27" s="807"/>
      <c r="E27" s="808"/>
      <c r="F27" s="207" t="s">
        <v>61</v>
      </c>
      <c r="G27" s="208">
        <f>'планирование суточное'!L149</f>
        <v>6</v>
      </c>
      <c r="H27" s="208">
        <v>800</v>
      </c>
      <c r="I27" s="208">
        <f>G27*H27</f>
        <v>4800</v>
      </c>
      <c r="J27" s="209"/>
      <c r="K27" s="209"/>
      <c r="L27" s="100">
        <f>I27*F27/K8</f>
        <v>30000</v>
      </c>
      <c r="M27" s="104">
        <f t="shared" si="1"/>
        <v>-25200</v>
      </c>
      <c r="N27" s="83"/>
      <c r="O27" s="83"/>
      <c r="P27" s="82"/>
      <c r="Q27" s="94"/>
      <c r="R27" s="83"/>
      <c r="S27" s="92"/>
      <c r="T27" s="92"/>
      <c r="U27" s="92"/>
      <c r="V27" s="28"/>
      <c r="W27" s="28"/>
    </row>
    <row r="28" spans="1:23" ht="20.25" customHeight="1">
      <c r="A28" s="6"/>
      <c r="B28" s="125">
        <v>17</v>
      </c>
      <c r="C28" s="809" t="s">
        <v>43</v>
      </c>
      <c r="D28" s="810"/>
      <c r="E28" s="811"/>
      <c r="F28" s="205" t="s">
        <v>60</v>
      </c>
      <c r="G28" s="387">
        <f>'планирование суточное'!L145+'планирование суточное'!L142</f>
        <v>0</v>
      </c>
      <c r="H28" s="191">
        <v>800</v>
      </c>
      <c r="I28" s="191">
        <f>G28*H28</f>
        <v>0</v>
      </c>
      <c r="J28" s="190"/>
      <c r="K28" s="190"/>
      <c r="L28" s="100">
        <f>I28*F28/K8</f>
        <v>0</v>
      </c>
      <c r="M28" s="104">
        <f t="shared" si="1"/>
        <v>0</v>
      </c>
      <c r="N28" s="82"/>
      <c r="O28" s="82"/>
      <c r="P28" s="2"/>
      <c r="Q28" s="2"/>
      <c r="R28" s="83"/>
      <c r="S28" s="83"/>
      <c r="T28" s="28"/>
      <c r="U28" s="26"/>
      <c r="V28" s="15"/>
      <c r="W28" s="15"/>
    </row>
    <row r="29" spans="1:23" ht="21" thickBot="1">
      <c r="A29" s="6"/>
      <c r="B29" s="126">
        <v>18</v>
      </c>
      <c r="C29" s="766" t="s">
        <v>59</v>
      </c>
      <c r="D29" s="766"/>
      <c r="E29" s="766"/>
      <c r="F29" s="109">
        <v>15</v>
      </c>
      <c r="G29" s="127">
        <f>'планирование суточное'!L135</f>
        <v>0</v>
      </c>
      <c r="H29" s="190">
        <v>800</v>
      </c>
      <c r="I29" s="816">
        <f>G29*H29</f>
        <v>0</v>
      </c>
      <c r="J29" s="817"/>
      <c r="K29" s="190"/>
      <c r="L29" s="98">
        <f>I29*F29/K8</f>
        <v>0</v>
      </c>
      <c r="M29" s="104">
        <f t="shared" si="1"/>
        <v>0</v>
      </c>
      <c r="N29" s="82"/>
      <c r="O29" s="82"/>
      <c r="P29" s="10"/>
      <c r="Q29" s="94"/>
      <c r="R29" s="94"/>
      <c r="S29" s="2"/>
      <c r="T29" s="2"/>
      <c r="U29" s="2"/>
      <c r="V29" s="1"/>
      <c r="W29" s="1"/>
    </row>
    <row r="30" spans="1:23" ht="18.75">
      <c r="A30" s="6"/>
      <c r="B30" s="125">
        <v>19</v>
      </c>
      <c r="C30" s="809" t="s">
        <v>67</v>
      </c>
      <c r="D30" s="810"/>
      <c r="E30" s="811"/>
      <c r="F30" s="191">
        <v>36</v>
      </c>
      <c r="G30" s="191">
        <v>1</v>
      </c>
      <c r="H30" s="191"/>
      <c r="I30" s="191">
        <f>G30*H30</f>
        <v>0</v>
      </c>
      <c r="J30" s="190"/>
      <c r="K30" s="190"/>
      <c r="L30" s="96">
        <f>I30*F30/K8</f>
        <v>0</v>
      </c>
      <c r="M30" s="104">
        <f t="shared" si="1"/>
        <v>0</v>
      </c>
      <c r="N30" s="82"/>
      <c r="O30" s="82"/>
      <c r="P30" s="82"/>
      <c r="Q30" s="82"/>
      <c r="R30" s="2"/>
      <c r="S30" s="2"/>
      <c r="T30" s="2"/>
      <c r="U30" s="2"/>
      <c r="V30" s="1"/>
      <c r="W30" s="1"/>
    </row>
    <row r="31" spans="1:23" ht="15.75">
      <c r="A31" s="6"/>
      <c r="B31" s="8"/>
      <c r="C31" s="1" t="s">
        <v>70</v>
      </c>
      <c r="D31" s="819"/>
      <c r="E31" s="819"/>
      <c r="F31" s="819"/>
      <c r="G31" s="819"/>
      <c r="H31" s="1"/>
      <c r="I31" s="1"/>
      <c r="J31" s="8"/>
      <c r="K31" s="9"/>
      <c r="L31" s="107">
        <f>L26+L27+L28+L29+L30</f>
        <v>140600</v>
      </c>
      <c r="M31" s="108">
        <f>M26+M27+M28+M29+M30</f>
        <v>16200</v>
      </c>
      <c r="N31" s="82"/>
      <c r="O31" s="82"/>
      <c r="P31" s="2"/>
      <c r="Q31" s="2"/>
      <c r="R31" s="2"/>
      <c r="S31" s="2"/>
      <c r="T31" s="2"/>
      <c r="U31" s="2"/>
      <c r="V31" s="1"/>
      <c r="W31" s="1"/>
    </row>
    <row r="32" spans="1:23" ht="23.1" customHeight="1">
      <c r="A32" s="6"/>
      <c r="B32" s="8"/>
      <c r="C32" s="814"/>
      <c r="D32" s="814"/>
      <c r="E32" s="814"/>
      <c r="F32" s="814"/>
      <c r="G32" s="814"/>
      <c r="H32" s="814"/>
      <c r="I32" s="814"/>
      <c r="J32" s="814"/>
      <c r="K32" s="814"/>
      <c r="M32" s="82"/>
      <c r="N32" s="82"/>
      <c r="O32" s="82"/>
      <c r="P32" s="82"/>
      <c r="Q32" s="2"/>
      <c r="R32" s="2"/>
      <c r="S32" s="2"/>
      <c r="T32" s="2"/>
      <c r="U32" s="2"/>
      <c r="V32" s="1"/>
      <c r="W32" s="1"/>
    </row>
    <row r="33" spans="1:39" ht="15.75">
      <c r="A33" s="6"/>
      <c r="B33" s="8"/>
      <c r="C33" s="8"/>
      <c r="D33" s="8"/>
      <c r="E33" s="8"/>
      <c r="F33" s="8"/>
      <c r="G33" s="8"/>
      <c r="H33" s="8"/>
      <c r="I33" s="8"/>
      <c r="J33" s="8"/>
      <c r="K33" s="9"/>
      <c r="M33" s="2"/>
      <c r="N33" s="2"/>
      <c r="O33" s="2"/>
      <c r="P33" s="1"/>
      <c r="Q33" s="1"/>
      <c r="R33" s="1"/>
      <c r="S33" s="1"/>
      <c r="T33" s="1"/>
      <c r="U33" s="1"/>
      <c r="V33" s="1"/>
      <c r="W33" s="1"/>
    </row>
    <row r="34" spans="1:39" ht="15.75">
      <c r="A34" s="6"/>
      <c r="B34" s="8"/>
      <c r="C34" s="8"/>
      <c r="D34" s="8"/>
      <c r="E34" s="8"/>
      <c r="F34" s="8"/>
      <c r="G34" s="8"/>
      <c r="H34" s="8"/>
      <c r="I34" s="8"/>
      <c r="J34" s="8"/>
      <c r="K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39" ht="15.75">
      <c r="A35" s="6"/>
      <c r="B35" s="8"/>
      <c r="C35" s="2"/>
      <c r="D35" s="2"/>
      <c r="E35" s="2"/>
      <c r="F35" s="1"/>
      <c r="G35" s="1"/>
      <c r="H35" s="1"/>
      <c r="I35" s="1"/>
      <c r="J35" s="8"/>
      <c r="K35" s="9"/>
    </row>
    <row r="36" spans="1:39" ht="16.5" thickBot="1">
      <c r="A36" s="6"/>
      <c r="B36" s="8"/>
      <c r="C36" s="8"/>
      <c r="D36" s="8"/>
      <c r="E36" s="8"/>
      <c r="F36" s="8"/>
      <c r="G36" s="8"/>
      <c r="H36" s="8"/>
      <c r="I36" s="8"/>
      <c r="J36" s="8"/>
      <c r="K36" s="9"/>
    </row>
    <row r="37" spans="1:39" ht="39.950000000000003" customHeight="1" thickBot="1">
      <c r="A37" s="6"/>
      <c r="B37" s="710" t="s">
        <v>48</v>
      </c>
      <c r="C37" s="711"/>
      <c r="D37" s="711"/>
      <c r="E37" s="711"/>
      <c r="F37" s="711"/>
      <c r="G37" s="711"/>
      <c r="H37" s="711"/>
      <c r="I37" s="711"/>
      <c r="J37" s="711"/>
      <c r="K37" s="711"/>
      <c r="L37" s="712"/>
      <c r="O37" s="9"/>
      <c r="P37" s="9"/>
      <c r="Q37" s="9"/>
      <c r="R37" s="9"/>
      <c r="U37" s="9"/>
    </row>
    <row r="38" spans="1:39" ht="39.950000000000003" customHeight="1" thickBot="1">
      <c r="B38" s="713">
        <f>C4</f>
        <v>44104</v>
      </c>
      <c r="C38" s="714"/>
      <c r="D38" s="714"/>
      <c r="E38" s="714"/>
      <c r="F38" s="714"/>
      <c r="G38" s="714"/>
      <c r="H38" s="714"/>
      <c r="I38" s="714"/>
      <c r="J38" s="714"/>
      <c r="K38" s="714"/>
      <c r="L38" s="715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35.1" customHeight="1" thickBot="1">
      <c r="B39" s="388"/>
      <c r="C39" s="728" t="s">
        <v>380</v>
      </c>
      <c r="D39" s="729"/>
      <c r="E39" s="729"/>
      <c r="F39" s="730"/>
      <c r="G39" s="390" t="s">
        <v>31</v>
      </c>
      <c r="H39" s="391" t="s">
        <v>39</v>
      </c>
      <c r="I39" s="390" t="s">
        <v>36</v>
      </c>
      <c r="J39" s="392"/>
      <c r="K39" s="393" t="s">
        <v>38</v>
      </c>
      <c r="L39" s="394" t="s">
        <v>47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35.1" customHeight="1">
      <c r="B40" s="135">
        <v>1</v>
      </c>
      <c r="C40" s="727" t="s">
        <v>313</v>
      </c>
      <c r="D40" s="738"/>
      <c r="E40" s="738"/>
      <c r="F40" s="739"/>
      <c r="G40" s="459">
        <v>0.25</v>
      </c>
      <c r="H40" s="460">
        <f t="shared" ref="H40:H54" si="2">I40/G40</f>
        <v>2600</v>
      </c>
      <c r="I40" s="461">
        <f>-VLOOKUP(C40,'планирование суточное'!$C:$H,4,FALSE)</f>
        <v>650</v>
      </c>
      <c r="J40" s="462"/>
      <c r="K40" s="460">
        <v>0</v>
      </c>
      <c r="L40" s="160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35.1" customHeight="1">
      <c r="B41" s="135">
        <v>2</v>
      </c>
      <c r="C41" s="727" t="s">
        <v>314</v>
      </c>
      <c r="D41" s="738"/>
      <c r="E41" s="738"/>
      <c r="F41" s="739"/>
      <c r="G41" s="463">
        <v>0.5</v>
      </c>
      <c r="H41" s="464">
        <f t="shared" ref="H41" si="3">I41/G41</f>
        <v>138</v>
      </c>
      <c r="I41" s="465">
        <f>-VLOOKUP(C41,'планирование суточное'!$C:$H,4,FALSE)</f>
        <v>69</v>
      </c>
      <c r="J41" s="466"/>
      <c r="K41" s="464">
        <f>I41/3</f>
        <v>23</v>
      </c>
      <c r="L41" s="400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35.1" customHeight="1">
      <c r="B42" s="135">
        <v>3</v>
      </c>
      <c r="C42" s="727" t="s">
        <v>316</v>
      </c>
      <c r="D42" s="738"/>
      <c r="E42" s="738"/>
      <c r="F42" s="739"/>
      <c r="G42" s="463">
        <v>0.2</v>
      </c>
      <c r="H42" s="464">
        <f t="shared" ref="H42" si="4">I42/G42</f>
        <v>2500</v>
      </c>
      <c r="I42" s="465">
        <v>500</v>
      </c>
      <c r="J42" s="466"/>
      <c r="K42" s="464">
        <f>I42/1.2</f>
        <v>416.66666666666669</v>
      </c>
      <c r="L42" s="160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35.1" customHeight="1">
      <c r="B43" s="135">
        <v>4</v>
      </c>
      <c r="C43" s="727" t="s">
        <v>315</v>
      </c>
      <c r="D43" s="738"/>
      <c r="E43" s="738"/>
      <c r="F43" s="739"/>
      <c r="G43" s="463">
        <v>0.5</v>
      </c>
      <c r="H43" s="464">
        <f t="shared" si="2"/>
        <v>10000</v>
      </c>
      <c r="I43" s="465">
        <f>-VLOOKUP(C43,'планирование суточное'!$C:$H,4,FALSE)</f>
        <v>5000</v>
      </c>
      <c r="J43" s="466"/>
      <c r="K43" s="464">
        <f>I43/3</f>
        <v>1666.6666666666667</v>
      </c>
      <c r="L43" s="160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35.1" customHeight="1">
      <c r="B44" s="135">
        <v>5</v>
      </c>
      <c r="C44" s="727" t="s">
        <v>318</v>
      </c>
      <c r="D44" s="738"/>
      <c r="E44" s="738"/>
      <c r="F44" s="739"/>
      <c r="G44" s="467">
        <v>0.2</v>
      </c>
      <c r="H44" s="464">
        <f t="shared" si="2"/>
        <v>0</v>
      </c>
      <c r="I44" s="465">
        <f>-VLOOKUP(C44,'планирование суточное'!$C:$H,4,FALSE)</f>
        <v>0</v>
      </c>
      <c r="J44" s="466"/>
      <c r="K44" s="464">
        <f>I44/1.2</f>
        <v>0</v>
      </c>
      <c r="L44" s="396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35.1" customHeight="1">
      <c r="B45" s="135">
        <v>6</v>
      </c>
      <c r="C45" s="727" t="s">
        <v>130</v>
      </c>
      <c r="D45" s="738"/>
      <c r="E45" s="738"/>
      <c r="F45" s="739"/>
      <c r="G45" s="463">
        <v>0.5</v>
      </c>
      <c r="H45" s="465">
        <f t="shared" si="2"/>
        <v>0</v>
      </c>
      <c r="I45" s="465">
        <f>-VLOOKUP(C45,'планирование суточное'!$C:$H,4,FALSE)</f>
        <v>0</v>
      </c>
      <c r="J45" s="466"/>
      <c r="K45" s="464">
        <f>I45/3</f>
        <v>0</v>
      </c>
      <c r="L45" s="397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35.1" customHeight="1">
      <c r="B46" s="135">
        <v>7</v>
      </c>
      <c r="C46" s="727" t="s">
        <v>101</v>
      </c>
      <c r="D46" s="738"/>
      <c r="E46" s="738"/>
      <c r="F46" s="739"/>
      <c r="G46" s="463">
        <v>0.25</v>
      </c>
      <c r="H46" s="465">
        <f t="shared" si="2"/>
        <v>0</v>
      </c>
      <c r="I46" s="465">
        <f>-VLOOKUP(C46,'планирование суточное'!$C:$H,4,FALSE)</f>
        <v>0</v>
      </c>
      <c r="J46" s="466"/>
      <c r="K46" s="464">
        <f>I46/1.5</f>
        <v>0</v>
      </c>
      <c r="L46" s="395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35.1" customHeight="1">
      <c r="B47" s="135">
        <v>8</v>
      </c>
      <c r="C47" s="727" t="s">
        <v>503</v>
      </c>
      <c r="D47" s="738"/>
      <c r="E47" s="738"/>
      <c r="F47" s="739"/>
      <c r="G47" s="467">
        <v>0.2</v>
      </c>
      <c r="H47" s="465">
        <f t="shared" si="2"/>
        <v>0</v>
      </c>
      <c r="I47" s="465">
        <f>-VLOOKUP(C47,'планирование суточное'!$C:$H,4,FALSE)</f>
        <v>0</v>
      </c>
      <c r="J47" s="466"/>
      <c r="K47" s="464">
        <f>I47/1.2</f>
        <v>0</v>
      </c>
      <c r="L47" s="398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s="69" customFormat="1" ht="35.1" customHeight="1">
      <c r="B48" s="135"/>
      <c r="C48" s="727" t="s">
        <v>524</v>
      </c>
      <c r="D48" s="738"/>
      <c r="E48" s="738"/>
      <c r="F48" s="739"/>
      <c r="G48" s="467">
        <v>0.2</v>
      </c>
      <c r="H48" s="465">
        <f t="shared" si="2"/>
        <v>0</v>
      </c>
      <c r="I48" s="465">
        <f>-VLOOKUP(C48,'планирование суточное'!$C:$H,4,FALSE)</f>
        <v>0</v>
      </c>
      <c r="J48" s="466"/>
      <c r="K48" s="464">
        <f t="shared" ref="K48:K50" si="5">I48/1.2</f>
        <v>0</v>
      </c>
      <c r="L48" s="398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s="69" customFormat="1" ht="35.1" customHeight="1">
      <c r="B49" s="135"/>
      <c r="C49" s="727" t="s">
        <v>525</v>
      </c>
      <c r="D49" s="738"/>
      <c r="E49" s="738"/>
      <c r="F49" s="739"/>
      <c r="G49" s="467">
        <v>0.2</v>
      </c>
      <c r="H49" s="465">
        <f t="shared" si="2"/>
        <v>0</v>
      </c>
      <c r="I49" s="465">
        <f>'планирование суточное'!F120</f>
        <v>0</v>
      </c>
      <c r="J49" s="466"/>
      <c r="K49" s="464">
        <f t="shared" si="5"/>
        <v>0</v>
      </c>
      <c r="L49" s="398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s="69" customFormat="1" ht="35.1" customHeight="1">
      <c r="B50" s="135">
        <v>9</v>
      </c>
      <c r="C50" s="727" t="s">
        <v>526</v>
      </c>
      <c r="D50" s="738"/>
      <c r="E50" s="738"/>
      <c r="F50" s="739"/>
      <c r="G50" s="467">
        <v>0.2</v>
      </c>
      <c r="H50" s="465">
        <f t="shared" si="2"/>
        <v>0</v>
      </c>
      <c r="I50" s="465">
        <f>-VLOOKUP(C50,'планирование суточное'!$C:$H,4,FALSE)</f>
        <v>0</v>
      </c>
      <c r="J50" s="466"/>
      <c r="K50" s="464">
        <f t="shared" si="5"/>
        <v>0</v>
      </c>
      <c r="L50" s="395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s="69" customFormat="1" ht="35.1" customHeight="1">
      <c r="B51" s="135">
        <v>10</v>
      </c>
      <c r="C51" s="725" t="s">
        <v>490</v>
      </c>
      <c r="D51" s="726"/>
      <c r="E51" s="726"/>
      <c r="F51" s="767"/>
      <c r="G51" s="468">
        <v>0.25</v>
      </c>
      <c r="H51" s="465">
        <f t="shared" si="2"/>
        <v>1200</v>
      </c>
      <c r="I51" s="465">
        <f>-VLOOKUP(C51,'планирование суточное'!$C:$H,4,FALSE)</f>
        <v>300</v>
      </c>
      <c r="J51" s="470"/>
      <c r="K51" s="464">
        <f>I51/1.5</f>
        <v>200</v>
      </c>
      <c r="L51" s="537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s="69" customFormat="1" ht="35.1" customHeight="1">
      <c r="B52" s="135">
        <v>11</v>
      </c>
      <c r="C52" s="725" t="s">
        <v>475</v>
      </c>
      <c r="D52" s="726"/>
      <c r="E52" s="726"/>
      <c r="F52" s="767"/>
      <c r="G52" s="468">
        <v>0.14000000000000001</v>
      </c>
      <c r="H52" s="465">
        <f t="shared" si="2"/>
        <v>0</v>
      </c>
      <c r="I52" s="465">
        <f>-VLOOKUP(C52,'планирование суточное'!$C:$H,4,FALSE)</f>
        <v>0</v>
      </c>
      <c r="J52" s="470"/>
      <c r="K52" s="464">
        <f t="shared" ref="K52" si="6">I52/3</f>
        <v>0</v>
      </c>
      <c r="L52" s="537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s="69" customFormat="1" ht="35.1" customHeight="1">
      <c r="B53" s="135">
        <v>12</v>
      </c>
      <c r="C53" s="725" t="s">
        <v>476</v>
      </c>
      <c r="D53" s="726"/>
      <c r="E53" s="726"/>
      <c r="F53" s="767"/>
      <c r="G53" s="468">
        <v>0.14000000000000001</v>
      </c>
      <c r="H53" s="465">
        <f t="shared" si="2"/>
        <v>2142.8571428571427</v>
      </c>
      <c r="I53" s="465">
        <f>-VLOOKUP(C53,'планирование суточное'!$C:$H,4,FALSE)</f>
        <v>300</v>
      </c>
      <c r="J53" s="470"/>
      <c r="K53" s="464">
        <f>I53/0.84</f>
        <v>357.14285714285717</v>
      </c>
      <c r="L53" s="537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ht="35.1" customHeight="1" thickBot="1">
      <c r="B54" s="135">
        <v>13</v>
      </c>
      <c r="C54" s="727" t="s">
        <v>436</v>
      </c>
      <c r="D54" s="738"/>
      <c r="E54" s="738"/>
      <c r="F54" s="739"/>
      <c r="G54" s="468">
        <v>0.18</v>
      </c>
      <c r="H54" s="469">
        <f t="shared" si="2"/>
        <v>166.66666666666669</v>
      </c>
      <c r="I54" s="461">
        <v>30</v>
      </c>
      <c r="J54" s="470"/>
      <c r="K54" s="469">
        <f>I54/1.08</f>
        <v>27.777777777777775</v>
      </c>
      <c r="L54" s="401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ht="35.1" customHeight="1" thickBot="1">
      <c r="B55" s="135">
        <v>14</v>
      </c>
      <c r="C55" s="782" t="s">
        <v>317</v>
      </c>
      <c r="D55" s="783"/>
      <c r="E55" s="783"/>
      <c r="F55" s="784"/>
      <c r="G55" s="471">
        <v>0.18</v>
      </c>
      <c r="H55" s="464">
        <f t="shared" ref="H55:H56" si="7">I55/G55</f>
        <v>0</v>
      </c>
      <c r="I55" s="465">
        <f>-VLOOKUP(C55,'планирование суточное'!$C:$H,4,FALSE)</f>
        <v>0</v>
      </c>
      <c r="J55" s="466"/>
      <c r="K55" s="464">
        <f>I55/1.08</f>
        <v>0</v>
      </c>
      <c r="L55" s="40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ht="35.1" customHeight="1" thickBot="1">
      <c r="B56" s="135">
        <v>15</v>
      </c>
      <c r="C56" s="782" t="s">
        <v>438</v>
      </c>
      <c r="D56" s="783"/>
      <c r="E56" s="783"/>
      <c r="F56" s="784"/>
      <c r="G56" s="472">
        <v>0.5</v>
      </c>
      <c r="H56" s="473">
        <f t="shared" si="7"/>
        <v>0</v>
      </c>
      <c r="I56" s="473">
        <f>-VLOOKUP(C56,'планирование суточное'!$C:$H,4,FALSE)</f>
        <v>0</v>
      </c>
      <c r="J56" s="474"/>
      <c r="K56" s="475">
        <f>I56/3</f>
        <v>0</v>
      </c>
      <c r="L56" s="399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ht="24" customHeight="1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ht="30" customHeight="1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ht="27.75" customHeight="1" thickBot="1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ht="39.950000000000003" customHeight="1" thickBot="1">
      <c r="B60" s="710" t="s">
        <v>381</v>
      </c>
      <c r="C60" s="711"/>
      <c r="D60" s="711"/>
      <c r="E60" s="711"/>
      <c r="F60" s="711"/>
      <c r="G60" s="711"/>
      <c r="H60" s="711"/>
      <c r="I60" s="711"/>
      <c r="J60" s="711"/>
      <c r="K60" s="711"/>
      <c r="L60" s="71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39.950000000000003" customHeight="1" thickBot="1">
      <c r="B61" s="713">
        <f>C4</f>
        <v>44104</v>
      </c>
      <c r="C61" s="714"/>
      <c r="D61" s="714"/>
      <c r="E61" s="714"/>
      <c r="F61" s="714"/>
      <c r="G61" s="714"/>
      <c r="H61" s="714"/>
      <c r="I61" s="714"/>
      <c r="J61" s="714"/>
      <c r="K61" s="714"/>
      <c r="L61" s="715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39.950000000000003" customHeight="1" thickBot="1">
      <c r="B62" s="388"/>
      <c r="C62" s="728" t="s">
        <v>380</v>
      </c>
      <c r="D62" s="729"/>
      <c r="E62" s="729"/>
      <c r="F62" s="730"/>
      <c r="G62" s="407" t="s">
        <v>31</v>
      </c>
      <c r="H62" s="408" t="s">
        <v>39</v>
      </c>
      <c r="I62" s="407" t="s">
        <v>36</v>
      </c>
      <c r="J62" s="409"/>
      <c r="K62" s="410" t="s">
        <v>38</v>
      </c>
      <c r="L62" s="411" t="s">
        <v>47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2:39" ht="35.1" customHeight="1" thickBot="1">
      <c r="B63" s="388">
        <v>1</v>
      </c>
      <c r="C63" s="794" t="s">
        <v>439</v>
      </c>
      <c r="D63" s="795"/>
      <c r="E63" s="795"/>
      <c r="F63" s="796"/>
      <c r="G63" s="459">
        <v>0.25</v>
      </c>
      <c r="H63" s="482">
        <f t="shared" ref="H63:H80" si="8">I63/G63</f>
        <v>0</v>
      </c>
      <c r="I63" s="477">
        <f>-VLOOKUP(C63,'планирование суточное'!$C:$H,4,FALSE)</f>
        <v>0</v>
      </c>
      <c r="J63" s="462"/>
      <c r="K63" s="460">
        <f>I63/1.5</f>
        <v>0</v>
      </c>
      <c r="L63" s="287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2:39" ht="35.1" customHeight="1" thickBot="1">
      <c r="B64" s="388">
        <v>2</v>
      </c>
      <c r="C64" s="777" t="s">
        <v>91</v>
      </c>
      <c r="D64" s="738"/>
      <c r="E64" s="738"/>
      <c r="F64" s="778"/>
      <c r="G64" s="463">
        <v>0.25</v>
      </c>
      <c r="H64" s="465">
        <f t="shared" si="8"/>
        <v>9000</v>
      </c>
      <c r="I64" s="478">
        <f>-VLOOKUP(C64,'планирование суточное'!$C:$H,4,FALSE)</f>
        <v>2250</v>
      </c>
      <c r="J64" s="466"/>
      <c r="K64" s="464">
        <f>I64/1.5</f>
        <v>1500</v>
      </c>
      <c r="L64" s="56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2:39" ht="35.1" customHeight="1" thickBot="1">
      <c r="B65" s="388">
        <v>3</v>
      </c>
      <c r="C65" s="777" t="s">
        <v>92</v>
      </c>
      <c r="D65" s="738"/>
      <c r="E65" s="738"/>
      <c r="F65" s="778"/>
      <c r="G65" s="463">
        <v>0.5</v>
      </c>
      <c r="H65" s="465">
        <f t="shared" si="8"/>
        <v>0</v>
      </c>
      <c r="I65" s="478">
        <f>-VLOOKUP(C65,'планирование суточное'!$C:$H,4,FALSE)</f>
        <v>0</v>
      </c>
      <c r="J65" s="466"/>
      <c r="K65" s="464">
        <f>I65/3</f>
        <v>0</v>
      </c>
      <c r="L65" s="539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ht="35.1" customHeight="1" thickBot="1">
      <c r="B66" s="388">
        <v>4</v>
      </c>
      <c r="C66" s="725" t="s">
        <v>496</v>
      </c>
      <c r="D66" s="726"/>
      <c r="E66" s="726"/>
      <c r="F66" s="767"/>
      <c r="G66" s="463">
        <v>0.5</v>
      </c>
      <c r="H66" s="465">
        <f t="shared" si="8"/>
        <v>600</v>
      </c>
      <c r="I66" s="478">
        <f>-VLOOKUP(C66,'планирование суточное'!$C:$H,4,FALSE)</f>
        <v>300</v>
      </c>
      <c r="J66" s="466"/>
      <c r="K66" s="464">
        <f>I66/3</f>
        <v>100</v>
      </c>
      <c r="L66" s="534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2:39" ht="35.1" customHeight="1" thickBot="1">
      <c r="B67" s="388">
        <v>5</v>
      </c>
      <c r="C67" s="779" t="s">
        <v>491</v>
      </c>
      <c r="D67" s="780"/>
      <c r="E67" s="780"/>
      <c r="F67" s="781"/>
      <c r="G67" s="463">
        <v>0.25</v>
      </c>
      <c r="H67" s="465">
        <f t="shared" si="8"/>
        <v>0</v>
      </c>
      <c r="I67" s="541">
        <f>-VLOOKUP(C67,'планирование суточное'!$C:$H,4,FALSE)</f>
        <v>0</v>
      </c>
      <c r="J67" s="466"/>
      <c r="K67" s="464">
        <f>I67/3</f>
        <v>0</v>
      </c>
      <c r="L67" s="538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2:39" ht="35.1" customHeight="1" thickBot="1">
      <c r="B68" s="388">
        <v>6</v>
      </c>
      <c r="C68" s="791" t="s">
        <v>96</v>
      </c>
      <c r="D68" s="792"/>
      <c r="E68" s="792"/>
      <c r="F68" s="793"/>
      <c r="G68" s="463">
        <v>0.25</v>
      </c>
      <c r="H68" s="465">
        <f t="shared" si="8"/>
        <v>0</v>
      </c>
      <c r="I68" s="478">
        <f>-VLOOKUP(C68,'планирование суточное'!$C:$H,4,FALSE)</f>
        <v>0</v>
      </c>
      <c r="J68" s="466"/>
      <c r="K68" s="464">
        <f>I68/1.5</f>
        <v>0</v>
      </c>
      <c r="L68" s="137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2:39" s="69" customFormat="1" ht="35.1" customHeight="1" thickBot="1">
      <c r="B69" s="388">
        <v>7</v>
      </c>
      <c r="C69" s="788" t="s">
        <v>322</v>
      </c>
      <c r="D69" s="789"/>
      <c r="E69" s="789"/>
      <c r="F69" s="790"/>
      <c r="G69" s="463">
        <v>0.25</v>
      </c>
      <c r="H69" s="465">
        <f t="shared" ref="H69" si="9">I69/G69</f>
        <v>0</v>
      </c>
      <c r="I69" s="478">
        <f>-VLOOKUP(C69,'планирование суточное'!$C:$H,4,FALSE)</f>
        <v>0</v>
      </c>
      <c r="J69" s="466"/>
      <c r="K69" s="464">
        <f>I69/1.5</f>
        <v>0</v>
      </c>
      <c r="L69" s="405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2:39" ht="35.1" customHeight="1" thickBot="1">
      <c r="B70" s="388">
        <v>8</v>
      </c>
      <c r="C70" s="777" t="s">
        <v>497</v>
      </c>
      <c r="D70" s="738"/>
      <c r="E70" s="738"/>
      <c r="F70" s="778"/>
      <c r="G70" s="463">
        <v>0.18</v>
      </c>
      <c r="H70" s="464">
        <f t="shared" si="8"/>
        <v>1666.6666666666667</v>
      </c>
      <c r="I70" s="478">
        <f>-VLOOKUP(C70,'планирование суточное'!$C:$H,4,FALSE)</f>
        <v>300</v>
      </c>
      <c r="J70" s="466"/>
      <c r="K70" s="464">
        <f>I70/1.08</f>
        <v>277.77777777777777</v>
      </c>
      <c r="L70" s="404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2:39" s="69" customFormat="1" ht="35.1" customHeight="1" thickBot="1">
      <c r="B71" s="388"/>
      <c r="C71" s="777" t="s">
        <v>528</v>
      </c>
      <c r="D71" s="738"/>
      <c r="E71" s="738"/>
      <c r="F71" s="778"/>
      <c r="G71" s="463">
        <v>0.2</v>
      </c>
      <c r="H71" s="464">
        <f t="shared" si="8"/>
        <v>0</v>
      </c>
      <c r="I71" s="478">
        <f>-VLOOKUP(C71,'планирование суточное'!$C:$H,4,FALSE)</f>
        <v>0</v>
      </c>
      <c r="J71" s="466"/>
      <c r="K71" s="464">
        <f>I71/1.2</f>
        <v>0</v>
      </c>
      <c r="L71" s="404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2:39" ht="35.1" customHeight="1" thickBot="1">
      <c r="B72" s="388">
        <v>9</v>
      </c>
      <c r="C72" s="777" t="s">
        <v>135</v>
      </c>
      <c r="D72" s="738"/>
      <c r="E72" s="738"/>
      <c r="F72" s="778"/>
      <c r="G72" s="479">
        <v>0.18</v>
      </c>
      <c r="H72" s="483">
        <f t="shared" si="8"/>
        <v>0</v>
      </c>
      <c r="I72" s="478">
        <f>-VLOOKUP(C72,'планирование суточное'!$C:$H,4,FALSE)</f>
        <v>0</v>
      </c>
      <c r="J72" s="484"/>
      <c r="K72" s="485">
        <f>I72/1.08</f>
        <v>0</v>
      </c>
      <c r="L72" s="40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2:39" s="69" customFormat="1" ht="35.1" customHeight="1">
      <c r="B73" s="552"/>
      <c r="C73" s="777" t="s">
        <v>321</v>
      </c>
      <c r="D73" s="738"/>
      <c r="E73" s="738"/>
      <c r="F73" s="778"/>
      <c r="G73" s="479">
        <v>0.18</v>
      </c>
      <c r="H73" s="483">
        <f t="shared" si="8"/>
        <v>0</v>
      </c>
      <c r="I73" s="478">
        <f>-VLOOKUP(C73,'планирование суточное'!$C:$H,4,FALSE)</f>
        <v>0</v>
      </c>
      <c r="J73" s="484"/>
      <c r="K73" s="485">
        <f>I73/1.08</f>
        <v>0</v>
      </c>
      <c r="L73" s="40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2:39" s="69" customFormat="1" ht="35.1" customHeight="1">
      <c r="B74" s="552"/>
      <c r="C74" s="797" t="s">
        <v>501</v>
      </c>
      <c r="D74" s="798"/>
      <c r="E74" s="798"/>
      <c r="F74" s="799"/>
      <c r="G74" s="479">
        <v>0.2</v>
      </c>
      <c r="H74" s="483">
        <f t="shared" si="8"/>
        <v>0</v>
      </c>
      <c r="I74" s="478">
        <f>-VLOOKUP(C74,'планирование суточное'!$C:$H,4,FALSE)</f>
        <v>0</v>
      </c>
      <c r="J74" s="484"/>
      <c r="K74" s="485">
        <f>I74/1.2</f>
        <v>0</v>
      </c>
      <c r="L74" s="40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2:39" ht="35.1" customHeight="1">
      <c r="B75" s="135">
        <v>10</v>
      </c>
      <c r="C75" s="777" t="s">
        <v>502</v>
      </c>
      <c r="D75" s="738"/>
      <c r="E75" s="738"/>
      <c r="F75" s="778"/>
      <c r="G75" s="479">
        <v>18</v>
      </c>
      <c r="H75" s="483">
        <f t="shared" si="8"/>
        <v>1.7999999999999998</v>
      </c>
      <c r="I75" s="478">
        <f>-VLOOKUP(C75,'планирование суточное'!$C:$H,4,FALSE)</f>
        <v>32.4</v>
      </c>
      <c r="J75" s="478"/>
      <c r="K75" s="485">
        <f t="shared" ref="K75" si="10">I75/1.08</f>
        <v>29.999999999999996</v>
      </c>
      <c r="L75" s="406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2:39" ht="35.1" customHeight="1">
      <c r="B76" s="135">
        <v>11</v>
      </c>
      <c r="C76" s="777" t="s">
        <v>320</v>
      </c>
      <c r="D76" s="738"/>
      <c r="E76" s="738"/>
      <c r="F76" s="778"/>
      <c r="G76" s="479">
        <v>0.18</v>
      </c>
      <c r="H76" s="483">
        <f t="shared" si="8"/>
        <v>2005.5555555555557</v>
      </c>
      <c r="I76" s="478">
        <f>-VLOOKUP(C76,'планирование суточное'!$C:$H,4,FALSE)</f>
        <v>361</v>
      </c>
      <c r="J76" s="478"/>
      <c r="K76" s="483">
        <f>I76/1.08</f>
        <v>334.25925925925924</v>
      </c>
      <c r="L76" s="40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2:39" ht="35.1" customHeight="1">
      <c r="B77" s="135">
        <v>12</v>
      </c>
      <c r="C77" s="725" t="s">
        <v>177</v>
      </c>
      <c r="D77" s="726"/>
      <c r="E77" s="726"/>
      <c r="F77" s="767"/>
      <c r="G77" s="479">
        <v>0.2</v>
      </c>
      <c r="H77" s="483">
        <f t="shared" si="8"/>
        <v>0</v>
      </c>
      <c r="I77" s="478">
        <f>-VLOOKUP(C77,'планирование суточное'!$C:$H,4,FALSE)</f>
        <v>0</v>
      </c>
      <c r="J77" s="478"/>
      <c r="K77" s="483">
        <f>I77/1.2</f>
        <v>0</v>
      </c>
      <c r="L77" s="405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2:39" ht="35.1" customHeight="1">
      <c r="B78" s="135">
        <v>13</v>
      </c>
      <c r="C78" s="725" t="s">
        <v>437</v>
      </c>
      <c r="D78" s="726"/>
      <c r="E78" s="726"/>
      <c r="F78" s="767"/>
      <c r="G78" s="479">
        <v>0.18</v>
      </c>
      <c r="H78" s="483">
        <f t="shared" si="8"/>
        <v>3888.8888888888891</v>
      </c>
      <c r="I78" s="478">
        <f>-VLOOKUP(C78,'планирование суточное'!$C:$H,4,FALSE)</f>
        <v>700</v>
      </c>
      <c r="J78" s="478"/>
      <c r="K78" s="483">
        <f>I78/1.08</f>
        <v>648.14814814814815</v>
      </c>
      <c r="L78" s="406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2:39" ht="35.1" customHeight="1">
      <c r="B79" s="135">
        <v>14</v>
      </c>
      <c r="C79" s="777" t="s">
        <v>319</v>
      </c>
      <c r="D79" s="738"/>
      <c r="E79" s="738"/>
      <c r="F79" s="778"/>
      <c r="G79" s="479">
        <v>0.18</v>
      </c>
      <c r="H79" s="483">
        <f t="shared" si="8"/>
        <v>0</v>
      </c>
      <c r="I79" s="478">
        <f>-VLOOKUP(C79,'планирование суточное'!$C:$H,4,FALSE)</f>
        <v>0</v>
      </c>
      <c r="J79" s="478"/>
      <c r="K79" s="483">
        <f>I79/1.08</f>
        <v>0</v>
      </c>
      <c r="L79" s="40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2:39" ht="35.1" customHeight="1" thickBot="1">
      <c r="B80" s="135">
        <v>15</v>
      </c>
      <c r="C80" s="785" t="s">
        <v>118</v>
      </c>
      <c r="D80" s="786"/>
      <c r="E80" s="786"/>
      <c r="F80" s="787"/>
      <c r="G80" s="480">
        <v>0.5</v>
      </c>
      <c r="H80" s="486">
        <f t="shared" si="8"/>
        <v>200</v>
      </c>
      <c r="I80" s="481">
        <f>-VLOOKUP(C80,'планирование суточное'!$C:$H,4,FALSE)</f>
        <v>100</v>
      </c>
      <c r="J80" s="481"/>
      <c r="K80" s="486">
        <f>I80/3</f>
        <v>33.333333333333336</v>
      </c>
      <c r="L80" s="10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s="69" customFormat="1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15.75" thickBot="1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ht="39.950000000000003" customHeight="1" thickBot="1">
      <c r="B84" s="710" t="s">
        <v>382</v>
      </c>
      <c r="C84" s="711"/>
      <c r="D84" s="711"/>
      <c r="E84" s="711"/>
      <c r="F84" s="711"/>
      <c r="G84" s="711"/>
      <c r="H84" s="711"/>
      <c r="I84" s="711"/>
      <c r="J84" s="711"/>
      <c r="K84" s="711"/>
      <c r="L84" s="71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 ht="39.950000000000003" customHeight="1" thickBot="1">
      <c r="B85" s="713">
        <f>C4</f>
        <v>44104</v>
      </c>
      <c r="C85" s="714"/>
      <c r="D85" s="714"/>
      <c r="E85" s="714"/>
      <c r="F85" s="714"/>
      <c r="G85" s="714"/>
      <c r="H85" s="714"/>
      <c r="I85" s="714"/>
      <c r="J85" s="714"/>
      <c r="K85" s="714"/>
      <c r="L85" s="715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39.950000000000003" customHeight="1" thickBot="1">
      <c r="A86" s="1"/>
      <c r="B86" s="388"/>
      <c r="C86" s="728" t="s">
        <v>380</v>
      </c>
      <c r="D86" s="729"/>
      <c r="E86" s="729"/>
      <c r="F86" s="730"/>
      <c r="G86" s="390" t="s">
        <v>31</v>
      </c>
      <c r="H86" s="391" t="s">
        <v>39</v>
      </c>
      <c r="I86" s="390" t="s">
        <v>36</v>
      </c>
      <c r="J86" s="392"/>
      <c r="K86" s="393" t="s">
        <v>38</v>
      </c>
      <c r="L86" s="394" t="s">
        <v>47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35.1" customHeight="1" thickBot="1">
      <c r="A87" s="1"/>
      <c r="B87" s="388">
        <v>1</v>
      </c>
      <c r="C87" s="727" t="s">
        <v>323</v>
      </c>
      <c r="D87" s="738"/>
      <c r="E87" s="738"/>
      <c r="F87" s="739"/>
      <c r="G87" s="454">
        <v>3</v>
      </c>
      <c r="H87" s="488">
        <v>6</v>
      </c>
      <c r="I87" s="489">
        <f>-VLOOKUP(C87,'планирование суточное'!$C:$H,4,FALSE)</f>
        <v>0</v>
      </c>
      <c r="J87" s="456"/>
      <c r="K87" s="455">
        <f>I87/3</f>
        <v>0</v>
      </c>
      <c r="L87" s="420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35.1" customHeight="1" thickBot="1">
      <c r="B88" s="388">
        <v>2</v>
      </c>
      <c r="C88" s="727" t="s">
        <v>324</v>
      </c>
      <c r="D88" s="738"/>
      <c r="E88" s="738"/>
      <c r="F88" s="739"/>
      <c r="G88" s="457">
        <v>6</v>
      </c>
      <c r="H88" s="490">
        <v>3</v>
      </c>
      <c r="I88" s="491">
        <f>-VLOOKUP(C88,'планирование суточное'!$C:$H,4,FALSE)</f>
        <v>0</v>
      </c>
      <c r="J88" s="492"/>
      <c r="K88" s="458">
        <f>I88/6</f>
        <v>0</v>
      </c>
      <c r="L88" s="396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35.1" customHeight="1" thickBot="1">
      <c r="B89" s="388">
        <v>3</v>
      </c>
      <c r="C89" s="725"/>
      <c r="D89" s="726"/>
      <c r="E89" s="726"/>
      <c r="F89" s="767"/>
      <c r="G89" s="476"/>
      <c r="H89" s="493"/>
      <c r="I89" s="491"/>
      <c r="J89" s="494"/>
      <c r="K89" s="458"/>
      <c r="L89" s="414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35.1" customHeight="1" thickBot="1">
      <c r="B90" s="388">
        <v>4</v>
      </c>
      <c r="C90" s="725" t="s">
        <v>327</v>
      </c>
      <c r="D90" s="726"/>
      <c r="E90" s="726"/>
      <c r="F90" s="767"/>
      <c r="G90" s="457">
        <v>3</v>
      </c>
      <c r="H90" s="490">
        <v>6</v>
      </c>
      <c r="I90" s="491">
        <f>-VLOOKUP(C90,'планирование суточное'!$C:$H,4,FALSE)</f>
        <v>0</v>
      </c>
      <c r="J90" s="492"/>
      <c r="K90" s="458">
        <f t="shared" ref="K90:K91" si="11">I90/3</f>
        <v>0</v>
      </c>
      <c r="L90" s="395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35.1" customHeight="1" thickBot="1">
      <c r="B91" s="388">
        <v>5</v>
      </c>
      <c r="C91" s="725" t="s">
        <v>326</v>
      </c>
      <c r="D91" s="726"/>
      <c r="E91" s="726"/>
      <c r="F91" s="767"/>
      <c r="G91" s="457">
        <v>3</v>
      </c>
      <c r="H91" s="490">
        <v>6</v>
      </c>
      <c r="I91" s="491">
        <f>-VLOOKUP(C91,'планирование суточное'!$C:$H,4,FALSE)</f>
        <v>450</v>
      </c>
      <c r="J91" s="492"/>
      <c r="K91" s="458">
        <f t="shared" si="11"/>
        <v>150</v>
      </c>
      <c r="L91" s="395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35.1" customHeight="1" thickBot="1">
      <c r="B92" s="388">
        <v>6</v>
      </c>
      <c r="C92" s="725" t="s">
        <v>325</v>
      </c>
      <c r="D92" s="726"/>
      <c r="E92" s="726"/>
      <c r="F92" s="767"/>
      <c r="G92" s="457">
        <v>6</v>
      </c>
      <c r="H92" s="490">
        <v>3</v>
      </c>
      <c r="I92" s="491">
        <f>-VLOOKUP(C92,'планирование суточное'!$C:$H,4,FALSE)</f>
        <v>0</v>
      </c>
      <c r="J92" s="492"/>
      <c r="K92" s="458">
        <f>I92/6</f>
        <v>0</v>
      </c>
      <c r="L92" s="137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35.1" customHeight="1" thickBot="1">
      <c r="B93" s="388">
        <v>7</v>
      </c>
      <c r="C93" s="725" t="s">
        <v>160</v>
      </c>
      <c r="D93" s="726"/>
      <c r="E93" s="726"/>
      <c r="F93" s="767"/>
      <c r="G93" s="457">
        <v>6</v>
      </c>
      <c r="H93" s="495">
        <v>3</v>
      </c>
      <c r="I93" s="491">
        <f>-VLOOKUP(C93,'планирование суточное'!$C:$H,4,FALSE)</f>
        <v>450</v>
      </c>
      <c r="J93" s="492"/>
      <c r="K93" s="458">
        <f>I93/6</f>
        <v>75</v>
      </c>
      <c r="L93" s="403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35.1" customHeight="1" thickBot="1">
      <c r="B94" s="388"/>
      <c r="C94" s="725"/>
      <c r="D94" s="726"/>
      <c r="E94" s="726"/>
      <c r="F94" s="767"/>
      <c r="G94" s="161"/>
      <c r="H94" s="415"/>
      <c r="I94" s="413"/>
      <c r="J94" s="416"/>
      <c r="K94" s="136"/>
      <c r="L94" s="395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35.1" customHeight="1" thickBot="1">
      <c r="B95" s="388"/>
      <c r="C95" s="731"/>
      <c r="D95" s="732"/>
      <c r="E95" s="732"/>
      <c r="F95" s="815"/>
      <c r="G95" s="161"/>
      <c r="H95" s="415"/>
      <c r="I95" s="413"/>
      <c r="J95" s="417"/>
      <c r="K95" s="136"/>
      <c r="L95" s="418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35.1" customHeight="1" thickBot="1">
      <c r="B96" s="388"/>
      <c r="C96" s="744"/>
      <c r="D96" s="745"/>
      <c r="E96" s="745"/>
      <c r="F96" s="746"/>
      <c r="G96" s="162"/>
      <c r="H96" s="73"/>
      <c r="I96" s="164"/>
      <c r="J96" s="74"/>
      <c r="K96" s="73"/>
      <c r="L96" s="419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2:39" ht="24.95" customHeight="1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2:39" ht="24.95" customHeight="1" thickBot="1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2:39" ht="39.950000000000003" customHeight="1" thickBot="1">
      <c r="B99" s="710" t="s">
        <v>383</v>
      </c>
      <c r="C99" s="711"/>
      <c r="D99" s="711"/>
      <c r="E99" s="711"/>
      <c r="F99" s="711"/>
      <c r="G99" s="711"/>
      <c r="H99" s="711"/>
      <c r="I99" s="711"/>
      <c r="J99" s="711"/>
      <c r="K99" s="711"/>
      <c r="L99" s="71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2:39" ht="39.950000000000003" customHeight="1" thickBot="1">
      <c r="B100" s="713">
        <f>C4</f>
        <v>44104</v>
      </c>
      <c r="C100" s="714"/>
      <c r="D100" s="714"/>
      <c r="E100" s="714"/>
      <c r="F100" s="714"/>
      <c r="G100" s="714"/>
      <c r="H100" s="714"/>
      <c r="I100" s="714"/>
      <c r="J100" s="714"/>
      <c r="K100" s="714"/>
      <c r="L100" s="715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2:39" ht="39.950000000000003" customHeight="1" thickBot="1">
      <c r="B101" s="747" t="s">
        <v>892</v>
      </c>
      <c r="C101" s="748"/>
      <c r="D101" s="748"/>
      <c r="E101" s="748"/>
      <c r="F101" s="749"/>
      <c r="G101" s="750"/>
      <c r="H101" s="751"/>
      <c r="I101" s="751"/>
      <c r="J101" s="751"/>
      <c r="K101" s="751"/>
      <c r="L101" s="75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2:39" ht="39.950000000000003" customHeight="1" thickBot="1">
      <c r="B102" s="389"/>
      <c r="C102" s="728" t="s">
        <v>384</v>
      </c>
      <c r="D102" s="729"/>
      <c r="E102" s="729"/>
      <c r="F102" s="730"/>
      <c r="G102" s="421" t="s">
        <v>385</v>
      </c>
      <c r="H102" s="421" t="s">
        <v>386</v>
      </c>
      <c r="I102" s="390" t="s">
        <v>36</v>
      </c>
      <c r="J102" s="421" t="s">
        <v>31</v>
      </c>
      <c r="K102" s="421" t="s">
        <v>387</v>
      </c>
      <c r="L102" s="422" t="s">
        <v>388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2:39" ht="35.1" customHeight="1" thickBot="1">
      <c r="B103" s="423">
        <v>1</v>
      </c>
      <c r="C103" s="734" t="s">
        <v>107</v>
      </c>
      <c r="D103" s="735"/>
      <c r="E103" s="735"/>
      <c r="F103" s="736"/>
      <c r="G103" s="496">
        <v>8</v>
      </c>
      <c r="H103" s="500" t="s">
        <v>474</v>
      </c>
      <c r="I103" s="487">
        <f>-VLOOKUP(C103,'планирование суточное'!$C:$H,4,FALSE)</f>
        <v>0</v>
      </c>
      <c r="J103" s="497" t="e">
        <f>-VLOOKUP(C103,#REF!,4,FALSE)</f>
        <v>#REF!</v>
      </c>
      <c r="K103" s="497"/>
      <c r="L103" s="426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2:39" ht="35.1" customHeight="1" thickBot="1">
      <c r="B104" s="391">
        <v>2</v>
      </c>
      <c r="C104" s="725" t="s">
        <v>124</v>
      </c>
      <c r="D104" s="726"/>
      <c r="E104" s="726"/>
      <c r="F104" s="737"/>
      <c r="G104" s="496">
        <v>8</v>
      </c>
      <c r="H104" s="500" t="s">
        <v>474</v>
      </c>
      <c r="I104" s="487">
        <f>-VLOOKUP(C104,'планирование суточное'!$C:$H,4,FALSE)</f>
        <v>0</v>
      </c>
      <c r="J104" s="497" t="e">
        <f>-VLOOKUP(C104,#REF!,4,FALSE)</f>
        <v>#REF!</v>
      </c>
      <c r="K104" s="497"/>
      <c r="L104" s="427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2:39" ht="35.1" customHeight="1" thickBot="1">
      <c r="B105" s="391">
        <v>3</v>
      </c>
      <c r="C105" s="725" t="s">
        <v>131</v>
      </c>
      <c r="D105" s="726"/>
      <c r="E105" s="726"/>
      <c r="F105" s="737"/>
      <c r="G105" s="496">
        <v>8</v>
      </c>
      <c r="H105" s="500" t="s">
        <v>474</v>
      </c>
      <c r="I105" s="487">
        <f>-VLOOKUP(C105,'планирование суточное'!$C:$H,4,FALSE)</f>
        <v>384</v>
      </c>
      <c r="J105" s="509" t="e">
        <f>-VLOOKUP(C105,#REF!,4,FALSE)</f>
        <v>#REF!</v>
      </c>
      <c r="K105" s="519"/>
      <c r="L105" s="520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2:39" ht="35.1" customHeight="1" thickBot="1">
      <c r="B106" s="391">
        <v>4</v>
      </c>
      <c r="C106" s="725" t="s">
        <v>298</v>
      </c>
      <c r="D106" s="726"/>
      <c r="E106" s="726"/>
      <c r="F106" s="737"/>
      <c r="G106" s="498">
        <v>8</v>
      </c>
      <c r="H106" s="500" t="s">
        <v>474</v>
      </c>
      <c r="I106" s="487">
        <f>-VLOOKUP(C106,'планирование суточное'!$C:$H,4,FALSE)</f>
        <v>0</v>
      </c>
      <c r="J106" s="497" t="e">
        <f>-VLOOKUP(C106,#REF!,4,FALSE)</f>
        <v>#REF!</v>
      </c>
      <c r="K106" s="497"/>
      <c r="L106" s="605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2:39" ht="35.1" customHeight="1" thickBot="1">
      <c r="B107" s="391">
        <v>5</v>
      </c>
      <c r="C107" s="725" t="s">
        <v>164</v>
      </c>
      <c r="D107" s="726"/>
      <c r="E107" s="726"/>
      <c r="F107" s="737"/>
      <c r="G107" s="498">
        <v>8</v>
      </c>
      <c r="H107" s="500" t="s">
        <v>474</v>
      </c>
      <c r="I107" s="487">
        <f>-VLOOKUP(C107,'планирование суточное'!$C:$H,4,FALSE)</f>
        <v>0</v>
      </c>
      <c r="J107" s="497" t="e">
        <f>-VLOOKUP(C107,#REF!,4,FALSE)</f>
        <v>#REF!</v>
      </c>
      <c r="K107" s="497"/>
      <c r="L107" s="508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2:39" ht="35.1" customHeight="1" thickBot="1">
      <c r="B108" s="391">
        <v>6</v>
      </c>
      <c r="C108" s="725" t="s">
        <v>299</v>
      </c>
      <c r="D108" s="726"/>
      <c r="E108" s="726"/>
      <c r="F108" s="737"/>
      <c r="G108" s="499">
        <v>16</v>
      </c>
      <c r="H108" s="500" t="s">
        <v>389</v>
      </c>
      <c r="I108" s="487">
        <f>-VLOOKUP(C108,'планирование суточное'!$C:$H,4,FALSE)</f>
        <v>0</v>
      </c>
      <c r="J108" s="497" t="e">
        <f>-VLOOKUP(C108,#REF!,4,FALSE)</f>
        <v>#REF!</v>
      </c>
      <c r="K108" s="497"/>
      <c r="L108" s="431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2:39" ht="35.1" customHeight="1" thickBot="1">
      <c r="B109" s="391">
        <v>7</v>
      </c>
      <c r="C109" s="725" t="s">
        <v>106</v>
      </c>
      <c r="D109" s="726"/>
      <c r="E109" s="726"/>
      <c r="F109" s="737"/>
      <c r="G109" s="496">
        <v>8</v>
      </c>
      <c r="H109" s="500" t="s">
        <v>474</v>
      </c>
      <c r="I109" s="487">
        <f>-VLOOKUP(C109,'планирование суточное'!$C:$H,4,FALSE)</f>
        <v>642</v>
      </c>
      <c r="J109" s="497" t="e">
        <f>-VLOOKUP(C109,#REF!,4,FALSE)</f>
        <v>#REF!</v>
      </c>
      <c r="K109" s="497"/>
      <c r="L109" s="428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2:39" ht="35.1" customHeight="1" thickBot="1">
      <c r="B110" s="391">
        <v>8</v>
      </c>
      <c r="C110" s="727" t="s">
        <v>441</v>
      </c>
      <c r="D110" s="738"/>
      <c r="E110" s="738"/>
      <c r="F110" s="739"/>
      <c r="G110" s="498">
        <v>8</v>
      </c>
      <c r="H110" s="500" t="s">
        <v>474</v>
      </c>
      <c r="I110" s="487">
        <f>-VLOOKUP(C110,'планирование суточное'!$C:$H,4,FALSE)</f>
        <v>0</v>
      </c>
      <c r="J110" s="497" t="e">
        <f>-VLOOKUP(C110,#REF!,4,FALSE)</f>
        <v>#REF!</v>
      </c>
      <c r="K110" s="497"/>
      <c r="L110" s="428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2:39" ht="35.1" customHeight="1" thickBot="1">
      <c r="B111" s="391">
        <v>9</v>
      </c>
      <c r="C111" s="725" t="s">
        <v>300</v>
      </c>
      <c r="D111" s="726"/>
      <c r="E111" s="726"/>
      <c r="F111" s="727"/>
      <c r="G111" s="496">
        <v>8</v>
      </c>
      <c r="H111" s="500" t="s">
        <v>474</v>
      </c>
      <c r="I111" s="487">
        <f>-VLOOKUP(C111,'планирование суточное'!$C:$H,4,FALSE)</f>
        <v>0</v>
      </c>
      <c r="J111" s="497" t="e">
        <f>-VLOOKUP(C111,#REF!,4,FALSE)</f>
        <v>#REF!</v>
      </c>
      <c r="K111" s="497"/>
      <c r="L111" s="571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2:39" s="69" customFormat="1" ht="35.1" customHeight="1" thickBot="1">
      <c r="B112" s="391">
        <v>10</v>
      </c>
      <c r="C112" s="725" t="s">
        <v>301</v>
      </c>
      <c r="D112" s="726"/>
      <c r="E112" s="726"/>
      <c r="F112" s="727"/>
      <c r="G112" s="496">
        <v>8</v>
      </c>
      <c r="H112" s="500" t="s">
        <v>474</v>
      </c>
      <c r="I112" s="487">
        <f>-VLOOKUP(C112,'планирование суточное'!$C:$H,4,FALSE)</f>
        <v>0</v>
      </c>
      <c r="J112" s="497" t="e">
        <f>-VLOOKUP(C112,#REF!,4,FALSE)</f>
        <v>#REF!</v>
      </c>
      <c r="K112" s="497"/>
      <c r="L112" s="429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ht="35.1" customHeight="1" thickBot="1">
      <c r="B113" s="391">
        <v>11</v>
      </c>
      <c r="C113" s="725" t="s">
        <v>421</v>
      </c>
      <c r="D113" s="726"/>
      <c r="E113" s="726"/>
      <c r="F113" s="727"/>
      <c r="G113" s="502">
        <v>8</v>
      </c>
      <c r="H113" s="500" t="s">
        <v>474</v>
      </c>
      <c r="I113" s="487">
        <f>-VLOOKUP(C113,'планирование суточное'!$C:$H,4,FALSE)</f>
        <v>0</v>
      </c>
      <c r="J113" s="497" t="e">
        <f>-VLOOKUP(C113,#REF!,4,FALSE)</f>
        <v>#REF!</v>
      </c>
      <c r="K113" s="497"/>
      <c r="L113" s="57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35.1" customHeight="1" thickBot="1">
      <c r="B114" s="391">
        <v>12</v>
      </c>
      <c r="C114" s="725" t="s">
        <v>87</v>
      </c>
      <c r="D114" s="726"/>
      <c r="E114" s="726"/>
      <c r="F114" s="727"/>
      <c r="G114" s="502">
        <v>8</v>
      </c>
      <c r="H114" s="500" t="s">
        <v>474</v>
      </c>
      <c r="I114" s="487">
        <f>-VLOOKUP(C114,'планирование суточное'!$C:$H,4,FALSE)</f>
        <v>80</v>
      </c>
      <c r="J114" s="497" t="e">
        <f>-VLOOKUP(C114,#REF!,4,FALSE)</f>
        <v>#REF!</v>
      </c>
      <c r="K114" s="501"/>
      <c r="L114" s="433"/>
      <c r="M114" s="69"/>
      <c r="O114" s="69"/>
    </row>
    <row r="115" spans="1:39" s="69" customFormat="1" ht="35.1" customHeight="1" thickBot="1">
      <c r="B115" s="391">
        <v>13</v>
      </c>
      <c r="C115" s="725" t="s">
        <v>162</v>
      </c>
      <c r="D115" s="726"/>
      <c r="E115" s="726"/>
      <c r="F115" s="727"/>
      <c r="G115" s="502">
        <v>8</v>
      </c>
      <c r="H115" s="500" t="s">
        <v>474</v>
      </c>
      <c r="I115" s="487">
        <f>-VLOOKUP(C115,'планирование суточное'!$C:$H,4,FALSE)</f>
        <v>80</v>
      </c>
      <c r="J115" s="497" t="e">
        <f>-VLOOKUP(C115,#REF!,4,FALSE)</f>
        <v>#REF!</v>
      </c>
      <c r="K115" s="497"/>
      <c r="L115" s="428"/>
    </row>
    <row r="116" spans="1:39" ht="35.1" customHeight="1" thickBot="1">
      <c r="B116" s="391">
        <v>14</v>
      </c>
      <c r="C116" s="725" t="s">
        <v>169</v>
      </c>
      <c r="D116" s="726"/>
      <c r="E116" s="726"/>
      <c r="F116" s="727"/>
      <c r="G116" s="502">
        <v>8</v>
      </c>
      <c r="H116" s="500" t="s">
        <v>474</v>
      </c>
      <c r="I116" s="487">
        <f>-VLOOKUP(C116,'планирование суточное'!$C:$H,4,FALSE)</f>
        <v>120</v>
      </c>
      <c r="J116" s="497" t="e">
        <f>-VLOOKUP(C116,#REF!,4,FALSE)</f>
        <v>#REF!</v>
      </c>
      <c r="K116" s="497"/>
      <c r="L116" s="517"/>
      <c r="M116" s="69"/>
    </row>
    <row r="117" spans="1:39" ht="57" customHeight="1" thickBot="1">
      <c r="B117" s="391">
        <v>15</v>
      </c>
      <c r="C117" s="725" t="s">
        <v>155</v>
      </c>
      <c r="D117" s="726"/>
      <c r="E117" s="726"/>
      <c r="F117" s="727"/>
      <c r="G117" s="502">
        <v>8</v>
      </c>
      <c r="H117" s="500" t="s">
        <v>474</v>
      </c>
      <c r="I117" s="548">
        <f>-VLOOKUP(C117,'планирование суточное'!$C:$H,4,FALSE)</f>
        <v>120</v>
      </c>
      <c r="J117" s="497" t="e">
        <f>-VLOOKUP(C117,#REF!,4,FALSE)</f>
        <v>#REF!</v>
      </c>
      <c r="K117" s="497"/>
      <c r="L117" s="430"/>
      <c r="M117" s="510"/>
    </row>
    <row r="118" spans="1:39" ht="35.1" customHeight="1" thickBot="1">
      <c r="B118" s="391">
        <v>16</v>
      </c>
      <c r="C118" s="725" t="s">
        <v>516</v>
      </c>
      <c r="D118" s="726"/>
      <c r="E118" s="726"/>
      <c r="F118" s="727"/>
      <c r="G118" s="502"/>
      <c r="H118" s="500"/>
      <c r="I118" s="548">
        <f>-VLOOKUP(C118,'планирование суточное'!$C:$H,4,FALSE)</f>
        <v>460</v>
      </c>
      <c r="J118" s="497" t="e">
        <f>-VLOOKUP(C118,#REF!,4,FALSE)</f>
        <v>#REF!</v>
      </c>
      <c r="K118" s="501"/>
      <c r="L118" s="518"/>
      <c r="M118" s="69"/>
    </row>
    <row r="119" spans="1:39" ht="54.75" customHeight="1" thickBot="1">
      <c r="B119" s="391">
        <v>17</v>
      </c>
      <c r="C119" s="725"/>
      <c r="D119" s="726"/>
      <c r="E119" s="726"/>
      <c r="F119" s="727"/>
      <c r="G119" s="502"/>
      <c r="H119" s="500"/>
      <c r="I119" s="487"/>
      <c r="J119" s="497" t="e">
        <f>-VLOOKUP(C119,#REF!,4,FALSE)</f>
        <v>#REF!</v>
      </c>
      <c r="K119" s="497"/>
      <c r="L119" s="430"/>
      <c r="M119" s="69"/>
    </row>
    <row r="120" spans="1:39" ht="35.1" customHeight="1" thickBot="1">
      <c r="B120" s="391">
        <v>18</v>
      </c>
      <c r="C120" s="725"/>
      <c r="D120" s="726"/>
      <c r="E120" s="726"/>
      <c r="F120" s="727"/>
      <c r="G120" s="503"/>
      <c r="H120" s="500"/>
      <c r="I120" s="487"/>
      <c r="J120" s="497" t="e">
        <f>-VLOOKUP(C120,#REF!,4,FALSE)</f>
        <v>#REF!</v>
      </c>
      <c r="K120" s="501"/>
      <c r="L120" s="433"/>
      <c r="M120" s="69"/>
      <c r="Q120" s="69"/>
      <c r="R120" s="69"/>
      <c r="S120" s="69"/>
      <c r="T120" s="69"/>
      <c r="U120" s="69"/>
      <c r="V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</row>
    <row r="121" spans="1:39" ht="35.1" customHeight="1" thickBot="1">
      <c r="B121" s="391"/>
      <c r="C121" s="725"/>
      <c r="D121" s="726"/>
      <c r="E121" s="726"/>
      <c r="F121" s="727"/>
      <c r="G121" s="502"/>
      <c r="H121" s="496"/>
      <c r="I121" s="487"/>
      <c r="J121" s="497" t="e">
        <f>-VLOOKUP(C121,#REF!,4,FALSE)</f>
        <v>#REF!</v>
      </c>
      <c r="K121" s="504"/>
      <c r="L121" s="435"/>
      <c r="M121" s="69"/>
      <c r="Q121" s="69"/>
      <c r="R121" s="69"/>
      <c r="S121" s="69"/>
      <c r="T121" s="69"/>
      <c r="U121" s="69"/>
      <c r="V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</row>
    <row r="122" spans="1:39" ht="35.1" customHeight="1" thickBot="1">
      <c r="B122" s="391"/>
      <c r="C122" s="731"/>
      <c r="D122" s="732"/>
      <c r="E122" s="732"/>
      <c r="F122" s="733"/>
      <c r="G122" s="434"/>
      <c r="H122" s="424"/>
      <c r="I122" s="432"/>
      <c r="J122" s="425" t="e">
        <f>-VLOOKUP(C122,#REF!,4,FALSE)</f>
        <v>#REF!</v>
      </c>
      <c r="K122" s="432"/>
      <c r="L122" s="436"/>
      <c r="M122" s="69"/>
      <c r="Q122" s="69"/>
      <c r="R122" s="69"/>
      <c r="S122" s="69"/>
      <c r="T122" s="69"/>
      <c r="U122" s="69"/>
      <c r="V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</row>
    <row r="123" spans="1:39" ht="35.1" customHeight="1" thickBot="1">
      <c r="B123" s="728"/>
      <c r="C123" s="729"/>
      <c r="D123" s="729"/>
      <c r="E123" s="729"/>
      <c r="F123" s="729"/>
      <c r="G123" s="729"/>
      <c r="H123" s="729"/>
      <c r="I123" s="729"/>
      <c r="J123" s="729"/>
      <c r="K123" s="729"/>
      <c r="L123" s="730"/>
      <c r="M123" s="69"/>
      <c r="Q123" s="69"/>
      <c r="R123" s="69"/>
      <c r="S123" s="69"/>
      <c r="T123" s="69"/>
      <c r="U123" s="69"/>
      <c r="V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</row>
    <row r="124" spans="1:39" s="69" customFormat="1" ht="35.25" customHeight="1" thickBot="1"/>
    <row r="125" spans="1:39" s="69" customFormat="1" ht="39.950000000000003" customHeight="1" thickBot="1">
      <c r="B125" s="710" t="s">
        <v>508</v>
      </c>
      <c r="C125" s="711"/>
      <c r="D125" s="711"/>
      <c r="E125" s="711"/>
      <c r="F125" s="711"/>
      <c r="G125" s="711"/>
      <c r="H125" s="711"/>
      <c r="I125" s="711"/>
      <c r="J125" s="711"/>
      <c r="K125" s="711"/>
      <c r="L125" s="711"/>
      <c r="M125" s="712"/>
    </row>
    <row r="126" spans="1:39" ht="39.950000000000003" customHeight="1" thickBot="1">
      <c r="A126" s="69"/>
      <c r="B126" s="713">
        <f>C4</f>
        <v>44104</v>
      </c>
      <c r="C126" s="714"/>
      <c r="D126" s="714"/>
      <c r="E126" s="714"/>
      <c r="F126" s="714"/>
      <c r="G126" s="714"/>
      <c r="H126" s="714"/>
      <c r="I126" s="714"/>
      <c r="J126" s="714"/>
      <c r="K126" s="714"/>
      <c r="L126" s="714"/>
      <c r="M126" s="715"/>
      <c r="N126" s="69"/>
      <c r="O126" s="69"/>
      <c r="Q126" s="69"/>
      <c r="R126" s="69"/>
      <c r="S126" s="69"/>
      <c r="T126" s="69"/>
      <c r="U126" s="69"/>
      <c r="V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</row>
    <row r="127" spans="1:39" s="69" customFormat="1" ht="39.950000000000003" customHeight="1" thickBot="1">
      <c r="B127" s="391"/>
      <c r="C127" s="716" t="s">
        <v>380</v>
      </c>
      <c r="D127" s="717"/>
      <c r="E127" s="717"/>
      <c r="F127" s="717"/>
      <c r="G127" s="717"/>
      <c r="H127" s="718"/>
      <c r="I127" s="554" t="s">
        <v>385</v>
      </c>
      <c r="J127" s="554" t="s">
        <v>386</v>
      </c>
      <c r="K127" s="554" t="s">
        <v>390</v>
      </c>
      <c r="L127" s="555" t="s">
        <v>391</v>
      </c>
      <c r="M127" s="556" t="s">
        <v>392</v>
      </c>
    </row>
    <row r="128" spans="1:39" s="69" customFormat="1" ht="39.950000000000003" customHeight="1" thickBot="1">
      <c r="B128" s="391">
        <v>1</v>
      </c>
      <c r="C128" s="719" t="s">
        <v>505</v>
      </c>
      <c r="D128" s="720"/>
      <c r="E128" s="720"/>
      <c r="F128" s="720"/>
      <c r="G128" s="720"/>
      <c r="H128" s="720"/>
      <c r="I128" s="443">
        <v>8</v>
      </c>
      <c r="J128" s="444"/>
      <c r="K128" s="450">
        <f>-VLOOKUP(C128,'планирование суточное'!$C:$H,4,FALSE)</f>
        <v>0</v>
      </c>
      <c r="L128" s="445">
        <f>K128/1</f>
        <v>0</v>
      </c>
      <c r="M128" s="507"/>
    </row>
    <row r="129" spans="1:33" ht="35.1" customHeight="1" thickBot="1">
      <c r="A129" s="69"/>
      <c r="B129" s="391">
        <v>2</v>
      </c>
      <c r="C129" s="719" t="s">
        <v>470</v>
      </c>
      <c r="D129" s="720"/>
      <c r="E129" s="720"/>
      <c r="F129" s="720"/>
      <c r="G129" s="720"/>
      <c r="H129" s="720"/>
      <c r="I129" s="443">
        <v>8</v>
      </c>
      <c r="J129" s="444" t="s">
        <v>393</v>
      </c>
      <c r="K129" s="450">
        <f>-VLOOKUP(C129,'планирование суточное'!$C:$H,4,FALSE)</f>
        <v>0</v>
      </c>
      <c r="L129" s="445">
        <f>K129/1</f>
        <v>0</v>
      </c>
      <c r="M129" s="507"/>
      <c r="N129" s="69"/>
      <c r="O129" s="69"/>
      <c r="Q129" s="69"/>
      <c r="R129" s="69"/>
      <c r="S129" s="69"/>
      <c r="T129" s="69"/>
      <c r="U129" s="69"/>
      <c r="V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</row>
    <row r="130" spans="1:33" s="69" customFormat="1" ht="35.1" customHeight="1" thickBot="1">
      <c r="B130" s="391">
        <v>3</v>
      </c>
      <c r="C130" s="719" t="s">
        <v>311</v>
      </c>
      <c r="D130" s="720"/>
      <c r="E130" s="720"/>
      <c r="F130" s="720"/>
      <c r="G130" s="720"/>
      <c r="H130" s="720"/>
      <c r="I130" s="446">
        <v>8</v>
      </c>
      <c r="J130" s="447"/>
      <c r="K130" s="450">
        <f>-VLOOKUP(C130,'планирование суточное'!$C:$H,4,FALSE)</f>
        <v>43.8</v>
      </c>
      <c r="L130" s="449">
        <f>K130/1.6</f>
        <v>27.374999999999996</v>
      </c>
      <c r="M130" s="430"/>
    </row>
    <row r="131" spans="1:33" s="69" customFormat="1" ht="35.1" customHeight="1" thickBot="1">
      <c r="B131" s="391">
        <v>4</v>
      </c>
      <c r="C131" s="721" t="s">
        <v>481</v>
      </c>
      <c r="D131" s="722"/>
      <c r="E131" s="722"/>
      <c r="F131" s="722"/>
      <c r="G131" s="722"/>
      <c r="H131" s="722"/>
      <c r="I131" s="446">
        <v>8</v>
      </c>
      <c r="J131" s="447"/>
      <c r="K131" s="450">
        <f>-VLOOKUP(C131,'планирование суточное'!$C:$H,4,FALSE)</f>
        <v>426.375</v>
      </c>
      <c r="L131" s="449">
        <f>K131/1</f>
        <v>426.375</v>
      </c>
      <c r="M131" s="430"/>
    </row>
    <row r="132" spans="1:33" ht="41.25" customHeight="1" thickBot="1">
      <c r="A132" s="69"/>
      <c r="B132" s="437">
        <v>5</v>
      </c>
      <c r="C132" s="719" t="s">
        <v>472</v>
      </c>
      <c r="D132" s="720"/>
      <c r="E132" s="720"/>
      <c r="F132" s="720"/>
      <c r="G132" s="720"/>
      <c r="H132" s="720"/>
      <c r="I132" s="446">
        <v>8</v>
      </c>
      <c r="J132" s="447" t="s">
        <v>394</v>
      </c>
      <c r="K132" s="450">
        <f>-VLOOKUP(C132,'планирование суточное'!$C:$H,4,FALSE)</f>
        <v>36</v>
      </c>
      <c r="L132" s="449">
        <f>K132/1</f>
        <v>36</v>
      </c>
      <c r="M132" s="430"/>
      <c r="N132" s="69"/>
      <c r="O132" s="69"/>
      <c r="Q132" s="69"/>
      <c r="R132" s="69"/>
      <c r="S132" s="69"/>
      <c r="T132" s="69"/>
      <c r="U132" s="69"/>
      <c r="V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</row>
    <row r="133" spans="1:33" s="69" customFormat="1" ht="41.25" customHeight="1" thickBot="1">
      <c r="B133" s="391">
        <v>6</v>
      </c>
      <c r="C133" s="719" t="s">
        <v>146</v>
      </c>
      <c r="D133" s="720"/>
      <c r="E133" s="720"/>
      <c r="F133" s="720"/>
      <c r="G133" s="720"/>
      <c r="H133" s="720"/>
      <c r="I133" s="446">
        <v>12</v>
      </c>
      <c r="J133" s="447" t="s">
        <v>395</v>
      </c>
      <c r="K133" s="450">
        <f>-VLOOKUP(C133,'планирование суточное'!$C:$H,4,FALSE)</f>
        <v>76.5</v>
      </c>
      <c r="L133" s="449">
        <f>K133/1.5</f>
        <v>51</v>
      </c>
      <c r="M133" s="430"/>
    </row>
    <row r="134" spans="1:33" ht="35.1" customHeight="1" thickBot="1">
      <c r="A134" s="69"/>
      <c r="B134" s="391">
        <v>7</v>
      </c>
      <c r="C134" s="719" t="s">
        <v>310</v>
      </c>
      <c r="D134" s="720"/>
      <c r="E134" s="720"/>
      <c r="F134" s="720"/>
      <c r="G134" s="720"/>
      <c r="H134" s="720"/>
      <c r="I134" s="446">
        <v>12</v>
      </c>
      <c r="J134" s="447" t="s">
        <v>393</v>
      </c>
      <c r="K134" s="450">
        <f>-VLOOKUP(C134,'планирование суточное'!$C:$H,4,FALSE)</f>
        <v>40.5</v>
      </c>
      <c r="L134" s="449">
        <f>K134/1.5</f>
        <v>27</v>
      </c>
      <c r="M134" s="430"/>
      <c r="N134" s="69"/>
      <c r="O134" s="69"/>
      <c r="Q134" s="69"/>
      <c r="R134" s="69"/>
      <c r="S134" s="69"/>
      <c r="T134" s="69"/>
      <c r="U134" s="69"/>
      <c r="V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</row>
    <row r="135" spans="1:33" ht="35.1" customHeight="1" thickBot="1">
      <c r="A135" s="69"/>
      <c r="B135" s="437">
        <v>8</v>
      </c>
      <c r="C135" s="721" t="s">
        <v>482</v>
      </c>
      <c r="D135" s="722"/>
      <c r="E135" s="722"/>
      <c r="F135" s="722"/>
      <c r="G135" s="722"/>
      <c r="H135" s="722"/>
      <c r="I135" s="446">
        <v>8</v>
      </c>
      <c r="J135" s="447"/>
      <c r="K135" s="450">
        <f>-VLOOKUP(C135,'планирование суточное'!$C:$H,4,FALSE)</f>
        <v>190.39999999999986</v>
      </c>
      <c r="L135" s="449">
        <f>K135/0.8</f>
        <v>237.99999999999983</v>
      </c>
      <c r="M135" s="430"/>
      <c r="N135" s="69"/>
      <c r="O135" s="69"/>
      <c r="Q135" s="69"/>
      <c r="R135" s="69"/>
      <c r="S135" s="69"/>
      <c r="T135" s="69"/>
      <c r="U135" s="69"/>
      <c r="V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</row>
    <row r="136" spans="1:33" ht="35.1" customHeight="1" thickBot="1">
      <c r="A136" s="69"/>
      <c r="B136" s="391">
        <v>9</v>
      </c>
      <c r="C136" s="719" t="s">
        <v>483</v>
      </c>
      <c r="D136" s="720"/>
      <c r="E136" s="720"/>
      <c r="F136" s="720"/>
      <c r="G136" s="720"/>
      <c r="H136" s="720"/>
      <c r="I136" s="446">
        <v>8</v>
      </c>
      <c r="J136" s="447"/>
      <c r="K136" s="450">
        <f>-VLOOKUP(C136,'планирование суточное'!$C:$H,4,FALSE)</f>
        <v>199</v>
      </c>
      <c r="L136" s="449">
        <f>K136/1</f>
        <v>199</v>
      </c>
      <c r="M136" s="430"/>
      <c r="N136" s="69"/>
      <c r="O136" s="69"/>
      <c r="Q136" s="69"/>
      <c r="R136" s="69"/>
      <c r="S136" s="69"/>
      <c r="T136" s="69"/>
      <c r="U136" s="69"/>
      <c r="V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</row>
    <row r="137" spans="1:33" ht="35.1" customHeight="1" thickBot="1">
      <c r="A137" s="69"/>
      <c r="B137" s="437">
        <v>10</v>
      </c>
      <c r="C137" s="719" t="s">
        <v>97</v>
      </c>
      <c r="D137" s="720"/>
      <c r="E137" s="720"/>
      <c r="F137" s="720"/>
      <c r="G137" s="720"/>
      <c r="H137" s="720"/>
      <c r="I137" s="446">
        <v>12</v>
      </c>
      <c r="J137" s="447" t="s">
        <v>393</v>
      </c>
      <c r="K137" s="450">
        <f>-VLOOKUP(C137,'планирование суточное'!$C:$H,4,FALSE)</f>
        <v>75.599999999999994</v>
      </c>
      <c r="L137" s="449">
        <f>K137/1.2</f>
        <v>63</v>
      </c>
      <c r="M137" s="430"/>
      <c r="N137" s="69"/>
      <c r="O137" s="69"/>
      <c r="Q137" s="69"/>
      <c r="R137" s="69"/>
      <c r="S137" s="69"/>
      <c r="T137" s="69"/>
      <c r="U137" s="69"/>
      <c r="V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</row>
    <row r="138" spans="1:33" s="69" customFormat="1" ht="35.1" customHeight="1" thickBot="1">
      <c r="B138" s="391"/>
      <c r="C138" s="707" t="s">
        <v>531</v>
      </c>
      <c r="D138" s="708"/>
      <c r="E138" s="708"/>
      <c r="F138" s="708"/>
      <c r="G138" s="708"/>
      <c r="H138" s="709"/>
      <c r="I138" s="446">
        <v>8</v>
      </c>
      <c r="J138" s="447"/>
      <c r="K138" s="450">
        <f>-VLOOKUP(C138,'планирование суточное'!$C:$H,4,FALSE)</f>
        <v>0</v>
      </c>
      <c r="L138" s="449">
        <f>K138/0.8</f>
        <v>0</v>
      </c>
      <c r="M138" s="430"/>
    </row>
    <row r="139" spans="1:33" ht="35.1" customHeight="1" thickBot="1">
      <c r="A139" s="69"/>
      <c r="B139" s="564"/>
      <c r="C139" s="825"/>
      <c r="D139" s="826"/>
      <c r="E139" s="826"/>
      <c r="F139" s="826"/>
      <c r="G139" s="826"/>
      <c r="H139" s="826"/>
      <c r="I139" s="565"/>
      <c r="J139" s="566"/>
      <c r="K139" s="567"/>
      <c r="L139" s="568"/>
      <c r="M139" s="569"/>
      <c r="N139" s="69"/>
      <c r="O139" s="69"/>
      <c r="Q139" s="69"/>
      <c r="R139" s="69"/>
      <c r="S139" s="69"/>
      <c r="T139" s="69"/>
      <c r="U139" s="69"/>
      <c r="V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</row>
    <row r="140" spans="1:33" s="69" customFormat="1" ht="35.1" customHeight="1" thickBot="1">
      <c r="B140" s="391">
        <v>11</v>
      </c>
      <c r="C140" s="719" t="s">
        <v>484</v>
      </c>
      <c r="D140" s="720"/>
      <c r="E140" s="720"/>
      <c r="F140" s="720"/>
      <c r="G140" s="720"/>
      <c r="H140" s="720"/>
      <c r="I140" s="446">
        <v>8</v>
      </c>
      <c r="J140" s="447"/>
      <c r="K140" s="448">
        <f>-VLOOKUP(C140,'планирование суточное'!$C:$H,4,FALSE)</f>
        <v>437.375</v>
      </c>
      <c r="L140" s="449">
        <f>K140/1</f>
        <v>437.375</v>
      </c>
      <c r="M140" s="430"/>
    </row>
    <row r="141" spans="1:33" ht="35.1" customHeight="1" thickBot="1">
      <c r="A141" s="69"/>
      <c r="B141" s="391">
        <v>12</v>
      </c>
      <c r="C141" s="719" t="s">
        <v>485</v>
      </c>
      <c r="D141" s="720"/>
      <c r="E141" s="720"/>
      <c r="F141" s="720"/>
      <c r="G141" s="720"/>
      <c r="H141" s="723"/>
      <c r="I141" s="446">
        <v>8</v>
      </c>
      <c r="J141" s="447"/>
      <c r="K141" s="448">
        <f>-VLOOKUP(C141,'планирование суточное'!$C:$H,4,FALSE)</f>
        <v>1449.6</v>
      </c>
      <c r="L141" s="449">
        <f>K141/0.8</f>
        <v>1811.9999999999998</v>
      </c>
      <c r="M141" s="439"/>
      <c r="N141" s="69"/>
      <c r="O141" s="69"/>
      <c r="Q141" s="69"/>
      <c r="R141" s="69"/>
      <c r="S141" s="69"/>
      <c r="T141" s="69"/>
      <c r="U141" s="69"/>
      <c r="V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</row>
    <row r="142" spans="1:33" s="69" customFormat="1" ht="35.1" customHeight="1" thickBot="1">
      <c r="B142" s="437">
        <v>13</v>
      </c>
      <c r="C142" s="719" t="s">
        <v>312</v>
      </c>
      <c r="D142" s="720"/>
      <c r="E142" s="720"/>
      <c r="F142" s="720"/>
      <c r="G142" s="720"/>
      <c r="H142" s="723"/>
      <c r="I142" s="446">
        <v>12</v>
      </c>
      <c r="J142" s="447" t="s">
        <v>393</v>
      </c>
      <c r="K142" s="448">
        <f>-VLOOKUP(C142,'планирование суточное'!$C:$H,4,FALSE)</f>
        <v>159</v>
      </c>
      <c r="L142" s="449">
        <f>K142/1.5</f>
        <v>106</v>
      </c>
      <c r="M142" s="430"/>
    </row>
    <row r="143" spans="1:33" ht="35.1" customHeight="1" thickBot="1">
      <c r="A143" s="69"/>
      <c r="B143" s="391">
        <v>14</v>
      </c>
      <c r="C143" s="719" t="s">
        <v>144</v>
      </c>
      <c r="D143" s="720"/>
      <c r="E143" s="720"/>
      <c r="F143" s="720"/>
      <c r="G143" s="720"/>
      <c r="H143" s="723"/>
      <c r="I143" s="446">
        <v>12</v>
      </c>
      <c r="J143" s="447" t="s">
        <v>393</v>
      </c>
      <c r="K143" s="448">
        <f>-VLOOKUP(C143,'планирование суточное'!$C:$H,4,FALSE)</f>
        <v>45</v>
      </c>
      <c r="L143" s="449">
        <f>K143/1.5</f>
        <v>30</v>
      </c>
      <c r="M143" s="430"/>
      <c r="N143" s="69"/>
      <c r="O143" s="69"/>
      <c r="P143" s="595"/>
      <c r="Q143" s="69"/>
      <c r="R143" s="69"/>
      <c r="S143" s="69"/>
      <c r="T143" s="69"/>
      <c r="U143" s="69"/>
      <c r="V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</row>
    <row r="144" spans="1:33" s="69" customFormat="1" ht="35.1" customHeight="1" thickBot="1">
      <c r="B144" s="391"/>
      <c r="C144" s="707" t="s">
        <v>532</v>
      </c>
      <c r="D144" s="708"/>
      <c r="E144" s="708"/>
      <c r="F144" s="708"/>
      <c r="G144" s="708"/>
      <c r="H144" s="709"/>
      <c r="I144" s="446">
        <v>8</v>
      </c>
      <c r="J144" s="447"/>
      <c r="K144" s="448">
        <f>-VLOOKUP(C144,'планирование суточное'!$C:$H,4,FALSE)</f>
        <v>0</v>
      </c>
      <c r="L144" s="449">
        <f>K144/0.8</f>
        <v>0</v>
      </c>
      <c r="M144" s="430"/>
    </row>
    <row r="145" spans="1:33" ht="35.1" customHeight="1" thickBot="1">
      <c r="A145" s="69"/>
      <c r="B145" s="391">
        <v>15</v>
      </c>
      <c r="C145" s="719" t="s">
        <v>98</v>
      </c>
      <c r="D145" s="720"/>
      <c r="E145" s="720"/>
      <c r="F145" s="720"/>
      <c r="G145" s="720"/>
      <c r="H145" s="723"/>
      <c r="I145" s="446">
        <v>12</v>
      </c>
      <c r="J145" s="447" t="s">
        <v>393</v>
      </c>
      <c r="K145" s="448">
        <f>-VLOOKUP(C145,'планирование суточное'!$C:$H,4,FALSE)</f>
        <v>116.4</v>
      </c>
      <c r="L145" s="449">
        <f>K145/1.2</f>
        <v>97.000000000000014</v>
      </c>
      <c r="M145" s="430"/>
      <c r="N145" s="69"/>
      <c r="O145" s="69"/>
      <c r="Q145" s="69"/>
      <c r="R145" s="69"/>
      <c r="S145" s="69"/>
      <c r="T145" s="69"/>
      <c r="U145" s="69"/>
      <c r="V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</row>
    <row r="146" spans="1:33" s="69" customFormat="1" ht="35.1" customHeight="1" thickBot="1">
      <c r="B146" s="391"/>
      <c r="C146" s="827" t="s">
        <v>510</v>
      </c>
      <c r="D146" s="828"/>
      <c r="E146" s="828"/>
      <c r="F146" s="828"/>
      <c r="G146" s="828"/>
      <c r="H146" s="829"/>
      <c r="I146" s="596">
        <v>8</v>
      </c>
      <c r="J146" s="558"/>
      <c r="K146" s="448">
        <f>-VLOOKUP(C146,'планирование суточное'!$C:$H,4,FALSE)</f>
        <v>0</v>
      </c>
      <c r="L146" s="449">
        <f>K146/1.2</f>
        <v>0</v>
      </c>
      <c r="M146" s="597"/>
    </row>
    <row r="147" spans="1:33" s="69" customFormat="1" ht="35.1" customHeight="1" thickBot="1"/>
    <row r="148" spans="1:33" s="69" customFormat="1" ht="35.1" customHeight="1" thickBot="1">
      <c r="B148" s="710" t="s">
        <v>509</v>
      </c>
      <c r="C148" s="711"/>
      <c r="D148" s="711"/>
      <c r="E148" s="711"/>
      <c r="F148" s="711"/>
      <c r="G148" s="711"/>
      <c r="H148" s="711"/>
      <c r="I148" s="711"/>
      <c r="J148" s="711"/>
      <c r="K148" s="711"/>
      <c r="L148" s="711"/>
      <c r="M148" s="712"/>
    </row>
    <row r="149" spans="1:33" s="69" customFormat="1" ht="35.1" customHeight="1" thickBot="1">
      <c r="B149" s="713">
        <f>C4</f>
        <v>44104</v>
      </c>
      <c r="C149" s="714"/>
      <c r="D149" s="714"/>
      <c r="E149" s="714"/>
      <c r="F149" s="714"/>
      <c r="G149" s="714"/>
      <c r="H149" s="714"/>
      <c r="I149" s="714"/>
      <c r="J149" s="714"/>
      <c r="K149" s="714"/>
      <c r="L149" s="714"/>
      <c r="M149" s="715"/>
    </row>
    <row r="150" spans="1:33" s="69" customFormat="1" ht="35.1" customHeight="1" thickBot="1">
      <c r="B150" s="391"/>
      <c r="C150" s="716" t="s">
        <v>380</v>
      </c>
      <c r="D150" s="717"/>
      <c r="E150" s="717"/>
      <c r="F150" s="717"/>
      <c r="G150" s="717"/>
      <c r="H150" s="718"/>
      <c r="I150" s="554" t="s">
        <v>385</v>
      </c>
      <c r="J150" s="554" t="s">
        <v>386</v>
      </c>
      <c r="K150" s="554" t="s">
        <v>390</v>
      </c>
      <c r="L150" s="555" t="s">
        <v>391</v>
      </c>
      <c r="M150" s="556" t="s">
        <v>392</v>
      </c>
    </row>
    <row r="151" spans="1:33" ht="35.1" customHeight="1" thickBot="1">
      <c r="A151" s="69"/>
      <c r="B151" s="391">
        <v>1</v>
      </c>
      <c r="C151" s="719" t="s">
        <v>486</v>
      </c>
      <c r="D151" s="720"/>
      <c r="E151" s="720"/>
      <c r="F151" s="720"/>
      <c r="G151" s="720"/>
      <c r="H151" s="720"/>
      <c r="I151" s="446">
        <v>6</v>
      </c>
      <c r="J151" s="447"/>
      <c r="K151" s="448">
        <f>-VLOOKUP(C151,'планирование суточное'!$C:$H,4,FALSE)</f>
        <v>200</v>
      </c>
      <c r="L151" s="449">
        <f>K151/2.22</f>
        <v>90.090090090090087</v>
      </c>
      <c r="M151" s="439"/>
      <c r="N151" s="69"/>
      <c r="O151" s="69"/>
      <c r="Q151" s="69"/>
      <c r="R151" s="69"/>
      <c r="S151" s="69"/>
      <c r="T151" s="69"/>
      <c r="U151" s="69"/>
      <c r="V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</row>
    <row r="152" spans="1:33" s="69" customFormat="1" ht="35.1" customHeight="1" thickBot="1">
      <c r="B152" s="391">
        <v>2</v>
      </c>
      <c r="C152" s="719" t="s">
        <v>495</v>
      </c>
      <c r="D152" s="720"/>
      <c r="E152" s="720"/>
      <c r="F152" s="720"/>
      <c r="G152" s="720"/>
      <c r="H152" s="720"/>
      <c r="I152" s="446">
        <v>8</v>
      </c>
      <c r="J152" s="447" t="s">
        <v>397</v>
      </c>
      <c r="K152" s="448">
        <f>-VLOOKUP(C152,'планирование суточное'!$C:$H,4,FALSE)</f>
        <v>850</v>
      </c>
      <c r="L152" s="449">
        <f>K152/9</f>
        <v>94.444444444444443</v>
      </c>
      <c r="M152" s="430"/>
    </row>
    <row r="153" spans="1:33" ht="35.1" customHeight="1" thickBot="1">
      <c r="A153" s="69"/>
      <c r="B153" s="437">
        <v>3</v>
      </c>
      <c r="C153" s="719" t="s">
        <v>457</v>
      </c>
      <c r="D153" s="720"/>
      <c r="E153" s="720"/>
      <c r="F153" s="720"/>
      <c r="G153" s="720"/>
      <c r="H153" s="720"/>
      <c r="I153" s="533">
        <v>8</v>
      </c>
      <c r="J153" s="447" t="s">
        <v>399</v>
      </c>
      <c r="K153" s="448">
        <f>-VLOOKUP(C153,'планирование суточное'!$C:$H,4,FALSE)</f>
        <v>0</v>
      </c>
      <c r="L153" s="449">
        <f>K153/3.68</f>
        <v>0</v>
      </c>
      <c r="M153" s="439"/>
      <c r="N153" s="69"/>
      <c r="O153" s="69"/>
      <c r="Q153" s="69"/>
      <c r="R153" s="69"/>
      <c r="S153" s="69"/>
      <c r="T153" s="69"/>
      <c r="U153" s="69"/>
      <c r="V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</row>
    <row r="154" spans="1:33" ht="35.1" customHeight="1" thickBot="1">
      <c r="A154" s="69"/>
      <c r="B154" s="391">
        <v>4</v>
      </c>
      <c r="C154" s="719" t="s">
        <v>458</v>
      </c>
      <c r="D154" s="720"/>
      <c r="E154" s="720"/>
      <c r="F154" s="720"/>
      <c r="G154" s="720"/>
      <c r="H154" s="720"/>
      <c r="I154" s="446">
        <v>8</v>
      </c>
      <c r="J154" s="447" t="s">
        <v>396</v>
      </c>
      <c r="K154" s="453">
        <f>-VLOOKUP(C154,'планирование суточное'!$C:$H,4,FALSE)</f>
        <v>1306</v>
      </c>
      <c r="L154" s="449">
        <f>K154/9.2</f>
        <v>141.95652173913044</v>
      </c>
      <c r="M154" s="440"/>
      <c r="N154" s="69"/>
      <c r="O154" s="69"/>
      <c r="Q154" s="69"/>
      <c r="R154" s="69"/>
      <c r="S154" s="69"/>
      <c r="T154" s="69"/>
      <c r="U154" s="69"/>
      <c r="V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</row>
    <row r="155" spans="1:33" ht="35.1" customHeight="1" thickBot="1">
      <c r="B155" s="437">
        <v>5</v>
      </c>
      <c r="C155" s="719" t="s">
        <v>471</v>
      </c>
      <c r="D155" s="720"/>
      <c r="E155" s="720"/>
      <c r="F155" s="720"/>
      <c r="G155" s="720"/>
      <c r="H155" s="723"/>
      <c r="I155" s="446">
        <v>8</v>
      </c>
      <c r="J155" s="447" t="s">
        <v>401</v>
      </c>
      <c r="K155" s="452">
        <f>-VLOOKUP(C155,'планирование суточное'!$C:$H,4,FALSE)</f>
        <v>0</v>
      </c>
      <c r="L155" s="449">
        <f>K155/2.24</f>
        <v>0</v>
      </c>
      <c r="M155" s="441"/>
      <c r="Q155" s="69"/>
      <c r="R155" s="69"/>
      <c r="S155" s="69"/>
      <c r="T155" s="69"/>
      <c r="U155" s="69"/>
      <c r="V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</row>
    <row r="156" spans="1:33" s="69" customFormat="1" ht="35.1" customHeight="1" thickBot="1">
      <c r="B156" s="391"/>
      <c r="C156" s="719" t="s">
        <v>511</v>
      </c>
      <c r="D156" s="720"/>
      <c r="E156" s="720"/>
      <c r="F156" s="720"/>
      <c r="G156" s="720"/>
      <c r="H156" s="723"/>
      <c r="I156" s="446">
        <v>8</v>
      </c>
      <c r="J156" s="447"/>
      <c r="K156" s="452">
        <f>-VLOOKUP(C156,'планирование суточное'!$C:$H,4,FALSE)</f>
        <v>0</v>
      </c>
      <c r="L156" s="449">
        <f>K156/2.24</f>
        <v>0</v>
      </c>
      <c r="M156" s="441"/>
    </row>
    <row r="157" spans="1:33" ht="35.1" customHeight="1" thickBot="1">
      <c r="B157" s="391">
        <v>6</v>
      </c>
      <c r="C157" s="719" t="s">
        <v>176</v>
      </c>
      <c r="D157" s="720"/>
      <c r="E157" s="720"/>
      <c r="F157" s="720"/>
      <c r="G157" s="720"/>
      <c r="H157" s="723"/>
      <c r="I157" s="446">
        <v>5</v>
      </c>
      <c r="J157" s="447" t="s">
        <v>396</v>
      </c>
      <c r="K157" s="451">
        <f>-VLOOKUP(C157,'планирование суточное'!$C:$H,4,FALSE)</f>
        <v>850</v>
      </c>
      <c r="L157" s="449">
        <f>K157/9</f>
        <v>94.444444444444443</v>
      </c>
      <c r="M157" s="441"/>
      <c r="Q157" s="69"/>
      <c r="R157" s="69"/>
      <c r="S157" s="69"/>
      <c r="T157" s="69"/>
      <c r="U157" s="69"/>
      <c r="V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</row>
    <row r="158" spans="1:33" s="69" customFormat="1" ht="35.1" customHeight="1" thickBot="1">
      <c r="B158" s="391">
        <v>7</v>
      </c>
      <c r="C158" s="719" t="s">
        <v>504</v>
      </c>
      <c r="D158" s="720"/>
      <c r="E158" s="720"/>
      <c r="F158" s="720"/>
      <c r="G158" s="720"/>
      <c r="H158" s="723"/>
      <c r="I158" s="446">
        <v>9</v>
      </c>
      <c r="J158" s="447"/>
      <c r="K158" s="448">
        <f>-VLOOKUP(C158,'планирование суточное'!$C:$H,4,FALSE)</f>
        <v>0</v>
      </c>
      <c r="L158" s="449">
        <f>K158/1.8</f>
        <v>0</v>
      </c>
      <c r="M158" s="442"/>
    </row>
    <row r="159" spans="1:33" ht="35.1" customHeight="1" thickBot="1">
      <c r="B159" s="391">
        <v>8</v>
      </c>
      <c r="C159" s="721" t="s">
        <v>488</v>
      </c>
      <c r="D159" s="722"/>
      <c r="E159" s="722"/>
      <c r="F159" s="722"/>
      <c r="G159" s="722"/>
      <c r="H159" s="724"/>
      <c r="I159" s="446">
        <v>9</v>
      </c>
      <c r="J159" s="447"/>
      <c r="K159" s="448">
        <f>-VLOOKUP(C159,'планирование суточное'!$C:$H,4,FALSE)</f>
        <v>0</v>
      </c>
      <c r="L159" s="449">
        <f>K159/1.8</f>
        <v>0</v>
      </c>
      <c r="M159" s="442"/>
      <c r="Q159" s="69"/>
      <c r="R159" s="69"/>
      <c r="S159" s="69"/>
      <c r="T159" s="69"/>
      <c r="U159" s="69"/>
      <c r="V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</row>
    <row r="160" spans="1:33" ht="35.1" customHeight="1" thickBot="1">
      <c r="B160" s="391">
        <v>9</v>
      </c>
      <c r="C160" s="719" t="s">
        <v>304</v>
      </c>
      <c r="D160" s="720"/>
      <c r="E160" s="720"/>
      <c r="F160" s="720"/>
      <c r="G160" s="720"/>
      <c r="H160" s="723"/>
      <c r="I160" s="446">
        <v>10</v>
      </c>
      <c r="J160" s="447" t="s">
        <v>402</v>
      </c>
      <c r="K160" s="452">
        <f>-VLOOKUP(C160,'планирование суточное'!$C:$H,4,FALSE)</f>
        <v>270</v>
      </c>
      <c r="L160" s="449">
        <f>K160/1.2</f>
        <v>225</v>
      </c>
      <c r="M160" s="442"/>
      <c r="Q160" s="69"/>
      <c r="R160" s="69"/>
      <c r="S160" s="69"/>
      <c r="T160" s="69"/>
      <c r="U160" s="69"/>
      <c r="V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</row>
    <row r="161" spans="2:33" s="69" customFormat="1" ht="43.5" customHeight="1" thickBot="1">
      <c r="B161" s="391">
        <v>10</v>
      </c>
      <c r="C161" s="719" t="s">
        <v>403</v>
      </c>
      <c r="D161" s="720"/>
      <c r="E161" s="720"/>
      <c r="F161" s="720"/>
      <c r="G161" s="720"/>
      <c r="H161" s="723"/>
      <c r="I161" s="446">
        <v>10</v>
      </c>
      <c r="J161" s="447"/>
      <c r="K161" s="452">
        <f>-VLOOKUP(C161,'планирование суточное'!$C:$H,4,FALSE)</f>
        <v>30</v>
      </c>
      <c r="L161" s="449">
        <f>K161/1.2</f>
        <v>25</v>
      </c>
      <c r="M161" s="514"/>
    </row>
    <row r="162" spans="2:33" s="69" customFormat="1" ht="35.1" customHeight="1" thickBot="1">
      <c r="B162" s="391">
        <v>11</v>
      </c>
      <c r="C162" s="719" t="s">
        <v>305</v>
      </c>
      <c r="D162" s="720"/>
      <c r="E162" s="720"/>
      <c r="F162" s="720"/>
      <c r="G162" s="720"/>
      <c r="H162" s="723"/>
      <c r="I162" s="446">
        <v>2</v>
      </c>
      <c r="J162" s="447" t="s">
        <v>398</v>
      </c>
      <c r="K162" s="452">
        <f>-VLOOKUP(C162,'планирование суточное'!$C:$H,4,FALSE)</f>
        <v>318</v>
      </c>
      <c r="L162" s="449">
        <f>K162/6</f>
        <v>53</v>
      </c>
      <c r="M162" s="513"/>
    </row>
    <row r="163" spans="2:33" ht="35.1" customHeight="1" thickBot="1">
      <c r="B163" s="437">
        <v>12</v>
      </c>
      <c r="C163" s="719" t="s">
        <v>303</v>
      </c>
      <c r="D163" s="720"/>
      <c r="E163" s="720"/>
      <c r="F163" s="720"/>
      <c r="G163" s="720"/>
      <c r="H163" s="723"/>
      <c r="I163" s="446">
        <v>10</v>
      </c>
      <c r="J163" s="447" t="s">
        <v>393</v>
      </c>
      <c r="K163" s="452">
        <f>-VLOOKUP(C163,'планирование суточное'!$C:$H,4,FALSE)</f>
        <v>0</v>
      </c>
      <c r="L163" s="449">
        <f>K163/1.2</f>
        <v>0</v>
      </c>
      <c r="M163" s="514"/>
      <c r="Q163" s="69"/>
      <c r="R163" s="69"/>
      <c r="S163" s="69"/>
      <c r="T163" s="69"/>
      <c r="U163" s="69"/>
      <c r="V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</row>
    <row r="164" spans="2:33" ht="37.5" customHeight="1" thickBot="1">
      <c r="B164" s="391">
        <v>13</v>
      </c>
      <c r="C164" s="719" t="s">
        <v>302</v>
      </c>
      <c r="D164" s="720"/>
      <c r="E164" s="720"/>
      <c r="F164" s="720"/>
      <c r="G164" s="720"/>
      <c r="H164" s="723"/>
      <c r="I164" s="446">
        <v>10</v>
      </c>
      <c r="J164" s="447" t="s">
        <v>402</v>
      </c>
      <c r="K164" s="452">
        <f>-VLOOKUP(C164,'планирование суточное'!$C:$H,4,FALSE)</f>
        <v>524</v>
      </c>
      <c r="L164" s="449">
        <f>K164/1.2</f>
        <v>436.66666666666669</v>
      </c>
      <c r="M164" s="606"/>
      <c r="Q164" s="69"/>
      <c r="R164" s="69"/>
      <c r="S164" s="69"/>
      <c r="T164" s="69"/>
      <c r="U164" s="69"/>
      <c r="V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</row>
    <row r="165" spans="2:33" ht="35.1" customHeight="1" thickBot="1">
      <c r="B165" s="437">
        <v>14</v>
      </c>
      <c r="C165" s="719" t="s">
        <v>460</v>
      </c>
      <c r="D165" s="720"/>
      <c r="E165" s="720"/>
      <c r="F165" s="720"/>
      <c r="G165" s="720"/>
      <c r="H165" s="723"/>
      <c r="I165" s="533">
        <v>9</v>
      </c>
      <c r="J165" s="447" t="s">
        <v>395</v>
      </c>
      <c r="K165" s="451">
        <f>-VLOOKUP(C165,'планирование суточное'!$C:$H,4,FALSE)</f>
        <v>850</v>
      </c>
      <c r="L165" s="449">
        <f>K165/1.8</f>
        <v>472.22222222222223</v>
      </c>
      <c r="M165" s="515"/>
      <c r="N165" s="69"/>
      <c r="Q165" s="69"/>
      <c r="R165" s="69"/>
      <c r="S165" s="69"/>
      <c r="T165" s="69"/>
      <c r="U165" s="69"/>
      <c r="V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</row>
    <row r="166" spans="2:33" ht="35.1" customHeight="1" thickBot="1">
      <c r="B166" s="391">
        <v>15</v>
      </c>
      <c r="C166" s="719" t="s">
        <v>459</v>
      </c>
      <c r="D166" s="720"/>
      <c r="E166" s="720"/>
      <c r="F166" s="720"/>
      <c r="G166" s="720"/>
      <c r="H166" s="723"/>
      <c r="I166" s="446">
        <v>6</v>
      </c>
      <c r="J166" s="447" t="s">
        <v>400</v>
      </c>
      <c r="K166" s="452">
        <f>-VLOOKUP(C166,'планирование суточное'!$C:$H,4,FALSE)</f>
        <v>600</v>
      </c>
      <c r="L166" s="449">
        <f>K166/2.22</f>
        <v>270.27027027027026</v>
      </c>
      <c r="M166" s="512"/>
      <c r="Q166" s="69"/>
      <c r="R166" s="69"/>
      <c r="S166" s="69"/>
      <c r="T166" s="69"/>
      <c r="U166" s="69"/>
      <c r="V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</row>
    <row r="167" spans="2:33" ht="35.1" customHeight="1" thickBot="1">
      <c r="B167" s="437">
        <v>16</v>
      </c>
      <c r="C167" s="719" t="s">
        <v>461</v>
      </c>
      <c r="D167" s="720"/>
      <c r="E167" s="720"/>
      <c r="F167" s="720"/>
      <c r="G167" s="720"/>
      <c r="H167" s="723"/>
      <c r="I167" s="446">
        <v>8</v>
      </c>
      <c r="J167" s="447"/>
      <c r="K167" s="452">
        <f>-VLOOKUP(C167,'планирование суточное'!$C:$H,4,FALSE)</f>
        <v>5900</v>
      </c>
      <c r="L167" s="449">
        <f>K167/2.24</f>
        <v>2633.9285714285711</v>
      </c>
      <c r="M167" s="512"/>
      <c r="Q167" s="69"/>
      <c r="R167" s="69"/>
      <c r="S167" s="69"/>
      <c r="T167" s="69"/>
      <c r="U167" s="69"/>
      <c r="V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</row>
    <row r="168" spans="2:33" ht="35.1" customHeight="1" thickBot="1">
      <c r="B168" s="391">
        <v>17</v>
      </c>
      <c r="C168" s="719" t="s">
        <v>143</v>
      </c>
      <c r="D168" s="720"/>
      <c r="E168" s="720"/>
      <c r="F168" s="720"/>
      <c r="G168" s="720"/>
      <c r="H168" s="723"/>
      <c r="I168" s="446">
        <v>8</v>
      </c>
      <c r="J168" s="447" t="s">
        <v>401</v>
      </c>
      <c r="K168" s="452">
        <f>-VLOOKUP(C168,'планирование суточное'!$C:$H,4,FALSE)</f>
        <v>0</v>
      </c>
      <c r="L168" s="449">
        <f>K168/2.24</f>
        <v>0</v>
      </c>
      <c r="M168" s="514"/>
      <c r="Q168" s="69"/>
      <c r="R168" s="69"/>
      <c r="S168" s="69"/>
      <c r="T168" s="69"/>
      <c r="U168" s="69"/>
      <c r="V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</row>
    <row r="169" spans="2:33" s="69" customFormat="1" ht="35.1" customHeight="1" thickBot="1">
      <c r="B169" s="391"/>
      <c r="C169" s="719" t="s">
        <v>529</v>
      </c>
      <c r="D169" s="720"/>
      <c r="E169" s="720"/>
      <c r="F169" s="720"/>
      <c r="G169" s="720"/>
      <c r="H169" s="723"/>
      <c r="I169" s="446">
        <v>8</v>
      </c>
      <c r="J169" s="447"/>
      <c r="K169" s="452">
        <f>-VLOOKUP(C169,'планирование суточное'!$C:$H,4,FALSE)</f>
        <v>0</v>
      </c>
      <c r="L169" s="449">
        <f>K169/2.24</f>
        <v>0</v>
      </c>
      <c r="M169" s="514"/>
    </row>
    <row r="170" spans="2:33" s="69" customFormat="1" ht="35.1" customHeight="1" thickBot="1">
      <c r="B170" s="437">
        <v>18</v>
      </c>
      <c r="C170" s="719" t="s">
        <v>168</v>
      </c>
      <c r="D170" s="720"/>
      <c r="E170" s="720"/>
      <c r="F170" s="720"/>
      <c r="G170" s="720"/>
      <c r="H170" s="720"/>
      <c r="I170" s="446">
        <v>2</v>
      </c>
      <c r="J170" s="447"/>
      <c r="K170" s="452">
        <f>-VLOOKUP(C170,'планирование суточное'!$C:$H,4,FALSE)</f>
        <v>0</v>
      </c>
      <c r="L170" s="449">
        <f>K170/7</f>
        <v>0</v>
      </c>
      <c r="M170" s="430"/>
    </row>
    <row r="171" spans="2:33" ht="35.1" customHeight="1" thickBot="1">
      <c r="B171" s="391">
        <v>19</v>
      </c>
      <c r="C171" s="719" t="s">
        <v>309</v>
      </c>
      <c r="D171" s="720"/>
      <c r="E171" s="720"/>
      <c r="F171" s="720"/>
      <c r="G171" s="720"/>
      <c r="H171" s="720"/>
      <c r="I171" s="446">
        <v>2</v>
      </c>
      <c r="J171" s="447"/>
      <c r="K171" s="452">
        <f>-VLOOKUP(C171,'планирование суточное'!$C:$H,4,FALSE)</f>
        <v>0</v>
      </c>
      <c r="L171" s="449">
        <f>K171/7</f>
        <v>0</v>
      </c>
      <c r="M171" s="438"/>
      <c r="Q171" s="69"/>
      <c r="R171" s="69"/>
      <c r="S171" s="69"/>
      <c r="T171" s="69"/>
      <c r="U171" s="69"/>
      <c r="V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</row>
    <row r="172" spans="2:33" ht="35.1" customHeight="1" thickBot="1">
      <c r="B172" s="437">
        <v>20</v>
      </c>
      <c r="C172" s="719" t="s">
        <v>487</v>
      </c>
      <c r="D172" s="720"/>
      <c r="E172" s="720"/>
      <c r="F172" s="720"/>
      <c r="G172" s="720"/>
      <c r="H172" s="723"/>
      <c r="I172" s="533">
        <v>8</v>
      </c>
      <c r="J172" s="447"/>
      <c r="K172" s="451">
        <f>-VLOOKUP(C172,'планирование суточное'!$C:$H,4,FALSE)</f>
        <v>0</v>
      </c>
      <c r="L172" s="449">
        <f>K172/2.08</f>
        <v>0</v>
      </c>
      <c r="M172" s="430"/>
      <c r="Q172" s="69"/>
      <c r="R172" s="69"/>
      <c r="S172" s="69"/>
      <c r="T172" s="69"/>
      <c r="U172" s="69"/>
      <c r="V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</row>
    <row r="173" spans="2:33" ht="35.1" customHeight="1" thickBot="1">
      <c r="B173" s="391">
        <v>21</v>
      </c>
      <c r="C173" s="719" t="s">
        <v>306</v>
      </c>
      <c r="D173" s="720"/>
      <c r="E173" s="720"/>
      <c r="F173" s="720"/>
      <c r="G173" s="720"/>
      <c r="H173" s="723"/>
      <c r="I173" s="446">
        <v>2</v>
      </c>
      <c r="J173" s="447" t="s">
        <v>402</v>
      </c>
      <c r="K173" s="452">
        <f>-VLOOKUP(C173,'планирование суточное'!$C:$H,4,FALSE)</f>
        <v>25</v>
      </c>
      <c r="L173" s="449">
        <f>K173/2</f>
        <v>12.5</v>
      </c>
      <c r="M173" s="438"/>
      <c r="Q173" s="69"/>
      <c r="R173" s="69"/>
      <c r="S173" s="69"/>
      <c r="T173" s="69"/>
      <c r="U173" s="69"/>
      <c r="V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</row>
    <row r="174" spans="2:33" ht="35.1" customHeight="1" thickBot="1">
      <c r="B174" s="437">
        <v>22</v>
      </c>
      <c r="C174" s="719" t="s">
        <v>308</v>
      </c>
      <c r="D174" s="720"/>
      <c r="E174" s="720"/>
      <c r="F174" s="720"/>
      <c r="G174" s="720"/>
      <c r="H174" s="723"/>
      <c r="I174" s="446">
        <v>2</v>
      </c>
      <c r="J174" s="447" t="s">
        <v>402</v>
      </c>
      <c r="K174" s="452">
        <f>-VLOOKUP(C174,'планирование суточное'!$C:$H,4,FALSE)</f>
        <v>0</v>
      </c>
      <c r="L174" s="449">
        <f>K174/2</f>
        <v>0</v>
      </c>
      <c r="M174" s="438"/>
      <c r="Q174" s="69"/>
      <c r="R174" s="69"/>
      <c r="S174" s="69"/>
      <c r="T174" s="69"/>
      <c r="U174" s="69"/>
      <c r="V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</row>
    <row r="175" spans="2:33" ht="35.1" customHeight="1" thickBot="1">
      <c r="B175" s="391">
        <v>23</v>
      </c>
      <c r="C175" s="719" t="s">
        <v>307</v>
      </c>
      <c r="D175" s="720"/>
      <c r="E175" s="720"/>
      <c r="F175" s="720"/>
      <c r="G175" s="720"/>
      <c r="H175" s="723"/>
      <c r="I175" s="446">
        <v>2</v>
      </c>
      <c r="J175" s="447" t="s">
        <v>402</v>
      </c>
      <c r="K175" s="452">
        <f>-VLOOKUP(C175,'планирование суточное'!$C:$H,4,FALSE)</f>
        <v>13</v>
      </c>
      <c r="L175" s="449">
        <f>K175/2</f>
        <v>6.5</v>
      </c>
      <c r="M175" s="516"/>
      <c r="Q175" s="69"/>
      <c r="R175" s="69"/>
      <c r="S175" s="69"/>
      <c r="T175" s="69"/>
      <c r="U175" s="69"/>
      <c r="V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</row>
    <row r="176" spans="2:33" ht="35.1" customHeight="1" thickBot="1">
      <c r="B176" s="437">
        <v>24</v>
      </c>
      <c r="C176" s="822" t="s">
        <v>473</v>
      </c>
      <c r="D176" s="823"/>
      <c r="E176" s="823"/>
      <c r="F176" s="823"/>
      <c r="G176" s="823"/>
      <c r="H176" s="824"/>
      <c r="I176" s="547">
        <v>6</v>
      </c>
      <c r="J176" s="546"/>
      <c r="K176" s="451">
        <f>-VLOOKUP(C176,'планирование суточное'!$C:$H,4,FALSE)</f>
        <v>0</v>
      </c>
      <c r="L176" s="449">
        <f>K176/0.72</f>
        <v>0</v>
      </c>
      <c r="M176" s="543"/>
      <c r="Q176" s="69"/>
      <c r="R176" s="69"/>
      <c r="S176" s="69"/>
      <c r="T176" s="69"/>
      <c r="U176" s="69"/>
      <c r="V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</row>
    <row r="177" spans="1:33" ht="35.1" customHeight="1" thickBot="1">
      <c r="B177" s="391">
        <v>25</v>
      </c>
      <c r="C177" s="719" t="s">
        <v>440</v>
      </c>
      <c r="D177" s="720"/>
      <c r="E177" s="720"/>
      <c r="F177" s="720"/>
      <c r="G177" s="720"/>
      <c r="H177" s="723"/>
      <c r="I177" s="557"/>
      <c r="J177" s="558"/>
      <c r="K177" s="451">
        <f>-VLOOKUP(C177,'планирование суточное'!$C:$H,4,FALSE)</f>
        <v>0</v>
      </c>
      <c r="L177" s="559"/>
      <c r="M177" s="560"/>
      <c r="Q177" s="69"/>
      <c r="R177" s="69"/>
      <c r="S177" s="69"/>
      <c r="T177" s="69"/>
      <c r="U177" s="69"/>
      <c r="V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</row>
    <row r="178" spans="1:33" ht="42.75" customHeight="1">
      <c r="B178" s="706"/>
      <c r="C178" s="706"/>
      <c r="D178" s="706"/>
      <c r="E178" s="706"/>
      <c r="F178" s="706"/>
      <c r="G178" s="706"/>
      <c r="H178" s="706"/>
      <c r="I178" s="706"/>
      <c r="J178" s="706"/>
      <c r="K178" s="706"/>
      <c r="L178" s="706"/>
      <c r="M178" s="706"/>
    </row>
    <row r="183" spans="1:33" ht="24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</row>
    <row r="184" spans="1:33" ht="68.099999999999994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</row>
    <row r="185" spans="1:33" ht="45.6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</row>
    <row r="186" spans="1:33" ht="68.099999999999994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</row>
    <row r="187" spans="1:33" ht="45.6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</row>
    <row r="188" spans="1:33" ht="68.099999999999994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</row>
    <row r="189" spans="1:33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</row>
    <row r="190" spans="1:33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</row>
    <row r="191" spans="1:33" ht="24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</row>
    <row r="192" spans="1:33" ht="24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</row>
    <row r="193" spans="1:14" ht="68.099999999999994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</row>
    <row r="194" spans="1:14" ht="24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</row>
    <row r="195" spans="1:14" ht="45.6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</row>
    <row r="196" spans="1:14" ht="45.6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</row>
    <row r="197" spans="1:14" ht="68.099999999999994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</row>
    <row r="198" spans="1:14" ht="45.6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</row>
    <row r="199" spans="1:14" ht="45.6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</row>
    <row r="200" spans="1:14" ht="24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</row>
    <row r="201" spans="1:14" ht="45.6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</row>
    <row r="202" spans="1:14" ht="24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</row>
    <row r="203" spans="1:14" ht="24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</row>
    <row r="204" spans="1:14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</row>
    <row r="205" spans="1:14" ht="24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</row>
    <row r="206" spans="1:14" ht="68.099999999999994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</row>
    <row r="207" spans="1:14" ht="68.099999999999994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</row>
    <row r="208" spans="1:14" ht="68.099999999999994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</row>
    <row r="209" spans="1:14" ht="24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</row>
    <row r="210" spans="1:14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</row>
    <row r="211" spans="1:14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</row>
  </sheetData>
  <mergeCells count="177">
    <mergeCell ref="C176:H176"/>
    <mergeCell ref="C177:H177"/>
    <mergeCell ref="C140:H140"/>
    <mergeCell ref="C142:H142"/>
    <mergeCell ref="C128:H128"/>
    <mergeCell ref="C150:H150"/>
    <mergeCell ref="C152:H152"/>
    <mergeCell ref="C158:H158"/>
    <mergeCell ref="C170:H170"/>
    <mergeCell ref="C163:H163"/>
    <mergeCell ref="C164:H164"/>
    <mergeCell ref="C165:H165"/>
    <mergeCell ref="C166:H166"/>
    <mergeCell ref="C167:H167"/>
    <mergeCell ref="C168:H168"/>
    <mergeCell ref="C171:H171"/>
    <mergeCell ref="C137:H137"/>
    <mergeCell ref="C139:H139"/>
    <mergeCell ref="C141:H141"/>
    <mergeCell ref="C143:H143"/>
    <mergeCell ref="B148:M148"/>
    <mergeCell ref="B149:M149"/>
    <mergeCell ref="C146:H146"/>
    <mergeCell ref="C156:H156"/>
    <mergeCell ref="C169:H169"/>
    <mergeCell ref="C175:H175"/>
    <mergeCell ref="C172:H172"/>
    <mergeCell ref="C131:H131"/>
    <mergeCell ref="C133:H133"/>
    <mergeCell ref="C95:F95"/>
    <mergeCell ref="I29:J29"/>
    <mergeCell ref="C25:E25"/>
    <mergeCell ref="D31:G31"/>
    <mergeCell ref="C54:F54"/>
    <mergeCell ref="C47:F47"/>
    <mergeCell ref="I25:J25"/>
    <mergeCell ref="C62:F62"/>
    <mergeCell ref="B61:L61"/>
    <mergeCell ref="C86:F86"/>
    <mergeCell ref="C87:F87"/>
    <mergeCell ref="C88:F88"/>
    <mergeCell ref="C89:F89"/>
    <mergeCell ref="C90:F90"/>
    <mergeCell ref="C91:F91"/>
    <mergeCell ref="C92:F92"/>
    <mergeCell ref="C93:F93"/>
    <mergeCell ref="C94:F94"/>
    <mergeCell ref="C78:F78"/>
    <mergeCell ref="I22:J22"/>
    <mergeCell ref="C23:E23"/>
    <mergeCell ref="C24:E24"/>
    <mergeCell ref="C27:E27"/>
    <mergeCell ref="C28:E28"/>
    <mergeCell ref="C30:E30"/>
    <mergeCell ref="B37:L37"/>
    <mergeCell ref="B38:L38"/>
    <mergeCell ref="B60:L60"/>
    <mergeCell ref="C39:F39"/>
    <mergeCell ref="C40:F40"/>
    <mergeCell ref="C41:F41"/>
    <mergeCell ref="C42:F42"/>
    <mergeCell ref="C43:F43"/>
    <mergeCell ref="C44:F44"/>
    <mergeCell ref="C53:F53"/>
    <mergeCell ref="C45:F45"/>
    <mergeCell ref="I26:J26"/>
    <mergeCell ref="C32:K32"/>
    <mergeCell ref="C48:F48"/>
    <mergeCell ref="C49:F49"/>
    <mergeCell ref="C79:F79"/>
    <mergeCell ref="C67:F67"/>
    <mergeCell ref="C55:F55"/>
    <mergeCell ref="B84:L84"/>
    <mergeCell ref="B85:L85"/>
    <mergeCell ref="C70:F70"/>
    <mergeCell ref="C80:F80"/>
    <mergeCell ref="C65:F65"/>
    <mergeCell ref="C69:F69"/>
    <mergeCell ref="C68:F68"/>
    <mergeCell ref="C66:F66"/>
    <mergeCell ref="C75:F75"/>
    <mergeCell ref="C77:F77"/>
    <mergeCell ref="C64:F64"/>
    <mergeCell ref="C56:F56"/>
    <mergeCell ref="C63:F63"/>
    <mergeCell ref="C72:F72"/>
    <mergeCell ref="C76:F76"/>
    <mergeCell ref="C74:F74"/>
    <mergeCell ref="C73:F73"/>
    <mergeCell ref="C71:F71"/>
    <mergeCell ref="C6:I6"/>
    <mergeCell ref="C10:D11"/>
    <mergeCell ref="G10:G11"/>
    <mergeCell ref="H10:H11"/>
    <mergeCell ref="C21:E21"/>
    <mergeCell ref="I17:J17"/>
    <mergeCell ref="C7:I7"/>
    <mergeCell ref="C14:E14"/>
    <mergeCell ref="I13:J13"/>
    <mergeCell ref="I14:J14"/>
    <mergeCell ref="I12:J12"/>
    <mergeCell ref="C12:E12"/>
    <mergeCell ref="C19:E19"/>
    <mergeCell ref="I19:J19"/>
    <mergeCell ref="F10:F11"/>
    <mergeCell ref="C13:E13"/>
    <mergeCell ref="I21:J21"/>
    <mergeCell ref="B10:B11"/>
    <mergeCell ref="C26:E26"/>
    <mergeCell ref="C96:F96"/>
    <mergeCell ref="B99:L99"/>
    <mergeCell ref="B100:L100"/>
    <mergeCell ref="B101:F101"/>
    <mergeCell ref="G101:L101"/>
    <mergeCell ref="C15:E15"/>
    <mergeCell ref="C17:E17"/>
    <mergeCell ref="C18:E18"/>
    <mergeCell ref="C20:E20"/>
    <mergeCell ref="K9:K11"/>
    <mergeCell ref="B9:D9"/>
    <mergeCell ref="F9:I9"/>
    <mergeCell ref="I10:I11"/>
    <mergeCell ref="I15:J15"/>
    <mergeCell ref="C16:E16"/>
    <mergeCell ref="I16:J16"/>
    <mergeCell ref="C22:E22"/>
    <mergeCell ref="C29:E29"/>
    <mergeCell ref="C46:F46"/>
    <mergeCell ref="C50:F50"/>
    <mergeCell ref="C51:F51"/>
    <mergeCell ref="C52:F52"/>
    <mergeCell ref="C102:F102"/>
    <mergeCell ref="C103:F103"/>
    <mergeCell ref="C104:F104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3:F113"/>
    <mergeCell ref="C114:F114"/>
    <mergeCell ref="B123:L123"/>
    <mergeCell ref="C115:F115"/>
    <mergeCell ref="C116:F116"/>
    <mergeCell ref="C117:F117"/>
    <mergeCell ref="C118:F118"/>
    <mergeCell ref="C119:F119"/>
    <mergeCell ref="C120:F120"/>
    <mergeCell ref="C121:F121"/>
    <mergeCell ref="C122:F122"/>
    <mergeCell ref="B178:M178"/>
    <mergeCell ref="C138:H138"/>
    <mergeCell ref="C144:H144"/>
    <mergeCell ref="B125:M125"/>
    <mergeCell ref="B126:M126"/>
    <mergeCell ref="C127:H127"/>
    <mergeCell ref="C129:H129"/>
    <mergeCell ref="C130:H130"/>
    <mergeCell ref="C132:H132"/>
    <mergeCell ref="C134:H134"/>
    <mergeCell ref="C135:H135"/>
    <mergeCell ref="C136:H136"/>
    <mergeCell ref="C145:H145"/>
    <mergeCell ref="C174:H174"/>
    <mergeCell ref="C173:H173"/>
    <mergeCell ref="C155:H155"/>
    <mergeCell ref="C157:H157"/>
    <mergeCell ref="C159:H159"/>
    <mergeCell ref="C160:H160"/>
    <mergeCell ref="C151:H151"/>
    <mergeCell ref="C153:H153"/>
    <mergeCell ref="C154:H154"/>
    <mergeCell ref="C161:H161"/>
    <mergeCell ref="C162:H162"/>
  </mergeCells>
  <conditionalFormatting sqref="G112">
    <cfRule type="cellIs" dxfId="1423" priority="472" stopIfTrue="1" operator="equal">
      <formula>0</formula>
    </cfRule>
  </conditionalFormatting>
  <conditionalFormatting sqref="G112">
    <cfRule type="cellIs" dxfId="1422" priority="473" stopIfTrue="1" operator="equal">
      <formula>0</formula>
    </cfRule>
  </conditionalFormatting>
  <conditionalFormatting sqref="G120:G122">
    <cfRule type="cellIs" dxfId="1421" priority="469" stopIfTrue="1" operator="equal">
      <formula>0</formula>
    </cfRule>
  </conditionalFormatting>
  <conditionalFormatting sqref="G113">
    <cfRule type="cellIs" dxfId="1420" priority="474" stopIfTrue="1" operator="equal">
      <formula>0</formula>
    </cfRule>
  </conditionalFormatting>
  <conditionalFormatting sqref="G111">
    <cfRule type="cellIs" dxfId="1419" priority="475" stopIfTrue="1" operator="equal">
      <formula>0</formula>
    </cfRule>
  </conditionalFormatting>
  <conditionalFormatting sqref="G114">
    <cfRule type="cellIs" dxfId="1418" priority="471" stopIfTrue="1" operator="equal">
      <formula>0</formula>
    </cfRule>
  </conditionalFormatting>
  <conditionalFormatting sqref="G114">
    <cfRule type="cellIs" dxfId="1417" priority="465" stopIfTrue="1" operator="equal">
      <formula>0</formula>
    </cfRule>
  </conditionalFormatting>
  <conditionalFormatting sqref="G112">
    <cfRule type="cellIs" dxfId="1416" priority="466" stopIfTrue="1" operator="equal">
      <formula>0</formula>
    </cfRule>
  </conditionalFormatting>
  <conditionalFormatting sqref="G113">
    <cfRule type="cellIs" dxfId="1415" priority="464" stopIfTrue="1" operator="equal">
      <formula>0</formula>
    </cfRule>
  </conditionalFormatting>
  <conditionalFormatting sqref="G113">
    <cfRule type="cellIs" dxfId="1414" priority="463" stopIfTrue="1" operator="equal">
      <formula>0</formula>
    </cfRule>
  </conditionalFormatting>
  <conditionalFormatting sqref="G108">
    <cfRule type="cellIs" dxfId="1413" priority="442" stopIfTrue="1" operator="equal">
      <formula>0</formula>
    </cfRule>
  </conditionalFormatting>
  <conditionalFormatting sqref="G120">
    <cfRule type="cellIs" dxfId="1412" priority="459" stopIfTrue="1" operator="equal">
      <formula>0</formula>
    </cfRule>
  </conditionalFormatting>
  <conditionalFormatting sqref="G120">
    <cfRule type="cellIs" dxfId="1411" priority="456" stopIfTrue="1" operator="equal">
      <formula>0</formula>
    </cfRule>
  </conditionalFormatting>
  <conditionalFormatting sqref="G120">
    <cfRule type="cellIs" dxfId="1410" priority="454" stopIfTrue="1" operator="equal">
      <formula>0</formula>
    </cfRule>
  </conditionalFormatting>
  <conditionalFormatting sqref="G121">
    <cfRule type="cellIs" dxfId="1409" priority="453" stopIfTrue="1" operator="equal">
      <formula>0</formula>
    </cfRule>
  </conditionalFormatting>
  <conditionalFormatting sqref="G120">
    <cfRule type="cellIs" dxfId="1408" priority="451" stopIfTrue="1" operator="equal">
      <formula>0</formula>
    </cfRule>
  </conditionalFormatting>
  <conditionalFormatting sqref="G121">
    <cfRule type="cellIs" dxfId="1407" priority="450" stopIfTrue="1" operator="equal">
      <formula>0</formula>
    </cfRule>
  </conditionalFormatting>
  <conditionalFormatting sqref="G120">
    <cfRule type="cellIs" dxfId="1406" priority="448" stopIfTrue="1" operator="equal">
      <formula>0</formula>
    </cfRule>
  </conditionalFormatting>
  <conditionalFormatting sqref="G121">
    <cfRule type="cellIs" dxfId="1405" priority="447" stopIfTrue="1" operator="equal">
      <formula>0</formula>
    </cfRule>
  </conditionalFormatting>
  <conditionalFormatting sqref="G122">
    <cfRule type="cellIs" dxfId="1404" priority="446" stopIfTrue="1" operator="equal">
      <formula>0</formula>
    </cfRule>
  </conditionalFormatting>
  <conditionalFormatting sqref="G109">
    <cfRule type="cellIs" dxfId="1403" priority="443" stopIfTrue="1" operator="equal">
      <formula>0</formula>
    </cfRule>
  </conditionalFormatting>
  <conditionalFormatting sqref="G107">
    <cfRule type="cellIs" dxfId="1402" priority="444" stopIfTrue="1" operator="equal">
      <formula>0</formula>
    </cfRule>
  </conditionalFormatting>
  <conditionalFormatting sqref="G108">
    <cfRule type="cellIs" dxfId="1401" priority="441" stopIfTrue="1" operator="equal">
      <formula>0</formula>
    </cfRule>
  </conditionalFormatting>
  <conditionalFormatting sqref="G110">
    <cfRule type="cellIs" dxfId="1400" priority="440" stopIfTrue="1" operator="equal">
      <formula>0</formula>
    </cfRule>
  </conditionalFormatting>
  <conditionalFormatting sqref="G111:G114">
    <cfRule type="cellIs" dxfId="1399" priority="439" stopIfTrue="1" operator="equal">
      <formula>0</formula>
    </cfRule>
  </conditionalFormatting>
  <conditionalFormatting sqref="G111:G114">
    <cfRule type="cellIs" dxfId="1398" priority="438" stopIfTrue="1" operator="equal">
      <formula>0</formula>
    </cfRule>
  </conditionalFormatting>
  <conditionalFormatting sqref="G109">
    <cfRule type="cellIs" dxfId="1397" priority="435" stopIfTrue="1" operator="equal">
      <formula>0</formula>
    </cfRule>
  </conditionalFormatting>
  <conditionalFormatting sqref="G110">
    <cfRule type="cellIs" dxfId="1396" priority="436" stopIfTrue="1" operator="equal">
      <formula>0</formula>
    </cfRule>
  </conditionalFormatting>
  <conditionalFormatting sqref="G108">
    <cfRule type="cellIs" dxfId="1395" priority="437" stopIfTrue="1" operator="equal">
      <formula>0</formula>
    </cfRule>
  </conditionalFormatting>
  <conditionalFormatting sqref="G109">
    <cfRule type="cellIs" dxfId="1394" priority="434" stopIfTrue="1" operator="equal">
      <formula>0</formula>
    </cfRule>
  </conditionalFormatting>
  <conditionalFormatting sqref="G111">
    <cfRule type="cellIs" dxfId="1393" priority="433" stopIfTrue="1" operator="equal">
      <formula>0</formula>
    </cfRule>
  </conditionalFormatting>
  <conditionalFormatting sqref="G113:G117">
    <cfRule type="cellIs" dxfId="1392" priority="432" stopIfTrue="1" operator="equal">
      <formula>0</formula>
    </cfRule>
  </conditionalFormatting>
  <conditionalFormatting sqref="G115">
    <cfRule type="cellIs" dxfId="1391" priority="431" stopIfTrue="1" operator="equal">
      <formula>0</formula>
    </cfRule>
  </conditionalFormatting>
  <conditionalFormatting sqref="G115">
    <cfRule type="cellIs" dxfId="1390" priority="430" stopIfTrue="1" operator="equal">
      <formula>0</formula>
    </cfRule>
  </conditionalFormatting>
  <conditionalFormatting sqref="G115">
    <cfRule type="cellIs" dxfId="1389" priority="429" stopIfTrue="1" operator="equal">
      <formula>0</formula>
    </cfRule>
  </conditionalFormatting>
  <conditionalFormatting sqref="G116">
    <cfRule type="cellIs" dxfId="1388" priority="428" stopIfTrue="1" operator="equal">
      <formula>0</formula>
    </cfRule>
  </conditionalFormatting>
  <conditionalFormatting sqref="G115">
    <cfRule type="cellIs" dxfId="1387" priority="427" stopIfTrue="1" operator="equal">
      <formula>0</formula>
    </cfRule>
  </conditionalFormatting>
  <conditionalFormatting sqref="G116">
    <cfRule type="cellIs" dxfId="1386" priority="426" stopIfTrue="1" operator="equal">
      <formula>0</formula>
    </cfRule>
  </conditionalFormatting>
  <conditionalFormatting sqref="G115">
    <cfRule type="cellIs" dxfId="1385" priority="425" stopIfTrue="1" operator="equal">
      <formula>0</formula>
    </cfRule>
  </conditionalFormatting>
  <conditionalFormatting sqref="G116">
    <cfRule type="cellIs" dxfId="1384" priority="424" stopIfTrue="1" operator="equal">
      <formula>0</formula>
    </cfRule>
  </conditionalFormatting>
  <conditionalFormatting sqref="G115">
    <cfRule type="cellIs" dxfId="1383" priority="423" stopIfTrue="1" operator="equal">
      <formula>0</formula>
    </cfRule>
  </conditionalFormatting>
  <conditionalFormatting sqref="G116">
    <cfRule type="cellIs" dxfId="1382" priority="422" stopIfTrue="1" operator="equal">
      <formula>0</formula>
    </cfRule>
  </conditionalFormatting>
  <conditionalFormatting sqref="G116">
    <cfRule type="cellIs" dxfId="1381" priority="420" stopIfTrue="1" operator="equal">
      <formula>0</formula>
    </cfRule>
  </conditionalFormatting>
  <conditionalFormatting sqref="G115">
    <cfRule type="cellIs" dxfId="1380" priority="421" stopIfTrue="1" operator="equal">
      <formula>0</formula>
    </cfRule>
  </conditionalFormatting>
  <conditionalFormatting sqref="G117">
    <cfRule type="cellIs" dxfId="1379" priority="419" stopIfTrue="1" operator="equal">
      <formula>0</formula>
    </cfRule>
  </conditionalFormatting>
  <conditionalFormatting sqref="G117">
    <cfRule type="cellIs" dxfId="1378" priority="418" stopIfTrue="1" operator="equal">
      <formula>0</formula>
    </cfRule>
  </conditionalFormatting>
  <conditionalFormatting sqref="G117">
    <cfRule type="cellIs" dxfId="1377" priority="417" stopIfTrue="1" operator="equal">
      <formula>0</formula>
    </cfRule>
  </conditionalFormatting>
  <conditionalFormatting sqref="G117">
    <cfRule type="cellIs" dxfId="1376" priority="416" stopIfTrue="1" operator="equal">
      <formula>0</formula>
    </cfRule>
  </conditionalFormatting>
  <conditionalFormatting sqref="G119">
    <cfRule type="cellIs" dxfId="1375" priority="413" stopIfTrue="1" operator="equal">
      <formula>0</formula>
    </cfRule>
  </conditionalFormatting>
  <conditionalFormatting sqref="K145:K146">
    <cfRule type="cellIs" dxfId="1374" priority="321" stopIfTrue="1" operator="equal">
      <formula>0</formula>
    </cfRule>
  </conditionalFormatting>
  <conditionalFormatting sqref="K145:K146">
    <cfRule type="cellIs" dxfId="1373" priority="276" stopIfTrue="1" operator="equal">
      <formula>0</formula>
    </cfRule>
  </conditionalFormatting>
  <conditionalFormatting sqref="G116">
    <cfRule type="cellIs" dxfId="1372" priority="160" stopIfTrue="1" operator="equal">
      <formula>0</formula>
    </cfRule>
  </conditionalFormatting>
  <conditionalFormatting sqref="G116">
    <cfRule type="cellIs" dxfId="1371" priority="164" stopIfTrue="1" operator="equal">
      <formula>0</formula>
    </cfRule>
  </conditionalFormatting>
  <conditionalFormatting sqref="G116">
    <cfRule type="cellIs" dxfId="1370" priority="162" stopIfTrue="1" operator="equal">
      <formula>0</formula>
    </cfRule>
  </conditionalFormatting>
  <conditionalFormatting sqref="G119">
    <cfRule type="cellIs" dxfId="1369" priority="150" stopIfTrue="1" operator="equal">
      <formula>0</formula>
    </cfRule>
  </conditionalFormatting>
  <conditionalFormatting sqref="G119">
    <cfRule type="cellIs" dxfId="1368" priority="149" stopIfTrue="1" operator="equal">
      <formula>0</formula>
    </cfRule>
  </conditionalFormatting>
  <conditionalFormatting sqref="G121">
    <cfRule type="cellIs" dxfId="1367" priority="171" stopIfTrue="1" operator="equal">
      <formula>0</formula>
    </cfRule>
  </conditionalFormatting>
  <conditionalFormatting sqref="G121">
    <cfRule type="cellIs" dxfId="1366" priority="170" stopIfTrue="1" operator="equal">
      <formula>0</formula>
    </cfRule>
  </conditionalFormatting>
  <conditionalFormatting sqref="G121">
    <cfRule type="cellIs" dxfId="1365" priority="169" stopIfTrue="1" operator="equal">
      <formula>0</formula>
    </cfRule>
  </conditionalFormatting>
  <conditionalFormatting sqref="G121">
    <cfRule type="cellIs" dxfId="1364" priority="168" stopIfTrue="1" operator="equal">
      <formula>0</formula>
    </cfRule>
  </conditionalFormatting>
  <conditionalFormatting sqref="G121">
    <cfRule type="cellIs" dxfId="1363" priority="167" stopIfTrue="1" operator="equal">
      <formula>0</formula>
    </cfRule>
  </conditionalFormatting>
  <conditionalFormatting sqref="G116">
    <cfRule type="cellIs" dxfId="1362" priority="166" stopIfTrue="1" operator="equal">
      <formula>0</formula>
    </cfRule>
  </conditionalFormatting>
  <conditionalFormatting sqref="G116">
    <cfRule type="cellIs" dxfId="1361" priority="165" stopIfTrue="1" operator="equal">
      <formula>0</formula>
    </cfRule>
  </conditionalFormatting>
  <conditionalFormatting sqref="G117">
    <cfRule type="cellIs" dxfId="1360" priority="163" stopIfTrue="1" operator="equal">
      <formula>0</formula>
    </cfRule>
  </conditionalFormatting>
  <conditionalFormatting sqref="G117">
    <cfRule type="cellIs" dxfId="1359" priority="161" stopIfTrue="1" operator="equal">
      <formula>0</formula>
    </cfRule>
  </conditionalFormatting>
  <conditionalFormatting sqref="G117">
    <cfRule type="cellIs" dxfId="1358" priority="159" stopIfTrue="1" operator="equal">
      <formula>0</formula>
    </cfRule>
  </conditionalFormatting>
  <conditionalFormatting sqref="G116">
    <cfRule type="cellIs" dxfId="1357" priority="158" stopIfTrue="1" operator="equal">
      <formula>0</formula>
    </cfRule>
  </conditionalFormatting>
  <conditionalFormatting sqref="G117">
    <cfRule type="cellIs" dxfId="1356" priority="157" stopIfTrue="1" operator="equal">
      <formula>0</formula>
    </cfRule>
  </conditionalFormatting>
  <conditionalFormatting sqref="G117">
    <cfRule type="cellIs" dxfId="1355" priority="155" stopIfTrue="1" operator="equal">
      <formula>0</formula>
    </cfRule>
  </conditionalFormatting>
  <conditionalFormatting sqref="G116">
    <cfRule type="cellIs" dxfId="1354" priority="156" stopIfTrue="1" operator="equal">
      <formula>0</formula>
    </cfRule>
  </conditionalFormatting>
  <conditionalFormatting sqref="G104">
    <cfRule type="cellIs" dxfId="1353" priority="142" stopIfTrue="1" operator="equal">
      <formula>0</formula>
    </cfRule>
  </conditionalFormatting>
  <conditionalFormatting sqref="G106">
    <cfRule type="cellIs" dxfId="1352" priority="141" stopIfTrue="1" operator="equal">
      <formula>0</formula>
    </cfRule>
  </conditionalFormatting>
  <conditionalFormatting sqref="G105">
    <cfRule type="cellIs" dxfId="1351" priority="140" stopIfTrue="1" operator="equal">
      <formula>0</formula>
    </cfRule>
  </conditionalFormatting>
  <conditionalFormatting sqref="G105">
    <cfRule type="cellIs" dxfId="1350" priority="139" stopIfTrue="1" operator="equal">
      <formula>0</formula>
    </cfRule>
  </conditionalFormatting>
  <conditionalFormatting sqref="G120">
    <cfRule type="cellIs" dxfId="1349" priority="148" stopIfTrue="1" operator="equal">
      <formula>0</formula>
    </cfRule>
  </conditionalFormatting>
  <conditionalFormatting sqref="G109">
    <cfRule type="cellIs" dxfId="1348" priority="144" stopIfTrue="1" operator="equal">
      <formula>0</formula>
    </cfRule>
  </conditionalFormatting>
  <conditionalFormatting sqref="G109">
    <cfRule type="cellIs" dxfId="1347" priority="145" stopIfTrue="1" operator="equal">
      <formula>0</formula>
    </cfRule>
  </conditionalFormatting>
  <conditionalFormatting sqref="G108">
    <cfRule type="cellIs" dxfId="1346" priority="146" stopIfTrue="1" operator="equal">
      <formula>0</formula>
    </cfRule>
  </conditionalFormatting>
  <conditionalFormatting sqref="G109">
    <cfRule type="cellIs" dxfId="1345" priority="143" stopIfTrue="1" operator="equal">
      <formula>0</formula>
    </cfRule>
  </conditionalFormatting>
  <conditionalFormatting sqref="G107">
    <cfRule type="cellIs" dxfId="1344" priority="138" stopIfTrue="1" operator="equal">
      <formula>0</formula>
    </cfRule>
  </conditionalFormatting>
  <conditionalFormatting sqref="G109">
    <cfRule type="cellIs" dxfId="1343" priority="137" stopIfTrue="1" operator="equal">
      <formula>0</formula>
    </cfRule>
  </conditionalFormatting>
  <conditionalFormatting sqref="G109">
    <cfRule type="cellIs" dxfId="1342" priority="136" stopIfTrue="1" operator="equal">
      <formula>0</formula>
    </cfRule>
  </conditionalFormatting>
  <conditionalFormatting sqref="G106">
    <cfRule type="cellIs" dxfId="1341" priority="133" stopIfTrue="1" operator="equal">
      <formula>0</formula>
    </cfRule>
  </conditionalFormatting>
  <conditionalFormatting sqref="G107">
    <cfRule type="cellIs" dxfId="1340" priority="134" stopIfTrue="1" operator="equal">
      <formula>0</formula>
    </cfRule>
  </conditionalFormatting>
  <conditionalFormatting sqref="G105">
    <cfRule type="cellIs" dxfId="1339" priority="135" stopIfTrue="1" operator="equal">
      <formula>0</formula>
    </cfRule>
  </conditionalFormatting>
  <conditionalFormatting sqref="G106">
    <cfRule type="cellIs" dxfId="1338" priority="132" stopIfTrue="1" operator="equal">
      <formula>0</formula>
    </cfRule>
  </conditionalFormatting>
  <conditionalFormatting sqref="G108">
    <cfRule type="cellIs" dxfId="1337" priority="131" stopIfTrue="1" operator="equal">
      <formula>0</formula>
    </cfRule>
  </conditionalFormatting>
  <conditionalFormatting sqref="G116">
    <cfRule type="cellIs" dxfId="1336" priority="100" stopIfTrue="1" operator="equal">
      <formula>0</formula>
    </cfRule>
  </conditionalFormatting>
  <conditionalFormatting sqref="G116">
    <cfRule type="cellIs" dxfId="1335" priority="99" stopIfTrue="1" operator="equal">
      <formula>0</formula>
    </cfRule>
  </conditionalFormatting>
  <conditionalFormatting sqref="G119">
    <cfRule type="cellIs" dxfId="1334" priority="128" stopIfTrue="1" operator="equal">
      <formula>0</formula>
    </cfRule>
  </conditionalFormatting>
  <conditionalFormatting sqref="G111">
    <cfRule type="cellIs" dxfId="1333" priority="130" stopIfTrue="1" operator="equal">
      <formula>0</formula>
    </cfRule>
  </conditionalFormatting>
  <conditionalFormatting sqref="G112">
    <cfRule type="cellIs" dxfId="1332" priority="129" stopIfTrue="1" operator="equal">
      <formula>0</formula>
    </cfRule>
  </conditionalFormatting>
  <conditionalFormatting sqref="G112">
    <cfRule type="cellIs" dxfId="1331" priority="127" stopIfTrue="1" operator="equal">
      <formula>0</formula>
    </cfRule>
  </conditionalFormatting>
  <conditionalFormatting sqref="G111">
    <cfRule type="cellIs" dxfId="1330" priority="126" stopIfTrue="1" operator="equal">
      <formula>0</formula>
    </cfRule>
  </conditionalFormatting>
  <conditionalFormatting sqref="G111">
    <cfRule type="cellIs" dxfId="1329" priority="125" stopIfTrue="1" operator="equal">
      <formula>0</formula>
    </cfRule>
  </conditionalFormatting>
  <conditionalFormatting sqref="G113">
    <cfRule type="cellIs" dxfId="1328" priority="112" stopIfTrue="1" operator="equal">
      <formula>0</formula>
    </cfRule>
  </conditionalFormatting>
  <conditionalFormatting sqref="G114">
    <cfRule type="cellIs" dxfId="1327" priority="111" stopIfTrue="1" operator="equal">
      <formula>0</formula>
    </cfRule>
  </conditionalFormatting>
  <conditionalFormatting sqref="G113">
    <cfRule type="cellIs" dxfId="1326" priority="110" stopIfTrue="1" operator="equal">
      <formula>0</formula>
    </cfRule>
  </conditionalFormatting>
  <conditionalFormatting sqref="G119">
    <cfRule type="cellIs" dxfId="1325" priority="121" stopIfTrue="1" operator="equal">
      <formula>0</formula>
    </cfRule>
  </conditionalFormatting>
  <conditionalFormatting sqref="G113">
    <cfRule type="cellIs" dxfId="1324" priority="108" stopIfTrue="1" operator="equal">
      <formula>0</formula>
    </cfRule>
  </conditionalFormatting>
  <conditionalFormatting sqref="G119">
    <cfRule type="cellIs" dxfId="1323" priority="119" stopIfTrue="1" operator="equal">
      <formula>0</formula>
    </cfRule>
  </conditionalFormatting>
  <conditionalFormatting sqref="G113">
    <cfRule type="cellIs" dxfId="1322" priority="106" stopIfTrue="1" operator="equal">
      <formula>0</formula>
    </cfRule>
  </conditionalFormatting>
  <conditionalFormatting sqref="G119">
    <cfRule type="cellIs" dxfId="1321" priority="117" stopIfTrue="1" operator="equal">
      <formula>0</formula>
    </cfRule>
  </conditionalFormatting>
  <conditionalFormatting sqref="G113">
    <cfRule type="cellIs" dxfId="1320" priority="116" stopIfTrue="1" operator="equal">
      <formula>0</formula>
    </cfRule>
  </conditionalFormatting>
  <conditionalFormatting sqref="G113">
    <cfRule type="cellIs" dxfId="1319" priority="115" stopIfTrue="1" operator="equal">
      <formula>0</formula>
    </cfRule>
  </conditionalFormatting>
  <conditionalFormatting sqref="G113">
    <cfRule type="cellIs" dxfId="1318" priority="114" stopIfTrue="1" operator="equal">
      <formula>0</formula>
    </cfRule>
  </conditionalFormatting>
  <conditionalFormatting sqref="G114">
    <cfRule type="cellIs" dxfId="1317" priority="113" stopIfTrue="1" operator="equal">
      <formula>0</formula>
    </cfRule>
  </conditionalFormatting>
  <conditionalFormatting sqref="G114">
    <cfRule type="cellIs" dxfId="1316" priority="109" stopIfTrue="1" operator="equal">
      <formula>0</formula>
    </cfRule>
  </conditionalFormatting>
  <conditionalFormatting sqref="G114">
    <cfRule type="cellIs" dxfId="1315" priority="107" stopIfTrue="1" operator="equal">
      <formula>0</formula>
    </cfRule>
  </conditionalFormatting>
  <conditionalFormatting sqref="G114">
    <cfRule type="cellIs" dxfId="1314" priority="105" stopIfTrue="1" operator="equal">
      <formula>0</formula>
    </cfRule>
  </conditionalFormatting>
  <conditionalFormatting sqref="G115">
    <cfRule type="cellIs" dxfId="1313" priority="104" stopIfTrue="1" operator="equal">
      <formula>0</formula>
    </cfRule>
  </conditionalFormatting>
  <conditionalFormatting sqref="G115">
    <cfRule type="cellIs" dxfId="1312" priority="103" stopIfTrue="1" operator="equal">
      <formula>0</formula>
    </cfRule>
  </conditionalFormatting>
  <conditionalFormatting sqref="G115">
    <cfRule type="cellIs" dxfId="1311" priority="102" stopIfTrue="1" operator="equal">
      <formula>0</formula>
    </cfRule>
  </conditionalFormatting>
  <conditionalFormatting sqref="G115">
    <cfRule type="cellIs" dxfId="1310" priority="101" stopIfTrue="1" operator="equal">
      <formula>0</formula>
    </cfRule>
  </conditionalFormatting>
  <conditionalFormatting sqref="G117">
    <cfRule type="cellIs" dxfId="1309" priority="98" stopIfTrue="1" operator="equal">
      <formula>0</formula>
    </cfRule>
  </conditionalFormatting>
  <conditionalFormatting sqref="G117">
    <cfRule type="cellIs" dxfId="1308" priority="76" stopIfTrue="1" operator="equal">
      <formula>0</formula>
    </cfRule>
  </conditionalFormatting>
  <conditionalFormatting sqref="G117">
    <cfRule type="cellIs" dxfId="1307" priority="75" stopIfTrue="1" operator="equal">
      <formula>0</formula>
    </cfRule>
  </conditionalFormatting>
  <conditionalFormatting sqref="G119">
    <cfRule type="cellIs" dxfId="1306" priority="97" stopIfTrue="1" operator="equal">
      <formula>0</formula>
    </cfRule>
  </conditionalFormatting>
  <conditionalFormatting sqref="G119">
    <cfRule type="cellIs" dxfId="1305" priority="96" stopIfTrue="1" operator="equal">
      <formula>0</formula>
    </cfRule>
  </conditionalFormatting>
  <conditionalFormatting sqref="G119">
    <cfRule type="cellIs" dxfId="1304" priority="95" stopIfTrue="1" operator="equal">
      <formula>0</formula>
    </cfRule>
  </conditionalFormatting>
  <conditionalFormatting sqref="G119">
    <cfRule type="cellIs" dxfId="1303" priority="94" stopIfTrue="1" operator="equal">
      <formula>0</formula>
    </cfRule>
  </conditionalFormatting>
  <conditionalFormatting sqref="G119">
    <cfRule type="cellIs" dxfId="1302" priority="93" stopIfTrue="1" operator="equal">
      <formula>0</formula>
    </cfRule>
  </conditionalFormatting>
  <conditionalFormatting sqref="G114">
    <cfRule type="cellIs" dxfId="1301" priority="92" stopIfTrue="1" operator="equal">
      <formula>0</formula>
    </cfRule>
  </conditionalFormatting>
  <conditionalFormatting sqref="G114">
    <cfRule type="cellIs" dxfId="1300" priority="91" stopIfTrue="1" operator="equal">
      <formula>0</formula>
    </cfRule>
  </conditionalFormatting>
  <conditionalFormatting sqref="G114">
    <cfRule type="cellIs" dxfId="1299" priority="90" stopIfTrue="1" operator="equal">
      <formula>0</formula>
    </cfRule>
  </conditionalFormatting>
  <conditionalFormatting sqref="G115">
    <cfRule type="cellIs" dxfId="1298" priority="89" stopIfTrue="1" operator="equal">
      <formula>0</formula>
    </cfRule>
  </conditionalFormatting>
  <conditionalFormatting sqref="G114">
    <cfRule type="cellIs" dxfId="1297" priority="88" stopIfTrue="1" operator="equal">
      <formula>0</formula>
    </cfRule>
  </conditionalFormatting>
  <conditionalFormatting sqref="G115">
    <cfRule type="cellIs" dxfId="1296" priority="87" stopIfTrue="1" operator="equal">
      <formula>0</formula>
    </cfRule>
  </conditionalFormatting>
  <conditionalFormatting sqref="G114">
    <cfRule type="cellIs" dxfId="1295" priority="86" stopIfTrue="1" operator="equal">
      <formula>0</formula>
    </cfRule>
  </conditionalFormatting>
  <conditionalFormatting sqref="G115">
    <cfRule type="cellIs" dxfId="1294" priority="85" stopIfTrue="1" operator="equal">
      <formula>0</formula>
    </cfRule>
  </conditionalFormatting>
  <conditionalFormatting sqref="G114">
    <cfRule type="cellIs" dxfId="1293" priority="84" stopIfTrue="1" operator="equal">
      <formula>0</formula>
    </cfRule>
  </conditionalFormatting>
  <conditionalFormatting sqref="G115">
    <cfRule type="cellIs" dxfId="1292" priority="83" stopIfTrue="1" operator="equal">
      <formula>0</formula>
    </cfRule>
  </conditionalFormatting>
  <conditionalFormatting sqref="G115">
    <cfRule type="cellIs" dxfId="1291" priority="81" stopIfTrue="1" operator="equal">
      <formula>0</formula>
    </cfRule>
  </conditionalFormatting>
  <conditionalFormatting sqref="G114">
    <cfRule type="cellIs" dxfId="1290" priority="82" stopIfTrue="1" operator="equal">
      <formula>0</formula>
    </cfRule>
  </conditionalFormatting>
  <conditionalFormatting sqref="G116">
    <cfRule type="cellIs" dxfId="1289" priority="80" stopIfTrue="1" operator="equal">
      <formula>0</formula>
    </cfRule>
  </conditionalFormatting>
  <conditionalFormatting sqref="G116">
    <cfRule type="cellIs" dxfId="1288" priority="79" stopIfTrue="1" operator="equal">
      <formula>0</formula>
    </cfRule>
  </conditionalFormatting>
  <conditionalFormatting sqref="G116">
    <cfRule type="cellIs" dxfId="1287" priority="78" stopIfTrue="1" operator="equal">
      <formula>0</formula>
    </cfRule>
  </conditionalFormatting>
  <conditionalFormatting sqref="G116">
    <cfRule type="cellIs" dxfId="1286" priority="77" stopIfTrue="1" operator="equal">
      <formula>0</formula>
    </cfRule>
  </conditionalFormatting>
  <conditionalFormatting sqref="K154">
    <cfRule type="cellIs" dxfId="1285" priority="43" stopIfTrue="1" operator="equal">
      <formula>0</formula>
    </cfRule>
  </conditionalFormatting>
  <conditionalFormatting sqref="K157:K159">
    <cfRule type="cellIs" dxfId="1284" priority="42" stopIfTrue="1" operator="equal">
      <formula>0</formula>
    </cfRule>
  </conditionalFormatting>
  <conditionalFormatting sqref="K136:K139">
    <cfRule type="cellIs" dxfId="1283" priority="53" stopIfTrue="1" operator="equal">
      <formula>0</formula>
    </cfRule>
  </conditionalFormatting>
  <conditionalFormatting sqref="K140:K146">
    <cfRule type="cellIs" dxfId="1282" priority="49" stopIfTrue="1" operator="equal">
      <formula>0</formula>
    </cfRule>
  </conditionalFormatting>
  <conditionalFormatting sqref="K140:K146">
    <cfRule type="cellIs" dxfId="1281" priority="48" stopIfTrue="1" operator="equal">
      <formula>0</formula>
    </cfRule>
  </conditionalFormatting>
  <conditionalFormatting sqref="K151">
    <cfRule type="cellIs" dxfId="1280" priority="47" stopIfTrue="1" operator="equal">
      <formula>0</formula>
    </cfRule>
  </conditionalFormatting>
  <conditionalFormatting sqref="K151">
    <cfRule type="cellIs" dxfId="1279" priority="46" stopIfTrue="1" operator="equal">
      <formula>0</formula>
    </cfRule>
  </conditionalFormatting>
  <conditionalFormatting sqref="K152:K153">
    <cfRule type="cellIs" dxfId="1278" priority="45" stopIfTrue="1" operator="equal">
      <formula>0</formula>
    </cfRule>
  </conditionalFormatting>
  <conditionalFormatting sqref="K152:K153">
    <cfRule type="cellIs" dxfId="1277" priority="44" stopIfTrue="1" operator="equal">
      <formula>0</formula>
    </cfRule>
  </conditionalFormatting>
  <conditionalFormatting sqref="K162:K163">
    <cfRule type="cellIs" dxfId="1276" priority="37" stopIfTrue="1" operator="equal">
      <formula>0</formula>
    </cfRule>
  </conditionalFormatting>
  <conditionalFormatting sqref="K157:K159">
    <cfRule type="cellIs" dxfId="1275" priority="41" stopIfTrue="1" operator="equal">
      <formula>0</formula>
    </cfRule>
  </conditionalFormatting>
  <conditionalFormatting sqref="K158:K162">
    <cfRule type="cellIs" dxfId="1274" priority="40" stopIfTrue="1" operator="equal">
      <formula>0</formula>
    </cfRule>
  </conditionalFormatting>
  <conditionalFormatting sqref="K162:K163">
    <cfRule type="cellIs" dxfId="1273" priority="39" stopIfTrue="1" operator="equal">
      <formula>0</formula>
    </cfRule>
  </conditionalFormatting>
  <conditionalFormatting sqref="K162:K163">
    <cfRule type="cellIs" dxfId="1272" priority="38" stopIfTrue="1" operator="equal">
      <formula>0</formula>
    </cfRule>
  </conditionalFormatting>
  <conditionalFormatting sqref="G118">
    <cfRule type="cellIs" dxfId="1271" priority="36" stopIfTrue="1" operator="equal">
      <formula>0</formula>
    </cfRule>
  </conditionalFormatting>
  <conditionalFormatting sqref="G118">
    <cfRule type="cellIs" dxfId="1270" priority="35" stopIfTrue="1" operator="equal">
      <formula>0</formula>
    </cfRule>
  </conditionalFormatting>
  <conditionalFormatting sqref="G118">
    <cfRule type="cellIs" dxfId="1269" priority="34" stopIfTrue="1" operator="equal">
      <formula>0</formula>
    </cfRule>
  </conditionalFormatting>
  <conditionalFormatting sqref="G118">
    <cfRule type="cellIs" dxfId="1268" priority="33" stopIfTrue="1" operator="equal">
      <formula>0</formula>
    </cfRule>
  </conditionalFormatting>
  <conditionalFormatting sqref="G118">
    <cfRule type="cellIs" dxfId="1267" priority="32" stopIfTrue="1" operator="equal">
      <formula>0</formula>
    </cfRule>
  </conditionalFormatting>
  <conditionalFormatting sqref="G118">
    <cfRule type="cellIs" dxfId="1266" priority="31" stopIfTrue="1" operator="equal">
      <formula>0</formula>
    </cfRule>
  </conditionalFormatting>
  <conditionalFormatting sqref="G118">
    <cfRule type="cellIs" dxfId="1265" priority="30" stopIfTrue="1" operator="equal">
      <formula>0</formula>
    </cfRule>
  </conditionalFormatting>
  <conditionalFormatting sqref="G118">
    <cfRule type="cellIs" dxfId="1264" priority="29" stopIfTrue="1" operator="equal">
      <formula>0</formula>
    </cfRule>
  </conditionalFormatting>
  <conditionalFormatting sqref="G118">
    <cfRule type="cellIs" dxfId="1263" priority="28" stopIfTrue="1" operator="equal">
      <formula>0</formula>
    </cfRule>
  </conditionalFormatting>
  <conditionalFormatting sqref="G118">
    <cfRule type="cellIs" dxfId="1262" priority="27" stopIfTrue="1" operator="equal">
      <formula>0</formula>
    </cfRule>
  </conditionalFormatting>
  <conditionalFormatting sqref="G118">
    <cfRule type="cellIs" dxfId="1261" priority="26" stopIfTrue="1" operator="equal">
      <formula>0</formula>
    </cfRule>
  </conditionalFormatting>
  <conditionalFormatting sqref="G118">
    <cfRule type="cellIs" dxfId="1260" priority="25" stopIfTrue="1" operator="equal">
      <formula>0</formula>
    </cfRule>
  </conditionalFormatting>
  <conditionalFormatting sqref="K140">
    <cfRule type="cellIs" dxfId="1259" priority="24" stopIfTrue="1" operator="equal">
      <formula>0</formula>
    </cfRule>
  </conditionalFormatting>
  <conditionalFormatting sqref="K140">
    <cfRule type="cellIs" dxfId="1258" priority="23" stopIfTrue="1" operator="equal">
      <formula>0</formula>
    </cfRule>
  </conditionalFormatting>
  <conditionalFormatting sqref="K160:K161">
    <cfRule type="cellIs" dxfId="1257" priority="9" stopIfTrue="1" operator="equal">
      <formula>0</formula>
    </cfRule>
  </conditionalFormatting>
  <conditionalFormatting sqref="K160:K161">
    <cfRule type="cellIs" dxfId="1256" priority="11" stopIfTrue="1" operator="equal">
      <formula>0</formula>
    </cfRule>
  </conditionalFormatting>
  <conditionalFormatting sqref="K160:K161">
    <cfRule type="cellIs" dxfId="1255" priority="10" stopIfTrue="1" operator="equal">
      <formula>0</formula>
    </cfRule>
  </conditionalFormatting>
  <pageMargins left="0.25" right="0.25" top="0.75" bottom="0.75" header="0.3" footer="0.3"/>
  <pageSetup paperSize="9" scale="12" orientation="portrait" r:id="rId1"/>
  <colBreaks count="2" manualBreakCount="2">
    <brk id="12" max="91" man="1"/>
    <brk id="2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FJ153"/>
  <sheetViews>
    <sheetView tabSelected="1" topLeftCell="A50" zoomScale="77" zoomScaleNormal="77" zoomScaleSheetLayoutView="93" workbookViewId="0">
      <selection activeCell="E51" sqref="E51"/>
    </sheetView>
  </sheetViews>
  <sheetFormatPr defaultColWidth="9.140625" defaultRowHeight="24.95" customHeight="1"/>
  <cols>
    <col min="1" max="1" width="9.85546875" style="78" customWidth="1"/>
    <col min="2" max="2" width="13.140625" style="78" customWidth="1"/>
    <col min="3" max="3" width="21.140625" style="78" customWidth="1"/>
    <col min="4" max="4" width="27.5703125" style="78" customWidth="1"/>
    <col min="5" max="19" width="2" style="78" customWidth="1"/>
    <col min="20" max="20" width="3.28515625" style="78" customWidth="1"/>
    <col min="21" max="29" width="2" style="78" customWidth="1"/>
    <col min="30" max="30" width="2.5703125" style="78" customWidth="1"/>
    <col min="31" max="35" width="2" style="78" customWidth="1"/>
    <col min="36" max="36" width="1.85546875" style="78" customWidth="1"/>
    <col min="37" max="39" width="2" style="78" customWidth="1"/>
    <col min="40" max="41" width="1.85546875" style="78" customWidth="1"/>
    <col min="42" max="42" width="2" style="78" customWidth="1"/>
    <col min="43" max="43" width="2.7109375" style="78" customWidth="1"/>
    <col min="44" max="44" width="2" style="78" customWidth="1"/>
    <col min="45" max="45" width="2.140625" style="78" customWidth="1"/>
    <col min="46" max="46" width="2.42578125" style="78" customWidth="1"/>
    <col min="47" max="47" width="2.140625" style="78" customWidth="1"/>
    <col min="48" max="50" width="2" style="78" customWidth="1"/>
    <col min="51" max="51" width="3" style="78" customWidth="1"/>
    <col min="52" max="52" width="2" style="78" customWidth="1"/>
    <col min="53" max="53" width="2.5703125" style="78" customWidth="1"/>
    <col min="54" max="54" width="2.28515625" style="78" customWidth="1"/>
    <col min="55" max="55" width="2.7109375" style="78" customWidth="1"/>
    <col min="56" max="56" width="2.140625" style="78" customWidth="1"/>
    <col min="57" max="57" width="2" style="78" customWidth="1"/>
    <col min="58" max="58" width="2.42578125" style="78" customWidth="1"/>
    <col min="59" max="59" width="2" style="78" customWidth="1"/>
    <col min="60" max="60" width="3.42578125" style="78" customWidth="1"/>
    <col min="61" max="61" width="4.140625" style="78" customWidth="1"/>
    <col min="62" max="62" width="2.5703125" style="78" customWidth="1"/>
    <col min="63" max="65" width="2" style="78" customWidth="1"/>
    <col min="66" max="66" width="2.42578125" style="78" customWidth="1"/>
    <col min="67" max="67" width="2" style="78" customWidth="1"/>
    <col min="68" max="68" width="2.140625" style="78" customWidth="1"/>
    <col min="69" max="72" width="2" style="78" customWidth="1"/>
    <col min="73" max="73" width="3.28515625" style="78" customWidth="1"/>
    <col min="74" max="74" width="2" style="78" customWidth="1"/>
    <col min="75" max="76" width="2.28515625" style="78" customWidth="1"/>
    <col min="77" max="77" width="2" style="78" customWidth="1"/>
    <col min="78" max="78" width="3.140625" style="78" customWidth="1"/>
    <col min="79" max="79" width="2" style="78" customWidth="1"/>
    <col min="80" max="80" width="1.85546875" style="78" customWidth="1"/>
    <col min="81" max="81" width="2" style="78" customWidth="1"/>
    <col min="82" max="83" width="2.85546875" style="78" customWidth="1"/>
    <col min="84" max="84" width="2.140625" style="78" customWidth="1"/>
    <col min="85" max="85" width="2" style="78" customWidth="1"/>
    <col min="86" max="86" width="2.85546875" style="78" customWidth="1"/>
    <col min="87" max="87" width="2" style="78" customWidth="1"/>
    <col min="88" max="88" width="2.85546875" style="78" customWidth="1"/>
    <col min="89" max="89" width="2" style="78" customWidth="1"/>
    <col min="90" max="90" width="2.85546875" style="78" customWidth="1"/>
    <col min="91" max="91" width="2" style="78" customWidth="1"/>
    <col min="92" max="92" width="1.85546875" style="78" customWidth="1"/>
    <col min="93" max="95" width="2" style="78" customWidth="1"/>
    <col min="96" max="96" width="1.7109375" style="78" customWidth="1"/>
    <col min="97" max="97" width="2.85546875" style="78" customWidth="1"/>
    <col min="98" max="98" width="2" style="78" customWidth="1"/>
    <col min="99" max="99" width="2.5703125" style="78" customWidth="1"/>
    <col min="100" max="100" width="2" style="78" customWidth="1"/>
    <col min="101" max="101" width="2.140625" style="78" customWidth="1"/>
    <col min="102" max="102" width="2.7109375" style="78" customWidth="1"/>
    <col min="103" max="103" width="2" style="78" customWidth="1"/>
    <col min="104" max="104" width="2.85546875" style="78" customWidth="1"/>
    <col min="105" max="111" width="2" style="78" customWidth="1"/>
    <col min="112" max="112" width="2.85546875" style="78" customWidth="1"/>
    <col min="113" max="113" width="2" style="78" customWidth="1"/>
    <col min="114" max="114" width="2.140625" style="78" customWidth="1"/>
    <col min="115" max="115" width="2.7109375" style="78" customWidth="1"/>
    <col min="116" max="116" width="2.5703125" style="78" customWidth="1"/>
    <col min="117" max="118" width="2" style="78" customWidth="1"/>
    <col min="119" max="119" width="2.85546875" style="78" customWidth="1"/>
    <col min="120" max="125" width="2" style="78" customWidth="1"/>
    <col min="126" max="126" width="2.5703125" style="78" customWidth="1"/>
    <col min="127" max="127" width="2" style="78" customWidth="1"/>
    <col min="128" max="128" width="2.140625" style="78" customWidth="1"/>
    <col min="129" max="129" width="2" style="78" customWidth="1"/>
    <col min="130" max="130" width="2.85546875" style="78" customWidth="1"/>
    <col min="131" max="132" width="2" style="78" customWidth="1"/>
    <col min="133" max="133" width="2.5703125" style="78" customWidth="1"/>
    <col min="134" max="135" width="2" style="78" customWidth="1"/>
    <col min="136" max="136" width="1.85546875" style="78" customWidth="1"/>
    <col min="137" max="137" width="2" style="78" customWidth="1"/>
    <col min="138" max="138" width="2.140625" style="78" customWidth="1"/>
    <col min="139" max="139" width="2" style="78" customWidth="1"/>
    <col min="140" max="140" width="2.85546875" style="78" customWidth="1"/>
    <col min="141" max="141" width="2.5703125" style="78" customWidth="1"/>
    <col min="142" max="146" width="2" style="78" customWidth="1"/>
    <col min="147" max="148" width="2.140625" style="78" customWidth="1"/>
    <col min="149" max="153" width="2" style="78" customWidth="1"/>
    <col min="154" max="154" width="1.85546875" style="78" customWidth="1"/>
    <col min="155" max="157" width="2" style="78" customWidth="1"/>
    <col min="158" max="158" width="1.85546875" style="78" customWidth="1"/>
    <col min="159" max="165" width="2" style="78" customWidth="1"/>
    <col min="166" max="166" width="2.140625" style="78" customWidth="1"/>
    <col min="167" max="172" width="2" style="78" customWidth="1"/>
    <col min="173" max="173" width="2.140625" style="78" customWidth="1"/>
    <col min="174" max="174" width="1.85546875" style="78" customWidth="1"/>
    <col min="175" max="176" width="2.42578125" style="78" customWidth="1"/>
    <col min="177" max="177" width="2.140625" style="78" customWidth="1"/>
    <col min="178" max="184" width="2" style="78" customWidth="1"/>
    <col min="185" max="185" width="3.42578125" style="78" customWidth="1"/>
    <col min="186" max="186" width="2.140625" style="78" customWidth="1"/>
    <col min="187" max="198" width="2" style="78" customWidth="1"/>
    <col min="199" max="199" width="2.28515625" style="78" customWidth="1"/>
    <col min="200" max="205" width="2" style="78" customWidth="1"/>
    <col min="206" max="206" width="2.140625" style="78" customWidth="1"/>
    <col min="207" max="230" width="2" style="78" customWidth="1"/>
    <col min="231" max="231" width="2.85546875" style="78" customWidth="1"/>
    <col min="232" max="232" width="2.42578125" style="78" customWidth="1"/>
    <col min="233" max="243" width="2" style="78" customWidth="1"/>
    <col min="244" max="244" width="1.7109375" style="78" customWidth="1"/>
    <col min="245" max="644" width="2" style="78" customWidth="1"/>
    <col min="645" max="16384" width="9.140625" style="78"/>
  </cols>
  <sheetData>
    <row r="2" spans="1:640" s="32" customFormat="1" ht="24.95" customHeight="1">
      <c r="C2" s="33" t="s">
        <v>37</v>
      </c>
      <c r="D2" s="350">
        <f>'ПЕЧАТЬ ЗАДАНИЙ'!C4</f>
        <v>44104</v>
      </c>
      <c r="E2" s="34">
        <v>1</v>
      </c>
      <c r="F2" s="35" t="s">
        <v>5</v>
      </c>
      <c r="G2" s="35" t="s">
        <v>6</v>
      </c>
      <c r="H2" s="35" t="s">
        <v>7</v>
      </c>
      <c r="I2" s="35" t="s">
        <v>8</v>
      </c>
      <c r="J2" s="35" t="s">
        <v>9</v>
      </c>
      <c r="K2" s="35" t="s">
        <v>10</v>
      </c>
      <c r="L2" s="35" t="s">
        <v>11</v>
      </c>
      <c r="M2" s="35" t="s">
        <v>12</v>
      </c>
      <c r="N2" s="35" t="s">
        <v>13</v>
      </c>
      <c r="O2" s="35" t="s">
        <v>14</v>
      </c>
      <c r="P2" s="35" t="s">
        <v>15</v>
      </c>
      <c r="Q2" s="67">
        <f>IF(E2=24,1,E2+1)</f>
        <v>2</v>
      </c>
      <c r="R2" s="36" t="s">
        <v>5</v>
      </c>
      <c r="S2" s="36" t="s">
        <v>6</v>
      </c>
      <c r="T2" s="36" t="s">
        <v>7</v>
      </c>
      <c r="U2" s="36" t="s">
        <v>8</v>
      </c>
      <c r="V2" s="36" t="s">
        <v>9</v>
      </c>
      <c r="W2" s="36" t="s">
        <v>10</v>
      </c>
      <c r="X2" s="36" t="s">
        <v>11</v>
      </c>
      <c r="Y2" s="36" t="s">
        <v>12</v>
      </c>
      <c r="Z2" s="36" t="s">
        <v>13</v>
      </c>
      <c r="AA2" s="36" t="s">
        <v>14</v>
      </c>
      <c r="AB2" s="36" t="s">
        <v>15</v>
      </c>
      <c r="AC2" s="67">
        <f>IF(Q2=24,1,Q2+1)</f>
        <v>3</v>
      </c>
      <c r="AD2" s="35" t="s">
        <v>5</v>
      </c>
      <c r="AE2" s="35" t="s">
        <v>6</v>
      </c>
      <c r="AF2" s="35" t="s">
        <v>7</v>
      </c>
      <c r="AG2" s="35" t="s">
        <v>8</v>
      </c>
      <c r="AH2" s="35" t="s">
        <v>9</v>
      </c>
      <c r="AI2" s="35" t="s">
        <v>10</v>
      </c>
      <c r="AJ2" s="35" t="s">
        <v>11</v>
      </c>
      <c r="AK2" s="35" t="s">
        <v>12</v>
      </c>
      <c r="AL2" s="35" t="s">
        <v>13</v>
      </c>
      <c r="AM2" s="35" t="s">
        <v>14</v>
      </c>
      <c r="AN2" s="35" t="s">
        <v>15</v>
      </c>
      <c r="AO2" s="67">
        <f>IF(AC2=24,1,AC2+1)</f>
        <v>4</v>
      </c>
      <c r="AP2" s="35" t="s">
        <v>5</v>
      </c>
      <c r="AQ2" s="35" t="s">
        <v>6</v>
      </c>
      <c r="AR2" s="35" t="s">
        <v>7</v>
      </c>
      <c r="AS2" s="35" t="s">
        <v>8</v>
      </c>
      <c r="AT2" s="35" t="s">
        <v>9</v>
      </c>
      <c r="AU2" s="35" t="s">
        <v>10</v>
      </c>
      <c r="AV2" s="35" t="s">
        <v>11</v>
      </c>
      <c r="AW2" s="35" t="s">
        <v>12</v>
      </c>
      <c r="AX2" s="35" t="s">
        <v>13</v>
      </c>
      <c r="AY2" s="35" t="s">
        <v>14</v>
      </c>
      <c r="AZ2" s="35" t="s">
        <v>15</v>
      </c>
      <c r="BA2" s="67">
        <f>IF(AO2=24,1,AO2+1)</f>
        <v>5</v>
      </c>
      <c r="BB2" s="36" t="s">
        <v>5</v>
      </c>
      <c r="BC2" s="36" t="s">
        <v>6</v>
      </c>
      <c r="BD2" s="36" t="s">
        <v>7</v>
      </c>
      <c r="BE2" s="36" t="s">
        <v>8</v>
      </c>
      <c r="BF2" s="36" t="s">
        <v>9</v>
      </c>
      <c r="BG2" s="36" t="s">
        <v>10</v>
      </c>
      <c r="BH2" s="36" t="s">
        <v>11</v>
      </c>
      <c r="BI2" s="36" t="s">
        <v>12</v>
      </c>
      <c r="BJ2" s="36" t="s">
        <v>13</v>
      </c>
      <c r="BK2" s="36" t="s">
        <v>14</v>
      </c>
      <c r="BL2" s="36" t="s">
        <v>15</v>
      </c>
      <c r="BM2" s="67">
        <f>IF(BA2=24,1,BA2+1)</f>
        <v>6</v>
      </c>
      <c r="BN2" s="35" t="s">
        <v>5</v>
      </c>
      <c r="BO2" s="35" t="s">
        <v>6</v>
      </c>
      <c r="BP2" s="35" t="s">
        <v>7</v>
      </c>
      <c r="BQ2" s="35" t="s">
        <v>8</v>
      </c>
      <c r="BR2" s="35" t="s">
        <v>9</v>
      </c>
      <c r="BS2" s="35" t="s">
        <v>10</v>
      </c>
      <c r="BT2" s="35" t="s">
        <v>11</v>
      </c>
      <c r="BU2" s="35" t="s">
        <v>12</v>
      </c>
      <c r="BV2" s="35" t="s">
        <v>13</v>
      </c>
      <c r="BW2" s="35" t="s">
        <v>14</v>
      </c>
      <c r="BX2" s="35" t="s">
        <v>15</v>
      </c>
      <c r="BY2" s="67">
        <f>IF(BM2=24,1,BM2+1)</f>
        <v>7</v>
      </c>
      <c r="BZ2" s="37" t="s">
        <v>5</v>
      </c>
      <c r="CA2" s="37" t="s">
        <v>6</v>
      </c>
      <c r="CB2" s="37" t="s">
        <v>7</v>
      </c>
      <c r="CC2" s="37" t="s">
        <v>8</v>
      </c>
      <c r="CD2" s="37" t="s">
        <v>9</v>
      </c>
      <c r="CE2" s="37" t="s">
        <v>10</v>
      </c>
      <c r="CF2" s="37" t="s">
        <v>11</v>
      </c>
      <c r="CG2" s="37" t="s">
        <v>12</v>
      </c>
      <c r="CH2" s="37" t="s">
        <v>13</v>
      </c>
      <c r="CI2" s="37" t="s">
        <v>14</v>
      </c>
      <c r="CJ2" s="37" t="s">
        <v>15</v>
      </c>
      <c r="CK2" s="67">
        <f>IF(BY2=24,1,BY2+1)</f>
        <v>8</v>
      </c>
      <c r="CL2" s="36" t="s">
        <v>5</v>
      </c>
      <c r="CM2" s="36" t="s">
        <v>6</v>
      </c>
      <c r="CN2" s="36" t="s">
        <v>7</v>
      </c>
      <c r="CO2" s="36" t="s">
        <v>8</v>
      </c>
      <c r="CP2" s="36" t="s">
        <v>9</v>
      </c>
      <c r="CQ2" s="36" t="s">
        <v>10</v>
      </c>
      <c r="CR2" s="36" t="s">
        <v>11</v>
      </c>
      <c r="CS2" s="36" t="s">
        <v>12</v>
      </c>
      <c r="CT2" s="36" t="s">
        <v>13</v>
      </c>
      <c r="CU2" s="36" t="s">
        <v>14</v>
      </c>
      <c r="CV2" s="36" t="s">
        <v>15</v>
      </c>
      <c r="CW2" s="67">
        <f>IF(CK2=24,1,CK2+1)</f>
        <v>9</v>
      </c>
      <c r="CX2" s="68" t="s">
        <v>5</v>
      </c>
      <c r="CY2" s="68" t="s">
        <v>6</v>
      </c>
      <c r="CZ2" s="68" t="s">
        <v>7</v>
      </c>
      <c r="DA2" s="68" t="s">
        <v>8</v>
      </c>
      <c r="DB2" s="68" t="s">
        <v>9</v>
      </c>
      <c r="DC2" s="68" t="s">
        <v>10</v>
      </c>
      <c r="DD2" s="68" t="s">
        <v>11</v>
      </c>
      <c r="DE2" s="68" t="s">
        <v>12</v>
      </c>
      <c r="DF2" s="68" t="s">
        <v>13</v>
      </c>
      <c r="DG2" s="68" t="s">
        <v>14</v>
      </c>
      <c r="DH2" s="68" t="s">
        <v>15</v>
      </c>
      <c r="DI2" s="67">
        <f>IF(CW2=24,1,CW2+1)</f>
        <v>10</v>
      </c>
      <c r="DJ2" s="68" t="s">
        <v>5</v>
      </c>
      <c r="DK2" s="68" t="s">
        <v>6</v>
      </c>
      <c r="DL2" s="68" t="s">
        <v>7</v>
      </c>
      <c r="DM2" s="68" t="s">
        <v>8</v>
      </c>
      <c r="DN2" s="68" t="s">
        <v>9</v>
      </c>
      <c r="DO2" s="68" t="s">
        <v>10</v>
      </c>
      <c r="DP2" s="68" t="s">
        <v>11</v>
      </c>
      <c r="DQ2" s="68" t="s">
        <v>12</v>
      </c>
      <c r="DR2" s="68" t="s">
        <v>13</v>
      </c>
      <c r="DS2" s="68" t="s">
        <v>14</v>
      </c>
      <c r="DT2" s="68" t="s">
        <v>15</v>
      </c>
      <c r="DU2" s="67">
        <f>IF(DI2=24,1,DI2+1)</f>
        <v>11</v>
      </c>
      <c r="DV2" s="68" t="s">
        <v>5</v>
      </c>
      <c r="DW2" s="68" t="s">
        <v>6</v>
      </c>
      <c r="DX2" s="68" t="s">
        <v>7</v>
      </c>
      <c r="DY2" s="68" t="s">
        <v>8</v>
      </c>
      <c r="DZ2" s="68" t="s">
        <v>9</v>
      </c>
      <c r="EA2" s="68" t="s">
        <v>10</v>
      </c>
      <c r="EB2" s="68" t="s">
        <v>11</v>
      </c>
      <c r="EC2" s="68" t="s">
        <v>12</v>
      </c>
      <c r="ED2" s="68" t="s">
        <v>13</v>
      </c>
      <c r="EE2" s="68" t="s">
        <v>14</v>
      </c>
      <c r="EF2" s="68" t="s">
        <v>15</v>
      </c>
      <c r="EG2" s="67">
        <f>IF(DU2=24,1,DU2+1)</f>
        <v>12</v>
      </c>
      <c r="EH2" s="68" t="s">
        <v>5</v>
      </c>
      <c r="EI2" s="68" t="s">
        <v>6</v>
      </c>
      <c r="EJ2" s="68" t="s">
        <v>7</v>
      </c>
      <c r="EK2" s="68" t="s">
        <v>8</v>
      </c>
      <c r="EL2" s="68" t="s">
        <v>9</v>
      </c>
      <c r="EM2" s="68" t="s">
        <v>10</v>
      </c>
      <c r="EN2" s="68" t="s">
        <v>11</v>
      </c>
      <c r="EO2" s="68" t="s">
        <v>12</v>
      </c>
      <c r="EP2" s="68" t="s">
        <v>13</v>
      </c>
      <c r="EQ2" s="68" t="s">
        <v>14</v>
      </c>
      <c r="ER2" s="68" t="s">
        <v>15</v>
      </c>
      <c r="ES2" s="67">
        <f>IF(EG2=24,1,EG2+1)</f>
        <v>13</v>
      </c>
      <c r="ET2" s="68" t="s">
        <v>5</v>
      </c>
      <c r="EU2" s="68" t="s">
        <v>6</v>
      </c>
      <c r="EV2" s="68" t="s">
        <v>7</v>
      </c>
      <c r="EW2" s="68" t="s">
        <v>8</v>
      </c>
      <c r="EX2" s="68" t="s">
        <v>9</v>
      </c>
      <c r="EY2" s="68" t="s">
        <v>10</v>
      </c>
      <c r="EZ2" s="68" t="s">
        <v>11</v>
      </c>
      <c r="FA2" s="68" t="s">
        <v>12</v>
      </c>
      <c r="FB2" s="68" t="s">
        <v>13</v>
      </c>
      <c r="FC2" s="68" t="s">
        <v>14</v>
      </c>
      <c r="FD2" s="68" t="s">
        <v>15</v>
      </c>
      <c r="FE2" s="67">
        <f>IF(ES2=24,1,ES2+1)</f>
        <v>14</v>
      </c>
      <c r="FF2" s="68" t="s">
        <v>5</v>
      </c>
      <c r="FG2" s="68" t="s">
        <v>6</v>
      </c>
      <c r="FH2" s="68" t="s">
        <v>7</v>
      </c>
      <c r="FI2" s="68" t="s">
        <v>8</v>
      </c>
      <c r="FJ2" s="68" t="s">
        <v>9</v>
      </c>
      <c r="FK2" s="68" t="s">
        <v>10</v>
      </c>
      <c r="FL2" s="68" t="s">
        <v>11</v>
      </c>
      <c r="FM2" s="68" t="s">
        <v>12</v>
      </c>
      <c r="FN2" s="68" t="s">
        <v>13</v>
      </c>
      <c r="FO2" s="68" t="s">
        <v>14</v>
      </c>
      <c r="FP2" s="68" t="s">
        <v>15</v>
      </c>
      <c r="FQ2" s="67">
        <f>IF(FE2=24,1,FE2+1)</f>
        <v>15</v>
      </c>
      <c r="FR2" s="68" t="s">
        <v>5</v>
      </c>
      <c r="FS2" s="68" t="s">
        <v>6</v>
      </c>
      <c r="FT2" s="68" t="s">
        <v>7</v>
      </c>
      <c r="FU2" s="68" t="s">
        <v>8</v>
      </c>
      <c r="FV2" s="68" t="s">
        <v>9</v>
      </c>
      <c r="FW2" s="68" t="s">
        <v>10</v>
      </c>
      <c r="FX2" s="68" t="s">
        <v>11</v>
      </c>
      <c r="FY2" s="68" t="s">
        <v>12</v>
      </c>
      <c r="FZ2" s="68" t="s">
        <v>13</v>
      </c>
      <c r="GA2" s="68" t="s">
        <v>14</v>
      </c>
      <c r="GB2" s="68" t="s">
        <v>15</v>
      </c>
      <c r="GC2" s="67">
        <f>IF(FQ2=24,1,FQ2+1)</f>
        <v>16</v>
      </c>
      <c r="GD2" s="68" t="s">
        <v>5</v>
      </c>
      <c r="GE2" s="68" t="s">
        <v>6</v>
      </c>
      <c r="GF2" s="68" t="s">
        <v>7</v>
      </c>
      <c r="GG2" s="68" t="s">
        <v>8</v>
      </c>
      <c r="GH2" s="68" t="s">
        <v>9</v>
      </c>
      <c r="GI2" s="68" t="s">
        <v>10</v>
      </c>
      <c r="GJ2" s="68" t="s">
        <v>11</v>
      </c>
      <c r="GK2" s="68" t="s">
        <v>12</v>
      </c>
      <c r="GL2" s="68" t="s">
        <v>13</v>
      </c>
      <c r="GM2" s="68" t="s">
        <v>14</v>
      </c>
      <c r="GN2" s="68" t="s">
        <v>15</v>
      </c>
      <c r="GO2" s="67">
        <f>IF(GC2=24,1,GC2+1)</f>
        <v>17</v>
      </c>
      <c r="GP2" s="68" t="s">
        <v>5</v>
      </c>
      <c r="GQ2" s="68" t="s">
        <v>6</v>
      </c>
      <c r="GR2" s="68" t="s">
        <v>7</v>
      </c>
      <c r="GS2" s="68" t="s">
        <v>8</v>
      </c>
      <c r="GT2" s="68" t="s">
        <v>9</v>
      </c>
      <c r="GU2" s="68" t="s">
        <v>10</v>
      </c>
      <c r="GV2" s="68" t="s">
        <v>11</v>
      </c>
      <c r="GW2" s="68" t="s">
        <v>12</v>
      </c>
      <c r="GX2" s="68" t="s">
        <v>13</v>
      </c>
      <c r="GY2" s="68" t="s">
        <v>14</v>
      </c>
      <c r="GZ2" s="68" t="s">
        <v>15</v>
      </c>
      <c r="HA2" s="67">
        <f>IF(GO2=24,1,GO2+1)</f>
        <v>18</v>
      </c>
      <c r="HB2" s="68" t="s">
        <v>5</v>
      </c>
      <c r="HC2" s="68" t="s">
        <v>6</v>
      </c>
      <c r="HD2" s="68" t="s">
        <v>7</v>
      </c>
      <c r="HE2" s="68" t="s">
        <v>8</v>
      </c>
      <c r="HF2" s="68" t="s">
        <v>9</v>
      </c>
      <c r="HG2" s="68" t="s">
        <v>10</v>
      </c>
      <c r="HH2" s="68" t="s">
        <v>11</v>
      </c>
      <c r="HI2" s="68" t="s">
        <v>12</v>
      </c>
      <c r="HJ2" s="68" t="s">
        <v>13</v>
      </c>
      <c r="HK2" s="68" t="s">
        <v>14</v>
      </c>
      <c r="HL2" s="68" t="s">
        <v>15</v>
      </c>
      <c r="HM2" s="67">
        <f>IF(HA2=24,1,HA2+1)</f>
        <v>19</v>
      </c>
      <c r="HN2" s="68" t="s">
        <v>5</v>
      </c>
      <c r="HO2" s="68" t="s">
        <v>6</v>
      </c>
      <c r="HP2" s="68" t="s">
        <v>7</v>
      </c>
      <c r="HQ2" s="68" t="s">
        <v>8</v>
      </c>
      <c r="HR2" s="68" t="s">
        <v>9</v>
      </c>
      <c r="HS2" s="68" t="s">
        <v>10</v>
      </c>
      <c r="HT2" s="68" t="s">
        <v>11</v>
      </c>
      <c r="HU2" s="68" t="s">
        <v>12</v>
      </c>
      <c r="HV2" s="68" t="s">
        <v>13</v>
      </c>
      <c r="HW2" s="68" t="s">
        <v>14</v>
      </c>
      <c r="HX2" s="68" t="s">
        <v>15</v>
      </c>
      <c r="HY2" s="67">
        <f>IF(HM2=24,1,HM2+1)</f>
        <v>20</v>
      </c>
      <c r="HZ2" s="68" t="s">
        <v>5</v>
      </c>
      <c r="IA2" s="68" t="s">
        <v>6</v>
      </c>
      <c r="IB2" s="68" t="s">
        <v>7</v>
      </c>
      <c r="IC2" s="68" t="s">
        <v>8</v>
      </c>
      <c r="ID2" s="68" t="s">
        <v>9</v>
      </c>
      <c r="IE2" s="68" t="s">
        <v>10</v>
      </c>
      <c r="IF2" s="68" t="s">
        <v>11</v>
      </c>
      <c r="IG2" s="68" t="s">
        <v>12</v>
      </c>
      <c r="IH2" s="68" t="s">
        <v>13</v>
      </c>
      <c r="II2" s="68" t="s">
        <v>14</v>
      </c>
      <c r="IJ2" s="68" t="s">
        <v>15</v>
      </c>
      <c r="IK2" s="67">
        <f>IF(HY2=24,1,HY2+1)</f>
        <v>21</v>
      </c>
      <c r="IL2" s="68" t="s">
        <v>5</v>
      </c>
      <c r="IM2" s="68" t="s">
        <v>6</v>
      </c>
      <c r="IN2" s="68" t="s">
        <v>7</v>
      </c>
      <c r="IO2" s="68" t="s">
        <v>8</v>
      </c>
      <c r="IP2" s="68" t="s">
        <v>9</v>
      </c>
      <c r="IQ2" s="68" t="s">
        <v>10</v>
      </c>
      <c r="IR2" s="68" t="s">
        <v>11</v>
      </c>
      <c r="IS2" s="68" t="s">
        <v>12</v>
      </c>
      <c r="IT2" s="68" t="s">
        <v>13</v>
      </c>
      <c r="IU2" s="68" t="s">
        <v>14</v>
      </c>
      <c r="IV2" s="68" t="s">
        <v>15</v>
      </c>
      <c r="IW2" s="67">
        <f>IF(IK2=24,1,IK2+1)</f>
        <v>22</v>
      </c>
      <c r="IX2" s="68" t="s">
        <v>5</v>
      </c>
      <c r="IY2" s="68" t="s">
        <v>6</v>
      </c>
      <c r="IZ2" s="68" t="s">
        <v>7</v>
      </c>
      <c r="JA2" s="68" t="s">
        <v>8</v>
      </c>
      <c r="JB2" s="68" t="s">
        <v>9</v>
      </c>
      <c r="JC2" s="68" t="s">
        <v>10</v>
      </c>
      <c r="JD2" s="68" t="s">
        <v>11</v>
      </c>
      <c r="JE2" s="68" t="s">
        <v>12</v>
      </c>
      <c r="JF2" s="68" t="s">
        <v>13</v>
      </c>
      <c r="JG2" s="68" t="s">
        <v>14</v>
      </c>
      <c r="JH2" s="68" t="s">
        <v>15</v>
      </c>
      <c r="JI2" s="67">
        <f>IF(IW2=24,1,IW2+1)</f>
        <v>23</v>
      </c>
      <c r="JJ2" s="68" t="s">
        <v>5</v>
      </c>
      <c r="JK2" s="68" t="s">
        <v>6</v>
      </c>
      <c r="JL2" s="68" t="s">
        <v>7</v>
      </c>
      <c r="JM2" s="68" t="s">
        <v>8</v>
      </c>
      <c r="JN2" s="68" t="s">
        <v>9</v>
      </c>
      <c r="JO2" s="68" t="s">
        <v>10</v>
      </c>
      <c r="JP2" s="68" t="s">
        <v>11</v>
      </c>
      <c r="JQ2" s="68" t="s">
        <v>12</v>
      </c>
      <c r="JR2" s="68" t="s">
        <v>13</v>
      </c>
      <c r="JS2" s="68" t="s">
        <v>14</v>
      </c>
      <c r="JT2" s="68" t="s">
        <v>15</v>
      </c>
      <c r="JU2" s="67">
        <f>IF(JI2=24,1,JI2+1)</f>
        <v>24</v>
      </c>
      <c r="JV2" s="68" t="s">
        <v>5</v>
      </c>
      <c r="JW2" s="68" t="s">
        <v>6</v>
      </c>
      <c r="JX2" s="68" t="s">
        <v>7</v>
      </c>
      <c r="JY2" s="68" t="s">
        <v>8</v>
      </c>
      <c r="JZ2" s="68" t="s">
        <v>9</v>
      </c>
      <c r="KA2" s="68" t="s">
        <v>10</v>
      </c>
      <c r="KB2" s="68" t="s">
        <v>11</v>
      </c>
      <c r="KC2" s="68" t="s">
        <v>12</v>
      </c>
      <c r="KD2" s="68" t="s">
        <v>13</v>
      </c>
      <c r="KE2" s="68" t="s">
        <v>14</v>
      </c>
      <c r="KF2" s="68" t="s">
        <v>15</v>
      </c>
      <c r="KG2" s="67">
        <f>IF(JU2=24,1,JU2+1)</f>
        <v>1</v>
      </c>
      <c r="KH2" s="68" t="s">
        <v>5</v>
      </c>
      <c r="KI2" s="68" t="s">
        <v>6</v>
      </c>
      <c r="KJ2" s="68" t="s">
        <v>7</v>
      </c>
      <c r="KK2" s="68" t="s">
        <v>8</v>
      </c>
      <c r="KL2" s="68" t="s">
        <v>9</v>
      </c>
      <c r="KM2" s="68" t="s">
        <v>10</v>
      </c>
      <c r="KN2" s="68" t="s">
        <v>11</v>
      </c>
      <c r="KO2" s="68" t="s">
        <v>12</v>
      </c>
      <c r="KP2" s="68" t="s">
        <v>13</v>
      </c>
      <c r="KQ2" s="68" t="s">
        <v>14</v>
      </c>
      <c r="KR2" s="68" t="s">
        <v>15</v>
      </c>
      <c r="KS2" s="67">
        <f>IF(KG2=24,1,KG2+1)</f>
        <v>2</v>
      </c>
      <c r="KT2" s="68" t="s">
        <v>5</v>
      </c>
      <c r="KU2" s="68" t="s">
        <v>6</v>
      </c>
      <c r="KV2" s="68" t="s">
        <v>7</v>
      </c>
      <c r="KW2" s="68" t="s">
        <v>8</v>
      </c>
      <c r="KX2" s="68" t="s">
        <v>9</v>
      </c>
      <c r="KY2" s="68" t="s">
        <v>10</v>
      </c>
      <c r="KZ2" s="68" t="s">
        <v>11</v>
      </c>
      <c r="LA2" s="68" t="s">
        <v>12</v>
      </c>
      <c r="LB2" s="68" t="s">
        <v>13</v>
      </c>
      <c r="LC2" s="68" t="s">
        <v>14</v>
      </c>
      <c r="LD2" s="68" t="s">
        <v>15</v>
      </c>
      <c r="LE2" s="67">
        <f>IF(KS2=24,1,KS2+1)</f>
        <v>3</v>
      </c>
      <c r="LF2" s="68" t="s">
        <v>5</v>
      </c>
      <c r="LG2" s="68" t="s">
        <v>6</v>
      </c>
      <c r="LH2" s="68" t="s">
        <v>7</v>
      </c>
      <c r="LI2" s="68" t="s">
        <v>8</v>
      </c>
      <c r="LJ2" s="68" t="s">
        <v>9</v>
      </c>
      <c r="LK2" s="68" t="s">
        <v>10</v>
      </c>
      <c r="LL2" s="68" t="s">
        <v>11</v>
      </c>
      <c r="LM2" s="68" t="s">
        <v>12</v>
      </c>
      <c r="LN2" s="68" t="s">
        <v>13</v>
      </c>
      <c r="LO2" s="68" t="s">
        <v>14</v>
      </c>
      <c r="LP2" s="68" t="s">
        <v>15</v>
      </c>
      <c r="LQ2" s="67">
        <f>IF(LE2=24,1,LE2+1)</f>
        <v>4</v>
      </c>
      <c r="LR2" s="68" t="s">
        <v>5</v>
      </c>
      <c r="LS2" s="68" t="s">
        <v>6</v>
      </c>
      <c r="LT2" s="68" t="s">
        <v>7</v>
      </c>
      <c r="LU2" s="68" t="s">
        <v>8</v>
      </c>
      <c r="LV2" s="68" t="s">
        <v>9</v>
      </c>
      <c r="LW2" s="68" t="s">
        <v>10</v>
      </c>
      <c r="LX2" s="68" t="s">
        <v>11</v>
      </c>
      <c r="LY2" s="68" t="s">
        <v>12</v>
      </c>
      <c r="LZ2" s="68" t="s">
        <v>13</v>
      </c>
      <c r="MA2" s="68" t="s">
        <v>14</v>
      </c>
      <c r="MB2" s="68" t="s">
        <v>15</v>
      </c>
      <c r="MC2" s="67">
        <f>IF(LQ2=24,1,LQ2+1)</f>
        <v>5</v>
      </c>
      <c r="MD2" s="68" t="s">
        <v>5</v>
      </c>
      <c r="ME2" s="68" t="s">
        <v>6</v>
      </c>
      <c r="MF2" s="68" t="s">
        <v>7</v>
      </c>
      <c r="MG2" s="68" t="s">
        <v>8</v>
      </c>
      <c r="MH2" s="68" t="s">
        <v>9</v>
      </c>
      <c r="MI2" s="68" t="s">
        <v>10</v>
      </c>
      <c r="MJ2" s="68" t="s">
        <v>11</v>
      </c>
      <c r="MK2" s="68" t="s">
        <v>12</v>
      </c>
      <c r="ML2" s="68" t="s">
        <v>13</v>
      </c>
      <c r="MM2" s="68" t="s">
        <v>14</v>
      </c>
      <c r="MN2" s="68" t="s">
        <v>15</v>
      </c>
      <c r="MO2" s="67">
        <f>IF(MC2=24,1,MC2+1)</f>
        <v>6</v>
      </c>
      <c r="MP2" s="68" t="s">
        <v>5</v>
      </c>
      <c r="MQ2" s="68" t="s">
        <v>6</v>
      </c>
      <c r="MR2" s="68" t="s">
        <v>7</v>
      </c>
      <c r="MS2" s="68" t="s">
        <v>8</v>
      </c>
      <c r="MT2" s="68" t="s">
        <v>9</v>
      </c>
      <c r="MU2" s="68" t="s">
        <v>10</v>
      </c>
      <c r="MV2" s="68" t="s">
        <v>11</v>
      </c>
      <c r="MW2" s="68" t="s">
        <v>12</v>
      </c>
      <c r="MX2" s="68" t="s">
        <v>13</v>
      </c>
      <c r="MY2" s="68" t="s">
        <v>14</v>
      </c>
      <c r="MZ2" s="68" t="s">
        <v>15</v>
      </c>
      <c r="NA2" s="67">
        <f>IF(MO2=24,1,MO2+1)</f>
        <v>7</v>
      </c>
      <c r="NB2" s="68" t="s">
        <v>5</v>
      </c>
      <c r="NC2" s="68" t="s">
        <v>6</v>
      </c>
      <c r="ND2" s="68" t="s">
        <v>7</v>
      </c>
      <c r="NE2" s="68" t="s">
        <v>8</v>
      </c>
      <c r="NF2" s="68" t="s">
        <v>9</v>
      </c>
      <c r="NG2" s="68" t="s">
        <v>10</v>
      </c>
      <c r="NH2" s="68" t="s">
        <v>11</v>
      </c>
      <c r="NI2" s="68" t="s">
        <v>12</v>
      </c>
      <c r="NJ2" s="68" t="s">
        <v>13</v>
      </c>
      <c r="NK2" s="68" t="s">
        <v>14</v>
      </c>
      <c r="NL2" s="68" t="s">
        <v>15</v>
      </c>
      <c r="NM2" s="67">
        <f>IF(NA2=24,1,NA2+1)</f>
        <v>8</v>
      </c>
      <c r="NN2" s="68" t="s">
        <v>5</v>
      </c>
      <c r="NO2" s="68" t="s">
        <v>6</v>
      </c>
      <c r="NP2" s="68" t="s">
        <v>7</v>
      </c>
      <c r="NQ2" s="68" t="s">
        <v>8</v>
      </c>
      <c r="NR2" s="68" t="s">
        <v>9</v>
      </c>
      <c r="NS2" s="68" t="s">
        <v>10</v>
      </c>
      <c r="NT2" s="68" t="s">
        <v>11</v>
      </c>
      <c r="NU2" s="68" t="s">
        <v>12</v>
      </c>
      <c r="NV2" s="68" t="s">
        <v>13</v>
      </c>
      <c r="NW2" s="68" t="s">
        <v>14</v>
      </c>
      <c r="NX2" s="68" t="s">
        <v>15</v>
      </c>
      <c r="NY2" s="67">
        <f>IF(NM2=24,1,NM2+1)</f>
        <v>9</v>
      </c>
      <c r="NZ2" s="68" t="s">
        <v>5</v>
      </c>
      <c r="OA2" s="68" t="s">
        <v>6</v>
      </c>
      <c r="OB2" s="68" t="s">
        <v>7</v>
      </c>
      <c r="OC2" s="68" t="s">
        <v>8</v>
      </c>
      <c r="OD2" s="68" t="s">
        <v>9</v>
      </c>
      <c r="OE2" s="68" t="s">
        <v>10</v>
      </c>
      <c r="OF2" s="68" t="s">
        <v>11</v>
      </c>
      <c r="OG2" s="68" t="s">
        <v>12</v>
      </c>
      <c r="OH2" s="68" t="s">
        <v>13</v>
      </c>
      <c r="OI2" s="68" t="s">
        <v>14</v>
      </c>
      <c r="OJ2" s="68" t="s">
        <v>15</v>
      </c>
      <c r="OK2" s="67">
        <f>IF(NY2=24,1,NY2+1)</f>
        <v>10</v>
      </c>
      <c r="OL2" s="68" t="s">
        <v>5</v>
      </c>
      <c r="OM2" s="68" t="s">
        <v>6</v>
      </c>
      <c r="ON2" s="68" t="s">
        <v>7</v>
      </c>
      <c r="OO2" s="68" t="s">
        <v>8</v>
      </c>
      <c r="OP2" s="68" t="s">
        <v>9</v>
      </c>
      <c r="OQ2" s="68" t="s">
        <v>10</v>
      </c>
      <c r="OR2" s="68" t="s">
        <v>11</v>
      </c>
      <c r="OS2" s="68" t="s">
        <v>12</v>
      </c>
      <c r="OT2" s="68" t="s">
        <v>13</v>
      </c>
      <c r="OU2" s="68" t="s">
        <v>14</v>
      </c>
      <c r="OV2" s="68" t="s">
        <v>15</v>
      </c>
      <c r="OW2" s="67">
        <f>IF(OK2=24,1,OK2+1)</f>
        <v>11</v>
      </c>
      <c r="OX2" s="68" t="s">
        <v>5</v>
      </c>
      <c r="OY2" s="68" t="s">
        <v>6</v>
      </c>
      <c r="OZ2" s="68" t="s">
        <v>7</v>
      </c>
      <c r="PA2" s="68" t="s">
        <v>8</v>
      </c>
      <c r="PB2" s="68" t="s">
        <v>9</v>
      </c>
      <c r="PC2" s="68" t="s">
        <v>10</v>
      </c>
      <c r="PD2" s="68" t="s">
        <v>11</v>
      </c>
      <c r="PE2" s="68" t="s">
        <v>12</v>
      </c>
      <c r="PF2" s="68" t="s">
        <v>13</v>
      </c>
      <c r="PG2" s="68" t="s">
        <v>14</v>
      </c>
      <c r="PH2" s="68" t="s">
        <v>15</v>
      </c>
      <c r="PI2" s="67">
        <f>IF(OW2=24,1,OW2+1)</f>
        <v>12</v>
      </c>
      <c r="PJ2" s="68" t="s">
        <v>5</v>
      </c>
      <c r="PK2" s="68" t="s">
        <v>6</v>
      </c>
      <c r="PL2" s="68" t="s">
        <v>7</v>
      </c>
      <c r="PM2" s="68" t="s">
        <v>8</v>
      </c>
      <c r="PN2" s="68" t="s">
        <v>9</v>
      </c>
      <c r="PO2" s="68" t="s">
        <v>10</v>
      </c>
      <c r="PP2" s="68" t="s">
        <v>11</v>
      </c>
      <c r="PQ2" s="68" t="s">
        <v>12</v>
      </c>
      <c r="PR2" s="68" t="s">
        <v>13</v>
      </c>
      <c r="PS2" s="68" t="s">
        <v>14</v>
      </c>
      <c r="PT2" s="68" t="s">
        <v>15</v>
      </c>
      <c r="PU2" s="67">
        <f>IF(PI2=24,1,PI2+1)</f>
        <v>13</v>
      </c>
      <c r="PV2" s="68" t="s">
        <v>5</v>
      </c>
      <c r="PW2" s="68" t="s">
        <v>6</v>
      </c>
      <c r="PX2" s="68" t="s">
        <v>7</v>
      </c>
      <c r="PY2" s="68" t="s">
        <v>8</v>
      </c>
      <c r="PZ2" s="68" t="s">
        <v>9</v>
      </c>
      <c r="QA2" s="68" t="s">
        <v>10</v>
      </c>
      <c r="QB2" s="68" t="s">
        <v>11</v>
      </c>
      <c r="QC2" s="68" t="s">
        <v>12</v>
      </c>
      <c r="QD2" s="68" t="s">
        <v>13</v>
      </c>
      <c r="QE2" s="68" t="s">
        <v>14</v>
      </c>
      <c r="QF2" s="68" t="s">
        <v>15</v>
      </c>
      <c r="QG2" s="67">
        <f>IF(PU2=24,1,PU2+1)</f>
        <v>14</v>
      </c>
      <c r="QH2" s="68" t="s">
        <v>5</v>
      </c>
      <c r="QI2" s="68" t="s">
        <v>6</v>
      </c>
      <c r="QJ2" s="68" t="s">
        <v>7</v>
      </c>
      <c r="QK2" s="68" t="s">
        <v>8</v>
      </c>
      <c r="QL2" s="68" t="s">
        <v>9</v>
      </c>
      <c r="QM2" s="68" t="s">
        <v>10</v>
      </c>
      <c r="QN2" s="68" t="s">
        <v>11</v>
      </c>
      <c r="QO2" s="68" t="s">
        <v>12</v>
      </c>
      <c r="QP2" s="68" t="s">
        <v>13</v>
      </c>
      <c r="QQ2" s="68" t="s">
        <v>14</v>
      </c>
      <c r="QR2" s="68" t="s">
        <v>15</v>
      </c>
      <c r="QS2" s="67">
        <f>IF(QG2=24,1,QG2+1)</f>
        <v>15</v>
      </c>
      <c r="QT2" s="68" t="s">
        <v>5</v>
      </c>
      <c r="QU2" s="68" t="s">
        <v>6</v>
      </c>
      <c r="QV2" s="68" t="s">
        <v>7</v>
      </c>
      <c r="QW2" s="68" t="s">
        <v>8</v>
      </c>
      <c r="QX2" s="68" t="s">
        <v>9</v>
      </c>
      <c r="QY2" s="68" t="s">
        <v>10</v>
      </c>
      <c r="QZ2" s="68" t="s">
        <v>11</v>
      </c>
      <c r="RA2" s="68" t="s">
        <v>12</v>
      </c>
      <c r="RB2" s="68" t="s">
        <v>13</v>
      </c>
      <c r="RC2" s="68" t="s">
        <v>14</v>
      </c>
      <c r="RD2" s="68" t="s">
        <v>15</v>
      </c>
      <c r="RE2" s="67">
        <f>IF(QS2=24,1,QS2+1)</f>
        <v>16</v>
      </c>
      <c r="RF2" s="68" t="s">
        <v>5</v>
      </c>
      <c r="RG2" s="68" t="s">
        <v>6</v>
      </c>
      <c r="RH2" s="68" t="s">
        <v>7</v>
      </c>
      <c r="RI2" s="68" t="s">
        <v>8</v>
      </c>
      <c r="RJ2" s="68" t="s">
        <v>9</v>
      </c>
      <c r="RK2" s="68" t="s">
        <v>10</v>
      </c>
      <c r="RL2" s="68" t="s">
        <v>11</v>
      </c>
      <c r="RM2" s="68" t="s">
        <v>12</v>
      </c>
      <c r="RN2" s="68" t="s">
        <v>13</v>
      </c>
      <c r="RO2" s="68" t="s">
        <v>14</v>
      </c>
      <c r="RP2" s="68" t="s">
        <v>15</v>
      </c>
      <c r="RQ2" s="67">
        <f>IF(RE2=24,1,RE2+1)</f>
        <v>17</v>
      </c>
      <c r="RR2" s="68" t="s">
        <v>5</v>
      </c>
      <c r="RS2" s="68" t="s">
        <v>6</v>
      </c>
      <c r="RT2" s="68" t="s">
        <v>7</v>
      </c>
      <c r="RU2" s="68" t="s">
        <v>8</v>
      </c>
      <c r="RV2" s="68" t="s">
        <v>9</v>
      </c>
      <c r="RW2" s="68" t="s">
        <v>10</v>
      </c>
      <c r="RX2" s="68" t="s">
        <v>11</v>
      </c>
      <c r="RY2" s="68" t="s">
        <v>12</v>
      </c>
      <c r="RZ2" s="68" t="s">
        <v>13</v>
      </c>
      <c r="SA2" s="68" t="s">
        <v>14</v>
      </c>
      <c r="SB2" s="68" t="s">
        <v>15</v>
      </c>
      <c r="SC2" s="67">
        <f>IF(RQ2=24,1,RQ2+1)</f>
        <v>18</v>
      </c>
      <c r="SD2" s="68" t="s">
        <v>5</v>
      </c>
      <c r="SE2" s="68" t="s">
        <v>6</v>
      </c>
      <c r="SF2" s="68" t="s">
        <v>7</v>
      </c>
      <c r="SG2" s="68" t="s">
        <v>8</v>
      </c>
      <c r="SH2" s="68" t="s">
        <v>9</v>
      </c>
      <c r="SI2" s="68" t="s">
        <v>10</v>
      </c>
      <c r="SJ2" s="68" t="s">
        <v>11</v>
      </c>
      <c r="SK2" s="68" t="s">
        <v>12</v>
      </c>
      <c r="SL2" s="68" t="s">
        <v>13</v>
      </c>
      <c r="SM2" s="68" t="s">
        <v>14</v>
      </c>
      <c r="SN2" s="68" t="s">
        <v>15</v>
      </c>
      <c r="SO2" s="67">
        <f>IF(SC2=24,1,SC2+1)</f>
        <v>19</v>
      </c>
      <c r="SP2" s="68" t="s">
        <v>5</v>
      </c>
      <c r="SQ2" s="68" t="s">
        <v>6</v>
      </c>
      <c r="SR2" s="68" t="s">
        <v>7</v>
      </c>
      <c r="SS2" s="68" t="s">
        <v>8</v>
      </c>
      <c r="ST2" s="68" t="s">
        <v>9</v>
      </c>
      <c r="SU2" s="68" t="s">
        <v>10</v>
      </c>
      <c r="SV2" s="68" t="s">
        <v>11</v>
      </c>
      <c r="SW2" s="68" t="s">
        <v>12</v>
      </c>
      <c r="SX2" s="68" t="s">
        <v>13</v>
      </c>
      <c r="SY2" s="68" t="s">
        <v>14</v>
      </c>
      <c r="SZ2" s="68" t="s">
        <v>15</v>
      </c>
      <c r="TA2" s="67">
        <f>IF(SO2=24,1,SO2+1)</f>
        <v>20</v>
      </c>
      <c r="TB2" s="68" t="s">
        <v>5</v>
      </c>
      <c r="TC2" s="68" t="s">
        <v>6</v>
      </c>
      <c r="TD2" s="68" t="s">
        <v>7</v>
      </c>
      <c r="TE2" s="68" t="s">
        <v>8</v>
      </c>
      <c r="TF2" s="68" t="s">
        <v>9</v>
      </c>
      <c r="TG2" s="68" t="s">
        <v>10</v>
      </c>
      <c r="TH2" s="68" t="s">
        <v>11</v>
      </c>
      <c r="TI2" s="68" t="s">
        <v>12</v>
      </c>
      <c r="TJ2" s="68" t="s">
        <v>13</v>
      </c>
      <c r="TK2" s="68" t="s">
        <v>14</v>
      </c>
      <c r="TL2" s="68" t="s">
        <v>15</v>
      </c>
      <c r="TM2" s="67">
        <f>IF(TA2=24,1,TA2+1)</f>
        <v>21</v>
      </c>
      <c r="TN2" s="68" t="s">
        <v>5</v>
      </c>
      <c r="TO2" s="68" t="s">
        <v>6</v>
      </c>
      <c r="TP2" s="68" t="s">
        <v>7</v>
      </c>
      <c r="TQ2" s="68" t="s">
        <v>8</v>
      </c>
      <c r="TR2" s="68" t="s">
        <v>9</v>
      </c>
      <c r="TS2" s="68" t="s">
        <v>10</v>
      </c>
      <c r="TT2" s="68" t="s">
        <v>11</v>
      </c>
      <c r="TU2" s="68" t="s">
        <v>12</v>
      </c>
      <c r="TV2" s="68" t="s">
        <v>13</v>
      </c>
      <c r="TW2" s="68" t="s">
        <v>14</v>
      </c>
      <c r="TX2" s="68" t="s">
        <v>15</v>
      </c>
      <c r="TY2" s="67">
        <f>IF(TM2=24,1,TM2+1)</f>
        <v>22</v>
      </c>
      <c r="TZ2" s="68" t="s">
        <v>5</v>
      </c>
      <c r="UA2" s="68" t="s">
        <v>6</v>
      </c>
      <c r="UB2" s="68" t="s">
        <v>7</v>
      </c>
      <c r="UC2" s="68" t="s">
        <v>8</v>
      </c>
      <c r="UD2" s="68" t="s">
        <v>9</v>
      </c>
      <c r="UE2" s="68" t="s">
        <v>10</v>
      </c>
      <c r="UF2" s="68" t="s">
        <v>11</v>
      </c>
      <c r="UG2" s="68" t="s">
        <v>12</v>
      </c>
      <c r="UH2" s="68" t="s">
        <v>13</v>
      </c>
      <c r="UI2" s="68" t="s">
        <v>14</v>
      </c>
      <c r="UJ2" s="68" t="s">
        <v>15</v>
      </c>
      <c r="UK2" s="67">
        <f>IF(TY2=24,1,TY2+1)</f>
        <v>23</v>
      </c>
      <c r="UL2" s="68" t="s">
        <v>5</v>
      </c>
      <c r="UM2" s="68" t="s">
        <v>6</v>
      </c>
      <c r="UN2" s="68" t="s">
        <v>7</v>
      </c>
      <c r="UO2" s="68" t="s">
        <v>8</v>
      </c>
      <c r="UP2" s="68" t="s">
        <v>9</v>
      </c>
      <c r="UQ2" s="68" t="s">
        <v>10</v>
      </c>
      <c r="UR2" s="68" t="s">
        <v>11</v>
      </c>
      <c r="US2" s="68" t="s">
        <v>12</v>
      </c>
      <c r="UT2" s="68" t="s">
        <v>13</v>
      </c>
      <c r="UU2" s="68" t="s">
        <v>14</v>
      </c>
      <c r="UV2" s="68" t="s">
        <v>15</v>
      </c>
      <c r="UW2" s="67">
        <f>IF(UK2=24,1,UK2+1)</f>
        <v>24</v>
      </c>
      <c r="UX2" s="68" t="s">
        <v>5</v>
      </c>
      <c r="UY2" s="68" t="s">
        <v>6</v>
      </c>
      <c r="UZ2" s="68" t="s">
        <v>7</v>
      </c>
      <c r="VA2" s="68" t="s">
        <v>8</v>
      </c>
      <c r="VB2" s="68" t="s">
        <v>9</v>
      </c>
      <c r="VC2" s="68" t="s">
        <v>10</v>
      </c>
      <c r="VD2" s="68" t="s">
        <v>11</v>
      </c>
      <c r="VE2" s="68" t="s">
        <v>12</v>
      </c>
      <c r="VF2" s="68" t="s">
        <v>13</v>
      </c>
      <c r="VG2" s="68" t="s">
        <v>14</v>
      </c>
      <c r="VH2" s="68" t="s">
        <v>15</v>
      </c>
      <c r="VI2" s="67">
        <f>IF(UW2=24,1,UW2+1)</f>
        <v>1</v>
      </c>
      <c r="VJ2" s="68" t="s">
        <v>5</v>
      </c>
      <c r="VK2" s="68" t="s">
        <v>6</v>
      </c>
      <c r="VL2" s="68" t="s">
        <v>7</v>
      </c>
      <c r="VM2" s="68" t="s">
        <v>8</v>
      </c>
      <c r="VN2" s="68" t="s">
        <v>9</v>
      </c>
      <c r="VO2" s="68" t="s">
        <v>10</v>
      </c>
      <c r="VP2" s="68" t="s">
        <v>11</v>
      </c>
      <c r="VQ2" s="68" t="s">
        <v>12</v>
      </c>
      <c r="VR2" s="68" t="s">
        <v>13</v>
      </c>
      <c r="VS2" s="68" t="s">
        <v>14</v>
      </c>
      <c r="VT2" s="68" t="s">
        <v>15</v>
      </c>
      <c r="VU2" s="67">
        <f>IF(VI2=24,1,VI2+1)</f>
        <v>2</v>
      </c>
      <c r="VV2" s="68" t="s">
        <v>5</v>
      </c>
      <c r="VW2" s="68" t="s">
        <v>6</v>
      </c>
      <c r="VX2" s="68" t="s">
        <v>7</v>
      </c>
      <c r="VY2" s="68" t="s">
        <v>8</v>
      </c>
      <c r="VZ2" s="68" t="s">
        <v>9</v>
      </c>
      <c r="WA2" s="68" t="s">
        <v>10</v>
      </c>
      <c r="WB2" s="68" t="s">
        <v>11</v>
      </c>
      <c r="WC2" s="68" t="s">
        <v>12</v>
      </c>
      <c r="WD2" s="68" t="s">
        <v>13</v>
      </c>
      <c r="WE2" s="68" t="s">
        <v>14</v>
      </c>
      <c r="WF2" s="68" t="s">
        <v>15</v>
      </c>
      <c r="WG2" s="67">
        <f>IF(VU2=24,1,VU2+1)</f>
        <v>3</v>
      </c>
      <c r="WH2" s="68" t="s">
        <v>5</v>
      </c>
      <c r="WI2" s="68" t="s">
        <v>6</v>
      </c>
      <c r="WJ2" s="68" t="s">
        <v>7</v>
      </c>
      <c r="WK2" s="68" t="s">
        <v>8</v>
      </c>
      <c r="WL2" s="68" t="s">
        <v>9</v>
      </c>
      <c r="WM2" s="68" t="s">
        <v>10</v>
      </c>
      <c r="WN2" s="68" t="s">
        <v>11</v>
      </c>
      <c r="WO2" s="68" t="s">
        <v>12</v>
      </c>
      <c r="WP2" s="68" t="s">
        <v>13</v>
      </c>
      <c r="WQ2" s="68" t="s">
        <v>14</v>
      </c>
      <c r="WR2" s="68" t="s">
        <v>15</v>
      </c>
      <c r="WS2" s="67">
        <f>IF(WG2=24,1,WG2+1)</f>
        <v>4</v>
      </c>
      <c r="WT2" s="68" t="s">
        <v>5</v>
      </c>
      <c r="WU2" s="68" t="s">
        <v>6</v>
      </c>
      <c r="WV2" s="68" t="s">
        <v>7</v>
      </c>
      <c r="WW2" s="68" t="s">
        <v>8</v>
      </c>
      <c r="WX2" s="68" t="s">
        <v>9</v>
      </c>
      <c r="WY2" s="68" t="s">
        <v>10</v>
      </c>
      <c r="WZ2" s="68" t="s">
        <v>11</v>
      </c>
      <c r="XA2" s="68" t="s">
        <v>12</v>
      </c>
      <c r="XB2" s="68" t="s">
        <v>13</v>
      </c>
      <c r="XC2" s="68" t="s">
        <v>14</v>
      </c>
      <c r="XD2" s="68" t="s">
        <v>15</v>
      </c>
      <c r="XE2" s="67">
        <f>IF(WS2=24,1,WS2+1)</f>
        <v>5</v>
      </c>
      <c r="XF2" s="68" t="s">
        <v>5</v>
      </c>
      <c r="XG2" s="68" t="s">
        <v>6</v>
      </c>
      <c r="XH2" s="68" t="s">
        <v>7</v>
      </c>
      <c r="XI2" s="68" t="s">
        <v>8</v>
      </c>
      <c r="XJ2" s="68" t="s">
        <v>9</v>
      </c>
      <c r="XK2" s="68" t="s">
        <v>10</v>
      </c>
      <c r="XL2" s="68" t="s">
        <v>11</v>
      </c>
      <c r="XM2" s="68" t="s">
        <v>12</v>
      </c>
      <c r="XN2" s="68" t="s">
        <v>13</v>
      </c>
      <c r="XO2" s="68" t="s">
        <v>14</v>
      </c>
      <c r="XP2" s="68" t="s">
        <v>15</v>
      </c>
    </row>
    <row r="3" spans="1:640" s="3" customFormat="1" ht="24.95" customHeight="1"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70"/>
      <c r="EP3" s="70"/>
      <c r="EQ3" s="70"/>
      <c r="ER3" s="70"/>
      <c r="ES3" s="70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  <c r="FT3" s="70"/>
      <c r="FU3" s="70"/>
      <c r="FV3" s="70"/>
      <c r="FW3" s="70"/>
      <c r="FX3" s="70"/>
      <c r="FY3" s="70"/>
      <c r="FZ3" s="70"/>
      <c r="GA3" s="70"/>
      <c r="GB3" s="70"/>
      <c r="GC3" s="70"/>
      <c r="GD3" s="70"/>
      <c r="GE3" s="70"/>
      <c r="GF3" s="70"/>
      <c r="GG3" s="70"/>
      <c r="GH3" s="70"/>
      <c r="GI3" s="70"/>
      <c r="GJ3" s="70"/>
      <c r="GK3" s="70"/>
      <c r="GL3" s="70"/>
      <c r="GM3" s="70"/>
      <c r="GN3" s="70"/>
      <c r="GO3" s="70"/>
      <c r="GP3" s="70"/>
      <c r="GQ3" s="70"/>
      <c r="GR3" s="70"/>
      <c r="GS3" s="70"/>
      <c r="GT3" s="70"/>
      <c r="GU3" s="70"/>
      <c r="GV3" s="70"/>
      <c r="GW3" s="70"/>
      <c r="GX3" s="70"/>
      <c r="GY3" s="70"/>
      <c r="GZ3" s="70"/>
      <c r="HA3" s="70"/>
      <c r="HB3" s="70"/>
      <c r="HC3" s="70"/>
      <c r="HD3" s="70"/>
      <c r="HE3" s="70"/>
      <c r="HF3" s="70"/>
      <c r="HG3" s="70"/>
      <c r="HH3" s="70"/>
      <c r="HI3" s="70"/>
      <c r="HJ3" s="70"/>
      <c r="HK3" s="70"/>
      <c r="HL3" s="70"/>
      <c r="HM3" s="70"/>
      <c r="HN3" s="70"/>
      <c r="HO3" s="70"/>
      <c r="HP3" s="70"/>
      <c r="HQ3" s="70"/>
      <c r="HR3" s="70"/>
      <c r="HS3" s="70"/>
      <c r="HT3" s="70"/>
      <c r="HU3" s="70"/>
      <c r="HV3" s="70"/>
      <c r="HW3" s="70"/>
      <c r="HX3" s="70"/>
      <c r="HY3" s="70"/>
      <c r="HZ3" s="70"/>
      <c r="IA3" s="70"/>
      <c r="IB3" s="70"/>
      <c r="IC3" s="70"/>
      <c r="ID3" s="70"/>
      <c r="IE3" s="70"/>
      <c r="IF3" s="70"/>
      <c r="IG3" s="70"/>
      <c r="IH3" s="70"/>
      <c r="II3" s="70"/>
      <c r="IJ3" s="70"/>
      <c r="IR3" s="70"/>
      <c r="IS3" s="70"/>
      <c r="IT3" s="70"/>
      <c r="IU3" s="70"/>
      <c r="IV3" s="70"/>
      <c r="IW3" s="70"/>
      <c r="IX3" s="70"/>
      <c r="IY3" s="70"/>
      <c r="IZ3" s="70"/>
      <c r="JA3" s="70"/>
      <c r="JB3" s="70"/>
      <c r="JC3" s="70"/>
      <c r="JD3" s="70"/>
      <c r="JE3" s="70"/>
      <c r="JF3" s="70"/>
      <c r="JG3" s="70"/>
      <c r="JH3" s="70"/>
      <c r="JI3" s="70"/>
      <c r="JJ3" s="70"/>
      <c r="JK3" s="70"/>
      <c r="JL3" s="70"/>
      <c r="JM3" s="70"/>
      <c r="JN3" s="70"/>
      <c r="JO3" s="70"/>
      <c r="JP3" s="70"/>
      <c r="JQ3" s="70"/>
      <c r="JR3" s="70"/>
    </row>
    <row r="4" spans="1:640" s="77" customFormat="1" ht="24.75" customHeight="1" thickBot="1">
      <c r="A4" s="1222"/>
      <c r="B4" s="1223"/>
      <c r="C4" s="1223"/>
      <c r="D4" s="1224"/>
      <c r="E4" s="1060" t="s">
        <v>514</v>
      </c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1061"/>
      <c r="BB4" s="1061"/>
      <c r="BC4" s="1061"/>
      <c r="BD4" s="1061"/>
      <c r="BE4" s="1061"/>
      <c r="BF4" s="1061"/>
      <c r="BG4" s="1061"/>
      <c r="BH4" s="1061"/>
      <c r="BI4" s="1061"/>
      <c r="BJ4" s="1061"/>
      <c r="BK4" s="1061"/>
      <c r="BL4" s="1061"/>
      <c r="BM4" s="1061"/>
      <c r="BN4" s="1061"/>
      <c r="BO4" s="1061"/>
      <c r="BP4" s="1061"/>
      <c r="BQ4" s="1061"/>
      <c r="BR4" s="1061"/>
      <c r="BS4" s="1061"/>
      <c r="BT4" s="1061"/>
      <c r="BU4" s="1061"/>
      <c r="BV4" s="1061"/>
      <c r="BW4" s="1061"/>
      <c r="BX4" s="1061"/>
      <c r="BY4" s="1061"/>
      <c r="BZ4" s="1061"/>
      <c r="CA4" s="1061"/>
      <c r="CB4" s="1061"/>
      <c r="CC4" s="1061"/>
      <c r="CD4" s="1061"/>
      <c r="CE4" s="1061"/>
      <c r="CF4" s="1061"/>
      <c r="CG4" s="1061"/>
      <c r="CH4" s="1061"/>
      <c r="CI4" s="1061"/>
      <c r="CJ4" s="1061"/>
      <c r="CK4" s="1061"/>
      <c r="CL4" s="1061"/>
      <c r="CM4" s="1061"/>
      <c r="CN4" s="1061"/>
      <c r="CO4" s="1061"/>
      <c r="CP4" s="1061"/>
      <c r="CQ4" s="1061"/>
      <c r="CR4" s="1061"/>
      <c r="CS4" s="1061"/>
      <c r="CT4" s="1061"/>
      <c r="CU4" s="1061"/>
      <c r="CV4" s="1061"/>
      <c r="CW4" s="1061"/>
      <c r="CX4" s="1061"/>
      <c r="CY4" s="1061"/>
      <c r="CZ4" s="1061"/>
      <c r="DA4" s="1061"/>
      <c r="DB4" s="1061"/>
      <c r="DC4" s="1061"/>
      <c r="DD4" s="1061"/>
      <c r="DE4" s="1061"/>
      <c r="DF4" s="1061"/>
      <c r="DG4" s="1061"/>
      <c r="DH4" s="1061"/>
      <c r="DI4" s="1062"/>
      <c r="DJ4" s="1141" t="s">
        <v>515</v>
      </c>
      <c r="DK4" s="1142"/>
      <c r="DL4" s="1142"/>
      <c r="DM4" s="1142"/>
      <c r="DN4" s="1142"/>
      <c r="DO4" s="1142"/>
      <c r="DP4" s="1142"/>
      <c r="DQ4" s="1142"/>
      <c r="DR4" s="1142"/>
      <c r="DS4" s="1142"/>
      <c r="DT4" s="1142"/>
      <c r="DU4" s="1142"/>
      <c r="DV4" s="1142"/>
      <c r="DW4" s="1142"/>
      <c r="DX4" s="1142"/>
      <c r="DY4" s="1142"/>
      <c r="DZ4" s="1142"/>
      <c r="EA4" s="1142"/>
      <c r="EB4" s="1142"/>
      <c r="EC4" s="1142"/>
      <c r="ED4" s="1142"/>
      <c r="EE4" s="1142"/>
      <c r="EF4" s="1142"/>
      <c r="EG4" s="1142"/>
      <c r="EH4" s="1142"/>
      <c r="EI4" s="1142"/>
      <c r="EJ4" s="1142"/>
      <c r="EK4" s="1142"/>
      <c r="EL4" s="1142"/>
      <c r="EM4" s="1142"/>
      <c r="EN4" s="1142"/>
      <c r="EO4" s="1142"/>
      <c r="EP4" s="1142"/>
      <c r="EQ4" s="1142"/>
      <c r="ER4" s="1142"/>
      <c r="ES4" s="1142"/>
      <c r="ET4" s="1142"/>
      <c r="EU4" s="1142"/>
      <c r="EV4" s="1142"/>
      <c r="EW4" s="1142"/>
      <c r="EX4" s="1142"/>
      <c r="EY4" s="1142"/>
      <c r="EZ4" s="1142"/>
      <c r="FA4" s="1142"/>
      <c r="FB4" s="1142"/>
      <c r="FC4" s="1142"/>
      <c r="FD4" s="1142"/>
      <c r="FE4" s="1142"/>
      <c r="FF4" s="1142"/>
      <c r="FG4" s="1142"/>
      <c r="FH4" s="1142"/>
      <c r="FI4" s="1142"/>
      <c r="FJ4" s="1142"/>
      <c r="FK4" s="1142"/>
      <c r="FL4" s="1142"/>
      <c r="FM4" s="1142"/>
      <c r="FN4" s="1142"/>
      <c r="FO4" s="1142"/>
      <c r="FP4" s="1142"/>
      <c r="FQ4" s="1142"/>
      <c r="FR4" s="1142"/>
      <c r="FS4" s="1142"/>
      <c r="FT4" s="1142"/>
      <c r="FU4" s="1142"/>
      <c r="FV4" s="1142"/>
      <c r="FW4" s="1142"/>
      <c r="FX4" s="1142"/>
      <c r="FY4" s="1142"/>
      <c r="FZ4" s="1142"/>
      <c r="GA4" s="1142"/>
      <c r="GB4" s="1142"/>
      <c r="GC4" s="1142"/>
      <c r="GD4" s="1142"/>
      <c r="GE4" s="1142"/>
      <c r="GF4" s="1142"/>
      <c r="GG4" s="1142"/>
      <c r="GH4" s="1142"/>
      <c r="GI4" s="1142"/>
      <c r="GJ4" s="1142"/>
      <c r="GK4" s="1142"/>
      <c r="GL4" s="1142"/>
      <c r="GM4" s="1142"/>
      <c r="GN4" s="1142"/>
      <c r="GO4" s="1142"/>
      <c r="GP4" s="1142"/>
      <c r="GQ4" s="1142"/>
      <c r="GR4" s="1142"/>
      <c r="GS4" s="1142"/>
      <c r="GT4" s="1142"/>
      <c r="GU4" s="1142"/>
      <c r="GV4" s="1142"/>
      <c r="GW4" s="1142"/>
      <c r="GX4" s="1142"/>
      <c r="GY4" s="1142"/>
      <c r="GZ4" s="1142"/>
      <c r="HA4" s="1142"/>
      <c r="HB4" s="1142"/>
      <c r="HC4" s="1142"/>
      <c r="HD4" s="1142"/>
      <c r="HE4" s="1142"/>
      <c r="HF4" s="1142"/>
      <c r="HG4" s="1142"/>
      <c r="HH4" s="1142"/>
      <c r="HI4" s="1142"/>
      <c r="HJ4" s="1142"/>
      <c r="HK4" s="1142"/>
      <c r="HL4" s="1142"/>
      <c r="HM4" s="1142"/>
      <c r="HN4" s="1142"/>
      <c r="HO4" s="1142"/>
      <c r="HP4" s="1142"/>
      <c r="HQ4" s="1142"/>
      <c r="HR4" s="1142"/>
      <c r="HS4" s="1142"/>
      <c r="HT4" s="1142"/>
      <c r="HU4" s="1142"/>
      <c r="HV4" s="1142"/>
      <c r="HW4" s="1142"/>
      <c r="HX4" s="1142"/>
      <c r="HY4" s="1142"/>
      <c r="HZ4" s="1142"/>
      <c r="IA4" s="1142"/>
      <c r="IB4" s="1142"/>
      <c r="IC4" s="1142"/>
      <c r="ID4" s="1142"/>
      <c r="IE4" s="1142"/>
      <c r="IF4" s="1142"/>
      <c r="IG4" s="1142"/>
      <c r="IH4" s="1142"/>
      <c r="II4" s="1142"/>
      <c r="IJ4" s="1142"/>
      <c r="IK4" s="1142"/>
      <c r="IL4" s="1143"/>
    </row>
    <row r="5" spans="1:640" s="79" customFormat="1" ht="24.95" customHeight="1" thickBot="1">
      <c r="B5" s="58"/>
      <c r="C5" s="58"/>
      <c r="D5" s="58"/>
      <c r="E5" s="351"/>
      <c r="F5" s="351"/>
      <c r="G5" s="351"/>
      <c r="H5" s="351"/>
      <c r="I5" s="351"/>
      <c r="J5" s="351"/>
      <c r="K5" s="351"/>
      <c r="L5" s="351"/>
      <c r="M5" s="351"/>
      <c r="N5" s="351"/>
      <c r="O5" s="351"/>
      <c r="P5" s="351"/>
      <c r="Q5" s="351"/>
      <c r="R5" s="351"/>
      <c r="S5" s="878" t="s">
        <v>909</v>
      </c>
      <c r="T5" s="883"/>
      <c r="U5" s="883"/>
      <c r="V5" s="883"/>
      <c r="W5" s="992"/>
      <c r="X5" s="993" t="s">
        <v>872</v>
      </c>
      <c r="Y5" s="994"/>
      <c r="Z5" s="994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5"/>
      <c r="AT5" s="351"/>
      <c r="AU5" s="351"/>
      <c r="AV5" s="351"/>
      <c r="AW5" s="351"/>
      <c r="AX5" s="351"/>
      <c r="AY5" s="351"/>
      <c r="AZ5" s="351"/>
      <c r="BA5" s="351"/>
      <c r="BB5" s="351"/>
      <c r="BC5" s="351"/>
      <c r="BD5" s="878" t="s">
        <v>915</v>
      </c>
      <c r="BE5" s="883"/>
      <c r="BF5" s="883"/>
      <c r="BG5" s="883"/>
      <c r="BH5" s="879"/>
      <c r="BI5" s="878" t="s">
        <v>894</v>
      </c>
      <c r="BJ5" s="883"/>
      <c r="BK5" s="883"/>
      <c r="BL5" s="883"/>
      <c r="BM5" s="883"/>
      <c r="BN5" s="883"/>
      <c r="BO5" s="883"/>
      <c r="BP5" s="883"/>
      <c r="BQ5" s="883"/>
      <c r="BR5" s="883"/>
      <c r="BS5" s="883"/>
      <c r="BT5" s="883"/>
      <c r="BU5" s="883"/>
      <c r="BV5" s="883"/>
      <c r="BW5" s="883"/>
      <c r="BX5" s="883"/>
      <c r="BY5" s="883"/>
      <c r="BZ5" s="883"/>
      <c r="CA5" s="883"/>
      <c r="CB5" s="883"/>
      <c r="CC5" s="879"/>
      <c r="CD5" s="351"/>
      <c r="CE5" s="351"/>
      <c r="CF5" s="351"/>
      <c r="CG5" s="351"/>
      <c r="CH5" s="351"/>
      <c r="CI5" s="351"/>
      <c r="CJ5" s="351"/>
      <c r="CK5" s="351"/>
      <c r="CL5" s="351"/>
      <c r="CM5" s="351"/>
      <c r="CN5" s="351"/>
      <c r="CO5" s="351"/>
      <c r="CP5" s="351"/>
      <c r="CQ5" s="351"/>
      <c r="CR5" s="351"/>
      <c r="CS5" s="351"/>
      <c r="CT5" s="351"/>
      <c r="CU5" s="351"/>
      <c r="CV5" s="351"/>
      <c r="CW5" s="351"/>
      <c r="CX5" s="351"/>
      <c r="CY5" s="351"/>
      <c r="CZ5" s="351"/>
      <c r="DA5" s="351"/>
      <c r="DB5" s="351"/>
      <c r="DC5" s="351"/>
      <c r="DD5" s="351"/>
      <c r="DE5" s="351"/>
      <c r="DF5" s="351"/>
      <c r="DG5" s="351"/>
      <c r="DH5" s="351"/>
      <c r="DI5" s="351"/>
      <c r="DJ5" s="351"/>
      <c r="DK5" s="351"/>
      <c r="DL5" s="351"/>
      <c r="DM5" s="351"/>
      <c r="DN5" s="351"/>
      <c r="DO5" s="351"/>
      <c r="DP5" s="351"/>
      <c r="DQ5" s="351"/>
      <c r="DR5" s="351"/>
      <c r="DS5" s="351"/>
      <c r="DT5" s="351"/>
      <c r="DU5" s="351"/>
      <c r="DV5" s="351"/>
      <c r="DW5" s="351"/>
      <c r="DX5" s="351"/>
      <c r="DY5" s="351"/>
      <c r="DZ5" s="351"/>
      <c r="EA5" s="351"/>
      <c r="EB5" s="351"/>
      <c r="EC5" s="351"/>
      <c r="ED5" s="351"/>
      <c r="EE5" s="351"/>
      <c r="EF5" s="351"/>
      <c r="EG5" s="351"/>
      <c r="EH5" s="351"/>
      <c r="EI5" s="351"/>
      <c r="EJ5" s="351"/>
      <c r="EK5" s="351"/>
      <c r="EL5" s="351"/>
      <c r="EM5" s="351"/>
      <c r="EN5" s="351"/>
      <c r="EO5" s="351"/>
      <c r="EP5" s="351"/>
      <c r="EQ5" s="351"/>
      <c r="ER5" s="351"/>
      <c r="ES5" s="351"/>
      <c r="ET5" s="351"/>
      <c r="EU5" s="351"/>
      <c r="EV5" s="351"/>
      <c r="EW5" s="351"/>
      <c r="EX5" s="351"/>
      <c r="EY5" s="351"/>
      <c r="EZ5" s="351"/>
      <c r="FA5" s="351"/>
      <c r="FB5" s="351"/>
      <c r="FC5" s="351"/>
      <c r="FD5" s="351"/>
      <c r="FE5" s="351"/>
      <c r="FF5" s="351"/>
      <c r="FG5" s="351"/>
      <c r="FH5" s="351"/>
      <c r="FI5" s="351"/>
      <c r="FJ5" s="351"/>
      <c r="FK5" s="351"/>
      <c r="FL5" s="351"/>
      <c r="FM5" s="351"/>
      <c r="FN5" s="351"/>
      <c r="FO5" s="351"/>
      <c r="FP5" s="351"/>
      <c r="FQ5" s="351"/>
      <c r="FR5" s="351"/>
      <c r="FS5" s="351"/>
      <c r="FT5" s="351"/>
      <c r="FU5" s="351"/>
      <c r="FV5" s="351"/>
      <c r="FW5" s="351"/>
      <c r="FX5" s="351"/>
      <c r="FY5" s="351"/>
      <c r="FZ5" s="351"/>
      <c r="GA5" s="351"/>
      <c r="GB5" s="351"/>
      <c r="GC5" s="351"/>
      <c r="GD5" s="351"/>
      <c r="GE5" s="351"/>
      <c r="GF5" s="351"/>
      <c r="GG5" s="351"/>
      <c r="GH5" s="351"/>
      <c r="GI5" s="351"/>
      <c r="GJ5" s="351"/>
      <c r="GK5" s="351"/>
      <c r="GL5" s="351"/>
      <c r="GM5" s="351"/>
      <c r="GN5" s="351"/>
      <c r="GO5" s="351"/>
      <c r="GP5" s="351"/>
      <c r="GQ5" s="351"/>
      <c r="GR5" s="351"/>
      <c r="GS5" s="351"/>
      <c r="GT5" s="351"/>
      <c r="GU5" s="351"/>
      <c r="GV5" s="351"/>
      <c r="GW5" s="351"/>
      <c r="GX5" s="351"/>
      <c r="GY5" s="351"/>
      <c r="GZ5" s="351"/>
      <c r="HA5" s="351"/>
      <c r="HB5" s="351"/>
      <c r="HC5" s="351"/>
      <c r="HD5" s="351"/>
      <c r="HE5" s="351"/>
      <c r="HF5" s="351"/>
      <c r="HG5" s="351"/>
      <c r="HH5" s="351"/>
      <c r="HI5" s="351"/>
      <c r="HJ5" s="351"/>
      <c r="HK5" s="351"/>
      <c r="HL5" s="351"/>
      <c r="HM5" s="351"/>
      <c r="HN5" s="351"/>
      <c r="HO5" s="351"/>
      <c r="HP5" s="351"/>
      <c r="HQ5" s="351"/>
      <c r="HR5" s="351"/>
      <c r="HS5" s="351"/>
      <c r="HT5" s="351"/>
      <c r="HU5" s="351"/>
      <c r="HV5" s="351"/>
      <c r="HW5" s="351"/>
      <c r="HX5" s="351"/>
      <c r="HY5" s="351"/>
      <c r="HZ5" s="351"/>
      <c r="IA5" s="351"/>
      <c r="IB5" s="351"/>
      <c r="IC5" s="351"/>
      <c r="ID5" s="351"/>
      <c r="IE5" s="351"/>
      <c r="IF5" s="351"/>
      <c r="IG5" s="351"/>
      <c r="IH5" s="351"/>
      <c r="II5" s="351"/>
      <c r="IJ5" s="351"/>
      <c r="IK5" s="351"/>
      <c r="IL5" s="351"/>
      <c r="IM5" s="351"/>
      <c r="IN5" s="351"/>
      <c r="IO5" s="351"/>
      <c r="IP5" s="351"/>
      <c r="IQ5" s="351"/>
      <c r="IT5" s="351"/>
      <c r="IU5" s="351"/>
      <c r="IV5" s="351"/>
      <c r="IW5" s="351"/>
      <c r="IX5" s="351"/>
      <c r="IY5" s="351"/>
      <c r="IZ5" s="351"/>
      <c r="JA5" s="351"/>
      <c r="JB5" s="351"/>
      <c r="JC5" s="351"/>
      <c r="JD5" s="351"/>
      <c r="JE5" s="351"/>
    </row>
    <row r="6" spans="1:640" s="79" customFormat="1" ht="30" customHeight="1" thickBot="1">
      <c r="B6" s="59" t="s">
        <v>56</v>
      </c>
      <c r="C6" s="59"/>
      <c r="D6" s="59"/>
      <c r="E6" s="351"/>
      <c r="F6" s="351"/>
      <c r="G6" s="351"/>
      <c r="H6" s="351"/>
      <c r="I6" s="351"/>
      <c r="J6" s="351"/>
      <c r="K6" s="351"/>
      <c r="L6" s="351"/>
      <c r="M6" s="351"/>
      <c r="N6" s="351"/>
      <c r="O6" s="351"/>
      <c r="P6" s="351"/>
      <c r="Q6" s="351"/>
      <c r="R6" s="351"/>
      <c r="S6" s="996" t="s">
        <v>868</v>
      </c>
      <c r="T6" s="997"/>
      <c r="U6" s="997"/>
      <c r="V6" s="997"/>
      <c r="W6" s="997"/>
      <c r="X6" s="997"/>
      <c r="Y6" s="997"/>
      <c r="Z6" s="998"/>
      <c r="AA6" s="999" t="s">
        <v>869</v>
      </c>
      <c r="AB6" s="1000"/>
      <c r="AC6" s="1000"/>
      <c r="AD6" s="1000"/>
      <c r="AE6" s="1000"/>
      <c r="AF6" s="1000"/>
      <c r="AG6" s="1001"/>
      <c r="AH6" s="951" t="s">
        <v>870</v>
      </c>
      <c r="AI6" s="952"/>
      <c r="AJ6" s="952"/>
      <c r="AK6" s="952"/>
      <c r="AL6" s="952"/>
      <c r="AM6" s="952"/>
      <c r="AN6" s="953"/>
      <c r="AO6" s="954" t="s">
        <v>871</v>
      </c>
      <c r="AP6" s="955"/>
      <c r="AQ6" s="956"/>
      <c r="AR6" s="931"/>
      <c r="AS6" s="932"/>
      <c r="AT6" s="351"/>
      <c r="AU6" s="351"/>
      <c r="AV6" s="351"/>
      <c r="AW6" s="351"/>
      <c r="AX6" s="351"/>
      <c r="AY6" s="351"/>
      <c r="AZ6" s="351"/>
      <c r="BA6" s="351"/>
      <c r="BB6" s="351"/>
      <c r="BC6" s="351"/>
      <c r="BD6" s="946" t="s">
        <v>868</v>
      </c>
      <c r="BE6" s="947"/>
      <c r="BF6" s="947"/>
      <c r="BG6" s="947"/>
      <c r="BH6" s="947"/>
      <c r="BI6" s="947"/>
      <c r="BJ6" s="947"/>
      <c r="BK6" s="948"/>
      <c r="BL6" s="949" t="s">
        <v>869</v>
      </c>
      <c r="BM6" s="950"/>
      <c r="BN6" s="950"/>
      <c r="BO6" s="950"/>
      <c r="BP6" s="950"/>
      <c r="BQ6" s="950"/>
      <c r="BR6" s="951" t="s">
        <v>870</v>
      </c>
      <c r="BS6" s="952"/>
      <c r="BT6" s="952"/>
      <c r="BU6" s="952"/>
      <c r="BV6" s="952"/>
      <c r="BW6" s="952"/>
      <c r="BX6" s="953"/>
      <c r="BY6" s="954" t="s">
        <v>871</v>
      </c>
      <c r="BZ6" s="955"/>
      <c r="CA6" s="956"/>
      <c r="CB6" s="931"/>
      <c r="CC6" s="932"/>
      <c r="CD6" s="351"/>
      <c r="CE6" s="351"/>
      <c r="CF6" s="351"/>
      <c r="CG6" s="351"/>
      <c r="CH6" s="351"/>
      <c r="CI6" s="351"/>
      <c r="CJ6" s="351"/>
      <c r="CK6" s="351"/>
      <c r="CL6" s="351"/>
      <c r="CM6" s="351"/>
      <c r="CN6" s="351"/>
      <c r="CO6" s="351"/>
      <c r="CP6" s="351"/>
      <c r="CQ6" s="351"/>
      <c r="CR6" s="351"/>
      <c r="CS6" s="351"/>
      <c r="CT6" s="351"/>
      <c r="CU6" s="351"/>
      <c r="CV6" s="351"/>
      <c r="CW6" s="351"/>
      <c r="CX6" s="351"/>
      <c r="CY6" s="351"/>
      <c r="CZ6" s="351"/>
      <c r="DA6" s="351"/>
      <c r="DB6" s="351"/>
      <c r="DC6" s="351"/>
      <c r="DD6" s="351"/>
      <c r="DE6" s="351"/>
      <c r="DF6" s="351"/>
      <c r="DG6" s="351"/>
      <c r="DH6" s="351"/>
      <c r="DI6" s="351"/>
      <c r="DJ6" s="351"/>
      <c r="DK6" s="351"/>
      <c r="DL6" s="351"/>
      <c r="DM6" s="351"/>
      <c r="DN6" s="351"/>
      <c r="DO6" s="351"/>
      <c r="DP6" s="351"/>
      <c r="DQ6" s="351"/>
      <c r="DR6" s="351"/>
      <c r="DS6" s="351"/>
      <c r="DT6" s="351"/>
      <c r="DU6" s="351"/>
      <c r="DV6" s="351"/>
      <c r="DW6" s="351"/>
      <c r="DX6" s="351"/>
      <c r="DY6" s="351"/>
      <c r="DZ6" s="351"/>
      <c r="EA6" s="351"/>
      <c r="EB6" s="351"/>
      <c r="EC6" s="351"/>
      <c r="ED6" s="351"/>
      <c r="EE6" s="351"/>
      <c r="EF6" s="351"/>
      <c r="EG6" s="351"/>
      <c r="EH6" s="351"/>
      <c r="EI6" s="351"/>
      <c r="EJ6" s="351"/>
      <c r="EK6" s="351"/>
      <c r="EL6" s="351"/>
      <c r="EM6" s="351"/>
      <c r="EN6" s="351"/>
      <c r="EO6" s="351"/>
      <c r="EP6" s="351"/>
      <c r="EQ6" s="351"/>
      <c r="ER6" s="351"/>
      <c r="ES6" s="351"/>
      <c r="ET6" s="351"/>
      <c r="EU6" s="351"/>
      <c r="EV6" s="351"/>
      <c r="EW6" s="351"/>
      <c r="EX6" s="351"/>
      <c r="EY6" s="351"/>
      <c r="EZ6" s="351"/>
      <c r="FA6" s="351"/>
      <c r="FB6" s="351"/>
      <c r="FC6" s="351"/>
      <c r="FD6" s="351"/>
      <c r="FE6" s="351"/>
      <c r="FF6" s="351"/>
      <c r="FG6" s="351"/>
      <c r="FH6" s="351"/>
      <c r="FI6" s="351"/>
      <c r="FJ6" s="351"/>
      <c r="FK6" s="351"/>
      <c r="FL6" s="351"/>
      <c r="FM6" s="351"/>
      <c r="FN6" s="351"/>
      <c r="FO6" s="351"/>
      <c r="FP6" s="351"/>
      <c r="FQ6" s="351"/>
      <c r="FR6" s="351"/>
      <c r="FS6" s="351"/>
      <c r="FT6" s="351"/>
      <c r="FU6" s="351"/>
      <c r="FV6" s="351"/>
      <c r="FW6" s="351"/>
      <c r="FX6" s="351"/>
      <c r="FY6" s="351"/>
      <c r="FZ6" s="351"/>
      <c r="GA6" s="351"/>
      <c r="GB6" s="351"/>
      <c r="GC6" s="351"/>
      <c r="GD6" s="351"/>
      <c r="GE6" s="351"/>
      <c r="GF6" s="351"/>
      <c r="GG6" s="351"/>
      <c r="GH6" s="351"/>
      <c r="GI6" s="351"/>
      <c r="GJ6" s="351"/>
      <c r="GK6" s="351"/>
      <c r="GL6" s="351"/>
      <c r="GM6" s="351"/>
      <c r="GN6" s="351"/>
      <c r="GO6" s="351"/>
      <c r="GP6" s="351"/>
      <c r="GQ6" s="351"/>
      <c r="GR6" s="351"/>
      <c r="GS6" s="351"/>
      <c r="GT6" s="351"/>
      <c r="GU6" s="351"/>
      <c r="GV6" s="351"/>
      <c r="GW6" s="351"/>
      <c r="GX6" s="351"/>
      <c r="GY6" s="351"/>
      <c r="GZ6" s="351"/>
      <c r="HA6" s="351"/>
      <c r="HB6" s="351"/>
      <c r="HC6" s="351"/>
      <c r="HD6" s="351"/>
      <c r="HE6" s="351"/>
      <c r="HF6" s="351"/>
      <c r="HG6" s="351"/>
      <c r="HH6" s="351"/>
      <c r="HI6" s="351"/>
      <c r="HJ6" s="351"/>
      <c r="HK6" s="351"/>
      <c r="HL6" s="351"/>
      <c r="HM6" s="351"/>
      <c r="HN6" s="351"/>
      <c r="HO6" s="351"/>
      <c r="HP6" s="351"/>
      <c r="HQ6" s="351"/>
      <c r="HR6" s="351"/>
      <c r="HS6" s="351"/>
      <c r="HT6" s="351"/>
      <c r="HU6" s="351"/>
      <c r="HV6" s="351"/>
      <c r="HW6" s="351"/>
      <c r="HX6" s="351"/>
      <c r="HY6" s="351"/>
      <c r="HZ6" s="351"/>
      <c r="IA6" s="351"/>
      <c r="IB6" s="351"/>
      <c r="IC6" s="351"/>
      <c r="ID6" s="351"/>
      <c r="IE6" s="351"/>
      <c r="IF6" s="351"/>
      <c r="IG6" s="351"/>
      <c r="IH6" s="351"/>
      <c r="II6" s="351"/>
      <c r="IJ6" s="351"/>
      <c r="IK6" s="351"/>
      <c r="IL6" s="351"/>
      <c r="IM6" s="351"/>
      <c r="IN6" s="351"/>
      <c r="IO6" s="351"/>
      <c r="IP6" s="351"/>
      <c r="IQ6" s="351"/>
      <c r="IR6" s="351"/>
      <c r="IS6" s="351"/>
      <c r="IT6" s="351"/>
      <c r="IU6" s="351"/>
      <c r="IV6" s="351"/>
      <c r="IW6" s="351"/>
      <c r="IX6" s="351"/>
      <c r="IY6" s="351"/>
      <c r="IZ6" s="351"/>
      <c r="JA6" s="351"/>
      <c r="JB6" s="351"/>
      <c r="JC6" s="351"/>
      <c r="JD6" s="351"/>
      <c r="JE6" s="351"/>
      <c r="JF6" s="351"/>
      <c r="JG6" s="351"/>
      <c r="JH6" s="351"/>
      <c r="JI6" s="351"/>
      <c r="JJ6" s="351"/>
      <c r="JK6" s="351"/>
      <c r="JL6" s="351"/>
      <c r="JM6" s="351"/>
      <c r="JN6" s="351"/>
      <c r="JO6" s="351"/>
      <c r="JP6" s="351"/>
      <c r="JQ6" s="351"/>
      <c r="JR6" s="351"/>
      <c r="JS6" s="351"/>
      <c r="JT6" s="351"/>
      <c r="JU6" s="351"/>
      <c r="JV6" s="351"/>
      <c r="JW6" s="351"/>
      <c r="JX6" s="351"/>
      <c r="JY6" s="351"/>
      <c r="JZ6" s="351"/>
      <c r="KA6" s="351"/>
      <c r="KB6" s="351"/>
      <c r="KC6" s="351"/>
      <c r="KD6" s="351"/>
      <c r="KE6" s="351"/>
      <c r="KF6" s="351"/>
      <c r="KG6" s="351"/>
      <c r="KH6" s="351"/>
      <c r="KI6" s="351"/>
      <c r="KJ6" s="351"/>
      <c r="KK6" s="351"/>
      <c r="KL6" s="351"/>
      <c r="KM6" s="351"/>
    </row>
    <row r="7" spans="1:640" s="79" customFormat="1" ht="24.95" customHeight="1" thickBot="1">
      <c r="B7" s="59"/>
      <c r="C7" s="59"/>
      <c r="D7" s="59"/>
      <c r="E7" s="351"/>
      <c r="F7" s="351"/>
      <c r="G7" s="351"/>
      <c r="H7" s="351"/>
      <c r="I7" s="351"/>
      <c r="J7" s="351"/>
      <c r="K7" s="351"/>
      <c r="L7" s="351"/>
      <c r="M7" s="351"/>
      <c r="N7" s="351"/>
      <c r="O7" s="351"/>
      <c r="P7" s="351"/>
      <c r="Q7" s="351"/>
      <c r="R7" s="351"/>
      <c r="S7" s="351"/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1"/>
      <c r="AE7" s="351"/>
      <c r="AF7" s="351"/>
      <c r="AG7" s="351"/>
      <c r="AH7" s="351"/>
      <c r="AI7" s="351"/>
      <c r="AJ7" s="351"/>
      <c r="AK7" s="351"/>
      <c r="AL7" s="351"/>
      <c r="AM7" s="351"/>
      <c r="AN7" s="351"/>
      <c r="AO7" s="351"/>
      <c r="AP7" s="351"/>
      <c r="AQ7" s="351"/>
      <c r="AR7" s="351"/>
      <c r="AS7" s="351"/>
      <c r="AT7" s="351"/>
      <c r="AU7" s="351"/>
      <c r="AV7" s="351"/>
      <c r="AW7" s="351"/>
      <c r="AX7" s="351"/>
      <c r="AY7" s="351"/>
      <c r="AZ7" s="351"/>
      <c r="BA7" s="351"/>
      <c r="BB7" s="351"/>
      <c r="BC7" s="351"/>
      <c r="BD7" s="351"/>
      <c r="BE7" s="351"/>
      <c r="BF7" s="351"/>
      <c r="BG7" s="351"/>
      <c r="BH7" s="351"/>
      <c r="BI7" s="351"/>
      <c r="BJ7" s="351"/>
      <c r="BK7" s="351"/>
      <c r="BL7" s="351"/>
      <c r="BM7" s="351"/>
      <c r="BN7" s="351"/>
      <c r="BO7" s="351"/>
      <c r="BP7" s="351"/>
      <c r="BQ7" s="351"/>
      <c r="BR7" s="351"/>
      <c r="BS7" s="351"/>
      <c r="BT7" s="351"/>
      <c r="BU7" s="351"/>
      <c r="BV7" s="351"/>
      <c r="BW7" s="351"/>
      <c r="BX7" s="351"/>
      <c r="BY7" s="351"/>
      <c r="BZ7" s="351"/>
      <c r="CA7" s="351"/>
      <c r="CB7" s="351"/>
      <c r="CC7" s="351"/>
      <c r="CD7" s="351"/>
      <c r="CE7" s="351"/>
      <c r="CF7" s="351"/>
      <c r="CG7" s="351"/>
      <c r="CH7" s="351"/>
      <c r="CI7" s="351"/>
      <c r="CJ7" s="351"/>
      <c r="CK7" s="351"/>
      <c r="CL7" s="351"/>
      <c r="CM7" s="351"/>
      <c r="CN7" s="351"/>
      <c r="CO7" s="351"/>
      <c r="CP7" s="351"/>
      <c r="CQ7" s="351"/>
      <c r="CR7" s="351"/>
      <c r="CS7" s="351"/>
      <c r="CT7" s="351"/>
      <c r="CU7" s="351"/>
      <c r="CV7" s="351"/>
      <c r="CW7" s="351"/>
      <c r="CX7" s="351"/>
      <c r="CY7" s="351"/>
      <c r="CZ7" s="351"/>
      <c r="DA7" s="351"/>
      <c r="DB7" s="351"/>
      <c r="DC7" s="351"/>
      <c r="DD7" s="351"/>
      <c r="DE7" s="351"/>
      <c r="DF7" s="351"/>
      <c r="DG7" s="351"/>
      <c r="DH7" s="351"/>
      <c r="DI7" s="351"/>
      <c r="DJ7" s="351"/>
      <c r="DK7" s="351"/>
      <c r="DL7" s="351"/>
      <c r="DM7" s="351"/>
      <c r="DN7" s="351"/>
      <c r="DO7" s="351"/>
      <c r="DP7" s="351"/>
      <c r="DQ7" s="351"/>
      <c r="DR7" s="351"/>
      <c r="DS7" s="351"/>
      <c r="DT7" s="351"/>
      <c r="DU7" s="351"/>
      <c r="DV7" s="351"/>
      <c r="DW7" s="351"/>
      <c r="DX7" s="351"/>
      <c r="DY7" s="351"/>
      <c r="DZ7" s="351"/>
      <c r="EA7" s="351"/>
      <c r="EB7" s="351"/>
      <c r="EC7" s="351"/>
      <c r="ED7" s="351"/>
      <c r="EE7" s="351"/>
      <c r="EF7" s="351"/>
      <c r="EG7" s="351"/>
      <c r="EH7" s="351"/>
      <c r="EI7" s="351"/>
      <c r="EJ7" s="351"/>
      <c r="EK7" s="351"/>
      <c r="EL7" s="351"/>
      <c r="EM7" s="351"/>
      <c r="EN7" s="351"/>
      <c r="EO7" s="351"/>
      <c r="EP7" s="351"/>
      <c r="EQ7" s="351"/>
      <c r="ER7" s="351"/>
      <c r="ES7" s="351"/>
      <c r="ET7" s="351"/>
      <c r="EU7" s="351"/>
      <c r="EV7" s="351"/>
      <c r="EW7" s="351"/>
      <c r="EX7" s="351"/>
      <c r="EY7" s="351"/>
      <c r="EZ7" s="351"/>
      <c r="FA7" s="351"/>
      <c r="FB7" s="351"/>
      <c r="FC7" s="351"/>
      <c r="FD7" s="351"/>
      <c r="FE7" s="351"/>
      <c r="FF7" s="351"/>
      <c r="FG7" s="351"/>
      <c r="FH7" s="351"/>
      <c r="FI7" s="351"/>
      <c r="FJ7" s="351"/>
      <c r="FK7" s="351"/>
      <c r="FL7" s="351"/>
      <c r="FM7" s="351"/>
      <c r="FN7" s="351"/>
      <c r="FO7" s="351"/>
      <c r="FP7" s="351"/>
      <c r="FQ7" s="351"/>
      <c r="FR7" s="351"/>
      <c r="FS7" s="351"/>
      <c r="FT7" s="351"/>
      <c r="FU7" s="351"/>
      <c r="FV7" s="351"/>
      <c r="FW7" s="351"/>
      <c r="FX7" s="351"/>
      <c r="FY7" s="351"/>
      <c r="FZ7" s="351"/>
      <c r="GA7" s="351"/>
      <c r="GB7" s="351"/>
      <c r="GC7" s="351"/>
      <c r="GD7" s="351"/>
      <c r="GE7" s="351"/>
      <c r="GF7" s="351"/>
      <c r="GG7" s="351"/>
      <c r="GH7" s="351"/>
      <c r="GI7" s="351"/>
      <c r="GJ7" s="351"/>
      <c r="GK7" s="351"/>
      <c r="GL7" s="351"/>
      <c r="GM7" s="351"/>
      <c r="GN7" s="351"/>
      <c r="GO7" s="351"/>
      <c r="GP7" s="351"/>
      <c r="GQ7" s="351"/>
      <c r="GR7" s="351"/>
      <c r="GS7" s="351"/>
      <c r="GT7" s="351"/>
      <c r="GU7" s="351"/>
      <c r="GV7" s="351"/>
      <c r="GW7" s="351"/>
      <c r="GX7" s="351"/>
      <c r="GY7" s="351"/>
      <c r="GZ7" s="351"/>
      <c r="HA7" s="351"/>
      <c r="HB7" s="351"/>
      <c r="HC7" s="351"/>
      <c r="HD7" s="351"/>
      <c r="HE7" s="351"/>
      <c r="HF7" s="351"/>
      <c r="HG7" s="351"/>
      <c r="HH7" s="351"/>
      <c r="HI7" s="351"/>
      <c r="HJ7" s="351"/>
      <c r="HK7" s="351"/>
      <c r="HL7" s="351"/>
      <c r="HM7" s="351"/>
      <c r="HN7" s="351"/>
      <c r="HO7" s="351"/>
      <c r="HP7" s="351"/>
      <c r="HQ7" s="351"/>
      <c r="HR7" s="351"/>
      <c r="HS7" s="351"/>
      <c r="HT7" s="351"/>
      <c r="HU7" s="351"/>
      <c r="HV7" s="351"/>
      <c r="HW7" s="351"/>
      <c r="HX7" s="351"/>
      <c r="HY7" s="351"/>
      <c r="HZ7" s="351"/>
      <c r="IA7" s="351"/>
      <c r="IB7" s="351"/>
      <c r="IC7" s="351"/>
      <c r="ID7" s="351"/>
      <c r="IE7" s="351"/>
      <c r="IF7" s="351"/>
      <c r="IG7" s="351"/>
      <c r="IH7" s="351"/>
      <c r="II7" s="351"/>
      <c r="IJ7" s="351"/>
      <c r="IK7" s="351"/>
      <c r="IL7" s="351"/>
      <c r="IM7" s="351"/>
      <c r="IN7" s="351"/>
      <c r="IO7" s="351"/>
      <c r="IP7" s="351"/>
      <c r="IQ7" s="351"/>
      <c r="IR7" s="351"/>
      <c r="IS7" s="351"/>
      <c r="IT7" s="351"/>
      <c r="IU7" s="351"/>
      <c r="IV7" s="351"/>
      <c r="IW7" s="351"/>
      <c r="IX7" s="351"/>
      <c r="IY7" s="351"/>
      <c r="IZ7" s="351"/>
      <c r="JA7" s="351"/>
      <c r="JB7" s="351"/>
      <c r="JC7" s="351"/>
      <c r="JD7" s="351"/>
      <c r="JE7" s="351"/>
      <c r="JF7" s="351"/>
      <c r="JG7" s="351"/>
      <c r="JH7" s="351"/>
      <c r="JI7" s="351"/>
      <c r="JJ7" s="351"/>
      <c r="JK7" s="351"/>
      <c r="JL7" s="351"/>
      <c r="JM7" s="351"/>
      <c r="JN7" s="351"/>
      <c r="JO7" s="351"/>
      <c r="JP7" s="351"/>
      <c r="JQ7" s="351"/>
      <c r="JR7" s="351"/>
      <c r="JS7" s="351"/>
      <c r="JT7" s="351"/>
      <c r="JU7" s="351"/>
      <c r="JV7" s="351"/>
      <c r="JW7" s="351"/>
      <c r="JX7" s="351"/>
      <c r="JY7" s="351"/>
      <c r="JZ7" s="351"/>
      <c r="KA7" s="351"/>
      <c r="KB7" s="351"/>
      <c r="KC7" s="351"/>
      <c r="KD7" s="351"/>
      <c r="KE7" s="351"/>
      <c r="KF7" s="351"/>
      <c r="KG7" s="351"/>
      <c r="KH7" s="351"/>
      <c r="KI7" s="351"/>
      <c r="KJ7" s="351"/>
      <c r="KK7" s="351"/>
    </row>
    <row r="8" spans="1:640" s="79" customFormat="1" ht="24.95" customHeight="1" thickBot="1">
      <c r="D8" s="58"/>
      <c r="E8" s="351"/>
      <c r="F8" s="351"/>
      <c r="G8" s="351"/>
      <c r="H8" s="351"/>
      <c r="I8" s="351"/>
      <c r="J8" s="351"/>
      <c r="K8" s="351"/>
      <c r="L8" s="351"/>
      <c r="M8" s="351"/>
      <c r="N8" s="351"/>
      <c r="O8" s="351"/>
      <c r="P8" s="351"/>
      <c r="Q8" s="351"/>
      <c r="R8" s="351"/>
      <c r="S8" s="351"/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  <c r="AG8" s="351"/>
      <c r="AH8" s="351"/>
      <c r="AI8" s="351"/>
      <c r="AJ8" s="351"/>
      <c r="AK8" s="351"/>
      <c r="AL8" s="351"/>
      <c r="AM8" s="351"/>
      <c r="AN8" s="351"/>
      <c r="AO8" s="351"/>
      <c r="AP8" s="878" t="s">
        <v>913</v>
      </c>
      <c r="AQ8" s="883"/>
      <c r="AR8" s="883"/>
      <c r="AS8" s="883"/>
      <c r="AT8" s="879"/>
      <c r="AU8" s="878" t="s">
        <v>914</v>
      </c>
      <c r="AV8" s="883"/>
      <c r="AW8" s="883"/>
      <c r="AX8" s="883"/>
      <c r="AY8" s="883"/>
      <c r="AZ8" s="883"/>
      <c r="BA8" s="883"/>
      <c r="BB8" s="883"/>
      <c r="BC8" s="883"/>
      <c r="BD8" s="883"/>
      <c r="BE8" s="883"/>
      <c r="BF8" s="883"/>
      <c r="BG8" s="883"/>
      <c r="BH8" s="883"/>
      <c r="BI8" s="883"/>
      <c r="BJ8" s="883"/>
      <c r="BK8" s="883"/>
      <c r="BL8" s="883"/>
      <c r="BM8" s="883"/>
      <c r="BN8" s="883"/>
      <c r="BO8" s="879"/>
      <c r="BP8" s="351"/>
      <c r="BQ8" s="351"/>
      <c r="BR8" s="351"/>
      <c r="BS8" s="351"/>
      <c r="BT8" s="351"/>
      <c r="BU8" s="351"/>
      <c r="BV8" s="351"/>
      <c r="BW8" s="351"/>
      <c r="BX8" s="351"/>
      <c r="BY8" s="351"/>
      <c r="BZ8" s="351"/>
      <c r="CA8" s="351"/>
      <c r="CB8" s="878" t="s">
        <v>916</v>
      </c>
      <c r="CC8" s="883"/>
      <c r="CD8" s="883"/>
      <c r="CE8" s="883"/>
      <c r="CF8" s="879"/>
      <c r="CG8" s="878" t="s">
        <v>896</v>
      </c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3"/>
      <c r="CV8" s="883"/>
      <c r="CW8" s="883"/>
      <c r="CX8" s="883"/>
      <c r="CY8" s="883"/>
      <c r="CZ8" s="883"/>
      <c r="DA8" s="879"/>
      <c r="DB8" s="351"/>
      <c r="DC8" s="351"/>
      <c r="DD8" s="351"/>
      <c r="DE8" s="351"/>
      <c r="DF8" s="351"/>
      <c r="DG8" s="351"/>
      <c r="DH8" s="351"/>
      <c r="DI8" s="351"/>
      <c r="DJ8" s="878" t="s">
        <v>940</v>
      </c>
      <c r="DK8" s="883"/>
      <c r="DL8" s="883"/>
      <c r="DM8" s="883"/>
      <c r="DN8" s="879"/>
      <c r="DO8" s="884" t="s">
        <v>877</v>
      </c>
      <c r="DP8" s="885"/>
      <c r="DQ8" s="885"/>
      <c r="DR8" s="885"/>
      <c r="DS8" s="885"/>
      <c r="DT8" s="885"/>
      <c r="DU8" s="885"/>
      <c r="DV8" s="885"/>
      <c r="DW8" s="885"/>
      <c r="DX8" s="885"/>
      <c r="DY8" s="885"/>
      <c r="DZ8" s="885"/>
      <c r="EA8" s="885"/>
      <c r="EB8" s="885"/>
      <c r="EC8" s="885"/>
      <c r="ED8" s="885"/>
      <c r="EE8" s="885"/>
      <c r="EF8" s="885"/>
      <c r="EG8" s="885"/>
      <c r="EH8" s="886"/>
      <c r="EI8" s="351"/>
      <c r="EJ8" s="351"/>
      <c r="EK8" s="351"/>
      <c r="EL8" s="351"/>
      <c r="EM8" s="351"/>
      <c r="EN8" s="351"/>
      <c r="EO8" s="351"/>
      <c r="EP8" s="351"/>
      <c r="EQ8" s="878" t="s">
        <v>943</v>
      </c>
      <c r="ER8" s="883"/>
      <c r="ES8" s="883"/>
      <c r="ET8" s="883"/>
      <c r="EU8" s="879"/>
      <c r="EV8" s="884" t="s">
        <v>877</v>
      </c>
      <c r="EW8" s="885"/>
      <c r="EX8" s="885"/>
      <c r="EY8" s="885"/>
      <c r="EZ8" s="885"/>
      <c r="FA8" s="885"/>
      <c r="FB8" s="885"/>
      <c r="FC8" s="885"/>
      <c r="FD8" s="885"/>
      <c r="FE8" s="885"/>
      <c r="FF8" s="885"/>
      <c r="FG8" s="885"/>
      <c r="FH8" s="885"/>
      <c r="FI8" s="885"/>
      <c r="FJ8" s="885"/>
      <c r="FK8" s="885"/>
      <c r="FL8" s="885"/>
      <c r="FM8" s="885"/>
      <c r="FN8" s="885"/>
      <c r="FO8" s="886"/>
      <c r="FP8" s="351"/>
      <c r="FQ8" s="351"/>
      <c r="FR8" s="351"/>
      <c r="FS8" s="351"/>
      <c r="FT8" s="351"/>
      <c r="FU8" s="351"/>
      <c r="FV8" s="351"/>
      <c r="FW8" s="351"/>
      <c r="FX8" s="351"/>
      <c r="FY8" s="351"/>
      <c r="FZ8" s="878" t="s">
        <v>952</v>
      </c>
      <c r="GA8" s="883"/>
      <c r="GB8" s="883"/>
      <c r="GC8" s="883"/>
      <c r="GD8" s="879"/>
      <c r="GE8" s="884" t="s">
        <v>951</v>
      </c>
      <c r="GF8" s="885"/>
      <c r="GG8" s="885"/>
      <c r="GH8" s="885"/>
      <c r="GI8" s="885"/>
      <c r="GJ8" s="885"/>
      <c r="GK8" s="885"/>
      <c r="GL8" s="885"/>
      <c r="GM8" s="885"/>
      <c r="GN8" s="885"/>
      <c r="GO8" s="885"/>
      <c r="GP8" s="885"/>
      <c r="GQ8" s="885"/>
      <c r="GR8" s="885"/>
      <c r="GS8" s="885"/>
      <c r="GT8" s="885"/>
      <c r="GU8" s="885"/>
      <c r="GV8" s="885"/>
      <c r="GW8" s="885"/>
      <c r="GX8" s="886"/>
      <c r="GY8" s="351"/>
      <c r="GZ8" s="351"/>
      <c r="HA8" s="351"/>
      <c r="HB8" s="351"/>
      <c r="HC8" s="351"/>
      <c r="HD8" s="351"/>
      <c r="HE8" s="351"/>
      <c r="HF8" s="351"/>
      <c r="HG8" s="351"/>
      <c r="HH8" s="351"/>
      <c r="HI8" s="351"/>
      <c r="HJ8" s="351"/>
      <c r="HK8" s="351"/>
      <c r="HL8" s="351"/>
      <c r="HM8" s="351"/>
      <c r="HN8" s="351"/>
      <c r="HO8" s="351"/>
      <c r="HP8" s="351"/>
      <c r="HQ8" s="351"/>
      <c r="HR8" s="351"/>
      <c r="HS8" s="351"/>
      <c r="HT8" s="351"/>
      <c r="HU8" s="351"/>
      <c r="HV8" s="351"/>
      <c r="HW8" s="351"/>
      <c r="HX8" s="351"/>
      <c r="HY8" s="351"/>
      <c r="HZ8" s="351"/>
      <c r="IA8" s="351"/>
      <c r="IB8" s="351"/>
      <c r="IC8" s="351"/>
      <c r="ID8" s="351"/>
      <c r="IE8" s="351"/>
      <c r="IF8" s="351"/>
      <c r="IG8" s="351"/>
      <c r="IH8" s="351"/>
      <c r="II8" s="351"/>
      <c r="IJ8" s="351"/>
      <c r="IK8" s="351"/>
      <c r="IL8" s="351"/>
      <c r="IM8" s="351"/>
      <c r="IN8" s="351"/>
      <c r="IO8" s="351"/>
      <c r="IP8" s="351"/>
      <c r="IQ8" s="351"/>
      <c r="IR8" s="351"/>
      <c r="IS8" s="351"/>
      <c r="IT8" s="351"/>
      <c r="IU8" s="351"/>
      <c r="IV8" s="351"/>
      <c r="IW8" s="351"/>
      <c r="IX8" s="351"/>
      <c r="IY8" s="351"/>
      <c r="IZ8" s="351"/>
      <c r="JA8" s="351"/>
      <c r="JB8" s="351"/>
      <c r="JC8" s="351"/>
      <c r="JD8" s="351"/>
    </row>
    <row r="9" spans="1:640" s="75" customFormat="1" ht="29.25" customHeight="1" thickBot="1">
      <c r="B9" s="39" t="s">
        <v>53</v>
      </c>
      <c r="C9" s="39"/>
      <c r="D9" s="59"/>
      <c r="E9" s="351"/>
      <c r="F9" s="351"/>
      <c r="G9" s="351"/>
      <c r="H9" s="351"/>
      <c r="I9" s="351"/>
      <c r="J9" s="351"/>
      <c r="K9" s="351"/>
      <c r="L9" s="351"/>
      <c r="M9" s="351"/>
      <c r="N9" s="351"/>
      <c r="O9" s="351"/>
      <c r="P9" s="351"/>
      <c r="Q9" s="351"/>
      <c r="R9" s="351"/>
      <c r="S9" s="351"/>
      <c r="T9" s="351"/>
      <c r="U9" s="351"/>
      <c r="V9" s="351"/>
      <c r="W9" s="351"/>
      <c r="X9" s="351"/>
      <c r="Y9" s="351"/>
      <c r="Z9" s="351"/>
      <c r="AA9" s="351"/>
      <c r="AB9" s="351"/>
      <c r="AC9" s="351"/>
      <c r="AD9" s="351"/>
      <c r="AE9" s="351"/>
      <c r="AF9" s="351"/>
      <c r="AG9" s="351"/>
      <c r="AH9" s="351"/>
      <c r="AI9" s="351"/>
      <c r="AJ9" s="351"/>
      <c r="AK9" s="351"/>
      <c r="AL9" s="351"/>
      <c r="AM9" s="351"/>
      <c r="AN9" s="351"/>
      <c r="AO9" s="351"/>
      <c r="AP9" s="946" t="s">
        <v>868</v>
      </c>
      <c r="AQ9" s="947"/>
      <c r="AR9" s="947"/>
      <c r="AS9" s="947"/>
      <c r="AT9" s="947"/>
      <c r="AU9" s="947"/>
      <c r="AV9" s="947"/>
      <c r="AW9" s="948"/>
      <c r="AX9" s="949" t="s">
        <v>869</v>
      </c>
      <c r="AY9" s="950"/>
      <c r="AZ9" s="950"/>
      <c r="BA9" s="950"/>
      <c r="BB9" s="950"/>
      <c r="BC9" s="950"/>
      <c r="BD9" s="951" t="s">
        <v>870</v>
      </c>
      <c r="BE9" s="952"/>
      <c r="BF9" s="952"/>
      <c r="BG9" s="952"/>
      <c r="BH9" s="952"/>
      <c r="BI9" s="952"/>
      <c r="BJ9" s="953"/>
      <c r="BK9" s="954" t="s">
        <v>871</v>
      </c>
      <c r="BL9" s="955"/>
      <c r="BM9" s="956"/>
      <c r="BN9" s="931"/>
      <c r="BO9" s="932"/>
      <c r="BP9" s="351"/>
      <c r="BQ9" s="351"/>
      <c r="BR9" s="351"/>
      <c r="BS9" s="351"/>
      <c r="BT9" s="351"/>
      <c r="BU9" s="351"/>
      <c r="BV9" s="351"/>
      <c r="BW9" s="351"/>
      <c r="BX9" s="351"/>
      <c r="BY9" s="351"/>
      <c r="BZ9" s="351"/>
      <c r="CA9" s="351"/>
      <c r="CB9" s="946" t="s">
        <v>868</v>
      </c>
      <c r="CC9" s="947"/>
      <c r="CD9" s="947"/>
      <c r="CE9" s="947"/>
      <c r="CF9" s="947"/>
      <c r="CG9" s="947"/>
      <c r="CH9" s="947"/>
      <c r="CI9" s="948"/>
      <c r="CJ9" s="949" t="s">
        <v>869</v>
      </c>
      <c r="CK9" s="950"/>
      <c r="CL9" s="950"/>
      <c r="CM9" s="950"/>
      <c r="CN9" s="950"/>
      <c r="CO9" s="950"/>
      <c r="CP9" s="951" t="s">
        <v>870</v>
      </c>
      <c r="CQ9" s="952"/>
      <c r="CR9" s="952"/>
      <c r="CS9" s="952"/>
      <c r="CT9" s="952"/>
      <c r="CU9" s="952"/>
      <c r="CV9" s="953"/>
      <c r="CW9" s="954" t="s">
        <v>871</v>
      </c>
      <c r="CX9" s="955"/>
      <c r="CY9" s="956"/>
      <c r="CZ9" s="931"/>
      <c r="DA9" s="932"/>
      <c r="DB9" s="351"/>
      <c r="DC9" s="351"/>
      <c r="DD9" s="351"/>
      <c r="DE9" s="351"/>
      <c r="DF9" s="351"/>
      <c r="DG9" s="351"/>
      <c r="DH9" s="351"/>
      <c r="DI9" s="351"/>
      <c r="DJ9" s="887" t="s">
        <v>868</v>
      </c>
      <c r="DK9" s="888"/>
      <c r="DL9" s="888"/>
      <c r="DM9" s="888"/>
      <c r="DN9" s="888"/>
      <c r="DO9" s="888"/>
      <c r="DP9" s="888"/>
      <c r="DQ9" s="888"/>
      <c r="DR9" s="888"/>
      <c r="DS9" s="889"/>
      <c r="DT9" s="871" t="s">
        <v>869</v>
      </c>
      <c r="DU9" s="872"/>
      <c r="DV9" s="872"/>
      <c r="DW9" s="872"/>
      <c r="DX9" s="872"/>
      <c r="DY9" s="872"/>
      <c r="DZ9" s="873" t="s">
        <v>870</v>
      </c>
      <c r="EA9" s="874"/>
      <c r="EB9" s="874"/>
      <c r="EC9" s="874"/>
      <c r="ED9" s="875" t="s">
        <v>871</v>
      </c>
      <c r="EE9" s="876"/>
      <c r="EF9" s="877"/>
      <c r="EG9" s="878"/>
      <c r="EH9" s="879"/>
      <c r="EI9" s="351"/>
      <c r="EJ9" s="351"/>
      <c r="EK9" s="351"/>
      <c r="EL9" s="351"/>
      <c r="EM9" s="351"/>
      <c r="EN9" s="351"/>
      <c r="EO9" s="351"/>
      <c r="EP9" s="351"/>
      <c r="EQ9" s="887" t="s">
        <v>868</v>
      </c>
      <c r="ER9" s="888"/>
      <c r="ES9" s="888"/>
      <c r="ET9" s="888"/>
      <c r="EU9" s="888"/>
      <c r="EV9" s="888"/>
      <c r="EW9" s="888"/>
      <c r="EX9" s="888"/>
      <c r="EY9" s="888"/>
      <c r="EZ9" s="889"/>
      <c r="FA9" s="871" t="s">
        <v>869</v>
      </c>
      <c r="FB9" s="872"/>
      <c r="FC9" s="872"/>
      <c r="FD9" s="872"/>
      <c r="FE9" s="872"/>
      <c r="FF9" s="872"/>
      <c r="FG9" s="873" t="s">
        <v>870</v>
      </c>
      <c r="FH9" s="874"/>
      <c r="FI9" s="874"/>
      <c r="FJ9" s="874"/>
      <c r="FK9" s="875" t="s">
        <v>871</v>
      </c>
      <c r="FL9" s="876"/>
      <c r="FM9" s="877"/>
      <c r="FN9" s="878"/>
      <c r="FO9" s="879"/>
      <c r="FP9" s="351"/>
      <c r="FQ9" s="351"/>
      <c r="FR9" s="351"/>
      <c r="FS9" s="351"/>
      <c r="FT9" s="351"/>
      <c r="FU9" s="351"/>
      <c r="FV9" s="351"/>
      <c r="FW9" s="351"/>
      <c r="FX9" s="351"/>
      <c r="FY9" s="351"/>
      <c r="FZ9" s="887" t="s">
        <v>868</v>
      </c>
      <c r="GA9" s="888"/>
      <c r="GB9" s="888"/>
      <c r="GC9" s="888"/>
      <c r="GD9" s="888"/>
      <c r="GE9" s="888"/>
      <c r="GF9" s="888"/>
      <c r="GG9" s="888"/>
      <c r="GH9" s="888"/>
      <c r="GI9" s="889"/>
      <c r="GJ9" s="871" t="s">
        <v>869</v>
      </c>
      <c r="GK9" s="872"/>
      <c r="GL9" s="872"/>
      <c r="GM9" s="872"/>
      <c r="GN9" s="872"/>
      <c r="GO9" s="872"/>
      <c r="GP9" s="873" t="s">
        <v>870</v>
      </c>
      <c r="GQ9" s="874"/>
      <c r="GR9" s="874"/>
      <c r="GS9" s="874"/>
      <c r="GT9" s="875" t="s">
        <v>871</v>
      </c>
      <c r="GU9" s="876"/>
      <c r="GV9" s="877"/>
      <c r="GW9" s="878"/>
      <c r="GX9" s="879"/>
      <c r="GY9" s="351"/>
      <c r="GZ9" s="351"/>
      <c r="HA9" s="351"/>
      <c r="HB9" s="351"/>
      <c r="HC9" s="351"/>
      <c r="HD9" s="351"/>
      <c r="HE9" s="351"/>
      <c r="HF9" s="351"/>
      <c r="HG9" s="351"/>
      <c r="HH9" s="351"/>
      <c r="HI9" s="351"/>
      <c r="HJ9" s="351"/>
      <c r="HK9" s="351"/>
      <c r="HL9" s="351"/>
      <c r="HM9" s="351"/>
      <c r="HN9" s="351"/>
      <c r="HO9" s="351"/>
      <c r="HP9" s="351"/>
      <c r="HQ9" s="351"/>
      <c r="HR9" s="351"/>
      <c r="HS9" s="351"/>
      <c r="HT9" s="351"/>
      <c r="HU9" s="351"/>
      <c r="HV9" s="351"/>
      <c r="HW9" s="351"/>
      <c r="HX9" s="351"/>
      <c r="HY9" s="351"/>
      <c r="HZ9" s="351"/>
      <c r="IA9" s="351"/>
      <c r="IB9" s="351"/>
      <c r="IC9" s="351"/>
      <c r="ID9" s="351"/>
      <c r="IE9" s="351"/>
      <c r="IF9" s="351"/>
      <c r="IG9" s="351"/>
      <c r="IH9" s="351"/>
      <c r="II9" s="351"/>
      <c r="IJ9" s="351"/>
      <c r="IK9" s="351"/>
      <c r="IL9" s="351"/>
      <c r="IM9" s="351"/>
      <c r="IN9" s="351"/>
      <c r="IO9" s="351"/>
      <c r="IP9" s="351"/>
      <c r="IQ9" s="351"/>
      <c r="IR9" s="351"/>
      <c r="IS9" s="351"/>
      <c r="IT9" s="351"/>
      <c r="IU9" s="351"/>
      <c r="IV9" s="351"/>
      <c r="IW9" s="351"/>
      <c r="IX9" s="351"/>
      <c r="IY9" s="351"/>
      <c r="IZ9" s="351"/>
      <c r="JA9" s="351"/>
      <c r="JB9" s="79"/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</row>
    <row r="10" spans="1:640" s="77" customFormat="1" ht="24.95" customHeight="1">
      <c r="B10" s="39"/>
      <c r="C10" s="39"/>
      <c r="D10" s="59"/>
      <c r="E10" s="351"/>
      <c r="F10" s="351"/>
      <c r="G10" s="351"/>
      <c r="H10" s="351"/>
      <c r="I10" s="351"/>
      <c r="J10" s="351"/>
      <c r="K10" s="351"/>
      <c r="L10" s="351"/>
      <c r="M10" s="351"/>
      <c r="N10" s="351"/>
      <c r="O10" s="351"/>
      <c r="P10" s="351"/>
      <c r="Q10" s="351"/>
      <c r="R10" s="351"/>
      <c r="S10" s="351"/>
      <c r="T10" s="351"/>
      <c r="U10" s="351"/>
      <c r="V10" s="351"/>
      <c r="W10" s="351"/>
      <c r="X10" s="351"/>
      <c r="Y10" s="351"/>
      <c r="Z10" s="351"/>
      <c r="AA10" s="351"/>
      <c r="AB10" s="351"/>
      <c r="AC10" s="351"/>
      <c r="AD10" s="351"/>
      <c r="AE10" s="351"/>
      <c r="AF10" s="351"/>
      <c r="AG10" s="351"/>
      <c r="AH10" s="351"/>
      <c r="AI10" s="351"/>
      <c r="AJ10" s="351"/>
      <c r="AK10" s="351"/>
      <c r="AL10" s="351"/>
      <c r="AM10" s="351"/>
      <c r="AN10" s="351"/>
      <c r="AO10" s="351"/>
      <c r="AP10" s="351"/>
      <c r="AQ10" s="351"/>
      <c r="AR10" s="351"/>
      <c r="AS10" s="351"/>
      <c r="AT10" s="351"/>
      <c r="AU10" s="351"/>
      <c r="AV10" s="351"/>
      <c r="AW10" s="351"/>
      <c r="AX10" s="351"/>
      <c r="AY10" s="351"/>
      <c r="AZ10" s="351"/>
      <c r="BA10" s="351"/>
      <c r="BB10" s="351"/>
      <c r="BC10" s="351"/>
      <c r="BD10" s="351"/>
      <c r="BE10" s="351"/>
      <c r="BF10" s="351"/>
      <c r="BG10" s="351"/>
      <c r="BH10" s="351"/>
      <c r="BI10" s="351"/>
      <c r="BJ10" s="351"/>
      <c r="BK10" s="351"/>
      <c r="BL10" s="351"/>
      <c r="BM10" s="351"/>
      <c r="BN10" s="351"/>
      <c r="BO10" s="351"/>
      <c r="BP10" s="351"/>
      <c r="BQ10" s="351"/>
      <c r="BR10" s="351"/>
      <c r="BS10" s="351"/>
      <c r="BT10" s="351"/>
      <c r="BU10" s="351"/>
      <c r="BV10" s="351"/>
      <c r="BW10" s="351"/>
      <c r="BX10" s="351"/>
      <c r="BY10" s="351"/>
      <c r="BZ10" s="351"/>
      <c r="CA10" s="351"/>
      <c r="CB10" s="351"/>
      <c r="CC10" s="351"/>
      <c r="CD10" s="351"/>
      <c r="CE10" s="351"/>
      <c r="CF10" s="351"/>
      <c r="CG10" s="351"/>
      <c r="CH10" s="351"/>
      <c r="CI10" s="351"/>
      <c r="CJ10" s="351"/>
      <c r="CK10" s="351"/>
      <c r="CL10" s="351"/>
      <c r="CM10" s="351"/>
      <c r="CN10" s="351"/>
      <c r="CO10" s="351"/>
      <c r="CP10" s="351"/>
      <c r="CQ10" s="351"/>
      <c r="CR10" s="351"/>
      <c r="CS10" s="351"/>
      <c r="CT10" s="351"/>
      <c r="CU10" s="351"/>
      <c r="CV10" s="351"/>
      <c r="CW10" s="351"/>
      <c r="CX10" s="351"/>
      <c r="CY10" s="351"/>
      <c r="CZ10" s="351"/>
      <c r="DA10" s="351"/>
      <c r="DB10" s="351"/>
      <c r="DC10" s="351"/>
      <c r="DD10" s="351"/>
      <c r="DE10" s="351"/>
      <c r="DF10" s="351"/>
      <c r="DG10" s="351"/>
      <c r="DH10" s="351"/>
      <c r="DI10" s="351"/>
      <c r="DJ10" s="351"/>
      <c r="DK10" s="351"/>
      <c r="DL10" s="351"/>
      <c r="DM10" s="351"/>
      <c r="DN10" s="351"/>
      <c r="DO10" s="351"/>
      <c r="DP10" s="351"/>
      <c r="DQ10" s="351"/>
      <c r="DR10" s="351"/>
      <c r="DS10" s="351"/>
      <c r="DT10" s="351"/>
      <c r="DU10" s="351"/>
      <c r="DV10" s="351"/>
      <c r="DW10" s="351"/>
      <c r="DX10" s="351"/>
      <c r="DY10" s="351"/>
      <c r="DZ10" s="351"/>
      <c r="EA10" s="351"/>
      <c r="EB10" s="351"/>
      <c r="EC10" s="351"/>
      <c r="ED10" s="351"/>
      <c r="EE10" s="351"/>
      <c r="EF10" s="351"/>
      <c r="EG10" s="351"/>
      <c r="EH10" s="351"/>
      <c r="EI10" s="351"/>
      <c r="EJ10" s="351"/>
      <c r="EK10" s="351"/>
      <c r="EL10" s="351"/>
      <c r="EM10" s="351"/>
      <c r="EN10" s="351"/>
      <c r="EO10" s="351"/>
      <c r="EP10" s="351"/>
      <c r="EQ10" s="351"/>
      <c r="ER10" s="351"/>
      <c r="ES10" s="351"/>
      <c r="ET10" s="351"/>
      <c r="EU10" s="351"/>
      <c r="EV10" s="351"/>
      <c r="EW10" s="351"/>
      <c r="EX10" s="351"/>
      <c r="EY10" s="351"/>
      <c r="EZ10" s="351"/>
      <c r="FA10" s="351"/>
      <c r="FB10" s="351"/>
      <c r="FC10" s="351"/>
      <c r="FD10" s="351"/>
      <c r="FE10" s="351"/>
      <c r="FF10" s="351"/>
      <c r="FG10" s="351"/>
      <c r="FH10" s="351"/>
      <c r="FI10" s="351"/>
      <c r="FJ10" s="351"/>
      <c r="FK10" s="351"/>
      <c r="FL10" s="351"/>
      <c r="FM10" s="351"/>
      <c r="FN10" s="351"/>
      <c r="FO10" s="351"/>
      <c r="FP10" s="351"/>
      <c r="FQ10" s="351"/>
      <c r="FR10" s="351"/>
      <c r="FS10" s="351"/>
      <c r="FT10" s="351"/>
      <c r="FU10" s="351"/>
      <c r="FV10" s="351"/>
      <c r="FW10" s="351"/>
      <c r="FX10" s="351"/>
      <c r="FY10" s="351"/>
      <c r="FZ10" s="351"/>
      <c r="GA10" s="351"/>
      <c r="GB10" s="351"/>
      <c r="GC10" s="351"/>
      <c r="GD10" s="351"/>
      <c r="GE10" s="351"/>
      <c r="GF10" s="351"/>
      <c r="GG10" s="351"/>
      <c r="GH10" s="351"/>
      <c r="GI10" s="351"/>
      <c r="GJ10" s="351"/>
      <c r="GK10" s="351"/>
      <c r="GL10" s="351"/>
      <c r="GM10" s="351"/>
      <c r="GN10" s="351"/>
      <c r="GO10" s="351"/>
      <c r="GP10" s="351"/>
      <c r="GQ10" s="351"/>
      <c r="GR10" s="351"/>
      <c r="GS10" s="351"/>
      <c r="GT10" s="351"/>
      <c r="GU10" s="351"/>
      <c r="GV10" s="351"/>
      <c r="GW10" s="351"/>
      <c r="GX10" s="351"/>
      <c r="GY10" s="351"/>
      <c r="GZ10" s="351"/>
      <c r="HA10" s="351"/>
      <c r="HB10" s="351"/>
      <c r="HC10" s="351"/>
      <c r="HD10" s="351"/>
      <c r="HE10" s="351"/>
      <c r="HF10" s="351"/>
      <c r="HG10" s="351"/>
      <c r="HH10" s="351"/>
      <c r="HI10" s="351"/>
      <c r="HJ10" s="351"/>
      <c r="HK10" s="351"/>
      <c r="HL10" s="351"/>
      <c r="HM10" s="351"/>
      <c r="HN10" s="351"/>
      <c r="HO10" s="351"/>
      <c r="HP10" s="351"/>
      <c r="HQ10" s="351"/>
      <c r="HR10" s="351"/>
      <c r="HS10" s="351"/>
      <c r="HT10" s="351"/>
      <c r="HU10" s="351"/>
      <c r="HV10" s="351"/>
      <c r="HW10" s="351"/>
      <c r="HX10" s="351"/>
      <c r="HY10" s="351"/>
      <c r="HZ10" s="351"/>
      <c r="IA10" s="351"/>
      <c r="IB10" s="351"/>
      <c r="IC10" s="351"/>
      <c r="ID10" s="351"/>
      <c r="IE10" s="351"/>
      <c r="IF10" s="351"/>
      <c r="IG10" s="351"/>
      <c r="IH10" s="351"/>
      <c r="II10" s="351"/>
      <c r="IJ10" s="351"/>
      <c r="IK10" s="351"/>
      <c r="IL10" s="351"/>
      <c r="IM10" s="351"/>
      <c r="IN10" s="351"/>
      <c r="IO10" s="351"/>
      <c r="IP10" s="351"/>
      <c r="IQ10" s="351"/>
      <c r="IR10" s="351"/>
      <c r="IS10" s="351"/>
      <c r="IT10" s="351"/>
      <c r="IU10" s="351"/>
      <c r="IV10" s="351"/>
      <c r="IW10" s="351"/>
      <c r="IX10" s="351"/>
      <c r="IY10" s="351"/>
      <c r="IZ10" s="351"/>
      <c r="JA10" s="351"/>
      <c r="JB10" s="79"/>
      <c r="JC10" s="79"/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</row>
    <row r="11" spans="1:640" s="77" customFormat="1" ht="24.95" customHeight="1">
      <c r="E11" s="351"/>
      <c r="F11" s="351"/>
      <c r="G11" s="351"/>
      <c r="H11" s="351"/>
      <c r="I11" s="351"/>
      <c r="J11" s="351"/>
      <c r="K11" s="351"/>
      <c r="L11" s="351"/>
      <c r="M11" s="351"/>
      <c r="N11" s="351"/>
      <c r="O11" s="351"/>
      <c r="P11" s="351"/>
      <c r="Q11" s="351"/>
      <c r="R11" s="351"/>
      <c r="S11" s="351"/>
      <c r="T11" s="351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  <c r="AN11" s="351"/>
      <c r="AO11" s="351"/>
      <c r="AP11" s="351"/>
      <c r="AQ11" s="351"/>
      <c r="AR11" s="351"/>
      <c r="AS11" s="351"/>
      <c r="AT11" s="351"/>
      <c r="AU11" s="351"/>
      <c r="AV11" s="351"/>
      <c r="AW11" s="351"/>
      <c r="AX11" s="351"/>
      <c r="AY11" s="351"/>
      <c r="AZ11" s="351"/>
      <c r="BA11" s="351"/>
      <c r="BB11" s="351"/>
      <c r="BC11" s="351"/>
      <c r="BD11" s="351"/>
      <c r="BE11" s="351"/>
      <c r="BF11" s="351"/>
      <c r="BG11" s="351"/>
      <c r="BH11" s="351"/>
      <c r="BI11" s="351"/>
      <c r="BJ11" s="351"/>
      <c r="BK11" s="351"/>
      <c r="BL11" s="351"/>
      <c r="BM11" s="351"/>
      <c r="BN11" s="351"/>
      <c r="BO11" s="351"/>
      <c r="BP11" s="351"/>
      <c r="BQ11" s="351"/>
      <c r="BR11" s="351"/>
      <c r="BS11" s="351"/>
      <c r="BT11" s="351"/>
      <c r="BU11" s="351"/>
      <c r="BV11" s="351"/>
      <c r="BW11" s="351"/>
      <c r="BX11" s="351"/>
      <c r="BY11" s="351"/>
      <c r="BZ11" s="351"/>
      <c r="CA11" s="351"/>
      <c r="CB11" s="351"/>
      <c r="CC11" s="351"/>
      <c r="CD11" s="351"/>
      <c r="CE11" s="351"/>
      <c r="CF11" s="351"/>
      <c r="CG11" s="351"/>
      <c r="CH11" s="351"/>
      <c r="CI11" s="351"/>
      <c r="CJ11" s="351"/>
      <c r="CK11" s="351"/>
      <c r="CL11" s="351"/>
      <c r="CM11" s="351"/>
      <c r="CN11" s="351"/>
      <c r="CO11" s="925" t="s">
        <v>882</v>
      </c>
      <c r="CP11" s="926"/>
      <c r="CQ11" s="926"/>
      <c r="CR11" s="926"/>
      <c r="CS11" s="926"/>
      <c r="CT11" s="926"/>
      <c r="CU11" s="926"/>
      <c r="CV11" s="927"/>
      <c r="CW11" s="351"/>
      <c r="CX11" s="351"/>
      <c r="CY11" s="351"/>
      <c r="CZ11" s="351"/>
      <c r="DA11" s="351"/>
      <c r="DB11" s="351"/>
      <c r="DC11" s="351"/>
      <c r="DD11" s="351"/>
      <c r="DE11" s="351"/>
      <c r="DF11" s="351"/>
      <c r="DG11" s="351"/>
      <c r="DH11" s="351"/>
      <c r="DI11" s="351"/>
      <c r="DJ11" s="351"/>
      <c r="DK11" s="351"/>
      <c r="DL11" s="351"/>
      <c r="DM11" s="351"/>
      <c r="DN11" s="351"/>
      <c r="DO11" s="351"/>
      <c r="DP11" s="351"/>
      <c r="DQ11" s="351"/>
      <c r="DR11" s="351"/>
      <c r="DS11" s="351"/>
      <c r="DT11" s="351"/>
      <c r="DU11" s="351"/>
      <c r="DV11" s="351"/>
      <c r="DW11" s="351"/>
      <c r="DX11" s="351"/>
      <c r="DY11" s="351"/>
      <c r="DZ11" s="351"/>
      <c r="EA11" s="351"/>
      <c r="EB11" s="351"/>
      <c r="EC11" s="351"/>
      <c r="ED11" s="351"/>
      <c r="EE11" s="351"/>
      <c r="EF11" s="351"/>
      <c r="EG11" s="351"/>
      <c r="EH11" s="351"/>
      <c r="EI11" s="351"/>
      <c r="EJ11" s="351"/>
      <c r="EK11" s="351"/>
      <c r="EL11" s="351"/>
      <c r="EM11" s="351"/>
      <c r="EN11" s="351"/>
      <c r="EO11" s="351"/>
      <c r="EP11" s="351"/>
      <c r="EQ11" s="351"/>
      <c r="ER11" s="351"/>
      <c r="ES11" s="351"/>
      <c r="ET11" s="351"/>
      <c r="EU11" s="351"/>
      <c r="EV11" s="351"/>
      <c r="EW11" s="351"/>
      <c r="EX11" s="351"/>
      <c r="EY11" s="351"/>
      <c r="EZ11" s="351"/>
      <c r="FA11" s="351"/>
      <c r="FB11" s="351"/>
      <c r="FC11" s="351"/>
      <c r="FD11" s="351"/>
      <c r="FE11" s="351"/>
      <c r="FF11" s="351"/>
      <c r="FG11" s="351"/>
      <c r="FH11" s="351"/>
      <c r="FI11" s="351"/>
      <c r="FJ11" s="351"/>
      <c r="FK11" s="351"/>
      <c r="FL11" s="351"/>
      <c r="FM11" s="351"/>
      <c r="FN11" s="351"/>
      <c r="FO11" s="351"/>
      <c r="FP11" s="351"/>
      <c r="FQ11" s="351"/>
      <c r="FR11" s="351"/>
      <c r="FS11" s="351"/>
      <c r="FT11" s="351"/>
      <c r="FU11" s="351"/>
      <c r="FV11" s="351"/>
      <c r="FW11" s="351"/>
      <c r="FX11" s="351"/>
      <c r="FY11" s="351"/>
      <c r="FZ11" s="351"/>
      <c r="GA11" s="351"/>
      <c r="GB11" s="351"/>
      <c r="GC11" s="351"/>
      <c r="GD11" s="351"/>
      <c r="GE11" s="351"/>
      <c r="GF11" s="351"/>
      <c r="GG11" s="351"/>
      <c r="GH11" s="351"/>
      <c r="GI11" s="351"/>
      <c r="GJ11" s="351"/>
      <c r="GK11" s="351"/>
      <c r="GL11" s="351"/>
      <c r="GM11" s="351"/>
      <c r="GN11" s="351"/>
      <c r="GO11" s="351"/>
      <c r="GP11" s="351"/>
      <c r="GQ11" s="913" t="s">
        <v>881</v>
      </c>
      <c r="GR11" s="914"/>
      <c r="GS11" s="914"/>
      <c r="GT11" s="914"/>
      <c r="GU11" s="914"/>
      <c r="GV11" s="914"/>
      <c r="GW11" s="914"/>
      <c r="GX11" s="914"/>
      <c r="GY11" s="914"/>
      <c r="GZ11" s="914"/>
      <c r="HA11" s="914"/>
      <c r="HB11" s="914"/>
      <c r="HC11" s="914"/>
      <c r="HD11" s="914"/>
      <c r="HE11" s="914"/>
      <c r="HF11" s="914"/>
      <c r="HG11" s="915"/>
      <c r="HH11" s="351"/>
      <c r="HI11" s="351"/>
      <c r="HJ11" s="351"/>
      <c r="HK11" s="351"/>
      <c r="HL11" s="351"/>
      <c r="HM11" s="351"/>
      <c r="HN11" s="351"/>
      <c r="HO11" s="351"/>
      <c r="HP11" s="351"/>
      <c r="HQ11" s="351"/>
      <c r="HR11" s="351"/>
      <c r="HS11" s="351"/>
      <c r="HT11" s="351"/>
      <c r="HU11" s="351"/>
      <c r="HV11" s="351"/>
      <c r="HW11" s="351"/>
      <c r="HX11" s="351"/>
      <c r="HY11" s="351"/>
      <c r="HZ11" s="351"/>
      <c r="IA11" s="351"/>
      <c r="IB11" s="351"/>
      <c r="IC11" s="351"/>
      <c r="ID11" s="351"/>
      <c r="IE11" s="351"/>
      <c r="IF11" s="351"/>
      <c r="IG11" s="351"/>
      <c r="IH11" s="351"/>
      <c r="II11" s="351"/>
      <c r="IJ11" s="351"/>
      <c r="IK11" s="351"/>
      <c r="IL11" s="351"/>
      <c r="IM11" s="351"/>
      <c r="IN11" s="351"/>
      <c r="IO11" s="351"/>
      <c r="IP11" s="351"/>
      <c r="IQ11" s="351"/>
      <c r="IR11" s="351"/>
      <c r="IS11" s="351"/>
      <c r="IT11" s="351"/>
      <c r="IU11" s="351"/>
      <c r="IV11" s="351"/>
      <c r="IW11" s="351"/>
      <c r="IX11" s="351"/>
      <c r="IY11" s="351"/>
      <c r="IZ11" s="351"/>
      <c r="JA11" s="351"/>
      <c r="JB11" s="351"/>
      <c r="JC11" s="351"/>
      <c r="JD11" s="351"/>
      <c r="JE11" s="351"/>
      <c r="JF11" s="351"/>
      <c r="JG11" s="351"/>
      <c r="JH11" s="351"/>
      <c r="JI11" s="351"/>
      <c r="JJ11" s="351"/>
      <c r="JK11" s="351"/>
      <c r="JL11" s="351"/>
      <c r="JM11" s="351"/>
    </row>
    <row r="12" spans="1:640" s="77" customFormat="1" ht="24.95" customHeight="1">
      <c r="B12" s="1244" t="s">
        <v>333</v>
      </c>
      <c r="C12" s="1245"/>
      <c r="D12" s="1246"/>
      <c r="E12" s="351"/>
      <c r="F12" s="351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  <c r="AQ12" s="351"/>
      <c r="AR12" s="351"/>
      <c r="AS12" s="351"/>
      <c r="AT12" s="351"/>
      <c r="AU12" s="351"/>
      <c r="AV12" s="351"/>
      <c r="AW12" s="351"/>
      <c r="AX12" s="351"/>
      <c r="AY12" s="351"/>
      <c r="AZ12" s="351"/>
      <c r="BA12" s="351"/>
      <c r="BB12" s="351"/>
      <c r="BC12" s="351"/>
      <c r="BD12" s="351"/>
      <c r="BE12" s="351"/>
      <c r="BF12" s="351"/>
      <c r="BG12" s="351"/>
      <c r="BH12" s="351"/>
      <c r="BI12" s="351"/>
      <c r="BJ12" s="351"/>
      <c r="BK12" s="351"/>
      <c r="BL12" s="351"/>
      <c r="BM12" s="351"/>
      <c r="BN12" s="351"/>
      <c r="BO12" s="351"/>
      <c r="BP12" s="351"/>
      <c r="BQ12" s="351"/>
      <c r="BR12" s="351"/>
      <c r="BS12" s="351"/>
      <c r="BT12" s="351"/>
      <c r="BU12" s="351"/>
      <c r="BV12" s="351"/>
      <c r="BW12" s="351"/>
      <c r="BX12" s="351"/>
      <c r="BY12" s="351"/>
      <c r="BZ12" s="351"/>
      <c r="CA12" s="351"/>
      <c r="CB12" s="351"/>
      <c r="CC12" s="351"/>
      <c r="CD12" s="351"/>
      <c r="CE12" s="351"/>
      <c r="CF12" s="351"/>
      <c r="CG12" s="351"/>
      <c r="CH12" s="351"/>
      <c r="CI12" s="351"/>
      <c r="CJ12" s="351"/>
      <c r="CK12" s="351"/>
      <c r="CL12" s="351"/>
      <c r="CM12" s="351"/>
      <c r="CN12" s="351"/>
      <c r="CO12" s="928"/>
      <c r="CP12" s="929"/>
      <c r="CQ12" s="929"/>
      <c r="CR12" s="929"/>
      <c r="CS12" s="929"/>
      <c r="CT12" s="929"/>
      <c r="CU12" s="929"/>
      <c r="CV12" s="930"/>
      <c r="CW12" s="351"/>
      <c r="CX12" s="351"/>
      <c r="CY12" s="351"/>
      <c r="CZ12" s="351"/>
      <c r="DA12" s="351"/>
      <c r="DB12" s="351"/>
      <c r="DC12" s="351"/>
      <c r="DD12" s="351"/>
      <c r="DE12" s="351"/>
      <c r="DF12" s="351"/>
      <c r="DG12" s="351"/>
      <c r="DH12" s="351"/>
      <c r="DI12" s="351"/>
      <c r="DJ12" s="351"/>
      <c r="DK12" s="351"/>
      <c r="DL12" s="351"/>
      <c r="DM12" s="351"/>
      <c r="DN12" s="351"/>
      <c r="DO12" s="351"/>
      <c r="DP12" s="351"/>
      <c r="DQ12" s="351"/>
      <c r="DR12" s="351"/>
      <c r="DS12" s="351"/>
      <c r="DT12" s="351"/>
      <c r="DU12" s="351"/>
      <c r="DV12" s="351"/>
      <c r="DW12" s="351"/>
      <c r="DX12" s="351"/>
      <c r="DY12" s="351"/>
      <c r="DZ12" s="351"/>
      <c r="EA12" s="351"/>
      <c r="EB12" s="351"/>
      <c r="EC12" s="351"/>
      <c r="ED12" s="351"/>
      <c r="EE12" s="351"/>
      <c r="EF12" s="351"/>
      <c r="EG12" s="351"/>
      <c r="EH12" s="351"/>
      <c r="EI12" s="351"/>
      <c r="EJ12" s="351"/>
      <c r="EK12" s="351"/>
      <c r="EL12" s="351"/>
      <c r="EM12" s="351"/>
      <c r="EN12" s="351"/>
      <c r="EO12" s="351"/>
      <c r="EP12" s="351"/>
      <c r="EQ12" s="351"/>
      <c r="ER12" s="351"/>
      <c r="ES12" s="351"/>
      <c r="ET12" s="351"/>
      <c r="EU12" s="351"/>
      <c r="EV12" s="351"/>
      <c r="EW12" s="351"/>
      <c r="EX12" s="351"/>
      <c r="EY12" s="351"/>
      <c r="EZ12" s="351"/>
      <c r="FA12" s="351"/>
      <c r="FB12" s="351"/>
      <c r="FC12" s="351"/>
      <c r="FD12" s="351"/>
      <c r="FE12" s="351"/>
      <c r="FF12" s="351"/>
      <c r="FG12" s="351"/>
      <c r="FH12" s="351"/>
      <c r="FI12" s="351"/>
      <c r="FJ12" s="351"/>
      <c r="FK12" s="351"/>
      <c r="FL12" s="351"/>
      <c r="FM12" s="351"/>
      <c r="FN12" s="351"/>
      <c r="FO12" s="351"/>
      <c r="FP12" s="351"/>
      <c r="FQ12" s="351"/>
      <c r="FR12" s="351"/>
      <c r="FS12" s="351"/>
      <c r="FT12" s="351"/>
      <c r="FU12" s="351"/>
      <c r="FV12" s="351"/>
      <c r="FW12" s="351"/>
      <c r="FX12" s="351"/>
      <c r="FY12" s="351"/>
      <c r="FZ12" s="351"/>
      <c r="GA12" s="351"/>
      <c r="GB12" s="351"/>
      <c r="GC12" s="351"/>
      <c r="GD12" s="351"/>
      <c r="GE12" s="351"/>
      <c r="GF12" s="351"/>
      <c r="GG12" s="351"/>
      <c r="GH12" s="351"/>
      <c r="GI12" s="351"/>
      <c r="GJ12" s="351"/>
      <c r="GK12" s="351"/>
      <c r="GL12" s="351"/>
      <c r="GM12" s="351"/>
      <c r="GN12" s="351"/>
      <c r="GO12" s="351"/>
      <c r="GP12" s="351"/>
      <c r="GQ12" s="916"/>
      <c r="GR12" s="917"/>
      <c r="GS12" s="917"/>
      <c r="GT12" s="917"/>
      <c r="GU12" s="917"/>
      <c r="GV12" s="917"/>
      <c r="GW12" s="917"/>
      <c r="GX12" s="917"/>
      <c r="GY12" s="917"/>
      <c r="GZ12" s="917"/>
      <c r="HA12" s="917"/>
      <c r="HB12" s="917"/>
      <c r="HC12" s="917"/>
      <c r="HD12" s="917"/>
      <c r="HE12" s="917"/>
      <c r="HF12" s="917"/>
      <c r="HG12" s="918"/>
      <c r="HH12" s="351"/>
      <c r="HI12" s="351"/>
      <c r="HJ12" s="351"/>
      <c r="HK12" s="351"/>
      <c r="HL12" s="351"/>
      <c r="HM12" s="351"/>
      <c r="HN12" s="351"/>
      <c r="HO12" s="351"/>
      <c r="HP12" s="351"/>
      <c r="HQ12" s="351"/>
      <c r="HR12" s="351"/>
      <c r="HS12" s="351"/>
      <c r="HT12" s="351"/>
      <c r="HU12" s="351"/>
      <c r="HV12" s="351"/>
      <c r="HW12" s="351"/>
      <c r="HX12" s="351"/>
      <c r="HY12" s="351"/>
      <c r="HZ12" s="351"/>
      <c r="IA12" s="351"/>
      <c r="IB12" s="351"/>
      <c r="IC12" s="351"/>
      <c r="ID12" s="351"/>
      <c r="IE12" s="351"/>
      <c r="IF12" s="351"/>
      <c r="IG12" s="351"/>
      <c r="IH12" s="351"/>
      <c r="II12" s="351"/>
      <c r="IJ12" s="351"/>
      <c r="IK12" s="351"/>
      <c r="IL12" s="351"/>
      <c r="IM12" s="351"/>
      <c r="IN12" s="351"/>
      <c r="IO12" s="351"/>
      <c r="IP12" s="351"/>
      <c r="IQ12" s="351"/>
      <c r="IR12" s="351"/>
      <c r="IS12" s="351"/>
      <c r="IT12" s="351"/>
      <c r="IU12" s="351"/>
      <c r="IV12" s="351"/>
      <c r="IW12" s="351"/>
      <c r="IX12" s="351"/>
      <c r="IY12" s="351"/>
      <c r="IZ12" s="351"/>
      <c r="JA12" s="351"/>
      <c r="JB12" s="351"/>
      <c r="JC12" s="351"/>
      <c r="JD12" s="351"/>
      <c r="JE12" s="351"/>
      <c r="JF12" s="351"/>
      <c r="JG12" s="351"/>
      <c r="JH12" s="351"/>
      <c r="JI12" s="351"/>
      <c r="JJ12" s="351"/>
      <c r="JK12" s="351"/>
      <c r="JL12" s="351"/>
      <c r="JM12" s="351"/>
      <c r="JN12" s="351"/>
      <c r="JO12" s="351"/>
      <c r="JP12" s="351"/>
      <c r="JQ12" s="351"/>
      <c r="JR12" s="351"/>
      <c r="JS12" s="351"/>
      <c r="JT12" s="351"/>
      <c r="JU12" s="351"/>
      <c r="JV12" s="351"/>
      <c r="JW12" s="351"/>
      <c r="JX12" s="351"/>
      <c r="JY12" s="351"/>
      <c r="JZ12" s="351"/>
      <c r="KA12" s="351"/>
      <c r="KB12" s="351"/>
      <c r="KC12" s="351"/>
      <c r="KD12" s="351"/>
    </row>
    <row r="13" spans="1:640" s="77" customFormat="1" ht="24.95" customHeight="1">
      <c r="B13" s="1247"/>
      <c r="C13" s="1248"/>
      <c r="D13" s="1249"/>
      <c r="E13" s="351"/>
      <c r="F13" s="351"/>
      <c r="G13" s="351"/>
      <c r="H13" s="351"/>
      <c r="I13" s="351"/>
      <c r="J13" s="351"/>
      <c r="K13" s="351"/>
      <c r="L13" s="351"/>
      <c r="M13" s="351"/>
      <c r="N13" s="351"/>
      <c r="O13" s="351"/>
      <c r="P13" s="351"/>
      <c r="Q13" s="351"/>
      <c r="R13" s="351"/>
      <c r="S13" s="351"/>
      <c r="T13" s="351"/>
      <c r="U13" s="351"/>
      <c r="V13" s="351"/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1"/>
      <c r="AR13" s="351"/>
      <c r="AS13" s="351"/>
      <c r="AT13" s="351"/>
      <c r="AU13" s="351"/>
      <c r="AV13" s="351"/>
      <c r="AW13" s="351"/>
      <c r="AX13" s="351"/>
      <c r="AY13" s="351"/>
      <c r="AZ13" s="351"/>
      <c r="BA13" s="351"/>
      <c r="BB13" s="351"/>
      <c r="BC13" s="351"/>
      <c r="BD13" s="351"/>
      <c r="BE13" s="351"/>
      <c r="BF13" s="351"/>
      <c r="BG13" s="351"/>
      <c r="BH13" s="351"/>
      <c r="BI13" s="351"/>
      <c r="BJ13" s="351"/>
      <c r="BK13" s="351"/>
      <c r="BL13" s="351"/>
      <c r="BM13" s="351"/>
      <c r="BN13" s="351"/>
      <c r="BO13" s="351"/>
      <c r="BP13" s="351"/>
      <c r="BQ13" s="351"/>
      <c r="BR13" s="351"/>
      <c r="BS13" s="351"/>
      <c r="BT13" s="351"/>
      <c r="BU13" s="351"/>
      <c r="BV13" s="351"/>
      <c r="BW13" s="351"/>
      <c r="BX13" s="351"/>
      <c r="BY13" s="351"/>
      <c r="BZ13" s="351"/>
      <c r="CA13" s="351"/>
      <c r="CB13" s="351"/>
      <c r="CC13" s="351"/>
      <c r="CD13" s="351"/>
      <c r="CE13" s="351"/>
      <c r="CF13" s="351"/>
      <c r="CG13" s="351"/>
      <c r="CH13" s="351"/>
      <c r="CI13" s="351"/>
      <c r="CJ13" s="351"/>
      <c r="CK13" s="351"/>
      <c r="CL13" s="351"/>
      <c r="CM13" s="351"/>
      <c r="CN13" s="351"/>
      <c r="CO13" s="351"/>
      <c r="CP13" s="351"/>
      <c r="CQ13" s="351"/>
      <c r="CR13" s="351"/>
      <c r="CS13" s="351"/>
      <c r="CT13" s="351"/>
      <c r="CU13" s="351"/>
      <c r="CV13" s="351"/>
      <c r="CW13" s="351"/>
      <c r="CX13" s="351"/>
      <c r="CY13" s="351"/>
      <c r="CZ13" s="351"/>
      <c r="DA13" s="351"/>
      <c r="DB13" s="351"/>
      <c r="DC13" s="351"/>
      <c r="DD13" s="351"/>
      <c r="DE13" s="351"/>
      <c r="DF13" s="351"/>
      <c r="DG13" s="351"/>
      <c r="DH13" s="351"/>
      <c r="DI13" s="351"/>
      <c r="DJ13" s="351"/>
      <c r="DK13" s="351"/>
      <c r="DL13" s="351"/>
      <c r="DM13" s="351"/>
      <c r="DN13" s="351"/>
      <c r="DO13" s="351"/>
      <c r="DP13" s="351"/>
      <c r="DQ13" s="351"/>
      <c r="DR13" s="351"/>
      <c r="DS13" s="351"/>
      <c r="DT13" s="351"/>
      <c r="DU13" s="351"/>
      <c r="DV13" s="351"/>
      <c r="DW13" s="351"/>
      <c r="DX13" s="351"/>
      <c r="DY13" s="351"/>
      <c r="DZ13" s="351"/>
      <c r="EA13" s="351"/>
      <c r="EB13" s="351"/>
      <c r="EC13" s="351"/>
      <c r="ED13" s="351"/>
      <c r="EE13" s="351"/>
      <c r="EF13" s="351"/>
      <c r="EG13" s="351"/>
      <c r="EH13" s="351"/>
      <c r="EI13" s="351"/>
      <c r="EJ13" s="351"/>
      <c r="EK13" s="351"/>
      <c r="EL13" s="351"/>
      <c r="EM13" s="351"/>
      <c r="EN13" s="351"/>
      <c r="EO13" s="351"/>
      <c r="EP13" s="351"/>
      <c r="EQ13" s="351"/>
      <c r="ER13" s="351"/>
      <c r="ES13" s="351"/>
      <c r="ET13" s="351"/>
      <c r="EU13" s="351"/>
      <c r="EV13" s="351"/>
      <c r="EW13" s="351"/>
      <c r="EX13" s="351"/>
      <c r="EY13" s="351"/>
      <c r="EZ13" s="351"/>
      <c r="FA13" s="351"/>
      <c r="FB13" s="351"/>
      <c r="FC13" s="351"/>
      <c r="FD13" s="351"/>
      <c r="FE13" s="351"/>
      <c r="FF13" s="351"/>
      <c r="FG13" s="351"/>
      <c r="FH13" s="351"/>
      <c r="FI13" s="351"/>
      <c r="FJ13" s="351"/>
      <c r="FK13" s="351"/>
      <c r="FL13" s="351"/>
      <c r="FM13" s="351"/>
      <c r="FN13" s="351"/>
      <c r="FO13" s="351"/>
      <c r="FP13" s="351"/>
      <c r="FQ13" s="351"/>
      <c r="FR13" s="351"/>
      <c r="FS13" s="351"/>
      <c r="FT13" s="351"/>
      <c r="FU13" s="351"/>
      <c r="FV13" s="351"/>
      <c r="FW13" s="351"/>
      <c r="FX13" s="351"/>
      <c r="FY13" s="351"/>
      <c r="FZ13" s="351"/>
      <c r="GA13" s="351"/>
      <c r="GB13" s="351"/>
      <c r="GC13" s="351"/>
      <c r="GD13" s="351"/>
      <c r="GE13" s="351"/>
      <c r="GF13" s="351"/>
      <c r="GG13" s="351"/>
      <c r="GH13" s="351"/>
      <c r="GI13" s="351"/>
      <c r="GJ13" s="351"/>
      <c r="GK13" s="351"/>
      <c r="GL13" s="351"/>
      <c r="GM13" s="351"/>
      <c r="GN13" s="351"/>
      <c r="GO13" s="351"/>
      <c r="GP13" s="351"/>
      <c r="GQ13" s="351"/>
      <c r="GR13" s="351"/>
      <c r="GS13" s="351"/>
      <c r="GT13" s="351"/>
      <c r="GU13" s="351"/>
      <c r="GV13" s="351"/>
      <c r="GW13" s="351"/>
      <c r="GX13" s="351"/>
      <c r="GY13" s="351"/>
      <c r="GZ13" s="351"/>
      <c r="HA13" s="351"/>
      <c r="HB13" s="351"/>
      <c r="HC13" s="351"/>
      <c r="HD13" s="351"/>
      <c r="HE13" s="351"/>
      <c r="HF13" s="351"/>
      <c r="HG13" s="351"/>
      <c r="HH13" s="351"/>
      <c r="HI13" s="351"/>
      <c r="HJ13" s="351"/>
      <c r="HK13" s="351"/>
      <c r="HL13" s="351"/>
      <c r="HM13" s="351"/>
      <c r="HN13" s="351"/>
      <c r="HO13" s="351"/>
      <c r="HP13" s="351"/>
      <c r="HQ13" s="351"/>
      <c r="HR13" s="351"/>
      <c r="HS13" s="351"/>
      <c r="HT13" s="351"/>
      <c r="HU13" s="351"/>
      <c r="HV13" s="351"/>
      <c r="HW13" s="351"/>
      <c r="HX13" s="351"/>
      <c r="HY13" s="351"/>
      <c r="HZ13" s="351"/>
      <c r="IA13" s="351"/>
      <c r="IB13" s="351"/>
      <c r="IC13" s="351"/>
      <c r="ID13" s="351"/>
      <c r="IE13" s="351"/>
      <c r="IF13" s="351"/>
      <c r="IG13" s="351"/>
      <c r="IH13" s="351"/>
      <c r="II13" s="351"/>
      <c r="IJ13" s="351"/>
      <c r="IK13" s="351"/>
      <c r="IL13" s="351"/>
      <c r="IM13" s="351"/>
      <c r="IN13" s="351"/>
      <c r="IO13" s="351"/>
      <c r="IP13" s="351"/>
      <c r="IQ13" s="351"/>
      <c r="IR13" s="351"/>
      <c r="IS13" s="351"/>
      <c r="IT13" s="351"/>
      <c r="IU13" s="351"/>
      <c r="IV13" s="351"/>
      <c r="IW13" s="351"/>
      <c r="IX13" s="351"/>
      <c r="IY13" s="351"/>
      <c r="IZ13" s="351"/>
      <c r="JA13" s="351"/>
      <c r="JB13" s="351"/>
      <c r="JC13" s="351"/>
      <c r="JD13" s="351"/>
      <c r="JE13" s="351"/>
      <c r="JF13" s="351"/>
      <c r="JG13" s="351"/>
      <c r="JH13" s="351"/>
      <c r="JI13" s="351"/>
      <c r="JJ13" s="351"/>
      <c r="JK13" s="351"/>
      <c r="JL13" s="351"/>
      <c r="JM13" s="351"/>
      <c r="JN13" s="351"/>
      <c r="JO13" s="351"/>
      <c r="JP13" s="351"/>
      <c r="JQ13" s="351"/>
      <c r="JR13" s="351"/>
      <c r="JS13" s="351"/>
      <c r="JT13" s="351"/>
      <c r="JU13" s="351"/>
      <c r="JV13" s="351"/>
      <c r="JW13" s="351"/>
      <c r="JX13" s="351"/>
      <c r="JY13" s="351"/>
      <c r="JZ13" s="351"/>
      <c r="KA13" s="351"/>
      <c r="KB13" s="351"/>
      <c r="KC13" s="351"/>
      <c r="KD13" s="351"/>
    </row>
    <row r="14" spans="1:640" s="76" customFormat="1" ht="24.95" customHeight="1" thickBot="1">
      <c r="B14" s="38"/>
      <c r="C14" s="38"/>
      <c r="D14" s="60"/>
      <c r="E14" s="351"/>
      <c r="F14" s="351"/>
      <c r="G14" s="351"/>
      <c r="H14" s="351"/>
      <c r="I14" s="351"/>
      <c r="J14" s="351"/>
      <c r="K14" s="351"/>
      <c r="L14" s="351"/>
      <c r="M14" s="351"/>
      <c r="N14" s="351"/>
      <c r="O14" s="351"/>
      <c r="P14" s="351"/>
      <c r="Q14" s="351"/>
      <c r="R14" s="351"/>
      <c r="S14" s="351"/>
      <c r="T14" s="351"/>
      <c r="U14" s="351"/>
      <c r="V14" s="351"/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351"/>
      <c r="AH14" s="351"/>
      <c r="AI14" s="351"/>
      <c r="AJ14" s="351"/>
      <c r="AK14" s="351"/>
      <c r="AL14" s="351"/>
      <c r="AM14" s="351"/>
      <c r="AN14" s="351"/>
      <c r="AO14" s="351"/>
      <c r="AP14" s="351"/>
      <c r="AQ14" s="351"/>
      <c r="AR14" s="351"/>
      <c r="AS14" s="351"/>
      <c r="AT14" s="351"/>
      <c r="AU14" s="351"/>
      <c r="AV14" s="351"/>
      <c r="AW14" s="351"/>
      <c r="AX14" s="351"/>
      <c r="AY14" s="351"/>
      <c r="AZ14" s="351"/>
      <c r="BA14" s="351"/>
      <c r="BB14" s="351"/>
      <c r="BC14" s="351"/>
      <c r="BD14" s="351"/>
      <c r="BE14" s="351"/>
      <c r="BF14" s="351"/>
      <c r="BG14" s="351"/>
      <c r="BH14" s="351"/>
      <c r="BI14" s="351"/>
      <c r="BJ14" s="351"/>
      <c r="BK14" s="351"/>
      <c r="BL14" s="351"/>
      <c r="BM14" s="351"/>
      <c r="BN14" s="351"/>
      <c r="BO14" s="351"/>
      <c r="BP14" s="351"/>
      <c r="BQ14" s="351"/>
      <c r="BR14" s="351"/>
      <c r="BS14" s="351"/>
      <c r="BT14" s="351"/>
      <c r="BU14" s="351"/>
      <c r="BV14" s="351"/>
      <c r="BW14" s="351"/>
      <c r="BX14" s="351"/>
      <c r="BY14" s="351"/>
      <c r="BZ14" s="351"/>
      <c r="CA14" s="351"/>
      <c r="CB14" s="351"/>
      <c r="CC14" s="351"/>
      <c r="CD14" s="351"/>
      <c r="CE14" s="351"/>
      <c r="CF14" s="351"/>
      <c r="CG14" s="351"/>
      <c r="CH14" s="351"/>
      <c r="CI14" s="351"/>
      <c r="CJ14" s="351"/>
      <c r="CK14" s="351"/>
      <c r="CL14" s="351"/>
      <c r="CM14" s="351"/>
      <c r="CN14" s="351"/>
      <c r="CO14" s="351"/>
      <c r="CP14" s="351"/>
      <c r="CQ14" s="351"/>
      <c r="CR14" s="351"/>
      <c r="CS14" s="351"/>
      <c r="CT14" s="351"/>
      <c r="CU14" s="351"/>
      <c r="CV14" s="351"/>
      <c r="CW14" s="351"/>
      <c r="CX14" s="351"/>
      <c r="CY14" s="351"/>
      <c r="CZ14" s="351"/>
      <c r="DA14" s="351"/>
      <c r="DB14" s="351"/>
      <c r="DC14" s="351"/>
      <c r="DD14" s="351"/>
      <c r="DE14" s="351"/>
      <c r="DF14" s="351"/>
      <c r="DG14" s="351"/>
      <c r="DH14" s="351"/>
      <c r="DI14" s="351"/>
      <c r="DJ14" s="351"/>
      <c r="DK14" s="351"/>
      <c r="DL14" s="351"/>
      <c r="DM14" s="351"/>
      <c r="DN14" s="351"/>
      <c r="DO14" s="351"/>
      <c r="DP14" s="351"/>
      <c r="DQ14" s="351"/>
      <c r="DR14" s="351"/>
      <c r="DS14" s="351"/>
      <c r="DT14" s="351"/>
      <c r="DU14" s="351"/>
      <c r="DV14" s="351"/>
      <c r="DW14" s="351"/>
      <c r="DX14" s="351"/>
      <c r="DY14" s="351"/>
      <c r="DZ14" s="351"/>
      <c r="EA14" s="351"/>
      <c r="EB14" s="351"/>
      <c r="EC14" s="351"/>
      <c r="ED14" s="351"/>
      <c r="EE14" s="351"/>
      <c r="EF14" s="351"/>
      <c r="EG14" s="351"/>
      <c r="EH14" s="351"/>
      <c r="EI14" s="351"/>
      <c r="EJ14" s="351"/>
      <c r="EK14" s="351"/>
      <c r="EL14" s="351"/>
      <c r="EM14" s="351"/>
      <c r="EN14" s="351"/>
      <c r="EO14" s="351"/>
      <c r="EP14" s="351"/>
      <c r="EQ14" s="351"/>
      <c r="ER14" s="351"/>
      <c r="ES14" s="351"/>
      <c r="ET14" s="351"/>
      <c r="EU14" s="351"/>
      <c r="EV14" s="351"/>
      <c r="EW14" s="351"/>
      <c r="EX14" s="351"/>
      <c r="EY14" s="351"/>
      <c r="EZ14" s="351"/>
      <c r="FA14" s="351"/>
      <c r="FB14" s="351"/>
      <c r="FC14" s="351"/>
      <c r="FD14" s="351"/>
      <c r="FE14" s="351"/>
      <c r="FF14" s="351"/>
      <c r="FG14" s="351"/>
      <c r="FH14" s="351"/>
      <c r="FI14" s="351"/>
      <c r="FJ14" s="351"/>
      <c r="FK14" s="351"/>
      <c r="FL14" s="351"/>
      <c r="FM14" s="351"/>
      <c r="FN14" s="351"/>
      <c r="FO14" s="351"/>
      <c r="FP14" s="351"/>
      <c r="FQ14" s="351"/>
      <c r="FR14" s="351"/>
      <c r="FS14" s="351"/>
      <c r="FT14" s="351"/>
      <c r="FU14" s="351"/>
      <c r="FV14" s="351"/>
      <c r="FW14" s="351"/>
      <c r="FX14" s="351"/>
      <c r="FY14" s="351"/>
      <c r="FZ14" s="351"/>
      <c r="GA14" s="351"/>
      <c r="GB14" s="351"/>
      <c r="GC14" s="351"/>
      <c r="GD14" s="351"/>
      <c r="GE14" s="351"/>
      <c r="GF14" s="351"/>
      <c r="GG14" s="351"/>
      <c r="GH14" s="351"/>
      <c r="GI14" s="351"/>
      <c r="GJ14" s="351"/>
      <c r="GK14" s="351"/>
      <c r="GL14" s="351"/>
      <c r="GM14" s="351"/>
      <c r="GN14" s="351"/>
      <c r="GO14" s="351"/>
      <c r="GP14" s="351"/>
      <c r="GQ14" s="351"/>
      <c r="GR14" s="351"/>
      <c r="GS14" s="351"/>
      <c r="GT14" s="351"/>
      <c r="GU14" s="351"/>
      <c r="GV14" s="351"/>
      <c r="GW14" s="351"/>
      <c r="GX14" s="351"/>
      <c r="GY14" s="351"/>
      <c r="GZ14" s="351"/>
      <c r="HA14" s="351"/>
      <c r="HB14" s="351"/>
      <c r="HC14" s="351"/>
      <c r="HD14" s="351"/>
      <c r="HE14" s="351"/>
      <c r="HF14" s="351"/>
      <c r="HG14" s="351"/>
      <c r="HH14" s="351"/>
      <c r="HI14" s="351"/>
      <c r="HJ14" s="351"/>
      <c r="HK14" s="351"/>
      <c r="HL14" s="351"/>
      <c r="HM14" s="351"/>
      <c r="HN14" s="351"/>
      <c r="HO14" s="351"/>
      <c r="HP14" s="351"/>
      <c r="HQ14" s="351"/>
      <c r="HR14" s="351"/>
      <c r="HS14" s="351"/>
      <c r="HT14" s="351"/>
      <c r="HU14" s="351"/>
      <c r="HV14" s="351"/>
      <c r="HW14" s="351"/>
      <c r="HX14" s="351"/>
      <c r="HY14" s="351"/>
      <c r="HZ14" s="351"/>
      <c r="IA14" s="351"/>
      <c r="IB14" s="351"/>
      <c r="IC14" s="351"/>
      <c r="ID14" s="351"/>
      <c r="IE14" s="351"/>
      <c r="IF14" s="351"/>
      <c r="IG14" s="351"/>
      <c r="IH14" s="351"/>
      <c r="II14" s="351"/>
      <c r="IJ14" s="351"/>
      <c r="IK14" s="351"/>
      <c r="IL14" s="351"/>
      <c r="IM14" s="351"/>
      <c r="IN14" s="351"/>
      <c r="IO14" s="351"/>
      <c r="IP14" s="351"/>
      <c r="IQ14" s="351"/>
      <c r="IR14" s="351"/>
      <c r="IS14" s="351"/>
      <c r="IT14" s="351"/>
      <c r="IU14" s="351"/>
      <c r="IV14" s="351"/>
      <c r="IW14" s="351"/>
      <c r="IX14" s="351"/>
      <c r="IY14" s="351"/>
      <c r="IZ14" s="351"/>
      <c r="JA14" s="351"/>
      <c r="JB14" s="351"/>
      <c r="JC14" s="351"/>
      <c r="JD14" s="351"/>
    </row>
    <row r="15" spans="1:640" s="75" customFormat="1" ht="23.25" customHeight="1" thickBot="1">
      <c r="B15" s="40" t="s">
        <v>54</v>
      </c>
      <c r="C15" s="40"/>
      <c r="D15" s="61"/>
      <c r="E15" s="351"/>
      <c r="F15" s="351"/>
      <c r="G15" s="351"/>
      <c r="H15" s="351"/>
      <c r="I15" s="351"/>
      <c r="J15" s="351"/>
      <c r="K15" s="351"/>
      <c r="L15" s="351"/>
      <c r="M15" s="351"/>
      <c r="N15" s="351"/>
      <c r="O15" s="351"/>
      <c r="P15" s="351"/>
      <c r="Q15" s="351"/>
      <c r="R15" s="351"/>
      <c r="S15" s="351"/>
      <c r="T15" s="351"/>
      <c r="U15" s="351"/>
      <c r="V15" s="351"/>
      <c r="W15" s="351"/>
      <c r="X15" s="878" t="s">
        <v>917</v>
      </c>
      <c r="Y15" s="883"/>
      <c r="Z15" s="883"/>
      <c r="AA15" s="883"/>
      <c r="AB15" s="879"/>
      <c r="AC15" s="884" t="s">
        <v>877</v>
      </c>
      <c r="AD15" s="885"/>
      <c r="AE15" s="885"/>
      <c r="AF15" s="885"/>
      <c r="AG15" s="885"/>
      <c r="AH15" s="885"/>
      <c r="AI15" s="885"/>
      <c r="AJ15" s="885"/>
      <c r="AK15" s="885"/>
      <c r="AL15" s="885"/>
      <c r="AM15" s="885"/>
      <c r="AN15" s="885"/>
      <c r="AO15" s="885"/>
      <c r="AP15" s="885"/>
      <c r="AQ15" s="885"/>
      <c r="AR15" s="885"/>
      <c r="AS15" s="885"/>
      <c r="AT15" s="885"/>
      <c r="AU15" s="885"/>
      <c r="AV15" s="886"/>
      <c r="AW15" s="351"/>
      <c r="AX15" s="351"/>
      <c r="AY15" s="351"/>
      <c r="AZ15" s="351"/>
      <c r="BA15" s="351"/>
      <c r="BB15" s="351"/>
      <c r="BC15" s="351"/>
      <c r="BD15" s="351"/>
      <c r="BE15" s="351"/>
      <c r="BF15" s="351"/>
      <c r="BG15" s="351"/>
      <c r="BH15" s="351"/>
      <c r="BI15" s="351"/>
      <c r="BJ15" s="878" t="s">
        <v>929</v>
      </c>
      <c r="BK15" s="883"/>
      <c r="BL15" s="883"/>
      <c r="BM15" s="883"/>
      <c r="BN15" s="879"/>
      <c r="BO15" s="884" t="s">
        <v>877</v>
      </c>
      <c r="BP15" s="885"/>
      <c r="BQ15" s="885"/>
      <c r="BR15" s="885"/>
      <c r="BS15" s="885"/>
      <c r="BT15" s="885"/>
      <c r="BU15" s="885"/>
      <c r="BV15" s="885"/>
      <c r="BW15" s="885"/>
      <c r="BX15" s="885"/>
      <c r="BY15" s="885"/>
      <c r="BZ15" s="885"/>
      <c r="CA15" s="885"/>
      <c r="CB15" s="885"/>
      <c r="CC15" s="885"/>
      <c r="CD15" s="885"/>
      <c r="CE15" s="885"/>
      <c r="CF15" s="885"/>
      <c r="CG15" s="885"/>
      <c r="CH15" s="886"/>
      <c r="CI15" s="351"/>
      <c r="CJ15" s="878" t="s">
        <v>931</v>
      </c>
      <c r="CK15" s="883"/>
      <c r="CL15" s="883"/>
      <c r="CM15" s="883"/>
      <c r="CN15" s="879"/>
      <c r="CO15" s="884" t="s">
        <v>875</v>
      </c>
      <c r="CP15" s="885"/>
      <c r="CQ15" s="885"/>
      <c r="CR15" s="885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6"/>
      <c r="DI15" s="351"/>
      <c r="DJ15" s="351"/>
      <c r="DK15" s="351"/>
      <c r="DL15" s="351"/>
      <c r="DM15" s="351"/>
      <c r="DN15" s="351"/>
      <c r="DO15" s="351"/>
      <c r="DP15" s="351"/>
      <c r="DQ15" s="351"/>
      <c r="DR15" s="351"/>
      <c r="DS15" s="351"/>
      <c r="DT15" s="351"/>
      <c r="DU15" s="878" t="s">
        <v>941</v>
      </c>
      <c r="DV15" s="883"/>
      <c r="DW15" s="883"/>
      <c r="DX15" s="883"/>
      <c r="DY15" s="879"/>
      <c r="DZ15" s="884" t="s">
        <v>877</v>
      </c>
      <c r="EA15" s="885"/>
      <c r="EB15" s="885"/>
      <c r="EC15" s="885"/>
      <c r="ED15" s="885"/>
      <c r="EE15" s="885"/>
      <c r="EF15" s="885"/>
      <c r="EG15" s="885"/>
      <c r="EH15" s="885"/>
      <c r="EI15" s="885"/>
      <c r="EJ15" s="885"/>
      <c r="EK15" s="885"/>
      <c r="EL15" s="885"/>
      <c r="EM15" s="885"/>
      <c r="EN15" s="885"/>
      <c r="EO15" s="885"/>
      <c r="EP15" s="885"/>
      <c r="EQ15" s="885"/>
      <c r="ER15" s="885"/>
      <c r="ES15" s="886"/>
      <c r="ET15" s="351"/>
      <c r="EU15" s="351"/>
      <c r="EV15" s="351"/>
      <c r="EW15" s="351"/>
      <c r="EX15" s="351"/>
      <c r="EY15" s="351"/>
      <c r="EZ15" s="351"/>
      <c r="FA15" s="351"/>
      <c r="FB15" s="878" t="s">
        <v>944</v>
      </c>
      <c r="FC15" s="883"/>
      <c r="FD15" s="883"/>
      <c r="FE15" s="883"/>
      <c r="FF15" s="879"/>
      <c r="FG15" s="884" t="s">
        <v>877</v>
      </c>
      <c r="FH15" s="885"/>
      <c r="FI15" s="885"/>
      <c r="FJ15" s="885"/>
      <c r="FK15" s="885"/>
      <c r="FL15" s="885"/>
      <c r="FM15" s="885"/>
      <c r="FN15" s="885"/>
      <c r="FO15" s="885"/>
      <c r="FP15" s="885"/>
      <c r="FQ15" s="885"/>
      <c r="FR15" s="885"/>
      <c r="FS15" s="885"/>
      <c r="FT15" s="885"/>
      <c r="FU15" s="885"/>
      <c r="FV15" s="885"/>
      <c r="FW15" s="885"/>
      <c r="FX15" s="885"/>
      <c r="FY15" s="885"/>
      <c r="FZ15" s="886"/>
      <c r="GA15" s="351"/>
      <c r="GB15" s="351"/>
      <c r="GC15" s="351"/>
      <c r="GD15" s="351"/>
      <c r="GE15" s="351"/>
      <c r="GF15" s="351"/>
      <c r="GG15" s="351"/>
      <c r="GH15" s="351"/>
      <c r="GI15" s="351"/>
      <c r="GJ15" s="351"/>
      <c r="GK15" s="878" t="s">
        <v>953</v>
      </c>
      <c r="GL15" s="883"/>
      <c r="GM15" s="883"/>
      <c r="GN15" s="883"/>
      <c r="GO15" s="879"/>
      <c r="GP15" s="884" t="s">
        <v>951</v>
      </c>
      <c r="GQ15" s="885"/>
      <c r="GR15" s="885"/>
      <c r="GS15" s="885"/>
      <c r="GT15" s="885"/>
      <c r="GU15" s="885"/>
      <c r="GV15" s="885"/>
      <c r="GW15" s="885"/>
      <c r="GX15" s="885"/>
      <c r="GY15" s="885"/>
      <c r="GZ15" s="885"/>
      <c r="HA15" s="885"/>
      <c r="HB15" s="885"/>
      <c r="HC15" s="885"/>
      <c r="HD15" s="885"/>
      <c r="HE15" s="885"/>
      <c r="HF15" s="885"/>
      <c r="HG15" s="885"/>
      <c r="HH15" s="885"/>
      <c r="HI15" s="886"/>
      <c r="HJ15" s="351"/>
      <c r="HK15" s="351"/>
      <c r="HL15" s="351"/>
      <c r="HM15" s="351"/>
      <c r="HN15" s="351"/>
      <c r="HO15" s="351"/>
      <c r="HP15" s="351"/>
      <c r="HQ15" s="351"/>
      <c r="HR15" s="351"/>
      <c r="HS15" s="351"/>
      <c r="HT15" s="351"/>
      <c r="HU15" s="351"/>
      <c r="HV15" s="351"/>
      <c r="HW15" s="351"/>
      <c r="HX15" s="351"/>
      <c r="HY15" s="351"/>
      <c r="HZ15" s="351"/>
      <c r="IA15" s="351"/>
      <c r="IB15" s="351"/>
      <c r="IC15" s="351"/>
      <c r="ID15" s="351"/>
      <c r="IE15" s="351"/>
      <c r="IF15" s="351"/>
      <c r="IG15" s="351"/>
      <c r="IH15" s="351"/>
      <c r="II15" s="351"/>
      <c r="IJ15" s="351"/>
      <c r="IK15" s="351"/>
      <c r="IL15" s="351"/>
      <c r="IM15" s="351"/>
      <c r="IN15" s="351"/>
      <c r="IO15" s="351"/>
      <c r="IP15" s="351"/>
      <c r="IQ15" s="351"/>
      <c r="IR15" s="351"/>
      <c r="IS15" s="351"/>
      <c r="IT15" s="351"/>
      <c r="IU15" s="351"/>
      <c r="IV15" s="351"/>
      <c r="IW15" s="351"/>
      <c r="IX15" s="351"/>
      <c r="IY15" s="351"/>
      <c r="IZ15" s="351"/>
      <c r="JA15" s="351"/>
      <c r="JB15" s="351"/>
      <c r="JC15" s="351"/>
      <c r="JD15" s="351"/>
      <c r="JE15" s="351"/>
      <c r="JF15" s="351"/>
      <c r="JG15" s="351"/>
    </row>
    <row r="16" spans="1:640" s="77" customFormat="1" ht="24.95" customHeight="1" thickBot="1">
      <c r="B16" s="40"/>
      <c r="C16" s="40"/>
      <c r="D16" s="61"/>
      <c r="E16" s="351"/>
      <c r="F16" s="351"/>
      <c r="G16" s="351"/>
      <c r="H16" s="351"/>
      <c r="I16" s="351"/>
      <c r="J16" s="351"/>
      <c r="K16" s="351"/>
      <c r="L16" s="351"/>
      <c r="M16" s="351"/>
      <c r="N16" s="351"/>
      <c r="O16" s="351"/>
      <c r="P16" s="351"/>
      <c r="Q16" s="351"/>
      <c r="R16" s="351"/>
      <c r="S16" s="351"/>
      <c r="T16" s="351"/>
      <c r="U16" s="351"/>
      <c r="V16" s="351"/>
      <c r="W16" s="351"/>
      <c r="X16" s="887" t="s">
        <v>868</v>
      </c>
      <c r="Y16" s="888"/>
      <c r="Z16" s="888"/>
      <c r="AA16" s="888"/>
      <c r="AB16" s="888"/>
      <c r="AC16" s="888"/>
      <c r="AD16" s="888"/>
      <c r="AE16" s="888"/>
      <c r="AF16" s="888"/>
      <c r="AG16" s="889"/>
      <c r="AH16" s="871" t="s">
        <v>869</v>
      </c>
      <c r="AI16" s="872"/>
      <c r="AJ16" s="872"/>
      <c r="AK16" s="872"/>
      <c r="AL16" s="872"/>
      <c r="AM16" s="872"/>
      <c r="AN16" s="873" t="s">
        <v>870</v>
      </c>
      <c r="AO16" s="874"/>
      <c r="AP16" s="874"/>
      <c r="AQ16" s="874"/>
      <c r="AR16" s="875" t="s">
        <v>871</v>
      </c>
      <c r="AS16" s="876"/>
      <c r="AT16" s="877"/>
      <c r="AU16" s="878"/>
      <c r="AV16" s="879"/>
      <c r="AW16" s="351"/>
      <c r="AX16" s="351"/>
      <c r="AY16" s="351"/>
      <c r="AZ16" s="351"/>
      <c r="BA16" s="351"/>
      <c r="BB16" s="351"/>
      <c r="BC16" s="351"/>
      <c r="BD16" s="351"/>
      <c r="BE16" s="351"/>
      <c r="BF16" s="351"/>
      <c r="BG16" s="351"/>
      <c r="BH16" s="351"/>
      <c r="BI16" s="351"/>
      <c r="BJ16" s="887" t="s">
        <v>868</v>
      </c>
      <c r="BK16" s="888"/>
      <c r="BL16" s="888"/>
      <c r="BM16" s="888"/>
      <c r="BN16" s="888"/>
      <c r="BO16" s="888"/>
      <c r="BP16" s="888"/>
      <c r="BQ16" s="888"/>
      <c r="BR16" s="888"/>
      <c r="BS16" s="889"/>
      <c r="BT16" s="871" t="s">
        <v>869</v>
      </c>
      <c r="BU16" s="872"/>
      <c r="BV16" s="872"/>
      <c r="BW16" s="872"/>
      <c r="BX16" s="872"/>
      <c r="BY16" s="872"/>
      <c r="BZ16" s="873" t="s">
        <v>870</v>
      </c>
      <c r="CA16" s="874"/>
      <c r="CB16" s="874"/>
      <c r="CC16" s="874"/>
      <c r="CD16" s="875" t="s">
        <v>871</v>
      </c>
      <c r="CE16" s="876"/>
      <c r="CF16" s="877"/>
      <c r="CG16" s="878"/>
      <c r="CH16" s="879"/>
      <c r="CI16" s="351"/>
      <c r="CJ16" s="887" t="s">
        <v>868</v>
      </c>
      <c r="CK16" s="888"/>
      <c r="CL16" s="888"/>
      <c r="CM16" s="888"/>
      <c r="CN16" s="888"/>
      <c r="CO16" s="888"/>
      <c r="CP16" s="888"/>
      <c r="CQ16" s="888"/>
      <c r="CR16" s="888"/>
      <c r="CS16" s="889"/>
      <c r="CT16" s="871" t="s">
        <v>869</v>
      </c>
      <c r="CU16" s="872"/>
      <c r="CV16" s="872"/>
      <c r="CW16" s="872"/>
      <c r="CX16" s="872"/>
      <c r="CY16" s="872"/>
      <c r="CZ16" s="873" t="s">
        <v>870</v>
      </c>
      <c r="DA16" s="874"/>
      <c r="DB16" s="874"/>
      <c r="DC16" s="874"/>
      <c r="DD16" s="875" t="s">
        <v>871</v>
      </c>
      <c r="DE16" s="876"/>
      <c r="DF16" s="877"/>
      <c r="DG16" s="878"/>
      <c r="DH16" s="879"/>
      <c r="DI16" s="351"/>
      <c r="DJ16" s="351"/>
      <c r="DK16" s="351"/>
      <c r="DL16" s="351"/>
      <c r="DM16" s="351"/>
      <c r="DN16" s="351"/>
      <c r="DO16" s="351"/>
      <c r="DP16" s="351"/>
      <c r="DQ16" s="351"/>
      <c r="DR16" s="351"/>
      <c r="DS16" s="351"/>
      <c r="DT16" s="351"/>
      <c r="DU16" s="887" t="s">
        <v>868</v>
      </c>
      <c r="DV16" s="888"/>
      <c r="DW16" s="888"/>
      <c r="DX16" s="888"/>
      <c r="DY16" s="888"/>
      <c r="DZ16" s="888"/>
      <c r="EA16" s="888"/>
      <c r="EB16" s="888"/>
      <c r="EC16" s="888"/>
      <c r="ED16" s="889"/>
      <c r="EE16" s="871" t="s">
        <v>869</v>
      </c>
      <c r="EF16" s="872"/>
      <c r="EG16" s="872"/>
      <c r="EH16" s="872"/>
      <c r="EI16" s="872"/>
      <c r="EJ16" s="872"/>
      <c r="EK16" s="873" t="s">
        <v>870</v>
      </c>
      <c r="EL16" s="874"/>
      <c r="EM16" s="874"/>
      <c r="EN16" s="874"/>
      <c r="EO16" s="875" t="s">
        <v>871</v>
      </c>
      <c r="EP16" s="876"/>
      <c r="EQ16" s="877"/>
      <c r="ER16" s="878"/>
      <c r="ES16" s="879"/>
      <c r="ET16" s="351"/>
      <c r="EU16" s="351"/>
      <c r="EV16" s="351"/>
      <c r="EW16" s="351"/>
      <c r="EX16" s="351"/>
      <c r="EY16" s="351"/>
      <c r="EZ16" s="351"/>
      <c r="FA16" s="351"/>
      <c r="FB16" s="887" t="s">
        <v>868</v>
      </c>
      <c r="FC16" s="888"/>
      <c r="FD16" s="888"/>
      <c r="FE16" s="888"/>
      <c r="FF16" s="888"/>
      <c r="FG16" s="888"/>
      <c r="FH16" s="888"/>
      <c r="FI16" s="888"/>
      <c r="FJ16" s="888"/>
      <c r="FK16" s="889"/>
      <c r="FL16" s="871" t="s">
        <v>869</v>
      </c>
      <c r="FM16" s="872"/>
      <c r="FN16" s="872"/>
      <c r="FO16" s="872"/>
      <c r="FP16" s="872"/>
      <c r="FQ16" s="872"/>
      <c r="FR16" s="873" t="s">
        <v>870</v>
      </c>
      <c r="FS16" s="874"/>
      <c r="FT16" s="874"/>
      <c r="FU16" s="874"/>
      <c r="FV16" s="875" t="s">
        <v>871</v>
      </c>
      <c r="FW16" s="876"/>
      <c r="FX16" s="877"/>
      <c r="FY16" s="878"/>
      <c r="FZ16" s="879"/>
      <c r="GA16" s="351"/>
      <c r="GB16" s="351"/>
      <c r="GC16" s="351"/>
      <c r="GD16" s="351"/>
      <c r="GE16" s="351"/>
      <c r="GF16" s="351"/>
      <c r="GG16" s="351"/>
      <c r="GH16" s="351"/>
      <c r="GI16" s="351"/>
      <c r="GJ16" s="351"/>
      <c r="GK16" s="887" t="s">
        <v>868</v>
      </c>
      <c r="GL16" s="888"/>
      <c r="GM16" s="888"/>
      <c r="GN16" s="888"/>
      <c r="GO16" s="888"/>
      <c r="GP16" s="888"/>
      <c r="GQ16" s="888"/>
      <c r="GR16" s="888"/>
      <c r="GS16" s="888"/>
      <c r="GT16" s="889"/>
      <c r="GU16" s="871" t="s">
        <v>869</v>
      </c>
      <c r="GV16" s="872"/>
      <c r="GW16" s="872"/>
      <c r="GX16" s="872"/>
      <c r="GY16" s="872"/>
      <c r="GZ16" s="872"/>
      <c r="HA16" s="873" t="s">
        <v>870</v>
      </c>
      <c r="HB16" s="874"/>
      <c r="HC16" s="874"/>
      <c r="HD16" s="874"/>
      <c r="HE16" s="875" t="s">
        <v>871</v>
      </c>
      <c r="HF16" s="876"/>
      <c r="HG16" s="877"/>
      <c r="HH16" s="878"/>
      <c r="HI16" s="879"/>
      <c r="HJ16" s="351"/>
      <c r="HK16" s="351"/>
      <c r="HL16" s="351"/>
      <c r="HM16" s="351"/>
      <c r="HN16" s="351"/>
      <c r="HO16" s="351"/>
      <c r="HP16" s="351"/>
      <c r="HQ16" s="351"/>
      <c r="HR16" s="351"/>
      <c r="HS16" s="351"/>
      <c r="HT16" s="351"/>
      <c r="HU16" s="351"/>
      <c r="HV16" s="351"/>
      <c r="HW16" s="351"/>
      <c r="HX16" s="351"/>
      <c r="HY16" s="351"/>
      <c r="HZ16" s="351"/>
      <c r="IA16" s="351"/>
      <c r="IB16" s="351"/>
      <c r="IC16" s="351"/>
      <c r="ID16" s="351"/>
      <c r="IE16" s="351"/>
      <c r="IF16" s="351"/>
      <c r="IG16" s="351"/>
      <c r="IH16" s="351"/>
      <c r="II16" s="351"/>
      <c r="IJ16" s="351"/>
      <c r="IK16" s="351"/>
      <c r="IL16" s="351"/>
      <c r="IM16" s="351"/>
      <c r="IN16" s="351"/>
      <c r="IO16" s="351"/>
      <c r="IP16" s="351"/>
      <c r="IQ16" s="351"/>
      <c r="IR16" s="351"/>
      <c r="IS16" s="351"/>
      <c r="IT16" s="351"/>
      <c r="IU16" s="351"/>
      <c r="IV16" s="351"/>
      <c r="IW16" s="351"/>
      <c r="IX16" s="351"/>
      <c r="IY16" s="351"/>
      <c r="IZ16" s="351"/>
      <c r="JA16" s="351"/>
      <c r="JB16" s="351"/>
      <c r="JC16" s="351"/>
      <c r="JD16" s="351"/>
      <c r="JE16" s="351"/>
      <c r="JF16" s="351"/>
      <c r="JG16" s="351"/>
    </row>
    <row r="17" spans="1:640" s="77" customFormat="1" ht="23.25" customHeight="1" thickBot="1">
      <c r="B17" s="46"/>
      <c r="C17" s="46"/>
      <c r="D17" s="62"/>
      <c r="E17" s="351"/>
      <c r="F17" s="351"/>
      <c r="G17" s="351"/>
      <c r="H17" s="351"/>
      <c r="I17" s="351"/>
      <c r="J17" s="351"/>
      <c r="K17" s="351"/>
      <c r="L17" s="351"/>
      <c r="M17" s="351"/>
      <c r="N17" s="351"/>
      <c r="O17" s="351"/>
      <c r="P17" s="351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1"/>
      <c r="AS17" s="351"/>
      <c r="AT17" s="351"/>
      <c r="AU17" s="351"/>
      <c r="AV17" s="351"/>
      <c r="AW17" s="351"/>
      <c r="AX17" s="351"/>
      <c r="AY17" s="351"/>
      <c r="AZ17" s="351"/>
      <c r="BA17" s="351"/>
      <c r="BB17" s="351"/>
      <c r="BC17" s="351"/>
      <c r="BD17" s="351"/>
      <c r="BE17" s="351"/>
      <c r="BF17" s="351"/>
      <c r="BG17" s="351"/>
      <c r="BH17" s="351"/>
      <c r="BI17" s="351"/>
      <c r="BJ17" s="351"/>
      <c r="BK17" s="351"/>
      <c r="BL17" s="351"/>
      <c r="BM17" s="351"/>
      <c r="BN17" s="351"/>
      <c r="BO17" s="351"/>
      <c r="BP17" s="351"/>
      <c r="BQ17" s="351"/>
      <c r="BR17" s="351"/>
      <c r="BS17" s="351"/>
      <c r="BT17" s="351"/>
      <c r="BU17" s="351"/>
      <c r="BV17" s="351"/>
      <c r="BW17" s="351"/>
      <c r="BX17" s="351"/>
      <c r="BY17" s="351"/>
      <c r="BZ17" s="351"/>
      <c r="CA17" s="351"/>
      <c r="CB17" s="351"/>
      <c r="CC17" s="351"/>
      <c r="CD17" s="351"/>
      <c r="CE17" s="351"/>
      <c r="CF17" s="351"/>
      <c r="CG17" s="351"/>
      <c r="CH17" s="351"/>
      <c r="CI17" s="351"/>
      <c r="CJ17" s="351"/>
      <c r="CK17" s="351"/>
      <c r="CL17" s="351"/>
      <c r="CM17" s="351"/>
      <c r="CN17" s="351"/>
      <c r="CO17" s="351"/>
      <c r="CP17" s="351"/>
      <c r="CQ17" s="351"/>
      <c r="CR17" s="351"/>
      <c r="CS17" s="351"/>
      <c r="CT17" s="351"/>
      <c r="CU17" s="351"/>
      <c r="CV17" s="351"/>
      <c r="CW17" s="351"/>
      <c r="CX17" s="351"/>
      <c r="CY17" s="351"/>
      <c r="CZ17" s="351"/>
      <c r="DA17" s="351"/>
      <c r="DB17" s="351"/>
      <c r="DC17" s="351"/>
      <c r="DD17" s="351"/>
      <c r="DE17" s="351"/>
      <c r="DF17" s="351"/>
      <c r="DG17" s="351"/>
      <c r="DH17" s="351"/>
      <c r="DI17" s="351"/>
      <c r="DJ17" s="351"/>
      <c r="DK17" s="351"/>
      <c r="DL17" s="351"/>
      <c r="DM17" s="351"/>
      <c r="DN17" s="351"/>
      <c r="DO17" s="351"/>
      <c r="DP17" s="351"/>
      <c r="DQ17" s="351"/>
      <c r="DR17" s="351"/>
      <c r="DS17" s="351"/>
      <c r="DT17" s="351"/>
      <c r="DU17" s="351"/>
      <c r="DV17" s="351"/>
      <c r="DW17" s="351"/>
      <c r="DX17" s="351"/>
      <c r="DY17" s="351"/>
      <c r="DZ17" s="351"/>
      <c r="EA17" s="351"/>
      <c r="EB17" s="351"/>
      <c r="EC17" s="351"/>
      <c r="ED17" s="351"/>
      <c r="EE17" s="351"/>
      <c r="EF17" s="351"/>
      <c r="EG17" s="351"/>
      <c r="EH17" s="351"/>
      <c r="EI17" s="351"/>
      <c r="EJ17" s="351"/>
      <c r="EK17" s="351"/>
      <c r="EL17" s="351"/>
      <c r="EM17" s="351"/>
      <c r="EN17" s="351"/>
      <c r="EO17" s="351"/>
      <c r="EP17" s="351"/>
      <c r="EQ17" s="351"/>
      <c r="ER17" s="351"/>
      <c r="ES17" s="351"/>
      <c r="ET17" s="351"/>
      <c r="EU17" s="351"/>
      <c r="EV17" s="351"/>
      <c r="EW17" s="351"/>
      <c r="EX17" s="351"/>
      <c r="EY17" s="351"/>
      <c r="EZ17" s="351"/>
      <c r="FA17" s="351"/>
      <c r="FB17" s="351"/>
      <c r="FC17" s="351"/>
      <c r="FD17" s="351"/>
      <c r="FE17" s="351"/>
      <c r="FF17" s="351"/>
      <c r="FG17" s="351"/>
      <c r="FH17" s="351"/>
      <c r="FI17" s="351"/>
      <c r="FJ17" s="351"/>
      <c r="FK17" s="351"/>
      <c r="FL17" s="351"/>
      <c r="FM17" s="351"/>
      <c r="FN17" s="351"/>
      <c r="FO17" s="351"/>
      <c r="FP17" s="351"/>
      <c r="FQ17" s="351"/>
      <c r="FR17" s="351"/>
      <c r="FS17" s="351"/>
      <c r="FT17" s="351"/>
      <c r="FU17" s="351"/>
      <c r="FV17" s="351"/>
      <c r="FW17" s="351"/>
      <c r="FX17" s="351"/>
      <c r="FY17" s="351"/>
      <c r="FZ17" s="351"/>
      <c r="GA17" s="351"/>
      <c r="GB17" s="351"/>
      <c r="GC17" s="351"/>
      <c r="GD17" s="351"/>
      <c r="GE17" s="351"/>
      <c r="GF17" s="351"/>
      <c r="GG17" s="351"/>
      <c r="GH17" s="351"/>
      <c r="GI17" s="351"/>
      <c r="GJ17" s="351"/>
      <c r="GK17" s="351"/>
      <c r="GL17" s="351"/>
      <c r="GM17" s="351"/>
      <c r="GN17" s="351"/>
      <c r="GO17" s="351"/>
      <c r="GP17" s="351"/>
      <c r="GQ17" s="351"/>
      <c r="GR17" s="351"/>
      <c r="GS17" s="351"/>
      <c r="GT17" s="351"/>
      <c r="GU17" s="351"/>
      <c r="GV17" s="351"/>
      <c r="GW17" s="351"/>
      <c r="GX17" s="351"/>
      <c r="GY17" s="351"/>
      <c r="GZ17" s="351"/>
      <c r="HA17" s="351"/>
      <c r="HB17" s="351"/>
      <c r="HC17" s="351"/>
      <c r="HD17" s="351"/>
      <c r="HE17" s="351"/>
      <c r="HF17" s="351"/>
      <c r="HG17" s="351"/>
      <c r="HH17" s="351"/>
      <c r="HI17" s="351"/>
      <c r="HJ17" s="351"/>
      <c r="HK17" s="351"/>
      <c r="HL17" s="351"/>
      <c r="HM17" s="351"/>
      <c r="HN17" s="351"/>
      <c r="HO17" s="351"/>
      <c r="HP17" s="351"/>
      <c r="HQ17" s="351"/>
      <c r="HR17" s="351"/>
      <c r="HS17" s="351"/>
      <c r="HT17" s="351"/>
      <c r="HU17" s="351"/>
      <c r="HV17" s="351"/>
      <c r="HW17" s="351"/>
      <c r="HX17" s="351"/>
      <c r="HY17" s="351"/>
      <c r="HZ17" s="351"/>
      <c r="IA17" s="351"/>
      <c r="IB17" s="351"/>
      <c r="IC17" s="351"/>
      <c r="ID17" s="351"/>
      <c r="IE17" s="351"/>
      <c r="IF17" s="351"/>
      <c r="IG17" s="351"/>
      <c r="IH17" s="351"/>
      <c r="II17" s="351"/>
      <c r="IJ17" s="351"/>
      <c r="IK17" s="351"/>
      <c r="IL17" s="351"/>
      <c r="IM17" s="351"/>
      <c r="IN17" s="351"/>
      <c r="IO17" s="351"/>
      <c r="IP17" s="351"/>
      <c r="IQ17" s="351"/>
      <c r="IR17" s="351"/>
      <c r="IS17" s="351"/>
      <c r="IT17" s="351"/>
      <c r="IU17" s="351"/>
      <c r="IV17" s="351"/>
      <c r="IW17" s="351"/>
      <c r="IX17" s="351"/>
      <c r="IY17" s="351"/>
      <c r="IZ17" s="351"/>
      <c r="JA17" s="351"/>
      <c r="JB17" s="351"/>
      <c r="JC17" s="351"/>
      <c r="JD17" s="351"/>
      <c r="JE17" s="351"/>
      <c r="JF17" s="351"/>
      <c r="JG17" s="351"/>
      <c r="JH17" s="351"/>
      <c r="JI17" s="351"/>
      <c r="JJ17" s="351"/>
      <c r="JK17" s="351"/>
      <c r="JL17" s="351"/>
      <c r="JM17" s="351"/>
      <c r="JN17" s="351"/>
      <c r="JO17" s="351"/>
      <c r="JP17" s="351"/>
      <c r="JQ17" s="351"/>
    </row>
    <row r="18" spans="1:640" s="77" customFormat="1" ht="24.6" customHeight="1" thickBot="1">
      <c r="B18" s="40" t="s">
        <v>55</v>
      </c>
      <c r="C18" s="40"/>
      <c r="D18" s="61"/>
      <c r="E18" s="351"/>
      <c r="F18" s="351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  <c r="AQ18" s="351"/>
      <c r="AR18" s="351"/>
      <c r="AS18" s="351"/>
      <c r="AT18" s="351"/>
      <c r="AU18" s="878" t="s">
        <v>920</v>
      </c>
      <c r="AV18" s="883"/>
      <c r="AW18" s="883"/>
      <c r="AX18" s="883"/>
      <c r="AY18" s="879"/>
      <c r="AZ18" s="884" t="s">
        <v>877</v>
      </c>
      <c r="BA18" s="885"/>
      <c r="BB18" s="885"/>
      <c r="BC18" s="885"/>
      <c r="BD18" s="885"/>
      <c r="BE18" s="885"/>
      <c r="BF18" s="885"/>
      <c r="BG18" s="885"/>
      <c r="BH18" s="885"/>
      <c r="BI18" s="885"/>
      <c r="BJ18" s="885"/>
      <c r="BK18" s="885"/>
      <c r="BL18" s="885"/>
      <c r="BM18" s="885"/>
      <c r="BN18" s="885"/>
      <c r="BO18" s="885"/>
      <c r="BP18" s="885"/>
      <c r="BQ18" s="885"/>
      <c r="BR18" s="885"/>
      <c r="BS18" s="886"/>
      <c r="BT18" s="351"/>
      <c r="BU18" s="351"/>
      <c r="BV18" s="878" t="s">
        <v>930</v>
      </c>
      <c r="BW18" s="883"/>
      <c r="BX18" s="883"/>
      <c r="BY18" s="883"/>
      <c r="BZ18" s="879"/>
      <c r="CA18" s="884" t="s">
        <v>875</v>
      </c>
      <c r="CB18" s="885"/>
      <c r="CC18" s="885"/>
      <c r="CD18" s="885"/>
      <c r="CE18" s="885"/>
      <c r="CF18" s="885"/>
      <c r="CG18" s="885"/>
      <c r="CH18" s="885"/>
      <c r="CI18" s="885"/>
      <c r="CJ18" s="885"/>
      <c r="CK18" s="885"/>
      <c r="CL18" s="885"/>
      <c r="CM18" s="885"/>
      <c r="CN18" s="885"/>
      <c r="CO18" s="885"/>
      <c r="CP18" s="885"/>
      <c r="CQ18" s="885"/>
      <c r="CR18" s="885"/>
      <c r="CS18" s="885"/>
      <c r="CT18" s="886"/>
      <c r="CU18" s="351"/>
      <c r="CV18" s="351"/>
      <c r="CW18" s="351"/>
      <c r="CX18" s="351"/>
      <c r="CY18" s="878" t="s">
        <v>939</v>
      </c>
      <c r="CZ18" s="883"/>
      <c r="DA18" s="883"/>
      <c r="DB18" s="883"/>
      <c r="DC18" s="879"/>
      <c r="DD18" s="884" t="s">
        <v>877</v>
      </c>
      <c r="DE18" s="885"/>
      <c r="DF18" s="885"/>
      <c r="DG18" s="885"/>
      <c r="DH18" s="885"/>
      <c r="DI18" s="885"/>
      <c r="DJ18" s="885"/>
      <c r="DK18" s="885"/>
      <c r="DL18" s="885"/>
      <c r="DM18" s="885"/>
      <c r="DN18" s="885"/>
      <c r="DO18" s="885"/>
      <c r="DP18" s="885"/>
      <c r="DQ18" s="885"/>
      <c r="DR18" s="885"/>
      <c r="DS18" s="885"/>
      <c r="DT18" s="885"/>
      <c r="DU18" s="885"/>
      <c r="DV18" s="885"/>
      <c r="DW18" s="886"/>
      <c r="DX18" s="351"/>
      <c r="DY18" s="351"/>
      <c r="DZ18" s="351"/>
      <c r="EA18" s="351"/>
      <c r="EB18" s="351"/>
      <c r="EC18" s="351"/>
      <c r="ED18" s="351"/>
      <c r="EE18" s="351"/>
      <c r="EF18" s="878" t="s">
        <v>942</v>
      </c>
      <c r="EG18" s="883"/>
      <c r="EH18" s="883"/>
      <c r="EI18" s="883"/>
      <c r="EJ18" s="879"/>
      <c r="EK18" s="884" t="s">
        <v>877</v>
      </c>
      <c r="EL18" s="885"/>
      <c r="EM18" s="885"/>
      <c r="EN18" s="885"/>
      <c r="EO18" s="885"/>
      <c r="EP18" s="885"/>
      <c r="EQ18" s="885"/>
      <c r="ER18" s="885"/>
      <c r="ES18" s="885"/>
      <c r="ET18" s="885"/>
      <c r="EU18" s="885"/>
      <c r="EV18" s="885"/>
      <c r="EW18" s="885"/>
      <c r="EX18" s="885"/>
      <c r="EY18" s="885"/>
      <c r="EZ18" s="885"/>
      <c r="FA18" s="885"/>
      <c r="FB18" s="885"/>
      <c r="FC18" s="885"/>
      <c r="FD18" s="886"/>
      <c r="FE18" s="351"/>
      <c r="FF18" s="351"/>
      <c r="FG18" s="351"/>
      <c r="FH18" s="351"/>
      <c r="FI18" s="351"/>
      <c r="FJ18" s="351"/>
      <c r="FK18" s="351"/>
      <c r="FL18" s="351"/>
      <c r="FM18" s="878" t="s">
        <v>945</v>
      </c>
      <c r="FN18" s="883"/>
      <c r="FO18" s="883"/>
      <c r="FP18" s="883"/>
      <c r="FQ18" s="879"/>
      <c r="FR18" s="884" t="s">
        <v>877</v>
      </c>
      <c r="FS18" s="885"/>
      <c r="FT18" s="885"/>
      <c r="FU18" s="885"/>
      <c r="FV18" s="885"/>
      <c r="FW18" s="885"/>
      <c r="FX18" s="885"/>
      <c r="FY18" s="885"/>
      <c r="FZ18" s="885"/>
      <c r="GA18" s="885"/>
      <c r="GB18" s="885"/>
      <c r="GC18" s="885"/>
      <c r="GD18" s="885"/>
      <c r="GE18" s="885"/>
      <c r="GF18" s="885"/>
      <c r="GG18" s="885"/>
      <c r="GH18" s="885"/>
      <c r="GI18" s="885"/>
      <c r="GJ18" s="885"/>
      <c r="GK18" s="886"/>
      <c r="GL18" s="351"/>
      <c r="GM18" s="351"/>
      <c r="GN18" s="351"/>
      <c r="GO18" s="351"/>
      <c r="GP18" s="351"/>
      <c r="GQ18" s="351"/>
      <c r="GR18" s="351"/>
      <c r="GS18" s="351"/>
      <c r="GT18" s="351"/>
      <c r="GU18" s="351"/>
      <c r="GV18" s="351"/>
      <c r="GW18" s="351"/>
      <c r="GX18" s="351"/>
      <c r="GY18" s="351"/>
      <c r="GZ18" s="351"/>
      <c r="HA18" s="351"/>
      <c r="HB18" s="351"/>
      <c r="HC18" s="351"/>
      <c r="HD18" s="351"/>
      <c r="HE18" s="351"/>
      <c r="HF18" s="351"/>
      <c r="HG18" s="351"/>
      <c r="HH18" s="351"/>
      <c r="HI18" s="351"/>
      <c r="HJ18" s="351"/>
      <c r="HK18" s="351"/>
      <c r="HL18" s="351"/>
      <c r="HM18" s="351"/>
      <c r="HN18" s="351"/>
      <c r="HO18" s="351"/>
      <c r="HP18" s="351"/>
      <c r="HQ18" s="351"/>
      <c r="HR18" s="351"/>
      <c r="HS18" s="351"/>
      <c r="HT18" s="351"/>
      <c r="HU18" s="351"/>
      <c r="HV18" s="351"/>
      <c r="HW18" s="351"/>
      <c r="HX18" s="351"/>
      <c r="HY18" s="351"/>
      <c r="HZ18" s="351"/>
      <c r="IA18" s="351"/>
      <c r="IB18" s="351"/>
      <c r="IC18" s="351"/>
      <c r="ID18" s="351"/>
      <c r="IE18" s="351"/>
      <c r="IF18" s="351"/>
      <c r="IG18" s="351"/>
      <c r="IH18" s="351"/>
      <c r="II18" s="351"/>
      <c r="IJ18" s="351"/>
      <c r="IK18" s="351"/>
      <c r="IL18" s="351"/>
      <c r="IM18" s="351"/>
      <c r="IN18" s="351"/>
      <c r="IO18" s="351"/>
      <c r="IP18" s="351"/>
      <c r="IQ18" s="351"/>
      <c r="IR18" s="351"/>
      <c r="IS18" s="351"/>
      <c r="IT18" s="351"/>
      <c r="IU18" s="351"/>
      <c r="IV18" s="351"/>
      <c r="IW18" s="351"/>
      <c r="IX18" s="351"/>
      <c r="IY18" s="351"/>
      <c r="IZ18" s="351"/>
      <c r="JA18" s="351"/>
      <c r="JB18" s="351"/>
      <c r="JC18" s="351"/>
      <c r="JD18" s="351"/>
      <c r="JE18" s="351"/>
    </row>
    <row r="19" spans="1:640" s="77" customFormat="1" ht="24.75" customHeight="1" thickBot="1">
      <c r="B19" s="40"/>
      <c r="C19" s="40"/>
      <c r="D19" s="61"/>
      <c r="E19" s="351"/>
      <c r="F19" s="351"/>
      <c r="G19" s="351"/>
      <c r="H19" s="351"/>
      <c r="I19" s="351"/>
      <c r="J19" s="351"/>
      <c r="K19" s="351"/>
      <c r="L19" s="351"/>
      <c r="M19" s="351"/>
      <c r="N19" s="351"/>
      <c r="O19" s="351"/>
      <c r="P19" s="351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887" t="s">
        <v>868</v>
      </c>
      <c r="AV19" s="888"/>
      <c r="AW19" s="888"/>
      <c r="AX19" s="888"/>
      <c r="AY19" s="888"/>
      <c r="AZ19" s="888"/>
      <c r="BA19" s="888"/>
      <c r="BB19" s="888"/>
      <c r="BC19" s="888"/>
      <c r="BD19" s="889"/>
      <c r="BE19" s="871" t="s">
        <v>869</v>
      </c>
      <c r="BF19" s="872"/>
      <c r="BG19" s="872"/>
      <c r="BH19" s="872"/>
      <c r="BI19" s="872"/>
      <c r="BJ19" s="872"/>
      <c r="BK19" s="873" t="s">
        <v>870</v>
      </c>
      <c r="BL19" s="874"/>
      <c r="BM19" s="874"/>
      <c r="BN19" s="874"/>
      <c r="BO19" s="875" t="s">
        <v>871</v>
      </c>
      <c r="BP19" s="876"/>
      <c r="BQ19" s="877"/>
      <c r="BR19" s="878"/>
      <c r="BS19" s="879"/>
      <c r="BT19" s="351"/>
      <c r="BU19" s="351"/>
      <c r="BV19" s="887" t="s">
        <v>868</v>
      </c>
      <c r="BW19" s="888"/>
      <c r="BX19" s="888"/>
      <c r="BY19" s="888"/>
      <c r="BZ19" s="888"/>
      <c r="CA19" s="888"/>
      <c r="CB19" s="888"/>
      <c r="CC19" s="888"/>
      <c r="CD19" s="888"/>
      <c r="CE19" s="889"/>
      <c r="CF19" s="871" t="s">
        <v>869</v>
      </c>
      <c r="CG19" s="872"/>
      <c r="CH19" s="872"/>
      <c r="CI19" s="872"/>
      <c r="CJ19" s="872"/>
      <c r="CK19" s="872"/>
      <c r="CL19" s="873" t="s">
        <v>870</v>
      </c>
      <c r="CM19" s="874"/>
      <c r="CN19" s="874"/>
      <c r="CO19" s="874"/>
      <c r="CP19" s="875" t="s">
        <v>871</v>
      </c>
      <c r="CQ19" s="876"/>
      <c r="CR19" s="877"/>
      <c r="CS19" s="878"/>
      <c r="CT19" s="879"/>
      <c r="CU19" s="351"/>
      <c r="CV19" s="351"/>
      <c r="CW19" s="351"/>
      <c r="CX19" s="351"/>
      <c r="CY19" s="887" t="s">
        <v>868</v>
      </c>
      <c r="CZ19" s="888"/>
      <c r="DA19" s="888"/>
      <c r="DB19" s="888"/>
      <c r="DC19" s="888"/>
      <c r="DD19" s="888"/>
      <c r="DE19" s="888"/>
      <c r="DF19" s="888"/>
      <c r="DG19" s="888"/>
      <c r="DH19" s="889"/>
      <c r="DI19" s="871" t="s">
        <v>869</v>
      </c>
      <c r="DJ19" s="872"/>
      <c r="DK19" s="872"/>
      <c r="DL19" s="872"/>
      <c r="DM19" s="872"/>
      <c r="DN19" s="872"/>
      <c r="DO19" s="873" t="s">
        <v>870</v>
      </c>
      <c r="DP19" s="874"/>
      <c r="DQ19" s="874"/>
      <c r="DR19" s="874"/>
      <c r="DS19" s="875" t="s">
        <v>871</v>
      </c>
      <c r="DT19" s="876"/>
      <c r="DU19" s="877"/>
      <c r="DV19" s="878"/>
      <c r="DW19" s="879"/>
      <c r="DX19" s="351"/>
      <c r="DY19" s="351"/>
      <c r="DZ19" s="351"/>
      <c r="EA19" s="351"/>
      <c r="EB19" s="351"/>
      <c r="EC19" s="351"/>
      <c r="ED19" s="351"/>
      <c r="EE19" s="351"/>
      <c r="EF19" s="887" t="s">
        <v>868</v>
      </c>
      <c r="EG19" s="888"/>
      <c r="EH19" s="888"/>
      <c r="EI19" s="888"/>
      <c r="EJ19" s="888"/>
      <c r="EK19" s="888"/>
      <c r="EL19" s="888"/>
      <c r="EM19" s="888"/>
      <c r="EN19" s="888"/>
      <c r="EO19" s="889"/>
      <c r="EP19" s="871" t="s">
        <v>869</v>
      </c>
      <c r="EQ19" s="872"/>
      <c r="ER19" s="872"/>
      <c r="ES19" s="872"/>
      <c r="ET19" s="872"/>
      <c r="EU19" s="872"/>
      <c r="EV19" s="873" t="s">
        <v>870</v>
      </c>
      <c r="EW19" s="874"/>
      <c r="EX19" s="874"/>
      <c r="EY19" s="874"/>
      <c r="EZ19" s="875" t="s">
        <v>871</v>
      </c>
      <c r="FA19" s="876"/>
      <c r="FB19" s="877"/>
      <c r="FC19" s="878"/>
      <c r="FD19" s="879"/>
      <c r="FE19" s="351"/>
      <c r="FF19" s="351"/>
      <c r="FG19" s="351"/>
      <c r="FH19" s="351"/>
      <c r="FI19" s="351"/>
      <c r="FJ19" s="351"/>
      <c r="FK19" s="351"/>
      <c r="FL19" s="351"/>
      <c r="FM19" s="887" t="s">
        <v>868</v>
      </c>
      <c r="FN19" s="888"/>
      <c r="FO19" s="888"/>
      <c r="FP19" s="888"/>
      <c r="FQ19" s="888"/>
      <c r="FR19" s="888"/>
      <c r="FS19" s="888"/>
      <c r="FT19" s="888"/>
      <c r="FU19" s="888"/>
      <c r="FV19" s="889"/>
      <c r="FW19" s="871" t="s">
        <v>869</v>
      </c>
      <c r="FX19" s="872"/>
      <c r="FY19" s="872"/>
      <c r="FZ19" s="872"/>
      <c r="GA19" s="872"/>
      <c r="GB19" s="872"/>
      <c r="GC19" s="873" t="s">
        <v>870</v>
      </c>
      <c r="GD19" s="874"/>
      <c r="GE19" s="874"/>
      <c r="GF19" s="874"/>
      <c r="GG19" s="875" t="s">
        <v>871</v>
      </c>
      <c r="GH19" s="876"/>
      <c r="GI19" s="877"/>
      <c r="GJ19" s="878"/>
      <c r="GK19" s="879"/>
      <c r="GL19" s="351"/>
      <c r="GM19" s="351"/>
      <c r="GN19" s="351"/>
      <c r="GO19" s="351"/>
      <c r="GP19" s="351"/>
      <c r="GQ19" s="351"/>
      <c r="GR19" s="351"/>
      <c r="GS19" s="351"/>
      <c r="GT19" s="351"/>
      <c r="GU19" s="351"/>
      <c r="GV19" s="351"/>
      <c r="GW19" s="351"/>
      <c r="GX19" s="351"/>
      <c r="GY19" s="351"/>
      <c r="GZ19" s="351"/>
      <c r="HA19" s="351"/>
      <c r="HB19" s="351"/>
      <c r="HC19" s="351"/>
      <c r="HD19" s="351"/>
      <c r="HE19" s="351"/>
      <c r="HF19" s="351"/>
      <c r="HG19" s="351"/>
      <c r="HH19" s="351"/>
      <c r="HI19" s="351"/>
      <c r="HJ19" s="351"/>
      <c r="HK19" s="351"/>
      <c r="HL19" s="351"/>
      <c r="HM19" s="351"/>
      <c r="HN19" s="351"/>
      <c r="HO19" s="351"/>
      <c r="HP19" s="351"/>
      <c r="HQ19" s="351"/>
      <c r="HR19" s="351"/>
      <c r="HS19" s="351"/>
      <c r="HT19" s="351"/>
      <c r="HU19" s="351"/>
      <c r="HV19" s="351"/>
      <c r="HW19" s="351"/>
      <c r="HX19" s="351"/>
      <c r="HY19" s="351"/>
      <c r="HZ19" s="351"/>
      <c r="IA19" s="351"/>
      <c r="IB19" s="351"/>
      <c r="IC19" s="351"/>
      <c r="ID19" s="351"/>
      <c r="IE19" s="351"/>
      <c r="IF19" s="351"/>
      <c r="IG19" s="351"/>
      <c r="IH19" s="351"/>
      <c r="II19" s="351"/>
      <c r="IJ19" s="351"/>
      <c r="IK19" s="351"/>
      <c r="IL19" s="351"/>
      <c r="IM19" s="351"/>
      <c r="IN19" s="351"/>
      <c r="IO19" s="351"/>
      <c r="IP19" s="351"/>
      <c r="IQ19" s="351"/>
      <c r="IR19" s="351"/>
      <c r="IS19" s="351"/>
      <c r="IT19" s="351"/>
      <c r="IU19" s="351"/>
      <c r="IV19" s="351"/>
      <c r="IW19" s="351"/>
      <c r="IX19" s="351"/>
      <c r="IY19" s="351"/>
      <c r="IZ19" s="351"/>
      <c r="JA19" s="351"/>
      <c r="JB19" s="351"/>
      <c r="JC19" s="351"/>
      <c r="JD19" s="351"/>
      <c r="JE19" s="351"/>
    </row>
    <row r="20" spans="1:640" s="76" customFormat="1" ht="24.75" customHeight="1">
      <c r="A20" s="1254"/>
      <c r="B20" s="1255"/>
      <c r="C20" s="1255"/>
      <c r="D20" s="1256"/>
      <c r="E20" s="351"/>
      <c r="F20" s="351"/>
      <c r="G20" s="351"/>
      <c r="H20" s="351"/>
      <c r="I20" s="351"/>
      <c r="J20" s="351"/>
      <c r="K20" s="351"/>
      <c r="L20" s="351"/>
      <c r="M20" s="351"/>
      <c r="N20" s="351"/>
      <c r="O20" s="351"/>
      <c r="P20" s="351"/>
      <c r="Q20" s="351"/>
      <c r="R20" s="351"/>
      <c r="S20" s="351"/>
      <c r="T20" s="351"/>
      <c r="U20" s="351"/>
      <c r="V20" s="351"/>
      <c r="W20" s="351"/>
      <c r="X20" s="351"/>
      <c r="Y20" s="351"/>
      <c r="Z20" s="351"/>
      <c r="AA20" s="351"/>
      <c r="AB20" s="351"/>
      <c r="AC20" s="351"/>
      <c r="AD20" s="351"/>
      <c r="AE20" s="351"/>
      <c r="AF20" s="351"/>
      <c r="AG20" s="351"/>
      <c r="AH20" s="351"/>
      <c r="AI20" s="351"/>
      <c r="AJ20" s="351"/>
      <c r="AK20" s="351"/>
      <c r="AL20" s="351"/>
      <c r="AM20" s="351"/>
      <c r="AN20" s="351"/>
      <c r="AO20" s="351"/>
      <c r="AP20" s="351"/>
      <c r="AQ20" s="351"/>
      <c r="AR20" s="351"/>
      <c r="AS20" s="351"/>
      <c r="AT20" s="351"/>
      <c r="AU20" s="351"/>
      <c r="AV20" s="351"/>
      <c r="AW20" s="351"/>
      <c r="AX20" s="351"/>
      <c r="AY20" s="351"/>
      <c r="AZ20" s="351"/>
      <c r="BA20" s="351"/>
      <c r="BB20" s="351"/>
      <c r="BC20" s="351"/>
      <c r="BD20" s="351"/>
      <c r="BE20" s="351"/>
      <c r="BF20" s="351"/>
      <c r="BG20" s="351"/>
      <c r="BH20" s="351"/>
      <c r="BI20" s="351"/>
      <c r="BJ20" s="351"/>
      <c r="BK20" s="351"/>
      <c r="BL20" s="351"/>
      <c r="BM20" s="351"/>
      <c r="BN20" s="351"/>
      <c r="BO20" s="351"/>
      <c r="BP20" s="351"/>
      <c r="BQ20" s="351"/>
      <c r="BR20" s="351"/>
      <c r="BS20" s="351"/>
      <c r="BT20" s="351"/>
      <c r="BU20" s="351"/>
      <c r="BV20" s="351"/>
      <c r="BW20" s="351"/>
      <c r="BX20" s="351"/>
      <c r="BY20" s="351"/>
      <c r="BZ20" s="351"/>
      <c r="CA20" s="351"/>
      <c r="CB20" s="351"/>
      <c r="CC20" s="351"/>
      <c r="CD20" s="351"/>
      <c r="CE20" s="351"/>
      <c r="CF20" s="351"/>
      <c r="CG20" s="351"/>
      <c r="CH20" s="351"/>
      <c r="CI20" s="351"/>
      <c r="CJ20" s="351"/>
      <c r="CK20" s="351"/>
      <c r="CL20" s="351"/>
      <c r="CM20" s="351"/>
      <c r="CN20" s="351"/>
      <c r="CO20" s="351"/>
      <c r="CP20" s="351"/>
      <c r="CQ20" s="351"/>
      <c r="CR20" s="351"/>
      <c r="CS20" s="351"/>
      <c r="CT20" s="351"/>
      <c r="CU20" s="351"/>
      <c r="CV20" s="351"/>
      <c r="CW20" s="351"/>
      <c r="CX20" s="351"/>
      <c r="CY20" s="351"/>
      <c r="CZ20" s="351"/>
      <c r="DA20" s="351"/>
      <c r="DB20" s="351"/>
      <c r="DC20" s="351"/>
      <c r="DD20" s="351"/>
      <c r="DE20" s="351"/>
      <c r="DF20" s="351"/>
      <c r="DG20" s="351"/>
      <c r="DH20" s="351"/>
      <c r="DI20" s="351"/>
      <c r="DJ20" s="351"/>
      <c r="DK20" s="351"/>
      <c r="DL20" s="351"/>
      <c r="DM20" s="351"/>
      <c r="DN20" s="351"/>
      <c r="DO20" s="351"/>
      <c r="DP20" s="351"/>
      <c r="DQ20" s="351"/>
      <c r="DR20" s="351"/>
      <c r="DS20" s="351"/>
      <c r="DT20" s="351"/>
      <c r="DU20" s="351"/>
      <c r="DV20" s="351"/>
      <c r="DW20" s="351"/>
      <c r="DX20" s="351"/>
      <c r="DY20" s="351"/>
      <c r="DZ20" s="351"/>
      <c r="EA20" s="351"/>
      <c r="EB20" s="351"/>
      <c r="EC20" s="351"/>
      <c r="ED20" s="351"/>
      <c r="EE20" s="351"/>
      <c r="EF20" s="351"/>
      <c r="EG20" s="351"/>
      <c r="EH20" s="351"/>
      <c r="EI20" s="351"/>
      <c r="EJ20" s="351"/>
      <c r="EK20" s="351"/>
      <c r="EL20" s="351"/>
      <c r="EM20" s="351"/>
      <c r="EN20" s="351"/>
      <c r="EO20" s="351"/>
      <c r="EP20" s="351"/>
      <c r="EQ20" s="351"/>
      <c r="ER20" s="351"/>
      <c r="ES20" s="351"/>
      <c r="ET20" s="351"/>
      <c r="EU20" s="351"/>
      <c r="EV20" s="351"/>
      <c r="EW20" s="351"/>
      <c r="EX20" s="351"/>
      <c r="EY20" s="351"/>
      <c r="EZ20" s="351"/>
      <c r="FA20" s="351"/>
      <c r="FB20" s="351"/>
      <c r="FC20" s="351"/>
      <c r="FD20" s="351"/>
      <c r="FE20" s="351"/>
      <c r="FF20" s="351"/>
      <c r="FG20" s="351"/>
      <c r="FH20" s="351"/>
      <c r="FI20" s="351"/>
      <c r="FJ20" s="351"/>
      <c r="FK20" s="351"/>
      <c r="FL20" s="351"/>
      <c r="FM20" s="351"/>
      <c r="FN20" s="351"/>
      <c r="FO20" s="351"/>
      <c r="FP20" s="351"/>
      <c r="FQ20" s="351"/>
      <c r="FR20" s="351"/>
      <c r="FS20" s="351"/>
      <c r="FT20" s="351"/>
      <c r="FU20" s="351"/>
      <c r="FV20" s="351"/>
      <c r="FW20" s="351"/>
      <c r="FX20" s="351"/>
      <c r="FY20" s="351"/>
      <c r="FZ20" s="351"/>
      <c r="GA20" s="351"/>
      <c r="GB20" s="351"/>
      <c r="GC20" s="351"/>
      <c r="GD20" s="351"/>
      <c r="GE20" s="351"/>
      <c r="GF20" s="351"/>
      <c r="GG20" s="351"/>
      <c r="GH20" s="351"/>
      <c r="GI20" s="351"/>
      <c r="GJ20" s="351"/>
      <c r="GK20" s="351"/>
      <c r="GL20" s="351"/>
      <c r="GM20" s="351"/>
      <c r="GN20" s="351"/>
      <c r="GO20" s="351"/>
      <c r="GP20" s="351"/>
      <c r="GQ20" s="351"/>
      <c r="GR20" s="351"/>
      <c r="GS20" s="351"/>
      <c r="GT20" s="351"/>
      <c r="GU20" s="351"/>
      <c r="GV20" s="351"/>
      <c r="GW20" s="351"/>
      <c r="GX20" s="351"/>
      <c r="GY20" s="351"/>
      <c r="GZ20" s="351"/>
      <c r="HA20" s="351"/>
      <c r="HB20" s="351"/>
      <c r="HC20" s="351"/>
      <c r="HD20" s="351"/>
      <c r="HE20" s="351"/>
      <c r="HF20" s="351"/>
      <c r="HG20" s="351"/>
      <c r="HH20" s="351"/>
      <c r="HI20" s="351"/>
      <c r="HJ20" s="351"/>
      <c r="HK20" s="351"/>
      <c r="HL20" s="351"/>
      <c r="HM20" s="351"/>
      <c r="HN20" s="351"/>
      <c r="HO20" s="351"/>
      <c r="HP20" s="351"/>
      <c r="HQ20" s="351"/>
      <c r="HR20" s="351"/>
      <c r="HS20" s="351"/>
      <c r="HT20" s="351"/>
      <c r="HU20" s="351"/>
      <c r="HV20" s="351"/>
      <c r="HW20" s="351"/>
      <c r="HX20" s="351"/>
      <c r="HY20" s="351"/>
      <c r="HZ20" s="351"/>
      <c r="IA20" s="351"/>
      <c r="IB20" s="351"/>
      <c r="IC20" s="351"/>
      <c r="ID20" s="351"/>
      <c r="IE20" s="351"/>
      <c r="IF20" s="351"/>
      <c r="IG20" s="351"/>
      <c r="IH20" s="351"/>
      <c r="II20" s="351"/>
      <c r="IJ20" s="351"/>
      <c r="IK20" s="351"/>
      <c r="IL20" s="351"/>
      <c r="IM20" s="351"/>
      <c r="IN20" s="351"/>
      <c r="IO20" s="351"/>
      <c r="IP20" s="351"/>
      <c r="IQ20" s="351"/>
      <c r="IR20" s="351"/>
      <c r="IS20" s="351"/>
      <c r="IT20" s="351"/>
      <c r="IU20" s="351"/>
      <c r="IV20" s="351"/>
      <c r="IW20" s="351"/>
      <c r="IX20" s="351"/>
      <c r="IY20" s="351"/>
      <c r="IZ20" s="351"/>
      <c r="JA20" s="351"/>
      <c r="JB20" s="351"/>
      <c r="JC20" s="351"/>
      <c r="JD20" s="351"/>
      <c r="JE20" s="584"/>
      <c r="JF20" s="584"/>
      <c r="JG20" s="584"/>
      <c r="JH20" s="584"/>
      <c r="JI20" s="584"/>
      <c r="JJ20" s="584"/>
      <c r="JK20" s="584"/>
      <c r="JL20" s="584"/>
      <c r="JM20" s="584"/>
      <c r="JN20" s="584"/>
      <c r="JO20" s="584"/>
    </row>
    <row r="21" spans="1:640" s="77" customFormat="1" ht="24.95" customHeight="1">
      <c r="A21" s="32"/>
      <c r="B21" s="353">
        <f>D2</f>
        <v>44104</v>
      </c>
      <c r="C21" s="1257" t="s">
        <v>334</v>
      </c>
      <c r="D21" s="1258"/>
      <c r="E21" s="34">
        <v>6</v>
      </c>
      <c r="F21" s="35" t="s">
        <v>5</v>
      </c>
      <c r="G21" s="35" t="s">
        <v>6</v>
      </c>
      <c r="H21" s="35" t="s">
        <v>7</v>
      </c>
      <c r="I21" s="35" t="s">
        <v>8</v>
      </c>
      <c r="J21" s="35" t="s">
        <v>9</v>
      </c>
      <c r="K21" s="35" t="s">
        <v>10</v>
      </c>
      <c r="L21" s="35" t="s">
        <v>11</v>
      </c>
      <c r="M21" s="35" t="s">
        <v>12</v>
      </c>
      <c r="N21" s="35" t="s">
        <v>13</v>
      </c>
      <c r="O21" s="35" t="s">
        <v>14</v>
      </c>
      <c r="P21" s="35" t="s">
        <v>15</v>
      </c>
      <c r="Q21" s="67">
        <f>IF(E21=24,1,E21+1)</f>
        <v>7</v>
      </c>
      <c r="R21" s="36" t="s">
        <v>5</v>
      </c>
      <c r="S21" s="36" t="s">
        <v>6</v>
      </c>
      <c r="T21" s="36" t="s">
        <v>7</v>
      </c>
      <c r="U21" s="36" t="s">
        <v>8</v>
      </c>
      <c r="V21" s="36" t="s">
        <v>9</v>
      </c>
      <c r="W21" s="36" t="s">
        <v>10</v>
      </c>
      <c r="X21" s="36" t="s">
        <v>11</v>
      </c>
      <c r="Y21" s="36" t="s">
        <v>12</v>
      </c>
      <c r="Z21" s="36" t="s">
        <v>13</v>
      </c>
      <c r="AA21" s="36" t="s">
        <v>14</v>
      </c>
      <c r="AB21" s="36" t="s">
        <v>15</v>
      </c>
      <c r="AC21" s="67">
        <f>IF(Q21=24,1,Q21+1)</f>
        <v>8</v>
      </c>
      <c r="AD21" s="35" t="s">
        <v>5</v>
      </c>
      <c r="AE21" s="35" t="s">
        <v>6</v>
      </c>
      <c r="AF21" s="35" t="s">
        <v>7</v>
      </c>
      <c r="AG21" s="35" t="s">
        <v>8</v>
      </c>
      <c r="AH21" s="35" t="s">
        <v>9</v>
      </c>
      <c r="AI21" s="35" t="s">
        <v>10</v>
      </c>
      <c r="AJ21" s="35" t="s">
        <v>11</v>
      </c>
      <c r="AK21" s="35" t="s">
        <v>12</v>
      </c>
      <c r="AL21" s="35" t="s">
        <v>13</v>
      </c>
      <c r="AM21" s="35" t="s">
        <v>14</v>
      </c>
      <c r="AN21" s="35" t="s">
        <v>15</v>
      </c>
      <c r="AO21" s="67">
        <f>IF(AC21=24,1,AC21+1)</f>
        <v>9</v>
      </c>
      <c r="AP21" s="35" t="s">
        <v>5</v>
      </c>
      <c r="AQ21" s="35" t="s">
        <v>6</v>
      </c>
      <c r="AR21" s="35" t="s">
        <v>7</v>
      </c>
      <c r="AS21" s="35" t="s">
        <v>8</v>
      </c>
      <c r="AT21" s="35" t="s">
        <v>9</v>
      </c>
      <c r="AU21" s="35" t="s">
        <v>10</v>
      </c>
      <c r="AV21" s="35" t="s">
        <v>11</v>
      </c>
      <c r="AW21" s="35" t="s">
        <v>12</v>
      </c>
      <c r="AX21" s="35" t="s">
        <v>13</v>
      </c>
      <c r="AY21" s="35" t="s">
        <v>14</v>
      </c>
      <c r="AZ21" s="35" t="s">
        <v>15</v>
      </c>
      <c r="BA21" s="67">
        <f>IF(AO21=24,1,AO21+1)</f>
        <v>10</v>
      </c>
      <c r="BB21" s="36" t="s">
        <v>5</v>
      </c>
      <c r="BC21" s="36" t="s">
        <v>6</v>
      </c>
      <c r="BD21" s="36" t="s">
        <v>7</v>
      </c>
      <c r="BE21" s="36" t="s">
        <v>8</v>
      </c>
      <c r="BF21" s="36" t="s">
        <v>9</v>
      </c>
      <c r="BG21" s="36" t="s">
        <v>10</v>
      </c>
      <c r="BH21" s="36" t="s">
        <v>11</v>
      </c>
      <c r="BI21" s="36" t="s">
        <v>12</v>
      </c>
      <c r="BJ21" s="36" t="s">
        <v>13</v>
      </c>
      <c r="BK21" s="36" t="s">
        <v>14</v>
      </c>
      <c r="BL21" s="36" t="s">
        <v>15</v>
      </c>
      <c r="BM21" s="67">
        <f>IF(BA21=24,1,BA21+1)</f>
        <v>11</v>
      </c>
      <c r="BN21" s="35" t="s">
        <v>5</v>
      </c>
      <c r="BO21" s="35" t="s">
        <v>6</v>
      </c>
      <c r="BP21" s="35" t="s">
        <v>7</v>
      </c>
      <c r="BQ21" s="35" t="s">
        <v>8</v>
      </c>
      <c r="BR21" s="35" t="s">
        <v>9</v>
      </c>
      <c r="BS21" s="35" t="s">
        <v>10</v>
      </c>
      <c r="BT21" s="35" t="s">
        <v>11</v>
      </c>
      <c r="BU21" s="35" t="s">
        <v>12</v>
      </c>
      <c r="BV21" s="35" t="s">
        <v>13</v>
      </c>
      <c r="BW21" s="35" t="s">
        <v>14</v>
      </c>
      <c r="BX21" s="35" t="s">
        <v>15</v>
      </c>
      <c r="BY21" s="67">
        <f>IF(BM21=24,1,BM21+1)</f>
        <v>12</v>
      </c>
      <c r="BZ21" s="37" t="s">
        <v>5</v>
      </c>
      <c r="CA21" s="37" t="s">
        <v>6</v>
      </c>
      <c r="CB21" s="37" t="s">
        <v>7</v>
      </c>
      <c r="CC21" s="37" t="s">
        <v>8</v>
      </c>
      <c r="CD21" s="37" t="s">
        <v>9</v>
      </c>
      <c r="CE21" s="37" t="s">
        <v>10</v>
      </c>
      <c r="CF21" s="37" t="s">
        <v>11</v>
      </c>
      <c r="CG21" s="37" t="s">
        <v>12</v>
      </c>
      <c r="CH21" s="37" t="s">
        <v>13</v>
      </c>
      <c r="CI21" s="37" t="s">
        <v>14</v>
      </c>
      <c r="CJ21" s="37" t="s">
        <v>15</v>
      </c>
      <c r="CK21" s="67">
        <f>IF(BY21=24,1,BY21+1)</f>
        <v>13</v>
      </c>
      <c r="CL21" s="36" t="s">
        <v>5</v>
      </c>
      <c r="CM21" s="36" t="s">
        <v>6</v>
      </c>
      <c r="CN21" s="36" t="s">
        <v>7</v>
      </c>
      <c r="CO21" s="36" t="s">
        <v>8</v>
      </c>
      <c r="CP21" s="36" t="s">
        <v>9</v>
      </c>
      <c r="CQ21" s="36" t="s">
        <v>10</v>
      </c>
      <c r="CR21" s="36" t="s">
        <v>11</v>
      </c>
      <c r="CS21" s="36" t="s">
        <v>12</v>
      </c>
      <c r="CT21" s="36" t="s">
        <v>13</v>
      </c>
      <c r="CU21" s="36" t="s">
        <v>14</v>
      </c>
      <c r="CV21" s="36" t="s">
        <v>15</v>
      </c>
      <c r="CW21" s="67">
        <f>IF(CK21=24,1,CK21+1)</f>
        <v>14</v>
      </c>
      <c r="CX21" s="68" t="s">
        <v>5</v>
      </c>
      <c r="CY21" s="68" t="s">
        <v>6</v>
      </c>
      <c r="CZ21" s="68" t="s">
        <v>7</v>
      </c>
      <c r="DA21" s="68" t="s">
        <v>8</v>
      </c>
      <c r="DB21" s="68" t="s">
        <v>9</v>
      </c>
      <c r="DC21" s="68" t="s">
        <v>10</v>
      </c>
      <c r="DD21" s="68" t="s">
        <v>11</v>
      </c>
      <c r="DE21" s="68" t="s">
        <v>12</v>
      </c>
      <c r="DF21" s="68" t="s">
        <v>13</v>
      </c>
      <c r="DG21" s="68" t="s">
        <v>14</v>
      </c>
      <c r="DH21" s="68" t="s">
        <v>15</v>
      </c>
      <c r="DI21" s="67">
        <f>IF(CW21=24,1,CW21+1)</f>
        <v>15</v>
      </c>
      <c r="DJ21" s="68" t="s">
        <v>5</v>
      </c>
      <c r="DK21" s="68" t="s">
        <v>6</v>
      </c>
      <c r="DL21" s="68" t="s">
        <v>7</v>
      </c>
      <c r="DM21" s="68" t="s">
        <v>8</v>
      </c>
      <c r="DN21" s="68" t="s">
        <v>9</v>
      </c>
      <c r="DO21" s="68" t="s">
        <v>10</v>
      </c>
      <c r="DP21" s="68" t="s">
        <v>11</v>
      </c>
      <c r="DQ21" s="68" t="s">
        <v>12</v>
      </c>
      <c r="DR21" s="68" t="s">
        <v>13</v>
      </c>
      <c r="DS21" s="68" t="s">
        <v>14</v>
      </c>
      <c r="DT21" s="68" t="s">
        <v>15</v>
      </c>
      <c r="DU21" s="67">
        <f>IF(DI21=24,1,DI21+1)</f>
        <v>16</v>
      </c>
      <c r="DV21" s="68" t="s">
        <v>5</v>
      </c>
      <c r="DW21" s="68" t="s">
        <v>6</v>
      </c>
      <c r="DX21" s="68" t="s">
        <v>7</v>
      </c>
      <c r="DY21" s="68" t="s">
        <v>8</v>
      </c>
      <c r="DZ21" s="68" t="s">
        <v>9</v>
      </c>
      <c r="EA21" s="68" t="s">
        <v>10</v>
      </c>
      <c r="EB21" s="68" t="s">
        <v>11</v>
      </c>
      <c r="EC21" s="68" t="s">
        <v>12</v>
      </c>
      <c r="ED21" s="68" t="s">
        <v>13</v>
      </c>
      <c r="EE21" s="68" t="s">
        <v>14</v>
      </c>
      <c r="EF21" s="68" t="s">
        <v>15</v>
      </c>
      <c r="EG21" s="67">
        <f>IF(DU21=24,1,DU21+1)</f>
        <v>17</v>
      </c>
      <c r="EH21" s="68" t="s">
        <v>5</v>
      </c>
      <c r="EI21" s="68" t="s">
        <v>6</v>
      </c>
      <c r="EJ21" s="68" t="s">
        <v>7</v>
      </c>
      <c r="EK21" s="68" t="s">
        <v>8</v>
      </c>
      <c r="EL21" s="68" t="s">
        <v>9</v>
      </c>
      <c r="EM21" s="68" t="s">
        <v>10</v>
      </c>
      <c r="EN21" s="68" t="s">
        <v>11</v>
      </c>
      <c r="EO21" s="68" t="s">
        <v>12</v>
      </c>
      <c r="EP21" s="68" t="s">
        <v>13</v>
      </c>
      <c r="EQ21" s="68" t="s">
        <v>14</v>
      </c>
      <c r="ER21" s="68" t="s">
        <v>15</v>
      </c>
      <c r="ES21" s="67">
        <f>IF(EG21=24,1,EG21+1)</f>
        <v>18</v>
      </c>
      <c r="ET21" s="68" t="s">
        <v>5</v>
      </c>
      <c r="EU21" s="68" t="s">
        <v>6</v>
      </c>
      <c r="EV21" s="68" t="s">
        <v>7</v>
      </c>
      <c r="EW21" s="68" t="s">
        <v>8</v>
      </c>
      <c r="EX21" s="68" t="s">
        <v>9</v>
      </c>
      <c r="EY21" s="68" t="s">
        <v>10</v>
      </c>
      <c r="EZ21" s="68" t="s">
        <v>11</v>
      </c>
      <c r="FA21" s="68" t="s">
        <v>12</v>
      </c>
      <c r="FB21" s="68" t="s">
        <v>13</v>
      </c>
      <c r="FC21" s="68" t="s">
        <v>14</v>
      </c>
      <c r="FD21" s="68" t="s">
        <v>15</v>
      </c>
      <c r="FE21" s="67">
        <f>IF(ES21=24,1,ES21+1)</f>
        <v>19</v>
      </c>
      <c r="FF21" s="68" t="s">
        <v>5</v>
      </c>
      <c r="FG21" s="68" t="s">
        <v>6</v>
      </c>
      <c r="FH21" s="68" t="s">
        <v>7</v>
      </c>
      <c r="FI21" s="68" t="s">
        <v>8</v>
      </c>
      <c r="FJ21" s="68" t="s">
        <v>9</v>
      </c>
      <c r="FK21" s="68" t="s">
        <v>10</v>
      </c>
      <c r="FL21" s="68" t="s">
        <v>11</v>
      </c>
      <c r="FM21" s="68" t="s">
        <v>12</v>
      </c>
      <c r="FN21" s="68" t="s">
        <v>13</v>
      </c>
      <c r="FO21" s="68" t="s">
        <v>14</v>
      </c>
      <c r="FP21" s="68" t="s">
        <v>15</v>
      </c>
      <c r="FQ21" s="67">
        <f>IF(FE21=24,1,FE21+1)</f>
        <v>20</v>
      </c>
      <c r="FR21" s="68" t="s">
        <v>5</v>
      </c>
      <c r="FS21" s="68" t="s">
        <v>6</v>
      </c>
      <c r="FT21" s="68" t="s">
        <v>7</v>
      </c>
      <c r="FU21" s="68" t="s">
        <v>8</v>
      </c>
      <c r="FV21" s="68" t="s">
        <v>9</v>
      </c>
      <c r="FW21" s="68" t="s">
        <v>10</v>
      </c>
      <c r="FX21" s="68" t="s">
        <v>11</v>
      </c>
      <c r="FY21" s="68" t="s">
        <v>12</v>
      </c>
      <c r="FZ21" s="68" t="s">
        <v>13</v>
      </c>
      <c r="GA21" s="68" t="s">
        <v>14</v>
      </c>
      <c r="GB21" s="68" t="s">
        <v>15</v>
      </c>
      <c r="GC21" s="67">
        <f>IF(FQ21=24,1,FQ21+1)</f>
        <v>21</v>
      </c>
      <c r="GD21" s="68" t="s">
        <v>5</v>
      </c>
      <c r="GE21" s="68" t="s">
        <v>6</v>
      </c>
      <c r="GF21" s="68" t="s">
        <v>7</v>
      </c>
      <c r="GG21" s="68" t="s">
        <v>8</v>
      </c>
      <c r="GH21" s="68" t="s">
        <v>9</v>
      </c>
      <c r="GI21" s="68" t="s">
        <v>10</v>
      </c>
      <c r="GJ21" s="68" t="s">
        <v>11</v>
      </c>
      <c r="GK21" s="68" t="s">
        <v>12</v>
      </c>
      <c r="GL21" s="68" t="s">
        <v>13</v>
      </c>
      <c r="GM21" s="68" t="s">
        <v>14</v>
      </c>
      <c r="GN21" s="68" t="s">
        <v>15</v>
      </c>
      <c r="GO21" s="67">
        <f>IF(GC21=24,1,GC21+1)</f>
        <v>22</v>
      </c>
      <c r="GP21" s="68" t="s">
        <v>5</v>
      </c>
      <c r="GQ21" s="68" t="s">
        <v>6</v>
      </c>
      <c r="GR21" s="68" t="s">
        <v>7</v>
      </c>
      <c r="GS21" s="68" t="s">
        <v>8</v>
      </c>
      <c r="GT21" s="68" t="s">
        <v>9</v>
      </c>
      <c r="GU21" s="68" t="s">
        <v>10</v>
      </c>
      <c r="GV21" s="68" t="s">
        <v>11</v>
      </c>
      <c r="GW21" s="68" t="s">
        <v>12</v>
      </c>
      <c r="GX21" s="68" t="s">
        <v>13</v>
      </c>
      <c r="GY21" s="68" t="s">
        <v>14</v>
      </c>
      <c r="GZ21" s="68" t="s">
        <v>15</v>
      </c>
      <c r="HA21" s="67">
        <f>IF(GO21=24,1,GO21+1)</f>
        <v>23</v>
      </c>
      <c r="HB21" s="68" t="s">
        <v>5</v>
      </c>
      <c r="HC21" s="68" t="s">
        <v>6</v>
      </c>
      <c r="HD21" s="68" t="s">
        <v>7</v>
      </c>
      <c r="HE21" s="68" t="s">
        <v>8</v>
      </c>
      <c r="HF21" s="68" t="s">
        <v>9</v>
      </c>
      <c r="HG21" s="68" t="s">
        <v>10</v>
      </c>
      <c r="HH21" s="68" t="s">
        <v>11</v>
      </c>
      <c r="HI21" s="68" t="s">
        <v>12</v>
      </c>
      <c r="HJ21" s="68" t="s">
        <v>13</v>
      </c>
      <c r="HK21" s="68" t="s">
        <v>14</v>
      </c>
      <c r="HL21" s="68" t="s">
        <v>15</v>
      </c>
      <c r="HM21" s="67">
        <f>IF(HA21=24,1,HA21+1)</f>
        <v>24</v>
      </c>
      <c r="HN21" s="68" t="s">
        <v>5</v>
      </c>
      <c r="HO21" s="68" t="s">
        <v>6</v>
      </c>
      <c r="HP21" s="68" t="s">
        <v>7</v>
      </c>
      <c r="HQ21" s="68" t="s">
        <v>8</v>
      </c>
      <c r="HR21" s="68" t="s">
        <v>9</v>
      </c>
      <c r="HS21" s="68" t="s">
        <v>10</v>
      </c>
      <c r="HT21" s="68" t="s">
        <v>11</v>
      </c>
      <c r="HU21" s="68" t="s">
        <v>12</v>
      </c>
      <c r="HV21" s="68" t="s">
        <v>13</v>
      </c>
      <c r="HW21" s="68" t="s">
        <v>14</v>
      </c>
      <c r="HX21" s="68" t="s">
        <v>15</v>
      </c>
      <c r="HY21" s="67">
        <f>IF(HM21=24,1,HM21+1)</f>
        <v>1</v>
      </c>
      <c r="HZ21" s="68" t="s">
        <v>5</v>
      </c>
      <c r="IA21" s="68" t="s">
        <v>6</v>
      </c>
      <c r="IB21" s="68" t="s">
        <v>7</v>
      </c>
      <c r="IC21" s="68" t="s">
        <v>8</v>
      </c>
      <c r="ID21" s="68" t="s">
        <v>9</v>
      </c>
      <c r="IE21" s="68" t="s">
        <v>10</v>
      </c>
      <c r="IF21" s="68" t="s">
        <v>11</v>
      </c>
      <c r="IG21" s="68" t="s">
        <v>12</v>
      </c>
      <c r="IH21" s="68" t="s">
        <v>13</v>
      </c>
      <c r="II21" s="68" t="s">
        <v>14</v>
      </c>
      <c r="IJ21" s="68" t="s">
        <v>15</v>
      </c>
      <c r="IK21" s="67">
        <f>IF(HY21=24,1,HY21+1)</f>
        <v>2</v>
      </c>
      <c r="IL21" s="68" t="s">
        <v>5</v>
      </c>
      <c r="IM21" s="68" t="s">
        <v>6</v>
      </c>
      <c r="IN21" s="68" t="s">
        <v>7</v>
      </c>
      <c r="IO21" s="68" t="s">
        <v>8</v>
      </c>
      <c r="IP21" s="68" t="s">
        <v>9</v>
      </c>
      <c r="IQ21" s="68" t="s">
        <v>10</v>
      </c>
      <c r="IR21" s="68" t="s">
        <v>11</v>
      </c>
      <c r="IS21" s="68" t="s">
        <v>12</v>
      </c>
      <c r="IT21" s="68" t="s">
        <v>13</v>
      </c>
      <c r="IU21" s="68" t="s">
        <v>14</v>
      </c>
      <c r="IV21" s="68" t="s">
        <v>15</v>
      </c>
      <c r="IW21" s="67">
        <f>IF(IK21=24,1,IK21+1)</f>
        <v>3</v>
      </c>
      <c r="IX21" s="68" t="s">
        <v>5</v>
      </c>
      <c r="IY21" s="68" t="s">
        <v>6</v>
      </c>
      <c r="IZ21" s="68" t="s">
        <v>7</v>
      </c>
      <c r="JA21" s="68" t="s">
        <v>8</v>
      </c>
      <c r="JB21" s="68" t="s">
        <v>9</v>
      </c>
      <c r="JC21" s="68" t="s">
        <v>10</v>
      </c>
      <c r="JD21" s="68" t="s">
        <v>11</v>
      </c>
      <c r="JE21" s="68" t="s">
        <v>12</v>
      </c>
      <c r="JF21" s="68" t="s">
        <v>13</v>
      </c>
      <c r="JG21" s="68" t="s">
        <v>14</v>
      </c>
      <c r="JH21" s="68" t="s">
        <v>15</v>
      </c>
      <c r="JI21" s="67">
        <f>IF(IW21=24,1,IW21+1)</f>
        <v>4</v>
      </c>
      <c r="JJ21" s="68" t="s">
        <v>5</v>
      </c>
      <c r="JK21" s="68" t="s">
        <v>6</v>
      </c>
      <c r="JL21" s="68" t="s">
        <v>7</v>
      </c>
      <c r="JM21" s="68" t="s">
        <v>8</v>
      </c>
      <c r="JN21" s="68" t="s">
        <v>9</v>
      </c>
      <c r="JO21" s="68" t="s">
        <v>10</v>
      </c>
      <c r="JP21" s="68" t="s">
        <v>11</v>
      </c>
      <c r="JQ21" s="68" t="s">
        <v>12</v>
      </c>
      <c r="JR21" s="68" t="s">
        <v>13</v>
      </c>
      <c r="JS21" s="68" t="s">
        <v>14</v>
      </c>
      <c r="JT21" s="68" t="s">
        <v>15</v>
      </c>
      <c r="JU21" s="67">
        <f>IF(JI21=24,1,JI21+1)</f>
        <v>5</v>
      </c>
      <c r="JV21" s="68" t="s">
        <v>5</v>
      </c>
      <c r="JW21" s="68" t="s">
        <v>6</v>
      </c>
      <c r="JX21" s="68" t="s">
        <v>7</v>
      </c>
      <c r="JY21" s="68" t="s">
        <v>8</v>
      </c>
      <c r="JZ21" s="68" t="s">
        <v>9</v>
      </c>
      <c r="KA21" s="68" t="s">
        <v>10</v>
      </c>
      <c r="KB21" s="68" t="s">
        <v>11</v>
      </c>
      <c r="KC21" s="68" t="s">
        <v>12</v>
      </c>
      <c r="KD21" s="68" t="s">
        <v>13</v>
      </c>
      <c r="KE21" s="68" t="s">
        <v>14</v>
      </c>
      <c r="KF21" s="68" t="s">
        <v>15</v>
      </c>
      <c r="KG21" s="67">
        <f>IF(JU21=24,1,JU21+1)</f>
        <v>6</v>
      </c>
      <c r="KH21" s="68" t="s">
        <v>5</v>
      </c>
      <c r="KI21" s="68" t="s">
        <v>6</v>
      </c>
      <c r="KJ21" s="68" t="s">
        <v>7</v>
      </c>
      <c r="KK21" s="68" t="s">
        <v>8</v>
      </c>
      <c r="KL21" s="68" t="s">
        <v>9</v>
      </c>
      <c r="KM21" s="68" t="s">
        <v>10</v>
      </c>
      <c r="KN21" s="68" t="s">
        <v>11</v>
      </c>
      <c r="KO21" s="68" t="s">
        <v>12</v>
      </c>
      <c r="KP21" s="68" t="s">
        <v>13</v>
      </c>
      <c r="KQ21" s="68" t="s">
        <v>14</v>
      </c>
      <c r="KR21" s="68" t="s">
        <v>15</v>
      </c>
      <c r="KS21" s="67">
        <f>IF(KG21=24,1,KG21+1)</f>
        <v>7</v>
      </c>
      <c r="KT21" s="68" t="s">
        <v>5</v>
      </c>
      <c r="KU21" s="68" t="s">
        <v>6</v>
      </c>
      <c r="KV21" s="68" t="s">
        <v>7</v>
      </c>
      <c r="KW21" s="68" t="s">
        <v>8</v>
      </c>
      <c r="KX21" s="68" t="s">
        <v>9</v>
      </c>
      <c r="KY21" s="68" t="s">
        <v>10</v>
      </c>
      <c r="KZ21" s="68" t="s">
        <v>11</v>
      </c>
      <c r="LA21" s="68" t="s">
        <v>12</v>
      </c>
      <c r="LB21" s="68" t="s">
        <v>13</v>
      </c>
      <c r="LC21" s="68" t="s">
        <v>14</v>
      </c>
      <c r="LD21" s="68" t="s">
        <v>15</v>
      </c>
      <c r="LE21" s="67">
        <f>IF(KS21=24,1,KS21+1)</f>
        <v>8</v>
      </c>
      <c r="LF21" s="68" t="s">
        <v>5</v>
      </c>
      <c r="LG21" s="68" t="s">
        <v>6</v>
      </c>
      <c r="LH21" s="68" t="s">
        <v>7</v>
      </c>
      <c r="LI21" s="68" t="s">
        <v>8</v>
      </c>
      <c r="LJ21" s="68" t="s">
        <v>9</v>
      </c>
      <c r="LK21" s="68" t="s">
        <v>10</v>
      </c>
      <c r="LL21" s="68" t="s">
        <v>11</v>
      </c>
      <c r="LM21" s="68" t="s">
        <v>12</v>
      </c>
      <c r="LN21" s="68" t="s">
        <v>13</v>
      </c>
      <c r="LO21" s="68" t="s">
        <v>14</v>
      </c>
      <c r="LP21" s="68" t="s">
        <v>15</v>
      </c>
      <c r="LQ21" s="67">
        <f>IF(LE21=24,1,LE21+1)</f>
        <v>9</v>
      </c>
      <c r="LR21" s="68" t="s">
        <v>5</v>
      </c>
      <c r="LS21" s="68" t="s">
        <v>6</v>
      </c>
      <c r="LT21" s="68" t="s">
        <v>7</v>
      </c>
      <c r="LU21" s="68" t="s">
        <v>8</v>
      </c>
      <c r="LV21" s="68" t="s">
        <v>9</v>
      </c>
      <c r="LW21" s="68" t="s">
        <v>10</v>
      </c>
      <c r="LX21" s="68" t="s">
        <v>11</v>
      </c>
      <c r="LY21" s="68" t="s">
        <v>12</v>
      </c>
      <c r="LZ21" s="68" t="s">
        <v>13</v>
      </c>
      <c r="MA21" s="68" t="s">
        <v>14</v>
      </c>
      <c r="MB21" s="68" t="s">
        <v>15</v>
      </c>
      <c r="MC21" s="67">
        <f>IF(LQ21=24,1,LQ21+1)</f>
        <v>10</v>
      </c>
      <c r="MD21" s="68" t="s">
        <v>5</v>
      </c>
      <c r="ME21" s="68" t="s">
        <v>6</v>
      </c>
      <c r="MF21" s="68" t="s">
        <v>7</v>
      </c>
      <c r="MG21" s="68" t="s">
        <v>8</v>
      </c>
      <c r="MH21" s="68" t="s">
        <v>9</v>
      </c>
      <c r="MI21" s="68" t="s">
        <v>10</v>
      </c>
      <c r="MJ21" s="68" t="s">
        <v>11</v>
      </c>
      <c r="MK21" s="68" t="s">
        <v>12</v>
      </c>
      <c r="ML21" s="68" t="s">
        <v>13</v>
      </c>
      <c r="MM21" s="68" t="s">
        <v>14</v>
      </c>
      <c r="MN21" s="68" t="s">
        <v>15</v>
      </c>
      <c r="MO21" s="67">
        <f>IF(MC21=24,1,MC21+1)</f>
        <v>11</v>
      </c>
      <c r="MP21" s="68" t="s">
        <v>5</v>
      </c>
      <c r="MQ21" s="68" t="s">
        <v>6</v>
      </c>
      <c r="MR21" s="68" t="s">
        <v>7</v>
      </c>
      <c r="MS21" s="68" t="s">
        <v>8</v>
      </c>
      <c r="MT21" s="68" t="s">
        <v>9</v>
      </c>
      <c r="MU21" s="68" t="s">
        <v>10</v>
      </c>
      <c r="MV21" s="68" t="s">
        <v>11</v>
      </c>
      <c r="MW21" s="68" t="s">
        <v>12</v>
      </c>
      <c r="MX21" s="68" t="s">
        <v>13</v>
      </c>
      <c r="MY21" s="68" t="s">
        <v>14</v>
      </c>
      <c r="MZ21" s="68" t="s">
        <v>15</v>
      </c>
      <c r="NA21" s="67">
        <f>IF(MO21=24,1,MO21+1)</f>
        <v>12</v>
      </c>
      <c r="NB21" s="68" t="s">
        <v>5</v>
      </c>
      <c r="NC21" s="68" t="s">
        <v>6</v>
      </c>
      <c r="ND21" s="68" t="s">
        <v>7</v>
      </c>
      <c r="NE21" s="68" t="s">
        <v>8</v>
      </c>
      <c r="NF21" s="68" t="s">
        <v>9</v>
      </c>
      <c r="NG21" s="68" t="s">
        <v>10</v>
      </c>
      <c r="NH21" s="68" t="s">
        <v>11</v>
      </c>
      <c r="NI21" s="68" t="s">
        <v>12</v>
      </c>
      <c r="NJ21" s="68" t="s">
        <v>13</v>
      </c>
      <c r="NK21" s="68" t="s">
        <v>14</v>
      </c>
      <c r="NL21" s="68" t="s">
        <v>15</v>
      </c>
      <c r="NM21" s="67">
        <f>IF(NA21=24,1,NA21+1)</f>
        <v>13</v>
      </c>
      <c r="NN21" s="68" t="s">
        <v>5</v>
      </c>
      <c r="NO21" s="68" t="s">
        <v>6</v>
      </c>
      <c r="NP21" s="68" t="s">
        <v>7</v>
      </c>
      <c r="NQ21" s="68" t="s">
        <v>8</v>
      </c>
      <c r="NR21" s="68" t="s">
        <v>9</v>
      </c>
      <c r="NS21" s="68" t="s">
        <v>10</v>
      </c>
      <c r="NT21" s="68" t="s">
        <v>11</v>
      </c>
      <c r="NU21" s="68" t="s">
        <v>12</v>
      </c>
      <c r="NV21" s="68" t="s">
        <v>13</v>
      </c>
      <c r="NW21" s="68" t="s">
        <v>14</v>
      </c>
      <c r="NX21" s="68" t="s">
        <v>15</v>
      </c>
      <c r="NY21" s="67">
        <f>IF(NM21=24,1,NM21+1)</f>
        <v>14</v>
      </c>
      <c r="NZ21" s="68" t="s">
        <v>5</v>
      </c>
      <c r="OA21" s="68" t="s">
        <v>6</v>
      </c>
      <c r="OB21" s="68" t="s">
        <v>7</v>
      </c>
      <c r="OC21" s="68" t="s">
        <v>8</v>
      </c>
      <c r="OD21" s="68" t="s">
        <v>9</v>
      </c>
      <c r="OE21" s="68" t="s">
        <v>10</v>
      </c>
      <c r="OF21" s="68" t="s">
        <v>11</v>
      </c>
      <c r="OG21" s="68" t="s">
        <v>12</v>
      </c>
      <c r="OH21" s="68" t="s">
        <v>13</v>
      </c>
      <c r="OI21" s="68" t="s">
        <v>14</v>
      </c>
      <c r="OJ21" s="68" t="s">
        <v>15</v>
      </c>
      <c r="OK21" s="67">
        <f>IF(NY21=24,1,NY21+1)</f>
        <v>15</v>
      </c>
      <c r="OL21" s="68" t="s">
        <v>5</v>
      </c>
      <c r="OM21" s="68" t="s">
        <v>6</v>
      </c>
      <c r="ON21" s="68" t="s">
        <v>7</v>
      </c>
      <c r="OO21" s="68" t="s">
        <v>8</v>
      </c>
      <c r="OP21" s="68" t="s">
        <v>9</v>
      </c>
      <c r="OQ21" s="68" t="s">
        <v>10</v>
      </c>
      <c r="OR21" s="68" t="s">
        <v>11</v>
      </c>
      <c r="OS21" s="68" t="s">
        <v>12</v>
      </c>
      <c r="OT21" s="68" t="s">
        <v>13</v>
      </c>
      <c r="OU21" s="68" t="s">
        <v>14</v>
      </c>
      <c r="OV21" s="68" t="s">
        <v>15</v>
      </c>
      <c r="OW21" s="67">
        <f>IF(OK21=24,1,OK21+1)</f>
        <v>16</v>
      </c>
      <c r="OX21" s="68" t="s">
        <v>5</v>
      </c>
      <c r="OY21" s="68" t="s">
        <v>6</v>
      </c>
      <c r="OZ21" s="68" t="s">
        <v>7</v>
      </c>
      <c r="PA21" s="68" t="s">
        <v>8</v>
      </c>
      <c r="PB21" s="68" t="s">
        <v>9</v>
      </c>
      <c r="PC21" s="68" t="s">
        <v>10</v>
      </c>
      <c r="PD21" s="68" t="s">
        <v>11</v>
      </c>
      <c r="PE21" s="68" t="s">
        <v>12</v>
      </c>
      <c r="PF21" s="68" t="s">
        <v>13</v>
      </c>
      <c r="PG21" s="68" t="s">
        <v>14</v>
      </c>
      <c r="PH21" s="68" t="s">
        <v>15</v>
      </c>
      <c r="PI21" s="67">
        <f>IF(OW21=24,1,OW21+1)</f>
        <v>17</v>
      </c>
      <c r="PJ21" s="68" t="s">
        <v>5</v>
      </c>
      <c r="PK21" s="68" t="s">
        <v>6</v>
      </c>
      <c r="PL21" s="68" t="s">
        <v>7</v>
      </c>
      <c r="PM21" s="68" t="s">
        <v>8</v>
      </c>
      <c r="PN21" s="68" t="s">
        <v>9</v>
      </c>
      <c r="PO21" s="68" t="s">
        <v>10</v>
      </c>
      <c r="PP21" s="68" t="s">
        <v>11</v>
      </c>
      <c r="PQ21" s="68" t="s">
        <v>12</v>
      </c>
      <c r="PR21" s="68" t="s">
        <v>13</v>
      </c>
      <c r="PS21" s="68" t="s">
        <v>14</v>
      </c>
      <c r="PT21" s="68" t="s">
        <v>15</v>
      </c>
      <c r="PU21" s="67">
        <f>IF(PI21=24,1,PI21+1)</f>
        <v>18</v>
      </c>
      <c r="PV21" s="68" t="s">
        <v>5</v>
      </c>
      <c r="PW21" s="68" t="s">
        <v>6</v>
      </c>
      <c r="PX21" s="68" t="s">
        <v>7</v>
      </c>
      <c r="PY21" s="68" t="s">
        <v>8</v>
      </c>
      <c r="PZ21" s="68" t="s">
        <v>9</v>
      </c>
      <c r="QA21" s="68" t="s">
        <v>10</v>
      </c>
      <c r="QB21" s="68" t="s">
        <v>11</v>
      </c>
      <c r="QC21" s="68" t="s">
        <v>12</v>
      </c>
      <c r="QD21" s="68" t="s">
        <v>13</v>
      </c>
      <c r="QE21" s="68" t="s">
        <v>14</v>
      </c>
      <c r="QF21" s="68" t="s">
        <v>15</v>
      </c>
      <c r="QG21" s="67">
        <f>IF(PU21=24,1,PU21+1)</f>
        <v>19</v>
      </c>
      <c r="QH21" s="68" t="s">
        <v>5</v>
      </c>
      <c r="QI21" s="68" t="s">
        <v>6</v>
      </c>
      <c r="QJ21" s="68" t="s">
        <v>7</v>
      </c>
      <c r="QK21" s="68" t="s">
        <v>8</v>
      </c>
      <c r="QL21" s="68" t="s">
        <v>9</v>
      </c>
      <c r="QM21" s="68" t="s">
        <v>10</v>
      </c>
      <c r="QN21" s="68" t="s">
        <v>11</v>
      </c>
      <c r="QO21" s="68" t="s">
        <v>12</v>
      </c>
      <c r="QP21" s="68" t="s">
        <v>13</v>
      </c>
      <c r="QQ21" s="68" t="s">
        <v>14</v>
      </c>
      <c r="QR21" s="68" t="s">
        <v>15</v>
      </c>
      <c r="QS21" s="67">
        <f>IF(QG21=24,1,QG21+1)</f>
        <v>20</v>
      </c>
      <c r="QT21" s="68" t="s">
        <v>5</v>
      </c>
      <c r="QU21" s="68" t="s">
        <v>6</v>
      </c>
      <c r="QV21" s="68" t="s">
        <v>7</v>
      </c>
      <c r="QW21" s="68" t="s">
        <v>8</v>
      </c>
      <c r="QX21" s="68" t="s">
        <v>9</v>
      </c>
      <c r="QY21" s="68" t="s">
        <v>10</v>
      </c>
      <c r="QZ21" s="68" t="s">
        <v>11</v>
      </c>
      <c r="RA21" s="68" t="s">
        <v>12</v>
      </c>
      <c r="RB21" s="68" t="s">
        <v>13</v>
      </c>
      <c r="RC21" s="68" t="s">
        <v>14</v>
      </c>
      <c r="RD21" s="68" t="s">
        <v>15</v>
      </c>
      <c r="RE21" s="67">
        <f>IF(QS21=24,1,QS21+1)</f>
        <v>21</v>
      </c>
      <c r="RF21" s="68" t="s">
        <v>5</v>
      </c>
      <c r="RG21" s="68" t="s">
        <v>6</v>
      </c>
      <c r="RH21" s="68" t="s">
        <v>7</v>
      </c>
      <c r="RI21" s="68" t="s">
        <v>8</v>
      </c>
      <c r="RJ21" s="68" t="s">
        <v>9</v>
      </c>
      <c r="RK21" s="68" t="s">
        <v>10</v>
      </c>
      <c r="RL21" s="68" t="s">
        <v>11</v>
      </c>
      <c r="RM21" s="68" t="s">
        <v>12</v>
      </c>
      <c r="RN21" s="68" t="s">
        <v>13</v>
      </c>
      <c r="RO21" s="68" t="s">
        <v>14</v>
      </c>
      <c r="RP21" s="68" t="s">
        <v>15</v>
      </c>
      <c r="RQ21" s="67">
        <f>IF(RE21=24,1,RE21+1)</f>
        <v>22</v>
      </c>
      <c r="RR21" s="68" t="s">
        <v>5</v>
      </c>
      <c r="RS21" s="68" t="s">
        <v>6</v>
      </c>
      <c r="RT21" s="68" t="s">
        <v>7</v>
      </c>
      <c r="RU21" s="68" t="s">
        <v>8</v>
      </c>
      <c r="RV21" s="68" t="s">
        <v>9</v>
      </c>
      <c r="RW21" s="68" t="s">
        <v>10</v>
      </c>
      <c r="RX21" s="68" t="s">
        <v>11</v>
      </c>
      <c r="RY21" s="68" t="s">
        <v>12</v>
      </c>
      <c r="RZ21" s="68" t="s">
        <v>13</v>
      </c>
      <c r="SA21" s="68" t="s">
        <v>14</v>
      </c>
      <c r="SB21" s="68" t="s">
        <v>15</v>
      </c>
      <c r="SC21" s="67">
        <f>IF(RQ21=24,1,RQ21+1)</f>
        <v>23</v>
      </c>
      <c r="SD21" s="68" t="s">
        <v>5</v>
      </c>
      <c r="SE21" s="68" t="s">
        <v>6</v>
      </c>
      <c r="SF21" s="68" t="s">
        <v>7</v>
      </c>
      <c r="SG21" s="68" t="s">
        <v>8</v>
      </c>
      <c r="SH21" s="68" t="s">
        <v>9</v>
      </c>
      <c r="SI21" s="68" t="s">
        <v>10</v>
      </c>
      <c r="SJ21" s="68" t="s">
        <v>11</v>
      </c>
      <c r="SK21" s="68" t="s">
        <v>12</v>
      </c>
      <c r="SL21" s="68" t="s">
        <v>13</v>
      </c>
      <c r="SM21" s="68" t="s">
        <v>14</v>
      </c>
      <c r="SN21" s="68" t="s">
        <v>15</v>
      </c>
      <c r="SO21" s="67">
        <f>IF(SC21=24,1,SC21+1)</f>
        <v>24</v>
      </c>
      <c r="SP21" s="68" t="s">
        <v>5</v>
      </c>
      <c r="SQ21" s="68" t="s">
        <v>6</v>
      </c>
      <c r="SR21" s="68" t="s">
        <v>7</v>
      </c>
      <c r="SS21" s="68" t="s">
        <v>8</v>
      </c>
      <c r="ST21" s="68" t="s">
        <v>9</v>
      </c>
      <c r="SU21" s="68" t="s">
        <v>10</v>
      </c>
      <c r="SV21" s="68" t="s">
        <v>11</v>
      </c>
      <c r="SW21" s="68" t="s">
        <v>12</v>
      </c>
      <c r="SX21" s="68" t="s">
        <v>13</v>
      </c>
      <c r="SY21" s="68" t="s">
        <v>14</v>
      </c>
      <c r="SZ21" s="68" t="s">
        <v>15</v>
      </c>
      <c r="TA21" s="67">
        <f>IF(SO21=24,1,SO21+1)</f>
        <v>1</v>
      </c>
      <c r="TB21" s="68" t="s">
        <v>5</v>
      </c>
      <c r="TC21" s="68" t="s">
        <v>6</v>
      </c>
      <c r="TD21" s="68" t="s">
        <v>7</v>
      </c>
      <c r="TE21" s="68" t="s">
        <v>8</v>
      </c>
      <c r="TF21" s="68" t="s">
        <v>9</v>
      </c>
      <c r="TG21" s="68" t="s">
        <v>10</v>
      </c>
      <c r="TH21" s="68" t="s">
        <v>11</v>
      </c>
      <c r="TI21" s="68" t="s">
        <v>12</v>
      </c>
      <c r="TJ21" s="68" t="s">
        <v>13</v>
      </c>
      <c r="TK21" s="68" t="s">
        <v>14</v>
      </c>
      <c r="TL21" s="68" t="s">
        <v>15</v>
      </c>
      <c r="TM21" s="67">
        <f>IF(TA21=24,1,TA21+1)</f>
        <v>2</v>
      </c>
      <c r="TN21" s="68" t="s">
        <v>5</v>
      </c>
      <c r="TO21" s="68" t="s">
        <v>6</v>
      </c>
      <c r="TP21" s="68" t="s">
        <v>7</v>
      </c>
      <c r="TQ21" s="68" t="s">
        <v>8</v>
      </c>
      <c r="TR21" s="68" t="s">
        <v>9</v>
      </c>
      <c r="TS21" s="68" t="s">
        <v>10</v>
      </c>
      <c r="TT21" s="68" t="s">
        <v>11</v>
      </c>
      <c r="TU21" s="68" t="s">
        <v>12</v>
      </c>
      <c r="TV21" s="68" t="s">
        <v>13</v>
      </c>
      <c r="TW21" s="68" t="s">
        <v>14</v>
      </c>
      <c r="TX21" s="68" t="s">
        <v>15</v>
      </c>
      <c r="TY21" s="67">
        <f>IF(TM21=24,1,TM21+1)</f>
        <v>3</v>
      </c>
      <c r="TZ21" s="68" t="s">
        <v>5</v>
      </c>
      <c r="UA21" s="68" t="s">
        <v>6</v>
      </c>
      <c r="UB21" s="68" t="s">
        <v>7</v>
      </c>
      <c r="UC21" s="68" t="s">
        <v>8</v>
      </c>
      <c r="UD21" s="68" t="s">
        <v>9</v>
      </c>
      <c r="UE21" s="68" t="s">
        <v>10</v>
      </c>
      <c r="UF21" s="68" t="s">
        <v>11</v>
      </c>
      <c r="UG21" s="68" t="s">
        <v>12</v>
      </c>
      <c r="UH21" s="68" t="s">
        <v>13</v>
      </c>
      <c r="UI21" s="68" t="s">
        <v>14</v>
      </c>
      <c r="UJ21" s="68" t="s">
        <v>15</v>
      </c>
      <c r="UK21" s="67">
        <f>IF(TY21=24,1,TY21+1)</f>
        <v>4</v>
      </c>
      <c r="UL21" s="68" t="s">
        <v>5</v>
      </c>
      <c r="UM21" s="68" t="s">
        <v>6</v>
      </c>
      <c r="UN21" s="68" t="s">
        <v>7</v>
      </c>
      <c r="UO21" s="68" t="s">
        <v>8</v>
      </c>
      <c r="UP21" s="68" t="s">
        <v>9</v>
      </c>
      <c r="UQ21" s="68" t="s">
        <v>10</v>
      </c>
      <c r="UR21" s="68" t="s">
        <v>11</v>
      </c>
      <c r="US21" s="68" t="s">
        <v>12</v>
      </c>
      <c r="UT21" s="68" t="s">
        <v>13</v>
      </c>
      <c r="UU21" s="68" t="s">
        <v>14</v>
      </c>
      <c r="UV21" s="68" t="s">
        <v>15</v>
      </c>
      <c r="UW21" s="67">
        <f>IF(UK21=24,1,UK21+1)</f>
        <v>5</v>
      </c>
      <c r="UX21" s="68" t="s">
        <v>5</v>
      </c>
      <c r="UY21" s="68" t="s">
        <v>6</v>
      </c>
      <c r="UZ21" s="68" t="s">
        <v>7</v>
      </c>
      <c r="VA21" s="68" t="s">
        <v>8</v>
      </c>
      <c r="VB21" s="68" t="s">
        <v>9</v>
      </c>
      <c r="VC21" s="68" t="s">
        <v>10</v>
      </c>
      <c r="VD21" s="68" t="s">
        <v>11</v>
      </c>
      <c r="VE21" s="68" t="s">
        <v>12</v>
      </c>
      <c r="VF21" s="68" t="s">
        <v>13</v>
      </c>
      <c r="VG21" s="68" t="s">
        <v>14</v>
      </c>
      <c r="VH21" s="68" t="s">
        <v>15</v>
      </c>
      <c r="VI21" s="67">
        <f>IF(UW21=24,1,UW21+1)</f>
        <v>6</v>
      </c>
      <c r="VJ21" s="68" t="s">
        <v>5</v>
      </c>
      <c r="VK21" s="68" t="s">
        <v>6</v>
      </c>
      <c r="VL21" s="68" t="s">
        <v>7</v>
      </c>
      <c r="VM21" s="68" t="s">
        <v>8</v>
      </c>
      <c r="VN21" s="68" t="s">
        <v>9</v>
      </c>
      <c r="VO21" s="68" t="s">
        <v>10</v>
      </c>
      <c r="VP21" s="68" t="s">
        <v>11</v>
      </c>
      <c r="VQ21" s="68" t="s">
        <v>12</v>
      </c>
      <c r="VR21" s="68" t="s">
        <v>13</v>
      </c>
      <c r="VS21" s="68" t="s">
        <v>14</v>
      </c>
      <c r="VT21" s="68" t="s">
        <v>15</v>
      </c>
      <c r="VU21" s="67">
        <f>IF(VI21=24,1,VI21+1)</f>
        <v>7</v>
      </c>
      <c r="VV21" s="68" t="s">
        <v>5</v>
      </c>
      <c r="VW21" s="68" t="s">
        <v>6</v>
      </c>
      <c r="VX21" s="68" t="s">
        <v>7</v>
      </c>
      <c r="VY21" s="68" t="s">
        <v>8</v>
      </c>
      <c r="VZ21" s="68" t="s">
        <v>9</v>
      </c>
      <c r="WA21" s="68" t="s">
        <v>10</v>
      </c>
      <c r="WB21" s="68" t="s">
        <v>11</v>
      </c>
      <c r="WC21" s="68" t="s">
        <v>12</v>
      </c>
      <c r="WD21" s="68" t="s">
        <v>13</v>
      </c>
      <c r="WE21" s="68" t="s">
        <v>14</v>
      </c>
      <c r="WF21" s="68" t="s">
        <v>15</v>
      </c>
      <c r="WG21" s="67">
        <f>IF(VU21=24,1,VU21+1)</f>
        <v>8</v>
      </c>
      <c r="WH21" s="68" t="s">
        <v>5</v>
      </c>
      <c r="WI21" s="68" t="s">
        <v>6</v>
      </c>
      <c r="WJ21" s="68" t="s">
        <v>7</v>
      </c>
      <c r="WK21" s="68" t="s">
        <v>8</v>
      </c>
      <c r="WL21" s="68" t="s">
        <v>9</v>
      </c>
      <c r="WM21" s="68" t="s">
        <v>10</v>
      </c>
      <c r="WN21" s="68" t="s">
        <v>11</v>
      </c>
      <c r="WO21" s="68" t="s">
        <v>12</v>
      </c>
      <c r="WP21" s="68" t="s">
        <v>13</v>
      </c>
      <c r="WQ21" s="68" t="s">
        <v>14</v>
      </c>
      <c r="WR21" s="68" t="s">
        <v>15</v>
      </c>
      <c r="WS21" s="67">
        <f>IF(WG21=24,1,WG21+1)</f>
        <v>9</v>
      </c>
      <c r="WT21" s="68" t="s">
        <v>5</v>
      </c>
      <c r="WU21" s="68" t="s">
        <v>6</v>
      </c>
      <c r="WV21" s="68" t="s">
        <v>7</v>
      </c>
      <c r="WW21" s="68" t="s">
        <v>8</v>
      </c>
      <c r="WX21" s="68" t="s">
        <v>9</v>
      </c>
      <c r="WY21" s="68" t="s">
        <v>10</v>
      </c>
      <c r="WZ21" s="68" t="s">
        <v>11</v>
      </c>
      <c r="XA21" s="68" t="s">
        <v>12</v>
      </c>
      <c r="XB21" s="68" t="s">
        <v>13</v>
      </c>
      <c r="XC21" s="68" t="s">
        <v>14</v>
      </c>
      <c r="XD21" s="68" t="s">
        <v>15</v>
      </c>
      <c r="XE21" s="67">
        <f>IF(WS21=24,1,WS21+1)</f>
        <v>10</v>
      </c>
      <c r="XF21" s="68" t="s">
        <v>5</v>
      </c>
      <c r="XG21" s="68" t="s">
        <v>6</v>
      </c>
      <c r="XH21" s="68" t="s">
        <v>7</v>
      </c>
      <c r="XI21" s="68" t="s">
        <v>8</v>
      </c>
      <c r="XJ21" s="68" t="s">
        <v>9</v>
      </c>
      <c r="XK21" s="68" t="s">
        <v>10</v>
      </c>
      <c r="XL21" s="68" t="s">
        <v>11</v>
      </c>
      <c r="XM21" s="68" t="s">
        <v>12</v>
      </c>
      <c r="XN21" s="68" t="s">
        <v>13</v>
      </c>
      <c r="XO21" s="68" t="s">
        <v>14</v>
      </c>
      <c r="XP21" s="68" t="s">
        <v>15</v>
      </c>
    </row>
    <row r="22" spans="1:640" s="77" customFormat="1" ht="24.95" customHeight="1">
      <c r="A22" s="3"/>
      <c r="B22" s="3"/>
      <c r="C22" s="3"/>
      <c r="D22" s="581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  <c r="EE22" s="70"/>
      <c r="EF22" s="70"/>
      <c r="EG22" s="70"/>
      <c r="EH22" s="70"/>
      <c r="EI22" s="70"/>
      <c r="EJ22" s="70"/>
      <c r="EK22" s="70"/>
      <c r="EL22" s="70"/>
      <c r="EM22" s="70"/>
      <c r="EN22" s="70"/>
      <c r="EO22" s="70"/>
      <c r="EP22" s="70"/>
      <c r="EQ22" s="70"/>
      <c r="ER22" s="70"/>
      <c r="ES22" s="70"/>
      <c r="ET22" s="70"/>
      <c r="EU22" s="70"/>
      <c r="EV22" s="70"/>
      <c r="EW22" s="70"/>
      <c r="EX22" s="70"/>
      <c r="EY22" s="70"/>
      <c r="EZ22" s="70"/>
      <c r="FA22" s="70"/>
      <c r="FB22" s="70"/>
      <c r="FC22" s="70"/>
      <c r="FD22" s="70"/>
      <c r="FE22" s="70"/>
      <c r="FF22" s="70"/>
      <c r="FG22" s="70"/>
      <c r="FH22" s="70"/>
      <c r="FI22" s="70"/>
      <c r="FJ22" s="70"/>
      <c r="FK22" s="70"/>
      <c r="FL22" s="70"/>
      <c r="FM22" s="70"/>
      <c r="FN22" s="70"/>
      <c r="FO22" s="70"/>
      <c r="FP22" s="70"/>
      <c r="FQ22" s="70"/>
      <c r="FR22" s="70"/>
      <c r="FS22" s="70"/>
      <c r="FT22" s="70"/>
      <c r="FU22" s="70"/>
      <c r="FV22" s="70"/>
      <c r="FW22" s="70"/>
      <c r="FX22" s="70"/>
      <c r="FY22" s="70"/>
      <c r="FZ22" s="70"/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/>
      <c r="GN22" s="70"/>
      <c r="GO22" s="70"/>
      <c r="GP22" s="70"/>
      <c r="GQ22" s="70"/>
      <c r="GR22" s="70"/>
      <c r="GS22" s="70"/>
      <c r="GT22" s="70"/>
      <c r="GU22" s="70"/>
      <c r="GV22" s="70"/>
      <c r="GW22" s="70"/>
      <c r="GX22" s="70"/>
      <c r="GY22" s="70"/>
      <c r="GZ22" s="70"/>
      <c r="HA22" s="70"/>
      <c r="HB22" s="70"/>
      <c r="HC22" s="70"/>
      <c r="HD22" s="70"/>
      <c r="HE22" s="70"/>
      <c r="HF22" s="70"/>
      <c r="HG22" s="70"/>
      <c r="HH22" s="70"/>
      <c r="HI22" s="70"/>
      <c r="HJ22" s="70"/>
      <c r="HK22" s="70"/>
      <c r="HL22" s="70"/>
      <c r="HM22" s="70"/>
      <c r="HN22" s="70"/>
      <c r="HO22" s="70"/>
      <c r="HP22" s="70"/>
      <c r="HQ22" s="70"/>
      <c r="HR22" s="70"/>
      <c r="HS22" s="70"/>
      <c r="HT22" s="70"/>
      <c r="HU22" s="70"/>
      <c r="HV22" s="70"/>
      <c r="HW22" s="70"/>
      <c r="HX22" s="70"/>
      <c r="HY22" s="70"/>
      <c r="HZ22" s="70"/>
      <c r="IA22" s="70"/>
      <c r="IB22" s="70"/>
      <c r="IC22" s="70"/>
      <c r="ID22" s="70"/>
      <c r="IE22" s="70"/>
      <c r="IF22" s="70"/>
      <c r="IG22" s="70"/>
      <c r="IH22" s="70"/>
      <c r="II22" s="70"/>
      <c r="IJ22" s="70"/>
      <c r="IK22" s="70"/>
      <c r="IL22" s="70"/>
      <c r="IM22" s="70"/>
      <c r="IN22" s="70"/>
      <c r="IO22" s="70"/>
      <c r="IP22" s="70"/>
      <c r="IQ22" s="70"/>
      <c r="IR22" s="70"/>
      <c r="IS22" s="70"/>
      <c r="IT22" s="70"/>
      <c r="IU22" s="70"/>
      <c r="IV22" s="70"/>
      <c r="IW22" s="70"/>
      <c r="IX22" s="70"/>
      <c r="IY22" s="70"/>
      <c r="IZ22" s="70"/>
      <c r="JA22" s="70"/>
      <c r="JB22" s="70"/>
      <c r="JC22" s="70"/>
      <c r="JD22" s="70"/>
      <c r="JE22" s="70"/>
      <c r="JF22" s="70"/>
      <c r="JG22" s="70"/>
      <c r="JH22" s="70"/>
      <c r="JI22" s="70"/>
      <c r="JJ22" s="70"/>
      <c r="JK22" s="70"/>
      <c r="JL22" s="70"/>
      <c r="JM22" s="70"/>
      <c r="JN22" s="70"/>
      <c r="JO22" s="70"/>
      <c r="JP22" s="70"/>
      <c r="JQ22" s="70"/>
      <c r="JR22" s="70"/>
      <c r="JS22" s="70"/>
      <c r="JT22" s="3"/>
      <c r="JU22" s="3"/>
      <c r="JV22" s="3"/>
      <c r="JW22" s="3"/>
      <c r="JX22" s="70"/>
      <c r="JY22" s="70"/>
      <c r="JZ22" s="70"/>
      <c r="KA22" s="70"/>
      <c r="KB22" s="70"/>
      <c r="KC22" s="70"/>
      <c r="KD22" s="70"/>
      <c r="KE22" s="70"/>
      <c r="KF22" s="70"/>
      <c r="KG22" s="70"/>
      <c r="KH22" s="70"/>
      <c r="KI22" s="70"/>
      <c r="KJ22" s="70"/>
      <c r="KK22" s="70"/>
      <c r="KL22" s="70"/>
      <c r="KM22" s="70"/>
      <c r="KN22" s="70"/>
      <c r="KO22" s="70"/>
      <c r="KP22" s="70"/>
      <c r="KQ22" s="70"/>
      <c r="KR22" s="70"/>
      <c r="KS22" s="70"/>
      <c r="KT22" s="70"/>
      <c r="KU22" s="70"/>
      <c r="KV22" s="70"/>
      <c r="KW22" s="70"/>
      <c r="KX22" s="70"/>
      <c r="KY22" s="70"/>
      <c r="KZ22" s="70"/>
      <c r="LA22" s="70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</row>
    <row r="23" spans="1:640" s="572" customFormat="1" ht="27" customHeight="1" thickBot="1">
      <c r="A23" s="573"/>
      <c r="B23" s="574"/>
      <c r="C23" s="575"/>
      <c r="D23" s="576"/>
      <c r="E23" s="351"/>
      <c r="F23" s="351"/>
      <c r="G23" s="351"/>
      <c r="H23" s="351"/>
      <c r="I23" s="351"/>
      <c r="J23" s="351"/>
      <c r="K23" s="351"/>
      <c r="L23" s="351"/>
      <c r="M23" s="351"/>
      <c r="N23" s="351"/>
      <c r="O23" s="351"/>
      <c r="P23" s="351"/>
      <c r="Q23" s="1135" t="s">
        <v>539</v>
      </c>
      <c r="R23" s="1136"/>
      <c r="S23" s="1136"/>
      <c r="T23" s="1136"/>
      <c r="U23" s="1136"/>
      <c r="V23" s="1136"/>
      <c r="W23" s="1136"/>
      <c r="X23" s="1136"/>
      <c r="Y23" s="1136"/>
      <c r="Z23" s="1136"/>
      <c r="AA23" s="1136"/>
      <c r="AB23" s="1136"/>
      <c r="AC23" s="1136"/>
      <c r="AD23" s="1136"/>
      <c r="AE23" s="1136"/>
      <c r="AF23" s="1136"/>
      <c r="AG23" s="1136"/>
      <c r="AH23" s="1136"/>
      <c r="AI23" s="1136"/>
      <c r="AJ23" s="1136"/>
      <c r="AK23" s="1136"/>
      <c r="AL23" s="1136"/>
      <c r="AM23" s="1136"/>
      <c r="AN23" s="1136"/>
      <c r="AO23" s="1136"/>
      <c r="AP23" s="1136"/>
      <c r="AQ23" s="1136"/>
      <c r="AR23" s="1136"/>
      <c r="AS23" s="1136"/>
      <c r="AT23" s="1136"/>
      <c r="AU23" s="1136"/>
      <c r="AV23" s="1136"/>
      <c r="AW23" s="1136"/>
      <c r="AX23" s="1136"/>
      <c r="AY23" s="1136"/>
      <c r="AZ23" s="1136"/>
      <c r="BA23" s="1136"/>
      <c r="BB23" s="1136"/>
      <c r="BC23" s="1136"/>
      <c r="BD23" s="1136"/>
      <c r="BE23" s="1136"/>
      <c r="BF23" s="1136"/>
      <c r="BG23" s="1136"/>
      <c r="BH23" s="1136"/>
      <c r="BI23" s="1136"/>
      <c r="BJ23" s="1136"/>
      <c r="BK23" s="1136"/>
      <c r="BL23" s="1136"/>
      <c r="BM23" s="1136"/>
      <c r="BN23" s="1136"/>
      <c r="BO23" s="1136"/>
      <c r="BP23" s="1136"/>
      <c r="BQ23" s="1136"/>
      <c r="BR23" s="1136"/>
      <c r="BS23" s="1136"/>
      <c r="BT23" s="1136"/>
      <c r="BU23" s="1136"/>
      <c r="BV23" s="1136"/>
      <c r="BW23" s="1136"/>
      <c r="BX23" s="1136"/>
      <c r="BY23" s="1136"/>
      <c r="BZ23" s="1136"/>
      <c r="CA23" s="1136"/>
      <c r="CB23" s="1136"/>
      <c r="CC23" s="1136"/>
      <c r="CD23" s="1136"/>
      <c r="CE23" s="1136"/>
      <c r="CF23" s="1136"/>
      <c r="CG23" s="1136"/>
      <c r="CH23" s="1136"/>
      <c r="CI23" s="1136"/>
      <c r="CJ23" s="1136"/>
      <c r="CK23" s="1136"/>
      <c r="CL23" s="1136"/>
      <c r="CM23" s="1136"/>
      <c r="CN23" s="1136"/>
      <c r="CO23" s="1136"/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  <c r="DR23" s="1136"/>
      <c r="DS23" s="1136"/>
      <c r="DT23" s="1136"/>
      <c r="DU23" s="1136"/>
      <c r="DV23" s="1136"/>
      <c r="DW23" s="1136"/>
      <c r="DX23" s="1136"/>
      <c r="DY23" s="1136"/>
      <c r="DZ23" s="1136"/>
      <c r="EA23" s="113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351"/>
      <c r="FD23" s="351"/>
      <c r="FE23" s="351"/>
      <c r="FF23" s="351"/>
      <c r="FG23" s="351"/>
      <c r="FH23" s="351"/>
      <c r="FI23" s="351"/>
      <c r="FJ23" s="351"/>
      <c r="FK23" s="351"/>
      <c r="FL23" s="351"/>
      <c r="FM23" s="351"/>
      <c r="FN23" s="351"/>
      <c r="FO23" s="351"/>
      <c r="FP23" s="351"/>
      <c r="FQ23" s="351"/>
      <c r="FR23" s="351"/>
      <c r="FS23" s="351"/>
      <c r="FT23" s="351"/>
      <c r="FU23" s="351"/>
      <c r="FV23" s="351"/>
      <c r="FW23" s="351"/>
      <c r="FX23" s="351"/>
      <c r="FY23" s="351"/>
      <c r="FZ23" s="351"/>
      <c r="GA23" s="351"/>
      <c r="GB23" s="351"/>
      <c r="GC23" s="351"/>
      <c r="GD23" s="351"/>
      <c r="GE23" s="351"/>
      <c r="GF23" s="351"/>
      <c r="GG23" s="351"/>
      <c r="GH23" s="351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577"/>
      <c r="GZ23" s="577"/>
      <c r="HA23" s="577"/>
      <c r="HB23" s="577"/>
      <c r="HC23" s="577"/>
      <c r="HD23" s="577"/>
      <c r="HE23" s="577"/>
      <c r="HF23" s="577"/>
      <c r="HG23" s="577"/>
      <c r="HH23" s="577"/>
      <c r="HI23" s="577"/>
      <c r="HJ23" s="577"/>
      <c r="HK23" s="577"/>
      <c r="HL23" s="577"/>
      <c r="HM23" s="577"/>
      <c r="HN23" s="577"/>
      <c r="HO23" s="577"/>
      <c r="HP23" s="577"/>
      <c r="HQ23" s="577"/>
      <c r="HR23" s="577"/>
      <c r="HS23" s="577"/>
      <c r="HT23" s="577"/>
      <c r="HU23" s="577"/>
      <c r="HV23" s="577"/>
      <c r="HW23" s="577"/>
      <c r="HX23" s="577"/>
      <c r="HY23" s="577"/>
      <c r="HZ23" s="577"/>
      <c r="IA23" s="577"/>
      <c r="IB23" s="573"/>
      <c r="IC23" s="573"/>
      <c r="ID23" s="573"/>
      <c r="IE23" s="573"/>
      <c r="IF23" s="573"/>
      <c r="IG23" s="573"/>
      <c r="IH23" s="573"/>
      <c r="II23" s="573"/>
      <c r="IJ23" s="573"/>
      <c r="IK23" s="573"/>
      <c r="IL23" s="573"/>
      <c r="IM23" s="573"/>
      <c r="IN23" s="573"/>
      <c r="IO23" s="573"/>
      <c r="IP23" s="573"/>
      <c r="IQ23" s="573"/>
      <c r="IR23" s="573"/>
      <c r="IS23" s="573"/>
      <c r="IT23" s="573"/>
      <c r="IU23" s="573"/>
      <c r="IV23" s="573"/>
      <c r="IW23" s="573"/>
      <c r="IX23" s="573"/>
      <c r="IY23" s="573"/>
      <c r="IZ23" s="573"/>
      <c r="JA23" s="573"/>
      <c r="JB23" s="573"/>
      <c r="JC23" s="573"/>
      <c r="JD23" s="573"/>
      <c r="JE23" s="573"/>
      <c r="JF23" s="573"/>
      <c r="JG23" s="573"/>
      <c r="JH23" s="573"/>
      <c r="JI23" s="573"/>
      <c r="JJ23" s="573"/>
      <c r="JK23" s="573"/>
      <c r="JL23" s="573"/>
      <c r="JM23" s="573"/>
      <c r="JN23" s="573"/>
      <c r="JO23" s="573"/>
      <c r="JP23" s="573"/>
      <c r="JQ23" s="573"/>
      <c r="JR23" s="573"/>
      <c r="JS23" s="573"/>
      <c r="JT23" s="573"/>
      <c r="JU23" s="573"/>
      <c r="JV23" s="573"/>
      <c r="JW23" s="573"/>
      <c r="JX23" s="573"/>
      <c r="JY23" s="573"/>
      <c r="JZ23" s="573"/>
      <c r="KA23" s="573"/>
      <c r="KB23" s="573"/>
      <c r="KC23" s="573"/>
      <c r="KD23" s="573"/>
      <c r="KE23" s="573"/>
      <c r="KF23" s="573"/>
      <c r="KG23" s="573"/>
      <c r="KH23" s="573"/>
      <c r="KI23" s="573"/>
      <c r="KJ23" s="573"/>
      <c r="KK23" s="573"/>
      <c r="KL23" s="573"/>
      <c r="KM23" s="573"/>
      <c r="KN23" s="573"/>
      <c r="KO23" s="573"/>
      <c r="KP23" s="573"/>
      <c r="KQ23" s="573"/>
      <c r="KR23" s="573"/>
      <c r="KS23" s="573"/>
      <c r="KT23" s="573"/>
      <c r="KU23" s="573"/>
      <c r="KV23" s="573"/>
      <c r="KW23" s="573"/>
      <c r="KX23" s="573"/>
      <c r="KY23" s="573"/>
      <c r="KZ23" s="573"/>
      <c r="LA23" s="573"/>
      <c r="LB23" s="573"/>
      <c r="LC23" s="573"/>
      <c r="LD23" s="573"/>
      <c r="LE23" s="573"/>
      <c r="LF23" s="573"/>
      <c r="LG23" s="573"/>
      <c r="LH23" s="573"/>
      <c r="LI23" s="573"/>
      <c r="LJ23" s="573"/>
      <c r="LK23" s="573"/>
      <c r="LL23" s="573"/>
      <c r="LM23" s="573"/>
      <c r="LN23" s="573"/>
      <c r="LO23" s="573"/>
      <c r="LP23" s="573"/>
      <c r="LQ23" s="573"/>
      <c r="LR23" s="573"/>
      <c r="LS23" s="573"/>
      <c r="LT23" s="573"/>
      <c r="LU23" s="573"/>
      <c r="LV23" s="573"/>
      <c r="LW23" s="573"/>
      <c r="LX23" s="573"/>
      <c r="LY23" s="573"/>
      <c r="LZ23" s="573"/>
      <c r="MA23" s="573"/>
      <c r="MB23" s="573"/>
      <c r="MC23" s="573"/>
      <c r="MD23" s="573"/>
      <c r="ME23" s="573"/>
      <c r="MF23" s="573"/>
      <c r="MG23" s="573"/>
      <c r="MH23" s="573"/>
      <c r="MI23" s="573"/>
      <c r="MJ23" s="573"/>
      <c r="MK23" s="573"/>
      <c r="ML23" s="573"/>
      <c r="MM23" s="573"/>
      <c r="MN23" s="573"/>
      <c r="MO23" s="573"/>
      <c r="MP23" s="573"/>
      <c r="MQ23" s="573"/>
      <c r="MR23" s="573"/>
      <c r="MS23" s="573"/>
      <c r="MT23" s="573"/>
      <c r="MU23" s="573"/>
      <c r="MV23" s="573"/>
      <c r="MW23" s="573"/>
      <c r="MX23" s="573"/>
      <c r="MY23" s="573"/>
      <c r="MZ23" s="573"/>
      <c r="NA23" s="573"/>
      <c r="NB23" s="573"/>
      <c r="NC23" s="573"/>
      <c r="ND23" s="573"/>
      <c r="NE23" s="573"/>
      <c r="NF23" s="573"/>
      <c r="NG23" s="573"/>
      <c r="NH23" s="573"/>
      <c r="NI23" s="573"/>
      <c r="NJ23" s="573"/>
      <c r="NK23" s="573"/>
      <c r="NL23" s="573"/>
      <c r="NM23" s="573"/>
      <c r="NN23" s="573"/>
      <c r="NO23" s="573"/>
      <c r="NP23" s="573"/>
      <c r="NQ23" s="573"/>
      <c r="NR23" s="573"/>
      <c r="NS23" s="573"/>
      <c r="NT23" s="573"/>
      <c r="NU23" s="573"/>
      <c r="NV23" s="573"/>
      <c r="NW23" s="573"/>
      <c r="NX23" s="573"/>
      <c r="NY23" s="573"/>
      <c r="NZ23" s="573"/>
      <c r="OA23" s="573"/>
      <c r="OB23" s="573"/>
      <c r="OC23" s="573"/>
      <c r="OD23" s="573"/>
      <c r="OE23" s="573"/>
      <c r="OF23" s="573"/>
      <c r="OG23" s="573"/>
      <c r="OH23" s="573"/>
      <c r="OI23" s="573"/>
      <c r="OJ23" s="573"/>
      <c r="OK23" s="573"/>
      <c r="OL23" s="573"/>
      <c r="OM23" s="573"/>
      <c r="ON23" s="573"/>
      <c r="OO23" s="573"/>
      <c r="OP23" s="573"/>
      <c r="OQ23" s="573"/>
      <c r="OR23" s="573"/>
      <c r="OS23" s="573"/>
      <c r="OT23" s="573"/>
      <c r="OU23" s="573"/>
      <c r="OV23" s="573"/>
      <c r="OW23" s="573"/>
      <c r="OX23" s="573"/>
      <c r="OY23" s="573"/>
      <c r="OZ23" s="573"/>
      <c r="PA23" s="573"/>
      <c r="PB23" s="573"/>
      <c r="PC23" s="573"/>
      <c r="PD23" s="573"/>
      <c r="PE23" s="573"/>
      <c r="PF23" s="573"/>
      <c r="PG23" s="573"/>
      <c r="PH23" s="573"/>
      <c r="PI23" s="573"/>
      <c r="PJ23" s="573"/>
      <c r="PK23" s="573"/>
      <c r="PL23" s="573"/>
      <c r="PM23" s="573"/>
      <c r="PN23" s="573"/>
      <c r="PO23" s="573"/>
      <c r="PP23" s="573"/>
      <c r="PQ23" s="573"/>
      <c r="PR23" s="573"/>
      <c r="PS23" s="573"/>
      <c r="PT23" s="573"/>
      <c r="PU23" s="573"/>
      <c r="PV23" s="573"/>
      <c r="PW23" s="573"/>
      <c r="PX23" s="573"/>
      <c r="PY23" s="573"/>
      <c r="PZ23" s="573"/>
      <c r="QA23" s="573"/>
      <c r="QB23" s="573"/>
      <c r="QC23" s="573"/>
      <c r="QD23" s="573"/>
      <c r="QE23" s="573"/>
      <c r="QF23" s="573"/>
      <c r="QG23" s="573"/>
      <c r="QH23" s="573"/>
      <c r="QI23" s="573"/>
      <c r="QJ23" s="573"/>
      <c r="QK23" s="573"/>
      <c r="QL23" s="573"/>
      <c r="QM23" s="573"/>
      <c r="QN23" s="573"/>
      <c r="QO23" s="573"/>
      <c r="QP23" s="573"/>
      <c r="QQ23" s="573"/>
      <c r="QR23" s="573"/>
      <c r="QS23" s="573"/>
      <c r="QT23" s="573"/>
      <c r="QU23" s="573"/>
      <c r="QV23" s="573"/>
      <c r="QW23" s="573"/>
      <c r="QX23" s="573"/>
      <c r="QY23" s="573"/>
      <c r="QZ23" s="573"/>
      <c r="RA23" s="573"/>
      <c r="RB23" s="573"/>
      <c r="RC23" s="573"/>
      <c r="RD23" s="573"/>
      <c r="RE23" s="573"/>
      <c r="RF23" s="573"/>
      <c r="RG23" s="573"/>
      <c r="RH23" s="573"/>
      <c r="RI23" s="573"/>
      <c r="RJ23" s="573"/>
      <c r="RK23" s="573"/>
      <c r="RL23" s="573"/>
      <c r="RM23" s="573"/>
      <c r="RN23" s="573"/>
      <c r="RO23" s="573"/>
      <c r="RP23" s="573"/>
      <c r="RQ23" s="573"/>
      <c r="RR23" s="573"/>
      <c r="RS23" s="573"/>
      <c r="RT23" s="573"/>
      <c r="RU23" s="573"/>
      <c r="RV23" s="573"/>
      <c r="RW23" s="573"/>
      <c r="RX23" s="573"/>
      <c r="RY23" s="573"/>
      <c r="RZ23" s="573"/>
      <c r="SA23" s="573"/>
      <c r="SB23" s="573"/>
      <c r="SC23" s="573"/>
      <c r="SD23" s="573"/>
      <c r="SE23" s="573"/>
      <c r="SF23" s="573"/>
      <c r="SG23" s="573"/>
      <c r="SH23" s="573"/>
      <c r="SI23" s="573"/>
      <c r="SJ23" s="573"/>
      <c r="SK23" s="573"/>
      <c r="SL23" s="573"/>
      <c r="SM23" s="573"/>
      <c r="SN23" s="573"/>
      <c r="SO23" s="573"/>
      <c r="SP23" s="573"/>
      <c r="SQ23" s="573"/>
      <c r="SR23" s="573"/>
      <c r="SS23" s="573"/>
      <c r="ST23" s="573"/>
      <c r="SU23" s="573"/>
      <c r="SV23" s="573"/>
      <c r="SW23" s="573"/>
      <c r="SX23" s="573"/>
      <c r="SY23" s="573"/>
      <c r="SZ23" s="573"/>
      <c r="TA23" s="573"/>
      <c r="TB23" s="573"/>
      <c r="TC23" s="573"/>
      <c r="TD23" s="573"/>
      <c r="TE23" s="573"/>
      <c r="TF23" s="573"/>
      <c r="TG23" s="573"/>
      <c r="TH23" s="573"/>
      <c r="TI23" s="573"/>
      <c r="TJ23" s="573"/>
      <c r="TK23" s="573"/>
      <c r="TL23" s="573"/>
      <c r="TM23" s="573"/>
      <c r="TN23" s="573"/>
      <c r="TO23" s="573"/>
      <c r="TP23" s="573"/>
      <c r="TQ23" s="573"/>
      <c r="TR23" s="573"/>
      <c r="TS23" s="573"/>
      <c r="TT23" s="573"/>
      <c r="TU23" s="573"/>
      <c r="TV23" s="573"/>
      <c r="TW23" s="573"/>
      <c r="TX23" s="573"/>
      <c r="TY23" s="573"/>
      <c r="TZ23" s="573"/>
      <c r="UA23" s="573"/>
      <c r="UB23" s="573"/>
      <c r="UC23" s="573"/>
      <c r="UD23" s="573"/>
      <c r="UE23" s="573"/>
      <c r="UF23" s="573"/>
      <c r="UG23" s="573"/>
      <c r="UH23" s="573"/>
      <c r="UI23" s="573"/>
      <c r="UJ23" s="573"/>
      <c r="UK23" s="573"/>
      <c r="UL23" s="573"/>
      <c r="UM23" s="573"/>
      <c r="UN23" s="573"/>
      <c r="UO23" s="573"/>
      <c r="UP23" s="573"/>
    </row>
    <row r="24" spans="1:640" s="77" customFormat="1" ht="30.75" customHeight="1" thickBot="1">
      <c r="B24" s="1225" t="s">
        <v>335</v>
      </c>
      <c r="C24" s="1226"/>
      <c r="D24" s="1250"/>
      <c r="E24" s="351"/>
      <c r="F24" s="351"/>
      <c r="G24" s="351"/>
      <c r="H24" s="351"/>
      <c r="I24" s="351"/>
      <c r="J24" s="351"/>
      <c r="K24" s="351"/>
      <c r="L24" s="351"/>
      <c r="M24" s="351"/>
      <c r="N24" s="351"/>
      <c r="O24" s="351"/>
      <c r="P24" s="351"/>
      <c r="Q24" s="351"/>
      <c r="R24" s="351"/>
      <c r="S24" s="351"/>
      <c r="T24" s="351"/>
      <c r="U24" s="351"/>
      <c r="V24" s="351"/>
      <c r="W24" s="351"/>
      <c r="X24" s="351"/>
      <c r="Y24" s="351"/>
      <c r="Z24" s="351"/>
      <c r="AA24" s="351"/>
      <c r="AB24" s="351"/>
      <c r="AC24" s="907" t="s">
        <v>907</v>
      </c>
      <c r="AD24" s="908"/>
      <c r="AE24" s="909"/>
      <c r="AF24" s="910" t="s">
        <v>908</v>
      </c>
      <c r="AG24" s="911"/>
      <c r="AH24" s="911"/>
      <c r="AI24" s="911"/>
      <c r="AJ24" s="911"/>
      <c r="AK24" s="911"/>
      <c r="AL24" s="911"/>
      <c r="AM24" s="911"/>
      <c r="AN24" s="911"/>
      <c r="AO24" s="911"/>
      <c r="AP24" s="911"/>
      <c r="AQ24" s="911"/>
      <c r="AR24" s="911"/>
      <c r="AS24" s="911"/>
      <c r="AT24" s="911"/>
      <c r="AU24" s="911"/>
      <c r="AV24" s="911"/>
      <c r="AW24" s="911"/>
      <c r="AX24" s="912"/>
      <c r="AY24" s="907" t="s">
        <v>910</v>
      </c>
      <c r="AZ24" s="908"/>
      <c r="BA24" s="909"/>
      <c r="BB24" s="910" t="s">
        <v>911</v>
      </c>
      <c r="BC24" s="911"/>
      <c r="BD24" s="911"/>
      <c r="BE24" s="911"/>
      <c r="BF24" s="911"/>
      <c r="BG24" s="911"/>
      <c r="BH24" s="911"/>
      <c r="BI24" s="911"/>
      <c r="BJ24" s="911"/>
      <c r="BK24" s="911"/>
      <c r="BL24" s="911"/>
      <c r="BM24" s="911"/>
      <c r="BN24" s="911"/>
      <c r="BO24" s="911"/>
      <c r="BP24" s="911"/>
      <c r="BQ24" s="911"/>
      <c r="BR24" s="911"/>
      <c r="BS24" s="911"/>
      <c r="BT24" s="911"/>
      <c r="BU24" s="911"/>
      <c r="BV24" s="911"/>
      <c r="BW24" s="911"/>
      <c r="BX24" s="911"/>
      <c r="BY24" s="911"/>
      <c r="BZ24" s="911"/>
      <c r="CA24" s="911"/>
      <c r="CB24" s="911"/>
      <c r="CC24" s="911"/>
      <c r="CD24" s="911"/>
      <c r="CE24" s="911"/>
      <c r="CF24" s="911"/>
      <c r="CG24" s="911"/>
      <c r="CH24" s="912"/>
      <c r="CI24" s="351"/>
      <c r="CJ24" s="351"/>
      <c r="CK24" s="351"/>
      <c r="CL24" s="907" t="s">
        <v>912</v>
      </c>
      <c r="CM24" s="908"/>
      <c r="CN24" s="909"/>
      <c r="CO24" s="910" t="s">
        <v>572</v>
      </c>
      <c r="CP24" s="911"/>
      <c r="CQ24" s="911"/>
      <c r="CR24" s="911"/>
      <c r="CS24" s="911"/>
      <c r="CT24" s="911"/>
      <c r="CU24" s="911"/>
      <c r="CV24" s="911"/>
      <c r="CW24" s="911"/>
      <c r="CX24" s="911"/>
      <c r="CY24" s="911"/>
      <c r="CZ24" s="911"/>
      <c r="DA24" s="911"/>
      <c r="DB24" s="911"/>
      <c r="DC24" s="912"/>
      <c r="DD24" s="351"/>
      <c r="DE24" s="351"/>
      <c r="DF24" s="351"/>
      <c r="DG24" s="351"/>
      <c r="DH24" s="351"/>
      <c r="DI24" s="351"/>
      <c r="DJ24" s="351"/>
      <c r="DK24" s="351"/>
      <c r="ED24" s="351"/>
      <c r="EE24" s="351"/>
      <c r="EF24" s="351"/>
      <c r="EG24" s="351"/>
      <c r="EH24" s="351"/>
      <c r="EI24" s="351"/>
      <c r="EJ24" s="351"/>
      <c r="EK24" s="351"/>
      <c r="EL24" s="351"/>
      <c r="EM24" s="351"/>
      <c r="EN24" s="351"/>
      <c r="EO24" s="351"/>
      <c r="EP24" s="351"/>
      <c r="EQ24" s="351"/>
      <c r="ER24" s="351"/>
      <c r="ES24" s="351"/>
      <c r="ET24" s="351"/>
      <c r="EU24" s="351"/>
      <c r="EV24" s="351"/>
      <c r="EW24" s="351"/>
      <c r="EX24" s="351"/>
      <c r="EY24" s="351"/>
      <c r="EZ24" s="351"/>
      <c r="FA24" s="351"/>
      <c r="FB24" s="351"/>
      <c r="FC24" s="351"/>
      <c r="FD24" s="351"/>
      <c r="FE24" s="351"/>
      <c r="FF24" s="351"/>
      <c r="FG24" s="351"/>
      <c r="FH24" s="351"/>
      <c r="FI24" s="351"/>
      <c r="FJ24" s="351"/>
      <c r="FK24" s="351"/>
      <c r="FL24" s="351"/>
      <c r="FM24" s="351"/>
      <c r="FN24" s="351"/>
      <c r="FO24" s="351"/>
      <c r="FP24" s="351"/>
      <c r="FQ24" s="351"/>
      <c r="FR24" s="351"/>
      <c r="FS24" s="351"/>
      <c r="FT24" s="351"/>
      <c r="FU24" s="351"/>
      <c r="FV24" s="351"/>
      <c r="FW24" s="351"/>
      <c r="FX24" s="351"/>
      <c r="FY24" s="351"/>
      <c r="FZ24" s="351"/>
      <c r="GA24" s="351"/>
      <c r="GB24" s="351"/>
      <c r="GC24" s="351"/>
      <c r="GD24" s="351"/>
      <c r="GE24" s="351"/>
      <c r="GF24" s="351"/>
      <c r="GG24" s="351"/>
      <c r="GH24" s="351"/>
      <c r="GI24" s="351"/>
    </row>
    <row r="25" spans="1:640" s="77" customFormat="1" ht="30.75" customHeight="1" thickBot="1">
      <c r="B25" s="1229"/>
      <c r="C25" s="1230"/>
      <c r="D25" s="1251"/>
      <c r="E25" s="351"/>
      <c r="F25" s="351"/>
      <c r="G25" s="35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51"/>
      <c r="T25" s="351"/>
      <c r="U25" s="351"/>
      <c r="V25" s="351"/>
      <c r="W25" s="351"/>
      <c r="X25" s="351"/>
      <c r="Y25" s="351"/>
      <c r="Z25" s="351"/>
      <c r="AA25" s="351"/>
      <c r="AB25" s="351"/>
      <c r="AC25" s="933" t="s">
        <v>566</v>
      </c>
      <c r="AD25" s="934"/>
      <c r="AE25" s="934"/>
      <c r="AF25" s="934"/>
      <c r="AG25" s="934"/>
      <c r="AH25" s="935"/>
      <c r="AI25" s="943" t="s">
        <v>567</v>
      </c>
      <c r="AJ25" s="944"/>
      <c r="AK25" s="944"/>
      <c r="AL25" s="944"/>
      <c r="AM25" s="944"/>
      <c r="AN25" s="944"/>
      <c r="AO25" s="944"/>
      <c r="AP25" s="944"/>
      <c r="AQ25" s="944"/>
      <c r="AR25" s="944"/>
      <c r="AS25" s="944"/>
      <c r="AT25" s="944"/>
      <c r="AU25" s="944"/>
      <c r="AV25" s="944"/>
      <c r="AW25" s="944"/>
      <c r="AX25" s="944"/>
      <c r="AY25" s="933" t="s">
        <v>566</v>
      </c>
      <c r="AZ25" s="934"/>
      <c r="BA25" s="934"/>
      <c r="BB25" s="934"/>
      <c r="BC25" s="934"/>
      <c r="BD25" s="935"/>
      <c r="BE25" s="943" t="s">
        <v>567</v>
      </c>
      <c r="BF25" s="944"/>
      <c r="BG25" s="944"/>
      <c r="BH25" s="944"/>
      <c r="BI25" s="944"/>
      <c r="BJ25" s="944"/>
      <c r="BK25" s="944"/>
      <c r="BL25" s="944"/>
      <c r="BM25" s="944"/>
      <c r="BN25" s="944"/>
      <c r="BO25" s="944"/>
      <c r="BP25" s="944"/>
      <c r="BQ25" s="944"/>
      <c r="BR25" s="944"/>
      <c r="BS25" s="944"/>
      <c r="BT25" s="944"/>
      <c r="BU25" s="944"/>
      <c r="BV25" s="944"/>
      <c r="BW25" s="944"/>
      <c r="BX25" s="944"/>
      <c r="BY25" s="944"/>
      <c r="BZ25" s="944"/>
      <c r="CA25" s="944"/>
      <c r="CB25" s="944"/>
      <c r="CC25" s="944"/>
      <c r="CD25" s="944"/>
      <c r="CE25" s="944"/>
      <c r="CF25" s="944"/>
      <c r="CG25" s="944"/>
      <c r="CH25" s="945"/>
      <c r="CI25" s="351"/>
      <c r="CJ25" s="351"/>
      <c r="CK25" s="351"/>
      <c r="CL25" s="933" t="s">
        <v>566</v>
      </c>
      <c r="CM25" s="934"/>
      <c r="CN25" s="934"/>
      <c r="CO25" s="934"/>
      <c r="CP25" s="934"/>
      <c r="CQ25" s="935"/>
      <c r="CR25" s="943" t="s">
        <v>567</v>
      </c>
      <c r="CS25" s="944"/>
      <c r="CT25" s="944"/>
      <c r="CU25" s="944"/>
      <c r="CV25" s="944"/>
      <c r="CW25" s="944"/>
      <c r="CX25" s="944"/>
      <c r="CY25" s="944"/>
      <c r="CZ25" s="944"/>
      <c r="DA25" s="944"/>
      <c r="DB25" s="944"/>
      <c r="DC25" s="945"/>
      <c r="DD25" s="351"/>
      <c r="DE25" s="351"/>
      <c r="DF25" s="351"/>
      <c r="DG25" s="351"/>
      <c r="DH25" s="351"/>
      <c r="DI25" s="351"/>
      <c r="DJ25" s="351"/>
      <c r="DK25" s="351"/>
      <c r="ED25" s="351"/>
      <c r="EE25" s="351"/>
      <c r="EF25" s="351"/>
      <c r="EG25" s="351"/>
      <c r="EH25" s="351"/>
      <c r="EI25" s="351"/>
      <c r="EJ25" s="351"/>
      <c r="EK25" s="351"/>
      <c r="EL25" s="351"/>
      <c r="EM25" s="351"/>
      <c r="EN25" s="351"/>
      <c r="EO25" s="351"/>
      <c r="EP25" s="351"/>
      <c r="EQ25" s="351"/>
      <c r="ER25" s="351"/>
      <c r="ES25" s="351"/>
      <c r="ET25" s="351"/>
      <c r="EU25" s="351"/>
      <c r="EV25" s="351"/>
      <c r="EW25" s="351"/>
      <c r="EX25" s="351"/>
      <c r="EY25" s="351"/>
      <c r="EZ25" s="351"/>
      <c r="FA25" s="351"/>
      <c r="FB25" s="351"/>
      <c r="FC25" s="351"/>
      <c r="FD25" s="351"/>
      <c r="FE25" s="351"/>
      <c r="FF25" s="351"/>
      <c r="FG25" s="351"/>
      <c r="FH25" s="351"/>
      <c r="FI25" s="351"/>
      <c r="FJ25" s="351"/>
      <c r="FK25" s="351"/>
      <c r="FL25" s="351"/>
      <c r="FM25" s="351"/>
      <c r="FN25" s="351"/>
      <c r="FO25" s="351"/>
      <c r="FP25" s="351"/>
      <c r="FQ25" s="351"/>
      <c r="FR25" s="351"/>
      <c r="FS25" s="351"/>
      <c r="FT25" s="351"/>
      <c r="FU25" s="351"/>
      <c r="FV25" s="351"/>
      <c r="FW25" s="351"/>
      <c r="FX25" s="351"/>
      <c r="FY25" s="351"/>
      <c r="FZ25" s="351"/>
      <c r="GA25" s="351"/>
      <c r="GB25" s="351"/>
      <c r="GC25" s="351"/>
      <c r="GD25" s="351"/>
      <c r="GE25" s="351"/>
      <c r="GF25" s="351"/>
      <c r="GG25" s="351"/>
      <c r="GH25" s="351"/>
      <c r="GI25" s="351"/>
    </row>
    <row r="26" spans="1:640" s="77" customFormat="1" ht="30.75" customHeight="1">
      <c r="B26" s="351"/>
      <c r="C26" s="351"/>
      <c r="D26" s="351"/>
      <c r="E26" s="351"/>
      <c r="F26" s="351"/>
      <c r="G26" s="351"/>
      <c r="H26" s="351"/>
      <c r="I26" s="351"/>
      <c r="J26" s="351"/>
      <c r="K26" s="351"/>
      <c r="L26" s="351"/>
      <c r="M26" s="351"/>
      <c r="N26" s="351"/>
      <c r="O26" s="351"/>
      <c r="P26" s="351"/>
      <c r="Q26" s="351"/>
      <c r="R26" s="351"/>
      <c r="S26" s="351"/>
      <c r="T26" s="351"/>
      <c r="U26" s="351"/>
      <c r="V26" s="351"/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351"/>
      <c r="AI26" s="936" t="s">
        <v>568</v>
      </c>
      <c r="AJ26" s="937"/>
      <c r="AK26" s="937"/>
      <c r="AL26" s="937"/>
      <c r="AM26" s="1085"/>
      <c r="AN26" s="938" t="s">
        <v>569</v>
      </c>
      <c r="AO26" s="939"/>
      <c r="AP26" s="939"/>
      <c r="AQ26" s="939"/>
      <c r="AR26" s="939"/>
      <c r="AS26" s="939"/>
      <c r="AT26" s="939"/>
      <c r="AU26" s="939"/>
      <c r="AV26" s="939"/>
      <c r="AW26" s="1086"/>
      <c r="AX26" s="351"/>
      <c r="AY26" s="351"/>
      <c r="AZ26" s="351"/>
      <c r="BA26" s="351"/>
      <c r="BB26" s="351"/>
      <c r="BC26" s="351"/>
      <c r="BD26" s="351"/>
      <c r="BE26" s="936" t="s">
        <v>568</v>
      </c>
      <c r="BF26" s="937"/>
      <c r="BG26" s="937"/>
      <c r="BH26" s="937"/>
      <c r="BI26" s="1085"/>
      <c r="BJ26" s="938" t="s">
        <v>569</v>
      </c>
      <c r="BK26" s="939"/>
      <c r="BL26" s="939"/>
      <c r="BM26" s="939"/>
      <c r="BN26" s="939"/>
      <c r="BO26" s="939"/>
      <c r="BP26" s="939"/>
      <c r="BQ26" s="939"/>
      <c r="BR26" s="939"/>
      <c r="BS26" s="1086"/>
      <c r="BT26" s="351"/>
      <c r="BU26" s="351"/>
      <c r="BV26" s="351"/>
      <c r="BW26" s="351"/>
      <c r="BX26" s="351"/>
      <c r="BY26" s="351"/>
      <c r="BZ26" s="351"/>
      <c r="CA26" s="351"/>
      <c r="CB26" s="351"/>
      <c r="CC26" s="351"/>
      <c r="CD26" s="351"/>
      <c r="CE26" s="351"/>
      <c r="CF26" s="351"/>
      <c r="CG26" s="351"/>
      <c r="CH26" s="351"/>
      <c r="CI26" s="351"/>
      <c r="CJ26" s="351"/>
      <c r="CK26" s="351"/>
      <c r="CL26" s="351"/>
      <c r="CM26" s="351"/>
      <c r="CN26" s="351"/>
      <c r="CO26" s="351"/>
      <c r="CP26" s="351"/>
      <c r="CQ26" s="351"/>
      <c r="CR26" s="936" t="s">
        <v>573</v>
      </c>
      <c r="CS26" s="937"/>
      <c r="CT26" s="937"/>
      <c r="CU26" s="937"/>
      <c r="CV26" s="938" t="s">
        <v>574</v>
      </c>
      <c r="CW26" s="939"/>
      <c r="CX26" s="939"/>
      <c r="CY26" s="939"/>
      <c r="CZ26" s="351"/>
      <c r="DA26" s="351"/>
      <c r="DB26" s="351"/>
      <c r="DC26" s="351"/>
      <c r="DD26" s="351"/>
      <c r="DE26" s="351"/>
      <c r="DF26" s="351"/>
      <c r="DG26" s="351"/>
      <c r="DH26" s="351"/>
      <c r="DI26" s="351"/>
      <c r="DJ26" s="351"/>
      <c r="DK26" s="351"/>
      <c r="ED26" s="351"/>
      <c r="EE26" s="351"/>
      <c r="EF26" s="351"/>
      <c r="EG26" s="351"/>
      <c r="EH26" s="351"/>
      <c r="EI26" s="351"/>
      <c r="EJ26" s="351"/>
      <c r="EK26" s="351"/>
      <c r="EL26" s="351"/>
      <c r="EM26" s="351"/>
      <c r="EN26" s="351"/>
      <c r="EO26" s="351"/>
      <c r="EP26" s="351"/>
      <c r="EQ26" s="351"/>
      <c r="ER26" s="351"/>
      <c r="ES26" s="351"/>
      <c r="ET26" s="351"/>
      <c r="EU26" s="351"/>
      <c r="EV26" s="351"/>
      <c r="EW26" s="351"/>
      <c r="EX26" s="351"/>
      <c r="EY26" s="351"/>
      <c r="EZ26" s="351"/>
      <c r="FA26" s="351"/>
      <c r="FB26" s="351"/>
      <c r="FC26" s="351"/>
      <c r="FD26" s="351"/>
      <c r="FE26" s="351"/>
      <c r="FF26" s="351"/>
      <c r="FG26" s="351"/>
      <c r="FH26" s="351"/>
      <c r="FI26" s="351"/>
      <c r="FJ26" s="351"/>
      <c r="FK26" s="351"/>
      <c r="FL26" s="351"/>
      <c r="FM26" s="351"/>
      <c r="FN26" s="351"/>
      <c r="FO26" s="351"/>
      <c r="FP26" s="351"/>
      <c r="FQ26" s="351"/>
      <c r="FR26" s="351"/>
      <c r="FS26" s="351"/>
      <c r="FT26" s="351"/>
      <c r="FU26" s="351"/>
      <c r="FV26" s="351"/>
      <c r="FW26" s="351"/>
      <c r="FX26" s="351"/>
      <c r="FY26" s="351"/>
      <c r="FZ26" s="351"/>
      <c r="GA26" s="351"/>
      <c r="GB26" s="351"/>
      <c r="GC26" s="351"/>
      <c r="GD26" s="351"/>
      <c r="GE26" s="351"/>
      <c r="GF26" s="351"/>
      <c r="GG26" s="351"/>
      <c r="GH26" s="351"/>
      <c r="GI26" s="351"/>
      <c r="GJ26" s="351"/>
      <c r="GK26" s="351"/>
      <c r="GL26" s="351"/>
      <c r="GM26" s="351"/>
      <c r="GN26" s="351"/>
      <c r="GO26" s="351"/>
      <c r="GP26" s="351"/>
      <c r="GQ26" s="351"/>
      <c r="GR26" s="351"/>
      <c r="GS26" s="351"/>
      <c r="GT26" s="351"/>
      <c r="GU26" s="351"/>
      <c r="GV26" s="351"/>
      <c r="GW26" s="351"/>
      <c r="GX26" s="351"/>
      <c r="GY26" s="351"/>
      <c r="GZ26" s="351"/>
      <c r="HA26" s="351"/>
      <c r="HB26" s="351"/>
      <c r="HC26" s="351"/>
      <c r="HD26" s="351"/>
      <c r="HE26" s="351"/>
      <c r="HF26" s="351"/>
      <c r="HG26" s="351"/>
      <c r="HH26" s="351"/>
      <c r="HI26" s="351"/>
      <c r="HJ26" s="351"/>
      <c r="HK26" s="351"/>
      <c r="HL26" s="351"/>
      <c r="HM26" s="351"/>
      <c r="HN26" s="351"/>
      <c r="HO26" s="351"/>
      <c r="HP26" s="351"/>
      <c r="HQ26" s="351"/>
      <c r="HR26" s="351"/>
      <c r="HS26" s="351"/>
    </row>
    <row r="27" spans="1:640" s="77" customFormat="1" ht="30.75" customHeight="1">
      <c r="B27" s="351"/>
      <c r="C27" s="351"/>
      <c r="D27" s="351"/>
      <c r="E27" s="351"/>
      <c r="F27" s="351"/>
      <c r="G27" s="351"/>
      <c r="H27" s="351"/>
      <c r="I27" s="351"/>
      <c r="J27" s="351"/>
      <c r="K27" s="351"/>
      <c r="L27" s="351"/>
      <c r="M27" s="351"/>
      <c r="N27" s="351"/>
      <c r="O27" s="351"/>
      <c r="P27" s="351"/>
      <c r="Q27" s="351"/>
      <c r="R27" s="351"/>
      <c r="S27" s="351"/>
      <c r="T27" s="351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1"/>
      <c r="AI27" s="351"/>
      <c r="AJ27" s="351"/>
      <c r="AK27" s="351"/>
      <c r="AL27" s="351"/>
      <c r="AM27" s="351"/>
      <c r="AN27" s="351"/>
      <c r="AO27" s="351"/>
      <c r="AP27" s="351"/>
      <c r="AQ27" s="351"/>
      <c r="AR27" s="351"/>
      <c r="AS27" s="351"/>
      <c r="AT27" s="351"/>
      <c r="AU27" s="351"/>
      <c r="AV27" s="351"/>
      <c r="AW27" s="351"/>
      <c r="AX27" s="351"/>
      <c r="AY27" s="351"/>
      <c r="AZ27" s="351"/>
      <c r="BA27" s="351"/>
      <c r="BB27" s="351"/>
      <c r="BC27" s="351"/>
      <c r="BD27" s="351"/>
      <c r="BE27" s="351"/>
      <c r="BF27" s="351"/>
      <c r="BG27" s="351"/>
      <c r="BH27" s="351"/>
      <c r="BI27" s="351"/>
      <c r="BJ27" s="351"/>
      <c r="BK27" s="351"/>
      <c r="BL27" s="351"/>
      <c r="BM27" s="351"/>
      <c r="BN27" s="351"/>
      <c r="BO27" s="351"/>
      <c r="BP27" s="351"/>
      <c r="BQ27" s="351"/>
      <c r="BR27" s="351"/>
      <c r="BS27" s="351"/>
      <c r="BT27" s="351"/>
      <c r="BU27" s="351"/>
      <c r="BV27" s="351"/>
      <c r="BW27" s="351"/>
      <c r="BX27" s="351"/>
      <c r="BY27" s="351"/>
      <c r="BZ27" s="351"/>
      <c r="CA27" s="351"/>
      <c r="CB27" s="351"/>
      <c r="CC27" s="351"/>
      <c r="CD27" s="351"/>
      <c r="CE27" s="351"/>
      <c r="CF27" s="351"/>
      <c r="CG27" s="351"/>
      <c r="CH27" s="351"/>
      <c r="CI27" s="351"/>
      <c r="CJ27" s="351"/>
      <c r="CK27" s="351"/>
      <c r="CL27" s="351"/>
      <c r="CM27" s="351"/>
      <c r="CN27" s="351"/>
      <c r="CO27" s="351"/>
      <c r="CP27" s="351"/>
      <c r="CQ27" s="351"/>
      <c r="CR27" s="351"/>
      <c r="CS27" s="351"/>
      <c r="CT27" s="351"/>
      <c r="CU27" s="351"/>
      <c r="CV27" s="351"/>
      <c r="CW27" s="351"/>
      <c r="CX27" s="351"/>
      <c r="CY27" s="351"/>
      <c r="CZ27" s="351"/>
      <c r="DA27" s="351"/>
      <c r="DB27" s="351"/>
      <c r="DC27" s="351"/>
      <c r="DD27" s="351"/>
      <c r="DE27" s="351"/>
      <c r="DF27" s="351"/>
      <c r="DG27" s="351"/>
      <c r="DH27" s="351"/>
      <c r="DI27" s="351"/>
      <c r="DJ27" s="351"/>
      <c r="DK27" s="351"/>
      <c r="DL27" s="351"/>
      <c r="DM27" s="351"/>
      <c r="DN27" s="351"/>
      <c r="DO27" s="351"/>
      <c r="DP27" s="351"/>
      <c r="DQ27" s="351"/>
      <c r="DR27" s="351"/>
      <c r="DS27" s="351"/>
      <c r="DT27" s="351"/>
      <c r="DU27" s="351"/>
      <c r="DV27" s="351"/>
      <c r="DW27" s="351"/>
      <c r="DX27" s="351"/>
      <c r="DY27" s="351"/>
      <c r="DZ27" s="351"/>
      <c r="EA27" s="351"/>
      <c r="EB27" s="351"/>
      <c r="EC27" s="351"/>
      <c r="ED27" s="351"/>
      <c r="EE27" s="351"/>
      <c r="EF27" s="351"/>
      <c r="EG27" s="351"/>
      <c r="EH27" s="351"/>
      <c r="EI27" s="351"/>
      <c r="EJ27" s="351"/>
      <c r="EK27" s="351"/>
      <c r="EL27" s="351"/>
      <c r="EM27" s="351"/>
      <c r="EN27" s="351"/>
      <c r="EO27" s="351"/>
      <c r="EP27" s="351"/>
      <c r="EQ27" s="351"/>
      <c r="ER27" s="351"/>
      <c r="ES27" s="351"/>
      <c r="ET27" s="351"/>
      <c r="EU27" s="351"/>
      <c r="EV27" s="351"/>
      <c r="EW27" s="351"/>
      <c r="EX27" s="351"/>
      <c r="EY27" s="351"/>
      <c r="EZ27" s="351"/>
      <c r="FA27" s="351"/>
      <c r="FB27" s="351"/>
      <c r="FC27" s="351"/>
      <c r="FD27" s="351"/>
      <c r="FE27" s="351"/>
      <c r="FF27" s="351"/>
      <c r="FG27" s="351"/>
      <c r="FH27" s="351"/>
      <c r="FI27" s="351"/>
      <c r="FJ27" s="351"/>
      <c r="FK27" s="351"/>
      <c r="FL27" s="351"/>
      <c r="FM27" s="351"/>
      <c r="FN27" s="351"/>
      <c r="FO27" s="351"/>
      <c r="FP27" s="351"/>
      <c r="FQ27" s="351"/>
      <c r="FR27" s="351"/>
      <c r="FS27" s="351"/>
      <c r="FT27" s="351"/>
      <c r="FU27" s="351"/>
      <c r="FV27" s="351"/>
      <c r="FW27" s="351"/>
      <c r="FX27" s="351"/>
      <c r="FY27" s="351"/>
      <c r="FZ27" s="351"/>
      <c r="GA27" s="351"/>
      <c r="GB27" s="351"/>
      <c r="GC27" s="351"/>
      <c r="GD27" s="351"/>
      <c r="GE27" s="351"/>
      <c r="GF27" s="351"/>
      <c r="GG27" s="351"/>
      <c r="GH27" s="351"/>
      <c r="GI27" s="351"/>
      <c r="GJ27" s="351"/>
      <c r="GK27" s="351"/>
      <c r="GL27" s="351"/>
      <c r="GM27" s="351"/>
      <c r="GN27" s="351"/>
      <c r="GO27" s="351"/>
      <c r="GP27" s="351"/>
      <c r="GQ27" s="351"/>
      <c r="GR27" s="351"/>
      <c r="GS27" s="351"/>
      <c r="GT27" s="351"/>
      <c r="GU27" s="351"/>
      <c r="GV27" s="351"/>
      <c r="GW27" s="351"/>
      <c r="GX27" s="351"/>
      <c r="GY27" s="351"/>
      <c r="GZ27" s="351"/>
      <c r="HA27" s="351"/>
      <c r="HB27" s="351"/>
      <c r="HC27" s="351"/>
      <c r="HD27" s="351"/>
      <c r="HE27" s="351"/>
      <c r="HF27" s="351"/>
      <c r="HG27" s="351"/>
      <c r="HH27" s="351"/>
      <c r="HI27" s="351"/>
      <c r="HJ27" s="351"/>
      <c r="HK27" s="351"/>
      <c r="HL27" s="351"/>
      <c r="HM27" s="351"/>
      <c r="HN27" s="351"/>
      <c r="HO27" s="351"/>
      <c r="HP27" s="351"/>
      <c r="HQ27" s="351"/>
      <c r="HR27" s="351"/>
      <c r="HS27" s="351"/>
      <c r="HT27" s="351"/>
      <c r="HU27" s="351"/>
      <c r="HV27" s="351"/>
      <c r="HW27" s="351"/>
      <c r="HX27" s="351"/>
      <c r="HY27" s="351"/>
      <c r="HZ27" s="351"/>
      <c r="IA27" s="351"/>
      <c r="IB27" s="351"/>
      <c r="IC27" s="351"/>
      <c r="ID27" s="351"/>
      <c r="IE27" s="351"/>
      <c r="IF27" s="351"/>
      <c r="IG27" s="351"/>
      <c r="IH27" s="351"/>
      <c r="II27" s="351"/>
      <c r="IJ27" s="351"/>
      <c r="IK27" s="351"/>
      <c r="IL27" s="351"/>
      <c r="IM27" s="351"/>
      <c r="IN27" s="351"/>
      <c r="IO27" s="351"/>
      <c r="JS27" s="351"/>
      <c r="JT27" s="351"/>
      <c r="JU27" s="351"/>
      <c r="JV27" s="351"/>
      <c r="JW27" s="351"/>
      <c r="JX27" s="351"/>
      <c r="JY27" s="351"/>
      <c r="JZ27" s="351"/>
      <c r="KA27" s="351"/>
      <c r="KB27" s="351"/>
      <c r="KC27" s="351"/>
    </row>
    <row r="28" spans="1:640" s="77" customFormat="1" ht="29.1" customHeight="1" thickBot="1">
      <c r="B28" s="351"/>
      <c r="C28" s="351"/>
      <c r="D28" s="351"/>
      <c r="E28" s="351"/>
      <c r="F28" s="351"/>
      <c r="G28" s="351"/>
      <c r="H28" s="351"/>
      <c r="I28" s="351"/>
      <c r="J28" s="351"/>
      <c r="K28" s="351"/>
      <c r="L28" s="351"/>
      <c r="M28" s="351"/>
      <c r="N28" s="351"/>
      <c r="O28" s="351"/>
      <c r="P28" s="351"/>
      <c r="Q28" s="1135" t="s">
        <v>545</v>
      </c>
      <c r="R28" s="1136"/>
      <c r="S28" s="1136"/>
      <c r="T28" s="1136"/>
      <c r="U28" s="1136"/>
      <c r="V28" s="1136"/>
      <c r="W28" s="1136"/>
      <c r="X28" s="1136"/>
      <c r="Y28" s="1136"/>
      <c r="Z28" s="1136"/>
      <c r="AA28" s="1136"/>
      <c r="AB28" s="1136"/>
      <c r="AC28" s="1136"/>
      <c r="AD28" s="1136"/>
      <c r="AE28" s="1136"/>
      <c r="AF28" s="1136"/>
      <c r="AG28" s="1136"/>
      <c r="AH28" s="1136"/>
      <c r="AI28" s="1136"/>
      <c r="AJ28" s="1136"/>
      <c r="AK28" s="1136"/>
      <c r="AL28" s="1136"/>
      <c r="AM28" s="1136"/>
      <c r="AN28" s="1136"/>
      <c r="AO28" s="1136"/>
      <c r="AP28" s="1136"/>
      <c r="AQ28" s="1136"/>
      <c r="AR28" s="1136"/>
      <c r="AS28" s="1136"/>
      <c r="AT28" s="1136"/>
      <c r="AU28" s="1136"/>
      <c r="AV28" s="1136"/>
      <c r="AW28" s="1136"/>
      <c r="AX28" s="1136"/>
      <c r="AY28" s="1136"/>
      <c r="AZ28" s="1136"/>
      <c r="BA28" s="1136"/>
      <c r="BB28" s="1136"/>
      <c r="BC28" s="1136"/>
      <c r="BD28" s="1136"/>
      <c r="BE28" s="1136"/>
      <c r="BF28" s="1136"/>
      <c r="BG28" s="1136"/>
      <c r="BH28" s="1136"/>
      <c r="BI28" s="1136"/>
      <c r="BJ28" s="1136"/>
      <c r="BK28" s="1136"/>
      <c r="BL28" s="1136"/>
      <c r="BM28" s="1136"/>
      <c r="BN28" s="1136"/>
      <c r="BO28" s="1136"/>
      <c r="BP28" s="1136"/>
      <c r="BQ28" s="1136"/>
      <c r="BR28" s="1136"/>
      <c r="BS28" s="1136"/>
      <c r="BT28" s="1136"/>
      <c r="BU28" s="1136"/>
      <c r="BV28" s="1136"/>
      <c r="BW28" s="1136"/>
      <c r="BX28" s="1136"/>
      <c r="BY28" s="1136"/>
      <c r="BZ28" s="1136"/>
      <c r="CA28" s="1136"/>
      <c r="CB28" s="1136"/>
      <c r="CC28" s="1136"/>
      <c r="CD28" s="1136"/>
      <c r="CE28" s="1136"/>
      <c r="CF28" s="1136"/>
      <c r="CG28" s="1136"/>
      <c r="CH28" s="1136"/>
      <c r="CI28" s="1136"/>
      <c r="CJ28" s="1136"/>
      <c r="CK28" s="1136"/>
      <c r="CL28" s="1136"/>
      <c r="CM28" s="1136"/>
      <c r="CN28" s="1136"/>
      <c r="CO28" s="1136"/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  <c r="DR28" s="1136"/>
      <c r="DS28" s="1136"/>
      <c r="DT28" s="1136"/>
      <c r="DU28" s="1136"/>
      <c r="DV28" s="1136"/>
      <c r="DW28" s="1136"/>
      <c r="DX28" s="1136"/>
      <c r="DY28" s="1136"/>
      <c r="DZ28" s="1136"/>
      <c r="EA28" s="1137"/>
      <c r="EB28" s="351"/>
      <c r="EC28" s="351"/>
      <c r="ED28" s="351"/>
      <c r="EE28" s="351"/>
      <c r="EF28" s="351"/>
      <c r="EG28" s="351"/>
      <c r="EH28" s="351"/>
      <c r="EI28" s="351"/>
      <c r="EJ28" s="351"/>
      <c r="EK28" s="351"/>
      <c r="EL28" s="351"/>
      <c r="EM28" s="351"/>
      <c r="EN28" s="351"/>
      <c r="EO28" s="351"/>
      <c r="EP28" s="351"/>
      <c r="EQ28" s="351"/>
      <c r="ER28" s="351"/>
      <c r="ES28" s="351"/>
      <c r="ET28" s="351"/>
      <c r="EU28" s="351"/>
      <c r="EV28" s="351"/>
      <c r="EW28" s="351"/>
      <c r="EX28" s="351"/>
      <c r="EY28" s="351"/>
      <c r="EZ28" s="351"/>
      <c r="FA28" s="351"/>
      <c r="FB28" s="351"/>
      <c r="FC28" s="351"/>
      <c r="FD28" s="351"/>
      <c r="FE28" s="351"/>
      <c r="FF28" s="351"/>
      <c r="FG28" s="351"/>
      <c r="FH28" s="351"/>
      <c r="FI28" s="351"/>
      <c r="FJ28" s="351"/>
      <c r="FK28" s="351"/>
      <c r="FL28" s="351"/>
      <c r="FM28" s="351"/>
      <c r="FN28" s="351"/>
      <c r="FO28" s="351"/>
      <c r="FP28" s="351"/>
      <c r="FQ28" s="351"/>
      <c r="FR28" s="351"/>
      <c r="FS28" s="351"/>
      <c r="FT28" s="351"/>
      <c r="FU28" s="351"/>
      <c r="FV28" s="351"/>
      <c r="FW28" s="351"/>
      <c r="FX28" s="351"/>
      <c r="FY28" s="351"/>
      <c r="FZ28" s="351"/>
      <c r="GA28" s="351"/>
      <c r="GB28" s="351"/>
      <c r="GC28" s="351"/>
      <c r="GD28" s="351"/>
      <c r="GE28" s="351"/>
      <c r="GF28" s="351"/>
      <c r="GG28" s="351"/>
      <c r="GH28" s="351"/>
      <c r="GI28" s="351"/>
      <c r="GJ28" s="351"/>
      <c r="GK28" s="351"/>
      <c r="GL28" s="351"/>
      <c r="GM28" s="351"/>
      <c r="GN28" s="351"/>
      <c r="GO28" s="351"/>
      <c r="GP28" s="351"/>
      <c r="GQ28" s="351"/>
      <c r="GR28" s="351"/>
      <c r="GS28" s="351"/>
      <c r="GT28" s="351"/>
      <c r="GU28" s="351"/>
      <c r="GV28" s="351"/>
      <c r="GW28" s="351"/>
      <c r="GX28" s="351"/>
      <c r="GY28" s="351"/>
      <c r="GZ28" s="351"/>
      <c r="HA28" s="351"/>
      <c r="HB28" s="351"/>
      <c r="HC28" s="351"/>
      <c r="HD28" s="351"/>
      <c r="HE28" s="351"/>
      <c r="HF28" s="351"/>
      <c r="HG28" s="351"/>
      <c r="HH28" s="351"/>
      <c r="HI28" s="351"/>
      <c r="HJ28" s="351"/>
      <c r="HK28" s="351"/>
      <c r="HL28" s="351"/>
      <c r="HM28" s="351"/>
      <c r="HN28" s="351"/>
      <c r="HO28" s="351"/>
      <c r="HP28" s="351"/>
      <c r="HQ28" s="351"/>
      <c r="HR28" s="351"/>
      <c r="HS28" s="351"/>
      <c r="HT28" s="351"/>
      <c r="HU28" s="351"/>
      <c r="HV28" s="351"/>
      <c r="HW28" s="351"/>
      <c r="HX28" s="351"/>
      <c r="HY28" s="351"/>
      <c r="HZ28" s="351"/>
      <c r="IA28" s="351"/>
      <c r="IB28" s="351"/>
      <c r="IC28" s="351"/>
      <c r="ID28" s="351"/>
      <c r="IE28" s="351"/>
      <c r="IF28" s="351"/>
      <c r="IG28" s="351"/>
      <c r="IH28" s="351"/>
      <c r="II28" s="351"/>
      <c r="IJ28" s="351"/>
      <c r="IK28" s="351"/>
      <c r="IL28" s="351"/>
      <c r="IM28" s="351"/>
      <c r="IN28" s="351"/>
      <c r="IO28" s="351"/>
      <c r="JI28" s="351"/>
      <c r="JJ28" s="351"/>
      <c r="JK28" s="351"/>
      <c r="JL28" s="351"/>
      <c r="JM28" s="351"/>
      <c r="JN28" s="351"/>
      <c r="JO28" s="351"/>
      <c r="JP28" s="351"/>
      <c r="JQ28" s="351"/>
      <c r="JR28" s="351"/>
      <c r="JS28" s="351"/>
    </row>
    <row r="29" spans="1:640" s="77" customFormat="1" ht="35.25" customHeight="1" thickBot="1">
      <c r="B29" s="1231" t="s">
        <v>336</v>
      </c>
      <c r="C29" s="1232"/>
      <c r="D29" s="1233"/>
      <c r="E29" s="351"/>
      <c r="F29" s="351"/>
      <c r="G29" s="351"/>
      <c r="H29" s="351"/>
      <c r="I29" s="351"/>
      <c r="J29" s="351"/>
      <c r="K29" s="351"/>
      <c r="L29" s="351"/>
      <c r="M29" s="351"/>
      <c r="N29" s="351"/>
      <c r="O29" s="351"/>
      <c r="P29" s="351"/>
      <c r="Q29" s="351"/>
      <c r="R29" s="351"/>
      <c r="S29" s="351"/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  <c r="AN29" s="351"/>
      <c r="AO29" s="351"/>
      <c r="AP29" s="351"/>
      <c r="AQ29" s="351"/>
      <c r="AR29" s="351"/>
      <c r="AS29" s="351"/>
      <c r="AT29" s="351"/>
      <c r="AU29" s="351"/>
      <c r="AV29" s="351"/>
      <c r="AW29" s="351"/>
      <c r="AX29" s="907" t="s">
        <v>895</v>
      </c>
      <c r="AY29" s="908"/>
      <c r="AZ29" s="909"/>
      <c r="BA29" s="940" t="s">
        <v>908</v>
      </c>
      <c r="BB29" s="941"/>
      <c r="BC29" s="941"/>
      <c r="BD29" s="941"/>
      <c r="BE29" s="941"/>
      <c r="BF29" s="941"/>
      <c r="BG29" s="941"/>
      <c r="BH29" s="941"/>
      <c r="BI29" s="941"/>
      <c r="BJ29" s="941"/>
      <c r="BK29" s="941"/>
      <c r="BL29" s="941"/>
      <c r="BM29" s="941"/>
      <c r="BN29" s="941"/>
      <c r="BO29" s="942"/>
      <c r="BP29" s="603"/>
      <c r="BQ29" s="351"/>
      <c r="BR29" s="907" t="s">
        <v>910</v>
      </c>
      <c r="BS29" s="908"/>
      <c r="BT29" s="909"/>
      <c r="BU29" s="940" t="s">
        <v>911</v>
      </c>
      <c r="BV29" s="941"/>
      <c r="BW29" s="941"/>
      <c r="BX29" s="941"/>
      <c r="BY29" s="941"/>
      <c r="BZ29" s="941"/>
      <c r="CA29" s="941"/>
      <c r="CB29" s="941"/>
      <c r="CC29" s="941"/>
      <c r="CD29" s="941"/>
      <c r="CE29" s="941"/>
      <c r="CF29" s="941"/>
      <c r="CG29" s="941"/>
      <c r="CH29" s="941"/>
      <c r="CI29" s="941"/>
      <c r="CJ29" s="941"/>
      <c r="CK29" s="941"/>
      <c r="CL29" s="941"/>
      <c r="CM29" s="941"/>
      <c r="CN29" s="941"/>
      <c r="CO29" s="941"/>
      <c r="CP29" s="941"/>
      <c r="CQ29" s="941"/>
      <c r="CR29" s="941"/>
      <c r="CS29" s="941"/>
      <c r="CT29" s="941"/>
      <c r="CU29" s="941"/>
      <c r="CV29" s="941"/>
      <c r="CW29" s="941"/>
      <c r="CX29" s="942"/>
      <c r="CY29" s="603"/>
      <c r="CZ29" s="907" t="s">
        <v>912</v>
      </c>
      <c r="DA29" s="908"/>
      <c r="DB29" s="909"/>
      <c r="DC29" s="940" t="s">
        <v>572</v>
      </c>
      <c r="DD29" s="941"/>
      <c r="DE29" s="941"/>
      <c r="DF29" s="941"/>
      <c r="DG29" s="941"/>
      <c r="DH29" s="941"/>
      <c r="DI29" s="941"/>
      <c r="DJ29" s="941"/>
      <c r="DK29" s="941"/>
      <c r="DL29" s="942"/>
      <c r="DM29" s="351"/>
      <c r="DN29" s="351"/>
      <c r="DO29" s="351"/>
      <c r="DP29" s="351"/>
      <c r="DQ29" s="351"/>
      <c r="DR29" s="351"/>
      <c r="DS29" s="351"/>
      <c r="DT29" s="351"/>
      <c r="DU29" s="351"/>
      <c r="DV29" s="351"/>
      <c r="DW29" s="351"/>
      <c r="DX29" s="351"/>
      <c r="DY29" s="351"/>
      <c r="DZ29" s="351"/>
      <c r="EA29" s="351"/>
      <c r="EB29" s="351"/>
      <c r="EC29" s="351"/>
      <c r="ED29" s="351"/>
      <c r="EE29" s="351"/>
      <c r="EF29" s="351"/>
      <c r="EG29" s="351"/>
      <c r="EH29" s="351"/>
      <c r="EI29" s="351"/>
      <c r="EJ29" s="351"/>
      <c r="EK29" s="351"/>
      <c r="EL29" s="351"/>
      <c r="EM29" s="351"/>
      <c r="EN29" s="351"/>
      <c r="EO29" s="351"/>
      <c r="EP29" s="351"/>
      <c r="EQ29" s="351"/>
      <c r="ER29" s="351"/>
      <c r="ES29" s="351"/>
      <c r="ET29" s="351"/>
      <c r="EU29" s="351"/>
      <c r="EV29" s="351"/>
      <c r="EW29" s="351"/>
      <c r="EX29" s="351"/>
      <c r="EY29" s="351"/>
      <c r="EZ29" s="351"/>
      <c r="FA29" s="351"/>
      <c r="FB29" s="351"/>
      <c r="FC29" s="351"/>
      <c r="FD29" s="351"/>
      <c r="FE29" s="351"/>
      <c r="FF29" s="351"/>
      <c r="FG29" s="351"/>
      <c r="FH29" s="351"/>
      <c r="FI29" s="351"/>
      <c r="FJ29" s="351"/>
      <c r="FK29" s="351"/>
      <c r="FL29" s="351"/>
      <c r="FM29" s="351"/>
      <c r="FN29" s="351"/>
      <c r="FO29" s="351"/>
      <c r="FP29" s="351"/>
      <c r="FQ29" s="351"/>
      <c r="FR29" s="351"/>
      <c r="FS29" s="351"/>
    </row>
    <row r="30" spans="1:640" s="77" customFormat="1" ht="30.75" customHeight="1">
      <c r="B30" s="1234"/>
      <c r="C30" s="1235"/>
      <c r="D30" s="1236"/>
      <c r="E30" s="351"/>
      <c r="F30" s="351"/>
      <c r="G30" s="351"/>
      <c r="H30" s="351"/>
      <c r="I30" s="351"/>
      <c r="J30" s="351"/>
      <c r="K30" s="351"/>
      <c r="L30" s="351"/>
      <c r="M30" s="351"/>
      <c r="N30" s="351"/>
      <c r="O30" s="351"/>
      <c r="P30" s="351"/>
      <c r="Q30" s="351"/>
      <c r="R30" s="351"/>
      <c r="S30" s="351"/>
      <c r="T30" s="351"/>
      <c r="U30" s="351"/>
      <c r="V30" s="351"/>
      <c r="W30" s="351"/>
      <c r="X30" s="351"/>
      <c r="Y30" s="351"/>
      <c r="Z30" s="351"/>
      <c r="AA30" s="351"/>
      <c r="AB30" s="351"/>
      <c r="AC30" s="351"/>
      <c r="AD30" s="351"/>
      <c r="AE30" s="351"/>
      <c r="AF30" s="351"/>
      <c r="AG30" s="351"/>
      <c r="AH30" s="351"/>
      <c r="AI30" s="351"/>
      <c r="AJ30" s="351"/>
      <c r="AK30" s="351"/>
      <c r="AL30" s="351"/>
      <c r="AM30" s="351"/>
      <c r="AN30" s="351"/>
      <c r="AO30" s="351"/>
      <c r="AP30" s="351"/>
      <c r="AQ30" s="351"/>
      <c r="AR30" s="351"/>
      <c r="AS30" s="351"/>
      <c r="AT30" s="351"/>
      <c r="AU30" s="351"/>
      <c r="AV30" s="351"/>
      <c r="AW30" s="351"/>
      <c r="AX30" s="880" t="s">
        <v>570</v>
      </c>
      <c r="AY30" s="881"/>
      <c r="AZ30" s="881"/>
      <c r="BA30" s="881"/>
      <c r="BB30" s="881"/>
      <c r="BC30" s="881"/>
      <c r="BD30" s="881"/>
      <c r="BE30" s="881"/>
      <c r="BF30" s="881"/>
      <c r="BG30" s="881"/>
      <c r="BH30" s="881"/>
      <c r="BI30" s="881"/>
      <c r="BJ30" s="881"/>
      <c r="BK30" s="881"/>
      <c r="BL30" s="881"/>
      <c r="BM30" s="881"/>
      <c r="BN30" s="881"/>
      <c r="BO30" s="882"/>
      <c r="BP30" s="603"/>
      <c r="BQ30" s="351"/>
      <c r="BR30" s="880" t="s">
        <v>571</v>
      </c>
      <c r="BS30" s="881"/>
      <c r="BT30" s="881"/>
      <c r="BU30" s="881"/>
      <c r="BV30" s="881"/>
      <c r="BW30" s="881"/>
      <c r="BX30" s="881"/>
      <c r="BY30" s="881"/>
      <c r="BZ30" s="881"/>
      <c r="CA30" s="881"/>
      <c r="CB30" s="881"/>
      <c r="CC30" s="881"/>
      <c r="CD30" s="881"/>
      <c r="CE30" s="881"/>
      <c r="CF30" s="881"/>
      <c r="CG30" s="881"/>
      <c r="CH30" s="881"/>
      <c r="CI30" s="881"/>
      <c r="CJ30" s="881"/>
      <c r="CK30" s="881"/>
      <c r="CL30" s="881"/>
      <c r="CM30" s="881"/>
      <c r="CN30" s="881"/>
      <c r="CO30" s="881"/>
      <c r="CP30" s="881"/>
      <c r="CQ30" s="881"/>
      <c r="CR30" s="881"/>
      <c r="CS30" s="881"/>
      <c r="CT30" s="881"/>
      <c r="CU30" s="881"/>
      <c r="CV30" s="881"/>
      <c r="CW30" s="881"/>
      <c r="CX30" s="882"/>
      <c r="CY30" s="603"/>
      <c r="CZ30" s="880" t="s">
        <v>571</v>
      </c>
      <c r="DA30" s="881"/>
      <c r="DB30" s="881"/>
      <c r="DC30" s="881"/>
      <c r="DD30" s="881"/>
      <c r="DE30" s="881"/>
      <c r="DF30" s="881"/>
      <c r="DG30" s="881"/>
      <c r="DH30" s="881"/>
      <c r="DI30" s="881"/>
      <c r="DJ30" s="881"/>
      <c r="DK30" s="881"/>
      <c r="DL30" s="882"/>
      <c r="DM30" s="351"/>
      <c r="DN30" s="351"/>
      <c r="DO30" s="351"/>
      <c r="DP30" s="351"/>
      <c r="DQ30" s="351"/>
      <c r="DR30" s="351"/>
      <c r="DS30" s="351"/>
      <c r="DT30" s="351"/>
      <c r="DU30" s="351"/>
      <c r="DV30" s="351"/>
      <c r="DW30" s="351"/>
      <c r="DX30" s="351"/>
      <c r="DY30" s="351"/>
      <c r="DZ30" s="351"/>
      <c r="EA30" s="351"/>
      <c r="EB30" s="351"/>
      <c r="EC30" s="351"/>
      <c r="ED30" s="351"/>
      <c r="EE30" s="351"/>
      <c r="EF30" s="351"/>
      <c r="EG30" s="351"/>
      <c r="EH30" s="351"/>
      <c r="EI30" s="351"/>
      <c r="EJ30" s="351"/>
      <c r="EK30" s="351"/>
      <c r="EL30" s="351"/>
      <c r="EM30" s="351"/>
      <c r="EN30" s="351"/>
      <c r="EO30" s="351"/>
      <c r="EP30" s="351"/>
      <c r="EQ30" s="351"/>
      <c r="ER30" s="351"/>
      <c r="ES30" s="351"/>
      <c r="ET30" s="351"/>
      <c r="EU30" s="351"/>
      <c r="EV30" s="351"/>
      <c r="EW30" s="351"/>
      <c r="EX30" s="351"/>
      <c r="EY30" s="351"/>
      <c r="EZ30" s="351"/>
      <c r="FA30" s="351"/>
      <c r="FB30" s="351"/>
    </row>
    <row r="31" spans="1:640" s="77" customFormat="1" ht="30.75" customHeight="1"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  <c r="P31" s="351"/>
      <c r="Q31" s="351"/>
      <c r="R31" s="351"/>
      <c r="S31" s="351"/>
      <c r="T31" s="351"/>
      <c r="U31" s="351"/>
      <c r="V31" s="351"/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51"/>
      <c r="AL31" s="351"/>
      <c r="AM31" s="351"/>
      <c r="AN31" s="351"/>
      <c r="AO31" s="351"/>
      <c r="AP31" s="351"/>
      <c r="AQ31" s="351"/>
      <c r="AR31" s="351"/>
      <c r="AS31" s="351"/>
      <c r="AT31" s="351"/>
      <c r="AU31" s="351"/>
      <c r="AV31" s="351"/>
      <c r="AW31" s="351"/>
      <c r="AX31" s="351"/>
      <c r="AY31" s="603"/>
      <c r="AZ31" s="351"/>
      <c r="BA31" s="351"/>
      <c r="BB31" s="351"/>
      <c r="BC31" s="351"/>
      <c r="BD31" s="351"/>
      <c r="BE31" s="351"/>
      <c r="BF31" s="603"/>
      <c r="BG31" s="603"/>
      <c r="BH31" s="351"/>
      <c r="BI31" s="351"/>
      <c r="BJ31" s="351"/>
      <c r="BK31" s="351"/>
      <c r="BL31" s="351"/>
      <c r="BM31" s="351"/>
      <c r="BN31" s="351"/>
      <c r="BO31" s="351"/>
      <c r="BP31" s="351"/>
      <c r="BQ31" s="351"/>
      <c r="BR31" s="351"/>
      <c r="BS31" s="603"/>
      <c r="BT31" s="351"/>
      <c r="BU31" s="351"/>
      <c r="BV31" s="351"/>
      <c r="BW31" s="351"/>
      <c r="BX31" s="603"/>
      <c r="BY31" s="351"/>
      <c r="BZ31" s="351"/>
      <c r="CA31" s="351"/>
      <c r="CB31" s="351"/>
      <c r="CC31" s="603"/>
      <c r="CD31" s="603"/>
      <c r="CE31" s="351"/>
      <c r="CF31" s="351"/>
      <c r="CG31" s="351"/>
      <c r="CH31" s="351"/>
      <c r="CI31" s="351"/>
      <c r="CJ31" s="351"/>
      <c r="CK31" s="603"/>
      <c r="CL31" s="351"/>
      <c r="CM31" s="351"/>
      <c r="CN31" s="351"/>
      <c r="CO31" s="351"/>
      <c r="CP31" s="351"/>
      <c r="CQ31" s="351"/>
      <c r="CR31" s="351"/>
      <c r="CS31" s="351"/>
      <c r="CT31" s="351"/>
      <c r="CU31" s="351"/>
      <c r="CV31" s="351"/>
      <c r="CW31" s="351"/>
      <c r="CX31" s="351"/>
      <c r="CY31" s="351"/>
      <c r="CZ31" s="351"/>
      <c r="DA31" s="351"/>
      <c r="DB31" s="351"/>
      <c r="DC31" s="351"/>
      <c r="DD31" s="351"/>
      <c r="DE31" s="351"/>
      <c r="DF31" s="351"/>
      <c r="DG31" s="351"/>
      <c r="DH31" s="603"/>
      <c r="DI31" s="351"/>
      <c r="DJ31" s="351"/>
      <c r="DK31" s="351"/>
      <c r="DL31" s="351"/>
      <c r="DM31" s="351"/>
      <c r="DN31" s="351"/>
      <c r="DO31" s="351"/>
      <c r="DP31" s="351"/>
      <c r="DQ31" s="351"/>
      <c r="DR31" s="351"/>
      <c r="DS31" s="351"/>
      <c r="DT31" s="351"/>
      <c r="DU31" s="351"/>
      <c r="DV31" s="351"/>
      <c r="DW31" s="351"/>
      <c r="DX31" s="351"/>
      <c r="DY31" s="351"/>
      <c r="DZ31" s="351"/>
      <c r="EA31" s="351"/>
      <c r="EB31" s="351"/>
      <c r="EC31" s="351"/>
      <c r="ED31" s="351"/>
      <c r="EE31" s="351"/>
      <c r="EF31" s="351"/>
      <c r="EG31" s="351"/>
      <c r="EH31" s="351"/>
      <c r="EI31" s="351"/>
      <c r="EJ31" s="351"/>
      <c r="EK31" s="351"/>
      <c r="EL31" s="351"/>
      <c r="EM31" s="351"/>
      <c r="EN31" s="351"/>
      <c r="EO31" s="351"/>
      <c r="EP31" s="351"/>
      <c r="EQ31" s="351"/>
      <c r="ER31" s="351"/>
      <c r="ES31" s="351"/>
      <c r="ET31" s="351"/>
      <c r="EU31" s="351"/>
      <c r="EV31" s="351"/>
      <c r="EW31" s="351"/>
      <c r="EX31" s="351"/>
      <c r="EY31" s="351"/>
      <c r="EZ31" s="351"/>
      <c r="FA31" s="351"/>
      <c r="FB31" s="351"/>
      <c r="HX31" s="351"/>
      <c r="HY31" s="351"/>
      <c r="HZ31" s="351"/>
      <c r="IA31" s="351"/>
      <c r="IB31" s="351"/>
      <c r="IC31" s="351"/>
      <c r="ID31" s="351"/>
      <c r="IE31" s="351"/>
      <c r="IF31" s="351"/>
    </row>
    <row r="32" spans="1:640" s="572" customFormat="1" ht="30.75" customHeight="1" thickBot="1">
      <c r="E32" s="1072" t="s">
        <v>546</v>
      </c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  <c r="BA32" s="1073"/>
      <c r="BB32" s="1073"/>
      <c r="BC32" s="1073"/>
      <c r="BD32" s="1073"/>
      <c r="BE32" s="1073"/>
      <c r="BF32" s="1073"/>
      <c r="BG32" s="1073"/>
      <c r="BH32" s="1073"/>
      <c r="BI32" s="1073"/>
      <c r="BJ32" s="1073"/>
      <c r="BK32" s="1073"/>
      <c r="BL32" s="1073"/>
      <c r="BM32" s="1073"/>
      <c r="BN32" s="1073"/>
      <c r="BO32" s="1073"/>
      <c r="BP32" s="1073"/>
      <c r="BQ32" s="1073"/>
      <c r="BR32" s="1073"/>
      <c r="BS32" s="1073"/>
      <c r="BT32" s="1073"/>
      <c r="BU32" s="1073"/>
      <c r="BV32" s="1073"/>
      <c r="BW32" s="1073"/>
      <c r="BX32" s="1073"/>
      <c r="BY32" s="1073"/>
      <c r="BZ32" s="1073"/>
      <c r="CA32" s="1073"/>
      <c r="CB32" s="1073"/>
      <c r="CC32" s="1073"/>
      <c r="CD32" s="1073"/>
      <c r="CE32" s="1073"/>
      <c r="CF32" s="1073"/>
      <c r="CG32" s="1073"/>
      <c r="CH32" s="1073"/>
      <c r="CI32" s="1073"/>
      <c r="CJ32" s="1073"/>
      <c r="CK32" s="1073"/>
      <c r="CL32" s="1073"/>
      <c r="CM32" s="1073"/>
      <c r="CN32" s="1073"/>
      <c r="CO32" s="1073"/>
      <c r="CP32" s="1073"/>
      <c r="CQ32" s="1073"/>
      <c r="CR32" s="1073"/>
      <c r="CS32" s="1073"/>
      <c r="CT32" s="1073"/>
      <c r="CU32" s="1073"/>
      <c r="CV32" s="1073"/>
      <c r="CW32" s="1073"/>
      <c r="CX32" s="1073"/>
      <c r="CY32" s="1073"/>
      <c r="CZ32" s="1073"/>
      <c r="DA32" s="1073"/>
      <c r="DB32" s="1073"/>
      <c r="DC32" s="1073"/>
      <c r="DD32" s="1073"/>
      <c r="DE32" s="1073"/>
      <c r="DF32" s="1073"/>
      <c r="DG32" s="1073"/>
      <c r="DH32" s="1073"/>
      <c r="DI32" s="1073"/>
      <c r="DJ32" s="1073"/>
      <c r="DK32" s="1073"/>
      <c r="DL32" s="1073"/>
      <c r="DM32" s="1073"/>
      <c r="DN32" s="1073"/>
      <c r="DO32" s="1073"/>
      <c r="DP32" s="1073"/>
      <c r="DQ32" s="1073"/>
      <c r="DR32" s="1073"/>
      <c r="DS32" s="1073"/>
      <c r="DT32" s="1073"/>
      <c r="DU32" s="1073"/>
      <c r="DV32" s="1074" t="s">
        <v>537</v>
      </c>
      <c r="DW32" s="1075"/>
      <c r="DX32" s="1075"/>
      <c r="DY32" s="1075"/>
      <c r="DZ32" s="1075"/>
      <c r="EA32" s="1075"/>
      <c r="EB32" s="1075"/>
      <c r="EC32" s="1075"/>
      <c r="ED32" s="1075"/>
      <c r="EE32" s="1075"/>
      <c r="EF32" s="1075"/>
      <c r="EG32" s="1075"/>
      <c r="EH32" s="1075"/>
      <c r="EI32" s="1075"/>
      <c r="EJ32" s="1075"/>
      <c r="EK32" s="1075"/>
      <c r="EL32" s="1075"/>
      <c r="EM32" s="1075"/>
      <c r="EN32" s="1075"/>
      <c r="EO32" s="1075"/>
      <c r="EP32" s="1075"/>
      <c r="EQ32" s="1075"/>
      <c r="ER32" s="1075"/>
      <c r="ES32" s="1075"/>
      <c r="ET32" s="1075"/>
      <c r="EU32" s="1075"/>
      <c r="EV32" s="1075"/>
      <c r="EW32" s="1075"/>
      <c r="EX32" s="1075"/>
      <c r="EY32" s="1075"/>
      <c r="EZ32" s="1075"/>
      <c r="FA32" s="1075"/>
      <c r="FB32" s="1075"/>
      <c r="FC32" s="1075"/>
      <c r="FD32" s="1075"/>
      <c r="FE32" s="1075"/>
      <c r="FF32" s="1075"/>
      <c r="FG32" s="1075"/>
      <c r="FH32" s="1075"/>
      <c r="FI32" s="1075"/>
      <c r="FJ32" s="1075"/>
      <c r="FK32" s="1075"/>
      <c r="FL32" s="1075"/>
      <c r="FM32" s="1075"/>
      <c r="FN32" s="1075"/>
      <c r="FO32" s="1075"/>
      <c r="FP32" s="1075"/>
      <c r="FQ32" s="1075"/>
      <c r="FR32" s="1075"/>
      <c r="FS32" s="1075"/>
      <c r="FT32" s="1075"/>
      <c r="FU32" s="1075"/>
      <c r="FV32" s="1075"/>
      <c r="FW32" s="1075"/>
      <c r="FX32" s="1075"/>
      <c r="FY32" s="1075"/>
      <c r="FZ32" s="1075"/>
      <c r="GA32" s="1075"/>
      <c r="GB32" s="1075"/>
      <c r="GC32" s="1075"/>
      <c r="GD32" s="1075"/>
      <c r="GE32" s="1075"/>
      <c r="GF32" s="1075"/>
      <c r="GG32" s="1075"/>
      <c r="GH32" s="1075"/>
      <c r="GI32" s="1075"/>
      <c r="GJ32" s="1075"/>
      <c r="GK32" s="1075"/>
      <c r="GL32" s="1075"/>
      <c r="GM32" s="1075"/>
      <c r="GN32" s="1075"/>
      <c r="GO32" s="1075"/>
      <c r="GP32" s="1075"/>
      <c r="GQ32" s="1075"/>
      <c r="GR32" s="1075"/>
      <c r="GS32" s="1075"/>
      <c r="GT32" s="1075"/>
      <c r="GU32" s="1075"/>
      <c r="GV32" s="1075"/>
      <c r="GW32" s="1075"/>
      <c r="GX32" s="1075"/>
      <c r="GY32" s="1075"/>
      <c r="GZ32" s="1075"/>
      <c r="HA32" s="1075"/>
      <c r="HB32" s="1075"/>
      <c r="HC32" s="1075"/>
      <c r="HD32" s="1075"/>
      <c r="HE32" s="1075"/>
      <c r="HF32" s="1075"/>
      <c r="HG32" s="1075"/>
      <c r="HH32" s="1075"/>
      <c r="HI32" s="1075"/>
      <c r="HJ32" s="1075"/>
      <c r="HK32" s="1075"/>
      <c r="HL32" s="1075"/>
      <c r="HM32" s="1075"/>
      <c r="HN32" s="1075"/>
      <c r="HO32" s="1075"/>
      <c r="HP32" s="1075"/>
      <c r="HQ32" s="1075"/>
      <c r="HR32" s="1075"/>
      <c r="HS32" s="1075"/>
      <c r="HT32" s="1075"/>
      <c r="HU32" s="1075"/>
      <c r="HV32" s="1075"/>
      <c r="HW32" s="1075"/>
      <c r="HX32" s="1075"/>
      <c r="HY32" s="1075"/>
      <c r="HZ32" s="1075"/>
      <c r="IA32" s="1075"/>
      <c r="IB32" s="1075"/>
      <c r="IC32" s="1075"/>
      <c r="ID32" s="1075"/>
      <c r="IE32" s="1075"/>
      <c r="IF32" s="1075"/>
      <c r="IG32" s="1075"/>
      <c r="IH32" s="1075"/>
      <c r="II32" s="1075"/>
      <c r="IJ32" s="1075"/>
      <c r="IK32" s="1075"/>
      <c r="IL32" s="77"/>
      <c r="IM32" s="77"/>
      <c r="IN32" s="77"/>
      <c r="IO32" s="77"/>
      <c r="IP32" s="77"/>
      <c r="IQ32" s="77"/>
      <c r="IR32" s="77"/>
      <c r="IS32" s="77"/>
    </row>
    <row r="33" spans="2:385" s="77" customFormat="1" ht="27.95" customHeight="1" thickBot="1">
      <c r="B33" s="1225" t="s">
        <v>337</v>
      </c>
      <c r="C33" s="1226"/>
      <c r="D33" s="1226"/>
      <c r="T33" s="893" t="s">
        <v>918</v>
      </c>
      <c r="U33" s="894"/>
      <c r="V33" s="894"/>
      <c r="W33" s="895"/>
      <c r="X33" s="1128" t="s">
        <v>919</v>
      </c>
      <c r="Y33" s="1129"/>
      <c r="Z33" s="1129"/>
      <c r="AA33" s="1129"/>
      <c r="AB33" s="1129"/>
      <c r="AC33" s="1129"/>
      <c r="AD33" s="1129"/>
      <c r="AE33" s="1129"/>
      <c r="AF33" s="1129"/>
      <c r="AG33" s="1129"/>
      <c r="AH33" s="1129"/>
      <c r="AI33" s="1129"/>
      <c r="AJ33" s="1129"/>
      <c r="AK33" s="1129"/>
      <c r="AL33" s="1129"/>
      <c r="AM33" s="1129"/>
      <c r="AN33" s="1129"/>
      <c r="AO33" s="1129"/>
      <c r="AP33" s="1129"/>
      <c r="AQ33" s="1129"/>
      <c r="AR33" s="1129"/>
      <c r="AS33" s="1129"/>
      <c r="AT33" s="1129"/>
      <c r="AU33" s="1130"/>
      <c r="CF33" s="893" t="s">
        <v>927</v>
      </c>
      <c r="CG33" s="894"/>
      <c r="CH33" s="894"/>
      <c r="CI33" s="895"/>
      <c r="CJ33" s="896" t="s">
        <v>879</v>
      </c>
      <c r="CK33" s="897"/>
      <c r="CL33" s="897"/>
      <c r="CM33" s="897"/>
      <c r="CN33" s="897"/>
      <c r="CO33" s="897"/>
      <c r="CP33" s="897"/>
      <c r="CQ33" s="897"/>
      <c r="CR33" s="897"/>
      <c r="CS33" s="897"/>
      <c r="CT33" s="897"/>
      <c r="CU33" s="897"/>
      <c r="CV33" s="897"/>
      <c r="CW33" s="897"/>
      <c r="CX33" s="897"/>
      <c r="CY33" s="897"/>
      <c r="CZ33" s="897"/>
      <c r="DA33" s="897"/>
      <c r="DB33" s="897"/>
      <c r="DC33" s="897"/>
      <c r="DD33" s="897"/>
      <c r="DE33" s="897"/>
      <c r="DF33" s="897"/>
      <c r="DG33" s="897"/>
      <c r="DH33" s="897"/>
      <c r="DI33" s="897"/>
      <c r="DJ33" s="897"/>
      <c r="DK33" s="897"/>
      <c r="DL33" s="897"/>
      <c r="DM33" s="897"/>
      <c r="DN33" s="897"/>
      <c r="DO33" s="897"/>
      <c r="DP33" s="897"/>
      <c r="DQ33" s="897"/>
      <c r="DR33" s="898"/>
      <c r="EB33" s="893" t="s">
        <v>935</v>
      </c>
      <c r="EC33" s="894"/>
      <c r="ED33" s="894"/>
      <c r="EE33" s="895"/>
      <c r="EF33" s="919" t="s">
        <v>878</v>
      </c>
      <c r="EG33" s="920"/>
      <c r="EH33" s="920"/>
      <c r="EI33" s="920"/>
      <c r="EJ33" s="920"/>
      <c r="EK33" s="920"/>
      <c r="EL33" s="920"/>
      <c r="EM33" s="920"/>
      <c r="EN33" s="920"/>
      <c r="EO33" s="920"/>
      <c r="EP33" s="920"/>
      <c r="EQ33" s="920"/>
      <c r="ER33" s="920"/>
      <c r="ES33" s="920"/>
      <c r="ET33" s="920"/>
      <c r="EU33" s="920"/>
      <c r="EV33" s="920"/>
      <c r="EW33" s="920"/>
      <c r="EX33" s="920"/>
      <c r="EY33" s="920"/>
      <c r="EZ33" s="920"/>
      <c r="FA33" s="920"/>
      <c r="FB33" s="920"/>
      <c r="FC33" s="920"/>
      <c r="FD33" s="920"/>
      <c r="FE33" s="920"/>
      <c r="FF33" s="920"/>
      <c r="FG33" s="920"/>
      <c r="FH33" s="920"/>
      <c r="FI33" s="921"/>
      <c r="FV33" s="893" t="s">
        <v>946</v>
      </c>
      <c r="FW33" s="894"/>
      <c r="FX33" s="894"/>
      <c r="FY33" s="895"/>
      <c r="FZ33" s="896" t="s">
        <v>879</v>
      </c>
      <c r="GA33" s="897"/>
      <c r="GB33" s="897"/>
      <c r="GC33" s="897"/>
      <c r="GD33" s="897"/>
      <c r="GE33" s="897"/>
      <c r="GF33" s="897"/>
      <c r="GG33" s="897"/>
      <c r="GH33" s="897"/>
      <c r="GI33" s="897"/>
      <c r="GJ33" s="897"/>
      <c r="GK33" s="897"/>
      <c r="GL33" s="897"/>
      <c r="GM33" s="897"/>
      <c r="GN33" s="897"/>
      <c r="GO33" s="897"/>
      <c r="GP33" s="897"/>
      <c r="GQ33" s="897"/>
      <c r="GR33" s="897"/>
      <c r="GS33" s="897"/>
      <c r="GT33" s="897"/>
      <c r="GU33" s="897"/>
      <c r="GV33" s="897"/>
      <c r="GW33" s="897"/>
      <c r="GX33" s="897"/>
      <c r="GY33" s="897"/>
      <c r="GZ33" s="897"/>
      <c r="HA33" s="897"/>
      <c r="HB33" s="897"/>
      <c r="HC33" s="897"/>
      <c r="HD33" s="897"/>
      <c r="HE33" s="897"/>
      <c r="HF33" s="897"/>
      <c r="HG33" s="897"/>
      <c r="HH33" s="898"/>
      <c r="LW33" s="352"/>
    </row>
    <row r="34" spans="2:385" s="77" customFormat="1" ht="24.95" customHeight="1" thickBot="1">
      <c r="B34" s="1227"/>
      <c r="C34" s="1228"/>
      <c r="D34" s="1228"/>
      <c r="T34" s="899" t="s">
        <v>566</v>
      </c>
      <c r="U34" s="900"/>
      <c r="V34" s="900"/>
      <c r="W34" s="900"/>
      <c r="X34" s="900"/>
      <c r="Y34" s="901"/>
      <c r="Z34" s="922" t="s">
        <v>873</v>
      </c>
      <c r="AA34" s="923"/>
      <c r="AB34" s="923"/>
      <c r="AC34" s="923"/>
      <c r="AD34" s="923"/>
      <c r="AE34" s="923"/>
      <c r="AF34" s="923"/>
      <c r="AG34" s="923"/>
      <c r="AH34" s="923"/>
      <c r="AI34" s="923"/>
      <c r="AJ34" s="923"/>
      <c r="AK34" s="923"/>
      <c r="AL34" s="923"/>
      <c r="AM34" s="923"/>
      <c r="AN34" s="923"/>
      <c r="AO34" s="923"/>
      <c r="AP34" s="923"/>
      <c r="AQ34" s="923"/>
      <c r="AR34" s="923"/>
      <c r="AS34" s="924"/>
      <c r="AT34" s="1131" t="s">
        <v>874</v>
      </c>
      <c r="AU34" s="1132"/>
      <c r="CF34" s="899" t="s">
        <v>566</v>
      </c>
      <c r="CG34" s="900"/>
      <c r="CH34" s="900"/>
      <c r="CI34" s="900"/>
      <c r="CJ34" s="900"/>
      <c r="CK34" s="901"/>
      <c r="CL34" s="902" t="s">
        <v>873</v>
      </c>
      <c r="CM34" s="903"/>
      <c r="CN34" s="903"/>
      <c r="CO34" s="903"/>
      <c r="CP34" s="903"/>
      <c r="CQ34" s="903"/>
      <c r="CR34" s="903"/>
      <c r="CS34" s="903"/>
      <c r="CT34" s="903"/>
      <c r="CU34" s="903"/>
      <c r="CV34" s="904" t="s">
        <v>874</v>
      </c>
      <c r="CW34" s="905"/>
      <c r="CX34" s="905"/>
      <c r="CY34" s="905"/>
      <c r="CZ34" s="905"/>
      <c r="DA34" s="905"/>
      <c r="DB34" s="905"/>
      <c r="DC34" s="905"/>
      <c r="DD34" s="905"/>
      <c r="DE34" s="905"/>
      <c r="DF34" s="905"/>
      <c r="DG34" s="905"/>
      <c r="DH34" s="905"/>
      <c r="DI34" s="905"/>
      <c r="DJ34" s="905"/>
      <c r="DK34" s="905"/>
      <c r="DL34" s="905"/>
      <c r="DM34" s="905"/>
      <c r="DN34" s="905"/>
      <c r="DO34" s="905"/>
      <c r="DP34" s="905"/>
      <c r="DQ34" s="905"/>
      <c r="DR34" s="906"/>
      <c r="EB34" s="899" t="s">
        <v>566</v>
      </c>
      <c r="EC34" s="900"/>
      <c r="ED34" s="900"/>
      <c r="EE34" s="900"/>
      <c r="EF34" s="900"/>
      <c r="EG34" s="901"/>
      <c r="EH34" s="922" t="s">
        <v>873</v>
      </c>
      <c r="EI34" s="923"/>
      <c r="EJ34" s="923"/>
      <c r="EK34" s="923"/>
      <c r="EL34" s="923"/>
      <c r="EM34" s="923"/>
      <c r="EN34" s="923"/>
      <c r="EO34" s="923"/>
      <c r="EP34" s="923"/>
      <c r="EQ34" s="924"/>
      <c r="ER34" s="904" t="s">
        <v>874</v>
      </c>
      <c r="ES34" s="905"/>
      <c r="ET34" s="905"/>
      <c r="EU34" s="905"/>
      <c r="EV34" s="905"/>
      <c r="EW34" s="905"/>
      <c r="EX34" s="905"/>
      <c r="EY34" s="905"/>
      <c r="EZ34" s="905"/>
      <c r="FA34" s="905"/>
      <c r="FB34" s="905"/>
      <c r="FC34" s="905"/>
      <c r="FD34" s="905"/>
      <c r="FE34" s="905"/>
      <c r="FF34" s="905"/>
      <c r="FG34" s="905"/>
      <c r="FH34" s="905"/>
      <c r="FI34" s="906"/>
      <c r="FV34" s="899" t="s">
        <v>566</v>
      </c>
      <c r="FW34" s="900"/>
      <c r="FX34" s="900"/>
      <c r="FY34" s="900"/>
      <c r="FZ34" s="900"/>
      <c r="GA34" s="901"/>
      <c r="GB34" s="902" t="s">
        <v>873</v>
      </c>
      <c r="GC34" s="903"/>
      <c r="GD34" s="903"/>
      <c r="GE34" s="903"/>
      <c r="GF34" s="903"/>
      <c r="GG34" s="903"/>
      <c r="GH34" s="903"/>
      <c r="GI34" s="903"/>
      <c r="GJ34" s="903"/>
      <c r="GK34" s="903"/>
      <c r="GL34" s="904" t="s">
        <v>874</v>
      </c>
      <c r="GM34" s="905"/>
      <c r="GN34" s="905"/>
      <c r="GO34" s="905"/>
      <c r="GP34" s="905"/>
      <c r="GQ34" s="905"/>
      <c r="GR34" s="905"/>
      <c r="GS34" s="905"/>
      <c r="GT34" s="905"/>
      <c r="GU34" s="905"/>
      <c r="GV34" s="905"/>
      <c r="GW34" s="905"/>
      <c r="GX34" s="905"/>
      <c r="GY34" s="905"/>
      <c r="GZ34" s="905"/>
      <c r="HA34" s="905"/>
      <c r="HB34" s="905"/>
      <c r="HC34" s="905"/>
      <c r="HD34" s="905"/>
      <c r="HE34" s="905"/>
      <c r="HF34" s="905"/>
      <c r="HG34" s="905"/>
      <c r="HH34" s="906"/>
      <c r="JL34" s="351"/>
      <c r="JM34" s="351"/>
      <c r="JN34" s="351"/>
      <c r="NU34" s="352"/>
    </row>
    <row r="35" spans="2:385" s="77" customFormat="1" ht="30" customHeight="1" thickBot="1">
      <c r="B35" s="1227"/>
      <c r="C35" s="1228"/>
      <c r="D35" s="1228"/>
      <c r="T35" s="630"/>
      <c r="U35" s="630"/>
      <c r="V35" s="78"/>
      <c r="W35" s="78"/>
      <c r="X35" s="78"/>
      <c r="Y35" s="78"/>
      <c r="Z35" s="1133" t="s">
        <v>874</v>
      </c>
      <c r="AA35" s="1134"/>
      <c r="AB35" s="351"/>
      <c r="AC35" s="351"/>
      <c r="AD35" s="351"/>
      <c r="AE35" s="351"/>
      <c r="AF35" s="351"/>
      <c r="AG35" s="351"/>
      <c r="AH35" s="351"/>
      <c r="AI35" s="351"/>
      <c r="AJ35" s="351"/>
      <c r="AK35" s="351"/>
      <c r="AL35" s="351"/>
      <c r="AM35" s="351"/>
      <c r="AN35" s="351"/>
      <c r="AO35" s="351"/>
      <c r="AP35" s="351"/>
      <c r="AQ35" s="351"/>
      <c r="AR35" s="351"/>
      <c r="AS35" s="351"/>
      <c r="AT35" s="351"/>
      <c r="AU35" s="351"/>
      <c r="CF35" s="78"/>
      <c r="CG35" s="78"/>
      <c r="CH35" s="78"/>
      <c r="CI35" s="78"/>
      <c r="CJ35" s="78"/>
      <c r="CK35" s="78"/>
      <c r="CL35" s="890" t="s">
        <v>874</v>
      </c>
      <c r="CM35" s="891"/>
      <c r="CN35" s="891"/>
      <c r="CO35" s="891"/>
      <c r="CP35" s="891"/>
      <c r="CQ35" s="891"/>
      <c r="CR35" s="891"/>
      <c r="CS35" s="891"/>
      <c r="CT35" s="891"/>
      <c r="CU35" s="891"/>
      <c r="CV35" s="891"/>
      <c r="CW35" s="891"/>
      <c r="CX35" s="891"/>
      <c r="CY35" s="891"/>
      <c r="CZ35" s="891"/>
      <c r="DA35" s="891"/>
      <c r="DB35" s="891"/>
      <c r="DC35" s="891"/>
      <c r="DD35" s="891"/>
      <c r="DE35" s="891"/>
      <c r="DF35" s="891"/>
      <c r="DG35" s="891"/>
      <c r="DH35" s="891"/>
      <c r="DI35" s="891"/>
      <c r="DJ35" s="892"/>
      <c r="DN35" s="351"/>
      <c r="DO35" s="351"/>
      <c r="DP35" s="351"/>
      <c r="DQ35" s="351"/>
      <c r="DR35" s="351"/>
      <c r="EB35" s="351"/>
      <c r="EC35" s="351"/>
      <c r="ED35" s="351"/>
      <c r="EE35" s="351"/>
      <c r="EF35" s="630"/>
      <c r="EG35" s="630"/>
      <c r="EH35" s="890" t="s">
        <v>874</v>
      </c>
      <c r="EI35" s="891"/>
      <c r="EJ35" s="891"/>
      <c r="EK35" s="891"/>
      <c r="EL35" s="891"/>
      <c r="EM35" s="891"/>
      <c r="EN35" s="891"/>
      <c r="EO35" s="891"/>
      <c r="EP35" s="891"/>
      <c r="EQ35" s="891"/>
      <c r="ER35" s="891"/>
      <c r="ES35" s="891"/>
      <c r="ET35" s="891"/>
      <c r="EU35" s="891"/>
      <c r="EV35" s="891"/>
      <c r="EW35" s="891"/>
      <c r="EX35" s="891"/>
      <c r="EY35" s="892"/>
      <c r="EZ35" s="351"/>
      <c r="FA35" s="351"/>
      <c r="FB35" s="351"/>
      <c r="FC35" s="351"/>
      <c r="FD35" s="351"/>
      <c r="FE35" s="351"/>
      <c r="FF35" s="351"/>
      <c r="FG35" s="351"/>
      <c r="FH35" s="351"/>
      <c r="FI35" s="351"/>
      <c r="FV35" s="78"/>
      <c r="FW35" s="78"/>
      <c r="FX35" s="78"/>
      <c r="FY35" s="78"/>
      <c r="FZ35" s="78"/>
      <c r="GA35" s="78"/>
      <c r="GB35" s="890" t="s">
        <v>874</v>
      </c>
      <c r="GC35" s="891"/>
      <c r="GD35" s="891"/>
      <c r="GE35" s="891"/>
      <c r="GF35" s="891"/>
      <c r="GG35" s="891"/>
      <c r="GH35" s="891"/>
      <c r="GI35" s="891"/>
      <c r="GJ35" s="891"/>
      <c r="GK35" s="891"/>
      <c r="GL35" s="891"/>
      <c r="GM35" s="891"/>
      <c r="GN35" s="891"/>
      <c r="GO35" s="891"/>
      <c r="GP35" s="891"/>
      <c r="GQ35" s="891"/>
      <c r="GR35" s="891"/>
      <c r="GS35" s="891"/>
      <c r="GT35" s="891"/>
      <c r="GU35" s="891"/>
      <c r="GV35" s="891"/>
      <c r="GW35" s="891"/>
      <c r="GX35" s="891"/>
      <c r="GY35" s="891"/>
      <c r="GZ35" s="892"/>
      <c r="HD35" s="351"/>
      <c r="HE35" s="351"/>
      <c r="HF35" s="351"/>
      <c r="HG35" s="351"/>
      <c r="HH35" s="351"/>
      <c r="LJ35" s="352"/>
    </row>
    <row r="36" spans="2:385" s="77" customFormat="1" ht="24.95" customHeight="1" thickBot="1">
      <c r="B36" s="1227"/>
      <c r="C36" s="1228"/>
      <c r="D36" s="1228"/>
      <c r="AQ36" s="893" t="s">
        <v>921</v>
      </c>
      <c r="AR36" s="894"/>
      <c r="AS36" s="894"/>
      <c r="AT36" s="895"/>
      <c r="AU36" s="919" t="s">
        <v>922</v>
      </c>
      <c r="AV36" s="920"/>
      <c r="AW36" s="920"/>
      <c r="AX36" s="920"/>
      <c r="AY36" s="920"/>
      <c r="AZ36" s="920"/>
      <c r="BA36" s="920"/>
      <c r="BB36" s="920"/>
      <c r="BC36" s="920"/>
      <c r="BD36" s="920"/>
      <c r="BE36" s="920"/>
      <c r="BF36" s="920"/>
      <c r="BG36" s="920"/>
      <c r="BH36" s="920"/>
      <c r="BI36" s="920"/>
      <c r="BJ36" s="920"/>
      <c r="BK36" s="920"/>
      <c r="BL36" s="920"/>
      <c r="BM36" s="920"/>
      <c r="BN36" s="920"/>
      <c r="BO36" s="920"/>
      <c r="BP36" s="920"/>
      <c r="BQ36" s="920"/>
      <c r="BR36" s="920"/>
      <c r="BS36" s="920"/>
      <c r="BT36" s="920"/>
      <c r="BU36" s="920"/>
      <c r="BV36" s="920"/>
      <c r="BW36" s="920"/>
      <c r="BX36" s="921"/>
      <c r="CU36" s="893" t="s">
        <v>932</v>
      </c>
      <c r="CV36" s="894"/>
      <c r="CW36" s="894"/>
      <c r="CX36" s="895"/>
      <c r="CY36" s="919" t="s">
        <v>878</v>
      </c>
      <c r="CZ36" s="920"/>
      <c r="DA36" s="920"/>
      <c r="DB36" s="920"/>
      <c r="DC36" s="920"/>
      <c r="DD36" s="920"/>
      <c r="DE36" s="920"/>
      <c r="DF36" s="920"/>
      <c r="DG36" s="920"/>
      <c r="DH36" s="920"/>
      <c r="DI36" s="920"/>
      <c r="DJ36" s="920"/>
      <c r="DK36" s="920"/>
      <c r="DL36" s="920"/>
      <c r="DM36" s="920"/>
      <c r="DN36" s="920"/>
      <c r="DO36" s="920"/>
      <c r="DP36" s="920"/>
      <c r="DQ36" s="920"/>
      <c r="DR36" s="920"/>
      <c r="DS36" s="920"/>
      <c r="DT36" s="920"/>
      <c r="DU36" s="920"/>
      <c r="DV36" s="920"/>
      <c r="DW36" s="920"/>
      <c r="DX36" s="920"/>
      <c r="DY36" s="920"/>
      <c r="DZ36" s="920"/>
      <c r="EA36" s="920"/>
      <c r="EB36" s="921"/>
      <c r="EM36" s="893" t="s">
        <v>936</v>
      </c>
      <c r="EN36" s="894"/>
      <c r="EO36" s="894"/>
      <c r="EP36" s="895"/>
      <c r="EQ36" s="919" t="s">
        <v>878</v>
      </c>
      <c r="ER36" s="920"/>
      <c r="ES36" s="920"/>
      <c r="ET36" s="920"/>
      <c r="EU36" s="920"/>
      <c r="EV36" s="920"/>
      <c r="EW36" s="920"/>
      <c r="EX36" s="920"/>
      <c r="EY36" s="920"/>
      <c r="EZ36" s="920"/>
      <c r="FA36" s="920"/>
      <c r="FB36" s="920"/>
      <c r="FC36" s="920"/>
      <c r="FD36" s="920"/>
      <c r="FE36" s="920"/>
      <c r="FF36" s="920"/>
      <c r="FG36" s="920"/>
      <c r="FH36" s="920"/>
      <c r="FI36" s="920"/>
      <c r="FJ36" s="920"/>
      <c r="FK36" s="920"/>
      <c r="FL36" s="920"/>
      <c r="FM36" s="920"/>
      <c r="FN36" s="920"/>
      <c r="FO36" s="920"/>
      <c r="FP36" s="920"/>
      <c r="FQ36" s="920"/>
      <c r="FR36" s="920"/>
      <c r="FS36" s="920"/>
      <c r="FT36" s="921"/>
      <c r="GG36" s="893" t="s">
        <v>947</v>
      </c>
      <c r="GH36" s="894"/>
      <c r="GI36" s="894"/>
      <c r="GJ36" s="895"/>
      <c r="GK36" s="896" t="s">
        <v>948</v>
      </c>
      <c r="GL36" s="897"/>
      <c r="GM36" s="897"/>
      <c r="GN36" s="897"/>
      <c r="GO36" s="897"/>
      <c r="GP36" s="897"/>
      <c r="GQ36" s="897"/>
      <c r="GR36" s="897"/>
      <c r="GS36" s="897"/>
      <c r="GT36" s="897"/>
      <c r="GU36" s="897"/>
      <c r="GV36" s="897"/>
      <c r="GW36" s="897"/>
      <c r="GX36" s="897"/>
      <c r="GY36" s="897"/>
      <c r="GZ36" s="897"/>
      <c r="HA36" s="897"/>
      <c r="HB36" s="897"/>
      <c r="HC36" s="897"/>
      <c r="HD36" s="897"/>
      <c r="HE36" s="897"/>
      <c r="HF36" s="897"/>
      <c r="HG36" s="897"/>
      <c r="HH36" s="897"/>
      <c r="HI36" s="897"/>
      <c r="HJ36" s="897"/>
      <c r="HK36" s="897"/>
      <c r="HL36" s="897"/>
      <c r="HM36" s="897"/>
      <c r="HN36" s="897"/>
      <c r="HO36" s="897"/>
      <c r="HP36" s="897"/>
      <c r="HQ36" s="897"/>
      <c r="HR36" s="897"/>
      <c r="HS36" s="898"/>
      <c r="KW36" s="352"/>
    </row>
    <row r="37" spans="2:385" s="77" customFormat="1" ht="24.95" customHeight="1" thickBot="1">
      <c r="B37" s="1227"/>
      <c r="C37" s="1228"/>
      <c r="D37" s="1228"/>
      <c r="AQ37" s="899" t="s">
        <v>566</v>
      </c>
      <c r="AR37" s="900"/>
      <c r="AS37" s="900"/>
      <c r="AT37" s="900"/>
      <c r="AU37" s="900"/>
      <c r="AV37" s="901"/>
      <c r="AW37" s="922" t="s">
        <v>873</v>
      </c>
      <c r="AX37" s="923"/>
      <c r="AY37" s="923"/>
      <c r="AZ37" s="923"/>
      <c r="BA37" s="923"/>
      <c r="BB37" s="923"/>
      <c r="BC37" s="923"/>
      <c r="BD37" s="923"/>
      <c r="BE37" s="923"/>
      <c r="BF37" s="924"/>
      <c r="BG37" s="904" t="s">
        <v>874</v>
      </c>
      <c r="BH37" s="905"/>
      <c r="BI37" s="905"/>
      <c r="BJ37" s="905"/>
      <c r="BK37" s="905"/>
      <c r="BL37" s="905"/>
      <c r="BM37" s="905"/>
      <c r="BN37" s="905"/>
      <c r="BO37" s="905"/>
      <c r="BP37" s="905"/>
      <c r="BQ37" s="905"/>
      <c r="BR37" s="905"/>
      <c r="BS37" s="905"/>
      <c r="BT37" s="905"/>
      <c r="BU37" s="905"/>
      <c r="BV37" s="905"/>
      <c r="BW37" s="905"/>
      <c r="BX37" s="906"/>
      <c r="CU37" s="899" t="s">
        <v>566</v>
      </c>
      <c r="CV37" s="900"/>
      <c r="CW37" s="900"/>
      <c r="CX37" s="900"/>
      <c r="CY37" s="900"/>
      <c r="CZ37" s="901"/>
      <c r="DA37" s="922" t="s">
        <v>873</v>
      </c>
      <c r="DB37" s="923"/>
      <c r="DC37" s="923"/>
      <c r="DD37" s="923"/>
      <c r="DE37" s="923"/>
      <c r="DF37" s="923"/>
      <c r="DG37" s="923"/>
      <c r="DH37" s="923"/>
      <c r="DI37" s="923"/>
      <c r="DJ37" s="924"/>
      <c r="DK37" s="904" t="s">
        <v>874</v>
      </c>
      <c r="DL37" s="905"/>
      <c r="DM37" s="905"/>
      <c r="DN37" s="905"/>
      <c r="DO37" s="905"/>
      <c r="DP37" s="905"/>
      <c r="DQ37" s="905"/>
      <c r="DR37" s="905"/>
      <c r="DS37" s="905"/>
      <c r="DT37" s="905"/>
      <c r="DU37" s="905"/>
      <c r="DV37" s="905"/>
      <c r="DW37" s="905"/>
      <c r="DX37" s="905"/>
      <c r="DY37" s="905"/>
      <c r="DZ37" s="905"/>
      <c r="EA37" s="905"/>
      <c r="EB37" s="906"/>
      <c r="EM37" s="899" t="s">
        <v>566</v>
      </c>
      <c r="EN37" s="900"/>
      <c r="EO37" s="900"/>
      <c r="EP37" s="900"/>
      <c r="EQ37" s="900"/>
      <c r="ER37" s="901"/>
      <c r="ES37" s="922" t="s">
        <v>873</v>
      </c>
      <c r="ET37" s="923"/>
      <c r="EU37" s="923"/>
      <c r="EV37" s="923"/>
      <c r="EW37" s="923"/>
      <c r="EX37" s="923"/>
      <c r="EY37" s="923"/>
      <c r="EZ37" s="923"/>
      <c r="FA37" s="923"/>
      <c r="FB37" s="924"/>
      <c r="FC37" s="904" t="s">
        <v>874</v>
      </c>
      <c r="FD37" s="905"/>
      <c r="FE37" s="905"/>
      <c r="FF37" s="905"/>
      <c r="FG37" s="905"/>
      <c r="FH37" s="905"/>
      <c r="FI37" s="905"/>
      <c r="FJ37" s="905"/>
      <c r="FK37" s="905"/>
      <c r="FL37" s="905"/>
      <c r="FM37" s="905"/>
      <c r="FN37" s="905"/>
      <c r="FO37" s="905"/>
      <c r="FP37" s="905"/>
      <c r="FQ37" s="905"/>
      <c r="FR37" s="905"/>
      <c r="FS37" s="905"/>
      <c r="FT37" s="906"/>
      <c r="GG37" s="899" t="s">
        <v>566</v>
      </c>
      <c r="GH37" s="900"/>
      <c r="GI37" s="900"/>
      <c r="GJ37" s="900"/>
      <c r="GK37" s="900"/>
      <c r="GL37" s="901"/>
      <c r="GM37" s="902" t="s">
        <v>873</v>
      </c>
      <c r="GN37" s="903"/>
      <c r="GO37" s="903"/>
      <c r="GP37" s="903"/>
      <c r="GQ37" s="903"/>
      <c r="GR37" s="903"/>
      <c r="GS37" s="903"/>
      <c r="GT37" s="903"/>
      <c r="GU37" s="903"/>
      <c r="GV37" s="903"/>
      <c r="GW37" s="904" t="s">
        <v>874</v>
      </c>
      <c r="GX37" s="905"/>
      <c r="GY37" s="905"/>
      <c r="GZ37" s="905"/>
      <c r="HA37" s="905"/>
      <c r="HB37" s="905"/>
      <c r="HC37" s="905"/>
      <c r="HD37" s="905"/>
      <c r="HE37" s="905"/>
      <c r="HF37" s="905"/>
      <c r="HG37" s="905"/>
      <c r="HH37" s="905"/>
      <c r="HI37" s="905"/>
      <c r="HJ37" s="905"/>
      <c r="HK37" s="905"/>
      <c r="HL37" s="905"/>
      <c r="HM37" s="905"/>
      <c r="HN37" s="905"/>
      <c r="HO37" s="905"/>
      <c r="HP37" s="905"/>
      <c r="HQ37" s="905"/>
      <c r="HR37" s="905"/>
      <c r="HS37" s="906"/>
      <c r="LH37" s="352"/>
    </row>
    <row r="38" spans="2:385" s="77" customFormat="1" ht="24.95" customHeight="1" thickBot="1">
      <c r="B38" s="1229"/>
      <c r="C38" s="1230"/>
      <c r="D38" s="1230"/>
      <c r="AQ38" s="351"/>
      <c r="AR38" s="351"/>
      <c r="AS38" s="351"/>
      <c r="AT38" s="351"/>
      <c r="AU38" s="630"/>
      <c r="AV38" s="630"/>
      <c r="AW38" s="890" t="s">
        <v>874</v>
      </c>
      <c r="AX38" s="891"/>
      <c r="AY38" s="891"/>
      <c r="AZ38" s="891"/>
      <c r="BA38" s="891"/>
      <c r="BB38" s="891"/>
      <c r="BC38" s="891"/>
      <c r="BD38" s="891"/>
      <c r="BE38" s="891"/>
      <c r="BF38" s="891"/>
      <c r="BG38" s="891"/>
      <c r="BH38" s="891"/>
      <c r="BI38" s="891"/>
      <c r="BJ38" s="891"/>
      <c r="BK38" s="891"/>
      <c r="BL38" s="891"/>
      <c r="BM38" s="891"/>
      <c r="BN38" s="892"/>
      <c r="BO38" s="351"/>
      <c r="BP38" s="351"/>
      <c r="BQ38" s="351"/>
      <c r="BR38" s="351"/>
      <c r="BS38" s="351"/>
      <c r="BT38" s="351"/>
      <c r="BU38" s="351"/>
      <c r="BV38" s="351"/>
      <c r="BW38" s="351"/>
      <c r="BX38" s="351"/>
      <c r="CU38" s="351"/>
      <c r="CV38" s="351"/>
      <c r="CW38" s="351"/>
      <c r="CX38" s="351"/>
      <c r="CY38" s="630"/>
      <c r="CZ38" s="630"/>
      <c r="DA38" s="890" t="s">
        <v>874</v>
      </c>
      <c r="DB38" s="891"/>
      <c r="DC38" s="891"/>
      <c r="DD38" s="891"/>
      <c r="DE38" s="891"/>
      <c r="DF38" s="891"/>
      <c r="DG38" s="891"/>
      <c r="DH38" s="891"/>
      <c r="DI38" s="891"/>
      <c r="DJ38" s="891"/>
      <c r="DK38" s="891"/>
      <c r="DL38" s="891"/>
      <c r="DM38" s="891"/>
      <c r="DN38" s="891"/>
      <c r="DO38" s="891"/>
      <c r="DP38" s="891"/>
      <c r="DQ38" s="891"/>
      <c r="DR38" s="892"/>
      <c r="DS38" s="351"/>
      <c r="DT38" s="351"/>
      <c r="DU38" s="351"/>
      <c r="DV38" s="351"/>
      <c r="DW38" s="351"/>
      <c r="DX38" s="351"/>
      <c r="DY38" s="351"/>
      <c r="DZ38" s="351"/>
      <c r="EA38" s="351"/>
      <c r="EB38" s="351"/>
      <c r="EM38" s="351"/>
      <c r="EN38" s="351"/>
      <c r="EO38" s="351"/>
      <c r="EP38" s="351"/>
      <c r="EQ38" s="630"/>
      <c r="ER38" s="630"/>
      <c r="ES38" s="890" t="s">
        <v>874</v>
      </c>
      <c r="ET38" s="891"/>
      <c r="EU38" s="891"/>
      <c r="EV38" s="891"/>
      <c r="EW38" s="891"/>
      <c r="EX38" s="891"/>
      <c r="EY38" s="891"/>
      <c r="EZ38" s="891"/>
      <c r="FA38" s="891"/>
      <c r="FB38" s="891"/>
      <c r="FC38" s="891"/>
      <c r="FD38" s="891"/>
      <c r="FE38" s="891"/>
      <c r="FF38" s="891"/>
      <c r="FG38" s="891"/>
      <c r="FH38" s="891"/>
      <c r="FI38" s="891"/>
      <c r="FJ38" s="892"/>
      <c r="FK38" s="351"/>
      <c r="FL38" s="351"/>
      <c r="FM38" s="351"/>
      <c r="FN38" s="351"/>
      <c r="FO38" s="351"/>
      <c r="FP38" s="351"/>
      <c r="FQ38" s="351"/>
      <c r="FR38" s="351"/>
      <c r="FS38" s="351"/>
      <c r="FT38" s="351"/>
      <c r="GG38" s="78"/>
      <c r="GH38" s="78"/>
      <c r="GI38" s="78"/>
      <c r="GJ38" s="78"/>
      <c r="GK38" s="78"/>
      <c r="GL38" s="78"/>
      <c r="GM38" s="78"/>
      <c r="GN38" s="78"/>
      <c r="GO38" s="890" t="s">
        <v>874</v>
      </c>
      <c r="GP38" s="891"/>
      <c r="GQ38" s="891"/>
      <c r="GR38" s="891"/>
      <c r="GS38" s="891"/>
      <c r="GT38" s="891"/>
      <c r="GU38" s="891"/>
      <c r="GV38" s="891"/>
      <c r="GW38" s="891"/>
      <c r="GX38" s="891"/>
      <c r="GY38" s="891"/>
      <c r="GZ38" s="891"/>
      <c r="HA38" s="891"/>
      <c r="HB38" s="891"/>
      <c r="HC38" s="891"/>
      <c r="HD38" s="891"/>
      <c r="HE38" s="891"/>
      <c r="HF38" s="891"/>
      <c r="HG38" s="891"/>
      <c r="HH38" s="891"/>
      <c r="HI38" s="891"/>
      <c r="HJ38" s="891"/>
      <c r="HK38" s="891"/>
      <c r="HL38" s="891"/>
      <c r="HM38" s="892"/>
      <c r="HQ38" s="351"/>
      <c r="HR38" s="351"/>
      <c r="HS38" s="351"/>
      <c r="HT38" s="351"/>
      <c r="HU38" s="351"/>
      <c r="LA38" s="352"/>
    </row>
    <row r="39" spans="2:385" s="77" customFormat="1" ht="31.5" customHeight="1" thickBot="1">
      <c r="BF39" s="893" t="s">
        <v>923</v>
      </c>
      <c r="BG39" s="894"/>
      <c r="BH39" s="894"/>
      <c r="BI39" s="895"/>
      <c r="BJ39" s="919" t="s">
        <v>925</v>
      </c>
      <c r="BK39" s="920"/>
      <c r="BL39" s="920"/>
      <c r="BM39" s="920"/>
      <c r="BN39" s="920"/>
      <c r="BO39" s="920"/>
      <c r="BP39" s="920"/>
      <c r="BQ39" s="920"/>
      <c r="BR39" s="920"/>
      <c r="BS39" s="920"/>
      <c r="BT39" s="920"/>
      <c r="BU39" s="920"/>
      <c r="BV39" s="920"/>
      <c r="BW39" s="920"/>
      <c r="BX39" s="920"/>
      <c r="BY39" s="920"/>
      <c r="BZ39" s="920"/>
      <c r="CA39" s="920"/>
      <c r="CB39" s="920"/>
      <c r="CC39" s="920"/>
      <c r="CD39" s="920"/>
      <c r="CE39" s="920"/>
      <c r="CF39" s="920"/>
      <c r="CG39" s="920"/>
      <c r="CH39" s="920"/>
      <c r="CI39" s="920"/>
      <c r="CJ39" s="920"/>
      <c r="CK39" s="920"/>
      <c r="CL39" s="920"/>
      <c r="CM39" s="921"/>
      <c r="DF39" s="893" t="s">
        <v>933</v>
      </c>
      <c r="DG39" s="894"/>
      <c r="DH39" s="894"/>
      <c r="DI39" s="895"/>
      <c r="DJ39" s="919" t="s">
        <v>878</v>
      </c>
      <c r="DK39" s="920"/>
      <c r="DL39" s="920"/>
      <c r="DM39" s="920"/>
      <c r="DN39" s="920"/>
      <c r="DO39" s="920"/>
      <c r="DP39" s="920"/>
      <c r="DQ39" s="920"/>
      <c r="DR39" s="920"/>
      <c r="DS39" s="920"/>
      <c r="DT39" s="920"/>
      <c r="DU39" s="920"/>
      <c r="DV39" s="920"/>
      <c r="DW39" s="920"/>
      <c r="DX39" s="920"/>
      <c r="DY39" s="920"/>
      <c r="DZ39" s="920"/>
      <c r="EA39" s="920"/>
      <c r="EB39" s="920"/>
      <c r="EC39" s="920"/>
      <c r="ED39" s="920"/>
      <c r="EE39" s="920"/>
      <c r="EF39" s="920"/>
      <c r="EG39" s="920"/>
      <c r="EH39" s="920"/>
      <c r="EI39" s="920"/>
      <c r="EJ39" s="920"/>
      <c r="EK39" s="920"/>
      <c r="EL39" s="920"/>
      <c r="EM39" s="921"/>
      <c r="EX39" s="893" t="s">
        <v>937</v>
      </c>
      <c r="EY39" s="894"/>
      <c r="EZ39" s="894"/>
      <c r="FA39" s="895"/>
      <c r="FB39" s="919" t="s">
        <v>878</v>
      </c>
      <c r="FC39" s="920"/>
      <c r="FD39" s="920"/>
      <c r="FE39" s="920"/>
      <c r="FF39" s="920"/>
      <c r="FG39" s="920"/>
      <c r="FH39" s="920"/>
      <c r="FI39" s="920"/>
      <c r="FJ39" s="920"/>
      <c r="FK39" s="920"/>
      <c r="FL39" s="920"/>
      <c r="FM39" s="920"/>
      <c r="FN39" s="920"/>
      <c r="FO39" s="920"/>
      <c r="FP39" s="920"/>
      <c r="FQ39" s="920"/>
      <c r="FR39" s="920"/>
      <c r="FS39" s="920"/>
      <c r="FT39" s="920"/>
      <c r="FU39" s="920"/>
      <c r="FV39" s="920"/>
      <c r="FW39" s="920"/>
      <c r="FX39" s="920"/>
      <c r="FY39" s="920"/>
      <c r="FZ39" s="920"/>
      <c r="GA39" s="920"/>
      <c r="GB39" s="920"/>
      <c r="GC39" s="920"/>
      <c r="GD39" s="920"/>
      <c r="GE39" s="921"/>
      <c r="LS39" s="352"/>
    </row>
    <row r="40" spans="2:385" s="77" customFormat="1" ht="24.95" customHeight="1" thickBot="1">
      <c r="BF40" s="899" t="s">
        <v>566</v>
      </c>
      <c r="BG40" s="900"/>
      <c r="BH40" s="900"/>
      <c r="BI40" s="900"/>
      <c r="BJ40" s="900"/>
      <c r="BK40" s="901"/>
      <c r="BL40" s="922" t="s">
        <v>873</v>
      </c>
      <c r="BM40" s="923"/>
      <c r="BN40" s="923"/>
      <c r="BO40" s="923"/>
      <c r="BP40" s="923"/>
      <c r="BQ40" s="923"/>
      <c r="BR40" s="923"/>
      <c r="BS40" s="923"/>
      <c r="BT40" s="923"/>
      <c r="BU40" s="924"/>
      <c r="BV40" s="904" t="s">
        <v>874</v>
      </c>
      <c r="BW40" s="905"/>
      <c r="BX40" s="905"/>
      <c r="BY40" s="905"/>
      <c r="BZ40" s="905"/>
      <c r="CA40" s="905"/>
      <c r="CB40" s="905"/>
      <c r="CC40" s="905"/>
      <c r="CD40" s="905"/>
      <c r="CE40" s="905"/>
      <c r="CF40" s="905"/>
      <c r="CG40" s="905"/>
      <c r="CH40" s="905"/>
      <c r="CI40" s="905"/>
      <c r="CJ40" s="905"/>
      <c r="CK40" s="905"/>
      <c r="CL40" s="905"/>
      <c r="CM40" s="906"/>
      <c r="DF40" s="899" t="s">
        <v>566</v>
      </c>
      <c r="DG40" s="900"/>
      <c r="DH40" s="900"/>
      <c r="DI40" s="900"/>
      <c r="DJ40" s="900"/>
      <c r="DK40" s="901"/>
      <c r="DL40" s="922" t="s">
        <v>873</v>
      </c>
      <c r="DM40" s="923"/>
      <c r="DN40" s="923"/>
      <c r="DO40" s="923"/>
      <c r="DP40" s="923"/>
      <c r="DQ40" s="923"/>
      <c r="DR40" s="923"/>
      <c r="DS40" s="923"/>
      <c r="DT40" s="923"/>
      <c r="DU40" s="924"/>
      <c r="DV40" s="904" t="s">
        <v>874</v>
      </c>
      <c r="DW40" s="905"/>
      <c r="DX40" s="905"/>
      <c r="DY40" s="905"/>
      <c r="DZ40" s="905"/>
      <c r="EA40" s="905"/>
      <c r="EB40" s="905"/>
      <c r="EC40" s="905"/>
      <c r="ED40" s="905"/>
      <c r="EE40" s="905"/>
      <c r="EF40" s="905"/>
      <c r="EG40" s="905"/>
      <c r="EH40" s="905"/>
      <c r="EI40" s="905"/>
      <c r="EJ40" s="905"/>
      <c r="EK40" s="905"/>
      <c r="EL40" s="905"/>
      <c r="EM40" s="906"/>
      <c r="EX40" s="899" t="s">
        <v>566</v>
      </c>
      <c r="EY40" s="900"/>
      <c r="EZ40" s="900"/>
      <c r="FA40" s="900"/>
      <c r="FB40" s="900"/>
      <c r="FC40" s="901"/>
      <c r="FD40" s="922" t="s">
        <v>873</v>
      </c>
      <c r="FE40" s="923"/>
      <c r="FF40" s="923"/>
      <c r="FG40" s="923"/>
      <c r="FH40" s="923"/>
      <c r="FI40" s="923"/>
      <c r="FJ40" s="923"/>
      <c r="FK40" s="923"/>
      <c r="FL40" s="923"/>
      <c r="FM40" s="924"/>
      <c r="FN40" s="904" t="s">
        <v>874</v>
      </c>
      <c r="FO40" s="905"/>
      <c r="FP40" s="905"/>
      <c r="FQ40" s="905"/>
      <c r="FR40" s="905"/>
      <c r="FS40" s="905"/>
      <c r="FT40" s="905"/>
      <c r="FU40" s="905"/>
      <c r="FV40" s="905"/>
      <c r="FW40" s="905"/>
      <c r="FX40" s="905"/>
      <c r="FY40" s="905"/>
      <c r="FZ40" s="905"/>
      <c r="GA40" s="905"/>
      <c r="GB40" s="905"/>
      <c r="GC40" s="905"/>
      <c r="GD40" s="905"/>
      <c r="GE40" s="906"/>
      <c r="ML40" s="352"/>
    </row>
    <row r="41" spans="2:385" s="77" customFormat="1" ht="24.95" customHeight="1" thickBot="1">
      <c r="BF41" s="351"/>
      <c r="BG41" s="351"/>
      <c r="BH41" s="351"/>
      <c r="BI41" s="351"/>
      <c r="BJ41" s="630"/>
      <c r="BK41" s="630"/>
      <c r="BL41" s="890" t="s">
        <v>874</v>
      </c>
      <c r="BM41" s="891"/>
      <c r="BN41" s="891"/>
      <c r="BO41" s="891"/>
      <c r="BP41" s="891"/>
      <c r="BQ41" s="891"/>
      <c r="BR41" s="891"/>
      <c r="BS41" s="891"/>
      <c r="BT41" s="891"/>
      <c r="BU41" s="891"/>
      <c r="BV41" s="891"/>
      <c r="BW41" s="891"/>
      <c r="BX41" s="891"/>
      <c r="BY41" s="891"/>
      <c r="BZ41" s="891"/>
      <c r="CA41" s="891"/>
      <c r="CB41" s="891"/>
      <c r="CC41" s="892"/>
      <c r="CD41" s="351"/>
      <c r="CE41" s="351"/>
      <c r="CF41" s="351"/>
      <c r="CG41" s="351"/>
      <c r="CH41" s="351"/>
      <c r="CI41" s="351"/>
      <c r="CJ41" s="351"/>
      <c r="CK41" s="351"/>
      <c r="CL41" s="351"/>
      <c r="CM41" s="351"/>
      <c r="DF41" s="351"/>
      <c r="DG41" s="351"/>
      <c r="DH41" s="351"/>
      <c r="DI41" s="351"/>
      <c r="DJ41" s="630"/>
      <c r="DK41" s="630"/>
      <c r="DL41" s="890" t="s">
        <v>874</v>
      </c>
      <c r="DM41" s="891"/>
      <c r="DN41" s="891"/>
      <c r="DO41" s="891"/>
      <c r="DP41" s="891"/>
      <c r="DQ41" s="891"/>
      <c r="DR41" s="891"/>
      <c r="DS41" s="891"/>
      <c r="DT41" s="891"/>
      <c r="DU41" s="891"/>
      <c r="DV41" s="891"/>
      <c r="DW41" s="891"/>
      <c r="DX41" s="891"/>
      <c r="DY41" s="891"/>
      <c r="DZ41" s="891"/>
      <c r="EA41" s="891"/>
      <c r="EB41" s="891"/>
      <c r="EC41" s="892"/>
      <c r="ED41" s="351"/>
      <c r="EE41" s="351"/>
      <c r="EF41" s="351"/>
      <c r="EG41" s="351"/>
      <c r="EH41" s="351"/>
      <c r="EI41" s="351"/>
      <c r="EJ41" s="351"/>
      <c r="EK41" s="351"/>
      <c r="EL41" s="351"/>
      <c r="EM41" s="351"/>
      <c r="EX41" s="351"/>
      <c r="EY41" s="351"/>
      <c r="EZ41" s="351"/>
      <c r="FA41" s="351"/>
      <c r="FB41" s="630"/>
      <c r="FC41" s="630"/>
      <c r="FD41" s="890" t="s">
        <v>874</v>
      </c>
      <c r="FE41" s="891"/>
      <c r="FF41" s="891"/>
      <c r="FG41" s="891"/>
      <c r="FH41" s="891"/>
      <c r="FI41" s="891"/>
      <c r="FJ41" s="891"/>
      <c r="FK41" s="891"/>
      <c r="FL41" s="891"/>
      <c r="FM41" s="891"/>
      <c r="FN41" s="891"/>
      <c r="FO41" s="891"/>
      <c r="FP41" s="891"/>
      <c r="FQ41" s="891"/>
      <c r="FR41" s="891"/>
      <c r="FS41" s="891"/>
      <c r="FT41" s="891"/>
      <c r="FU41" s="892"/>
      <c r="FV41" s="351"/>
      <c r="FW41" s="351"/>
      <c r="FX41" s="351"/>
      <c r="FY41" s="351"/>
      <c r="FZ41" s="351"/>
      <c r="GA41" s="351"/>
      <c r="GB41" s="351"/>
      <c r="GC41" s="351"/>
      <c r="GD41" s="351"/>
      <c r="GE41" s="351"/>
      <c r="MI41" s="352"/>
    </row>
    <row r="42" spans="2:385" s="77" customFormat="1" ht="24.95" customHeight="1" thickBot="1">
      <c r="E42" s="351"/>
      <c r="F42" s="351"/>
      <c r="G42" s="351"/>
      <c r="BT42" s="893" t="s">
        <v>926</v>
      </c>
      <c r="BU42" s="894"/>
      <c r="BV42" s="894"/>
      <c r="BW42" s="895"/>
      <c r="BX42" s="896" t="s">
        <v>879</v>
      </c>
      <c r="BY42" s="897"/>
      <c r="BZ42" s="897"/>
      <c r="CA42" s="897"/>
      <c r="CB42" s="897"/>
      <c r="CC42" s="897"/>
      <c r="CD42" s="897"/>
      <c r="CE42" s="897"/>
      <c r="CF42" s="897"/>
      <c r="CG42" s="897"/>
      <c r="CH42" s="897"/>
      <c r="CI42" s="897"/>
      <c r="CJ42" s="897"/>
      <c r="CK42" s="897"/>
      <c r="CL42" s="897"/>
      <c r="CM42" s="897"/>
      <c r="CN42" s="897"/>
      <c r="CO42" s="897"/>
      <c r="CP42" s="897"/>
      <c r="CQ42" s="897"/>
      <c r="CR42" s="897"/>
      <c r="CS42" s="897"/>
      <c r="CT42" s="897"/>
      <c r="CU42" s="897"/>
      <c r="CV42" s="897"/>
      <c r="CW42" s="897"/>
      <c r="CX42" s="897"/>
      <c r="CY42" s="897"/>
      <c r="CZ42" s="897"/>
      <c r="DA42" s="897"/>
      <c r="DB42" s="897"/>
      <c r="DC42" s="897"/>
      <c r="DD42" s="897"/>
      <c r="DE42" s="897"/>
      <c r="DF42" s="898"/>
      <c r="DQ42" s="893" t="s">
        <v>934</v>
      </c>
      <c r="DR42" s="894"/>
      <c r="DS42" s="894"/>
      <c r="DT42" s="895"/>
      <c r="DU42" s="919" t="s">
        <v>878</v>
      </c>
      <c r="DV42" s="920"/>
      <c r="DW42" s="920"/>
      <c r="DX42" s="920"/>
      <c r="DY42" s="920"/>
      <c r="DZ42" s="920"/>
      <c r="EA42" s="920"/>
      <c r="EB42" s="920"/>
      <c r="EC42" s="920"/>
      <c r="ED42" s="920"/>
      <c r="EE42" s="920"/>
      <c r="EF42" s="920"/>
      <c r="EG42" s="920"/>
      <c r="EH42" s="920"/>
      <c r="EI42" s="920"/>
      <c r="EJ42" s="920"/>
      <c r="EK42" s="920"/>
      <c r="EL42" s="920"/>
      <c r="EM42" s="920"/>
      <c r="EN42" s="920"/>
      <c r="EO42" s="920"/>
      <c r="EP42" s="920"/>
      <c r="EQ42" s="920"/>
      <c r="ER42" s="920"/>
      <c r="ES42" s="920"/>
      <c r="ET42" s="920"/>
      <c r="EU42" s="920"/>
      <c r="EV42" s="920"/>
      <c r="EW42" s="920"/>
      <c r="EX42" s="921"/>
      <c r="FI42" s="893" t="s">
        <v>938</v>
      </c>
      <c r="FJ42" s="894"/>
      <c r="FK42" s="894"/>
      <c r="FL42" s="895"/>
      <c r="FM42" s="919" t="s">
        <v>878</v>
      </c>
      <c r="FN42" s="920"/>
      <c r="FO42" s="920"/>
      <c r="FP42" s="920"/>
      <c r="FQ42" s="920"/>
      <c r="FR42" s="920"/>
      <c r="FS42" s="920"/>
      <c r="FT42" s="920"/>
      <c r="FU42" s="920"/>
      <c r="FV42" s="920"/>
      <c r="FW42" s="920"/>
      <c r="FX42" s="920"/>
      <c r="FY42" s="920"/>
      <c r="FZ42" s="920"/>
      <c r="GA42" s="920"/>
      <c r="GB42" s="920"/>
      <c r="GC42" s="920"/>
      <c r="GD42" s="920"/>
      <c r="GE42" s="920"/>
      <c r="GF42" s="920"/>
      <c r="GG42" s="920"/>
      <c r="GH42" s="920"/>
      <c r="GI42" s="920"/>
      <c r="GJ42" s="920"/>
      <c r="GK42" s="920"/>
      <c r="GL42" s="920"/>
      <c r="GM42" s="920"/>
      <c r="GN42" s="920"/>
      <c r="GO42" s="920"/>
      <c r="GP42" s="921"/>
      <c r="MJ42" s="352"/>
    </row>
    <row r="43" spans="2:385" s="77" customFormat="1" ht="24.95" customHeight="1" thickBot="1">
      <c r="E43" s="351"/>
      <c r="F43" s="351"/>
      <c r="G43" s="351"/>
      <c r="BT43" s="899" t="s">
        <v>566</v>
      </c>
      <c r="BU43" s="900"/>
      <c r="BV43" s="900"/>
      <c r="BW43" s="900"/>
      <c r="BX43" s="900"/>
      <c r="BY43" s="901"/>
      <c r="BZ43" s="902" t="s">
        <v>873</v>
      </c>
      <c r="CA43" s="903"/>
      <c r="CB43" s="903"/>
      <c r="CC43" s="903"/>
      <c r="CD43" s="903"/>
      <c r="CE43" s="903"/>
      <c r="CF43" s="903"/>
      <c r="CG43" s="903"/>
      <c r="CH43" s="903"/>
      <c r="CI43" s="903"/>
      <c r="CJ43" s="904" t="s">
        <v>874</v>
      </c>
      <c r="CK43" s="905"/>
      <c r="CL43" s="905"/>
      <c r="CM43" s="905"/>
      <c r="CN43" s="905"/>
      <c r="CO43" s="905"/>
      <c r="CP43" s="905"/>
      <c r="CQ43" s="905"/>
      <c r="CR43" s="905"/>
      <c r="CS43" s="905"/>
      <c r="CT43" s="905"/>
      <c r="CU43" s="905"/>
      <c r="CV43" s="905"/>
      <c r="CW43" s="905"/>
      <c r="CX43" s="905"/>
      <c r="CY43" s="905"/>
      <c r="CZ43" s="905"/>
      <c r="DA43" s="905"/>
      <c r="DB43" s="905"/>
      <c r="DC43" s="905"/>
      <c r="DD43" s="905"/>
      <c r="DE43" s="905"/>
      <c r="DF43" s="906"/>
      <c r="DQ43" s="899" t="s">
        <v>566</v>
      </c>
      <c r="DR43" s="900"/>
      <c r="DS43" s="900"/>
      <c r="DT43" s="900"/>
      <c r="DU43" s="900"/>
      <c r="DV43" s="901"/>
      <c r="DW43" s="922" t="s">
        <v>873</v>
      </c>
      <c r="DX43" s="923"/>
      <c r="DY43" s="923"/>
      <c r="DZ43" s="923"/>
      <c r="EA43" s="923"/>
      <c r="EB43" s="923"/>
      <c r="EC43" s="923"/>
      <c r="ED43" s="923"/>
      <c r="EE43" s="923"/>
      <c r="EF43" s="924"/>
      <c r="EG43" s="904" t="s">
        <v>874</v>
      </c>
      <c r="EH43" s="905"/>
      <c r="EI43" s="905"/>
      <c r="EJ43" s="905"/>
      <c r="EK43" s="905"/>
      <c r="EL43" s="905"/>
      <c r="EM43" s="905"/>
      <c r="EN43" s="905"/>
      <c r="EO43" s="905"/>
      <c r="EP43" s="905"/>
      <c r="EQ43" s="905"/>
      <c r="ER43" s="905"/>
      <c r="ES43" s="905"/>
      <c r="ET43" s="905"/>
      <c r="EU43" s="905"/>
      <c r="EV43" s="905"/>
      <c r="EW43" s="905"/>
      <c r="EX43" s="906"/>
      <c r="FI43" s="899" t="s">
        <v>566</v>
      </c>
      <c r="FJ43" s="900"/>
      <c r="FK43" s="900"/>
      <c r="FL43" s="900"/>
      <c r="FM43" s="900"/>
      <c r="FN43" s="901"/>
      <c r="FO43" s="922" t="s">
        <v>873</v>
      </c>
      <c r="FP43" s="923"/>
      <c r="FQ43" s="923"/>
      <c r="FR43" s="923"/>
      <c r="FS43" s="923"/>
      <c r="FT43" s="923"/>
      <c r="FU43" s="923"/>
      <c r="FV43" s="923"/>
      <c r="FW43" s="923"/>
      <c r="FX43" s="924"/>
      <c r="FY43" s="904" t="s">
        <v>874</v>
      </c>
      <c r="FZ43" s="905"/>
      <c r="GA43" s="905"/>
      <c r="GB43" s="905"/>
      <c r="GC43" s="905"/>
      <c r="GD43" s="905"/>
      <c r="GE43" s="905"/>
      <c r="GF43" s="905"/>
      <c r="GG43" s="905"/>
      <c r="GH43" s="905"/>
      <c r="GI43" s="905"/>
      <c r="GJ43" s="905"/>
      <c r="GK43" s="905"/>
      <c r="GL43" s="905"/>
      <c r="GM43" s="905"/>
      <c r="GN43" s="905"/>
      <c r="GO43" s="905"/>
      <c r="GP43" s="906"/>
      <c r="MQ43" s="352"/>
    </row>
    <row r="44" spans="2:385" s="77" customFormat="1" ht="24.95" customHeight="1">
      <c r="E44" s="351"/>
      <c r="F44" s="351"/>
      <c r="G44" s="351"/>
      <c r="BT44" s="78"/>
      <c r="BU44" s="78"/>
      <c r="BV44" s="78"/>
      <c r="BW44" s="78"/>
      <c r="BX44" s="78"/>
      <c r="BY44" s="78"/>
      <c r="BZ44" s="890" t="s">
        <v>874</v>
      </c>
      <c r="CA44" s="891"/>
      <c r="CB44" s="891"/>
      <c r="CC44" s="891"/>
      <c r="CD44" s="891"/>
      <c r="CE44" s="891"/>
      <c r="CF44" s="891"/>
      <c r="CG44" s="891"/>
      <c r="CH44" s="891"/>
      <c r="CI44" s="891"/>
      <c r="CJ44" s="891"/>
      <c r="CK44" s="891"/>
      <c r="CL44" s="891"/>
      <c r="CM44" s="891"/>
      <c r="CN44" s="891"/>
      <c r="CO44" s="891"/>
      <c r="CP44" s="891"/>
      <c r="CQ44" s="891"/>
      <c r="CR44" s="891"/>
      <c r="CS44" s="891"/>
      <c r="CT44" s="891"/>
      <c r="CU44" s="891"/>
      <c r="CV44" s="891"/>
      <c r="CW44" s="891"/>
      <c r="CX44" s="892"/>
      <c r="DB44" s="351"/>
      <c r="DC44" s="351"/>
      <c r="DD44" s="351"/>
      <c r="DE44" s="351"/>
      <c r="DF44" s="351"/>
      <c r="DQ44" s="351"/>
      <c r="DR44" s="351"/>
      <c r="DS44" s="351"/>
      <c r="DT44" s="351"/>
      <c r="DU44" s="630"/>
      <c r="DV44" s="630"/>
      <c r="DW44" s="890" t="s">
        <v>874</v>
      </c>
      <c r="DX44" s="891"/>
      <c r="DY44" s="891"/>
      <c r="DZ44" s="891"/>
      <c r="EA44" s="891"/>
      <c r="EB44" s="891"/>
      <c r="EC44" s="891"/>
      <c r="ED44" s="891"/>
      <c r="EE44" s="891"/>
      <c r="EF44" s="891"/>
      <c r="EG44" s="891"/>
      <c r="EH44" s="891"/>
      <c r="EI44" s="891"/>
      <c r="EJ44" s="891"/>
      <c r="EK44" s="891"/>
      <c r="EL44" s="891"/>
      <c r="EM44" s="891"/>
      <c r="EN44" s="892"/>
      <c r="EO44" s="351"/>
      <c r="EP44" s="351"/>
      <c r="EQ44" s="351"/>
      <c r="ER44" s="351"/>
      <c r="ES44" s="351"/>
      <c r="ET44" s="351"/>
      <c r="EU44" s="351"/>
      <c r="EV44" s="351"/>
      <c r="EW44" s="351"/>
      <c r="EX44" s="351"/>
      <c r="FI44" s="351"/>
      <c r="FJ44" s="351"/>
      <c r="FK44" s="351"/>
      <c r="FL44" s="351"/>
      <c r="FM44" s="630"/>
      <c r="FN44" s="630"/>
      <c r="FO44" s="890" t="s">
        <v>874</v>
      </c>
      <c r="FP44" s="891"/>
      <c r="FQ44" s="891"/>
      <c r="FR44" s="891"/>
      <c r="FS44" s="891"/>
      <c r="FT44" s="891"/>
      <c r="FU44" s="891"/>
      <c r="FV44" s="891"/>
      <c r="FW44" s="891"/>
      <c r="FX44" s="891"/>
      <c r="FY44" s="891"/>
      <c r="FZ44" s="891"/>
      <c r="GA44" s="891"/>
      <c r="GB44" s="891"/>
      <c r="GC44" s="891"/>
      <c r="GD44" s="891"/>
      <c r="GE44" s="891"/>
      <c r="GF44" s="892"/>
      <c r="GG44" s="351"/>
      <c r="GH44" s="351"/>
      <c r="GI44" s="351"/>
      <c r="GJ44" s="351"/>
      <c r="GK44" s="351"/>
      <c r="GL44" s="351"/>
      <c r="GM44" s="351"/>
      <c r="GN44" s="351"/>
      <c r="GO44" s="351"/>
      <c r="GP44" s="351"/>
      <c r="LV44" s="352"/>
    </row>
    <row r="45" spans="2:385" s="77" customFormat="1" ht="35.25" customHeight="1" thickBot="1">
      <c r="E45" s="1063" t="s">
        <v>547</v>
      </c>
      <c r="F45" s="1064"/>
      <c r="G45" s="1064"/>
      <c r="H45" s="1064"/>
      <c r="I45" s="1064"/>
      <c r="J45" s="1064"/>
      <c r="K45" s="1064"/>
      <c r="L45" s="1064"/>
      <c r="M45" s="1064"/>
      <c r="N45" s="1064"/>
      <c r="O45" s="1064"/>
      <c r="P45" s="1064"/>
      <c r="Q45" s="1064"/>
      <c r="R45" s="1064"/>
      <c r="S45" s="1064"/>
      <c r="T45" s="1064"/>
      <c r="U45" s="1064"/>
      <c r="V45" s="1064"/>
      <c r="W45" s="1064"/>
      <c r="X45" s="1064"/>
      <c r="Y45" s="1064"/>
      <c r="Z45" s="1064"/>
      <c r="AA45" s="1064"/>
      <c r="AB45" s="1064"/>
      <c r="AC45" s="1064"/>
      <c r="AD45" s="1064"/>
      <c r="AE45" s="1064"/>
      <c r="AF45" s="1064"/>
      <c r="AG45" s="1064"/>
      <c r="AH45" s="1064"/>
      <c r="AI45" s="1064"/>
      <c r="AJ45" s="1064"/>
      <c r="AK45" s="1064"/>
      <c r="AL45" s="1064"/>
      <c r="AM45" s="1064"/>
      <c r="AN45" s="1064"/>
      <c r="AO45" s="1064"/>
      <c r="AP45" s="1064"/>
      <c r="AQ45" s="1064"/>
      <c r="AR45" s="1064"/>
      <c r="AS45" s="1064"/>
      <c r="AT45" s="1064"/>
      <c r="AU45" s="1064"/>
      <c r="AV45" s="1064"/>
      <c r="AW45" s="1064"/>
      <c r="AX45" s="1064"/>
      <c r="AY45" s="1064"/>
      <c r="AZ45" s="1064"/>
      <c r="BA45" s="1064"/>
      <c r="BB45" s="1064"/>
      <c r="BC45" s="1064"/>
      <c r="BD45" s="1064"/>
      <c r="BE45" s="1064"/>
      <c r="BF45" s="1064"/>
      <c r="BG45" s="1064"/>
      <c r="BH45" s="1064"/>
      <c r="BI45" s="1064"/>
      <c r="BJ45" s="1064"/>
      <c r="BK45" s="1064"/>
      <c r="BL45" s="1064"/>
      <c r="BM45" s="1064"/>
      <c r="BN45" s="1064"/>
      <c r="BO45" s="1064"/>
      <c r="BP45" s="1064"/>
      <c r="BQ45" s="1064"/>
      <c r="BR45" s="1064"/>
      <c r="BS45" s="1064"/>
      <c r="BT45" s="1064"/>
      <c r="BU45" s="1064"/>
      <c r="BV45" s="1064"/>
      <c r="BW45" s="1064"/>
      <c r="BX45" s="1064"/>
      <c r="BY45" s="1064"/>
      <c r="BZ45" s="1064"/>
      <c r="CA45" s="1064"/>
      <c r="CB45" s="1064"/>
      <c r="CC45" s="1064"/>
      <c r="CD45" s="1064"/>
      <c r="CE45" s="1064"/>
      <c r="CF45" s="1064"/>
      <c r="CG45" s="1064"/>
      <c r="CH45" s="1064"/>
      <c r="CI45" s="1064"/>
      <c r="CJ45" s="1064"/>
      <c r="CK45" s="1064"/>
      <c r="CL45" s="1064"/>
      <c r="CM45" s="1064"/>
      <c r="CN45" s="1064"/>
      <c r="CO45" s="1064"/>
      <c r="CP45" s="1064"/>
      <c r="CQ45" s="1064"/>
      <c r="CR45" s="1064"/>
      <c r="CS45" s="1064"/>
      <c r="CT45" s="1064"/>
      <c r="CU45" s="1064"/>
      <c r="CV45" s="1064"/>
      <c r="CW45" s="1064"/>
      <c r="CX45" s="1064"/>
      <c r="CY45" s="1064"/>
      <c r="CZ45" s="1064"/>
      <c r="DA45" s="1064"/>
      <c r="DB45" s="1064"/>
      <c r="DC45" s="1064"/>
      <c r="DD45" s="1064"/>
      <c r="DE45" s="1064"/>
      <c r="DF45" s="1064"/>
      <c r="DG45" s="1064"/>
      <c r="DH45" s="1064"/>
      <c r="DI45" s="1064"/>
      <c r="DJ45" s="1064"/>
      <c r="DK45" s="1064"/>
      <c r="DL45" s="1064"/>
      <c r="DM45" s="1064"/>
      <c r="DN45" s="1064"/>
      <c r="DO45" s="1064"/>
      <c r="DP45" s="1064"/>
      <c r="DQ45" s="1064"/>
      <c r="DR45" s="1064"/>
      <c r="DS45" s="1064"/>
      <c r="DT45" s="1064"/>
      <c r="DU45" s="1065"/>
      <c r="DV45" s="1066" t="s">
        <v>554</v>
      </c>
      <c r="DW45" s="1067"/>
      <c r="DX45" s="1067"/>
      <c r="DY45" s="1067"/>
      <c r="DZ45" s="1067"/>
      <c r="EA45" s="1067"/>
      <c r="EB45" s="1067"/>
      <c r="EC45" s="1067"/>
      <c r="ED45" s="1067"/>
      <c r="EE45" s="1067"/>
      <c r="EF45" s="1067"/>
      <c r="EG45" s="1067"/>
      <c r="EH45" s="1067"/>
      <c r="EI45" s="1067"/>
      <c r="EJ45" s="1067"/>
      <c r="EK45" s="1067"/>
      <c r="EL45" s="1067"/>
      <c r="EM45" s="1067"/>
      <c r="EN45" s="1067"/>
      <c r="EO45" s="1067"/>
      <c r="EP45" s="1067"/>
      <c r="EQ45" s="1067"/>
      <c r="ER45" s="1067"/>
      <c r="ES45" s="1067"/>
      <c r="ET45" s="1067"/>
      <c r="EU45" s="1067"/>
      <c r="EV45" s="1067"/>
      <c r="EW45" s="1067"/>
      <c r="EX45" s="1067"/>
      <c r="EY45" s="1067"/>
      <c r="EZ45" s="1067"/>
      <c r="FA45" s="1067"/>
      <c r="FB45" s="1067"/>
      <c r="FC45" s="1067"/>
      <c r="FD45" s="1067"/>
      <c r="FE45" s="1067"/>
      <c r="FF45" s="1067"/>
      <c r="FG45" s="1067"/>
      <c r="FH45" s="1067"/>
      <c r="FI45" s="1067"/>
      <c r="FJ45" s="1067"/>
      <c r="FK45" s="1067"/>
      <c r="FL45" s="1067"/>
      <c r="FM45" s="1067"/>
      <c r="FN45" s="1067"/>
      <c r="FO45" s="1067"/>
      <c r="FP45" s="1067"/>
      <c r="FQ45" s="1067"/>
      <c r="FR45" s="1067"/>
      <c r="FS45" s="1067"/>
      <c r="FT45" s="1067"/>
      <c r="FU45" s="1067"/>
      <c r="FV45" s="1067"/>
      <c r="FW45" s="1067"/>
      <c r="FX45" s="1067"/>
      <c r="FY45" s="1067"/>
      <c r="FZ45" s="1067"/>
      <c r="GA45" s="1067"/>
      <c r="GB45" s="1067"/>
      <c r="GC45" s="1067"/>
      <c r="GD45" s="1067"/>
      <c r="GE45" s="1067"/>
      <c r="GF45" s="1067"/>
      <c r="GG45" s="1067"/>
      <c r="GH45" s="1067"/>
      <c r="GI45" s="1067"/>
      <c r="GJ45" s="1067"/>
      <c r="GK45" s="1067"/>
      <c r="GL45" s="1067"/>
      <c r="GM45" s="1067"/>
      <c r="GN45" s="1067"/>
      <c r="GO45" s="1067"/>
      <c r="GP45" s="1067"/>
      <c r="GQ45" s="1067"/>
      <c r="GR45" s="1067"/>
      <c r="GS45" s="1067"/>
      <c r="GT45" s="1067"/>
      <c r="GU45" s="1067"/>
      <c r="GV45" s="1067"/>
      <c r="GW45" s="1067"/>
      <c r="GX45" s="1067"/>
      <c r="GY45" s="1067"/>
      <c r="GZ45" s="1067"/>
      <c r="HA45" s="1067"/>
      <c r="HB45" s="1067"/>
      <c r="HC45" s="1067"/>
      <c r="HD45" s="1067"/>
      <c r="HE45" s="1067"/>
      <c r="HF45" s="1067"/>
      <c r="HG45" s="1067"/>
      <c r="HH45" s="1067"/>
      <c r="HI45" s="1067"/>
      <c r="HJ45" s="1067"/>
      <c r="HK45" s="1067"/>
      <c r="HL45" s="1067"/>
      <c r="HM45" s="1067"/>
      <c r="HN45" s="1067"/>
      <c r="HO45" s="1067"/>
      <c r="HP45" s="1067"/>
      <c r="HQ45" s="1067"/>
      <c r="HR45" s="1067"/>
      <c r="HS45" s="1067"/>
      <c r="HT45" s="1067"/>
      <c r="HU45" s="1067"/>
      <c r="HV45" s="1067"/>
      <c r="HW45" s="1067"/>
      <c r="HX45" s="1067"/>
      <c r="HY45" s="1067"/>
      <c r="HZ45" s="1067"/>
      <c r="IA45" s="1067"/>
      <c r="IB45" s="1067"/>
      <c r="IC45" s="1067"/>
      <c r="ID45" s="1067"/>
      <c r="IE45" s="1067"/>
      <c r="IF45" s="1067"/>
      <c r="IG45" s="1067"/>
      <c r="IH45" s="1067"/>
      <c r="II45" s="1067"/>
      <c r="IJ45" s="1067"/>
      <c r="IK45" s="1067"/>
      <c r="IL45" s="615"/>
    </row>
    <row r="46" spans="2:385" s="77" customFormat="1" ht="31.5" customHeight="1" thickBot="1">
      <c r="B46" s="1231" t="s">
        <v>336</v>
      </c>
      <c r="C46" s="1232"/>
      <c r="D46" s="1233"/>
      <c r="AB46" s="907" t="s">
        <v>918</v>
      </c>
      <c r="AC46" s="908"/>
      <c r="AD46" s="909"/>
      <c r="AE46" s="910" t="s">
        <v>919</v>
      </c>
      <c r="AF46" s="911"/>
      <c r="AG46" s="911"/>
      <c r="AH46" s="911"/>
      <c r="AI46" s="911"/>
      <c r="AJ46" s="911"/>
      <c r="AK46" s="911"/>
      <c r="AL46" s="911"/>
      <c r="AM46" s="911"/>
      <c r="AN46" s="911"/>
      <c r="AO46" s="911"/>
      <c r="AP46" s="911"/>
      <c r="AQ46" s="911"/>
      <c r="AR46" s="911"/>
      <c r="AS46" s="911"/>
      <c r="AT46" s="911"/>
      <c r="AU46" s="911"/>
      <c r="AV46" s="911"/>
      <c r="AW46" s="912"/>
      <c r="BI46" s="1068" t="s">
        <v>880</v>
      </c>
      <c r="BJ46" s="1069"/>
      <c r="BK46" s="1069"/>
      <c r="BL46" s="1069"/>
      <c r="BM46" s="1069"/>
      <c r="BO46" s="907" t="s">
        <v>921</v>
      </c>
      <c r="BP46" s="908"/>
      <c r="BQ46" s="909"/>
      <c r="BR46" s="910" t="s">
        <v>922</v>
      </c>
      <c r="BS46" s="911"/>
      <c r="BT46" s="911"/>
      <c r="BU46" s="911"/>
      <c r="BV46" s="911"/>
      <c r="BW46" s="911"/>
      <c r="BX46" s="912"/>
      <c r="BY46" s="1068" t="s">
        <v>880</v>
      </c>
      <c r="BZ46" s="1069"/>
      <c r="CA46" s="1069"/>
      <c r="CB46" s="1069"/>
      <c r="CC46" s="1069"/>
      <c r="CD46" s="907" t="s">
        <v>923</v>
      </c>
      <c r="CE46" s="908"/>
      <c r="CF46" s="909"/>
      <c r="CG46" s="910" t="s">
        <v>924</v>
      </c>
      <c r="CH46" s="911"/>
      <c r="CI46" s="911"/>
      <c r="CJ46" s="911"/>
      <c r="CK46" s="911"/>
      <c r="CL46" s="911"/>
      <c r="CM46" s="912"/>
      <c r="CY46" s="907" t="s">
        <v>928</v>
      </c>
      <c r="CZ46" s="908"/>
      <c r="DA46" s="909"/>
      <c r="DB46" s="910" t="s">
        <v>883</v>
      </c>
      <c r="DC46" s="911"/>
      <c r="DD46" s="911"/>
      <c r="DE46" s="911"/>
      <c r="DF46" s="911"/>
      <c r="DG46" s="911"/>
      <c r="DH46" s="911"/>
      <c r="DI46" s="911"/>
      <c r="DJ46" s="911"/>
      <c r="DK46" s="911"/>
      <c r="DL46" s="911"/>
      <c r="DM46" s="911"/>
      <c r="DN46" s="911"/>
      <c r="DO46" s="911"/>
      <c r="DP46" s="911"/>
      <c r="DQ46" s="911"/>
      <c r="DR46" s="912"/>
      <c r="DS46" s="907" t="s">
        <v>932</v>
      </c>
      <c r="DT46" s="908"/>
      <c r="DU46" s="909"/>
      <c r="DV46" s="910" t="s">
        <v>878</v>
      </c>
      <c r="DW46" s="911"/>
      <c r="DX46" s="911"/>
      <c r="DY46" s="911"/>
      <c r="DZ46" s="911"/>
      <c r="EA46" s="911"/>
      <c r="EB46" s="912"/>
      <c r="ED46" s="907" t="s">
        <v>933</v>
      </c>
      <c r="EE46" s="908"/>
      <c r="EF46" s="909"/>
      <c r="EG46" s="910" t="s">
        <v>878</v>
      </c>
      <c r="EH46" s="911"/>
      <c r="EI46" s="911"/>
      <c r="EJ46" s="911"/>
      <c r="EK46" s="911"/>
      <c r="EL46" s="911"/>
      <c r="EM46" s="912"/>
      <c r="EO46" s="907" t="s">
        <v>934</v>
      </c>
      <c r="EP46" s="908"/>
      <c r="EQ46" s="909"/>
      <c r="ER46" s="910" t="s">
        <v>878</v>
      </c>
      <c r="ES46" s="911"/>
      <c r="ET46" s="911"/>
      <c r="EU46" s="911"/>
      <c r="EV46" s="911"/>
      <c r="EW46" s="911"/>
      <c r="EX46" s="912"/>
      <c r="EZ46" s="907" t="s">
        <v>935</v>
      </c>
      <c r="FA46" s="908"/>
      <c r="FB46" s="909"/>
      <c r="FC46" s="910" t="s">
        <v>878</v>
      </c>
      <c r="FD46" s="911"/>
      <c r="FE46" s="911"/>
      <c r="FF46" s="911"/>
      <c r="FG46" s="911"/>
      <c r="FH46" s="911"/>
      <c r="FI46" s="912"/>
      <c r="FK46" s="907" t="s">
        <v>936</v>
      </c>
      <c r="FL46" s="908"/>
      <c r="FM46" s="909"/>
      <c r="FN46" s="910" t="s">
        <v>878</v>
      </c>
      <c r="FO46" s="911"/>
      <c r="FP46" s="911"/>
      <c r="FQ46" s="911"/>
      <c r="FR46" s="911"/>
      <c r="FS46" s="911"/>
      <c r="FT46" s="912"/>
      <c r="FV46" s="907" t="s">
        <v>937</v>
      </c>
      <c r="FW46" s="908"/>
      <c r="FX46" s="909"/>
      <c r="FY46" s="910" t="s">
        <v>878</v>
      </c>
      <c r="FZ46" s="911"/>
      <c r="GA46" s="911"/>
      <c r="GB46" s="911"/>
      <c r="GC46" s="911"/>
      <c r="GD46" s="911"/>
      <c r="GE46" s="912"/>
      <c r="GG46" s="907" t="s">
        <v>938</v>
      </c>
      <c r="GH46" s="908"/>
      <c r="GI46" s="909"/>
      <c r="GJ46" s="910" t="s">
        <v>878</v>
      </c>
      <c r="GK46" s="911"/>
      <c r="GL46" s="911"/>
      <c r="GM46" s="911"/>
      <c r="GN46" s="911"/>
      <c r="GO46" s="911"/>
      <c r="GP46" s="912"/>
      <c r="HA46" s="907" t="s">
        <v>946</v>
      </c>
      <c r="HB46" s="908"/>
      <c r="HC46" s="909"/>
      <c r="HD46" s="910" t="s">
        <v>949</v>
      </c>
      <c r="HE46" s="911"/>
      <c r="HF46" s="911"/>
      <c r="HG46" s="911"/>
      <c r="HH46" s="911"/>
      <c r="HI46" s="911"/>
      <c r="HJ46" s="912"/>
      <c r="HN46" s="907" t="s">
        <v>947</v>
      </c>
      <c r="HO46" s="908"/>
      <c r="HP46" s="909"/>
      <c r="HQ46" s="910" t="s">
        <v>950</v>
      </c>
      <c r="HR46" s="911"/>
      <c r="HS46" s="911"/>
      <c r="HT46" s="911"/>
      <c r="HU46" s="911"/>
      <c r="HV46" s="911"/>
      <c r="HW46" s="912"/>
    </row>
    <row r="47" spans="2:385" s="77" customFormat="1" ht="31.5" customHeight="1">
      <c r="B47" s="1234"/>
      <c r="C47" s="1235"/>
      <c r="D47" s="1236"/>
      <c r="AB47" s="880" t="s">
        <v>876</v>
      </c>
      <c r="AC47" s="881"/>
      <c r="AD47" s="881"/>
      <c r="AE47" s="881"/>
      <c r="AF47" s="881"/>
      <c r="AG47" s="881"/>
      <c r="AH47" s="881"/>
      <c r="AI47" s="881"/>
      <c r="AJ47" s="881"/>
      <c r="AK47" s="881"/>
      <c r="AL47" s="881"/>
      <c r="AM47" s="881"/>
      <c r="AN47" s="881"/>
      <c r="AO47" s="881"/>
      <c r="AP47" s="881"/>
      <c r="AQ47" s="881"/>
      <c r="AR47" s="881"/>
      <c r="AS47" s="881"/>
      <c r="AT47" s="881"/>
      <c r="AU47" s="881"/>
      <c r="AV47" s="881"/>
      <c r="AW47" s="882"/>
      <c r="BI47" s="1070"/>
      <c r="BJ47" s="1071"/>
      <c r="BK47" s="1071"/>
      <c r="BL47" s="1071"/>
      <c r="BM47" s="1071"/>
      <c r="BO47" s="880" t="s">
        <v>876</v>
      </c>
      <c r="BP47" s="881"/>
      <c r="BQ47" s="881"/>
      <c r="BR47" s="881"/>
      <c r="BS47" s="881"/>
      <c r="BT47" s="881"/>
      <c r="BU47" s="881"/>
      <c r="BV47" s="881"/>
      <c r="BW47" s="881"/>
      <c r="BX47" s="882"/>
      <c r="BY47" s="1070"/>
      <c r="BZ47" s="1071"/>
      <c r="CA47" s="1071"/>
      <c r="CB47" s="1071"/>
      <c r="CC47" s="1071"/>
      <c r="CD47" s="880" t="s">
        <v>876</v>
      </c>
      <c r="CE47" s="881"/>
      <c r="CF47" s="881"/>
      <c r="CG47" s="881"/>
      <c r="CH47" s="881"/>
      <c r="CI47" s="881"/>
      <c r="CJ47" s="881"/>
      <c r="CK47" s="881"/>
      <c r="CL47" s="881"/>
      <c r="CM47" s="882"/>
      <c r="CY47" s="880" t="s">
        <v>876</v>
      </c>
      <c r="CZ47" s="881"/>
      <c r="DA47" s="881"/>
      <c r="DB47" s="881"/>
      <c r="DC47" s="881"/>
      <c r="DD47" s="881"/>
      <c r="DE47" s="881"/>
      <c r="DF47" s="881"/>
      <c r="DG47" s="881"/>
      <c r="DH47" s="881"/>
      <c r="DI47" s="881"/>
      <c r="DJ47" s="881"/>
      <c r="DK47" s="881"/>
      <c r="DL47" s="881"/>
      <c r="DM47" s="881"/>
      <c r="DN47" s="881"/>
      <c r="DO47" s="881"/>
      <c r="DP47" s="881"/>
      <c r="DQ47" s="881"/>
      <c r="DR47" s="882"/>
      <c r="DS47" s="880" t="s">
        <v>876</v>
      </c>
      <c r="DT47" s="881"/>
      <c r="DU47" s="881"/>
      <c r="DV47" s="881"/>
      <c r="DW47" s="881"/>
      <c r="DX47" s="881"/>
      <c r="DY47" s="881"/>
      <c r="DZ47" s="881"/>
      <c r="EA47" s="881"/>
      <c r="EB47" s="882"/>
      <c r="ED47" s="880" t="s">
        <v>876</v>
      </c>
      <c r="EE47" s="881"/>
      <c r="EF47" s="881"/>
      <c r="EG47" s="881"/>
      <c r="EH47" s="881"/>
      <c r="EI47" s="881"/>
      <c r="EJ47" s="881"/>
      <c r="EK47" s="881"/>
      <c r="EL47" s="881"/>
      <c r="EM47" s="882"/>
      <c r="EO47" s="880" t="s">
        <v>876</v>
      </c>
      <c r="EP47" s="881"/>
      <c r="EQ47" s="881"/>
      <c r="ER47" s="881"/>
      <c r="ES47" s="881"/>
      <c r="ET47" s="881"/>
      <c r="EU47" s="881"/>
      <c r="EV47" s="881"/>
      <c r="EW47" s="881"/>
      <c r="EX47" s="882"/>
      <c r="EZ47" s="880" t="s">
        <v>876</v>
      </c>
      <c r="FA47" s="881"/>
      <c r="FB47" s="881"/>
      <c r="FC47" s="881"/>
      <c r="FD47" s="881"/>
      <c r="FE47" s="881"/>
      <c r="FF47" s="881"/>
      <c r="FG47" s="881"/>
      <c r="FH47" s="881"/>
      <c r="FI47" s="882"/>
      <c r="FK47" s="880" t="s">
        <v>876</v>
      </c>
      <c r="FL47" s="881"/>
      <c r="FM47" s="881"/>
      <c r="FN47" s="881"/>
      <c r="FO47" s="881"/>
      <c r="FP47" s="881"/>
      <c r="FQ47" s="881"/>
      <c r="FR47" s="881"/>
      <c r="FS47" s="881"/>
      <c r="FT47" s="882"/>
      <c r="FV47" s="880" t="s">
        <v>876</v>
      </c>
      <c r="FW47" s="881"/>
      <c r="FX47" s="881"/>
      <c r="FY47" s="881"/>
      <c r="FZ47" s="881"/>
      <c r="GA47" s="881"/>
      <c r="GB47" s="881"/>
      <c r="GC47" s="881"/>
      <c r="GD47" s="881"/>
      <c r="GE47" s="882"/>
      <c r="GG47" s="880" t="s">
        <v>876</v>
      </c>
      <c r="GH47" s="881"/>
      <c r="GI47" s="881"/>
      <c r="GJ47" s="881"/>
      <c r="GK47" s="881"/>
      <c r="GL47" s="881"/>
      <c r="GM47" s="881"/>
      <c r="GN47" s="881"/>
      <c r="GO47" s="881"/>
      <c r="GP47" s="882"/>
      <c r="HA47" s="880" t="s">
        <v>876</v>
      </c>
      <c r="HB47" s="881"/>
      <c r="HC47" s="881"/>
      <c r="HD47" s="881"/>
      <c r="HE47" s="881"/>
      <c r="HF47" s="881"/>
      <c r="HG47" s="881"/>
      <c r="HH47" s="881"/>
      <c r="HI47" s="881"/>
      <c r="HJ47" s="882"/>
      <c r="HN47" s="880" t="s">
        <v>876</v>
      </c>
      <c r="HO47" s="881"/>
      <c r="HP47" s="881"/>
      <c r="HQ47" s="881"/>
      <c r="HR47" s="881"/>
      <c r="HS47" s="881"/>
      <c r="HT47" s="881"/>
      <c r="HU47" s="881"/>
      <c r="HV47" s="881"/>
      <c r="HW47" s="882"/>
    </row>
    <row r="48" spans="2:385" s="77" customFormat="1" ht="31.5" customHeight="1">
      <c r="B48" s="354"/>
      <c r="C48" s="354"/>
      <c r="D48" s="354"/>
      <c r="F48" s="351"/>
      <c r="G48" s="351"/>
    </row>
    <row r="49" spans="1:640" s="77" customFormat="1" ht="24.95" customHeight="1">
      <c r="B49" s="139"/>
      <c r="C49" s="139"/>
      <c r="D49" s="139"/>
      <c r="E49" s="351"/>
      <c r="F49" s="351"/>
      <c r="G49" s="351"/>
      <c r="H49" s="351"/>
      <c r="I49" s="351"/>
      <c r="J49" s="351"/>
    </row>
    <row r="50" spans="1:640" s="32" customFormat="1" ht="26.25" customHeight="1">
      <c r="A50" s="32">
        <f ca="1">A50:KG62</f>
        <v>0</v>
      </c>
      <c r="B50" s="1252" t="s">
        <v>49</v>
      </c>
      <c r="C50" s="1253"/>
      <c r="D50" s="614">
        <v>44104</v>
      </c>
      <c r="E50" s="67">
        <v>6</v>
      </c>
      <c r="F50" s="37">
        <v>5</v>
      </c>
      <c r="G50" s="37" t="s">
        <v>6</v>
      </c>
      <c r="H50" s="37" t="s">
        <v>7</v>
      </c>
      <c r="I50" s="37" t="s">
        <v>8</v>
      </c>
      <c r="J50" s="37">
        <v>25</v>
      </c>
      <c r="K50" s="37" t="s">
        <v>10</v>
      </c>
      <c r="L50" s="37" t="s">
        <v>11</v>
      </c>
      <c r="M50" s="37" t="s">
        <v>12</v>
      </c>
      <c r="N50" s="37" t="s">
        <v>13</v>
      </c>
      <c r="O50" s="37" t="s">
        <v>14</v>
      </c>
      <c r="P50" s="37" t="s">
        <v>15</v>
      </c>
      <c r="Q50" s="67">
        <f>IF(E50=24,1,E50+1)</f>
        <v>7</v>
      </c>
      <c r="R50" s="36" t="s">
        <v>5</v>
      </c>
      <c r="S50" s="36" t="s">
        <v>6</v>
      </c>
      <c r="T50" s="36" t="s">
        <v>7</v>
      </c>
      <c r="U50" s="36" t="s">
        <v>8</v>
      </c>
      <c r="V50" s="36" t="s">
        <v>9</v>
      </c>
      <c r="W50" s="36" t="s">
        <v>10</v>
      </c>
      <c r="X50" s="36" t="s">
        <v>11</v>
      </c>
      <c r="Y50" s="36" t="s">
        <v>12</v>
      </c>
      <c r="Z50" s="36" t="s">
        <v>13</v>
      </c>
      <c r="AA50" s="36" t="s">
        <v>14</v>
      </c>
      <c r="AB50" s="36" t="s">
        <v>15</v>
      </c>
      <c r="AC50" s="67">
        <f>IF(Q50=24,1,Q50+1)</f>
        <v>8</v>
      </c>
      <c r="AD50" s="68" t="s">
        <v>5</v>
      </c>
      <c r="AE50" s="68" t="s">
        <v>6</v>
      </c>
      <c r="AF50" s="68" t="s">
        <v>7</v>
      </c>
      <c r="AG50" s="68" t="s">
        <v>8</v>
      </c>
      <c r="AH50" s="68" t="s">
        <v>9</v>
      </c>
      <c r="AI50" s="68" t="s">
        <v>10</v>
      </c>
      <c r="AJ50" s="68" t="s">
        <v>11</v>
      </c>
      <c r="AK50" s="68" t="s">
        <v>12</v>
      </c>
      <c r="AL50" s="68" t="s">
        <v>13</v>
      </c>
      <c r="AM50" s="68" t="s">
        <v>14</v>
      </c>
      <c r="AN50" s="68" t="s">
        <v>15</v>
      </c>
      <c r="AO50" s="67">
        <f>IF(AC50=24,1,AC50+1)</f>
        <v>9</v>
      </c>
      <c r="AP50" s="68" t="s">
        <v>5</v>
      </c>
      <c r="AQ50" s="68" t="s">
        <v>6</v>
      </c>
      <c r="AR50" s="68" t="s">
        <v>7</v>
      </c>
      <c r="AS50" s="68" t="s">
        <v>8</v>
      </c>
      <c r="AT50" s="68" t="s">
        <v>9</v>
      </c>
      <c r="AU50" s="68" t="s">
        <v>10</v>
      </c>
      <c r="AV50" s="68">
        <v>35</v>
      </c>
      <c r="AW50" s="68" t="s">
        <v>12</v>
      </c>
      <c r="AX50" s="68" t="s">
        <v>13</v>
      </c>
      <c r="AY50" s="68" t="s">
        <v>14</v>
      </c>
      <c r="AZ50" s="68" t="s">
        <v>15</v>
      </c>
      <c r="BA50" s="67">
        <f>IF(AO50=24,1,AO50+1)</f>
        <v>10</v>
      </c>
      <c r="BB50" s="68" t="s">
        <v>5</v>
      </c>
      <c r="BC50" s="68" t="s">
        <v>6</v>
      </c>
      <c r="BD50" s="68" t="s">
        <v>7</v>
      </c>
      <c r="BE50" s="68" t="s">
        <v>8</v>
      </c>
      <c r="BF50" s="68" t="s">
        <v>9</v>
      </c>
      <c r="BG50" s="68" t="s">
        <v>10</v>
      </c>
      <c r="BH50" s="68" t="s">
        <v>11</v>
      </c>
      <c r="BI50" s="68" t="s">
        <v>12</v>
      </c>
      <c r="BJ50" s="68" t="s">
        <v>13</v>
      </c>
      <c r="BK50" s="68" t="s">
        <v>14</v>
      </c>
      <c r="BL50" s="68" t="s">
        <v>15</v>
      </c>
      <c r="BM50" s="67">
        <f>IF(BA50=24,1,BA50+1)</f>
        <v>11</v>
      </c>
      <c r="BN50" s="68" t="s">
        <v>5</v>
      </c>
      <c r="BO50" s="68" t="s">
        <v>6</v>
      </c>
      <c r="BP50" s="68" t="s">
        <v>7</v>
      </c>
      <c r="BQ50" s="68" t="s">
        <v>8</v>
      </c>
      <c r="BR50" s="68" t="s">
        <v>9</v>
      </c>
      <c r="BS50" s="68" t="s">
        <v>10</v>
      </c>
      <c r="BT50" s="68" t="s">
        <v>11</v>
      </c>
      <c r="BU50" s="68" t="s">
        <v>12</v>
      </c>
      <c r="BV50" s="68" t="s">
        <v>13</v>
      </c>
      <c r="BW50" s="68" t="s">
        <v>14</v>
      </c>
      <c r="BX50" s="68" t="s">
        <v>15</v>
      </c>
      <c r="BY50" s="67">
        <f>IF(BM50=24,1,BM50+1)</f>
        <v>12</v>
      </c>
      <c r="BZ50" s="68" t="s">
        <v>5</v>
      </c>
      <c r="CA50" s="68" t="s">
        <v>6</v>
      </c>
      <c r="CB50" s="68" t="s">
        <v>7</v>
      </c>
      <c r="CC50" s="68" t="s">
        <v>8</v>
      </c>
      <c r="CD50" s="68" t="s">
        <v>9</v>
      </c>
      <c r="CE50" s="68" t="s">
        <v>10</v>
      </c>
      <c r="CF50" s="68" t="s">
        <v>11</v>
      </c>
      <c r="CG50" s="68" t="s">
        <v>12</v>
      </c>
      <c r="CH50" s="68" t="s">
        <v>13</v>
      </c>
      <c r="CI50" s="68" t="s">
        <v>14</v>
      </c>
      <c r="CJ50" s="68" t="s">
        <v>15</v>
      </c>
      <c r="CK50" s="67">
        <f>IF(BY50=24,1,BY50+1)</f>
        <v>13</v>
      </c>
      <c r="CL50" s="68" t="s">
        <v>5</v>
      </c>
      <c r="CM50" s="68" t="s">
        <v>6</v>
      </c>
      <c r="CN50" s="68" t="s">
        <v>7</v>
      </c>
      <c r="CO50" s="68" t="s">
        <v>8</v>
      </c>
      <c r="CP50" s="68" t="s">
        <v>9</v>
      </c>
      <c r="CQ50" s="68" t="s">
        <v>10</v>
      </c>
      <c r="CR50" s="68" t="s">
        <v>11</v>
      </c>
      <c r="CS50" s="68" t="s">
        <v>12</v>
      </c>
      <c r="CT50" s="68" t="s">
        <v>13</v>
      </c>
      <c r="CU50" s="68" t="s">
        <v>14</v>
      </c>
      <c r="CV50" s="68" t="s">
        <v>15</v>
      </c>
      <c r="CW50" s="67">
        <f>IF(CK50=24,1,CK50+1)</f>
        <v>14</v>
      </c>
      <c r="CX50" s="68" t="s">
        <v>5</v>
      </c>
      <c r="CY50" s="68" t="s">
        <v>6</v>
      </c>
      <c r="CZ50" s="68" t="s">
        <v>7</v>
      </c>
      <c r="DA50" s="68" t="s">
        <v>8</v>
      </c>
      <c r="DB50" s="68" t="s">
        <v>9</v>
      </c>
      <c r="DC50" s="68" t="s">
        <v>10</v>
      </c>
      <c r="DD50" s="68" t="s">
        <v>11</v>
      </c>
      <c r="DE50" s="68" t="s">
        <v>12</v>
      </c>
      <c r="DF50" s="68" t="s">
        <v>13</v>
      </c>
      <c r="DG50" s="68" t="s">
        <v>14</v>
      </c>
      <c r="DH50" s="68" t="s">
        <v>15</v>
      </c>
      <c r="DI50" s="67">
        <f>IF(CW50=24,1,CW50+1)</f>
        <v>15</v>
      </c>
      <c r="DJ50" s="68" t="s">
        <v>5</v>
      </c>
      <c r="DK50" s="68" t="s">
        <v>6</v>
      </c>
      <c r="DL50" s="68" t="s">
        <v>7</v>
      </c>
      <c r="DM50" s="68" t="s">
        <v>8</v>
      </c>
      <c r="DN50" s="68" t="s">
        <v>9</v>
      </c>
      <c r="DO50" s="68" t="s">
        <v>10</v>
      </c>
      <c r="DP50" s="68" t="s">
        <v>11</v>
      </c>
      <c r="DQ50" s="68" t="s">
        <v>12</v>
      </c>
      <c r="DR50" s="68" t="s">
        <v>13</v>
      </c>
      <c r="DS50" s="68" t="s">
        <v>14</v>
      </c>
      <c r="DT50" s="68" t="s">
        <v>15</v>
      </c>
      <c r="DU50" s="67">
        <f>IF(DI50=24,1,DI50+1)</f>
        <v>16</v>
      </c>
      <c r="DV50" s="68" t="s">
        <v>5</v>
      </c>
      <c r="DW50" s="68" t="s">
        <v>6</v>
      </c>
      <c r="DX50" s="68" t="s">
        <v>7</v>
      </c>
      <c r="DY50" s="68" t="s">
        <v>8</v>
      </c>
      <c r="DZ50" s="68" t="s">
        <v>9</v>
      </c>
      <c r="EA50" s="68" t="s">
        <v>10</v>
      </c>
      <c r="EB50" s="68" t="s">
        <v>11</v>
      </c>
      <c r="EC50" s="68" t="s">
        <v>12</v>
      </c>
      <c r="ED50" s="68" t="s">
        <v>13</v>
      </c>
      <c r="EE50" s="68" t="s">
        <v>14</v>
      </c>
      <c r="EF50" s="68" t="s">
        <v>15</v>
      </c>
      <c r="EG50" s="67">
        <f>IF(DU50=24,1,DU50+1)</f>
        <v>17</v>
      </c>
      <c r="EH50" s="68" t="s">
        <v>5</v>
      </c>
      <c r="EI50" s="68" t="s">
        <v>6</v>
      </c>
      <c r="EJ50" s="68" t="s">
        <v>7</v>
      </c>
      <c r="EK50" s="68" t="s">
        <v>8</v>
      </c>
      <c r="EL50" s="68" t="s">
        <v>9</v>
      </c>
      <c r="EM50" s="68" t="s">
        <v>10</v>
      </c>
      <c r="EN50" s="68" t="s">
        <v>11</v>
      </c>
      <c r="EO50" s="68" t="s">
        <v>12</v>
      </c>
      <c r="EP50" s="68" t="s">
        <v>13</v>
      </c>
      <c r="EQ50" s="68" t="s">
        <v>14</v>
      </c>
      <c r="ER50" s="68" t="s">
        <v>15</v>
      </c>
      <c r="ES50" s="67">
        <f>IF(EG50=24,1,EG50+1)</f>
        <v>18</v>
      </c>
      <c r="ET50" s="68" t="s">
        <v>5</v>
      </c>
      <c r="EU50" s="68" t="s">
        <v>6</v>
      </c>
      <c r="EV50" s="68" t="s">
        <v>7</v>
      </c>
      <c r="EW50" s="68" t="s">
        <v>8</v>
      </c>
      <c r="EX50" s="68" t="s">
        <v>9</v>
      </c>
      <c r="EY50" s="68" t="s">
        <v>10</v>
      </c>
      <c r="EZ50" s="68" t="s">
        <v>11</v>
      </c>
      <c r="FA50" s="48" t="s">
        <v>12</v>
      </c>
      <c r="FB50" s="68" t="s">
        <v>13</v>
      </c>
      <c r="FC50" s="68" t="s">
        <v>14</v>
      </c>
      <c r="FD50" s="68" t="s">
        <v>15</v>
      </c>
      <c r="FE50" s="67">
        <f>IF(ES50=24,1,ES50+1)</f>
        <v>19</v>
      </c>
      <c r="FF50" s="68" t="s">
        <v>5</v>
      </c>
      <c r="FG50" s="68" t="s">
        <v>6</v>
      </c>
      <c r="FH50" s="68" t="s">
        <v>7</v>
      </c>
      <c r="FI50" s="68" t="s">
        <v>8</v>
      </c>
      <c r="FJ50" s="68" t="s">
        <v>9</v>
      </c>
      <c r="FK50" s="68" t="s">
        <v>10</v>
      </c>
      <c r="FL50" s="68" t="s">
        <v>11</v>
      </c>
      <c r="FM50" s="68" t="s">
        <v>12</v>
      </c>
      <c r="FN50" s="68" t="s">
        <v>13</v>
      </c>
      <c r="FO50" s="68" t="s">
        <v>14</v>
      </c>
      <c r="FP50" s="68" t="s">
        <v>15</v>
      </c>
      <c r="FQ50" s="67">
        <f>IF(FE50=24,1,FE50+1)</f>
        <v>20</v>
      </c>
      <c r="FR50" s="68" t="s">
        <v>5</v>
      </c>
      <c r="FS50" s="68" t="s">
        <v>6</v>
      </c>
      <c r="FT50" s="68" t="s">
        <v>7</v>
      </c>
      <c r="FU50" s="68" t="s">
        <v>8</v>
      </c>
      <c r="FV50" s="68" t="s">
        <v>9</v>
      </c>
      <c r="FW50" s="68" t="s">
        <v>10</v>
      </c>
      <c r="FX50" s="68" t="s">
        <v>11</v>
      </c>
      <c r="FY50" s="68" t="s">
        <v>12</v>
      </c>
      <c r="FZ50" s="68" t="s">
        <v>13</v>
      </c>
      <c r="GA50" s="68" t="s">
        <v>14</v>
      </c>
      <c r="GB50" s="68" t="s">
        <v>15</v>
      </c>
      <c r="GC50" s="67">
        <f>IF(FQ50=24,1,FQ50+1)</f>
        <v>21</v>
      </c>
      <c r="GD50" s="68" t="s">
        <v>5</v>
      </c>
      <c r="GE50" s="68" t="s">
        <v>6</v>
      </c>
      <c r="GF50" s="68" t="s">
        <v>7</v>
      </c>
      <c r="GG50" s="68" t="s">
        <v>8</v>
      </c>
      <c r="GH50" s="68" t="s">
        <v>9</v>
      </c>
      <c r="GI50" s="68" t="s">
        <v>10</v>
      </c>
      <c r="GJ50" s="68" t="s">
        <v>11</v>
      </c>
      <c r="GK50" s="68" t="s">
        <v>12</v>
      </c>
      <c r="GL50" s="68" t="s">
        <v>13</v>
      </c>
      <c r="GM50" s="68" t="s">
        <v>14</v>
      </c>
      <c r="GN50" s="68" t="s">
        <v>15</v>
      </c>
      <c r="GO50" s="67">
        <f>IF(GC50=24,1,GC50+1)</f>
        <v>22</v>
      </c>
      <c r="GP50" s="68" t="s">
        <v>5</v>
      </c>
      <c r="GQ50" s="68" t="s">
        <v>6</v>
      </c>
      <c r="GR50" s="68" t="s">
        <v>7</v>
      </c>
      <c r="GS50" s="68" t="s">
        <v>8</v>
      </c>
      <c r="GT50" s="68" t="s">
        <v>9</v>
      </c>
      <c r="GU50" s="68" t="s">
        <v>10</v>
      </c>
      <c r="GV50" s="68" t="s">
        <v>11</v>
      </c>
      <c r="GW50" s="68" t="s">
        <v>12</v>
      </c>
      <c r="GX50" s="68" t="s">
        <v>13</v>
      </c>
      <c r="GY50" s="68" t="s">
        <v>14</v>
      </c>
      <c r="GZ50" s="68" t="s">
        <v>15</v>
      </c>
      <c r="HA50" s="67">
        <f>IF(GO50=24,1,GO50+1)</f>
        <v>23</v>
      </c>
      <c r="HB50" s="68" t="s">
        <v>5</v>
      </c>
      <c r="HC50" s="68" t="s">
        <v>6</v>
      </c>
      <c r="HD50" s="68" t="s">
        <v>7</v>
      </c>
      <c r="HE50" s="68" t="s">
        <v>8</v>
      </c>
      <c r="HF50" s="68" t="s">
        <v>9</v>
      </c>
      <c r="HG50" s="68" t="s">
        <v>10</v>
      </c>
      <c r="HH50" s="68" t="s">
        <v>11</v>
      </c>
      <c r="HI50" s="68" t="s">
        <v>12</v>
      </c>
      <c r="HJ50" s="68" t="s">
        <v>13</v>
      </c>
      <c r="HK50" s="68" t="s">
        <v>14</v>
      </c>
      <c r="HL50" s="68" t="s">
        <v>15</v>
      </c>
      <c r="HM50" s="67">
        <f>IF(HA50=24,1,HA50+1)</f>
        <v>24</v>
      </c>
      <c r="HN50" s="68" t="s">
        <v>5</v>
      </c>
      <c r="HO50" s="68" t="s">
        <v>6</v>
      </c>
      <c r="HP50" s="68" t="s">
        <v>7</v>
      </c>
      <c r="HQ50" s="68" t="s">
        <v>8</v>
      </c>
      <c r="HR50" s="68" t="s">
        <v>9</v>
      </c>
      <c r="HS50" s="68" t="s">
        <v>10</v>
      </c>
      <c r="HT50" s="68" t="s">
        <v>11</v>
      </c>
      <c r="HU50" s="68" t="s">
        <v>12</v>
      </c>
      <c r="HV50" s="68" t="s">
        <v>13</v>
      </c>
      <c r="HW50" s="68" t="s">
        <v>14</v>
      </c>
      <c r="HX50" s="68" t="s">
        <v>15</v>
      </c>
      <c r="HY50" s="67">
        <f>IF(HM50=24,1,HM50+1)</f>
        <v>1</v>
      </c>
      <c r="HZ50" s="68" t="s">
        <v>5</v>
      </c>
      <c r="IA50" s="68" t="s">
        <v>6</v>
      </c>
      <c r="IB50" s="68" t="s">
        <v>7</v>
      </c>
      <c r="IC50" s="68" t="s">
        <v>8</v>
      </c>
      <c r="ID50" s="68" t="s">
        <v>9</v>
      </c>
      <c r="IE50" s="68" t="s">
        <v>10</v>
      </c>
      <c r="IF50" s="68" t="s">
        <v>11</v>
      </c>
      <c r="IG50" s="68" t="s">
        <v>12</v>
      </c>
      <c r="IH50" s="68" t="s">
        <v>13</v>
      </c>
      <c r="II50" s="68" t="s">
        <v>14</v>
      </c>
      <c r="IJ50" s="68" t="s">
        <v>15</v>
      </c>
      <c r="IK50" s="67">
        <f>IF(HY50=24,1,HY50+1)</f>
        <v>2</v>
      </c>
      <c r="IL50" s="68" t="s">
        <v>5</v>
      </c>
      <c r="IM50" s="68" t="s">
        <v>6</v>
      </c>
      <c r="IN50" s="68" t="s">
        <v>7</v>
      </c>
      <c r="IO50" s="68" t="s">
        <v>8</v>
      </c>
      <c r="IP50" s="68" t="s">
        <v>9</v>
      </c>
      <c r="IQ50" s="68" t="s">
        <v>10</v>
      </c>
      <c r="IR50" s="68" t="s">
        <v>11</v>
      </c>
      <c r="IS50" s="68" t="s">
        <v>12</v>
      </c>
      <c r="IT50" s="68" t="s">
        <v>13</v>
      </c>
      <c r="IU50" s="68" t="s">
        <v>14</v>
      </c>
      <c r="IV50" s="68" t="s">
        <v>15</v>
      </c>
      <c r="IW50" s="67">
        <f>IF(IK50=24,1,IK50+1)</f>
        <v>3</v>
      </c>
      <c r="IX50" s="68" t="s">
        <v>5</v>
      </c>
      <c r="IY50" s="68" t="s">
        <v>6</v>
      </c>
      <c r="IZ50" s="68" t="s">
        <v>7</v>
      </c>
      <c r="JA50" s="68" t="s">
        <v>8</v>
      </c>
      <c r="JB50" s="68" t="s">
        <v>9</v>
      </c>
      <c r="JC50" s="68" t="s">
        <v>10</v>
      </c>
      <c r="JD50" s="68" t="s">
        <v>11</v>
      </c>
      <c r="JE50" s="68" t="s">
        <v>12</v>
      </c>
      <c r="JF50" s="68" t="s">
        <v>13</v>
      </c>
      <c r="JG50" s="68" t="s">
        <v>14</v>
      </c>
      <c r="JH50" s="68" t="s">
        <v>15</v>
      </c>
      <c r="JI50" s="67">
        <f>IF(IW50=24,1,IW50+1)</f>
        <v>4</v>
      </c>
      <c r="JJ50" s="68" t="s">
        <v>5</v>
      </c>
      <c r="JK50" s="68" t="s">
        <v>6</v>
      </c>
      <c r="JL50" s="68" t="s">
        <v>7</v>
      </c>
      <c r="JM50" s="68" t="s">
        <v>8</v>
      </c>
      <c r="JN50" s="68" t="s">
        <v>9</v>
      </c>
      <c r="JO50" s="68" t="s">
        <v>10</v>
      </c>
      <c r="JP50" s="68" t="s">
        <v>11</v>
      </c>
      <c r="JQ50" s="68" t="s">
        <v>12</v>
      </c>
      <c r="JR50" s="68" t="s">
        <v>13</v>
      </c>
      <c r="JS50" s="68" t="s">
        <v>14</v>
      </c>
      <c r="JT50" s="68" t="s">
        <v>15</v>
      </c>
      <c r="JU50" s="67">
        <f>IF(JI50=24,1,JI50+1)</f>
        <v>5</v>
      </c>
      <c r="JV50" s="68" t="s">
        <v>5</v>
      </c>
      <c r="JW50" s="68" t="s">
        <v>6</v>
      </c>
      <c r="JX50" s="68" t="s">
        <v>7</v>
      </c>
      <c r="JY50" s="68" t="s">
        <v>8</v>
      </c>
      <c r="JZ50" s="68" t="s">
        <v>9</v>
      </c>
      <c r="KA50" s="68" t="s">
        <v>10</v>
      </c>
      <c r="KB50" s="68" t="s">
        <v>11</v>
      </c>
      <c r="KC50" s="68" t="s">
        <v>12</v>
      </c>
      <c r="KD50" s="68" t="s">
        <v>13</v>
      </c>
      <c r="KE50" s="68" t="s">
        <v>14</v>
      </c>
      <c r="KF50" s="68" t="s">
        <v>15</v>
      </c>
      <c r="KG50" s="67">
        <f>IF(JU50=24,1,JU50+1)</f>
        <v>6</v>
      </c>
      <c r="KH50" s="68" t="s">
        <v>5</v>
      </c>
      <c r="KI50" s="68" t="s">
        <v>6</v>
      </c>
      <c r="KJ50" s="68" t="s">
        <v>7</v>
      </c>
      <c r="KK50" s="68" t="s">
        <v>8</v>
      </c>
      <c r="KL50" s="68" t="s">
        <v>9</v>
      </c>
      <c r="KM50" s="68" t="s">
        <v>10</v>
      </c>
      <c r="KN50" s="68" t="s">
        <v>11</v>
      </c>
      <c r="KO50" s="68" t="s">
        <v>12</v>
      </c>
      <c r="KP50" s="68" t="s">
        <v>13</v>
      </c>
      <c r="KQ50" s="68" t="s">
        <v>14</v>
      </c>
      <c r="KR50" s="68" t="s">
        <v>15</v>
      </c>
      <c r="KS50" s="67">
        <f>IF(KG50=24,1,KG50+1)</f>
        <v>7</v>
      </c>
      <c r="KT50" s="68" t="s">
        <v>5</v>
      </c>
      <c r="KU50" s="68" t="s">
        <v>6</v>
      </c>
      <c r="KV50" s="68" t="s">
        <v>7</v>
      </c>
      <c r="KW50" s="68" t="s">
        <v>8</v>
      </c>
      <c r="KX50" s="68" t="s">
        <v>9</v>
      </c>
      <c r="KY50" s="68" t="s">
        <v>10</v>
      </c>
      <c r="KZ50" s="68" t="s">
        <v>11</v>
      </c>
      <c r="LA50" s="68" t="s">
        <v>12</v>
      </c>
      <c r="LB50" s="68" t="s">
        <v>13</v>
      </c>
      <c r="LC50" s="68" t="s">
        <v>14</v>
      </c>
      <c r="LD50" s="68" t="s">
        <v>15</v>
      </c>
      <c r="LE50" s="67">
        <f>IF(KS50=24,1,KS50+1)</f>
        <v>8</v>
      </c>
      <c r="LF50" s="68" t="s">
        <v>5</v>
      </c>
      <c r="LG50" s="68" t="s">
        <v>6</v>
      </c>
      <c r="LH50" s="68" t="s">
        <v>7</v>
      </c>
      <c r="LI50" s="68" t="s">
        <v>8</v>
      </c>
      <c r="LJ50" s="68" t="s">
        <v>9</v>
      </c>
      <c r="LK50" s="68" t="s">
        <v>10</v>
      </c>
      <c r="LL50" s="68" t="s">
        <v>11</v>
      </c>
      <c r="LM50" s="68" t="s">
        <v>12</v>
      </c>
      <c r="LN50" s="68" t="s">
        <v>13</v>
      </c>
      <c r="LO50" s="68" t="s">
        <v>14</v>
      </c>
      <c r="LP50" s="68" t="s">
        <v>15</v>
      </c>
      <c r="LQ50" s="67">
        <f>IF(LE50=24,1,LE50+1)</f>
        <v>9</v>
      </c>
      <c r="LR50" s="68" t="s">
        <v>5</v>
      </c>
      <c r="LS50" s="68" t="s">
        <v>6</v>
      </c>
      <c r="LT50" s="68" t="s">
        <v>7</v>
      </c>
      <c r="LU50" s="68" t="s">
        <v>8</v>
      </c>
      <c r="LV50" s="68" t="s">
        <v>9</v>
      </c>
      <c r="LW50" s="68" t="s">
        <v>10</v>
      </c>
      <c r="LX50" s="68" t="s">
        <v>11</v>
      </c>
      <c r="LY50" s="68" t="s">
        <v>12</v>
      </c>
      <c r="LZ50" s="68" t="s">
        <v>13</v>
      </c>
      <c r="MA50" s="68" t="s">
        <v>14</v>
      </c>
      <c r="MB50" s="68" t="s">
        <v>15</v>
      </c>
      <c r="MC50" s="67">
        <f>IF(LQ50=24,1,LQ50+1)</f>
        <v>10</v>
      </c>
      <c r="MD50" s="68" t="s">
        <v>5</v>
      </c>
      <c r="ME50" s="68" t="s">
        <v>6</v>
      </c>
      <c r="MF50" s="68" t="s">
        <v>7</v>
      </c>
      <c r="MG50" s="68" t="s">
        <v>8</v>
      </c>
      <c r="MH50" s="68" t="s">
        <v>9</v>
      </c>
      <c r="MI50" s="68" t="s">
        <v>10</v>
      </c>
      <c r="MJ50" s="68" t="s">
        <v>11</v>
      </c>
      <c r="MK50" s="68" t="s">
        <v>12</v>
      </c>
      <c r="ML50" s="68" t="s">
        <v>13</v>
      </c>
      <c r="MM50" s="68" t="s">
        <v>14</v>
      </c>
      <c r="MN50" s="68" t="s">
        <v>15</v>
      </c>
      <c r="MO50" s="67">
        <f>IF(MC50=24,1,MC50+1)</f>
        <v>11</v>
      </c>
      <c r="MP50" s="68" t="s">
        <v>5</v>
      </c>
      <c r="MQ50" s="68" t="s">
        <v>6</v>
      </c>
      <c r="MR50" s="68" t="s">
        <v>7</v>
      </c>
      <c r="MS50" s="68" t="s">
        <v>8</v>
      </c>
      <c r="MT50" s="68" t="s">
        <v>9</v>
      </c>
      <c r="MU50" s="68" t="s">
        <v>10</v>
      </c>
      <c r="MV50" s="68" t="s">
        <v>11</v>
      </c>
      <c r="MW50" s="68" t="s">
        <v>12</v>
      </c>
      <c r="MX50" s="68" t="s">
        <v>13</v>
      </c>
      <c r="MY50" s="68" t="s">
        <v>14</v>
      </c>
      <c r="MZ50" s="68" t="s">
        <v>15</v>
      </c>
      <c r="NA50" s="67">
        <f>IF(MO50=24,1,MO50+1)</f>
        <v>12</v>
      </c>
      <c r="NB50" s="68" t="s">
        <v>5</v>
      </c>
      <c r="NC50" s="68" t="s">
        <v>6</v>
      </c>
      <c r="ND50" s="68" t="s">
        <v>7</v>
      </c>
      <c r="NE50" s="68" t="s">
        <v>8</v>
      </c>
      <c r="NF50" s="68" t="s">
        <v>9</v>
      </c>
      <c r="NG50" s="68" t="s">
        <v>10</v>
      </c>
      <c r="NH50" s="68" t="s">
        <v>11</v>
      </c>
      <c r="NI50" s="68" t="s">
        <v>12</v>
      </c>
      <c r="NJ50" s="68" t="s">
        <v>13</v>
      </c>
      <c r="NK50" s="68" t="s">
        <v>14</v>
      </c>
      <c r="NL50" s="68" t="s">
        <v>15</v>
      </c>
      <c r="NM50" s="67">
        <f>IF(NA50=24,1,NA50+1)</f>
        <v>13</v>
      </c>
      <c r="NN50" s="68" t="s">
        <v>5</v>
      </c>
      <c r="NO50" s="68" t="s">
        <v>6</v>
      </c>
      <c r="NP50" s="68" t="s">
        <v>7</v>
      </c>
      <c r="NQ50" s="68" t="s">
        <v>8</v>
      </c>
      <c r="NR50" s="68" t="s">
        <v>9</v>
      </c>
      <c r="NS50" s="68" t="s">
        <v>10</v>
      </c>
      <c r="NT50" s="68" t="s">
        <v>11</v>
      </c>
      <c r="NU50" s="68" t="s">
        <v>12</v>
      </c>
      <c r="NV50" s="68" t="s">
        <v>13</v>
      </c>
      <c r="NW50" s="68" t="s">
        <v>14</v>
      </c>
      <c r="NX50" s="68" t="s">
        <v>15</v>
      </c>
      <c r="NY50" s="67">
        <f>IF(NM50=24,1,NM50+1)</f>
        <v>14</v>
      </c>
      <c r="NZ50" s="68" t="s">
        <v>5</v>
      </c>
      <c r="OA50" s="68" t="s">
        <v>6</v>
      </c>
      <c r="OB50" s="68" t="s">
        <v>7</v>
      </c>
      <c r="OC50" s="68" t="s">
        <v>8</v>
      </c>
      <c r="OD50" s="68" t="s">
        <v>9</v>
      </c>
      <c r="OE50" s="68" t="s">
        <v>10</v>
      </c>
      <c r="OF50" s="68" t="s">
        <v>11</v>
      </c>
      <c r="OG50" s="68" t="s">
        <v>12</v>
      </c>
      <c r="OH50" s="68" t="s">
        <v>13</v>
      </c>
      <c r="OI50" s="68" t="s">
        <v>14</v>
      </c>
      <c r="OJ50" s="68" t="s">
        <v>15</v>
      </c>
      <c r="OK50" s="67">
        <f>IF(NY50=24,1,NY50+1)</f>
        <v>15</v>
      </c>
      <c r="OL50" s="68" t="s">
        <v>5</v>
      </c>
      <c r="OM50" s="68" t="s">
        <v>6</v>
      </c>
      <c r="ON50" s="68" t="s">
        <v>7</v>
      </c>
      <c r="OO50" s="68" t="s">
        <v>8</v>
      </c>
      <c r="OP50" s="68" t="s">
        <v>9</v>
      </c>
      <c r="OQ50" s="68" t="s">
        <v>10</v>
      </c>
      <c r="OR50" s="68" t="s">
        <v>11</v>
      </c>
      <c r="OS50" s="68" t="s">
        <v>12</v>
      </c>
      <c r="OT50" s="68" t="s">
        <v>13</v>
      </c>
      <c r="OU50" s="68" t="s">
        <v>14</v>
      </c>
      <c r="OV50" s="68" t="s">
        <v>15</v>
      </c>
      <c r="OW50" s="67">
        <f>IF(OK50=24,1,OK50+1)</f>
        <v>16</v>
      </c>
      <c r="OX50" s="68" t="s">
        <v>5</v>
      </c>
      <c r="OY50" s="68" t="s">
        <v>6</v>
      </c>
      <c r="OZ50" s="68" t="s">
        <v>7</v>
      </c>
      <c r="PA50" s="68" t="s">
        <v>8</v>
      </c>
      <c r="PB50" s="68" t="s">
        <v>9</v>
      </c>
      <c r="PC50" s="68" t="s">
        <v>10</v>
      </c>
      <c r="PD50" s="68" t="s">
        <v>11</v>
      </c>
      <c r="PE50" s="68" t="s">
        <v>12</v>
      </c>
      <c r="PF50" s="68" t="s">
        <v>13</v>
      </c>
      <c r="PG50" s="68" t="s">
        <v>14</v>
      </c>
      <c r="PH50" s="68" t="s">
        <v>15</v>
      </c>
      <c r="PI50" s="67">
        <f>IF(OW50=24,1,OW50+1)</f>
        <v>17</v>
      </c>
      <c r="PJ50" s="68" t="s">
        <v>5</v>
      </c>
      <c r="PK50" s="68" t="s">
        <v>6</v>
      </c>
      <c r="PL50" s="68" t="s">
        <v>7</v>
      </c>
      <c r="PM50" s="68" t="s">
        <v>8</v>
      </c>
      <c r="PN50" s="68" t="s">
        <v>9</v>
      </c>
      <c r="PO50" s="68" t="s">
        <v>10</v>
      </c>
      <c r="PP50" s="68" t="s">
        <v>11</v>
      </c>
      <c r="PQ50" s="68" t="s">
        <v>12</v>
      </c>
      <c r="PR50" s="68" t="s">
        <v>13</v>
      </c>
      <c r="PS50" s="68" t="s">
        <v>14</v>
      </c>
      <c r="PT50" s="68" t="s">
        <v>15</v>
      </c>
      <c r="PU50" s="67">
        <f>IF(PI50=24,1,PI50+1)</f>
        <v>18</v>
      </c>
      <c r="PV50" s="68" t="s">
        <v>5</v>
      </c>
      <c r="PW50" s="68" t="s">
        <v>6</v>
      </c>
      <c r="PX50" s="68" t="s">
        <v>7</v>
      </c>
      <c r="PY50" s="68" t="s">
        <v>8</v>
      </c>
      <c r="PZ50" s="68" t="s">
        <v>9</v>
      </c>
      <c r="QA50" s="68" t="s">
        <v>10</v>
      </c>
      <c r="QB50" s="68" t="s">
        <v>11</v>
      </c>
      <c r="QC50" s="68" t="s">
        <v>12</v>
      </c>
      <c r="QD50" s="68" t="s">
        <v>13</v>
      </c>
      <c r="QE50" s="68" t="s">
        <v>14</v>
      </c>
      <c r="QF50" s="68" t="s">
        <v>15</v>
      </c>
      <c r="QG50" s="67">
        <f>IF(PU50=24,1,PU50+1)</f>
        <v>19</v>
      </c>
      <c r="QH50" s="68" t="s">
        <v>5</v>
      </c>
      <c r="QI50" s="68" t="s">
        <v>6</v>
      </c>
      <c r="QJ50" s="68" t="s">
        <v>7</v>
      </c>
      <c r="QK50" s="68" t="s">
        <v>8</v>
      </c>
      <c r="QL50" s="68" t="s">
        <v>9</v>
      </c>
      <c r="QM50" s="68" t="s">
        <v>10</v>
      </c>
      <c r="QN50" s="68" t="s">
        <v>11</v>
      </c>
      <c r="QO50" s="68" t="s">
        <v>12</v>
      </c>
      <c r="QP50" s="68" t="s">
        <v>13</v>
      </c>
      <c r="QQ50" s="68" t="s">
        <v>14</v>
      </c>
      <c r="QR50" s="68" t="s">
        <v>15</v>
      </c>
      <c r="QS50" s="67">
        <f>IF(QG50=24,1,QG50+1)</f>
        <v>20</v>
      </c>
      <c r="QT50" s="68" t="s">
        <v>5</v>
      </c>
      <c r="QU50" s="68" t="s">
        <v>6</v>
      </c>
      <c r="QV50" s="68" t="s">
        <v>7</v>
      </c>
      <c r="QW50" s="68" t="s">
        <v>8</v>
      </c>
      <c r="QX50" s="68" t="s">
        <v>9</v>
      </c>
      <c r="QY50" s="68" t="s">
        <v>10</v>
      </c>
      <c r="QZ50" s="68" t="s">
        <v>11</v>
      </c>
      <c r="RA50" s="68" t="s">
        <v>12</v>
      </c>
      <c r="RB50" s="68" t="s">
        <v>13</v>
      </c>
      <c r="RC50" s="68" t="s">
        <v>14</v>
      </c>
      <c r="RD50" s="68" t="s">
        <v>15</v>
      </c>
      <c r="RE50" s="67">
        <f>IF(QS50=24,1,QS50+1)</f>
        <v>21</v>
      </c>
      <c r="RF50" s="68" t="s">
        <v>5</v>
      </c>
      <c r="RG50" s="68" t="s">
        <v>6</v>
      </c>
      <c r="RH50" s="68" t="s">
        <v>7</v>
      </c>
      <c r="RI50" s="68" t="s">
        <v>8</v>
      </c>
      <c r="RJ50" s="68" t="s">
        <v>9</v>
      </c>
      <c r="RK50" s="68" t="s">
        <v>10</v>
      </c>
      <c r="RL50" s="68" t="s">
        <v>11</v>
      </c>
      <c r="RM50" s="68" t="s">
        <v>12</v>
      </c>
      <c r="RN50" s="68" t="s">
        <v>13</v>
      </c>
      <c r="RO50" s="68" t="s">
        <v>14</v>
      </c>
      <c r="RP50" s="68" t="s">
        <v>15</v>
      </c>
      <c r="RQ50" s="67">
        <f>IF(RE50=24,1,RE50+1)</f>
        <v>22</v>
      </c>
      <c r="RR50" s="68" t="s">
        <v>5</v>
      </c>
      <c r="RS50" s="68" t="s">
        <v>6</v>
      </c>
      <c r="RT50" s="68" t="s">
        <v>7</v>
      </c>
      <c r="RU50" s="68" t="s">
        <v>8</v>
      </c>
      <c r="RV50" s="68" t="s">
        <v>9</v>
      </c>
      <c r="RW50" s="68" t="s">
        <v>10</v>
      </c>
      <c r="RX50" s="68" t="s">
        <v>11</v>
      </c>
      <c r="RY50" s="68" t="s">
        <v>12</v>
      </c>
      <c r="RZ50" s="68" t="s">
        <v>13</v>
      </c>
      <c r="SA50" s="68" t="s">
        <v>14</v>
      </c>
      <c r="SB50" s="68" t="s">
        <v>15</v>
      </c>
      <c r="SC50" s="67">
        <f>IF(RQ50=24,1,RQ50+1)</f>
        <v>23</v>
      </c>
      <c r="SD50" s="68" t="s">
        <v>5</v>
      </c>
      <c r="SE50" s="68" t="s">
        <v>6</v>
      </c>
      <c r="SF50" s="68" t="s">
        <v>7</v>
      </c>
      <c r="SG50" s="68" t="s">
        <v>8</v>
      </c>
      <c r="SH50" s="68" t="s">
        <v>9</v>
      </c>
      <c r="SI50" s="68" t="s">
        <v>10</v>
      </c>
      <c r="SJ50" s="68" t="s">
        <v>11</v>
      </c>
      <c r="SK50" s="68" t="s">
        <v>12</v>
      </c>
      <c r="SL50" s="68" t="s">
        <v>13</v>
      </c>
      <c r="SM50" s="68" t="s">
        <v>14</v>
      </c>
      <c r="SN50" s="68" t="s">
        <v>15</v>
      </c>
      <c r="SO50" s="67">
        <f>IF(SC50=24,1,SC50+1)</f>
        <v>24</v>
      </c>
      <c r="SP50" s="68" t="s">
        <v>5</v>
      </c>
      <c r="SQ50" s="68" t="s">
        <v>6</v>
      </c>
      <c r="SR50" s="68" t="s">
        <v>7</v>
      </c>
      <c r="SS50" s="68" t="s">
        <v>8</v>
      </c>
      <c r="ST50" s="68" t="s">
        <v>9</v>
      </c>
      <c r="SU50" s="68" t="s">
        <v>10</v>
      </c>
      <c r="SV50" s="68" t="s">
        <v>11</v>
      </c>
      <c r="SW50" s="68" t="s">
        <v>12</v>
      </c>
      <c r="SX50" s="68" t="s">
        <v>13</v>
      </c>
      <c r="SY50" s="68" t="s">
        <v>14</v>
      </c>
      <c r="SZ50" s="68" t="s">
        <v>15</v>
      </c>
      <c r="TA50" s="67">
        <f>IF(SO50=24,1,SO50+1)</f>
        <v>1</v>
      </c>
      <c r="TB50" s="68" t="s">
        <v>5</v>
      </c>
      <c r="TC50" s="68" t="s">
        <v>6</v>
      </c>
      <c r="TD50" s="68" t="s">
        <v>7</v>
      </c>
      <c r="TE50" s="68" t="s">
        <v>8</v>
      </c>
      <c r="TF50" s="68" t="s">
        <v>9</v>
      </c>
      <c r="TG50" s="68" t="s">
        <v>10</v>
      </c>
      <c r="TH50" s="68" t="s">
        <v>11</v>
      </c>
      <c r="TI50" s="68" t="s">
        <v>12</v>
      </c>
      <c r="TJ50" s="68" t="s">
        <v>13</v>
      </c>
      <c r="TK50" s="68" t="s">
        <v>14</v>
      </c>
      <c r="TL50" s="68" t="s">
        <v>15</v>
      </c>
      <c r="TM50" s="67">
        <f>IF(TA50=24,1,TA50+1)</f>
        <v>2</v>
      </c>
      <c r="TN50" s="68" t="s">
        <v>5</v>
      </c>
      <c r="TO50" s="68" t="s">
        <v>6</v>
      </c>
      <c r="TP50" s="68" t="s">
        <v>7</v>
      </c>
      <c r="TQ50" s="68" t="s">
        <v>8</v>
      </c>
      <c r="TR50" s="68" t="s">
        <v>9</v>
      </c>
      <c r="TS50" s="68" t="s">
        <v>10</v>
      </c>
      <c r="TT50" s="68" t="s">
        <v>11</v>
      </c>
      <c r="TU50" s="68" t="s">
        <v>12</v>
      </c>
      <c r="TV50" s="68" t="s">
        <v>13</v>
      </c>
      <c r="TW50" s="68" t="s">
        <v>14</v>
      </c>
      <c r="TX50" s="68" t="s">
        <v>15</v>
      </c>
      <c r="TY50" s="67">
        <f>IF(TM50=24,1,TM50+1)</f>
        <v>3</v>
      </c>
      <c r="TZ50" s="68" t="s">
        <v>5</v>
      </c>
      <c r="UA50" s="68" t="s">
        <v>6</v>
      </c>
      <c r="UB50" s="68" t="s">
        <v>7</v>
      </c>
      <c r="UC50" s="68" t="s">
        <v>8</v>
      </c>
      <c r="UD50" s="68" t="s">
        <v>9</v>
      </c>
      <c r="UE50" s="68" t="s">
        <v>10</v>
      </c>
      <c r="UF50" s="68" t="s">
        <v>11</v>
      </c>
      <c r="UG50" s="68" t="s">
        <v>12</v>
      </c>
      <c r="UH50" s="68" t="s">
        <v>13</v>
      </c>
      <c r="UI50" s="68" t="s">
        <v>14</v>
      </c>
      <c r="UJ50" s="68" t="s">
        <v>15</v>
      </c>
      <c r="UK50" s="67">
        <f>IF(TY50=24,1,TY50+1)</f>
        <v>4</v>
      </c>
      <c r="UL50" s="68" t="s">
        <v>5</v>
      </c>
      <c r="UM50" s="68" t="s">
        <v>6</v>
      </c>
      <c r="UN50" s="68" t="s">
        <v>7</v>
      </c>
      <c r="UO50" s="68" t="s">
        <v>8</v>
      </c>
      <c r="UP50" s="68" t="s">
        <v>9</v>
      </c>
      <c r="UQ50" s="68" t="s">
        <v>10</v>
      </c>
      <c r="UR50" s="68" t="s">
        <v>11</v>
      </c>
      <c r="US50" s="68" t="s">
        <v>12</v>
      </c>
      <c r="UT50" s="68" t="s">
        <v>13</v>
      </c>
      <c r="UU50" s="68" t="s">
        <v>14</v>
      </c>
      <c r="UV50" s="68" t="s">
        <v>15</v>
      </c>
      <c r="UW50" s="67">
        <f>IF(UK50=24,1,UK50+1)</f>
        <v>5</v>
      </c>
      <c r="UX50" s="68" t="s">
        <v>5</v>
      </c>
      <c r="UY50" s="68" t="s">
        <v>6</v>
      </c>
      <c r="UZ50" s="68" t="s">
        <v>7</v>
      </c>
      <c r="VA50" s="68" t="s">
        <v>8</v>
      </c>
      <c r="VB50" s="68" t="s">
        <v>9</v>
      </c>
      <c r="VC50" s="68" t="s">
        <v>10</v>
      </c>
      <c r="VD50" s="68" t="s">
        <v>11</v>
      </c>
      <c r="VE50" s="68" t="s">
        <v>12</v>
      </c>
      <c r="VF50" s="68" t="s">
        <v>13</v>
      </c>
      <c r="VG50" s="68" t="s">
        <v>14</v>
      </c>
      <c r="VH50" s="68" t="s">
        <v>15</v>
      </c>
      <c r="VI50" s="67">
        <f>IF(UW50=24,1,UW50+1)</f>
        <v>6</v>
      </c>
      <c r="VJ50" s="68" t="s">
        <v>5</v>
      </c>
      <c r="VK50" s="68" t="s">
        <v>6</v>
      </c>
      <c r="VL50" s="68" t="s">
        <v>7</v>
      </c>
      <c r="VM50" s="68" t="s">
        <v>8</v>
      </c>
      <c r="VN50" s="68" t="s">
        <v>9</v>
      </c>
      <c r="VO50" s="68" t="s">
        <v>10</v>
      </c>
      <c r="VP50" s="68" t="s">
        <v>11</v>
      </c>
      <c r="VQ50" s="68" t="s">
        <v>12</v>
      </c>
      <c r="VR50" s="68" t="s">
        <v>13</v>
      </c>
      <c r="VS50" s="68" t="s">
        <v>14</v>
      </c>
      <c r="VT50" s="68" t="s">
        <v>15</v>
      </c>
      <c r="VU50" s="67">
        <f>IF(VI50=24,1,VI50+1)</f>
        <v>7</v>
      </c>
      <c r="VV50" s="68" t="s">
        <v>5</v>
      </c>
      <c r="VW50" s="68" t="s">
        <v>6</v>
      </c>
      <c r="VX50" s="68" t="s">
        <v>7</v>
      </c>
      <c r="VY50" s="68" t="s">
        <v>8</v>
      </c>
      <c r="VZ50" s="68" t="s">
        <v>9</v>
      </c>
      <c r="WA50" s="68" t="s">
        <v>10</v>
      </c>
      <c r="WB50" s="68" t="s">
        <v>11</v>
      </c>
      <c r="WC50" s="68" t="s">
        <v>12</v>
      </c>
      <c r="WD50" s="68" t="s">
        <v>13</v>
      </c>
      <c r="WE50" s="68" t="s">
        <v>14</v>
      </c>
      <c r="WF50" s="68" t="s">
        <v>15</v>
      </c>
      <c r="WG50" s="67">
        <f>IF(VU50=24,1,VU50+1)</f>
        <v>8</v>
      </c>
      <c r="WH50" s="68" t="s">
        <v>5</v>
      </c>
      <c r="WI50" s="68" t="s">
        <v>6</v>
      </c>
      <c r="WJ50" s="68" t="s">
        <v>7</v>
      </c>
      <c r="WK50" s="68" t="s">
        <v>8</v>
      </c>
      <c r="WL50" s="68" t="s">
        <v>9</v>
      </c>
      <c r="WM50" s="68" t="s">
        <v>10</v>
      </c>
      <c r="WN50" s="68" t="s">
        <v>11</v>
      </c>
      <c r="WO50" s="68" t="s">
        <v>12</v>
      </c>
      <c r="WP50" s="68" t="s">
        <v>13</v>
      </c>
      <c r="WQ50" s="68" t="s">
        <v>14</v>
      </c>
      <c r="WR50" s="68" t="s">
        <v>15</v>
      </c>
      <c r="WS50" s="67">
        <f>IF(WG50=24,1,WG50+1)</f>
        <v>9</v>
      </c>
      <c r="WT50" s="68" t="s">
        <v>5</v>
      </c>
      <c r="WU50" s="68" t="s">
        <v>6</v>
      </c>
      <c r="WV50" s="68" t="s">
        <v>7</v>
      </c>
      <c r="WW50" s="68" t="s">
        <v>8</v>
      </c>
      <c r="WX50" s="68" t="s">
        <v>9</v>
      </c>
      <c r="WY50" s="68" t="s">
        <v>10</v>
      </c>
      <c r="WZ50" s="68" t="s">
        <v>11</v>
      </c>
      <c r="XA50" s="68" t="s">
        <v>12</v>
      </c>
      <c r="XB50" s="68" t="s">
        <v>13</v>
      </c>
      <c r="XC50" s="68" t="s">
        <v>14</v>
      </c>
      <c r="XD50" s="68" t="s">
        <v>15</v>
      </c>
      <c r="XE50" s="67">
        <f>IF(WS50=24,1,WS50+1)</f>
        <v>10</v>
      </c>
      <c r="XF50" s="68" t="s">
        <v>5</v>
      </c>
      <c r="XG50" s="68" t="s">
        <v>6</v>
      </c>
      <c r="XH50" s="68" t="s">
        <v>7</v>
      </c>
      <c r="XI50" s="68" t="s">
        <v>8</v>
      </c>
      <c r="XJ50" s="68" t="s">
        <v>9</v>
      </c>
      <c r="XK50" s="68" t="s">
        <v>10</v>
      </c>
      <c r="XL50" s="68" t="s">
        <v>11</v>
      </c>
      <c r="XM50" s="68" t="s">
        <v>12</v>
      </c>
      <c r="XN50" s="68" t="s">
        <v>13</v>
      </c>
      <c r="XO50" s="68" t="s">
        <v>14</v>
      </c>
      <c r="XP50" s="68" t="s">
        <v>15</v>
      </c>
    </row>
    <row r="51" spans="1:640" s="41" customFormat="1" ht="24.95" customHeight="1">
      <c r="A51" s="3"/>
      <c r="B51" s="3"/>
      <c r="C51" s="3"/>
      <c r="D51" s="3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42"/>
      <c r="DC51" s="42"/>
      <c r="DD51" s="42"/>
      <c r="DE51" s="42"/>
      <c r="DF51" s="42"/>
      <c r="DG51" s="42"/>
      <c r="DH51" s="42"/>
      <c r="DI51" s="42"/>
      <c r="DJ51" s="4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42"/>
      <c r="DY51" s="42"/>
      <c r="DZ51" s="42"/>
      <c r="EA51" s="42"/>
      <c r="EB51" s="42"/>
      <c r="EC51" s="42"/>
      <c r="ED51" s="42"/>
      <c r="EE51" s="42"/>
      <c r="EF51" s="42"/>
      <c r="FE51" s="42"/>
      <c r="FF51" s="42"/>
      <c r="FG51" s="42"/>
      <c r="FH51" s="42"/>
      <c r="FI51" s="42"/>
      <c r="FJ51" s="42"/>
      <c r="FK51" s="42"/>
      <c r="FL51" s="42"/>
      <c r="FM51" s="42"/>
      <c r="FN51" s="42"/>
      <c r="FO51" s="42"/>
      <c r="FP51" s="42"/>
      <c r="FQ51" s="42"/>
      <c r="FR51" s="42"/>
      <c r="FS51" s="42"/>
      <c r="FT51" s="42"/>
      <c r="FU51" s="42"/>
      <c r="FV51" s="42"/>
      <c r="FW51" s="42"/>
      <c r="FX51" s="42"/>
      <c r="FY51" s="42"/>
      <c r="FZ51" s="42"/>
      <c r="GA51" s="42"/>
      <c r="GB51" s="42"/>
      <c r="GC51" s="42"/>
      <c r="GD51" s="42"/>
      <c r="GE51" s="42"/>
      <c r="GF51" s="42"/>
      <c r="GG51" s="42"/>
      <c r="GH51" s="42"/>
      <c r="GI51" s="42"/>
      <c r="GJ51" s="42"/>
      <c r="GK51" s="42"/>
      <c r="GL51" s="42"/>
      <c r="GM51" s="42"/>
      <c r="GN51" s="42"/>
      <c r="GO51" s="42"/>
      <c r="GP51" s="42"/>
      <c r="GQ51" s="42"/>
      <c r="GR51" s="42"/>
    </row>
    <row r="52" spans="1:640" s="41" customFormat="1" ht="24.95" customHeight="1" thickBot="1">
      <c r="A52" s="77"/>
      <c r="B52" s="77"/>
      <c r="C52" s="77"/>
      <c r="D52" s="77"/>
      <c r="E52" s="842" t="s">
        <v>522</v>
      </c>
      <c r="F52" s="843"/>
      <c r="G52" s="843"/>
      <c r="H52" s="843"/>
      <c r="I52" s="843"/>
      <c r="J52" s="843"/>
      <c r="K52" s="843"/>
      <c r="L52" s="843"/>
      <c r="M52" s="843"/>
      <c r="N52" s="843"/>
      <c r="O52" s="843"/>
      <c r="P52" s="843"/>
      <c r="Q52" s="843"/>
      <c r="R52" s="843"/>
      <c r="S52" s="843"/>
      <c r="T52" s="843"/>
      <c r="U52" s="843"/>
      <c r="V52" s="843"/>
      <c r="W52" s="843"/>
      <c r="X52" s="843"/>
      <c r="Y52" s="843"/>
      <c r="Z52" s="843"/>
      <c r="AA52" s="843"/>
      <c r="AB52" s="843"/>
      <c r="AC52" s="843"/>
      <c r="AD52" s="843"/>
      <c r="AE52" s="843"/>
      <c r="AF52" s="843"/>
      <c r="AG52" s="843"/>
      <c r="AH52" s="843"/>
      <c r="AI52" s="843"/>
      <c r="AJ52" s="843"/>
      <c r="AK52" s="843"/>
      <c r="AL52" s="843"/>
      <c r="AM52" s="843"/>
      <c r="AN52" s="843"/>
      <c r="AO52" s="843"/>
      <c r="AP52" s="843"/>
      <c r="AQ52" s="843"/>
      <c r="AR52" s="843"/>
      <c r="AS52" s="843"/>
      <c r="AT52" s="843"/>
      <c r="AU52" s="843"/>
      <c r="AV52" s="843"/>
      <c r="AW52" s="843"/>
      <c r="AX52" s="843"/>
      <c r="AY52" s="843"/>
      <c r="AZ52" s="843"/>
      <c r="BA52" s="843"/>
      <c r="BB52" s="843"/>
      <c r="BC52" s="843"/>
      <c r="BD52" s="843"/>
      <c r="BE52" s="843"/>
      <c r="BF52" s="843"/>
      <c r="BG52" s="843"/>
      <c r="BH52" s="843"/>
      <c r="BI52" s="843"/>
      <c r="BJ52" s="843"/>
      <c r="BK52" s="843"/>
      <c r="BL52" s="843"/>
      <c r="BM52" s="843"/>
      <c r="BN52" s="843"/>
      <c r="BO52" s="843"/>
      <c r="BP52" s="843"/>
      <c r="BQ52" s="843"/>
      <c r="BR52" s="843"/>
      <c r="BS52" s="843"/>
      <c r="BT52" s="843"/>
      <c r="BU52" s="843"/>
      <c r="BV52" s="843"/>
      <c r="BW52" s="843"/>
      <c r="BX52" s="843"/>
      <c r="BY52" s="843"/>
      <c r="BZ52" s="843"/>
      <c r="CA52" s="843"/>
      <c r="CB52" s="843"/>
      <c r="CC52" s="843"/>
      <c r="CD52" s="843"/>
      <c r="CE52" s="843"/>
      <c r="CF52" s="843"/>
      <c r="CG52" s="843"/>
      <c r="CH52" s="843"/>
      <c r="CI52" s="843"/>
      <c r="CJ52" s="843"/>
      <c r="CK52" s="843"/>
      <c r="CL52" s="843"/>
      <c r="CM52" s="843"/>
      <c r="CN52" s="843"/>
      <c r="CO52" s="843"/>
      <c r="CP52" s="843"/>
      <c r="CQ52" s="843"/>
      <c r="CR52" s="843"/>
      <c r="CS52" s="843"/>
      <c r="CT52" s="843"/>
      <c r="CU52" s="843"/>
      <c r="CV52" s="843"/>
      <c r="CW52" s="843"/>
      <c r="CX52" s="843"/>
      <c r="CY52" s="843"/>
      <c r="CZ52" s="843"/>
      <c r="DA52" s="843"/>
      <c r="DB52" s="843"/>
      <c r="DC52" s="843"/>
      <c r="DD52" s="843"/>
      <c r="DE52" s="843"/>
      <c r="DF52" s="843"/>
      <c r="DG52" s="843"/>
      <c r="DH52" s="843"/>
      <c r="DI52" s="843"/>
      <c r="DJ52" s="843"/>
      <c r="DK52" s="843"/>
      <c r="DL52" s="843"/>
      <c r="DM52" s="843"/>
      <c r="DN52" s="843"/>
      <c r="DO52" s="843"/>
      <c r="DP52" s="843"/>
      <c r="DQ52" s="843"/>
      <c r="DR52" s="843"/>
      <c r="DS52" s="843"/>
      <c r="DT52" s="843"/>
      <c r="DU52" s="834" t="s">
        <v>555</v>
      </c>
      <c r="DV52" s="834"/>
      <c r="DW52" s="834"/>
      <c r="DX52" s="834"/>
      <c r="DY52" s="834"/>
      <c r="DZ52" s="834"/>
      <c r="EA52" s="834"/>
      <c r="EB52" s="834"/>
      <c r="EC52" s="834"/>
      <c r="ED52" s="834"/>
      <c r="EE52" s="834"/>
      <c r="EF52" s="834"/>
      <c r="EG52" s="834"/>
      <c r="EH52" s="834"/>
      <c r="EI52" s="834"/>
      <c r="EJ52" s="834"/>
      <c r="EK52" s="834"/>
      <c r="EL52" s="834"/>
      <c r="EM52" s="834"/>
      <c r="EN52" s="834"/>
      <c r="EO52" s="834"/>
      <c r="EP52" s="834"/>
      <c r="EQ52" s="834"/>
      <c r="ER52" s="834"/>
      <c r="ES52" s="834"/>
      <c r="ET52" s="834"/>
      <c r="EU52" s="834"/>
      <c r="EV52" s="834"/>
      <c r="EW52" s="834"/>
      <c r="EX52" s="834"/>
      <c r="EY52" s="834"/>
      <c r="EZ52" s="834"/>
      <c r="FA52" s="834"/>
      <c r="FB52" s="834"/>
      <c r="FC52" s="834"/>
      <c r="FD52" s="834"/>
      <c r="FE52" s="834"/>
      <c r="FF52" s="834"/>
      <c r="FG52" s="834"/>
      <c r="FH52" s="834"/>
      <c r="FI52" s="834"/>
      <c r="FJ52" s="834"/>
      <c r="FK52" s="834"/>
      <c r="FL52" s="834"/>
      <c r="FM52" s="834"/>
      <c r="FN52" s="834"/>
      <c r="FO52" s="834"/>
      <c r="FP52" s="834"/>
      <c r="FQ52" s="834"/>
      <c r="FR52" s="834"/>
      <c r="FS52" s="834"/>
      <c r="FT52" s="834"/>
      <c r="FU52" s="834"/>
      <c r="FV52" s="834"/>
      <c r="FW52" s="834"/>
      <c r="FX52" s="834"/>
      <c r="FY52" s="834"/>
      <c r="FZ52" s="834"/>
      <c r="GA52" s="834"/>
      <c r="GB52" s="834"/>
      <c r="GC52" s="834"/>
      <c r="GD52" s="834"/>
      <c r="GE52" s="834"/>
      <c r="GF52" s="834"/>
      <c r="GG52" s="834"/>
      <c r="GH52" s="834"/>
      <c r="GI52" s="834"/>
      <c r="GJ52" s="834"/>
      <c r="GK52" s="834"/>
      <c r="GL52" s="834"/>
      <c r="GM52" s="834"/>
      <c r="GN52" s="834"/>
      <c r="GO52" s="834"/>
      <c r="GP52" s="834"/>
      <c r="GQ52" s="834"/>
      <c r="GR52" s="834"/>
      <c r="GS52" s="834"/>
      <c r="GT52" s="834"/>
      <c r="GU52" s="834"/>
      <c r="GV52" s="834"/>
      <c r="GW52" s="834"/>
      <c r="GX52" s="834"/>
      <c r="GY52" s="834"/>
      <c r="GZ52" s="834"/>
      <c r="HA52" s="834"/>
      <c r="HB52" s="834"/>
      <c r="HC52" s="834"/>
      <c r="HD52" s="834"/>
      <c r="HE52" s="834"/>
      <c r="HF52" s="834"/>
      <c r="HG52" s="834"/>
      <c r="HH52" s="834"/>
      <c r="HI52" s="834"/>
      <c r="HJ52" s="834"/>
      <c r="HK52" s="834"/>
      <c r="HL52" s="834"/>
      <c r="HM52" s="834"/>
      <c r="HN52" s="834"/>
      <c r="HO52" s="834"/>
      <c r="HP52" s="834"/>
      <c r="HQ52" s="834"/>
      <c r="HR52" s="834"/>
      <c r="HS52" s="834"/>
      <c r="HT52" s="834"/>
      <c r="HU52" s="834"/>
      <c r="HV52" s="834"/>
      <c r="HW52" s="834"/>
      <c r="HX52" s="834"/>
      <c r="HY52" s="834"/>
      <c r="HZ52" s="834"/>
      <c r="IA52" s="834"/>
      <c r="IB52" s="834"/>
      <c r="IC52" s="834"/>
      <c r="ID52" s="835"/>
    </row>
    <row r="53" spans="1:640" s="77" customFormat="1" ht="32.25" customHeight="1" thickBot="1">
      <c r="A53" s="204">
        <v>58</v>
      </c>
      <c r="B53" s="77" t="s">
        <v>341</v>
      </c>
      <c r="C53" s="47"/>
      <c r="D53" s="50" t="s">
        <v>338</v>
      </c>
      <c r="I53" s="857" t="s">
        <v>954</v>
      </c>
      <c r="J53" s="858"/>
      <c r="K53" s="859"/>
      <c r="L53" s="854" t="s">
        <v>955</v>
      </c>
      <c r="M53" s="855"/>
      <c r="N53" s="855"/>
      <c r="O53" s="855"/>
      <c r="P53" s="856"/>
      <c r="Q53" s="505"/>
      <c r="R53" s="505"/>
      <c r="U53" s="857" t="s">
        <v>956</v>
      </c>
      <c r="V53" s="858"/>
      <c r="W53" s="859"/>
      <c r="X53" s="854" t="s">
        <v>955</v>
      </c>
      <c r="Y53" s="855"/>
      <c r="Z53" s="855"/>
      <c r="AA53" s="855"/>
      <c r="AB53" s="856"/>
      <c r="AC53" s="351"/>
      <c r="AD53" s="351"/>
      <c r="AE53" s="351"/>
      <c r="AF53" s="857" t="s">
        <v>957</v>
      </c>
      <c r="AG53" s="858"/>
      <c r="AH53" s="859"/>
      <c r="AI53" s="854" t="s">
        <v>955</v>
      </c>
      <c r="AJ53" s="855"/>
      <c r="AK53" s="855"/>
      <c r="AL53" s="855"/>
      <c r="AM53" s="856"/>
      <c r="AN53" s="351"/>
      <c r="AO53" s="351"/>
      <c r="AP53" s="857" t="s">
        <v>958</v>
      </c>
      <c r="AQ53" s="858"/>
      <c r="AR53" s="859"/>
      <c r="AS53" s="854" t="s">
        <v>955</v>
      </c>
      <c r="AT53" s="855"/>
      <c r="AU53" s="855"/>
      <c r="AV53" s="855"/>
      <c r="AW53" s="856"/>
      <c r="AX53" s="857" t="s">
        <v>959</v>
      </c>
      <c r="AY53" s="858"/>
      <c r="AZ53" s="859"/>
      <c r="BA53" s="854" t="s">
        <v>955</v>
      </c>
      <c r="BB53" s="855"/>
      <c r="BC53" s="855"/>
      <c r="BD53" s="855"/>
      <c r="BE53" s="856"/>
      <c r="BF53" s="857" t="s">
        <v>960</v>
      </c>
      <c r="BG53" s="858"/>
      <c r="BH53" s="859"/>
      <c r="BI53" s="854" t="s">
        <v>955</v>
      </c>
      <c r="BJ53" s="855"/>
      <c r="BK53" s="855"/>
      <c r="BL53" s="855"/>
      <c r="BM53" s="856"/>
      <c r="BN53" s="857" t="s">
        <v>961</v>
      </c>
      <c r="BO53" s="858"/>
      <c r="BP53" s="859"/>
      <c r="BQ53" s="854" t="s">
        <v>955</v>
      </c>
      <c r="BR53" s="855"/>
      <c r="BS53" s="855"/>
      <c r="BT53" s="855"/>
      <c r="BU53" s="856"/>
      <c r="BV53" s="857" t="s">
        <v>962</v>
      </c>
      <c r="BW53" s="858"/>
      <c r="BX53" s="859"/>
      <c r="BY53" s="854" t="s">
        <v>955</v>
      </c>
      <c r="BZ53" s="855"/>
      <c r="CA53" s="855"/>
      <c r="CB53" s="855"/>
      <c r="CC53" s="856"/>
      <c r="CD53" s="857" t="s">
        <v>963</v>
      </c>
      <c r="CE53" s="858"/>
      <c r="CF53" s="859"/>
      <c r="CG53" s="854" t="s">
        <v>955</v>
      </c>
      <c r="CH53" s="855"/>
      <c r="CI53" s="855"/>
      <c r="CJ53" s="855"/>
      <c r="CK53" s="856"/>
      <c r="CL53" s="857" t="s">
        <v>964</v>
      </c>
      <c r="CM53" s="858"/>
      <c r="CN53" s="859"/>
      <c r="CO53" s="854" t="s">
        <v>955</v>
      </c>
      <c r="CP53" s="855"/>
      <c r="CQ53" s="855"/>
      <c r="CR53" s="855"/>
      <c r="CS53" s="856"/>
      <c r="CT53" s="857" t="s">
        <v>965</v>
      </c>
      <c r="CU53" s="858"/>
      <c r="CV53" s="859"/>
      <c r="CW53" s="854" t="s">
        <v>955</v>
      </c>
      <c r="CX53" s="855"/>
      <c r="CY53" s="855"/>
      <c r="CZ53" s="855"/>
      <c r="DA53" s="856"/>
      <c r="DB53" s="857" t="s">
        <v>966</v>
      </c>
      <c r="DC53" s="858"/>
      <c r="DD53" s="859"/>
      <c r="DE53" s="854" t="s">
        <v>955</v>
      </c>
      <c r="DF53" s="855"/>
      <c r="DG53" s="855"/>
      <c r="DH53" s="855"/>
      <c r="DI53" s="856"/>
      <c r="DJ53" s="857" t="s">
        <v>967</v>
      </c>
      <c r="DK53" s="858"/>
      <c r="DL53" s="859"/>
      <c r="DM53" s="854" t="s">
        <v>955</v>
      </c>
      <c r="DN53" s="855"/>
      <c r="DO53" s="855"/>
      <c r="DP53" s="855"/>
      <c r="DQ53" s="856"/>
      <c r="DR53" s="857" t="s">
        <v>968</v>
      </c>
      <c r="DS53" s="858"/>
      <c r="DT53" s="859"/>
      <c r="DU53" s="854" t="s">
        <v>955</v>
      </c>
      <c r="DV53" s="855"/>
      <c r="DW53" s="855"/>
      <c r="DX53" s="855"/>
      <c r="DY53" s="856"/>
      <c r="DZ53" s="857" t="s">
        <v>969</v>
      </c>
      <c r="EA53" s="858"/>
      <c r="EB53" s="859"/>
      <c r="EC53" s="854" t="s">
        <v>955</v>
      </c>
      <c r="ED53" s="855"/>
      <c r="EE53" s="855"/>
      <c r="EF53" s="855"/>
      <c r="EG53" s="856"/>
      <c r="EH53" s="857" t="s">
        <v>970</v>
      </c>
      <c r="EI53" s="858"/>
      <c r="EJ53" s="859"/>
      <c r="EK53" s="854" t="s">
        <v>955</v>
      </c>
      <c r="EL53" s="855"/>
      <c r="EM53" s="855"/>
      <c r="EN53" s="855"/>
      <c r="EO53" s="856"/>
      <c r="ET53" s="865">
        <v>452</v>
      </c>
      <c r="EU53" s="866"/>
      <c r="EV53" s="867"/>
      <c r="EW53" s="868" t="s">
        <v>955</v>
      </c>
      <c r="EX53" s="869"/>
      <c r="EY53" s="869"/>
      <c r="EZ53" s="869"/>
      <c r="FA53" s="870"/>
      <c r="FB53" s="631"/>
      <c r="FI53" s="865">
        <v>452</v>
      </c>
      <c r="FJ53" s="866"/>
      <c r="FK53" s="867"/>
      <c r="FL53" s="868" t="s">
        <v>955</v>
      </c>
      <c r="FM53" s="869"/>
      <c r="FN53" s="869"/>
      <c r="FO53" s="869"/>
      <c r="FP53" s="870"/>
      <c r="FQ53" s="631"/>
      <c r="FV53" s="632"/>
      <c r="FW53" s="633"/>
      <c r="FX53" s="634"/>
      <c r="FY53" s="635"/>
      <c r="FZ53" s="635"/>
      <c r="GA53" s="636"/>
      <c r="GB53" s="637"/>
      <c r="GC53" s="638"/>
      <c r="GD53" s="639"/>
      <c r="GE53" s="640"/>
      <c r="GF53" s="641"/>
    </row>
    <row r="54" spans="1:640" s="77" customFormat="1" ht="32.25" customHeight="1" thickBot="1">
      <c r="B54" s="49"/>
      <c r="C54" s="43"/>
      <c r="D54" s="50" t="s">
        <v>339</v>
      </c>
      <c r="I54" s="851">
        <v>1900</v>
      </c>
      <c r="J54" s="852"/>
      <c r="K54" s="853"/>
      <c r="L54" s="642"/>
      <c r="M54" s="849"/>
      <c r="N54" s="850"/>
      <c r="O54" s="643"/>
      <c r="P54" s="631"/>
      <c r="U54" s="851">
        <v>1900</v>
      </c>
      <c r="V54" s="852"/>
      <c r="W54" s="853"/>
      <c r="X54" s="642"/>
      <c r="Y54" s="849"/>
      <c r="Z54" s="850"/>
      <c r="AA54" s="643"/>
      <c r="AB54" s="631"/>
      <c r="AC54" s="351"/>
      <c r="AD54" s="351"/>
      <c r="AE54" s="351"/>
      <c r="AF54" s="851">
        <v>1900</v>
      </c>
      <c r="AG54" s="852"/>
      <c r="AH54" s="853"/>
      <c r="AI54" s="642"/>
      <c r="AJ54" s="849"/>
      <c r="AK54" s="850"/>
      <c r="AL54" s="643"/>
      <c r="AM54" s="631"/>
      <c r="AN54" s="351"/>
      <c r="AO54" s="351"/>
      <c r="AP54" s="851">
        <v>1900</v>
      </c>
      <c r="AQ54" s="852"/>
      <c r="AR54" s="853"/>
      <c r="AS54" s="642"/>
      <c r="AT54" s="849"/>
      <c r="AU54" s="850"/>
      <c r="AV54" s="643"/>
      <c r="AW54" s="631"/>
      <c r="AX54" s="851">
        <v>1900</v>
      </c>
      <c r="AY54" s="852"/>
      <c r="AZ54" s="853"/>
      <c r="BA54" s="642"/>
      <c r="BB54" s="849"/>
      <c r="BC54" s="850"/>
      <c r="BD54" s="643"/>
      <c r="BE54" s="631"/>
      <c r="BF54" s="851">
        <v>1900</v>
      </c>
      <c r="BG54" s="852"/>
      <c r="BH54" s="853"/>
      <c r="BI54" s="642"/>
      <c r="BJ54" s="849"/>
      <c r="BK54" s="850"/>
      <c r="BL54" s="643"/>
      <c r="BM54" s="631"/>
      <c r="BN54" s="851">
        <v>1900</v>
      </c>
      <c r="BO54" s="852"/>
      <c r="BP54" s="853"/>
      <c r="BQ54" s="642"/>
      <c r="BR54" s="849"/>
      <c r="BS54" s="850"/>
      <c r="BT54" s="643"/>
      <c r="BU54" s="631"/>
      <c r="BV54" s="851">
        <v>1900</v>
      </c>
      <c r="BW54" s="852"/>
      <c r="BX54" s="853"/>
      <c r="BY54" s="642"/>
      <c r="BZ54" s="849"/>
      <c r="CA54" s="850"/>
      <c r="CB54" s="643"/>
      <c r="CC54" s="631"/>
      <c r="CD54" s="851">
        <v>1900</v>
      </c>
      <c r="CE54" s="852"/>
      <c r="CF54" s="853"/>
      <c r="CG54" s="642"/>
      <c r="CH54" s="849"/>
      <c r="CI54" s="850"/>
      <c r="CJ54" s="643"/>
      <c r="CK54" s="631"/>
      <c r="CL54" s="851">
        <v>1900</v>
      </c>
      <c r="CM54" s="852"/>
      <c r="CN54" s="853"/>
      <c r="CO54" s="642"/>
      <c r="CP54" s="849"/>
      <c r="CQ54" s="850"/>
      <c r="CR54" s="643"/>
      <c r="CS54" s="631"/>
      <c r="CT54" s="851">
        <v>1900</v>
      </c>
      <c r="CU54" s="852"/>
      <c r="CV54" s="853"/>
      <c r="CW54" s="642"/>
      <c r="CX54" s="849"/>
      <c r="CY54" s="850"/>
      <c r="CZ54" s="643"/>
      <c r="DA54" s="631"/>
      <c r="DB54" s="851">
        <v>1900</v>
      </c>
      <c r="DC54" s="852"/>
      <c r="DD54" s="853"/>
      <c r="DE54" s="642"/>
      <c r="DF54" s="849"/>
      <c r="DG54" s="850"/>
      <c r="DH54" s="643"/>
      <c r="DI54" s="631"/>
      <c r="DJ54" s="851">
        <v>1900</v>
      </c>
      <c r="DK54" s="852"/>
      <c r="DL54" s="853"/>
      <c r="DM54" s="642"/>
      <c r="DN54" s="849"/>
      <c r="DO54" s="850"/>
      <c r="DP54" s="643"/>
      <c r="DQ54" s="631"/>
      <c r="DR54" s="851">
        <v>1900</v>
      </c>
      <c r="DS54" s="852"/>
      <c r="DT54" s="853"/>
      <c r="DU54" s="642"/>
      <c r="DV54" s="849"/>
      <c r="DW54" s="850"/>
      <c r="DX54" s="643"/>
      <c r="DY54" s="631"/>
      <c r="DZ54" s="851">
        <v>1900</v>
      </c>
      <c r="EA54" s="852"/>
      <c r="EB54" s="853"/>
      <c r="EC54" s="642"/>
      <c r="ED54" s="849"/>
      <c r="EE54" s="850"/>
      <c r="EF54" s="643"/>
      <c r="EG54" s="631"/>
      <c r="EH54" s="851">
        <v>1900</v>
      </c>
      <c r="EI54" s="852"/>
      <c r="EJ54" s="853"/>
      <c r="EK54" s="642"/>
      <c r="EL54" s="849"/>
      <c r="EM54" s="850"/>
      <c r="EN54" s="643"/>
      <c r="EO54" s="631"/>
      <c r="ET54" s="863">
        <v>1900</v>
      </c>
      <c r="EU54" s="864"/>
      <c r="EV54" s="864"/>
      <c r="EW54" s="642"/>
      <c r="EX54" s="849"/>
      <c r="EY54" s="850"/>
      <c r="EZ54" s="860"/>
      <c r="FA54" s="861"/>
      <c r="FB54" s="862"/>
      <c r="FI54" s="863">
        <v>1900</v>
      </c>
      <c r="FJ54" s="864"/>
      <c r="FK54" s="864"/>
      <c r="FL54" s="642"/>
      <c r="FM54" s="849"/>
      <c r="FN54" s="850"/>
      <c r="FO54" s="860"/>
      <c r="FP54" s="861"/>
      <c r="FQ54" s="862"/>
      <c r="FV54" s="644"/>
      <c r="FW54" s="645"/>
      <c r="FX54" s="646"/>
      <c r="FY54" s="647"/>
      <c r="FZ54" s="647"/>
      <c r="GA54" s="648"/>
      <c r="GB54" s="649"/>
      <c r="GC54" s="650"/>
      <c r="GD54" s="651"/>
      <c r="GE54" s="652"/>
      <c r="GF54" s="653"/>
    </row>
    <row r="55" spans="1:640" s="77" customFormat="1" ht="32.25" customHeight="1" thickBot="1">
      <c r="B55" s="51"/>
      <c r="C55" s="52"/>
      <c r="D55" s="77" t="s">
        <v>340</v>
      </c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</row>
    <row r="56" spans="1:640" s="77" customFormat="1" ht="32.25" customHeight="1" thickBot="1">
      <c r="B56" s="53" t="s">
        <v>50</v>
      </c>
      <c r="C56" s="44"/>
      <c r="D56" s="50" t="s">
        <v>342</v>
      </c>
      <c r="I56" s="50"/>
      <c r="J56" s="50"/>
      <c r="K56" s="50"/>
      <c r="L56" s="857" t="s">
        <v>954</v>
      </c>
      <c r="M56" s="858"/>
      <c r="N56" s="859"/>
      <c r="O56" s="854" t="s">
        <v>955</v>
      </c>
      <c r="P56" s="855"/>
      <c r="Q56" s="855"/>
      <c r="R56" s="855"/>
      <c r="S56" s="856"/>
      <c r="T56" s="505"/>
      <c r="U56" s="505"/>
      <c r="X56" s="857" t="s">
        <v>956</v>
      </c>
      <c r="Y56" s="858"/>
      <c r="Z56" s="859"/>
      <c r="AA56" s="854" t="s">
        <v>955</v>
      </c>
      <c r="AB56" s="855"/>
      <c r="AC56" s="855"/>
      <c r="AD56" s="855"/>
      <c r="AE56" s="856"/>
      <c r="AF56" s="351"/>
      <c r="AG56" s="351"/>
      <c r="AH56" s="351"/>
      <c r="AI56" s="351"/>
      <c r="AJ56" s="351"/>
      <c r="AK56" s="857" t="s">
        <v>971</v>
      </c>
      <c r="AL56" s="858"/>
      <c r="AM56" s="859"/>
      <c r="AN56" s="854" t="s">
        <v>955</v>
      </c>
      <c r="AO56" s="855"/>
      <c r="AP56" s="855"/>
      <c r="AQ56" s="855"/>
      <c r="AR56" s="856"/>
      <c r="AS56" s="857" t="s">
        <v>958</v>
      </c>
      <c r="AT56" s="858"/>
      <c r="AU56" s="859"/>
      <c r="AV56" s="854" t="s">
        <v>955</v>
      </c>
      <c r="AW56" s="855"/>
      <c r="AX56" s="855"/>
      <c r="AY56" s="855"/>
      <c r="AZ56" s="856"/>
      <c r="BA56" s="857" t="s">
        <v>959</v>
      </c>
      <c r="BB56" s="858"/>
      <c r="BC56" s="859"/>
      <c r="BD56" s="854" t="s">
        <v>955</v>
      </c>
      <c r="BE56" s="855"/>
      <c r="BF56" s="855"/>
      <c r="BG56" s="855"/>
      <c r="BH56" s="856"/>
      <c r="BI56" s="857" t="s">
        <v>960</v>
      </c>
      <c r="BJ56" s="858"/>
      <c r="BK56" s="859"/>
      <c r="BL56" s="854" t="s">
        <v>955</v>
      </c>
      <c r="BM56" s="855"/>
      <c r="BN56" s="855"/>
      <c r="BO56" s="855"/>
      <c r="BP56" s="856"/>
      <c r="BQ56" s="857" t="s">
        <v>961</v>
      </c>
      <c r="BR56" s="858"/>
      <c r="BS56" s="859"/>
      <c r="BT56" s="854" t="s">
        <v>955</v>
      </c>
      <c r="BU56" s="855"/>
      <c r="BV56" s="855"/>
      <c r="BW56" s="855"/>
      <c r="BX56" s="856"/>
      <c r="BY56" s="857" t="s">
        <v>962</v>
      </c>
      <c r="BZ56" s="858"/>
      <c r="CA56" s="859"/>
      <c r="CB56" s="854" t="s">
        <v>955</v>
      </c>
      <c r="CC56" s="855"/>
      <c r="CD56" s="855"/>
      <c r="CE56" s="855"/>
      <c r="CF56" s="856"/>
      <c r="CG56" s="857" t="s">
        <v>963</v>
      </c>
      <c r="CH56" s="858"/>
      <c r="CI56" s="859"/>
      <c r="CJ56" s="854" t="s">
        <v>955</v>
      </c>
      <c r="CK56" s="855"/>
      <c r="CL56" s="855"/>
      <c r="CM56" s="855"/>
      <c r="CN56" s="856"/>
      <c r="CO56" s="857" t="s">
        <v>964</v>
      </c>
      <c r="CP56" s="858"/>
      <c r="CQ56" s="859"/>
      <c r="CR56" s="854" t="s">
        <v>955</v>
      </c>
      <c r="CS56" s="855"/>
      <c r="CT56" s="855"/>
      <c r="CU56" s="855"/>
      <c r="CV56" s="856"/>
      <c r="CW56" s="857" t="s">
        <v>965</v>
      </c>
      <c r="CX56" s="858"/>
      <c r="CY56" s="859"/>
      <c r="CZ56" s="854" t="s">
        <v>955</v>
      </c>
      <c r="DA56" s="855"/>
      <c r="DB56" s="855"/>
      <c r="DC56" s="855"/>
      <c r="DD56" s="856"/>
      <c r="DE56" s="857" t="s">
        <v>966</v>
      </c>
      <c r="DF56" s="858"/>
      <c r="DG56" s="859"/>
      <c r="DH56" s="854" t="s">
        <v>955</v>
      </c>
      <c r="DI56" s="855"/>
      <c r="DJ56" s="855"/>
      <c r="DK56" s="855"/>
      <c r="DL56" s="856"/>
      <c r="DM56" s="857" t="s">
        <v>967</v>
      </c>
      <c r="DN56" s="858"/>
      <c r="DO56" s="859"/>
      <c r="DP56" s="854" t="s">
        <v>955</v>
      </c>
      <c r="DQ56" s="855"/>
      <c r="DR56" s="855"/>
      <c r="DS56" s="855"/>
      <c r="DT56" s="856"/>
      <c r="DU56" s="857" t="s">
        <v>968</v>
      </c>
      <c r="DV56" s="858"/>
      <c r="DW56" s="859"/>
      <c r="DX56" s="854" t="s">
        <v>955</v>
      </c>
      <c r="DY56" s="855"/>
      <c r="DZ56" s="855"/>
      <c r="EA56" s="855"/>
      <c r="EB56" s="856"/>
      <c r="EC56" s="857" t="s">
        <v>969</v>
      </c>
      <c r="ED56" s="858"/>
      <c r="EE56" s="859"/>
      <c r="EF56" s="854" t="s">
        <v>955</v>
      </c>
      <c r="EG56" s="855"/>
      <c r="EH56" s="855"/>
      <c r="EI56" s="855"/>
      <c r="EJ56" s="856"/>
      <c r="EK56" s="857" t="s">
        <v>970</v>
      </c>
      <c r="EL56" s="858"/>
      <c r="EM56" s="859"/>
      <c r="EN56" s="854" t="s">
        <v>955</v>
      </c>
      <c r="EO56" s="855"/>
      <c r="EP56" s="855"/>
      <c r="EQ56" s="855"/>
      <c r="ER56" s="856"/>
      <c r="EZ56" s="865">
        <v>452</v>
      </c>
      <c r="FA56" s="866"/>
      <c r="FB56" s="867"/>
      <c r="FC56" s="868" t="s">
        <v>955</v>
      </c>
      <c r="FD56" s="869"/>
      <c r="FE56" s="869"/>
      <c r="FF56" s="869"/>
      <c r="FG56" s="870"/>
      <c r="FH56" s="631"/>
      <c r="FO56" s="865">
        <v>452</v>
      </c>
      <c r="FP56" s="866"/>
      <c r="FQ56" s="867"/>
      <c r="FR56" s="868" t="s">
        <v>955</v>
      </c>
      <c r="FS56" s="869"/>
      <c r="FT56" s="869"/>
      <c r="FU56" s="869"/>
      <c r="FV56" s="870"/>
      <c r="FW56" s="631"/>
      <c r="GC56" s="632"/>
      <c r="GD56" s="633"/>
      <c r="GE56" s="634"/>
      <c r="GF56" s="635"/>
      <c r="GG56" s="635"/>
      <c r="GH56" s="636"/>
      <c r="GI56" s="637"/>
      <c r="GJ56" s="638"/>
      <c r="GK56" s="639"/>
      <c r="GL56" s="640"/>
      <c r="GM56" s="641"/>
    </row>
    <row r="57" spans="1:640" s="77" customFormat="1" ht="32.25" customHeight="1" thickBot="1">
      <c r="B57" s="53"/>
      <c r="C57" s="45"/>
      <c r="D57" s="54" t="s">
        <v>52</v>
      </c>
      <c r="I57" s="54"/>
      <c r="J57" s="54"/>
      <c r="K57" s="54"/>
      <c r="L57" s="851">
        <v>1900</v>
      </c>
      <c r="M57" s="852"/>
      <c r="N57" s="853"/>
      <c r="O57" s="642"/>
      <c r="P57" s="849"/>
      <c r="Q57" s="850"/>
      <c r="R57" s="643"/>
      <c r="S57" s="631"/>
      <c r="X57" s="851">
        <v>1900</v>
      </c>
      <c r="Y57" s="852"/>
      <c r="Z57" s="853"/>
      <c r="AA57" s="642"/>
      <c r="AB57" s="849"/>
      <c r="AC57" s="850"/>
      <c r="AD57" s="643"/>
      <c r="AE57" s="631"/>
      <c r="AF57" s="351"/>
      <c r="AG57" s="351"/>
      <c r="AH57" s="351"/>
      <c r="AI57" s="351"/>
      <c r="AJ57" s="351"/>
      <c r="AK57" s="851">
        <v>1900</v>
      </c>
      <c r="AL57" s="852"/>
      <c r="AM57" s="853"/>
      <c r="AN57" s="642"/>
      <c r="AO57" s="849"/>
      <c r="AP57" s="850"/>
      <c r="AQ57" s="643"/>
      <c r="AR57" s="631"/>
      <c r="AS57" s="851">
        <v>1900</v>
      </c>
      <c r="AT57" s="852"/>
      <c r="AU57" s="853"/>
      <c r="AV57" s="642"/>
      <c r="AW57" s="849"/>
      <c r="AX57" s="850"/>
      <c r="AY57" s="643"/>
      <c r="AZ57" s="631"/>
      <c r="BA57" s="851">
        <v>1900</v>
      </c>
      <c r="BB57" s="852"/>
      <c r="BC57" s="853"/>
      <c r="BD57" s="642"/>
      <c r="BE57" s="849"/>
      <c r="BF57" s="850"/>
      <c r="BG57" s="643"/>
      <c r="BH57" s="631"/>
      <c r="BI57" s="851">
        <v>1900</v>
      </c>
      <c r="BJ57" s="852"/>
      <c r="BK57" s="853"/>
      <c r="BL57" s="642"/>
      <c r="BM57" s="849"/>
      <c r="BN57" s="850"/>
      <c r="BO57" s="643"/>
      <c r="BP57" s="631"/>
      <c r="BQ57" s="851">
        <v>1900</v>
      </c>
      <c r="BR57" s="852"/>
      <c r="BS57" s="853"/>
      <c r="BT57" s="642"/>
      <c r="BU57" s="849"/>
      <c r="BV57" s="850"/>
      <c r="BW57" s="643"/>
      <c r="BX57" s="631"/>
      <c r="BY57" s="851">
        <v>1900</v>
      </c>
      <c r="BZ57" s="852"/>
      <c r="CA57" s="853"/>
      <c r="CB57" s="642"/>
      <c r="CC57" s="849"/>
      <c r="CD57" s="850"/>
      <c r="CE57" s="643"/>
      <c r="CF57" s="631"/>
      <c r="CG57" s="851">
        <v>1900</v>
      </c>
      <c r="CH57" s="852"/>
      <c r="CI57" s="853"/>
      <c r="CJ57" s="642"/>
      <c r="CK57" s="849"/>
      <c r="CL57" s="850"/>
      <c r="CM57" s="643"/>
      <c r="CN57" s="631"/>
      <c r="CO57" s="851">
        <v>1900</v>
      </c>
      <c r="CP57" s="852"/>
      <c r="CQ57" s="853"/>
      <c r="CR57" s="642"/>
      <c r="CS57" s="849"/>
      <c r="CT57" s="850"/>
      <c r="CU57" s="643"/>
      <c r="CV57" s="631"/>
      <c r="CW57" s="851">
        <v>1900</v>
      </c>
      <c r="CX57" s="852"/>
      <c r="CY57" s="853"/>
      <c r="CZ57" s="642"/>
      <c r="DA57" s="849"/>
      <c r="DB57" s="850"/>
      <c r="DC57" s="643"/>
      <c r="DD57" s="631"/>
      <c r="DE57" s="851">
        <v>1900</v>
      </c>
      <c r="DF57" s="852"/>
      <c r="DG57" s="853"/>
      <c r="DH57" s="642"/>
      <c r="DI57" s="849"/>
      <c r="DJ57" s="850"/>
      <c r="DK57" s="643"/>
      <c r="DL57" s="631"/>
      <c r="DM57" s="851">
        <v>1900</v>
      </c>
      <c r="DN57" s="852"/>
      <c r="DO57" s="853"/>
      <c r="DP57" s="642"/>
      <c r="DQ57" s="849"/>
      <c r="DR57" s="850"/>
      <c r="DS57" s="643"/>
      <c r="DT57" s="631"/>
      <c r="DU57" s="851">
        <v>1900</v>
      </c>
      <c r="DV57" s="852"/>
      <c r="DW57" s="853"/>
      <c r="DX57" s="642"/>
      <c r="DY57" s="849"/>
      <c r="DZ57" s="850"/>
      <c r="EA57" s="643"/>
      <c r="EB57" s="631"/>
      <c r="EC57" s="851">
        <v>1900</v>
      </c>
      <c r="ED57" s="852"/>
      <c r="EE57" s="853"/>
      <c r="EF57" s="642"/>
      <c r="EG57" s="849"/>
      <c r="EH57" s="850"/>
      <c r="EI57" s="643"/>
      <c r="EJ57" s="631"/>
      <c r="EK57" s="851">
        <v>1900</v>
      </c>
      <c r="EL57" s="852"/>
      <c r="EM57" s="853"/>
      <c r="EN57" s="642"/>
      <c r="EO57" s="849"/>
      <c r="EP57" s="850"/>
      <c r="EQ57" s="643"/>
      <c r="ER57" s="631"/>
      <c r="EZ57" s="863">
        <v>1900</v>
      </c>
      <c r="FA57" s="864"/>
      <c r="FB57" s="864"/>
      <c r="FC57" s="642"/>
      <c r="FD57" s="849"/>
      <c r="FE57" s="850"/>
      <c r="FF57" s="860"/>
      <c r="FG57" s="861"/>
      <c r="FH57" s="862"/>
      <c r="FO57" s="863">
        <v>1900</v>
      </c>
      <c r="FP57" s="864"/>
      <c r="FQ57" s="864"/>
      <c r="FR57" s="642"/>
      <c r="FS57" s="849"/>
      <c r="FT57" s="850"/>
      <c r="FU57" s="860"/>
      <c r="FV57" s="861"/>
      <c r="FW57" s="862"/>
      <c r="GC57" s="644"/>
      <c r="GD57" s="645"/>
      <c r="GE57" s="646"/>
      <c r="GF57" s="647"/>
      <c r="GG57" s="647"/>
      <c r="GH57" s="648"/>
      <c r="GI57" s="649"/>
      <c r="GJ57" s="650"/>
      <c r="GK57" s="651"/>
      <c r="GL57" s="652"/>
      <c r="GM57" s="653"/>
    </row>
    <row r="58" spans="1:640" s="77" customFormat="1" ht="32.25" customHeight="1" thickBot="1">
      <c r="B58" s="55"/>
      <c r="C58" s="288" t="s">
        <v>289</v>
      </c>
      <c r="D58" s="56"/>
      <c r="I58" s="56"/>
      <c r="J58" s="56"/>
      <c r="K58" s="56"/>
      <c r="L58" s="56"/>
      <c r="M58" s="56"/>
      <c r="N58" s="56"/>
    </row>
    <row r="59" spans="1:640" s="77" customFormat="1" ht="32.25" customHeight="1" thickBot="1">
      <c r="B59" s="57" t="s">
        <v>51</v>
      </c>
      <c r="C59" s="289"/>
      <c r="D59" s="505" t="s">
        <v>290</v>
      </c>
      <c r="I59" s="505"/>
      <c r="J59" s="505"/>
      <c r="K59" s="505"/>
      <c r="L59" s="505"/>
      <c r="M59" s="505"/>
      <c r="N59" s="505"/>
      <c r="O59" s="857" t="s">
        <v>954</v>
      </c>
      <c r="P59" s="858"/>
      <c r="Q59" s="859"/>
      <c r="R59" s="854" t="s">
        <v>955</v>
      </c>
      <c r="S59" s="855"/>
      <c r="T59" s="855"/>
      <c r="U59" s="855"/>
      <c r="V59" s="856"/>
      <c r="W59" s="505"/>
      <c r="X59" s="505"/>
      <c r="AC59" s="857" t="s">
        <v>957</v>
      </c>
      <c r="AD59" s="858"/>
      <c r="AE59" s="859"/>
      <c r="AF59" s="854" t="s">
        <v>955</v>
      </c>
      <c r="AG59" s="855"/>
      <c r="AH59" s="855"/>
      <c r="AI59" s="855"/>
      <c r="AJ59" s="856"/>
      <c r="AK59" s="351"/>
      <c r="AL59" s="351"/>
      <c r="AM59" s="351"/>
      <c r="AN59" s="857" t="s">
        <v>971</v>
      </c>
      <c r="AO59" s="858"/>
      <c r="AP59" s="859"/>
      <c r="AQ59" s="854" t="s">
        <v>955</v>
      </c>
      <c r="AR59" s="855"/>
      <c r="AS59" s="855"/>
      <c r="AT59" s="855"/>
      <c r="AU59" s="856"/>
      <c r="AV59" s="857" t="s">
        <v>958</v>
      </c>
      <c r="AW59" s="858"/>
      <c r="AX59" s="859"/>
      <c r="AY59" s="854" t="s">
        <v>955</v>
      </c>
      <c r="AZ59" s="855"/>
      <c r="BA59" s="855"/>
      <c r="BB59" s="855"/>
      <c r="BC59" s="856"/>
      <c r="BD59" s="857" t="s">
        <v>959</v>
      </c>
      <c r="BE59" s="858"/>
      <c r="BF59" s="859"/>
      <c r="BG59" s="854" t="s">
        <v>955</v>
      </c>
      <c r="BH59" s="855"/>
      <c r="BI59" s="855"/>
      <c r="BJ59" s="855"/>
      <c r="BK59" s="856"/>
      <c r="BL59" s="857" t="s">
        <v>960</v>
      </c>
      <c r="BM59" s="858"/>
      <c r="BN59" s="859"/>
      <c r="BO59" s="854" t="s">
        <v>955</v>
      </c>
      <c r="BP59" s="855"/>
      <c r="BQ59" s="855"/>
      <c r="BR59" s="855"/>
      <c r="BS59" s="856"/>
      <c r="BT59" s="857" t="s">
        <v>961</v>
      </c>
      <c r="BU59" s="858"/>
      <c r="BV59" s="859"/>
      <c r="BW59" s="854" t="s">
        <v>955</v>
      </c>
      <c r="BX59" s="855"/>
      <c r="BY59" s="855"/>
      <c r="BZ59" s="855"/>
      <c r="CA59" s="856"/>
      <c r="CB59" s="857" t="s">
        <v>962</v>
      </c>
      <c r="CC59" s="858"/>
      <c r="CD59" s="859"/>
      <c r="CE59" s="854" t="s">
        <v>955</v>
      </c>
      <c r="CF59" s="855"/>
      <c r="CG59" s="855"/>
      <c r="CH59" s="855"/>
      <c r="CI59" s="856"/>
      <c r="CJ59" s="857" t="s">
        <v>963</v>
      </c>
      <c r="CK59" s="858"/>
      <c r="CL59" s="859"/>
      <c r="CM59" s="854" t="s">
        <v>955</v>
      </c>
      <c r="CN59" s="855"/>
      <c r="CO59" s="855"/>
      <c r="CP59" s="855"/>
      <c r="CQ59" s="856"/>
      <c r="CR59" s="857" t="s">
        <v>964</v>
      </c>
      <c r="CS59" s="858"/>
      <c r="CT59" s="859"/>
      <c r="CU59" s="854" t="s">
        <v>955</v>
      </c>
      <c r="CV59" s="855"/>
      <c r="CW59" s="855"/>
      <c r="CX59" s="855"/>
      <c r="CY59" s="856"/>
      <c r="CZ59" s="857" t="s">
        <v>965</v>
      </c>
      <c r="DA59" s="858"/>
      <c r="DB59" s="859"/>
      <c r="DC59" s="854" t="s">
        <v>955</v>
      </c>
      <c r="DD59" s="855"/>
      <c r="DE59" s="855"/>
      <c r="DF59" s="855"/>
      <c r="DG59" s="856"/>
      <c r="DH59" s="857" t="s">
        <v>966</v>
      </c>
      <c r="DI59" s="858"/>
      <c r="DJ59" s="859"/>
      <c r="DK59" s="854" t="s">
        <v>955</v>
      </c>
      <c r="DL59" s="855"/>
      <c r="DM59" s="855"/>
      <c r="DN59" s="855"/>
      <c r="DO59" s="856"/>
      <c r="DP59" s="857" t="s">
        <v>967</v>
      </c>
      <c r="DQ59" s="858"/>
      <c r="DR59" s="859"/>
      <c r="DS59" s="854" t="s">
        <v>955</v>
      </c>
      <c r="DT59" s="855"/>
      <c r="DU59" s="855"/>
      <c r="DV59" s="855"/>
      <c r="DW59" s="856"/>
      <c r="DX59" s="857" t="s">
        <v>968</v>
      </c>
      <c r="DY59" s="858"/>
      <c r="DZ59" s="859"/>
      <c r="EA59" s="854" t="s">
        <v>955</v>
      </c>
      <c r="EB59" s="855"/>
      <c r="EC59" s="855"/>
      <c r="ED59" s="855"/>
      <c r="EE59" s="856"/>
      <c r="EF59" s="857" t="s">
        <v>969</v>
      </c>
      <c r="EG59" s="858"/>
      <c r="EH59" s="859"/>
      <c r="EI59" s="854" t="s">
        <v>955</v>
      </c>
      <c r="EJ59" s="855"/>
      <c r="EK59" s="855"/>
      <c r="EL59" s="855"/>
      <c r="EM59" s="856"/>
      <c r="EN59" s="857" t="s">
        <v>970</v>
      </c>
      <c r="EO59" s="858"/>
      <c r="EP59" s="859"/>
      <c r="EQ59" s="854" t="s">
        <v>955</v>
      </c>
      <c r="ER59" s="855"/>
      <c r="ES59" s="855"/>
      <c r="ET59" s="855"/>
      <c r="EU59" s="856"/>
      <c r="GJ59" s="632"/>
      <c r="GK59" s="633"/>
      <c r="GL59" s="634"/>
      <c r="GM59" s="635"/>
      <c r="GN59" s="635"/>
      <c r="GO59" s="636"/>
      <c r="GP59" s="637"/>
      <c r="GQ59" s="638"/>
      <c r="GR59" s="639"/>
      <c r="GS59" s="640"/>
      <c r="GT59" s="641"/>
    </row>
    <row r="60" spans="1:640" s="77" customFormat="1" ht="32.25" customHeight="1" thickBot="1">
      <c r="B60" s="57"/>
      <c r="C60" s="290"/>
      <c r="D60" s="77" t="s">
        <v>291</v>
      </c>
      <c r="O60" s="851">
        <v>1900</v>
      </c>
      <c r="P60" s="852"/>
      <c r="Q60" s="853"/>
      <c r="R60" s="642"/>
      <c r="S60" s="849"/>
      <c r="T60" s="850"/>
      <c r="U60" s="643"/>
      <c r="V60" s="631"/>
      <c r="Z60" s="351"/>
      <c r="AA60" s="351"/>
      <c r="AB60" s="351"/>
      <c r="AC60" s="851">
        <v>1900</v>
      </c>
      <c r="AD60" s="852"/>
      <c r="AE60" s="853"/>
      <c r="AF60" s="642"/>
      <c r="AG60" s="849"/>
      <c r="AH60" s="850"/>
      <c r="AI60" s="643"/>
      <c r="AJ60" s="631"/>
      <c r="AK60" s="351"/>
      <c r="AL60" s="351"/>
      <c r="AM60" s="351"/>
      <c r="AN60" s="851">
        <v>1900</v>
      </c>
      <c r="AO60" s="852"/>
      <c r="AP60" s="853"/>
      <c r="AQ60" s="642"/>
      <c r="AR60" s="849"/>
      <c r="AS60" s="850"/>
      <c r="AT60" s="643"/>
      <c r="AU60" s="631"/>
      <c r="AV60" s="851">
        <v>1900</v>
      </c>
      <c r="AW60" s="852"/>
      <c r="AX60" s="853"/>
      <c r="AY60" s="642"/>
      <c r="AZ60" s="849"/>
      <c r="BA60" s="850"/>
      <c r="BB60" s="643"/>
      <c r="BC60" s="631"/>
      <c r="BD60" s="851">
        <v>1900</v>
      </c>
      <c r="BE60" s="852"/>
      <c r="BF60" s="853"/>
      <c r="BG60" s="642"/>
      <c r="BH60" s="849"/>
      <c r="BI60" s="850"/>
      <c r="BJ60" s="643"/>
      <c r="BK60" s="631"/>
      <c r="BL60" s="851">
        <v>1900</v>
      </c>
      <c r="BM60" s="852"/>
      <c r="BN60" s="853"/>
      <c r="BO60" s="642"/>
      <c r="BP60" s="849"/>
      <c r="BQ60" s="850"/>
      <c r="BR60" s="643"/>
      <c r="BS60" s="631"/>
      <c r="BT60" s="851">
        <v>1900</v>
      </c>
      <c r="BU60" s="852"/>
      <c r="BV60" s="853"/>
      <c r="BW60" s="642"/>
      <c r="BX60" s="849"/>
      <c r="BY60" s="850"/>
      <c r="BZ60" s="643"/>
      <c r="CA60" s="631"/>
      <c r="CB60" s="851">
        <v>1900</v>
      </c>
      <c r="CC60" s="852"/>
      <c r="CD60" s="853"/>
      <c r="CE60" s="642"/>
      <c r="CF60" s="849"/>
      <c r="CG60" s="850"/>
      <c r="CH60" s="643"/>
      <c r="CI60" s="631"/>
      <c r="CJ60" s="851">
        <v>1900</v>
      </c>
      <c r="CK60" s="852"/>
      <c r="CL60" s="853"/>
      <c r="CM60" s="642"/>
      <c r="CN60" s="849"/>
      <c r="CO60" s="850"/>
      <c r="CP60" s="643"/>
      <c r="CQ60" s="631"/>
      <c r="CR60" s="851">
        <v>1900</v>
      </c>
      <c r="CS60" s="852"/>
      <c r="CT60" s="853"/>
      <c r="CU60" s="642"/>
      <c r="CV60" s="849"/>
      <c r="CW60" s="850"/>
      <c r="CX60" s="643"/>
      <c r="CY60" s="631"/>
      <c r="CZ60" s="851">
        <v>1900</v>
      </c>
      <c r="DA60" s="852"/>
      <c r="DB60" s="853"/>
      <c r="DC60" s="642"/>
      <c r="DD60" s="849"/>
      <c r="DE60" s="850"/>
      <c r="DF60" s="643"/>
      <c r="DG60" s="631"/>
      <c r="DH60" s="851">
        <v>1900</v>
      </c>
      <c r="DI60" s="852"/>
      <c r="DJ60" s="853"/>
      <c r="DK60" s="642"/>
      <c r="DL60" s="849"/>
      <c r="DM60" s="850"/>
      <c r="DN60" s="643"/>
      <c r="DO60" s="631"/>
      <c r="DP60" s="851">
        <v>1900</v>
      </c>
      <c r="DQ60" s="852"/>
      <c r="DR60" s="853"/>
      <c r="DS60" s="642"/>
      <c r="DT60" s="849"/>
      <c r="DU60" s="850"/>
      <c r="DV60" s="643"/>
      <c r="DW60" s="631"/>
      <c r="DX60" s="851">
        <v>1900</v>
      </c>
      <c r="DY60" s="852"/>
      <c r="DZ60" s="853"/>
      <c r="EA60" s="642"/>
      <c r="EB60" s="849"/>
      <c r="EC60" s="850"/>
      <c r="ED60" s="643"/>
      <c r="EE60" s="631"/>
      <c r="EF60" s="851">
        <v>1900</v>
      </c>
      <c r="EG60" s="852"/>
      <c r="EH60" s="853"/>
      <c r="EI60" s="642"/>
      <c r="EJ60" s="849"/>
      <c r="EK60" s="850"/>
      <c r="EL60" s="643"/>
      <c r="EM60" s="631"/>
      <c r="EN60" s="851">
        <v>1900</v>
      </c>
      <c r="EO60" s="852"/>
      <c r="EP60" s="853"/>
      <c r="EQ60" s="642"/>
      <c r="ER60" s="849"/>
      <c r="ES60" s="850"/>
      <c r="ET60" s="643"/>
      <c r="EU60" s="631"/>
      <c r="FF60" s="846">
        <v>2</v>
      </c>
      <c r="FG60" s="847"/>
      <c r="FH60" s="846">
        <v>1</v>
      </c>
      <c r="FI60" s="848"/>
      <c r="FJ60" s="848"/>
      <c r="FK60" s="848"/>
      <c r="FL60" s="848"/>
      <c r="FM60" s="848"/>
      <c r="FN60" s="848"/>
      <c r="FO60" s="848"/>
      <c r="FP60" s="848"/>
      <c r="FQ60" s="848"/>
      <c r="FR60" s="847"/>
      <c r="FS60" s="846">
        <v>3</v>
      </c>
      <c r="FT60" s="848"/>
      <c r="FU60" s="848"/>
      <c r="FV60" s="847"/>
      <c r="GJ60" s="644"/>
      <c r="GK60" s="645"/>
      <c r="GL60" s="646"/>
      <c r="GM60" s="647"/>
      <c r="GN60" s="647"/>
      <c r="GO60" s="648"/>
      <c r="GP60" s="649"/>
      <c r="GQ60" s="650"/>
      <c r="GR60" s="651"/>
      <c r="GS60" s="652"/>
      <c r="GT60" s="653"/>
    </row>
    <row r="61" spans="1:640" s="72" customFormat="1" ht="32.25" customHeight="1">
      <c r="A61" s="77"/>
      <c r="B61" s="77"/>
      <c r="C61" s="291"/>
      <c r="D61" s="77" t="s">
        <v>292</v>
      </c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846">
        <v>1</v>
      </c>
      <c r="V61" s="847"/>
      <c r="W61" s="846">
        <v>2</v>
      </c>
      <c r="X61" s="847"/>
      <c r="Y61" s="846">
        <v>3</v>
      </c>
      <c r="Z61" s="848"/>
      <c r="AA61" s="848"/>
      <c r="AB61" s="847"/>
      <c r="AC61" s="351"/>
      <c r="AD61" s="846">
        <v>1</v>
      </c>
      <c r="AE61" s="847"/>
      <c r="AF61" s="846">
        <v>2</v>
      </c>
      <c r="AG61" s="847"/>
      <c r="AH61" s="846">
        <v>3</v>
      </c>
      <c r="AI61" s="848"/>
      <c r="AJ61" s="848"/>
      <c r="AK61" s="847"/>
      <c r="AL61" s="846">
        <v>1</v>
      </c>
      <c r="AM61" s="847"/>
      <c r="AN61" s="846">
        <v>2</v>
      </c>
      <c r="AO61" s="847"/>
      <c r="AP61" s="846">
        <v>3</v>
      </c>
      <c r="AQ61" s="848"/>
      <c r="AR61" s="848"/>
      <c r="AS61" s="847"/>
      <c r="AT61" s="846">
        <v>1</v>
      </c>
      <c r="AU61" s="847"/>
      <c r="AV61" s="846">
        <v>2</v>
      </c>
      <c r="AW61" s="847"/>
      <c r="AX61" s="846">
        <v>3</v>
      </c>
      <c r="AY61" s="848"/>
      <c r="AZ61" s="848"/>
      <c r="BA61" s="847"/>
      <c r="BB61" s="846">
        <v>1</v>
      </c>
      <c r="BC61" s="847"/>
      <c r="BD61" s="846">
        <v>2</v>
      </c>
      <c r="BE61" s="847"/>
      <c r="BF61" s="846">
        <v>3</v>
      </c>
      <c r="BG61" s="848"/>
      <c r="BH61" s="848"/>
      <c r="BI61" s="847"/>
      <c r="BJ61" s="846">
        <v>1</v>
      </c>
      <c r="BK61" s="847"/>
      <c r="BL61" s="846">
        <v>2</v>
      </c>
      <c r="BM61" s="847"/>
      <c r="BN61" s="846">
        <v>3</v>
      </c>
      <c r="BO61" s="848"/>
      <c r="BP61" s="848"/>
      <c r="BQ61" s="847"/>
      <c r="BR61" s="846">
        <v>1</v>
      </c>
      <c r="BS61" s="847"/>
      <c r="BT61" s="846">
        <v>2</v>
      </c>
      <c r="BU61" s="847"/>
      <c r="BV61" s="846">
        <v>3</v>
      </c>
      <c r="BW61" s="848"/>
      <c r="BX61" s="848"/>
      <c r="BY61" s="847"/>
      <c r="BZ61" s="846">
        <v>1</v>
      </c>
      <c r="CA61" s="847"/>
      <c r="CB61" s="846">
        <v>2</v>
      </c>
      <c r="CC61" s="847"/>
      <c r="CD61" s="846">
        <v>3</v>
      </c>
      <c r="CE61" s="848"/>
      <c r="CF61" s="848"/>
      <c r="CG61" s="847"/>
      <c r="CH61" s="846">
        <v>1</v>
      </c>
      <c r="CI61" s="847"/>
      <c r="CJ61" s="846">
        <v>2</v>
      </c>
      <c r="CK61" s="847"/>
      <c r="CL61" s="846">
        <v>3</v>
      </c>
      <c r="CM61" s="848"/>
      <c r="CN61" s="848"/>
      <c r="CO61" s="847"/>
      <c r="CP61" s="846">
        <v>1</v>
      </c>
      <c r="CQ61" s="847"/>
      <c r="CR61" s="846">
        <v>2</v>
      </c>
      <c r="CS61" s="847"/>
      <c r="CT61" s="846">
        <v>3</v>
      </c>
      <c r="CU61" s="848"/>
      <c r="CV61" s="848"/>
      <c r="CW61" s="847"/>
      <c r="CX61" s="846">
        <v>1</v>
      </c>
      <c r="CY61" s="847"/>
      <c r="CZ61" s="846">
        <v>2</v>
      </c>
      <c r="DA61" s="847"/>
      <c r="DB61" s="846">
        <v>3</v>
      </c>
      <c r="DC61" s="848"/>
      <c r="DD61" s="848"/>
      <c r="DE61" s="847"/>
      <c r="DF61" s="846">
        <v>1</v>
      </c>
      <c r="DG61" s="847"/>
      <c r="DH61" s="846">
        <v>2</v>
      </c>
      <c r="DI61" s="847"/>
      <c r="DJ61" s="846">
        <v>3</v>
      </c>
      <c r="DK61" s="848"/>
      <c r="DL61" s="848"/>
      <c r="DM61" s="847"/>
      <c r="DN61" s="846">
        <v>1</v>
      </c>
      <c r="DO61" s="847"/>
      <c r="DP61" s="846">
        <v>2</v>
      </c>
      <c r="DQ61" s="847"/>
      <c r="DR61" s="846">
        <v>3</v>
      </c>
      <c r="DS61" s="848"/>
      <c r="DT61" s="848"/>
      <c r="DU61" s="847"/>
      <c r="DV61" s="846">
        <v>1</v>
      </c>
      <c r="DW61" s="847"/>
      <c r="DX61" s="846">
        <v>2</v>
      </c>
      <c r="DY61" s="847"/>
      <c r="DZ61" s="846">
        <v>3</v>
      </c>
      <c r="EA61" s="848"/>
      <c r="EB61" s="848"/>
      <c r="EC61" s="847"/>
      <c r="ED61" s="846">
        <v>1</v>
      </c>
      <c r="EE61" s="847"/>
      <c r="EF61" s="846">
        <v>2</v>
      </c>
      <c r="EG61" s="847"/>
      <c r="EH61" s="846">
        <v>3</v>
      </c>
      <c r="EI61" s="848"/>
      <c r="EJ61" s="848"/>
      <c r="EK61" s="847"/>
      <c r="EL61" s="846">
        <v>1</v>
      </c>
      <c r="EM61" s="847"/>
      <c r="EN61" s="846">
        <v>2</v>
      </c>
      <c r="EO61" s="847"/>
      <c r="EP61" s="846">
        <v>3</v>
      </c>
      <c r="EQ61" s="848"/>
      <c r="ER61" s="848"/>
      <c r="ES61" s="847"/>
      <c r="ET61" s="846">
        <v>1</v>
      </c>
      <c r="EU61" s="847"/>
      <c r="EV61" s="846">
        <v>2</v>
      </c>
      <c r="EW61" s="847"/>
      <c r="EX61" s="846">
        <v>3</v>
      </c>
      <c r="EY61" s="848"/>
      <c r="EZ61" s="848"/>
      <c r="FA61" s="847"/>
      <c r="FB61" s="50"/>
      <c r="FC61" s="50"/>
      <c r="FD61" s="50"/>
      <c r="FE61" s="50"/>
      <c r="FF61" s="50"/>
      <c r="FG61" s="50"/>
      <c r="FH61" s="50"/>
      <c r="FI61" s="50"/>
      <c r="FO61" s="78"/>
      <c r="FP61" s="78"/>
      <c r="FQ61" s="78"/>
      <c r="FR61" s="78"/>
      <c r="FU61" s="846">
        <v>2</v>
      </c>
      <c r="FV61" s="847"/>
      <c r="FW61" s="846">
        <v>1</v>
      </c>
      <c r="FX61" s="848"/>
      <c r="FY61" s="848"/>
      <c r="FZ61" s="848"/>
      <c r="GA61" s="848"/>
      <c r="GB61" s="848"/>
      <c r="GC61" s="848"/>
      <c r="GD61" s="848"/>
      <c r="GE61" s="848"/>
      <c r="GF61" s="848"/>
      <c r="GG61" s="847"/>
      <c r="GH61" s="846">
        <v>3</v>
      </c>
      <c r="GI61" s="848"/>
      <c r="GJ61" s="848"/>
      <c r="GK61" s="847"/>
    </row>
    <row r="62" spans="1:640" s="72" customFormat="1" ht="32.25" customHeight="1">
      <c r="A62" s="1237" t="s">
        <v>293</v>
      </c>
      <c r="B62" s="1238"/>
      <c r="C62" s="1239"/>
      <c r="D62" s="355"/>
      <c r="I62" s="355"/>
      <c r="J62" s="355"/>
      <c r="K62" s="355"/>
      <c r="L62" s="355"/>
      <c r="M62" s="355"/>
      <c r="N62" s="355"/>
      <c r="O62" s="77"/>
      <c r="P62" s="77"/>
      <c r="Q62" s="77"/>
      <c r="R62" s="77"/>
      <c r="S62" s="77"/>
      <c r="T62" s="77"/>
      <c r="U62" s="77"/>
      <c r="V62" s="351"/>
      <c r="W62" s="351"/>
      <c r="X62" s="351"/>
      <c r="Y62" s="351"/>
      <c r="Z62" s="844">
        <v>435</v>
      </c>
      <c r="AA62" s="845"/>
      <c r="AB62" s="832" t="s">
        <v>972</v>
      </c>
      <c r="AC62" s="832"/>
      <c r="AD62" s="832"/>
      <c r="AE62" s="832"/>
      <c r="AF62" s="832"/>
      <c r="AG62" s="832"/>
      <c r="AH62" s="833"/>
      <c r="AI62" s="844">
        <v>436</v>
      </c>
      <c r="AJ62" s="845"/>
      <c r="AK62" s="832" t="s">
        <v>973</v>
      </c>
      <c r="AL62" s="832"/>
      <c r="AM62" s="832"/>
      <c r="AN62" s="832"/>
      <c r="AO62" s="832"/>
      <c r="AP62" s="833"/>
      <c r="AQ62" s="844">
        <v>437</v>
      </c>
      <c r="AR62" s="845"/>
      <c r="AS62" s="832" t="s">
        <v>973</v>
      </c>
      <c r="AT62" s="832"/>
      <c r="AU62" s="832"/>
      <c r="AV62" s="832"/>
      <c r="AW62" s="832"/>
      <c r="AX62" s="833"/>
      <c r="AY62" s="844">
        <v>438</v>
      </c>
      <c r="AZ62" s="845"/>
      <c r="BA62" s="832" t="s">
        <v>974</v>
      </c>
      <c r="BB62" s="832"/>
      <c r="BC62" s="832"/>
      <c r="BD62" s="832"/>
      <c r="BE62" s="832"/>
      <c r="BF62" s="833"/>
      <c r="BG62" s="844">
        <v>439</v>
      </c>
      <c r="BH62" s="845"/>
      <c r="BI62" s="832" t="s">
        <v>975</v>
      </c>
      <c r="BJ62" s="832"/>
      <c r="BK62" s="832"/>
      <c r="BL62" s="832"/>
      <c r="BM62" s="832"/>
      <c r="BN62" s="832"/>
      <c r="BO62" s="832"/>
      <c r="BP62" s="833"/>
      <c r="BQ62" s="844">
        <v>440</v>
      </c>
      <c r="BR62" s="845"/>
      <c r="BS62" s="832" t="s">
        <v>976</v>
      </c>
      <c r="BT62" s="832"/>
      <c r="BU62" s="832"/>
      <c r="BV62" s="832"/>
      <c r="BW62" s="833"/>
      <c r="BX62" s="351"/>
      <c r="BY62" s="844">
        <v>441</v>
      </c>
      <c r="BZ62" s="845"/>
      <c r="CA62" s="832" t="s">
        <v>977</v>
      </c>
      <c r="CB62" s="832"/>
      <c r="CC62" s="833"/>
      <c r="CD62" s="351"/>
      <c r="CE62" s="351"/>
      <c r="CF62" s="351"/>
      <c r="CG62" s="844">
        <v>442</v>
      </c>
      <c r="CH62" s="845"/>
      <c r="CI62" s="832" t="s">
        <v>977</v>
      </c>
      <c r="CJ62" s="832"/>
      <c r="CK62" s="833"/>
      <c r="CL62" s="351"/>
      <c r="CM62" s="351"/>
      <c r="CN62" s="351"/>
      <c r="CO62" s="844">
        <v>443</v>
      </c>
      <c r="CP62" s="845"/>
      <c r="CQ62" s="832" t="s">
        <v>977</v>
      </c>
      <c r="CR62" s="832"/>
      <c r="CS62" s="833"/>
      <c r="CT62" s="351"/>
      <c r="CU62" s="351"/>
      <c r="CV62" s="351"/>
      <c r="CW62" s="844">
        <v>444</v>
      </c>
      <c r="CX62" s="845"/>
      <c r="CY62" s="832" t="s">
        <v>977</v>
      </c>
      <c r="CZ62" s="832"/>
      <c r="DA62" s="833"/>
      <c r="DB62" s="351"/>
      <c r="DC62" s="351"/>
      <c r="DD62" s="351"/>
      <c r="DE62" s="844">
        <v>445</v>
      </c>
      <c r="DF62" s="845"/>
      <c r="DG62" s="832" t="s">
        <v>977</v>
      </c>
      <c r="DH62" s="832"/>
      <c r="DI62" s="833"/>
      <c r="DJ62" s="78"/>
      <c r="DK62" s="78"/>
      <c r="DL62" s="77"/>
      <c r="DM62" s="844">
        <v>446</v>
      </c>
      <c r="DN62" s="845"/>
      <c r="DO62" s="832" t="s">
        <v>977</v>
      </c>
      <c r="DP62" s="832"/>
      <c r="DQ62" s="833"/>
      <c r="DR62" s="77"/>
      <c r="DS62" s="77"/>
      <c r="DT62" s="77"/>
      <c r="DU62" s="844">
        <v>447</v>
      </c>
      <c r="DV62" s="845"/>
      <c r="DW62" s="832" t="s">
        <v>977</v>
      </c>
      <c r="DX62" s="832"/>
      <c r="DY62" s="833"/>
      <c r="DZ62" s="77"/>
      <c r="EA62" s="77"/>
      <c r="EB62" s="77"/>
      <c r="EC62" s="844">
        <v>448</v>
      </c>
      <c r="ED62" s="845"/>
      <c r="EE62" s="832" t="s">
        <v>977</v>
      </c>
      <c r="EF62" s="832"/>
      <c r="EG62" s="833"/>
      <c r="EH62" s="77"/>
      <c r="EI62" s="77"/>
      <c r="EJ62" s="77"/>
      <c r="EK62" s="844">
        <v>449</v>
      </c>
      <c r="EL62" s="845"/>
      <c r="EM62" s="832" t="s">
        <v>977</v>
      </c>
      <c r="EN62" s="832"/>
      <c r="EO62" s="833"/>
      <c r="EP62" s="50"/>
      <c r="EQ62" s="50"/>
      <c r="ER62" s="50"/>
      <c r="ES62" s="844">
        <v>450</v>
      </c>
      <c r="ET62" s="845"/>
      <c r="EU62" s="832" t="s">
        <v>977</v>
      </c>
      <c r="EV62" s="832"/>
      <c r="EW62" s="833"/>
      <c r="FA62" s="844">
        <v>451</v>
      </c>
      <c r="FB62" s="845"/>
      <c r="FC62" s="832" t="s">
        <v>977</v>
      </c>
      <c r="FD62" s="832"/>
      <c r="FE62" s="833"/>
      <c r="FF62" s="50"/>
      <c r="FG62" s="50"/>
      <c r="FH62" s="50"/>
      <c r="FI62" s="50"/>
      <c r="FJ62" s="50"/>
      <c r="FK62" s="50"/>
      <c r="FL62" s="50"/>
      <c r="FM62" s="50"/>
      <c r="FN62" s="50"/>
      <c r="FO62" s="50"/>
      <c r="FP62" s="50"/>
      <c r="FQ62" s="50"/>
      <c r="FR62" s="50"/>
      <c r="FS62" s="50"/>
      <c r="FT62" s="830">
        <v>452</v>
      </c>
      <c r="FU62" s="831"/>
      <c r="FV62" s="832" t="s">
        <v>978</v>
      </c>
      <c r="FW62" s="832"/>
      <c r="FX62" s="832"/>
      <c r="FY62" s="832"/>
      <c r="FZ62" s="832"/>
      <c r="GA62" s="832"/>
      <c r="GB62" s="832"/>
      <c r="GC62" s="832"/>
      <c r="GD62" s="832"/>
      <c r="GE62" s="832"/>
      <c r="GF62" s="832"/>
      <c r="GG62" s="832"/>
      <c r="GH62" s="833"/>
      <c r="GI62" s="830">
        <v>453</v>
      </c>
      <c r="GJ62" s="831"/>
      <c r="GK62" s="832" t="s">
        <v>978</v>
      </c>
      <c r="GL62" s="832"/>
      <c r="GM62" s="832"/>
      <c r="GN62" s="832"/>
      <c r="GO62" s="832"/>
      <c r="GP62" s="832"/>
      <c r="GQ62" s="832"/>
      <c r="GR62" s="832"/>
      <c r="GS62" s="832"/>
      <c r="GT62" s="832"/>
      <c r="GU62" s="832"/>
      <c r="GV62" s="832"/>
      <c r="GW62" s="833"/>
    </row>
    <row r="63" spans="1:640" ht="32.25" customHeight="1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839" t="s">
        <v>521</v>
      </c>
      <c r="R63" s="840"/>
      <c r="S63" s="840"/>
      <c r="T63" s="840"/>
      <c r="U63" s="840"/>
      <c r="V63" s="840"/>
      <c r="W63" s="840"/>
      <c r="X63" s="840"/>
      <c r="Y63" s="840"/>
      <c r="Z63" s="840"/>
      <c r="AA63" s="840"/>
      <c r="AB63" s="840"/>
      <c r="AC63" s="840"/>
      <c r="AD63" s="840"/>
      <c r="AE63" s="840"/>
      <c r="AF63" s="840"/>
      <c r="AG63" s="840"/>
      <c r="AH63" s="840"/>
      <c r="AI63" s="840"/>
      <c r="AJ63" s="840"/>
      <c r="AK63" s="840"/>
      <c r="AL63" s="840"/>
      <c r="AM63" s="840"/>
      <c r="AN63" s="840"/>
      <c r="AO63" s="840"/>
      <c r="AP63" s="840"/>
      <c r="AQ63" s="840"/>
      <c r="AR63" s="840"/>
      <c r="AS63" s="840"/>
      <c r="AT63" s="840"/>
      <c r="AU63" s="840"/>
      <c r="AV63" s="840"/>
      <c r="AW63" s="840"/>
      <c r="AX63" s="840"/>
      <c r="AY63" s="840"/>
      <c r="AZ63" s="840"/>
      <c r="BA63" s="840"/>
      <c r="BB63" s="840"/>
      <c r="BC63" s="840"/>
      <c r="BD63" s="840"/>
      <c r="BE63" s="840"/>
      <c r="BF63" s="840"/>
      <c r="BG63" s="840"/>
      <c r="BH63" s="840"/>
      <c r="BI63" s="840"/>
      <c r="BJ63" s="840"/>
      <c r="BK63" s="840"/>
      <c r="BL63" s="840"/>
      <c r="BM63" s="840"/>
      <c r="BN63" s="840"/>
      <c r="BO63" s="840"/>
      <c r="BP63" s="840"/>
      <c r="BQ63" s="840"/>
      <c r="BR63" s="840"/>
      <c r="BS63" s="840"/>
      <c r="BT63" s="840"/>
      <c r="BU63" s="840"/>
      <c r="BV63" s="840"/>
      <c r="BW63" s="840"/>
      <c r="BX63" s="840"/>
      <c r="BY63" s="840"/>
      <c r="BZ63" s="840"/>
      <c r="CA63" s="840"/>
      <c r="CB63" s="840"/>
      <c r="CC63" s="840"/>
      <c r="CD63" s="840"/>
      <c r="CE63" s="840"/>
      <c r="CF63" s="840"/>
      <c r="CG63" s="840"/>
      <c r="CH63" s="840"/>
      <c r="CI63" s="840"/>
      <c r="CJ63" s="840"/>
      <c r="CK63" s="840"/>
      <c r="CL63" s="840"/>
      <c r="CM63" s="840"/>
      <c r="CN63" s="840"/>
      <c r="CO63" s="840"/>
      <c r="CP63" s="840"/>
      <c r="CQ63" s="840"/>
      <c r="CR63" s="840"/>
      <c r="CS63" s="840"/>
      <c r="CT63" s="840"/>
      <c r="CU63" s="840"/>
      <c r="CV63" s="840"/>
      <c r="CW63" s="840"/>
      <c r="CX63" s="840"/>
      <c r="CY63" s="840"/>
      <c r="CZ63" s="840"/>
      <c r="DA63" s="840"/>
      <c r="DB63" s="840"/>
      <c r="DC63" s="840"/>
      <c r="DD63" s="840"/>
      <c r="DE63" s="840"/>
      <c r="DF63" s="840"/>
      <c r="DG63" s="840"/>
      <c r="DH63" s="840"/>
      <c r="DI63" s="840"/>
      <c r="DJ63" s="840"/>
      <c r="DK63" s="840"/>
      <c r="DL63" s="840"/>
      <c r="DM63" s="840"/>
      <c r="DN63" s="840"/>
      <c r="DO63" s="840"/>
      <c r="DP63" s="840"/>
      <c r="DQ63" s="840"/>
      <c r="DR63" s="840"/>
      <c r="DS63" s="840"/>
      <c r="DT63" s="841"/>
      <c r="DU63" s="836" t="s">
        <v>521</v>
      </c>
      <c r="DV63" s="837"/>
      <c r="DW63" s="837"/>
      <c r="DX63" s="837"/>
      <c r="DY63" s="837"/>
      <c r="DZ63" s="837"/>
      <c r="EA63" s="837"/>
      <c r="EB63" s="837"/>
      <c r="EC63" s="837"/>
      <c r="ED63" s="837"/>
      <c r="EE63" s="837"/>
      <c r="EF63" s="837"/>
      <c r="EG63" s="837"/>
      <c r="EH63" s="837"/>
      <c r="EI63" s="837"/>
      <c r="EJ63" s="837"/>
      <c r="EK63" s="837"/>
      <c r="EL63" s="837"/>
      <c r="EM63" s="837"/>
      <c r="EN63" s="837"/>
      <c r="EO63" s="837"/>
      <c r="EP63" s="837"/>
      <c r="EQ63" s="837"/>
      <c r="ER63" s="837"/>
      <c r="ES63" s="837"/>
      <c r="ET63" s="837"/>
      <c r="EU63" s="837"/>
      <c r="EV63" s="837"/>
      <c r="EW63" s="837"/>
      <c r="EX63" s="837"/>
      <c r="EY63" s="837"/>
      <c r="EZ63" s="837"/>
      <c r="FA63" s="837"/>
      <c r="FB63" s="837"/>
      <c r="FC63" s="837"/>
      <c r="FD63" s="837"/>
      <c r="FE63" s="837"/>
      <c r="FF63" s="837"/>
      <c r="FG63" s="837"/>
      <c r="FH63" s="837"/>
      <c r="FI63" s="837"/>
      <c r="FJ63" s="837"/>
      <c r="FK63" s="837"/>
      <c r="FL63" s="837"/>
      <c r="FM63" s="837"/>
      <c r="FN63" s="837"/>
      <c r="FO63" s="837"/>
      <c r="FP63" s="837"/>
      <c r="FQ63" s="837"/>
      <c r="FR63" s="837"/>
      <c r="FS63" s="837"/>
      <c r="FT63" s="837"/>
      <c r="FU63" s="837"/>
      <c r="FV63" s="837"/>
      <c r="FW63" s="837"/>
      <c r="FX63" s="837"/>
      <c r="FY63" s="837"/>
      <c r="FZ63" s="837"/>
      <c r="GA63" s="837"/>
      <c r="GB63" s="837"/>
      <c r="GC63" s="837"/>
      <c r="GD63" s="837"/>
      <c r="GE63" s="837"/>
      <c r="GF63" s="837"/>
      <c r="GG63" s="837"/>
      <c r="GH63" s="837"/>
      <c r="GI63" s="837"/>
      <c r="GJ63" s="837"/>
      <c r="GK63" s="837"/>
      <c r="GL63" s="837"/>
      <c r="GM63" s="837"/>
      <c r="GN63" s="837"/>
      <c r="GO63" s="837"/>
      <c r="GP63" s="837"/>
      <c r="GQ63" s="837"/>
      <c r="GR63" s="837"/>
      <c r="GS63" s="837"/>
      <c r="GT63" s="837"/>
      <c r="GU63" s="837"/>
      <c r="GV63" s="837"/>
      <c r="GW63" s="837"/>
      <c r="GX63" s="837"/>
      <c r="GY63" s="837"/>
      <c r="GZ63" s="837"/>
      <c r="HA63" s="837"/>
      <c r="HB63" s="837"/>
      <c r="HC63" s="837"/>
      <c r="HD63" s="837"/>
      <c r="HE63" s="837"/>
      <c r="HF63" s="837"/>
      <c r="HG63" s="837"/>
      <c r="HH63" s="837"/>
      <c r="HI63" s="837"/>
      <c r="HJ63" s="837"/>
      <c r="HK63" s="837"/>
      <c r="HL63" s="838"/>
    </row>
    <row r="64" spans="1:640" ht="32.25" customHeight="1">
      <c r="A64" s="579"/>
      <c r="B64" s="77"/>
      <c r="C64" s="578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607"/>
      <c r="AE64" s="607"/>
      <c r="AF64" s="607"/>
      <c r="AG64" s="607"/>
      <c r="AH64" s="607"/>
      <c r="AI64" s="607"/>
      <c r="AJ64" s="607"/>
      <c r="AK64" s="607"/>
      <c r="AL64" s="607"/>
      <c r="AM64" s="60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50"/>
      <c r="BP64" s="50"/>
      <c r="BQ64" s="50"/>
      <c r="BR64" s="50"/>
      <c r="BS64" s="50"/>
      <c r="BT64" s="50"/>
      <c r="BU64" s="50"/>
      <c r="BV64" s="50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351"/>
      <c r="EZ64" s="351"/>
      <c r="FA64" s="351"/>
      <c r="FB64" s="351"/>
      <c r="FC64" s="351"/>
      <c r="FD64" s="351"/>
      <c r="FE64" s="351"/>
      <c r="FF64" s="351"/>
      <c r="FG64" s="351"/>
      <c r="FH64" s="351"/>
      <c r="FI64" s="351"/>
      <c r="FJ64" s="351"/>
      <c r="FK64" s="351"/>
      <c r="FL64" s="351"/>
      <c r="FM64" s="351"/>
      <c r="FN64" s="351"/>
      <c r="FO64" s="351"/>
      <c r="FP64" s="351"/>
      <c r="FQ64" s="351"/>
      <c r="FR64" s="351"/>
      <c r="FS64" s="351"/>
      <c r="FT64" s="351"/>
      <c r="FU64" s="351"/>
      <c r="FV64" s="351"/>
      <c r="FW64" s="351"/>
      <c r="FX64" s="351"/>
      <c r="FY64" s="351"/>
      <c r="FZ64" s="351"/>
      <c r="GA64" s="351"/>
      <c r="GB64" s="351"/>
      <c r="GC64" s="351"/>
      <c r="GD64" s="351"/>
      <c r="GE64" s="351"/>
      <c r="GF64" s="351"/>
      <c r="GG64" s="351"/>
      <c r="GH64" s="351"/>
      <c r="GI64" s="1273" t="s">
        <v>548</v>
      </c>
      <c r="GJ64" s="1274"/>
      <c r="GK64" s="1274"/>
      <c r="GL64" s="1274"/>
      <c r="GM64" s="1274"/>
      <c r="GN64" s="1274"/>
      <c r="GO64" s="1274"/>
      <c r="GP64" s="1274"/>
      <c r="GQ64" s="1274"/>
      <c r="GR64" s="1274"/>
      <c r="GS64" s="1274"/>
      <c r="GT64" s="1275"/>
      <c r="GU64" s="77"/>
      <c r="GV64" s="77"/>
      <c r="GW64" s="77"/>
      <c r="GX64" s="1273" t="s">
        <v>549</v>
      </c>
      <c r="GY64" s="1274"/>
      <c r="GZ64" s="1274"/>
      <c r="HA64" s="1274"/>
      <c r="HB64" s="1274"/>
      <c r="HC64" s="1274"/>
      <c r="HD64" s="1274"/>
      <c r="HE64" s="1274"/>
      <c r="HF64" s="1274"/>
      <c r="HG64" s="1274"/>
      <c r="HH64" s="1274"/>
      <c r="HI64" s="1275"/>
      <c r="HJ64" s="77"/>
      <c r="HK64" s="77"/>
      <c r="HL64" s="77"/>
      <c r="HM64" s="1101" t="s">
        <v>550</v>
      </c>
      <c r="HN64" s="1102"/>
      <c r="HO64" s="1102"/>
      <c r="HP64" s="1102"/>
      <c r="HQ64" s="1102"/>
      <c r="HR64" s="1102"/>
      <c r="HS64" s="1102"/>
      <c r="HT64" s="1102"/>
      <c r="HU64" s="1102"/>
      <c r="HV64" s="1102"/>
      <c r="HW64" s="1102"/>
      <c r="HX64" s="1103"/>
    </row>
    <row r="65" spans="1:341" ht="24.95" customHeight="1">
      <c r="A65" s="192"/>
      <c r="B65" s="66"/>
      <c r="C65" s="193" t="s">
        <v>565</v>
      </c>
      <c r="D65" s="614">
        <v>44104</v>
      </c>
      <c r="E65" s="194">
        <v>8</v>
      </c>
      <c r="F65" s="195" t="s">
        <v>5</v>
      </c>
      <c r="G65" s="195" t="s">
        <v>6</v>
      </c>
      <c r="H65" s="195" t="s">
        <v>7</v>
      </c>
      <c r="I65" s="195" t="s">
        <v>8</v>
      </c>
      <c r="J65" s="195" t="s">
        <v>9</v>
      </c>
      <c r="K65" s="195" t="s">
        <v>10</v>
      </c>
      <c r="L65" s="195" t="s">
        <v>11</v>
      </c>
      <c r="M65" s="195" t="s">
        <v>12</v>
      </c>
      <c r="N65" s="195" t="s">
        <v>13</v>
      </c>
      <c r="O65" s="195" t="s">
        <v>14</v>
      </c>
      <c r="P65" s="195" t="s">
        <v>15</v>
      </c>
      <c r="Q65" s="194">
        <f>IF(E65=24,1,E65+1)</f>
        <v>9</v>
      </c>
      <c r="R65" s="196" t="s">
        <v>5</v>
      </c>
      <c r="S65" s="196" t="s">
        <v>6</v>
      </c>
      <c r="T65" s="196" t="s">
        <v>7</v>
      </c>
      <c r="U65" s="196" t="s">
        <v>8</v>
      </c>
      <c r="V65" s="196" t="s">
        <v>9</v>
      </c>
      <c r="W65" s="196" t="s">
        <v>10</v>
      </c>
      <c r="X65" s="196" t="s">
        <v>11</v>
      </c>
      <c r="Y65" s="196" t="s">
        <v>12</v>
      </c>
      <c r="Z65" s="196" t="s">
        <v>13</v>
      </c>
      <c r="AA65" s="196" t="s">
        <v>14</v>
      </c>
      <c r="AB65" s="196" t="s">
        <v>15</v>
      </c>
      <c r="AC65" s="194">
        <f>IF(Q65=24,1,Q65+1)</f>
        <v>10</v>
      </c>
      <c r="AD65" s="195" t="s">
        <v>5</v>
      </c>
      <c r="AE65" s="195" t="s">
        <v>6</v>
      </c>
      <c r="AF65" s="195" t="s">
        <v>7</v>
      </c>
      <c r="AG65" s="195" t="s">
        <v>8</v>
      </c>
      <c r="AH65" s="195" t="s">
        <v>9</v>
      </c>
      <c r="AI65" s="195" t="s">
        <v>10</v>
      </c>
      <c r="AJ65" s="195" t="s">
        <v>11</v>
      </c>
      <c r="AK65" s="195" t="s">
        <v>12</v>
      </c>
      <c r="AL65" s="195" t="s">
        <v>13</v>
      </c>
      <c r="AM65" s="195" t="s">
        <v>14</v>
      </c>
      <c r="AN65" s="195" t="s">
        <v>15</v>
      </c>
      <c r="AO65" s="194">
        <f>IF(AC65=24,1,AC65+1)</f>
        <v>11</v>
      </c>
      <c r="AP65" s="196" t="s">
        <v>5</v>
      </c>
      <c r="AQ65" s="196" t="s">
        <v>6</v>
      </c>
      <c r="AR65" s="196" t="s">
        <v>7</v>
      </c>
      <c r="AS65" s="196" t="s">
        <v>8</v>
      </c>
      <c r="AT65" s="196" t="s">
        <v>9</v>
      </c>
      <c r="AU65" s="196" t="s">
        <v>10</v>
      </c>
      <c r="AV65" s="196" t="s">
        <v>11</v>
      </c>
      <c r="AW65" s="196" t="s">
        <v>12</v>
      </c>
      <c r="AX65" s="196" t="s">
        <v>13</v>
      </c>
      <c r="AY65" s="196" t="s">
        <v>14</v>
      </c>
      <c r="AZ65" s="196" t="s">
        <v>15</v>
      </c>
      <c r="BA65" s="194">
        <f>IF(AO65=24,1,AO65+1)</f>
        <v>12</v>
      </c>
      <c r="BB65" s="195" t="s">
        <v>5</v>
      </c>
      <c r="BC65" s="195" t="s">
        <v>6</v>
      </c>
      <c r="BD65" s="195" t="s">
        <v>7</v>
      </c>
      <c r="BE65" s="195" t="s">
        <v>8</v>
      </c>
      <c r="BF65" s="195" t="s">
        <v>9</v>
      </c>
      <c r="BG65" s="195" t="s">
        <v>10</v>
      </c>
      <c r="BH65" s="195" t="s">
        <v>11</v>
      </c>
      <c r="BI65" s="195" t="s">
        <v>12</v>
      </c>
      <c r="BJ65" s="195" t="s">
        <v>13</v>
      </c>
      <c r="BK65" s="195" t="s">
        <v>14</v>
      </c>
      <c r="BL65" s="195" t="s">
        <v>15</v>
      </c>
      <c r="BM65" s="194">
        <f>IF(BA65=24,1,BA65+1)</f>
        <v>13</v>
      </c>
      <c r="BN65" s="196" t="s">
        <v>5</v>
      </c>
      <c r="BO65" s="196" t="s">
        <v>6</v>
      </c>
      <c r="BP65" s="196" t="s">
        <v>7</v>
      </c>
      <c r="BQ65" s="196" t="s">
        <v>8</v>
      </c>
      <c r="BR65" s="196" t="s">
        <v>9</v>
      </c>
      <c r="BS65" s="196" t="s">
        <v>10</v>
      </c>
      <c r="BT65" s="196" t="s">
        <v>11</v>
      </c>
      <c r="BU65" s="196" t="s">
        <v>12</v>
      </c>
      <c r="BV65" s="196" t="s">
        <v>13</v>
      </c>
      <c r="BW65" s="196" t="s">
        <v>14</v>
      </c>
      <c r="BX65" s="196" t="s">
        <v>15</v>
      </c>
      <c r="BY65" s="194">
        <f>IF(BM65=24,1,BM65+1)</f>
        <v>14</v>
      </c>
      <c r="BZ65" s="196" t="s">
        <v>5</v>
      </c>
      <c r="CA65" s="196" t="s">
        <v>6</v>
      </c>
      <c r="CB65" s="196" t="s">
        <v>7</v>
      </c>
      <c r="CC65" s="196" t="s">
        <v>8</v>
      </c>
      <c r="CD65" s="196" t="s">
        <v>9</v>
      </c>
      <c r="CE65" s="196" t="s">
        <v>10</v>
      </c>
      <c r="CF65" s="196" t="s">
        <v>11</v>
      </c>
      <c r="CG65" s="196" t="s">
        <v>12</v>
      </c>
      <c r="CH65" s="196" t="s">
        <v>13</v>
      </c>
      <c r="CI65" s="196" t="s">
        <v>14</v>
      </c>
      <c r="CJ65" s="196" t="s">
        <v>15</v>
      </c>
      <c r="CK65" s="194">
        <f>IF(BY65=24,1,BY65+1)</f>
        <v>15</v>
      </c>
      <c r="CL65" s="196" t="s">
        <v>5</v>
      </c>
      <c r="CM65" s="196" t="s">
        <v>6</v>
      </c>
      <c r="CN65" s="196" t="s">
        <v>7</v>
      </c>
      <c r="CO65" s="196" t="s">
        <v>8</v>
      </c>
      <c r="CP65" s="196" t="s">
        <v>9</v>
      </c>
      <c r="CQ65" s="196" t="s">
        <v>10</v>
      </c>
      <c r="CR65" s="196" t="s">
        <v>11</v>
      </c>
      <c r="CS65" s="196" t="s">
        <v>12</v>
      </c>
      <c r="CT65" s="196" t="s">
        <v>13</v>
      </c>
      <c r="CU65" s="196" t="s">
        <v>14</v>
      </c>
      <c r="CV65" s="196" t="s">
        <v>15</v>
      </c>
      <c r="CW65" s="194">
        <f>IF(CK65=24,1,CK65+1)</f>
        <v>16</v>
      </c>
      <c r="CX65" s="195" t="s">
        <v>5</v>
      </c>
      <c r="CY65" s="195" t="s">
        <v>6</v>
      </c>
      <c r="CZ65" s="195" t="s">
        <v>7</v>
      </c>
      <c r="DA65" s="195" t="s">
        <v>8</v>
      </c>
      <c r="DB65" s="195" t="s">
        <v>9</v>
      </c>
      <c r="DC65" s="195" t="s">
        <v>10</v>
      </c>
      <c r="DD65" s="195" t="s">
        <v>11</v>
      </c>
      <c r="DE65" s="195" t="s">
        <v>12</v>
      </c>
      <c r="DF65" s="195" t="s">
        <v>13</v>
      </c>
      <c r="DG65" s="195" t="s">
        <v>14</v>
      </c>
      <c r="DH65" s="195" t="s">
        <v>15</v>
      </c>
      <c r="DI65" s="194">
        <f>IF(CW65=24,1,CW65+1)</f>
        <v>17</v>
      </c>
      <c r="DJ65" s="196" t="s">
        <v>5</v>
      </c>
      <c r="DK65" s="196" t="s">
        <v>6</v>
      </c>
      <c r="DL65" s="196" t="s">
        <v>7</v>
      </c>
      <c r="DM65" s="196" t="s">
        <v>8</v>
      </c>
      <c r="DN65" s="196" t="s">
        <v>9</v>
      </c>
      <c r="DO65" s="196" t="s">
        <v>10</v>
      </c>
      <c r="DP65" s="196" t="s">
        <v>11</v>
      </c>
      <c r="DQ65" s="196" t="s">
        <v>12</v>
      </c>
      <c r="DR65" s="196" t="s">
        <v>13</v>
      </c>
      <c r="DS65" s="196" t="s">
        <v>14</v>
      </c>
      <c r="DT65" s="196" t="s">
        <v>15</v>
      </c>
      <c r="DU65" s="194">
        <f>IF(DI65=24,1,DI65+1)</f>
        <v>18</v>
      </c>
      <c r="DV65" s="196" t="s">
        <v>5</v>
      </c>
      <c r="DW65" s="196" t="s">
        <v>6</v>
      </c>
      <c r="DX65" s="196" t="s">
        <v>7</v>
      </c>
      <c r="DY65" s="196" t="s">
        <v>8</v>
      </c>
      <c r="DZ65" s="196" t="s">
        <v>9</v>
      </c>
      <c r="EA65" s="196" t="s">
        <v>10</v>
      </c>
      <c r="EB65" s="196" t="s">
        <v>11</v>
      </c>
      <c r="EC65" s="196" t="s">
        <v>12</v>
      </c>
      <c r="ED65" s="196" t="s">
        <v>13</v>
      </c>
      <c r="EE65" s="196" t="s">
        <v>14</v>
      </c>
      <c r="EF65" s="196" t="s">
        <v>15</v>
      </c>
      <c r="EG65" s="194">
        <f>IF(DU65=24,1,DU65+1)</f>
        <v>19</v>
      </c>
      <c r="EH65" s="196" t="s">
        <v>5</v>
      </c>
      <c r="EI65" s="196" t="s">
        <v>6</v>
      </c>
      <c r="EJ65" s="196" t="s">
        <v>7</v>
      </c>
      <c r="EK65" s="196" t="s">
        <v>8</v>
      </c>
      <c r="EL65" s="196" t="s">
        <v>9</v>
      </c>
      <c r="EM65" s="196" t="s">
        <v>10</v>
      </c>
      <c r="EN65" s="196" t="s">
        <v>11</v>
      </c>
      <c r="EO65" s="196" t="s">
        <v>12</v>
      </c>
      <c r="EP65" s="196" t="s">
        <v>13</v>
      </c>
      <c r="EQ65" s="196" t="s">
        <v>14</v>
      </c>
      <c r="ER65" s="196" t="s">
        <v>15</v>
      </c>
      <c r="ES65" s="194">
        <f>IF(EG65=24,1,EG65+1)</f>
        <v>20</v>
      </c>
      <c r="ET65" s="196" t="s">
        <v>5</v>
      </c>
      <c r="EU65" s="196" t="s">
        <v>6</v>
      </c>
      <c r="EV65" s="196" t="s">
        <v>7</v>
      </c>
      <c r="EW65" s="196" t="s">
        <v>8</v>
      </c>
      <c r="EX65" s="196" t="s">
        <v>9</v>
      </c>
      <c r="EY65" s="196" t="s">
        <v>10</v>
      </c>
      <c r="EZ65" s="196" t="s">
        <v>11</v>
      </c>
      <c r="FA65" s="196" t="s">
        <v>12</v>
      </c>
      <c r="FB65" s="196" t="s">
        <v>13</v>
      </c>
      <c r="FC65" s="196" t="s">
        <v>14</v>
      </c>
      <c r="FD65" s="196" t="s">
        <v>15</v>
      </c>
      <c r="FE65" s="194">
        <v>19</v>
      </c>
      <c r="FF65" s="196" t="s">
        <v>5</v>
      </c>
      <c r="FG65" s="196" t="s">
        <v>6</v>
      </c>
      <c r="FH65" s="196" t="s">
        <v>7</v>
      </c>
      <c r="FI65" s="196" t="s">
        <v>8</v>
      </c>
      <c r="FJ65" s="196" t="s">
        <v>9</v>
      </c>
      <c r="FK65" s="196" t="s">
        <v>10</v>
      </c>
      <c r="FL65" s="196" t="s">
        <v>11</v>
      </c>
      <c r="FM65" s="196" t="s">
        <v>12</v>
      </c>
      <c r="FN65" s="196" t="s">
        <v>13</v>
      </c>
      <c r="FO65" s="196" t="s">
        <v>8</v>
      </c>
      <c r="FP65" s="196" t="s">
        <v>9</v>
      </c>
      <c r="FQ65" s="196" t="s">
        <v>10</v>
      </c>
      <c r="FR65" s="196" t="s">
        <v>11</v>
      </c>
      <c r="FS65" s="196" t="s">
        <v>12</v>
      </c>
      <c r="FT65" s="196" t="s">
        <v>13</v>
      </c>
      <c r="FU65" s="196" t="s">
        <v>14</v>
      </c>
      <c r="FV65" s="196" t="s">
        <v>15</v>
      </c>
      <c r="FW65" s="194">
        <v>20</v>
      </c>
      <c r="FX65" s="196" t="s">
        <v>5</v>
      </c>
      <c r="FY65" s="196" t="s">
        <v>6</v>
      </c>
      <c r="FZ65" s="196" t="s">
        <v>7</v>
      </c>
      <c r="GA65" s="196" t="s">
        <v>8</v>
      </c>
      <c r="GB65" s="196" t="s">
        <v>9</v>
      </c>
      <c r="GC65" s="196" t="s">
        <v>10</v>
      </c>
      <c r="GD65" s="196" t="s">
        <v>11</v>
      </c>
      <c r="GE65" s="196" t="s">
        <v>12</v>
      </c>
      <c r="GF65" s="196" t="s">
        <v>13</v>
      </c>
      <c r="GG65" s="196" t="s">
        <v>14</v>
      </c>
      <c r="GH65" s="196" t="s">
        <v>15</v>
      </c>
      <c r="GI65" s="194">
        <f>IF(FW65=24,1,FW65+1)</f>
        <v>21</v>
      </c>
      <c r="GJ65" s="196" t="s">
        <v>5</v>
      </c>
      <c r="GK65" s="196" t="s">
        <v>6</v>
      </c>
      <c r="GL65" s="196" t="s">
        <v>7</v>
      </c>
      <c r="GM65" s="196" t="s">
        <v>8</v>
      </c>
      <c r="GN65" s="196" t="s">
        <v>9</v>
      </c>
      <c r="GO65" s="196" t="s">
        <v>10</v>
      </c>
      <c r="GP65" s="196" t="s">
        <v>11</v>
      </c>
      <c r="GQ65" s="196" t="s">
        <v>12</v>
      </c>
      <c r="GR65" s="196" t="s">
        <v>13</v>
      </c>
      <c r="GS65" s="196" t="s">
        <v>14</v>
      </c>
      <c r="GT65" s="196" t="s">
        <v>15</v>
      </c>
      <c r="GU65" s="194">
        <f>IF(GI65=24,1,GI65+1)</f>
        <v>22</v>
      </c>
      <c r="GV65" s="196" t="s">
        <v>5</v>
      </c>
      <c r="GW65" s="196" t="s">
        <v>6</v>
      </c>
      <c r="GX65" s="196" t="s">
        <v>7</v>
      </c>
      <c r="GY65" s="196" t="s">
        <v>8</v>
      </c>
      <c r="GZ65" s="196" t="s">
        <v>9</v>
      </c>
      <c r="HA65" s="196" t="s">
        <v>10</v>
      </c>
      <c r="HB65" s="196" t="s">
        <v>11</v>
      </c>
      <c r="HC65" s="196" t="s">
        <v>12</v>
      </c>
      <c r="HD65" s="196" t="s">
        <v>13</v>
      </c>
      <c r="HE65" s="196" t="s">
        <v>14</v>
      </c>
      <c r="HF65" s="196" t="s">
        <v>15</v>
      </c>
      <c r="HG65" s="194">
        <f>IF(GU65=24,1,GU65+1)</f>
        <v>23</v>
      </c>
      <c r="HH65" s="196" t="s">
        <v>5</v>
      </c>
      <c r="HI65" s="196" t="s">
        <v>6</v>
      </c>
      <c r="HJ65" s="196" t="s">
        <v>7</v>
      </c>
      <c r="HK65" s="196" t="s">
        <v>8</v>
      </c>
      <c r="HL65" s="196" t="s">
        <v>9</v>
      </c>
      <c r="HM65" s="196" t="s">
        <v>10</v>
      </c>
      <c r="HN65" s="196" t="s">
        <v>11</v>
      </c>
      <c r="HO65" s="196" t="s">
        <v>12</v>
      </c>
      <c r="HP65" s="196" t="s">
        <v>13</v>
      </c>
      <c r="HQ65" s="196" t="s">
        <v>14</v>
      </c>
      <c r="HR65" s="196" t="s">
        <v>15</v>
      </c>
      <c r="HS65" s="194">
        <f>IF(HG65=24,1,HG65+1)</f>
        <v>24</v>
      </c>
      <c r="HT65" s="196" t="s">
        <v>5</v>
      </c>
      <c r="HU65" s="196" t="s">
        <v>6</v>
      </c>
      <c r="HV65" s="196" t="s">
        <v>7</v>
      </c>
      <c r="HW65" s="196" t="s">
        <v>8</v>
      </c>
      <c r="HX65" s="196" t="s">
        <v>9</v>
      </c>
      <c r="HY65" s="196" t="s">
        <v>10</v>
      </c>
      <c r="HZ65" s="196" t="s">
        <v>11</v>
      </c>
      <c r="IA65" s="196" t="s">
        <v>12</v>
      </c>
      <c r="IB65" s="196" t="s">
        <v>13</v>
      </c>
      <c r="IC65" s="196" t="s">
        <v>14</v>
      </c>
      <c r="ID65" s="196" t="s">
        <v>15</v>
      </c>
      <c r="IE65" s="194">
        <f>IF(HS65=24,1,HS65+1)</f>
        <v>1</v>
      </c>
      <c r="IF65" s="196" t="s">
        <v>5</v>
      </c>
      <c r="IG65" s="196" t="s">
        <v>6</v>
      </c>
      <c r="IH65" s="196" t="s">
        <v>7</v>
      </c>
      <c r="II65" s="196" t="s">
        <v>8</v>
      </c>
      <c r="IJ65" s="196" t="s">
        <v>9</v>
      </c>
      <c r="IK65" s="196" t="s">
        <v>10</v>
      </c>
      <c r="IL65" s="196" t="s">
        <v>11</v>
      </c>
      <c r="IM65" s="196" t="s">
        <v>12</v>
      </c>
      <c r="IN65" s="196" t="s">
        <v>13</v>
      </c>
      <c r="IO65" s="196" t="s">
        <v>14</v>
      </c>
      <c r="IP65" s="196" t="s">
        <v>15</v>
      </c>
      <c r="IQ65" s="194">
        <f>IF(IE65=24,1,IE65+1)</f>
        <v>2</v>
      </c>
      <c r="IR65" s="196" t="s">
        <v>5</v>
      </c>
      <c r="IS65" s="196" t="s">
        <v>6</v>
      </c>
      <c r="IT65" s="196" t="s">
        <v>7</v>
      </c>
      <c r="IU65" s="196" t="s">
        <v>8</v>
      </c>
      <c r="IV65" s="196" t="s">
        <v>9</v>
      </c>
      <c r="IW65" s="196" t="s">
        <v>10</v>
      </c>
      <c r="IX65" s="196" t="s">
        <v>11</v>
      </c>
      <c r="IY65" s="196" t="s">
        <v>12</v>
      </c>
      <c r="IZ65" s="196" t="s">
        <v>13</v>
      </c>
      <c r="JA65" s="196" t="s">
        <v>14</v>
      </c>
      <c r="JB65" s="196" t="s">
        <v>15</v>
      </c>
      <c r="JC65" s="194">
        <f>IF(IQ65=24,1,IQ65+1)</f>
        <v>3</v>
      </c>
      <c r="JD65" s="196" t="s">
        <v>5</v>
      </c>
      <c r="JE65" s="196" t="s">
        <v>6</v>
      </c>
      <c r="JF65" s="196" t="s">
        <v>7</v>
      </c>
      <c r="JG65" s="196" t="s">
        <v>8</v>
      </c>
      <c r="JH65" s="196" t="s">
        <v>9</v>
      </c>
      <c r="JI65" s="196" t="s">
        <v>10</v>
      </c>
      <c r="JJ65" s="196" t="s">
        <v>11</v>
      </c>
      <c r="JK65" s="196" t="s">
        <v>12</v>
      </c>
      <c r="JL65" s="196" t="s">
        <v>13</v>
      </c>
      <c r="JM65" s="196" t="s">
        <v>14</v>
      </c>
      <c r="JN65" s="196" t="s">
        <v>15</v>
      </c>
      <c r="JO65" s="67">
        <v>7</v>
      </c>
      <c r="JP65" s="68" t="s">
        <v>5</v>
      </c>
      <c r="JQ65" s="68" t="s">
        <v>6</v>
      </c>
      <c r="JR65" s="68" t="s">
        <v>7</v>
      </c>
      <c r="JS65" s="68" t="s">
        <v>8</v>
      </c>
      <c r="JT65" s="68" t="s">
        <v>9</v>
      </c>
      <c r="JU65" s="68" t="s">
        <v>10</v>
      </c>
      <c r="JV65" s="68" t="s">
        <v>11</v>
      </c>
      <c r="JW65" s="68" t="s">
        <v>12</v>
      </c>
      <c r="JX65" s="68" t="s">
        <v>13</v>
      </c>
      <c r="JY65" s="68" t="s">
        <v>14</v>
      </c>
      <c r="JZ65" s="68" t="s">
        <v>15</v>
      </c>
      <c r="KA65" s="67">
        <f>IF(JO65=24,1,JO65+1)</f>
        <v>8</v>
      </c>
      <c r="KB65" s="68" t="s">
        <v>5</v>
      </c>
      <c r="KC65" s="68" t="s">
        <v>6</v>
      </c>
      <c r="KD65" s="68" t="s">
        <v>7</v>
      </c>
      <c r="KE65" s="68" t="s">
        <v>8</v>
      </c>
      <c r="KF65" s="68" t="s">
        <v>9</v>
      </c>
      <c r="KG65" s="68" t="s">
        <v>10</v>
      </c>
      <c r="KH65" s="68" t="s">
        <v>11</v>
      </c>
      <c r="KI65" s="68" t="s">
        <v>12</v>
      </c>
      <c r="KJ65" s="68" t="s">
        <v>13</v>
      </c>
      <c r="KK65" s="68" t="s">
        <v>14</v>
      </c>
      <c r="KL65" s="68" t="s">
        <v>15</v>
      </c>
      <c r="KM65" s="67">
        <f>IF(KA65=24,1,KA65+1)</f>
        <v>9</v>
      </c>
      <c r="KN65" s="68" t="s">
        <v>5</v>
      </c>
      <c r="KO65" s="68" t="s">
        <v>6</v>
      </c>
      <c r="KP65" s="68" t="s">
        <v>7</v>
      </c>
      <c r="KQ65" s="68" t="s">
        <v>8</v>
      </c>
      <c r="KR65" s="68" t="s">
        <v>9</v>
      </c>
      <c r="KS65" s="68" t="s">
        <v>10</v>
      </c>
    </row>
    <row r="66" spans="1:341" ht="24.95" customHeight="1">
      <c r="A66" s="192"/>
      <c r="B66" s="585"/>
      <c r="C66" s="586"/>
      <c r="D66" s="66"/>
      <c r="E66" s="1271" t="s">
        <v>533</v>
      </c>
      <c r="F66" s="1272"/>
      <c r="G66" s="1272"/>
      <c r="H66" s="1272"/>
      <c r="I66" s="1272"/>
      <c r="J66" s="1272"/>
      <c r="K66" s="1272"/>
      <c r="L66" s="1272"/>
      <c r="M66" s="1272"/>
      <c r="N66" s="1272"/>
      <c r="O66" s="1272"/>
      <c r="P66" s="1272"/>
      <c r="Q66" s="1272"/>
      <c r="R66" s="1272"/>
      <c r="S66" s="1272"/>
      <c r="T66" s="1272"/>
      <c r="U66" s="1272"/>
      <c r="V66" s="1272"/>
      <c r="W66" s="1272"/>
      <c r="X66" s="1272"/>
      <c r="Y66" s="1272"/>
      <c r="Z66" s="1272"/>
      <c r="AA66" s="1272"/>
      <c r="AB66" s="1272"/>
      <c r="AC66" s="1272"/>
      <c r="AD66" s="1272"/>
      <c r="AE66" s="1272"/>
      <c r="AF66" s="1272"/>
      <c r="AG66" s="1272"/>
      <c r="AH66" s="1272"/>
      <c r="AI66" s="1272"/>
      <c r="AJ66" s="1272"/>
      <c r="AK66" s="1272"/>
      <c r="AL66" s="1272"/>
      <c r="AM66" s="1272"/>
      <c r="AN66" s="1272"/>
      <c r="AO66" s="1272"/>
      <c r="AP66" s="1272"/>
      <c r="AQ66" s="1272"/>
      <c r="AR66" s="1272"/>
      <c r="AS66" s="1272"/>
      <c r="AT66" s="1272"/>
      <c r="AU66" s="1272"/>
      <c r="AV66" s="1272"/>
      <c r="AW66" s="1272"/>
      <c r="AX66" s="1272"/>
      <c r="AY66" s="1272"/>
      <c r="AZ66" s="1272"/>
      <c r="BA66" s="1272"/>
      <c r="BB66" s="1272"/>
      <c r="BC66" s="1272"/>
      <c r="BD66" s="1272"/>
      <c r="BE66" s="1272"/>
      <c r="BF66" s="1272"/>
      <c r="BG66" s="1272"/>
      <c r="BH66" s="1272"/>
      <c r="BI66" s="1272"/>
      <c r="BJ66" s="1272"/>
      <c r="BK66" s="1272"/>
      <c r="BL66" s="1272"/>
      <c r="BM66" s="1272"/>
      <c r="BN66" s="1272"/>
      <c r="BO66" s="1272"/>
      <c r="BP66" s="1272"/>
      <c r="BQ66" s="1272"/>
      <c r="BR66" s="1272"/>
      <c r="BS66" s="1272"/>
      <c r="BT66" s="1272"/>
      <c r="BU66" s="1272"/>
      <c r="BV66" s="1272"/>
      <c r="BW66" s="1272"/>
      <c r="BX66" s="1272"/>
      <c r="BY66" s="1272"/>
      <c r="BZ66" s="1272"/>
      <c r="CA66" s="1272"/>
      <c r="CB66" s="1272"/>
      <c r="CC66" s="1272"/>
      <c r="CD66" s="1272"/>
      <c r="CE66" s="1272"/>
      <c r="CF66" s="1272"/>
      <c r="CG66" s="1272"/>
      <c r="CH66" s="1272"/>
      <c r="CI66" s="1272"/>
      <c r="CJ66" s="1272"/>
      <c r="CK66" s="1272"/>
      <c r="CL66" s="1272"/>
      <c r="CM66" s="1272"/>
      <c r="CN66" s="1272"/>
      <c r="CO66" s="1272"/>
      <c r="CP66" s="1272"/>
      <c r="CQ66" s="1272"/>
      <c r="CR66" s="1272"/>
      <c r="CS66" s="1272"/>
      <c r="CT66" s="1272"/>
      <c r="CU66" s="1272"/>
      <c r="CV66" s="1272"/>
      <c r="CW66" s="1272"/>
      <c r="CX66" s="1272"/>
      <c r="CY66" s="1272"/>
      <c r="CZ66" s="1272"/>
      <c r="DA66" s="1272"/>
      <c r="DB66" s="1272"/>
      <c r="DC66" s="1272"/>
      <c r="DD66" s="1272"/>
      <c r="DE66" s="1272"/>
      <c r="DF66" s="1272"/>
      <c r="DG66" s="1272"/>
      <c r="DH66" s="1272"/>
      <c r="DI66" s="1272"/>
      <c r="DJ66" s="1272"/>
      <c r="DK66" s="1272"/>
      <c r="DL66" s="1272"/>
      <c r="DM66" s="1272"/>
      <c r="DN66" s="1272"/>
      <c r="DO66" s="1272"/>
      <c r="DP66" s="1272"/>
      <c r="DQ66" s="1272"/>
      <c r="DR66" s="1272"/>
      <c r="DS66" s="1272"/>
      <c r="DT66" s="1272"/>
      <c r="DU66" s="1266" t="s">
        <v>515</v>
      </c>
      <c r="DV66" s="1266"/>
      <c r="DW66" s="1266"/>
      <c r="DX66" s="1266"/>
      <c r="DY66" s="1266"/>
      <c r="DZ66" s="1266"/>
      <c r="EA66" s="1266"/>
      <c r="EB66" s="1266"/>
      <c r="EC66" s="1266"/>
      <c r="ED66" s="1266"/>
      <c r="EE66" s="1266"/>
      <c r="EF66" s="1266"/>
      <c r="EG66" s="1266"/>
      <c r="EH66" s="1266"/>
      <c r="EI66" s="1266"/>
      <c r="EJ66" s="1266"/>
      <c r="EK66" s="1266"/>
      <c r="EL66" s="1266"/>
      <c r="EM66" s="1266"/>
      <c r="EN66" s="1266"/>
      <c r="EO66" s="1266"/>
      <c r="EP66" s="1266"/>
      <c r="EQ66" s="1266"/>
      <c r="ER66" s="1266"/>
      <c r="ES66" s="1266"/>
      <c r="ET66" s="1266"/>
      <c r="EU66" s="1266"/>
      <c r="EV66" s="1266"/>
      <c r="EW66" s="1266"/>
      <c r="EX66" s="1266"/>
      <c r="EY66" s="1266"/>
      <c r="EZ66" s="1266"/>
      <c r="FA66" s="1266"/>
      <c r="FB66" s="1266"/>
      <c r="FC66" s="1266"/>
      <c r="FD66" s="1266"/>
      <c r="FE66" s="1266"/>
      <c r="FF66" s="1266"/>
      <c r="FG66" s="1266"/>
      <c r="FH66" s="1266"/>
      <c r="FI66" s="1266"/>
      <c r="FJ66" s="1266"/>
      <c r="FK66" s="1266"/>
      <c r="FL66" s="1266"/>
      <c r="FM66" s="1266"/>
      <c r="FN66" s="1266"/>
      <c r="FO66" s="1266"/>
      <c r="FP66" s="1266"/>
      <c r="FQ66" s="1266"/>
      <c r="FR66" s="1266"/>
      <c r="FS66" s="1266"/>
      <c r="FT66" s="1266"/>
      <c r="FU66" s="1266"/>
      <c r="FV66" s="1266"/>
      <c r="FW66" s="1266"/>
      <c r="FX66" s="1266"/>
      <c r="FY66" s="1266"/>
      <c r="FZ66" s="1266"/>
      <c r="GA66" s="1266"/>
      <c r="GB66" s="1266"/>
      <c r="GC66" s="1266"/>
      <c r="GD66" s="1266"/>
      <c r="GE66" s="1266"/>
      <c r="GF66" s="1266"/>
      <c r="GG66" s="1266"/>
      <c r="GH66" s="1266"/>
      <c r="GI66" s="1266"/>
      <c r="GJ66" s="1266"/>
      <c r="GK66" s="1266"/>
      <c r="GL66" s="1266"/>
      <c r="GM66" s="1266"/>
      <c r="GN66" s="1266"/>
      <c r="GO66" s="1266"/>
      <c r="GP66" s="1266"/>
      <c r="GQ66" s="1266"/>
      <c r="GR66" s="1266"/>
      <c r="GS66" s="1266"/>
      <c r="GT66" s="1266"/>
      <c r="GU66" s="1266"/>
      <c r="GV66" s="1266"/>
      <c r="GW66" s="1266"/>
      <c r="GX66" s="1266"/>
      <c r="GY66" s="1266"/>
      <c r="GZ66" s="1266"/>
      <c r="HA66" s="1266"/>
      <c r="HB66" s="1266"/>
      <c r="HC66" s="1266"/>
      <c r="HD66" s="1266"/>
      <c r="HE66" s="1266"/>
      <c r="HF66" s="1266"/>
      <c r="HG66" s="1266"/>
      <c r="HH66" s="1266"/>
      <c r="HI66" s="1266"/>
      <c r="HJ66" s="1266"/>
      <c r="HK66" s="1266"/>
      <c r="HL66" s="1266"/>
      <c r="HM66" s="1266"/>
      <c r="HN66" s="1266"/>
      <c r="HO66" s="1266"/>
      <c r="HP66" s="1266"/>
      <c r="HQ66" s="1266"/>
      <c r="HR66" s="1266"/>
      <c r="HS66" s="1266"/>
      <c r="HT66" s="1266"/>
      <c r="HU66" s="1266"/>
      <c r="HV66" s="1266"/>
      <c r="HW66" s="1266"/>
      <c r="HX66" s="1266"/>
      <c r="HY66" s="1266"/>
      <c r="HZ66" s="1266"/>
      <c r="IA66" s="1266"/>
      <c r="IB66" s="1266"/>
      <c r="IC66" s="1266"/>
      <c r="ID66" s="1266"/>
      <c r="IE66" s="1266"/>
      <c r="IF66" s="1266"/>
      <c r="IG66" s="1266"/>
      <c r="IH66" s="1266"/>
      <c r="II66" s="1266"/>
      <c r="IJ66" s="1266"/>
      <c r="IK66" s="1267"/>
    </row>
    <row r="67" spans="1:341" ht="24.95" customHeight="1" thickBot="1">
      <c r="A67" s="197"/>
      <c r="B67" s="197"/>
      <c r="C67" s="197"/>
      <c r="D67" s="198"/>
      <c r="E67" s="1026" t="s">
        <v>534</v>
      </c>
      <c r="F67" s="1027"/>
      <c r="G67" s="1027"/>
      <c r="H67" s="1027"/>
      <c r="I67" s="1027"/>
      <c r="J67" s="1027"/>
      <c r="K67" s="1028"/>
      <c r="L67" s="622"/>
      <c r="M67" s="622"/>
      <c r="N67" s="622"/>
      <c r="O67" s="622"/>
      <c r="P67" s="622"/>
      <c r="Q67" s="622"/>
      <c r="R67" s="622"/>
      <c r="S67" s="622"/>
      <c r="T67" s="622"/>
      <c r="U67" s="622"/>
      <c r="V67" s="622"/>
      <c r="W67" s="622"/>
      <c r="X67" s="622"/>
      <c r="Y67" s="622"/>
      <c r="Z67" s="622"/>
      <c r="AA67" s="622"/>
      <c r="AB67" s="622"/>
      <c r="AC67" s="622"/>
      <c r="AD67" s="622"/>
      <c r="AE67" s="622"/>
      <c r="AF67" s="622"/>
      <c r="AG67" s="622"/>
      <c r="AH67" s="622"/>
      <c r="AI67" s="622"/>
      <c r="AJ67" s="622"/>
      <c r="AK67" s="622"/>
      <c r="AL67" s="622"/>
      <c r="AM67" s="622"/>
      <c r="AN67" s="622"/>
      <c r="AO67" s="622"/>
      <c r="AP67" s="622"/>
      <c r="AQ67" s="622"/>
      <c r="AR67" s="622"/>
      <c r="AS67" s="622"/>
      <c r="AT67" s="622"/>
      <c r="AU67" s="622"/>
      <c r="AV67" s="622"/>
      <c r="AW67" s="622"/>
      <c r="AX67" s="622"/>
      <c r="AY67" s="622"/>
      <c r="AZ67" s="622"/>
      <c r="BA67" s="622"/>
      <c r="BB67" s="622"/>
      <c r="BC67" s="622"/>
      <c r="BD67" s="622"/>
      <c r="BE67" s="622"/>
      <c r="BF67" s="622"/>
      <c r="BG67" s="622"/>
      <c r="BH67" s="622"/>
      <c r="BI67" s="622"/>
      <c r="BJ67" s="622"/>
      <c r="BK67" s="622"/>
      <c r="BL67" s="622"/>
      <c r="BM67" s="622"/>
      <c r="BN67" s="622"/>
      <c r="BO67" s="622"/>
      <c r="BP67" s="622"/>
      <c r="BQ67" s="622"/>
      <c r="BR67" s="622"/>
      <c r="BS67" s="622"/>
      <c r="BT67" s="622"/>
      <c r="BU67" s="622"/>
      <c r="BV67" s="622"/>
      <c r="BW67" s="622"/>
      <c r="BX67" s="622"/>
      <c r="BY67" s="622"/>
      <c r="BZ67" s="622"/>
      <c r="CA67" s="622"/>
      <c r="CB67" s="622"/>
      <c r="CC67" s="622"/>
      <c r="CD67" s="622"/>
      <c r="CE67" s="622"/>
      <c r="CF67" s="622"/>
      <c r="CG67" s="622"/>
      <c r="CH67" s="622"/>
      <c r="CI67" s="622"/>
      <c r="CJ67" s="622"/>
      <c r="CK67" s="622"/>
      <c r="CL67" s="622"/>
      <c r="CM67" s="622"/>
      <c r="CN67" s="622"/>
      <c r="CO67" s="622"/>
      <c r="CP67" s="622"/>
      <c r="CQ67" s="622"/>
      <c r="CR67" s="622"/>
      <c r="CS67" s="622"/>
      <c r="CT67" s="622"/>
      <c r="CU67" s="622"/>
      <c r="CV67" s="622"/>
      <c r="CW67" s="622"/>
      <c r="CX67" s="622"/>
      <c r="CY67" s="622"/>
      <c r="CZ67" s="622"/>
      <c r="DA67" s="622"/>
      <c r="DB67" s="622"/>
      <c r="DC67" s="622"/>
      <c r="DD67" s="622"/>
      <c r="DE67" s="622"/>
      <c r="DF67" s="622"/>
      <c r="DG67" s="654"/>
      <c r="DH67" s="654"/>
      <c r="DI67" s="654"/>
      <c r="DJ67" s="654"/>
      <c r="DK67" s="654"/>
      <c r="DL67" s="654"/>
      <c r="DM67" s="654"/>
      <c r="DN67" s="654"/>
      <c r="DO67" s="654"/>
      <c r="DP67" s="654"/>
      <c r="DQ67" s="654"/>
      <c r="DR67" s="654"/>
      <c r="DS67" s="654"/>
      <c r="DT67" s="654"/>
      <c r="DU67" s="654"/>
      <c r="DV67" s="654"/>
      <c r="DW67" s="654"/>
      <c r="DX67" s="654"/>
      <c r="DY67" s="622"/>
      <c r="DZ67" s="622"/>
      <c r="EA67" s="622"/>
      <c r="EB67" s="622"/>
      <c r="EC67" s="622"/>
      <c r="ED67" s="622"/>
      <c r="EE67" s="622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</row>
    <row r="68" spans="1:341" ht="24.95" customHeight="1" thickBot="1">
      <c r="A68" s="1216" t="s">
        <v>200</v>
      </c>
      <c r="B68" s="1216"/>
      <c r="C68" s="1217"/>
      <c r="D68" s="1211" t="s">
        <v>201</v>
      </c>
      <c r="E68" s="1029"/>
      <c r="F68" s="1030"/>
      <c r="G68" s="1030"/>
      <c r="H68" s="1030"/>
      <c r="I68" s="1030"/>
      <c r="J68" s="1030"/>
      <c r="K68" s="1031"/>
      <c r="L68" s="1032" t="s">
        <v>979</v>
      </c>
      <c r="M68" s="1033"/>
      <c r="N68" s="1033"/>
      <c r="O68" s="1034"/>
      <c r="P68" s="1035" t="s">
        <v>556</v>
      </c>
      <c r="Q68" s="1036"/>
      <c r="R68" s="1036"/>
      <c r="S68" s="1036"/>
      <c r="T68" s="1036"/>
      <c r="U68" s="1036"/>
      <c r="V68" s="1036"/>
      <c r="W68" s="1036"/>
      <c r="X68" s="1036"/>
      <c r="Y68" s="1036"/>
      <c r="Z68" s="1036"/>
      <c r="AA68" s="1036"/>
      <c r="AB68" s="1036"/>
      <c r="AC68" s="1037"/>
      <c r="AN68" s="1032" t="s">
        <v>981</v>
      </c>
      <c r="AO68" s="1033"/>
      <c r="AP68" s="1033"/>
      <c r="AQ68" s="1034"/>
      <c r="AR68" s="1035" t="s">
        <v>556</v>
      </c>
      <c r="AS68" s="1036"/>
      <c r="AT68" s="1036"/>
      <c r="AU68" s="1036"/>
      <c r="AV68" s="1036"/>
      <c r="AW68" s="1036"/>
      <c r="AX68" s="1036"/>
      <c r="AY68" s="1036"/>
      <c r="AZ68" s="1036"/>
      <c r="BA68" s="1036"/>
      <c r="BB68" s="1036"/>
      <c r="BC68" s="1036"/>
      <c r="BD68" s="1036"/>
      <c r="BE68" s="1037"/>
      <c r="BN68" s="1032" t="s">
        <v>983</v>
      </c>
      <c r="BO68" s="1033"/>
      <c r="BP68" s="1033"/>
      <c r="BQ68" s="1034"/>
      <c r="BR68" s="1035" t="s">
        <v>556</v>
      </c>
      <c r="BS68" s="1036"/>
      <c r="BT68" s="1036"/>
      <c r="BU68" s="1036"/>
      <c r="BV68" s="1036"/>
      <c r="BW68" s="1036"/>
      <c r="BX68" s="1036"/>
      <c r="BY68" s="1036"/>
      <c r="BZ68" s="1036"/>
      <c r="CA68" s="1036"/>
      <c r="CB68" s="1036"/>
      <c r="CC68" s="1036"/>
      <c r="CD68" s="1036"/>
      <c r="CE68" s="1037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55"/>
      <c r="DH68" s="655"/>
      <c r="DI68" s="655"/>
      <c r="DJ68" s="655"/>
      <c r="DK68" s="655"/>
      <c r="DL68" s="655"/>
      <c r="DM68" s="655"/>
      <c r="DN68" s="655"/>
      <c r="DO68" s="655"/>
      <c r="DP68" s="655"/>
      <c r="DQ68" s="655"/>
      <c r="DR68" s="655"/>
      <c r="DS68" s="655"/>
      <c r="DT68" s="655"/>
      <c r="DU68" s="655"/>
      <c r="DV68" s="655"/>
      <c r="DW68" s="655"/>
      <c r="DX68" s="655"/>
      <c r="DY68" s="629"/>
      <c r="DZ68" s="629"/>
      <c r="EA68" s="629"/>
      <c r="EB68" s="629"/>
      <c r="EC68" s="629"/>
      <c r="ED68" s="629"/>
      <c r="EE68" s="629"/>
      <c r="EF68" s="981" t="s">
        <v>897</v>
      </c>
      <c r="EG68" s="982"/>
      <c r="EH68" s="982"/>
      <c r="EI68" s="982"/>
      <c r="EJ68" s="982"/>
      <c r="EK68" s="982"/>
      <c r="EL68" s="982"/>
      <c r="EM68" s="982"/>
      <c r="EN68" s="982"/>
      <c r="EO68" s="982"/>
      <c r="EP68" s="982"/>
      <c r="EQ68" s="983"/>
      <c r="ER68" s="984" t="s">
        <v>551</v>
      </c>
      <c r="ES68" s="985"/>
      <c r="ET68" s="985"/>
      <c r="EU68" s="985"/>
      <c r="EV68" s="985"/>
      <c r="EW68" s="985"/>
      <c r="EX68" s="985"/>
      <c r="EY68" s="985"/>
      <c r="EZ68" s="985"/>
      <c r="FA68" s="986"/>
      <c r="FB68" s="987" t="s">
        <v>898</v>
      </c>
      <c r="FC68" s="988"/>
      <c r="FD68" s="988"/>
      <c r="FE68" s="989"/>
      <c r="FF68" s="984" t="s">
        <v>551</v>
      </c>
      <c r="FG68" s="985"/>
      <c r="FH68" s="985"/>
      <c r="FI68" s="985"/>
      <c r="FJ68" s="985"/>
      <c r="FK68" s="985"/>
      <c r="FL68" s="985"/>
      <c r="FM68" s="985"/>
      <c r="FN68" s="985"/>
      <c r="FO68" s="986"/>
      <c r="FP68" s="987" t="s">
        <v>898</v>
      </c>
      <c r="FQ68" s="988"/>
      <c r="FR68" s="988"/>
      <c r="FS68" s="989"/>
      <c r="FT68" s="990" t="s">
        <v>899</v>
      </c>
      <c r="FU68" s="991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</row>
    <row r="69" spans="1:341" ht="24.95" customHeight="1" thickBot="1">
      <c r="A69" s="1218"/>
      <c r="B69" s="1218"/>
      <c r="C69" s="1219"/>
      <c r="D69" s="1212"/>
      <c r="E69" s="1029"/>
      <c r="F69" s="1030"/>
      <c r="G69" s="1030"/>
      <c r="H69" s="1030"/>
      <c r="I69" s="1030"/>
      <c r="J69" s="1030"/>
      <c r="K69" s="1031"/>
      <c r="L69" s="1056"/>
      <c r="M69" s="1057"/>
      <c r="N69" s="1058">
        <v>3</v>
      </c>
      <c r="O69" s="1059"/>
      <c r="P69" s="1012" t="s">
        <v>557</v>
      </c>
      <c r="Q69" s="1013"/>
      <c r="R69" s="1013"/>
      <c r="S69" s="1013"/>
      <c r="T69" s="1013"/>
      <c r="U69" s="1014"/>
      <c r="V69" s="1015">
        <v>4</v>
      </c>
      <c r="W69" s="1016"/>
      <c r="X69" s="1017" t="s">
        <v>551</v>
      </c>
      <c r="Y69" s="1018"/>
      <c r="Z69" s="1018"/>
      <c r="AA69" s="1018"/>
      <c r="AB69" s="1018"/>
      <c r="AC69" s="1019"/>
      <c r="AN69" s="1056"/>
      <c r="AO69" s="1057"/>
      <c r="AP69" s="1058">
        <v>3</v>
      </c>
      <c r="AQ69" s="1059"/>
      <c r="AR69" s="1012" t="s">
        <v>557</v>
      </c>
      <c r="AS69" s="1013"/>
      <c r="AT69" s="1013"/>
      <c r="AU69" s="1013"/>
      <c r="AV69" s="1013"/>
      <c r="AW69" s="1014"/>
      <c r="AX69" s="1015">
        <v>4</v>
      </c>
      <c r="AY69" s="1016"/>
      <c r="AZ69" s="1017" t="s">
        <v>551</v>
      </c>
      <c r="BA69" s="1018"/>
      <c r="BB69" s="1018"/>
      <c r="BC69" s="1018"/>
      <c r="BD69" s="1018"/>
      <c r="BE69" s="1019"/>
      <c r="BN69" s="1056"/>
      <c r="BO69" s="1057"/>
      <c r="BP69" s="1058">
        <v>3</v>
      </c>
      <c r="BQ69" s="1059"/>
      <c r="BR69" s="1012" t="s">
        <v>557</v>
      </c>
      <c r="BS69" s="1013"/>
      <c r="BT69" s="1013"/>
      <c r="BU69" s="1013"/>
      <c r="BV69" s="1013"/>
      <c r="BW69" s="1014"/>
      <c r="BX69" s="1015">
        <v>4</v>
      </c>
      <c r="BY69" s="1016"/>
      <c r="BZ69" s="1017" t="s">
        <v>551</v>
      </c>
      <c r="CA69" s="1018"/>
      <c r="CB69" s="1018"/>
      <c r="CC69" s="1018"/>
      <c r="CD69" s="1018"/>
      <c r="CE69" s="101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55"/>
      <c r="DH69" s="655"/>
      <c r="DI69" s="655"/>
      <c r="DJ69" s="655"/>
      <c r="DK69" s="655"/>
      <c r="DL69" s="655"/>
      <c r="DM69" s="655"/>
      <c r="DN69" s="655"/>
      <c r="DO69" s="655"/>
      <c r="DP69" s="655"/>
      <c r="DQ69" s="655"/>
      <c r="DR69" s="655"/>
      <c r="DS69" s="655"/>
      <c r="DT69" s="655"/>
      <c r="DU69" s="655"/>
      <c r="DV69" s="655"/>
      <c r="DW69" s="655"/>
      <c r="DX69" s="655"/>
      <c r="DY69" s="629"/>
      <c r="DZ69" s="629"/>
      <c r="EA69" s="629"/>
      <c r="EB69" s="629"/>
      <c r="EC69" s="629"/>
      <c r="ED69" s="629"/>
      <c r="EE69" s="629"/>
      <c r="EF69" s="963" t="s">
        <v>900</v>
      </c>
      <c r="EG69" s="964"/>
      <c r="EH69" s="964"/>
      <c r="EI69" s="964"/>
      <c r="EJ69" s="964"/>
      <c r="EK69" s="964"/>
      <c r="EL69" s="964"/>
      <c r="EM69" s="964"/>
      <c r="EN69" s="964"/>
      <c r="EO69" s="964"/>
      <c r="EP69" s="964"/>
      <c r="EQ69" s="965"/>
      <c r="ER69" s="963" t="s">
        <v>901</v>
      </c>
      <c r="ES69" s="964"/>
      <c r="ET69" s="964"/>
      <c r="EU69" s="964"/>
      <c r="EV69" s="964"/>
      <c r="EW69" s="964"/>
      <c r="EX69" s="964"/>
      <c r="EY69" s="964"/>
      <c r="EZ69" s="964"/>
      <c r="FA69" s="965"/>
      <c r="FB69" s="966"/>
      <c r="FC69" s="967"/>
      <c r="FD69" s="968" t="s">
        <v>553</v>
      </c>
      <c r="FE69" s="969"/>
      <c r="FF69" s="970" t="s">
        <v>44</v>
      </c>
      <c r="FG69" s="971"/>
      <c r="FH69" s="971"/>
      <c r="FI69" s="971"/>
      <c r="FJ69" s="971"/>
      <c r="FK69" s="971"/>
      <c r="FL69" s="971"/>
      <c r="FM69" s="971"/>
      <c r="FN69" s="971"/>
      <c r="FO69" s="971"/>
      <c r="FP69" s="971"/>
      <c r="FQ69" s="971"/>
      <c r="FR69" s="971"/>
      <c r="FS69" s="971"/>
      <c r="FT69" s="971"/>
      <c r="FU69" s="971"/>
      <c r="FV69" s="971"/>
      <c r="FW69" s="971"/>
      <c r="FX69" s="971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</row>
    <row r="70" spans="1:341" ht="24.95" customHeight="1" thickBot="1">
      <c r="A70" s="1218"/>
      <c r="B70" s="1218"/>
      <c r="C70" s="1219"/>
      <c r="D70" s="1211" t="s">
        <v>202</v>
      </c>
      <c r="E70" s="1029"/>
      <c r="F70" s="1030"/>
      <c r="G70" s="1030"/>
      <c r="H70" s="1030"/>
      <c r="I70" s="1030"/>
      <c r="J70" s="1030"/>
      <c r="K70" s="1031"/>
      <c r="T70" s="1005" t="s">
        <v>979</v>
      </c>
      <c r="U70" s="1006"/>
      <c r="V70" s="1007"/>
      <c r="W70" s="1002" t="s">
        <v>558</v>
      </c>
      <c r="X70" s="1003"/>
      <c r="Y70" s="1003"/>
      <c r="Z70" s="1003"/>
      <c r="AA70" s="1003"/>
      <c r="AB70" s="1003"/>
      <c r="AC70" s="1003"/>
      <c r="AD70" s="1003"/>
      <c r="AE70" s="1003"/>
      <c r="AF70" s="1003"/>
      <c r="AG70" s="1003"/>
      <c r="AH70" s="1003"/>
      <c r="AI70" s="1003"/>
      <c r="AJ70" s="1003"/>
      <c r="AK70" s="1003"/>
      <c r="AL70" s="1004"/>
      <c r="AU70" s="1005" t="s">
        <v>981</v>
      </c>
      <c r="AV70" s="1006"/>
      <c r="AW70" s="1007"/>
      <c r="AX70" s="1002" t="s">
        <v>558</v>
      </c>
      <c r="AY70" s="1003"/>
      <c r="AZ70" s="1003"/>
      <c r="BA70" s="1003"/>
      <c r="BB70" s="1003"/>
      <c r="BC70" s="1003"/>
      <c r="BD70" s="1003"/>
      <c r="BE70" s="1003"/>
      <c r="BF70" s="1003"/>
      <c r="BG70" s="1003"/>
      <c r="BH70" s="1003"/>
      <c r="BI70" s="1003"/>
      <c r="BJ70" s="1003"/>
      <c r="BK70" s="1003"/>
      <c r="BL70" s="1003"/>
      <c r="BM70" s="1004"/>
      <c r="BU70" s="1005" t="s">
        <v>983</v>
      </c>
      <c r="BV70" s="1006"/>
      <c r="BW70" s="1007"/>
      <c r="BX70" s="1002" t="s">
        <v>558</v>
      </c>
      <c r="BY70" s="1003"/>
      <c r="BZ70" s="1003"/>
      <c r="CA70" s="1003"/>
      <c r="CB70" s="1003"/>
      <c r="CC70" s="1003"/>
      <c r="CD70" s="1003"/>
      <c r="CE70" s="1003"/>
      <c r="CF70" s="1003"/>
      <c r="CG70" s="1003"/>
      <c r="CH70" s="1003"/>
      <c r="CI70" s="1003"/>
      <c r="CJ70" s="1003"/>
      <c r="CK70" s="1003"/>
      <c r="CL70" s="1003"/>
      <c r="CM70" s="1004"/>
      <c r="CO70" s="957" t="s">
        <v>559</v>
      </c>
      <c r="CP70" s="958"/>
      <c r="CQ70" s="958"/>
      <c r="CR70" s="958"/>
      <c r="CS70" s="958"/>
      <c r="CT70" s="958"/>
      <c r="CU70" s="958"/>
      <c r="CV70" s="958"/>
      <c r="CW70" s="958"/>
      <c r="CX70" s="958"/>
      <c r="CY70" s="958"/>
      <c r="CZ70" s="958"/>
      <c r="DA70" s="959"/>
      <c r="DB70" s="629"/>
      <c r="DC70" s="629"/>
      <c r="DD70" s="351"/>
      <c r="DE70" s="629"/>
      <c r="DF70" s="629"/>
      <c r="DG70" s="655"/>
      <c r="DH70" s="655"/>
      <c r="DI70" s="655"/>
      <c r="DJ70" s="655"/>
      <c r="DK70" s="655"/>
      <c r="DL70" s="655"/>
      <c r="DM70" s="655"/>
      <c r="DN70" s="655"/>
      <c r="DO70" s="655"/>
      <c r="DP70" s="655"/>
      <c r="DQ70" s="655"/>
      <c r="DR70" s="655"/>
      <c r="DS70" s="655"/>
      <c r="DT70" s="655"/>
      <c r="DU70" s="655"/>
      <c r="DV70" s="655"/>
      <c r="DW70" s="655"/>
      <c r="DX70" s="655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FI70" s="981" t="s">
        <v>897</v>
      </c>
      <c r="FJ70" s="982"/>
      <c r="FK70" s="982"/>
      <c r="FL70" s="982"/>
      <c r="FM70" s="982"/>
      <c r="FN70" s="982"/>
      <c r="FO70" s="982"/>
      <c r="FP70" s="982"/>
      <c r="FQ70" s="982"/>
      <c r="FR70" s="982"/>
      <c r="FS70" s="982"/>
      <c r="FT70" s="983"/>
      <c r="FU70" s="984" t="s">
        <v>551</v>
      </c>
      <c r="FV70" s="985"/>
      <c r="FW70" s="985"/>
      <c r="FX70" s="985"/>
      <c r="FY70" s="985"/>
      <c r="FZ70" s="985"/>
      <c r="GA70" s="985"/>
      <c r="GB70" s="985"/>
      <c r="GC70" s="985"/>
      <c r="GD70" s="986"/>
      <c r="GE70" s="987" t="s">
        <v>898</v>
      </c>
      <c r="GF70" s="988"/>
      <c r="GG70" s="988"/>
      <c r="GH70" s="989"/>
      <c r="GI70" s="984" t="s">
        <v>551</v>
      </c>
      <c r="GJ70" s="985"/>
      <c r="GK70" s="985"/>
      <c r="GL70" s="985"/>
      <c r="GM70" s="985"/>
      <c r="GN70" s="985"/>
      <c r="GO70" s="985"/>
      <c r="GP70" s="985"/>
      <c r="GQ70" s="985"/>
      <c r="GR70" s="986"/>
      <c r="GS70" s="987" t="s">
        <v>898</v>
      </c>
      <c r="GT70" s="988"/>
      <c r="GU70" s="988"/>
      <c r="GV70" s="989"/>
      <c r="GW70" s="990" t="s">
        <v>899</v>
      </c>
      <c r="GX70" s="991"/>
      <c r="HA70" s="629"/>
    </row>
    <row r="71" spans="1:341" ht="24.95" customHeight="1" thickBot="1">
      <c r="A71" s="1218"/>
      <c r="B71" s="1218"/>
      <c r="C71" s="1219"/>
      <c r="D71" s="1212"/>
      <c r="E71" s="1029"/>
      <c r="F71" s="1030"/>
      <c r="G71" s="1030"/>
      <c r="H71" s="1030"/>
      <c r="I71" s="1030"/>
      <c r="J71" s="1030"/>
      <c r="K71" s="1031"/>
      <c r="T71" s="602">
        <v>3</v>
      </c>
      <c r="U71" s="1020" t="s">
        <v>557</v>
      </c>
      <c r="V71" s="1021"/>
      <c r="W71" s="1021"/>
      <c r="X71" s="1022"/>
      <c r="Y71" s="1047" t="s">
        <v>560</v>
      </c>
      <c r="Z71" s="1048"/>
      <c r="AA71" s="1048"/>
      <c r="AB71" s="1048"/>
      <c r="AC71" s="1048"/>
      <c r="AD71" s="1048"/>
      <c r="AE71" s="1048"/>
      <c r="AF71" s="1049"/>
      <c r="AG71" s="1015">
        <v>4</v>
      </c>
      <c r="AH71" s="1016"/>
      <c r="AI71" s="1017" t="s">
        <v>551</v>
      </c>
      <c r="AJ71" s="1018"/>
      <c r="AK71" s="1018"/>
      <c r="AL71" s="1019"/>
      <c r="AU71" s="602">
        <v>3</v>
      </c>
      <c r="AV71" s="1020" t="s">
        <v>557</v>
      </c>
      <c r="AW71" s="1021"/>
      <c r="AX71" s="1021"/>
      <c r="AY71" s="1022"/>
      <c r="AZ71" s="1047" t="s">
        <v>560</v>
      </c>
      <c r="BA71" s="1048"/>
      <c r="BB71" s="1048"/>
      <c r="BC71" s="1048"/>
      <c r="BD71" s="1048"/>
      <c r="BE71" s="1048"/>
      <c r="BF71" s="1048"/>
      <c r="BG71" s="1049"/>
      <c r="BH71" s="1015">
        <v>4</v>
      </c>
      <c r="BI71" s="1016"/>
      <c r="BJ71" s="1017" t="s">
        <v>551</v>
      </c>
      <c r="BK71" s="1018"/>
      <c r="BL71" s="1018"/>
      <c r="BM71" s="1019"/>
      <c r="BU71" s="602">
        <v>3</v>
      </c>
      <c r="BV71" s="1020" t="s">
        <v>557</v>
      </c>
      <c r="BW71" s="1021"/>
      <c r="BX71" s="1021"/>
      <c r="BY71" s="1022"/>
      <c r="BZ71" s="1047" t="s">
        <v>560</v>
      </c>
      <c r="CA71" s="1048"/>
      <c r="CB71" s="1048"/>
      <c r="CC71" s="1048"/>
      <c r="CD71" s="1048"/>
      <c r="CE71" s="1048"/>
      <c r="CF71" s="1048"/>
      <c r="CG71" s="1049"/>
      <c r="CH71" s="1015">
        <v>4</v>
      </c>
      <c r="CI71" s="1016"/>
      <c r="CJ71" s="1017" t="s">
        <v>551</v>
      </c>
      <c r="CK71" s="1018"/>
      <c r="CL71" s="1018"/>
      <c r="CM71" s="1019"/>
      <c r="CO71" s="1050"/>
      <c r="CP71" s="1051"/>
      <c r="CQ71" s="1051"/>
      <c r="CR71" s="1051"/>
      <c r="CS71" s="1051"/>
      <c r="CT71" s="1051"/>
      <c r="CU71" s="1051"/>
      <c r="CV71" s="1051"/>
      <c r="CW71" s="1051"/>
      <c r="CX71" s="1051"/>
      <c r="CY71" s="1051"/>
      <c r="CZ71" s="1051"/>
      <c r="DA71" s="1052"/>
      <c r="DB71" s="629"/>
      <c r="DC71" s="629"/>
      <c r="DD71" s="351"/>
      <c r="DE71" s="629"/>
      <c r="DF71" s="629"/>
      <c r="DG71" s="655"/>
      <c r="DH71" s="655"/>
      <c r="DI71" s="655"/>
      <c r="DJ71" s="655"/>
      <c r="DK71" s="655"/>
      <c r="DL71" s="655"/>
      <c r="DM71" s="655"/>
      <c r="DN71" s="655"/>
      <c r="DO71" s="655"/>
      <c r="DP71" s="655"/>
      <c r="DQ71" s="655"/>
      <c r="DR71" s="655"/>
      <c r="DS71" s="655"/>
      <c r="DT71" s="655"/>
      <c r="DU71" s="655"/>
      <c r="DV71" s="655"/>
      <c r="DW71" s="655"/>
      <c r="DX71" s="655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FI71" s="963" t="s">
        <v>900</v>
      </c>
      <c r="FJ71" s="964"/>
      <c r="FK71" s="964"/>
      <c r="FL71" s="964"/>
      <c r="FM71" s="964"/>
      <c r="FN71" s="964"/>
      <c r="FO71" s="964"/>
      <c r="FP71" s="964"/>
      <c r="FQ71" s="964"/>
      <c r="FR71" s="964"/>
      <c r="FS71" s="964"/>
      <c r="FT71" s="965"/>
      <c r="FU71" s="963" t="s">
        <v>901</v>
      </c>
      <c r="FV71" s="964"/>
      <c r="FW71" s="964"/>
      <c r="FX71" s="964"/>
      <c r="FY71" s="964"/>
      <c r="FZ71" s="964"/>
      <c r="GA71" s="964"/>
      <c r="GB71" s="964"/>
      <c r="GC71" s="964"/>
      <c r="GD71" s="965"/>
      <c r="GE71" s="966"/>
      <c r="GF71" s="967"/>
      <c r="GG71" s="968" t="s">
        <v>553</v>
      </c>
      <c r="GH71" s="969"/>
      <c r="GI71" s="970" t="s">
        <v>44</v>
      </c>
      <c r="GJ71" s="971"/>
      <c r="GK71" s="971"/>
      <c r="GL71" s="971"/>
      <c r="GM71" s="971"/>
      <c r="GN71" s="971"/>
      <c r="GO71" s="971"/>
      <c r="GP71" s="971"/>
      <c r="GQ71" s="971"/>
      <c r="GR71" s="971"/>
      <c r="GS71" s="971"/>
      <c r="GT71" s="971"/>
      <c r="GU71" s="971"/>
      <c r="GV71" s="971"/>
      <c r="GW71" s="971"/>
      <c r="GX71" s="971"/>
      <c r="GY71" s="971"/>
      <c r="GZ71" s="971"/>
      <c r="HA71" s="971"/>
    </row>
    <row r="72" spans="1:341" ht="24.95" customHeight="1" thickBot="1">
      <c r="A72" s="1218"/>
      <c r="B72" s="1218"/>
      <c r="C72" s="1219"/>
      <c r="D72" s="1211" t="s">
        <v>203</v>
      </c>
      <c r="E72" s="1029"/>
      <c r="F72" s="1030"/>
      <c r="G72" s="1030"/>
      <c r="H72" s="1030"/>
      <c r="I72" s="1030"/>
      <c r="J72" s="1030"/>
      <c r="K72" s="1031"/>
      <c r="L72" s="629"/>
      <c r="M72" s="629"/>
      <c r="N72" s="629"/>
      <c r="O72" s="629"/>
      <c r="P72" s="629"/>
      <c r="Q72" s="629"/>
      <c r="R72" s="629"/>
      <c r="S72" s="629"/>
      <c r="T72" s="629"/>
      <c r="U72" s="629"/>
      <c r="V72" s="629"/>
      <c r="W72" s="629"/>
      <c r="X72" s="629"/>
      <c r="Y72" s="629"/>
      <c r="Z72" s="629"/>
      <c r="AA72" s="629"/>
      <c r="AC72" s="65"/>
      <c r="AD72" s="65"/>
      <c r="AE72" s="1053">
        <v>111</v>
      </c>
      <c r="AF72" s="1054"/>
      <c r="AG72" s="1054"/>
      <c r="AH72" s="1055"/>
      <c r="AI72" s="1002" t="s">
        <v>561</v>
      </c>
      <c r="AJ72" s="1003"/>
      <c r="AK72" s="1003"/>
      <c r="AL72" s="1003"/>
      <c r="AM72" s="1003"/>
      <c r="AN72" s="1003"/>
      <c r="AO72" s="1003"/>
      <c r="AP72" s="1003"/>
      <c r="AQ72" s="1003"/>
      <c r="AR72" s="1004"/>
      <c r="AS72" s="629"/>
      <c r="AT72" s="629"/>
      <c r="AU72" s="629"/>
      <c r="AV72" s="629"/>
      <c r="AW72" s="629"/>
      <c r="AX72" s="629"/>
      <c r="AY72" s="629"/>
      <c r="AZ72" s="629"/>
      <c r="BA72" s="629"/>
      <c r="BB72" s="629"/>
      <c r="BC72" s="629"/>
      <c r="BD72" s="629"/>
      <c r="BE72" s="629"/>
      <c r="BF72" s="1053">
        <v>113</v>
      </c>
      <c r="BG72" s="1054"/>
      <c r="BH72" s="1054"/>
      <c r="BI72" s="1055"/>
      <c r="BJ72" s="1002" t="s">
        <v>561</v>
      </c>
      <c r="BK72" s="1003"/>
      <c r="BL72" s="1003"/>
      <c r="BM72" s="1003"/>
      <c r="BN72" s="1003"/>
      <c r="BO72" s="1003"/>
      <c r="BP72" s="1003"/>
      <c r="BQ72" s="1003"/>
      <c r="BR72" s="1003"/>
      <c r="BS72" s="1004"/>
      <c r="BT72" s="629"/>
      <c r="BU72" s="629"/>
      <c r="BV72" s="629"/>
      <c r="BW72" s="629"/>
      <c r="BX72" s="629"/>
      <c r="BY72" s="629"/>
      <c r="BZ72" s="629"/>
      <c r="CA72" s="629"/>
      <c r="CB72" s="629"/>
      <c r="CG72" s="1053">
        <v>115</v>
      </c>
      <c r="CH72" s="1054"/>
      <c r="CI72" s="1054"/>
      <c r="CJ72" s="1055"/>
      <c r="CK72" s="1002" t="s">
        <v>561</v>
      </c>
      <c r="CL72" s="1003"/>
      <c r="CM72" s="1003"/>
      <c r="CN72" s="1003"/>
      <c r="CO72" s="1003"/>
      <c r="CP72" s="1003"/>
      <c r="CQ72" s="1003"/>
      <c r="CR72" s="1003"/>
      <c r="CS72" s="1003"/>
      <c r="CT72" s="1004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55"/>
      <c r="DH72" s="655"/>
      <c r="DI72" s="655"/>
      <c r="DJ72" s="655"/>
      <c r="DK72" s="655"/>
      <c r="DL72" s="655"/>
      <c r="DM72" s="655"/>
      <c r="DN72" s="655"/>
      <c r="DO72" s="655"/>
      <c r="DP72" s="655"/>
      <c r="DQ72" s="655"/>
      <c r="DR72" s="655"/>
      <c r="DS72" s="655"/>
      <c r="DT72" s="655"/>
      <c r="DU72" s="655"/>
      <c r="DV72" s="655"/>
      <c r="DW72" s="655"/>
      <c r="DX72" s="655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2"/>
      <c r="FA72" s="622"/>
      <c r="FB72" s="622"/>
      <c r="FC72" s="622"/>
      <c r="FD72" s="622"/>
      <c r="FE72" s="622"/>
      <c r="FF72" s="622"/>
      <c r="FG72" s="622"/>
      <c r="FH72" s="622"/>
      <c r="FI72" s="622"/>
      <c r="FJ72" s="622"/>
      <c r="FK72" s="622"/>
      <c r="FL72" s="622"/>
      <c r="FM72" s="622"/>
      <c r="FN72" s="622"/>
      <c r="FO72" s="622"/>
      <c r="FP72" s="622"/>
      <c r="FQ72" s="622"/>
      <c r="FR72" s="622"/>
      <c r="FS72" s="622"/>
      <c r="FT72" s="622"/>
      <c r="FU72" s="622"/>
      <c r="FV72" s="622"/>
      <c r="FW72" s="622"/>
      <c r="FX72" s="622"/>
    </row>
    <row r="73" spans="1:341" ht="24.95" customHeight="1" thickBot="1">
      <c r="A73" s="1220"/>
      <c r="B73" s="1220"/>
      <c r="C73" s="1221"/>
      <c r="D73" s="1212"/>
      <c r="E73" s="1029"/>
      <c r="F73" s="1030"/>
      <c r="G73" s="1030"/>
      <c r="H73" s="1030"/>
      <c r="I73" s="1030"/>
      <c r="J73" s="1030"/>
      <c r="K73" s="1031"/>
      <c r="R73" s="629"/>
      <c r="S73" s="629"/>
      <c r="T73" s="629"/>
      <c r="U73" s="629"/>
      <c r="V73" s="629"/>
      <c r="W73" s="629"/>
      <c r="X73" s="629"/>
      <c r="Y73" s="629"/>
      <c r="Z73" s="629"/>
      <c r="AA73" s="629"/>
      <c r="AB73" s="629"/>
      <c r="AC73" s="629"/>
      <c r="AD73" s="629"/>
      <c r="AE73" s="1008"/>
      <c r="AF73" s="1009"/>
      <c r="AG73" s="1010">
        <v>3</v>
      </c>
      <c r="AH73" s="1011"/>
      <c r="AI73" s="1012" t="s">
        <v>557</v>
      </c>
      <c r="AJ73" s="1013"/>
      <c r="AK73" s="1013"/>
      <c r="AL73" s="1014"/>
      <c r="AM73" s="1015">
        <v>4</v>
      </c>
      <c r="AN73" s="1016"/>
      <c r="AO73" s="1017" t="s">
        <v>551</v>
      </c>
      <c r="AP73" s="1018"/>
      <c r="AQ73" s="1018"/>
      <c r="AR73" s="1019"/>
      <c r="BC73" s="65"/>
      <c r="BD73" s="65"/>
      <c r="BE73" s="65"/>
      <c r="BF73" s="1008"/>
      <c r="BG73" s="1009"/>
      <c r="BH73" s="1010">
        <v>3</v>
      </c>
      <c r="BI73" s="1011"/>
      <c r="BJ73" s="1012" t="s">
        <v>557</v>
      </c>
      <c r="BK73" s="1013"/>
      <c r="BL73" s="1013"/>
      <c r="BM73" s="1014"/>
      <c r="BN73" s="1015">
        <v>4</v>
      </c>
      <c r="BO73" s="1016"/>
      <c r="BP73" s="1017" t="s">
        <v>551</v>
      </c>
      <c r="BQ73" s="1018"/>
      <c r="BR73" s="1018"/>
      <c r="BS73" s="1019"/>
      <c r="BY73" s="629"/>
      <c r="BZ73" s="629"/>
      <c r="CA73" s="629"/>
      <c r="CB73" s="629"/>
      <c r="CG73" s="1008"/>
      <c r="CH73" s="1009"/>
      <c r="CI73" s="1010">
        <v>3</v>
      </c>
      <c r="CJ73" s="1011"/>
      <c r="CK73" s="1012" t="s">
        <v>557</v>
      </c>
      <c r="CL73" s="1013"/>
      <c r="CM73" s="1013"/>
      <c r="CN73" s="1014"/>
      <c r="CO73" s="1015">
        <v>4</v>
      </c>
      <c r="CP73" s="1016"/>
      <c r="CQ73" s="1017" t="s">
        <v>551</v>
      </c>
      <c r="CR73" s="1018"/>
      <c r="CS73" s="1018"/>
      <c r="CT73" s="1019"/>
      <c r="CZ73" s="629"/>
      <c r="DA73" s="629"/>
      <c r="DB73" s="629"/>
      <c r="DC73" s="629"/>
      <c r="DD73" s="629"/>
      <c r="DE73" s="629"/>
      <c r="DF73" s="629"/>
      <c r="DG73" s="655"/>
      <c r="DH73" s="655"/>
      <c r="DI73" s="655"/>
      <c r="DJ73" s="655"/>
      <c r="DK73" s="655"/>
      <c r="DL73" s="655"/>
      <c r="DM73" s="655"/>
      <c r="DN73" s="655"/>
      <c r="DO73" s="655"/>
      <c r="DP73" s="655"/>
      <c r="DQ73" s="655"/>
      <c r="DR73" s="655"/>
      <c r="DS73" s="655"/>
      <c r="DT73" s="655"/>
      <c r="DU73" s="655"/>
      <c r="DV73" s="655"/>
      <c r="DW73" s="655"/>
      <c r="DX73" s="655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2"/>
      <c r="FA73" s="622"/>
      <c r="FB73" s="622"/>
      <c r="FC73" s="622"/>
      <c r="FD73" s="622"/>
      <c r="FE73" s="622"/>
      <c r="FF73" s="622"/>
      <c r="FG73" s="622"/>
      <c r="FH73" s="622"/>
      <c r="FI73" s="622"/>
      <c r="FJ73" s="622"/>
      <c r="FK73" s="622"/>
      <c r="FL73" s="622"/>
      <c r="FM73" s="622"/>
      <c r="FN73" s="622"/>
      <c r="FO73" s="622"/>
      <c r="FP73" s="622"/>
      <c r="FQ73" s="622"/>
      <c r="FR73" s="622"/>
      <c r="FS73" s="622"/>
      <c r="FT73" s="622"/>
      <c r="FU73" s="622"/>
      <c r="FV73" s="622"/>
      <c r="FW73" s="622"/>
      <c r="FX73" s="622"/>
    </row>
    <row r="74" spans="1:341" ht="24.95" customHeight="1" thickBot="1">
      <c r="A74" s="69"/>
      <c r="B74" s="199"/>
      <c r="C74" s="199"/>
      <c r="D74" s="1211" t="s">
        <v>204</v>
      </c>
      <c r="E74" s="1029"/>
      <c r="F74" s="1030"/>
      <c r="G74" s="1030"/>
      <c r="H74" s="1030"/>
      <c r="I74" s="1030"/>
      <c r="J74" s="1030"/>
      <c r="K74" s="1031"/>
      <c r="L74" s="629"/>
      <c r="M74" s="629"/>
      <c r="N74" s="629"/>
      <c r="O74" s="629"/>
      <c r="P74" s="629"/>
      <c r="Q74" s="629"/>
      <c r="AF74" s="1005" t="s">
        <v>980</v>
      </c>
      <c r="AG74" s="1006"/>
      <c r="AH74" s="1007"/>
      <c r="AI74" s="1002" t="s">
        <v>558</v>
      </c>
      <c r="AJ74" s="1003"/>
      <c r="AK74" s="1003"/>
      <c r="AL74" s="1003"/>
      <c r="AM74" s="1003"/>
      <c r="AN74" s="1003"/>
      <c r="AO74" s="1003"/>
      <c r="AP74" s="1003"/>
      <c r="AQ74" s="1003"/>
      <c r="AR74" s="1003"/>
      <c r="AS74" s="1003"/>
      <c r="AT74" s="1003"/>
      <c r="AU74" s="1003"/>
      <c r="AV74" s="1003"/>
      <c r="AW74" s="1004"/>
      <c r="AY74" s="65"/>
      <c r="AZ74" s="65"/>
      <c r="BA74" s="65"/>
      <c r="BB74" s="629"/>
      <c r="BC74" s="629"/>
      <c r="BD74" s="629"/>
      <c r="BE74" s="629"/>
      <c r="BG74" s="1005" t="s">
        <v>982</v>
      </c>
      <c r="BH74" s="1006"/>
      <c r="BI74" s="1007"/>
      <c r="BJ74" s="1002" t="s">
        <v>558</v>
      </c>
      <c r="BK74" s="1003"/>
      <c r="BL74" s="1003"/>
      <c r="BM74" s="1003"/>
      <c r="BN74" s="1003"/>
      <c r="BO74" s="1003"/>
      <c r="BP74" s="1003"/>
      <c r="BQ74" s="1003"/>
      <c r="BR74" s="1003"/>
      <c r="BS74" s="1003"/>
      <c r="BT74" s="1003"/>
      <c r="BU74" s="1003"/>
      <c r="BV74" s="1003"/>
      <c r="BW74" s="1003"/>
      <c r="BX74" s="1004"/>
      <c r="BY74" s="629"/>
      <c r="BZ74" s="629"/>
      <c r="CA74" s="629"/>
      <c r="CB74" s="629"/>
      <c r="CH74" s="1005" t="s">
        <v>984</v>
      </c>
      <c r="CI74" s="1006"/>
      <c r="CJ74" s="1007"/>
      <c r="CK74" s="1002" t="s">
        <v>558</v>
      </c>
      <c r="CL74" s="1003"/>
      <c r="CM74" s="1003"/>
      <c r="CN74" s="1003"/>
      <c r="CO74" s="1003"/>
      <c r="CP74" s="1003"/>
      <c r="CQ74" s="1003"/>
      <c r="CR74" s="1003"/>
      <c r="CS74" s="1003"/>
      <c r="CT74" s="1003"/>
      <c r="CU74" s="1003"/>
      <c r="CV74" s="1003"/>
      <c r="CW74" s="1003"/>
      <c r="CX74" s="1003"/>
      <c r="CY74" s="1004"/>
      <c r="CZ74" s="629"/>
      <c r="DA74" s="629"/>
      <c r="DB74" s="629"/>
      <c r="DC74" s="629"/>
      <c r="DD74" s="629"/>
      <c r="DE74" s="957" t="s">
        <v>552</v>
      </c>
      <c r="DF74" s="958"/>
      <c r="DG74" s="958"/>
      <c r="DH74" s="958"/>
      <c r="DI74" s="958"/>
      <c r="DJ74" s="958"/>
      <c r="DK74" s="958"/>
      <c r="DL74" s="958"/>
      <c r="DM74" s="958"/>
      <c r="DN74" s="958"/>
      <c r="DO74" s="958"/>
      <c r="DP74" s="959"/>
      <c r="DQ74" s="655"/>
      <c r="DR74" s="655"/>
      <c r="DS74" s="655"/>
      <c r="DT74" s="655"/>
      <c r="DU74" s="655"/>
      <c r="DV74" s="655"/>
      <c r="DW74" s="655"/>
      <c r="DX74" s="655"/>
      <c r="DY74" s="655"/>
      <c r="DZ74" s="655"/>
      <c r="EA74" s="655"/>
      <c r="EB74" s="655"/>
      <c r="EC74" s="655"/>
      <c r="EE74" s="957" t="s">
        <v>562</v>
      </c>
      <c r="EF74" s="958"/>
      <c r="EG74" s="958"/>
      <c r="EH74" s="958"/>
      <c r="EI74" s="958"/>
      <c r="EJ74" s="958"/>
      <c r="EK74" s="958"/>
      <c r="EL74" s="958"/>
      <c r="EM74" s="958"/>
      <c r="EN74" s="958"/>
      <c r="EO74" s="958"/>
      <c r="EP74" s="959"/>
      <c r="EQ74" s="629"/>
      <c r="ER74" s="629"/>
      <c r="ET74" s="975" t="s">
        <v>563</v>
      </c>
      <c r="EU74" s="976"/>
      <c r="EV74" s="976"/>
      <c r="EW74" s="976"/>
      <c r="EX74" s="976"/>
      <c r="EY74" s="976"/>
      <c r="EZ74" s="976"/>
      <c r="FA74" s="976"/>
      <c r="FB74" s="976"/>
      <c r="FC74" s="976"/>
      <c r="FD74" s="976"/>
      <c r="FE74" s="976"/>
      <c r="FF74" s="976"/>
      <c r="FG74" s="976"/>
      <c r="FH74" s="977"/>
      <c r="FI74" s="629"/>
      <c r="FJ74" s="629"/>
      <c r="FK74" s="629"/>
      <c r="FL74" s="629"/>
      <c r="FM74" s="629"/>
      <c r="FN74" s="629"/>
      <c r="FO74" s="629"/>
      <c r="FP74" s="629"/>
      <c r="FQ74" s="629"/>
      <c r="FR74" s="607"/>
      <c r="FS74" s="607"/>
      <c r="FT74" s="607"/>
      <c r="FU74" s="607"/>
      <c r="FV74" s="607"/>
      <c r="FW74" s="607"/>
      <c r="FX74" s="607"/>
      <c r="FY74" s="607"/>
      <c r="GT74" s="972" t="s">
        <v>902</v>
      </c>
      <c r="GU74" s="973"/>
      <c r="GV74" s="973"/>
      <c r="GW74" s="973"/>
      <c r="GX74" s="973"/>
      <c r="GY74" s="973"/>
      <c r="GZ74" s="973"/>
      <c r="HA74" s="973"/>
      <c r="HB74" s="973"/>
      <c r="HC74" s="973"/>
      <c r="HD74" s="973"/>
      <c r="HE74" s="974"/>
      <c r="HI74" s="975" t="s">
        <v>552</v>
      </c>
      <c r="HJ74" s="976"/>
      <c r="HK74" s="976"/>
      <c r="HL74" s="976"/>
      <c r="HM74" s="976"/>
      <c r="HN74" s="976"/>
      <c r="HO74" s="976"/>
      <c r="HP74" s="976"/>
      <c r="HQ74" s="976"/>
      <c r="HR74" s="976"/>
      <c r="HS74" s="976"/>
      <c r="HT74" s="976"/>
      <c r="HU74" s="976"/>
      <c r="HV74" s="976"/>
      <c r="HW74" s="977"/>
      <c r="HX74" s="629"/>
      <c r="HY74" s="629"/>
      <c r="HZ74" s="957" t="s">
        <v>903</v>
      </c>
      <c r="IA74" s="958"/>
      <c r="IB74" s="958"/>
      <c r="IC74" s="958"/>
      <c r="ID74" s="958"/>
      <c r="IE74" s="958"/>
      <c r="IF74" s="958"/>
      <c r="IG74" s="958"/>
      <c r="IH74" s="958"/>
      <c r="II74" s="958"/>
      <c r="IJ74" s="958"/>
      <c r="IK74" s="959"/>
      <c r="IN74" s="957" t="s">
        <v>904</v>
      </c>
      <c r="IO74" s="958"/>
      <c r="IP74" s="958"/>
      <c r="IQ74" s="958"/>
      <c r="IR74" s="958"/>
      <c r="IS74" s="958"/>
      <c r="IT74" s="958"/>
      <c r="IU74" s="958"/>
      <c r="IV74" s="958"/>
      <c r="IW74" s="958"/>
      <c r="IX74" s="958"/>
      <c r="IY74" s="959"/>
    </row>
    <row r="75" spans="1:341" ht="24.95" customHeight="1" thickBot="1">
      <c r="A75" s="71"/>
      <c r="B75" s="199"/>
      <c r="C75" s="199"/>
      <c r="D75" s="1212"/>
      <c r="E75" s="1029"/>
      <c r="F75" s="1030"/>
      <c r="G75" s="1030"/>
      <c r="H75" s="1030"/>
      <c r="I75" s="1030"/>
      <c r="J75" s="1030"/>
      <c r="K75" s="1031"/>
      <c r="L75" s="629"/>
      <c r="M75" s="629"/>
      <c r="N75" s="629"/>
      <c r="O75" s="629"/>
      <c r="P75" s="629"/>
      <c r="Q75" s="629"/>
      <c r="AH75" s="77"/>
      <c r="AI75" s="602">
        <v>3</v>
      </c>
      <c r="AJ75" s="1020" t="s">
        <v>557</v>
      </c>
      <c r="AK75" s="1021"/>
      <c r="AL75" s="1021"/>
      <c r="AM75" s="1022"/>
      <c r="AN75" s="1023" t="s">
        <v>560</v>
      </c>
      <c r="AO75" s="1024"/>
      <c r="AP75" s="1024"/>
      <c r="AQ75" s="1025"/>
      <c r="AR75" s="1015">
        <v>4</v>
      </c>
      <c r="AS75" s="1016"/>
      <c r="AT75" s="1017" t="s">
        <v>551</v>
      </c>
      <c r="AU75" s="1018"/>
      <c r="AV75" s="1018"/>
      <c r="AW75" s="1019"/>
      <c r="AY75" s="65"/>
      <c r="AZ75" s="65"/>
      <c r="BA75" s="65"/>
      <c r="BB75" s="629"/>
      <c r="BC75" s="629"/>
      <c r="BD75" s="629"/>
      <c r="BE75" s="629"/>
      <c r="BI75" s="77"/>
      <c r="BJ75" s="602">
        <v>3</v>
      </c>
      <c r="BK75" s="1020" t="s">
        <v>557</v>
      </c>
      <c r="BL75" s="1021"/>
      <c r="BM75" s="1021"/>
      <c r="BN75" s="1022"/>
      <c r="BO75" s="1023" t="s">
        <v>560</v>
      </c>
      <c r="BP75" s="1024"/>
      <c r="BQ75" s="1024"/>
      <c r="BR75" s="1025"/>
      <c r="BS75" s="1015">
        <v>4</v>
      </c>
      <c r="BT75" s="1016"/>
      <c r="BU75" s="1017" t="s">
        <v>551</v>
      </c>
      <c r="BV75" s="1018"/>
      <c r="BW75" s="1018"/>
      <c r="BX75" s="1019"/>
      <c r="BY75" s="629"/>
      <c r="BZ75" s="629"/>
      <c r="CA75" s="629"/>
      <c r="CB75" s="629"/>
      <c r="CJ75" s="77"/>
      <c r="CK75" s="602">
        <v>3</v>
      </c>
      <c r="CL75" s="1020" t="s">
        <v>557</v>
      </c>
      <c r="CM75" s="1021"/>
      <c r="CN75" s="1021"/>
      <c r="CO75" s="1022"/>
      <c r="CP75" s="1023" t="s">
        <v>560</v>
      </c>
      <c r="CQ75" s="1024"/>
      <c r="CR75" s="1024"/>
      <c r="CS75" s="1025"/>
      <c r="CT75" s="1015">
        <v>4</v>
      </c>
      <c r="CU75" s="1016"/>
      <c r="CV75" s="1017" t="s">
        <v>551</v>
      </c>
      <c r="CW75" s="1018"/>
      <c r="CX75" s="1018"/>
      <c r="CY75" s="1019"/>
      <c r="CZ75" s="629"/>
      <c r="DA75" s="629"/>
      <c r="DB75" s="629"/>
      <c r="DC75" s="629"/>
      <c r="DD75" s="629"/>
      <c r="DE75" s="960"/>
      <c r="DF75" s="961"/>
      <c r="DG75" s="961"/>
      <c r="DH75" s="961"/>
      <c r="DI75" s="961"/>
      <c r="DJ75" s="961"/>
      <c r="DK75" s="961"/>
      <c r="DL75" s="961"/>
      <c r="DM75" s="961"/>
      <c r="DN75" s="961"/>
      <c r="DO75" s="961"/>
      <c r="DP75" s="962"/>
      <c r="DQ75" s="655"/>
      <c r="DR75" s="655"/>
      <c r="DS75" s="655"/>
      <c r="DT75" s="655"/>
      <c r="DU75" s="655"/>
      <c r="DV75" s="655"/>
      <c r="DW75" s="655"/>
      <c r="DX75" s="655"/>
      <c r="DY75" s="655"/>
      <c r="DZ75" s="655"/>
      <c r="EA75" s="655"/>
      <c r="EB75" s="655"/>
      <c r="EC75" s="655"/>
      <c r="ED75" s="655"/>
      <c r="EE75" s="960"/>
      <c r="EF75" s="961"/>
      <c r="EG75" s="961"/>
      <c r="EH75" s="961"/>
      <c r="EI75" s="961"/>
      <c r="EJ75" s="961"/>
      <c r="EK75" s="961"/>
      <c r="EL75" s="961"/>
      <c r="EM75" s="961"/>
      <c r="EN75" s="961"/>
      <c r="EO75" s="961"/>
      <c r="EP75" s="962"/>
      <c r="EQ75" s="629"/>
      <c r="ER75" s="629"/>
      <c r="ET75" s="978"/>
      <c r="EU75" s="979"/>
      <c r="EV75" s="979"/>
      <c r="EW75" s="979"/>
      <c r="EX75" s="979"/>
      <c r="EY75" s="979"/>
      <c r="EZ75" s="979"/>
      <c r="FA75" s="979"/>
      <c r="FB75" s="979"/>
      <c r="FC75" s="979"/>
      <c r="FD75" s="979"/>
      <c r="FE75" s="979"/>
      <c r="FF75" s="979"/>
      <c r="FG75" s="979"/>
      <c r="FH75" s="980"/>
      <c r="FI75" s="629"/>
      <c r="FJ75" s="629"/>
      <c r="FK75" s="629"/>
      <c r="FL75" s="629"/>
      <c r="FM75" s="629"/>
      <c r="FN75" s="629"/>
      <c r="FO75" s="629"/>
      <c r="FP75" s="629"/>
      <c r="FQ75" s="629"/>
      <c r="GT75" s="960"/>
      <c r="GU75" s="961"/>
      <c r="GV75" s="961"/>
      <c r="GW75" s="961"/>
      <c r="GX75" s="961"/>
      <c r="GY75" s="961"/>
      <c r="GZ75" s="961"/>
      <c r="HA75" s="961"/>
      <c r="HB75" s="961"/>
      <c r="HC75" s="961"/>
      <c r="HD75" s="961"/>
      <c r="HE75" s="962"/>
      <c r="HI75" s="978"/>
      <c r="HJ75" s="979"/>
      <c r="HK75" s="979"/>
      <c r="HL75" s="979"/>
      <c r="HM75" s="979"/>
      <c r="HN75" s="979"/>
      <c r="HO75" s="979"/>
      <c r="HP75" s="979"/>
      <c r="HQ75" s="979"/>
      <c r="HR75" s="979"/>
      <c r="HS75" s="979"/>
      <c r="HT75" s="979"/>
      <c r="HU75" s="979"/>
      <c r="HV75" s="979"/>
      <c r="HW75" s="980"/>
      <c r="HZ75" s="960"/>
      <c r="IA75" s="961"/>
      <c r="IB75" s="961"/>
      <c r="IC75" s="961"/>
      <c r="ID75" s="961"/>
      <c r="IE75" s="961"/>
      <c r="IF75" s="961"/>
      <c r="IG75" s="961"/>
      <c r="IH75" s="961"/>
      <c r="II75" s="961"/>
      <c r="IJ75" s="961"/>
      <c r="IK75" s="962"/>
      <c r="IN75" s="960"/>
      <c r="IO75" s="961"/>
      <c r="IP75" s="961"/>
      <c r="IQ75" s="961"/>
      <c r="IR75" s="961"/>
      <c r="IS75" s="961"/>
      <c r="IT75" s="961"/>
      <c r="IU75" s="961"/>
      <c r="IV75" s="961"/>
      <c r="IW75" s="961"/>
      <c r="IX75" s="961"/>
      <c r="IY75" s="962"/>
    </row>
    <row r="76" spans="1:341" ht="24.95" customHeight="1" thickBot="1">
      <c r="A76" s="1213" t="s">
        <v>44</v>
      </c>
      <c r="B76" s="1213"/>
      <c r="C76" s="1214" t="s">
        <v>205</v>
      </c>
      <c r="D76" s="1215"/>
      <c r="E76" s="1029"/>
      <c r="F76" s="1030"/>
      <c r="G76" s="1030"/>
      <c r="H76" s="1030"/>
      <c r="I76" s="1030"/>
      <c r="J76" s="1030"/>
      <c r="K76" s="1031"/>
      <c r="L76" s="629"/>
      <c r="M76" s="629"/>
      <c r="N76" s="629"/>
      <c r="O76" s="629"/>
      <c r="P76" s="629"/>
      <c r="Q76" s="629"/>
      <c r="R76" s="629"/>
      <c r="S76" s="629"/>
      <c r="T76" s="629"/>
      <c r="U76" s="629"/>
      <c r="V76" s="629"/>
      <c r="W76" s="629"/>
      <c r="X76" s="629"/>
      <c r="Y76" s="629"/>
      <c r="Z76" s="629"/>
      <c r="AA76" s="629"/>
      <c r="AB76" s="629"/>
      <c r="AC76" s="629"/>
      <c r="AD76" s="629"/>
      <c r="AE76" s="1045" t="s">
        <v>564</v>
      </c>
      <c r="AF76" s="1046"/>
      <c r="AG76" s="1043" t="s">
        <v>553</v>
      </c>
      <c r="AH76" s="1044"/>
      <c r="AM76" s="1045" t="s">
        <v>564</v>
      </c>
      <c r="AN76" s="1046"/>
      <c r="AO76" s="1043" t="s">
        <v>553</v>
      </c>
      <c r="AP76" s="1044"/>
      <c r="AR76" s="629"/>
      <c r="AS76" s="1045" t="s">
        <v>564</v>
      </c>
      <c r="AT76" s="1046"/>
      <c r="AU76" s="1043" t="s">
        <v>553</v>
      </c>
      <c r="AV76" s="1044"/>
      <c r="AW76" s="629"/>
      <c r="AX76" s="629"/>
      <c r="AY76" s="1045" t="s">
        <v>564</v>
      </c>
      <c r="AZ76" s="1046"/>
      <c r="BA76" s="1043" t="s">
        <v>553</v>
      </c>
      <c r="BB76" s="1044"/>
      <c r="BC76" s="629"/>
      <c r="BD76" s="629"/>
      <c r="BE76" s="629"/>
      <c r="BF76" s="1045" t="s">
        <v>564</v>
      </c>
      <c r="BG76" s="1046"/>
      <c r="BH76" s="1043" t="s">
        <v>553</v>
      </c>
      <c r="BI76" s="1044"/>
      <c r="BN76" s="1045" t="s">
        <v>564</v>
      </c>
      <c r="BO76" s="1046"/>
      <c r="BP76" s="1043" t="s">
        <v>553</v>
      </c>
      <c r="BQ76" s="1044"/>
      <c r="BR76" s="629"/>
      <c r="BS76" s="200"/>
      <c r="BT76" s="1045" t="s">
        <v>564</v>
      </c>
      <c r="BU76" s="1046"/>
      <c r="BV76" s="1043" t="s">
        <v>553</v>
      </c>
      <c r="BW76" s="1044"/>
      <c r="BX76" s="69"/>
      <c r="BY76" s="1045" t="s">
        <v>564</v>
      </c>
      <c r="BZ76" s="1046"/>
      <c r="CA76" s="1043" t="s">
        <v>553</v>
      </c>
      <c r="CB76" s="1044"/>
      <c r="CC76" s="629"/>
      <c r="CD76" s="629"/>
      <c r="CE76" s="629"/>
      <c r="CF76" s="1045" t="s">
        <v>564</v>
      </c>
      <c r="CG76" s="1046"/>
      <c r="CH76" s="1043" t="s">
        <v>553</v>
      </c>
      <c r="CI76" s="1044"/>
      <c r="CJ76" s="629"/>
      <c r="CK76" s="629"/>
      <c r="CL76" s="629"/>
      <c r="CM76" s="629"/>
      <c r="CN76" s="1045" t="s">
        <v>564</v>
      </c>
      <c r="CO76" s="1046"/>
      <c r="CP76" s="1043" t="s">
        <v>553</v>
      </c>
      <c r="CQ76" s="1044"/>
      <c r="CR76" s="629"/>
      <c r="CS76" s="629"/>
      <c r="CT76" s="1045" t="s">
        <v>564</v>
      </c>
      <c r="CU76" s="1046"/>
      <c r="CV76" s="1043" t="s">
        <v>553</v>
      </c>
      <c r="CW76" s="1044"/>
      <c r="CX76" s="629"/>
      <c r="CY76" s="629"/>
      <c r="CZ76" s="629"/>
      <c r="DA76" s="629"/>
      <c r="DB76" s="1045" t="s">
        <v>564</v>
      </c>
      <c r="DC76" s="1046"/>
      <c r="DD76" s="1146" t="s">
        <v>985</v>
      </c>
      <c r="DE76" s="1147"/>
      <c r="DF76" s="1147"/>
      <c r="DG76" s="1147"/>
      <c r="DH76" s="1147"/>
      <c r="DI76" s="1147"/>
      <c r="DJ76" s="1147"/>
      <c r="DK76" s="1147"/>
      <c r="DL76" s="1147"/>
      <c r="DM76" s="1148"/>
      <c r="DN76" s="1149" t="s">
        <v>553</v>
      </c>
      <c r="DO76" s="1150"/>
      <c r="DP76" s="655"/>
      <c r="DQ76" s="655"/>
      <c r="DR76" s="655"/>
      <c r="DS76" s="655"/>
      <c r="DT76" s="655"/>
      <c r="DU76" s="655"/>
      <c r="DV76" s="655"/>
      <c r="DW76" s="655"/>
      <c r="DX76" s="655"/>
      <c r="DY76" s="655"/>
      <c r="DZ76" s="655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X76" s="200"/>
      <c r="EY76" s="200"/>
      <c r="EZ76" s="200"/>
      <c r="FA76" s="200"/>
      <c r="FB76" s="200"/>
      <c r="FC76" s="200"/>
      <c r="FD76" s="200"/>
      <c r="FE76" s="200"/>
      <c r="FF76" s="200"/>
      <c r="FG76" s="200"/>
      <c r="FH76" s="200"/>
      <c r="FI76" s="200"/>
      <c r="FJ76" s="200"/>
      <c r="FK76" s="200"/>
      <c r="FL76" s="200"/>
      <c r="FM76" s="200"/>
      <c r="IP76" s="200"/>
      <c r="IQ76" s="200"/>
      <c r="IR76" s="200"/>
      <c r="IS76" s="200"/>
      <c r="IT76" s="200"/>
      <c r="IU76" s="200"/>
      <c r="IV76" s="200"/>
      <c r="IW76" s="200"/>
      <c r="IX76" s="200"/>
      <c r="IY76" s="200"/>
      <c r="IZ76" s="200"/>
      <c r="JA76" s="200"/>
      <c r="JB76" s="200"/>
      <c r="JC76" s="200"/>
      <c r="JD76" s="200"/>
      <c r="JE76" s="200"/>
      <c r="JF76" s="200"/>
      <c r="JG76" s="200"/>
      <c r="JH76" s="200"/>
      <c r="JI76" s="200"/>
      <c r="JJ76" s="200"/>
      <c r="JK76" s="200"/>
      <c r="JL76" s="200"/>
      <c r="JM76" s="200"/>
      <c r="JN76" s="200"/>
      <c r="JO76" s="200"/>
      <c r="JP76" s="200"/>
      <c r="JQ76" s="200"/>
      <c r="JR76" s="200"/>
      <c r="JS76" s="200"/>
      <c r="JT76" s="200"/>
      <c r="JU76" s="200"/>
      <c r="JV76" s="200"/>
      <c r="JW76" s="200"/>
      <c r="JX76" s="200"/>
      <c r="JY76" s="200"/>
      <c r="JZ76" s="200"/>
      <c r="KA76" s="200"/>
      <c r="KB76" s="200"/>
      <c r="KC76" s="200"/>
      <c r="KD76" s="200"/>
      <c r="KE76" s="200"/>
      <c r="KF76" s="200"/>
      <c r="KG76" s="200"/>
      <c r="KH76" s="200"/>
      <c r="KI76" s="200"/>
      <c r="KJ76" s="200"/>
      <c r="KK76" s="200"/>
      <c r="KL76" s="200"/>
    </row>
    <row r="77" spans="1:341" s="200" customFormat="1" ht="24.95" customHeight="1" thickBot="1">
      <c r="A77" s="1213"/>
      <c r="B77" s="1213"/>
      <c r="C77" s="1202" t="s">
        <v>206</v>
      </c>
      <c r="D77" s="1203"/>
      <c r="E77" s="1029"/>
      <c r="F77" s="1030"/>
      <c r="G77" s="1030"/>
      <c r="H77" s="1030"/>
      <c r="I77" s="1030"/>
      <c r="J77" s="1030"/>
      <c r="K77" s="1031"/>
      <c r="L77" s="629"/>
      <c r="M77" s="629"/>
      <c r="N77" s="629"/>
      <c r="O77" s="629"/>
      <c r="P77" s="629"/>
      <c r="Q77" s="629"/>
      <c r="R77" s="629"/>
      <c r="S77" s="629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1041">
        <v>110</v>
      </c>
      <c r="AG77" s="1042"/>
      <c r="AH77" s="1144" t="s">
        <v>44</v>
      </c>
      <c r="AI77" s="1145"/>
      <c r="AJ77" s="1145"/>
      <c r="AK77" s="1145"/>
      <c r="AL77" s="1145"/>
      <c r="AM77" s="1145"/>
      <c r="AN77" s="1145"/>
      <c r="AO77" s="1038" t="s">
        <v>44</v>
      </c>
      <c r="AP77" s="1039"/>
      <c r="AQ77" s="1039"/>
      <c r="AR77" s="1039"/>
      <c r="AS77" s="1040"/>
      <c r="AT77" s="1041">
        <v>111</v>
      </c>
      <c r="AU77" s="1042"/>
      <c r="AV77" s="1038" t="s">
        <v>44</v>
      </c>
      <c r="AW77" s="1039"/>
      <c r="AX77" s="1039"/>
      <c r="AY77" s="1039"/>
      <c r="AZ77" s="1039"/>
      <c r="BA77" s="1157"/>
      <c r="BB77" s="1038" t="s">
        <v>44</v>
      </c>
      <c r="BC77" s="1039"/>
      <c r="BD77" s="1039"/>
      <c r="BE77" s="1039"/>
      <c r="BF77" s="1040"/>
      <c r="BG77" s="1041">
        <v>112</v>
      </c>
      <c r="BH77" s="1042"/>
      <c r="BI77" s="1144" t="s">
        <v>44</v>
      </c>
      <c r="BJ77" s="1145"/>
      <c r="BK77" s="1145"/>
      <c r="BL77" s="1145"/>
      <c r="BM77" s="1145"/>
      <c r="BN77" s="1145"/>
      <c r="BO77" s="1145"/>
      <c r="BP77" s="1038" t="s">
        <v>44</v>
      </c>
      <c r="BQ77" s="1039"/>
      <c r="BR77" s="1039"/>
      <c r="BS77" s="1039"/>
      <c r="BT77" s="1040"/>
      <c r="BU77" s="1041">
        <v>113</v>
      </c>
      <c r="BV77" s="1042"/>
      <c r="BW77" s="1038" t="s">
        <v>44</v>
      </c>
      <c r="BX77" s="1039"/>
      <c r="BY77" s="1039"/>
      <c r="BZ77" s="1039"/>
      <c r="CA77" s="1040"/>
      <c r="CB77" s="1038" t="s">
        <v>44</v>
      </c>
      <c r="CC77" s="1039"/>
      <c r="CD77" s="1039"/>
      <c r="CE77" s="1039"/>
      <c r="CF77" s="1040"/>
      <c r="CG77" s="1041">
        <v>114</v>
      </c>
      <c r="CH77" s="1042"/>
      <c r="CI77" s="1144" t="s">
        <v>44</v>
      </c>
      <c r="CJ77" s="1145"/>
      <c r="CK77" s="1145"/>
      <c r="CL77" s="1145"/>
      <c r="CM77" s="1145"/>
      <c r="CN77" s="1145"/>
      <c r="CO77" s="1145"/>
      <c r="CP77" s="1038" t="s">
        <v>44</v>
      </c>
      <c r="CQ77" s="1039"/>
      <c r="CR77" s="1039"/>
      <c r="CS77" s="1039"/>
      <c r="CT77" s="1040"/>
      <c r="CU77" s="1041">
        <v>115</v>
      </c>
      <c r="CV77" s="1042"/>
      <c r="CW77" s="1144" t="s">
        <v>44</v>
      </c>
      <c r="CX77" s="1145"/>
      <c r="CY77" s="1145"/>
      <c r="CZ77" s="1145"/>
      <c r="DA77" s="1145"/>
      <c r="DB77" s="1145"/>
      <c r="DC77" s="1145"/>
      <c r="DD77" s="655"/>
      <c r="DE77" s="655"/>
      <c r="DF77" s="655"/>
      <c r="DG77" s="655"/>
      <c r="DH77" s="655"/>
      <c r="DI77" s="655"/>
      <c r="DJ77" s="655"/>
      <c r="DK77" s="655"/>
      <c r="DL77" s="655"/>
      <c r="DM77" s="655"/>
      <c r="DN77" s="655"/>
      <c r="DO77" s="1151" t="s">
        <v>44</v>
      </c>
      <c r="DP77" s="1152"/>
      <c r="DQ77" s="1152"/>
      <c r="DR77" s="1152"/>
      <c r="DS77" s="1152"/>
      <c r="DT77" s="1152"/>
      <c r="DU77" s="1152"/>
      <c r="DV77" s="1152"/>
      <c r="DW77" s="1152"/>
      <c r="DX77" s="1152"/>
      <c r="DY77" s="1152"/>
      <c r="DZ77" s="1153"/>
      <c r="EA77" s="629"/>
      <c r="EB77" s="71"/>
      <c r="EC77" s="71"/>
      <c r="ED77" s="71"/>
      <c r="EE77" s="71"/>
      <c r="EF77" s="71"/>
      <c r="EG77" s="71"/>
      <c r="EH77" s="71"/>
      <c r="EI77" s="71"/>
      <c r="EJ77" s="71"/>
      <c r="EK77" s="71"/>
      <c r="EL77" s="71"/>
      <c r="EM77" s="71"/>
      <c r="EN77" s="78"/>
      <c r="EO77" s="78"/>
      <c r="EP77" s="78"/>
      <c r="EQ77" s="78"/>
      <c r="ER77" s="78"/>
      <c r="ES77" s="78"/>
      <c r="ET77" s="78"/>
      <c r="EU77" s="78"/>
      <c r="EV77" s="78"/>
      <c r="EW77" s="78"/>
      <c r="EX77" s="78"/>
      <c r="EY77" s="78"/>
      <c r="EZ77" s="78"/>
      <c r="FA77" s="78"/>
      <c r="IO77" s="78"/>
      <c r="IP77" s="78"/>
      <c r="IQ77" s="78"/>
      <c r="IR77" s="78"/>
      <c r="IS77" s="78"/>
      <c r="IT77" s="78"/>
      <c r="IU77" s="78"/>
      <c r="IV77" s="78"/>
      <c r="IW77" s="78"/>
      <c r="IX77" s="78"/>
      <c r="IY77" s="78"/>
      <c r="IZ77" s="78"/>
      <c r="JA77" s="78"/>
      <c r="JB77" s="78"/>
      <c r="JC77" s="78"/>
      <c r="JD77" s="78"/>
      <c r="JE77" s="78"/>
      <c r="JF77" s="78"/>
      <c r="JG77" s="78"/>
      <c r="JH77" s="78"/>
      <c r="JI77" s="78"/>
      <c r="JJ77" s="78"/>
      <c r="JK77" s="78"/>
      <c r="JL77" s="78"/>
      <c r="JM77" s="78"/>
      <c r="JN77" s="78"/>
      <c r="JO77" s="78"/>
      <c r="JP77" s="78"/>
      <c r="JQ77" s="78"/>
      <c r="JR77" s="78"/>
      <c r="JS77" s="78"/>
      <c r="JT77" s="78"/>
      <c r="JU77" s="78"/>
      <c r="JV77" s="78"/>
      <c r="JW77" s="78"/>
      <c r="JX77" s="78"/>
      <c r="JY77" s="78"/>
      <c r="JZ77" s="78"/>
      <c r="KA77" s="78"/>
      <c r="KB77" s="78"/>
      <c r="KC77" s="78"/>
      <c r="KD77" s="78"/>
      <c r="KE77" s="78"/>
    </row>
    <row r="78" spans="1:341" ht="24.95" customHeight="1">
      <c r="A78" s="1210" t="s">
        <v>343</v>
      </c>
      <c r="B78" s="1210"/>
      <c r="C78" s="1210"/>
      <c r="D78" s="357"/>
      <c r="E78" s="1268" t="s">
        <v>884</v>
      </c>
      <c r="F78" s="1269"/>
      <c r="G78" s="1269"/>
      <c r="H78" s="1269"/>
      <c r="I78" s="1269"/>
      <c r="J78" s="1269"/>
      <c r="K78" s="1269"/>
      <c r="L78" s="1269"/>
      <c r="M78" s="1269"/>
      <c r="N78" s="1269"/>
      <c r="O78" s="1269"/>
      <c r="P78" s="1269"/>
      <c r="Q78" s="1269"/>
      <c r="R78" s="1269"/>
      <c r="S78" s="1269"/>
      <c r="T78" s="1269"/>
      <c r="U78" s="1269"/>
      <c r="V78" s="1269"/>
      <c r="W78" s="1269"/>
      <c r="X78" s="1269"/>
      <c r="Y78" s="1269"/>
      <c r="Z78" s="1269"/>
      <c r="AA78" s="1269"/>
      <c r="AB78" s="1269"/>
      <c r="AC78" s="1269"/>
      <c r="AD78" s="1269"/>
      <c r="AE78" s="1269"/>
      <c r="AF78" s="1269"/>
      <c r="AG78" s="1269"/>
      <c r="AH78" s="1269"/>
      <c r="AI78" s="1269"/>
      <c r="AJ78" s="1269"/>
      <c r="AK78" s="1269"/>
      <c r="AL78" s="1269"/>
      <c r="AM78" s="1269"/>
      <c r="AN78" s="1269"/>
      <c r="AO78" s="1269"/>
      <c r="AP78" s="1269"/>
      <c r="AQ78" s="1269"/>
      <c r="AR78" s="1269"/>
      <c r="AS78" s="1269"/>
      <c r="AT78" s="1269"/>
      <c r="AU78" s="1269"/>
      <c r="AV78" s="1269"/>
      <c r="AW78" s="1269"/>
      <c r="AX78" s="1269"/>
      <c r="AY78" s="1269"/>
      <c r="AZ78" s="1269"/>
      <c r="BA78" s="1269"/>
      <c r="BB78" s="1269"/>
      <c r="BC78" s="1269"/>
      <c r="BD78" s="1269"/>
      <c r="BE78" s="1269"/>
      <c r="BF78" s="1269"/>
      <c r="BG78" s="1269"/>
      <c r="BH78" s="1269"/>
      <c r="BI78" s="1269"/>
      <c r="BJ78" s="1269"/>
      <c r="BK78" s="1269"/>
      <c r="BL78" s="1269"/>
      <c r="BM78" s="1269"/>
      <c r="BN78" s="1269"/>
      <c r="BO78" s="1269"/>
      <c r="BP78" s="1269"/>
      <c r="BQ78" s="1269"/>
      <c r="BR78" s="1269"/>
      <c r="BS78" s="1269"/>
      <c r="BT78" s="1269"/>
      <c r="BU78" s="1269"/>
      <c r="BV78" s="1269"/>
      <c r="BW78" s="1269"/>
      <c r="BX78" s="1269"/>
      <c r="BY78" s="1269"/>
      <c r="BZ78" s="1269"/>
      <c r="CA78" s="1269"/>
      <c r="CB78" s="1269"/>
      <c r="CC78" s="1269"/>
      <c r="CD78" s="1269"/>
      <c r="CE78" s="1269"/>
      <c r="CF78" s="1269"/>
      <c r="CG78" s="1269"/>
      <c r="CH78" s="1269"/>
      <c r="CI78" s="1269"/>
      <c r="CJ78" s="1269"/>
      <c r="CK78" s="1269"/>
      <c r="CL78" s="1269"/>
      <c r="CM78" s="1269"/>
      <c r="CN78" s="1269"/>
      <c r="CO78" s="1269"/>
      <c r="CP78" s="1269"/>
      <c r="CQ78" s="1269"/>
      <c r="CR78" s="1269"/>
      <c r="CS78" s="1269"/>
      <c r="CT78" s="1269"/>
      <c r="CU78" s="1269"/>
      <c r="CV78" s="1269"/>
      <c r="CW78" s="1269"/>
      <c r="CX78" s="1269"/>
      <c r="CY78" s="1269"/>
      <c r="CZ78" s="1269"/>
      <c r="DA78" s="1269"/>
      <c r="DB78" s="1269"/>
      <c r="DC78" s="1269"/>
      <c r="DD78" s="1269"/>
      <c r="DE78" s="1269"/>
      <c r="DF78" s="1269"/>
      <c r="DG78" s="1269"/>
      <c r="DH78" s="1269"/>
      <c r="DI78" s="1269"/>
      <c r="DJ78" s="1269"/>
      <c r="DK78" s="1269"/>
      <c r="DL78" s="1269"/>
      <c r="DM78" s="1269"/>
      <c r="DN78" s="1269"/>
      <c r="DO78" s="1269"/>
      <c r="DP78" s="1269"/>
      <c r="DQ78" s="1269"/>
      <c r="DR78" s="1269"/>
      <c r="DS78" s="1269"/>
      <c r="DT78" s="1270"/>
      <c r="DU78" s="1154" t="s">
        <v>905</v>
      </c>
      <c r="DV78" s="1155"/>
      <c r="DW78" s="1155"/>
      <c r="DX78" s="1155"/>
      <c r="DY78" s="1155"/>
      <c r="DZ78" s="1155"/>
      <c r="EA78" s="1155"/>
      <c r="EB78" s="1155"/>
      <c r="EC78" s="1155"/>
      <c r="ED78" s="1155"/>
      <c r="EE78" s="1155"/>
      <c r="EF78" s="1155"/>
      <c r="EG78" s="1155"/>
      <c r="EH78" s="1155"/>
      <c r="EI78" s="1155"/>
      <c r="EJ78" s="1155"/>
      <c r="EK78" s="1155"/>
      <c r="EL78" s="1155"/>
      <c r="EM78" s="1155"/>
      <c r="EN78" s="1155"/>
      <c r="EO78" s="1155"/>
      <c r="EP78" s="1155"/>
      <c r="EQ78" s="1155"/>
      <c r="ER78" s="1155"/>
      <c r="ES78" s="1155"/>
      <c r="ET78" s="1155"/>
      <c r="EU78" s="1155"/>
      <c r="EV78" s="1155"/>
      <c r="EW78" s="1155"/>
      <c r="EX78" s="1155"/>
      <c r="EY78" s="1155"/>
      <c r="EZ78" s="1155"/>
      <c r="FA78" s="1155"/>
      <c r="FB78" s="1155"/>
      <c r="FC78" s="1155"/>
      <c r="FD78" s="1155"/>
      <c r="FE78" s="1155"/>
      <c r="FF78" s="1155"/>
      <c r="FG78" s="1155"/>
      <c r="FH78" s="1155"/>
      <c r="FI78" s="1155"/>
      <c r="FJ78" s="1155"/>
      <c r="FK78" s="1155"/>
      <c r="FL78" s="1155"/>
      <c r="FM78" s="1155"/>
      <c r="FN78" s="1155"/>
      <c r="FO78" s="1155"/>
      <c r="FP78" s="1155"/>
      <c r="FQ78" s="1155"/>
      <c r="FR78" s="1155"/>
      <c r="FS78" s="1155"/>
      <c r="FT78" s="1155"/>
      <c r="FU78" s="1155"/>
      <c r="FV78" s="1155"/>
      <c r="FW78" s="1155"/>
      <c r="FX78" s="1155"/>
      <c r="FY78" s="1155"/>
      <c r="FZ78" s="1155"/>
      <c r="GA78" s="1155"/>
      <c r="GB78" s="1155"/>
      <c r="GC78" s="1155"/>
      <c r="GD78" s="1155"/>
      <c r="GE78" s="1155"/>
      <c r="GF78" s="1155"/>
      <c r="GG78" s="1155"/>
      <c r="GH78" s="1155"/>
      <c r="GI78" s="1155"/>
      <c r="GJ78" s="1155"/>
      <c r="GK78" s="1155"/>
      <c r="GL78" s="1155"/>
      <c r="GM78" s="1155"/>
      <c r="GN78" s="1155"/>
      <c r="GO78" s="1155"/>
      <c r="GP78" s="1155"/>
      <c r="GQ78" s="1155"/>
      <c r="GR78" s="1155"/>
      <c r="GS78" s="1155"/>
      <c r="GT78" s="1155"/>
      <c r="GU78" s="1155"/>
      <c r="GV78" s="1155"/>
      <c r="GW78" s="1155"/>
      <c r="GX78" s="1155"/>
      <c r="GY78" s="1155"/>
      <c r="GZ78" s="1155"/>
      <c r="HA78" s="1155"/>
      <c r="HB78" s="1155"/>
      <c r="HC78" s="1155"/>
      <c r="HD78" s="1155"/>
      <c r="HE78" s="1155"/>
      <c r="HF78" s="1155"/>
      <c r="HG78" s="1155"/>
      <c r="HH78" s="1155"/>
      <c r="HI78" s="1155"/>
      <c r="HJ78" s="1155"/>
      <c r="HK78" s="1155"/>
      <c r="HL78" s="1155"/>
      <c r="HM78" s="1155"/>
      <c r="HN78" s="1155"/>
      <c r="HO78" s="1155"/>
      <c r="HP78" s="1155"/>
      <c r="HQ78" s="1155"/>
      <c r="HR78" s="1155"/>
      <c r="HS78" s="1155"/>
      <c r="HT78" s="1155"/>
      <c r="HU78" s="1155"/>
      <c r="HV78" s="1155"/>
      <c r="HW78" s="1155"/>
      <c r="HX78" s="1156"/>
    </row>
    <row r="79" spans="1:341" ht="24.95" customHeight="1">
      <c r="A79" s="358"/>
      <c r="B79" s="358"/>
      <c r="C79" s="358"/>
      <c r="D79" s="358"/>
      <c r="E79" s="629"/>
      <c r="F79" s="629"/>
      <c r="G79" s="629"/>
      <c r="H79" s="629"/>
      <c r="I79" s="629"/>
      <c r="J79" s="629"/>
      <c r="K79" s="629"/>
      <c r="L79" s="629"/>
      <c r="M79" s="629"/>
      <c r="N79" s="629"/>
      <c r="O79" s="629"/>
      <c r="P79" s="629"/>
      <c r="Q79" s="629"/>
      <c r="R79" s="629"/>
      <c r="S79" s="629"/>
      <c r="T79" s="629"/>
      <c r="U79" s="629"/>
      <c r="V79" s="629"/>
      <c r="W79" s="629"/>
      <c r="X79" s="629"/>
      <c r="Y79" s="629"/>
      <c r="Z79" s="629"/>
      <c r="AA79" s="629"/>
      <c r="AB79" s="629"/>
      <c r="AC79" s="629"/>
      <c r="AD79" s="629"/>
      <c r="AE79" s="629"/>
      <c r="AF79" s="629"/>
      <c r="AG79" s="629"/>
      <c r="AH79" s="629"/>
      <c r="AI79" s="629"/>
      <c r="AJ79" s="629"/>
      <c r="AK79" s="629"/>
      <c r="AL79" s="629"/>
      <c r="AM79" s="629"/>
      <c r="AN79" s="629"/>
      <c r="AO79" s="629"/>
      <c r="AP79" s="629"/>
      <c r="AQ79" s="629"/>
      <c r="AR79" s="629"/>
      <c r="AS79" s="629"/>
      <c r="AT79" s="629"/>
      <c r="AU79" s="629"/>
      <c r="AV79" s="629"/>
      <c r="AW79" s="629"/>
      <c r="AX79" s="629"/>
      <c r="AY79" s="629"/>
      <c r="AZ79" s="629"/>
      <c r="BA79" s="629"/>
      <c r="BB79" s="629"/>
      <c r="BC79" s="629"/>
      <c r="BD79" s="629"/>
      <c r="BE79" s="629"/>
      <c r="BF79" s="629"/>
      <c r="BG79" s="629"/>
      <c r="BH79" s="629"/>
      <c r="BI79" s="629"/>
      <c r="BJ79" s="629"/>
      <c r="BK79" s="629"/>
      <c r="BL79" s="629"/>
      <c r="BM79" s="629"/>
      <c r="BN79" s="629"/>
      <c r="BO79" s="629"/>
      <c r="BP79" s="629"/>
      <c r="BQ79" s="629"/>
      <c r="BR79" s="629"/>
      <c r="BS79" s="629"/>
      <c r="BT79" s="629"/>
      <c r="BU79" s="629"/>
      <c r="BV79" s="629"/>
      <c r="BW79" s="629"/>
      <c r="BX79" s="629"/>
      <c r="BY79" s="629"/>
      <c r="BZ79" s="629"/>
      <c r="CA79" s="629"/>
      <c r="CB79" s="629"/>
      <c r="CC79" s="629"/>
      <c r="CD79" s="629"/>
      <c r="CE79" s="629"/>
      <c r="CF79" s="629"/>
      <c r="CG79" s="629"/>
      <c r="CH79" s="629"/>
      <c r="CI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V79" s="629"/>
      <c r="DW79" s="629"/>
      <c r="DX79" s="629"/>
      <c r="D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JH79" s="604"/>
      <c r="JI79" s="604"/>
      <c r="JJ79" s="604"/>
      <c r="JK79" s="604"/>
      <c r="JL79" s="604"/>
      <c r="JM79" s="604"/>
      <c r="JN79" s="604"/>
      <c r="JO79" s="604"/>
      <c r="JP79" s="604"/>
      <c r="JQ79" s="604"/>
      <c r="JR79" s="604"/>
      <c r="JS79" s="604"/>
      <c r="JT79" s="604"/>
    </row>
    <row r="80" spans="1:341" ht="24.95" customHeight="1">
      <c r="A80" s="1259"/>
      <c r="B80" s="1259"/>
      <c r="C80" s="1259"/>
      <c r="D80" s="238"/>
      <c r="F80" s="587"/>
      <c r="G80" s="587"/>
      <c r="H80" s="587"/>
      <c r="I80" s="587"/>
      <c r="J80" s="587"/>
      <c r="K80" s="587"/>
      <c r="L80" s="591"/>
      <c r="M80" s="591"/>
      <c r="N80" s="591"/>
      <c r="O80" s="591"/>
      <c r="P80" s="591"/>
      <c r="Q80" s="591"/>
      <c r="R80" s="591"/>
      <c r="S80" s="591"/>
      <c r="T80" s="591"/>
      <c r="U80" s="591"/>
      <c r="V80" s="591"/>
      <c r="W80" s="591"/>
      <c r="X80" s="591"/>
      <c r="Y80" s="591"/>
      <c r="Z80" s="591"/>
      <c r="AA80" s="591"/>
      <c r="AB80" s="591"/>
      <c r="AC80" s="591"/>
      <c r="AD80" s="591"/>
      <c r="AE80" s="591"/>
      <c r="AF80" s="591"/>
      <c r="AG80" s="591"/>
      <c r="AH80" s="591"/>
      <c r="AI80" s="592"/>
      <c r="AJ80" s="591"/>
      <c r="AK80" s="591"/>
      <c r="AL80" s="591"/>
      <c r="AM80" s="591"/>
      <c r="AN80" s="591"/>
      <c r="AO80" s="591"/>
      <c r="AP80" s="591"/>
      <c r="AQ80" s="591"/>
      <c r="AR80" s="591"/>
      <c r="AS80" s="591"/>
      <c r="AT80" s="591"/>
      <c r="AU80" s="591"/>
      <c r="AV80" s="591"/>
      <c r="AW80" s="591"/>
      <c r="AX80" s="591"/>
      <c r="AY80" s="591"/>
      <c r="AZ80" s="591"/>
      <c r="BA80" s="591"/>
      <c r="BB80" s="591"/>
      <c r="BC80" s="591"/>
      <c r="BD80" s="591"/>
      <c r="BE80" s="591"/>
      <c r="BF80" s="591"/>
      <c r="BG80" s="591"/>
      <c r="BH80" s="591"/>
      <c r="BI80" s="591"/>
      <c r="BJ80" s="591"/>
      <c r="BK80" s="591"/>
      <c r="BL80" s="591"/>
      <c r="BM80" s="591"/>
      <c r="BN80" s="591"/>
      <c r="BO80" s="591"/>
      <c r="BP80" s="591"/>
      <c r="BQ80" s="591"/>
      <c r="BR80" s="591"/>
      <c r="BS80" s="591"/>
      <c r="BT80" s="591"/>
      <c r="BU80" s="591"/>
      <c r="BV80" s="591"/>
      <c r="BW80" s="591"/>
      <c r="BX80" s="591"/>
      <c r="BY80" s="591"/>
      <c r="BZ80" s="591"/>
      <c r="CA80" s="591"/>
      <c r="CB80" s="591"/>
      <c r="CC80" s="591"/>
      <c r="CD80" s="591"/>
      <c r="CE80" s="591"/>
      <c r="CF80" s="591"/>
      <c r="CG80" s="591"/>
      <c r="CH80" s="591"/>
      <c r="CI80" s="591"/>
      <c r="CJ80" s="591"/>
      <c r="CK80" s="591"/>
      <c r="CL80" s="591"/>
      <c r="CM80" s="591"/>
      <c r="CN80" s="591"/>
      <c r="CO80" s="591"/>
      <c r="CP80" s="591"/>
      <c r="CQ80" s="591"/>
      <c r="CR80" s="591"/>
      <c r="CS80" s="591"/>
      <c r="CT80" s="591"/>
      <c r="CU80" s="591"/>
      <c r="CV80" s="591"/>
      <c r="CW80" s="591"/>
      <c r="CX80" s="591"/>
      <c r="CY80" s="591"/>
      <c r="CZ80" s="591"/>
      <c r="DA80" s="591"/>
      <c r="DB80" s="591"/>
      <c r="DC80" s="591"/>
      <c r="DD80" s="591"/>
      <c r="DE80" s="591"/>
      <c r="DF80" s="591"/>
      <c r="DG80" s="591"/>
      <c r="DH80" s="591"/>
      <c r="DI80" s="591"/>
      <c r="DJ80" s="591"/>
      <c r="DK80" s="591"/>
      <c r="DL80" s="591"/>
      <c r="DM80" s="591"/>
      <c r="DN80" s="591"/>
      <c r="DO80" s="591"/>
      <c r="DP80" s="591"/>
      <c r="DQ80" s="591"/>
      <c r="DR80" s="591"/>
      <c r="DS80" s="591"/>
      <c r="DT80" s="591"/>
      <c r="DU80" s="591"/>
      <c r="DV80" s="591"/>
      <c r="DW80" s="591"/>
      <c r="DX80" s="591"/>
      <c r="DY80" s="591"/>
      <c r="DZ80" s="591"/>
      <c r="EA80" s="591"/>
      <c r="EB80" s="591"/>
      <c r="EC80" s="591"/>
      <c r="ED80" s="591"/>
      <c r="EE80" s="591"/>
      <c r="EF80" s="591"/>
      <c r="EG80" s="591"/>
      <c r="EH80" s="591"/>
      <c r="EI80" s="591"/>
      <c r="EJ80" s="591"/>
      <c r="EK80" s="591"/>
      <c r="EL80" s="591"/>
      <c r="EM80" s="591"/>
      <c r="EN80" s="591"/>
      <c r="EO80" s="591"/>
      <c r="EP80" s="591"/>
      <c r="EQ80" s="591"/>
      <c r="ER80" s="591"/>
      <c r="KW80" s="68" t="s">
        <v>8</v>
      </c>
      <c r="KX80" s="68" t="s">
        <v>9</v>
      </c>
      <c r="KY80" s="68" t="s">
        <v>10</v>
      </c>
      <c r="KZ80" s="68" t="s">
        <v>11</v>
      </c>
      <c r="LA80" s="68" t="s">
        <v>12</v>
      </c>
      <c r="LB80" s="68" t="s">
        <v>13</v>
      </c>
      <c r="LC80" s="68" t="s">
        <v>14</v>
      </c>
      <c r="LD80" s="68" t="s">
        <v>15</v>
      </c>
      <c r="LE80" s="67">
        <f>IF(KS81=24,1,KS81+1)</f>
        <v>10</v>
      </c>
      <c r="LF80" s="68" t="s">
        <v>5</v>
      </c>
      <c r="LG80" s="68" t="s">
        <v>6</v>
      </c>
      <c r="LH80" s="68" t="s">
        <v>7</v>
      </c>
      <c r="LI80" s="68" t="s">
        <v>8</v>
      </c>
      <c r="LJ80" s="68" t="s">
        <v>9</v>
      </c>
      <c r="LK80" s="68" t="s">
        <v>10</v>
      </c>
      <c r="LL80" s="68" t="s">
        <v>11</v>
      </c>
      <c r="LM80" s="68" t="s">
        <v>12</v>
      </c>
      <c r="LN80" s="68" t="s">
        <v>13</v>
      </c>
      <c r="LO80" s="68" t="s">
        <v>14</v>
      </c>
      <c r="LP80" s="68" t="s">
        <v>15</v>
      </c>
      <c r="LQ80" s="67">
        <f>IF(LE80=24,1,LE80+1)</f>
        <v>11</v>
      </c>
      <c r="LR80" s="68" t="s">
        <v>5</v>
      </c>
      <c r="LS80" s="68" t="s">
        <v>6</v>
      </c>
      <c r="LT80" s="68" t="s">
        <v>7</v>
      </c>
      <c r="LU80" s="68" t="s">
        <v>8</v>
      </c>
      <c r="LV80" s="68" t="s">
        <v>9</v>
      </c>
      <c r="LW80" s="68" t="s">
        <v>10</v>
      </c>
      <c r="LX80" s="68" t="s">
        <v>11</v>
      </c>
      <c r="LY80" s="68" t="s">
        <v>12</v>
      </c>
      <c r="LZ80" s="68" t="s">
        <v>13</v>
      </c>
      <c r="MA80" s="68" t="s">
        <v>14</v>
      </c>
      <c r="MB80" s="68" t="s">
        <v>15</v>
      </c>
      <c r="MC80" s="67">
        <f>IF(LQ80=24,1,LQ80+1)</f>
        <v>12</v>
      </c>
    </row>
    <row r="81" spans="1:842" s="32" customFormat="1" ht="24.95" customHeight="1">
      <c r="A81" s="1204" t="s">
        <v>344</v>
      </c>
      <c r="B81" s="1205"/>
      <c r="C81" s="1206"/>
      <c r="D81" s="359">
        <f>D2</f>
        <v>44104</v>
      </c>
      <c r="E81" s="34">
        <v>8</v>
      </c>
      <c r="F81" s="35" t="s">
        <v>5</v>
      </c>
      <c r="G81" s="35" t="s">
        <v>6</v>
      </c>
      <c r="H81" s="35" t="s">
        <v>7</v>
      </c>
      <c r="I81" s="35" t="s">
        <v>8</v>
      </c>
      <c r="J81" s="35" t="s">
        <v>9</v>
      </c>
      <c r="K81" s="35" t="s">
        <v>10</v>
      </c>
      <c r="L81" s="35" t="s">
        <v>11</v>
      </c>
      <c r="M81" s="35" t="s">
        <v>12</v>
      </c>
      <c r="N81" s="35" t="s">
        <v>13</v>
      </c>
      <c r="O81" s="35" t="s">
        <v>14</v>
      </c>
      <c r="P81" s="35" t="s">
        <v>15</v>
      </c>
      <c r="Q81" s="67">
        <f>IF(E81=24,1,E81+1)</f>
        <v>9</v>
      </c>
      <c r="R81" s="36" t="s">
        <v>5</v>
      </c>
      <c r="S81" s="36" t="s">
        <v>6</v>
      </c>
      <c r="T81" s="36" t="s">
        <v>7</v>
      </c>
      <c r="U81" s="36" t="s">
        <v>8</v>
      </c>
      <c r="V81" s="36" t="s">
        <v>9</v>
      </c>
      <c r="W81" s="36" t="s">
        <v>10</v>
      </c>
      <c r="X81" s="36" t="s">
        <v>11</v>
      </c>
      <c r="Y81" s="36" t="s">
        <v>12</v>
      </c>
      <c r="Z81" s="36" t="s">
        <v>13</v>
      </c>
      <c r="AA81" s="36" t="s">
        <v>14</v>
      </c>
      <c r="AB81" s="36" t="s">
        <v>15</v>
      </c>
      <c r="AC81" s="67">
        <f>IF(Q81=24,1,Q81+1)</f>
        <v>10</v>
      </c>
      <c r="AD81" s="35" t="s">
        <v>5</v>
      </c>
      <c r="AE81" s="35" t="s">
        <v>6</v>
      </c>
      <c r="AF81" s="35" t="s">
        <v>7</v>
      </c>
      <c r="AG81" s="35" t="s">
        <v>8</v>
      </c>
      <c r="AH81" s="35" t="s">
        <v>9</v>
      </c>
      <c r="AI81" s="35" t="s">
        <v>10</v>
      </c>
      <c r="AJ81" s="35" t="s">
        <v>11</v>
      </c>
      <c r="AK81" s="35" t="s">
        <v>12</v>
      </c>
      <c r="AL81" s="35" t="s">
        <v>13</v>
      </c>
      <c r="AM81" s="35" t="s">
        <v>14</v>
      </c>
      <c r="AN81" s="35" t="s">
        <v>15</v>
      </c>
      <c r="AO81" s="67">
        <f>IF(AC81=24,1,AC81+1)</f>
        <v>11</v>
      </c>
      <c r="AP81" s="35" t="s">
        <v>5</v>
      </c>
      <c r="AQ81" s="35" t="s">
        <v>6</v>
      </c>
      <c r="AR81" s="35" t="s">
        <v>7</v>
      </c>
      <c r="AS81" s="35" t="s">
        <v>8</v>
      </c>
      <c r="AT81" s="35" t="s">
        <v>9</v>
      </c>
      <c r="AU81" s="35" t="s">
        <v>10</v>
      </c>
      <c r="AV81" s="35" t="s">
        <v>11</v>
      </c>
      <c r="AW81" s="35" t="s">
        <v>12</v>
      </c>
      <c r="AX81" s="35" t="s">
        <v>13</v>
      </c>
      <c r="AY81" s="35" t="s">
        <v>14</v>
      </c>
      <c r="AZ81" s="35" t="s">
        <v>15</v>
      </c>
      <c r="BA81" s="67">
        <f>IF(AO81=24,1,AO81+1)</f>
        <v>12</v>
      </c>
      <c r="BB81" s="36" t="s">
        <v>5</v>
      </c>
      <c r="BC81" s="36" t="s">
        <v>6</v>
      </c>
      <c r="BD81" s="36" t="s">
        <v>7</v>
      </c>
      <c r="BE81" s="36" t="s">
        <v>8</v>
      </c>
      <c r="BF81" s="36" t="s">
        <v>9</v>
      </c>
      <c r="BG81" s="36" t="s">
        <v>10</v>
      </c>
      <c r="BH81" s="36" t="s">
        <v>11</v>
      </c>
      <c r="BI81" s="36" t="s">
        <v>12</v>
      </c>
      <c r="BJ81" s="36" t="s">
        <v>13</v>
      </c>
      <c r="BK81" s="36" t="s">
        <v>14</v>
      </c>
      <c r="BL81" s="36" t="s">
        <v>15</v>
      </c>
      <c r="BM81" s="67">
        <f>IF(BA81=24,1,BA81+1)</f>
        <v>13</v>
      </c>
      <c r="BN81" s="35" t="s">
        <v>5</v>
      </c>
      <c r="BO81" s="35" t="s">
        <v>6</v>
      </c>
      <c r="BP81" s="35" t="s">
        <v>7</v>
      </c>
      <c r="BQ81" s="35" t="s">
        <v>8</v>
      </c>
      <c r="BR81" s="35" t="s">
        <v>9</v>
      </c>
      <c r="BS81" s="35" t="s">
        <v>10</v>
      </c>
      <c r="BT81" s="35" t="s">
        <v>11</v>
      </c>
      <c r="BU81" s="35" t="s">
        <v>12</v>
      </c>
      <c r="BV81" s="35" t="s">
        <v>13</v>
      </c>
      <c r="BW81" s="35" t="s">
        <v>14</v>
      </c>
      <c r="BX81" s="35" t="s">
        <v>15</v>
      </c>
      <c r="BY81" s="67">
        <f>IF(BM81=24,1,BM81+1)</f>
        <v>14</v>
      </c>
      <c r="BZ81" s="37" t="s">
        <v>5</v>
      </c>
      <c r="CA81" s="37" t="s">
        <v>6</v>
      </c>
      <c r="CB81" s="37" t="s">
        <v>7</v>
      </c>
      <c r="CC81" s="37" t="s">
        <v>8</v>
      </c>
      <c r="CD81" s="37" t="s">
        <v>9</v>
      </c>
      <c r="CE81" s="37" t="s">
        <v>10</v>
      </c>
      <c r="CF81" s="37" t="s">
        <v>11</v>
      </c>
      <c r="CG81" s="37" t="s">
        <v>12</v>
      </c>
      <c r="CH81" s="37" t="s">
        <v>13</v>
      </c>
      <c r="CI81" s="37" t="s">
        <v>14</v>
      </c>
      <c r="CJ81" s="37" t="s">
        <v>15</v>
      </c>
      <c r="CK81" s="67">
        <f>IF(BY81=24,1,BY81+1)</f>
        <v>15</v>
      </c>
      <c r="CL81" s="36" t="s">
        <v>5</v>
      </c>
      <c r="CM81" s="36" t="s">
        <v>6</v>
      </c>
      <c r="CN81" s="36" t="s">
        <v>7</v>
      </c>
      <c r="CO81" s="36" t="s">
        <v>8</v>
      </c>
      <c r="CP81" s="36" t="s">
        <v>9</v>
      </c>
      <c r="CQ81" s="36" t="s">
        <v>10</v>
      </c>
      <c r="CR81" s="36" t="s">
        <v>11</v>
      </c>
      <c r="CS81" s="36" t="s">
        <v>12</v>
      </c>
      <c r="CT81" s="36" t="s">
        <v>13</v>
      </c>
      <c r="CU81" s="36" t="s">
        <v>14</v>
      </c>
      <c r="CV81" s="36" t="s">
        <v>15</v>
      </c>
      <c r="CW81" s="67">
        <f>IF(CK81=24,1,CK81+1)</f>
        <v>16</v>
      </c>
      <c r="CX81" s="68" t="s">
        <v>5</v>
      </c>
      <c r="CY81" s="68" t="s">
        <v>6</v>
      </c>
      <c r="CZ81" s="68" t="s">
        <v>7</v>
      </c>
      <c r="DA81" s="68" t="s">
        <v>8</v>
      </c>
      <c r="DB81" s="68" t="s">
        <v>9</v>
      </c>
      <c r="DC81" s="68" t="s">
        <v>10</v>
      </c>
      <c r="DD81" s="68" t="s">
        <v>11</v>
      </c>
      <c r="DE81" s="68" t="s">
        <v>12</v>
      </c>
      <c r="DF81" s="68" t="s">
        <v>13</v>
      </c>
      <c r="DG81" s="68" t="s">
        <v>14</v>
      </c>
      <c r="DH81" s="68" t="s">
        <v>15</v>
      </c>
      <c r="DI81" s="67">
        <f>IF(CW81=24,1,CW81+1)</f>
        <v>17</v>
      </c>
      <c r="DJ81" s="68" t="s">
        <v>5</v>
      </c>
      <c r="DK81" s="68" t="s">
        <v>6</v>
      </c>
      <c r="DL81" s="68" t="s">
        <v>7</v>
      </c>
      <c r="DM81" s="68" t="s">
        <v>8</v>
      </c>
      <c r="DN81" s="68" t="s">
        <v>9</v>
      </c>
      <c r="DO81" s="68" t="s">
        <v>10</v>
      </c>
      <c r="DP81" s="68" t="s">
        <v>11</v>
      </c>
      <c r="DQ81" s="68" t="s">
        <v>12</v>
      </c>
      <c r="DR81" s="68" t="s">
        <v>13</v>
      </c>
      <c r="DS81" s="68" t="s">
        <v>14</v>
      </c>
      <c r="DT81" s="68" t="s">
        <v>15</v>
      </c>
      <c r="DU81" s="67">
        <f>IF(DI81=24,1,DI81+1)</f>
        <v>18</v>
      </c>
      <c r="DV81" s="68" t="s">
        <v>5</v>
      </c>
      <c r="DW81" s="68" t="s">
        <v>6</v>
      </c>
      <c r="DX81" s="68" t="s">
        <v>7</v>
      </c>
      <c r="DY81" s="68" t="s">
        <v>8</v>
      </c>
      <c r="DZ81" s="68" t="s">
        <v>9</v>
      </c>
      <c r="EA81" s="68" t="s">
        <v>10</v>
      </c>
      <c r="EB81" s="68" t="s">
        <v>11</v>
      </c>
      <c r="EC81" s="68" t="s">
        <v>12</v>
      </c>
      <c r="ED81" s="68" t="s">
        <v>13</v>
      </c>
      <c r="EE81" s="68" t="s">
        <v>14</v>
      </c>
      <c r="EF81" s="68" t="s">
        <v>15</v>
      </c>
      <c r="EG81" s="67">
        <f>IF(DU81=24,1,DU81+1)</f>
        <v>19</v>
      </c>
      <c r="EH81" s="68" t="s">
        <v>5</v>
      </c>
      <c r="EI81" s="68" t="s">
        <v>6</v>
      </c>
      <c r="EJ81" s="68" t="s">
        <v>7</v>
      </c>
      <c r="EK81" s="68" t="s">
        <v>8</v>
      </c>
      <c r="EL81" s="68" t="s">
        <v>9</v>
      </c>
      <c r="EM81" s="68" t="s">
        <v>10</v>
      </c>
      <c r="EN81" s="68" t="s">
        <v>11</v>
      </c>
      <c r="EO81" s="68" t="s">
        <v>12</v>
      </c>
      <c r="EP81" s="68" t="s">
        <v>13</v>
      </c>
      <c r="EQ81" s="68" t="s">
        <v>14</v>
      </c>
      <c r="ER81" s="68" t="s">
        <v>15</v>
      </c>
      <c r="ES81" s="67">
        <f>IF(EG81=24,1,EG81+1)</f>
        <v>20</v>
      </c>
      <c r="ET81" s="68" t="s">
        <v>5</v>
      </c>
      <c r="EU81" s="68" t="s">
        <v>6</v>
      </c>
      <c r="EV81" s="68" t="s">
        <v>7</v>
      </c>
      <c r="EW81" s="68" t="s">
        <v>8</v>
      </c>
      <c r="EX81" s="68" t="s">
        <v>9</v>
      </c>
      <c r="EY81" s="68" t="s">
        <v>10</v>
      </c>
      <c r="EZ81" s="68" t="s">
        <v>11</v>
      </c>
      <c r="FA81" s="68" t="s">
        <v>12</v>
      </c>
      <c r="FB81" s="68" t="s">
        <v>13</v>
      </c>
      <c r="FC81" s="68" t="s">
        <v>14</v>
      </c>
      <c r="FD81" s="68" t="s">
        <v>15</v>
      </c>
      <c r="FE81" s="67">
        <f>IF(ES81=24,1,ES81+1)</f>
        <v>21</v>
      </c>
      <c r="FF81" s="68" t="s">
        <v>5</v>
      </c>
      <c r="FG81" s="68" t="s">
        <v>6</v>
      </c>
      <c r="FH81" s="68" t="s">
        <v>7</v>
      </c>
      <c r="FI81" s="68" t="s">
        <v>8</v>
      </c>
      <c r="FJ81" s="68" t="s">
        <v>9</v>
      </c>
      <c r="FK81" s="68" t="s">
        <v>10</v>
      </c>
      <c r="FL81" s="68" t="s">
        <v>11</v>
      </c>
      <c r="FM81" s="68" t="s">
        <v>12</v>
      </c>
      <c r="FN81" s="68" t="s">
        <v>13</v>
      </c>
      <c r="FO81" s="68" t="s">
        <v>14</v>
      </c>
      <c r="FP81" s="68" t="s">
        <v>15</v>
      </c>
      <c r="FQ81" s="67">
        <f>IF(FE81=24,1,FE81+1)</f>
        <v>22</v>
      </c>
      <c r="FR81" s="68" t="s">
        <v>5</v>
      </c>
      <c r="FS81" s="68" t="s">
        <v>6</v>
      </c>
      <c r="FT81" s="68" t="s">
        <v>7</v>
      </c>
      <c r="FU81" s="68" t="s">
        <v>8</v>
      </c>
      <c r="FV81" s="68" t="s">
        <v>9</v>
      </c>
      <c r="FW81" s="68" t="s">
        <v>10</v>
      </c>
      <c r="FX81" s="68" t="s">
        <v>11</v>
      </c>
      <c r="FY81" s="68" t="s">
        <v>12</v>
      </c>
      <c r="FZ81" s="68" t="s">
        <v>13</v>
      </c>
      <c r="GA81" s="68" t="s">
        <v>14</v>
      </c>
      <c r="GB81" s="68" t="s">
        <v>15</v>
      </c>
      <c r="GC81" s="67">
        <f>IF(FQ81=24,1,FQ81+1)</f>
        <v>23</v>
      </c>
      <c r="GD81" s="68" t="s">
        <v>5</v>
      </c>
      <c r="GE81" s="68" t="s">
        <v>6</v>
      </c>
      <c r="GF81" s="68" t="s">
        <v>7</v>
      </c>
      <c r="GG81" s="68" t="s">
        <v>8</v>
      </c>
      <c r="GH81" s="68" t="s">
        <v>9</v>
      </c>
      <c r="GI81" s="68" t="s">
        <v>10</v>
      </c>
      <c r="GJ81" s="68" t="s">
        <v>11</v>
      </c>
      <c r="GK81" s="68" t="s">
        <v>12</v>
      </c>
      <c r="GL81" s="68" t="s">
        <v>13</v>
      </c>
      <c r="GM81" s="68" t="s">
        <v>14</v>
      </c>
      <c r="GN81" s="68" t="s">
        <v>15</v>
      </c>
      <c r="GO81" s="67">
        <f>IF(GC81=24,1,GC81+1)</f>
        <v>24</v>
      </c>
      <c r="GP81" s="68" t="s">
        <v>5</v>
      </c>
      <c r="GQ81" s="68" t="s">
        <v>6</v>
      </c>
      <c r="GR81" s="68" t="s">
        <v>7</v>
      </c>
      <c r="GS81" s="68" t="s">
        <v>8</v>
      </c>
      <c r="GT81" s="68" t="s">
        <v>9</v>
      </c>
      <c r="GU81" s="68" t="s">
        <v>10</v>
      </c>
      <c r="GV81" s="68" t="s">
        <v>11</v>
      </c>
      <c r="GW81" s="68" t="s">
        <v>12</v>
      </c>
      <c r="GX81" s="68" t="s">
        <v>13</v>
      </c>
      <c r="GY81" s="68" t="s">
        <v>14</v>
      </c>
      <c r="GZ81" s="68" t="s">
        <v>15</v>
      </c>
      <c r="HA81" s="67">
        <f>IF(GO81=24,1,GO81+1)</f>
        <v>1</v>
      </c>
      <c r="HB81" s="68" t="s">
        <v>5</v>
      </c>
      <c r="HC81" s="68" t="s">
        <v>6</v>
      </c>
      <c r="HD81" s="68" t="s">
        <v>7</v>
      </c>
      <c r="HE81" s="68" t="s">
        <v>8</v>
      </c>
      <c r="HF81" s="68" t="s">
        <v>9</v>
      </c>
      <c r="HG81" s="68" t="s">
        <v>10</v>
      </c>
      <c r="HH81" s="68" t="s">
        <v>11</v>
      </c>
      <c r="HI81" s="68" t="s">
        <v>12</v>
      </c>
      <c r="HJ81" s="68" t="s">
        <v>13</v>
      </c>
      <c r="HK81" s="68" t="s">
        <v>14</v>
      </c>
      <c r="HL81" s="68" t="s">
        <v>15</v>
      </c>
      <c r="HM81" s="67">
        <f>IF(HA81=24,1,HA81+1)</f>
        <v>2</v>
      </c>
      <c r="HN81" s="68" t="s">
        <v>5</v>
      </c>
      <c r="HO81" s="68" t="s">
        <v>6</v>
      </c>
      <c r="HP81" s="68" t="s">
        <v>7</v>
      </c>
      <c r="HQ81" s="68" t="s">
        <v>8</v>
      </c>
      <c r="HR81" s="68" t="s">
        <v>9</v>
      </c>
      <c r="HS81" s="68" t="s">
        <v>10</v>
      </c>
      <c r="HT81" s="68" t="s">
        <v>11</v>
      </c>
      <c r="HU81" s="68" t="s">
        <v>12</v>
      </c>
      <c r="HV81" s="68" t="s">
        <v>13</v>
      </c>
      <c r="HW81" s="68" t="s">
        <v>14</v>
      </c>
      <c r="HX81" s="68" t="s">
        <v>15</v>
      </c>
      <c r="HY81" s="67">
        <f>IF(HM81=24,1,HM81+1)</f>
        <v>3</v>
      </c>
      <c r="HZ81" s="68" t="s">
        <v>5</v>
      </c>
      <c r="IA81" s="68" t="s">
        <v>6</v>
      </c>
      <c r="IB81" s="68" t="s">
        <v>7</v>
      </c>
      <c r="IC81" s="68" t="s">
        <v>8</v>
      </c>
      <c r="ID81" s="68" t="s">
        <v>9</v>
      </c>
      <c r="IE81" s="68" t="s">
        <v>10</v>
      </c>
      <c r="IF81" s="68" t="s">
        <v>11</v>
      </c>
      <c r="IG81" s="68" t="s">
        <v>12</v>
      </c>
      <c r="IH81" s="68" t="s">
        <v>13</v>
      </c>
      <c r="II81" s="68" t="s">
        <v>14</v>
      </c>
      <c r="IJ81" s="68" t="s">
        <v>15</v>
      </c>
      <c r="IK81" s="67">
        <f>IF(HY81=24,1,HY81+1)</f>
        <v>4</v>
      </c>
      <c r="IL81" s="68" t="s">
        <v>5</v>
      </c>
      <c r="IM81" s="68" t="s">
        <v>6</v>
      </c>
      <c r="IN81" s="68" t="s">
        <v>7</v>
      </c>
      <c r="IO81" s="68" t="s">
        <v>8</v>
      </c>
      <c r="IP81" s="68" t="s">
        <v>9</v>
      </c>
      <c r="IQ81" s="68" t="s">
        <v>10</v>
      </c>
      <c r="IR81" s="68" t="s">
        <v>11</v>
      </c>
      <c r="IS81" s="68" t="s">
        <v>12</v>
      </c>
      <c r="IT81" s="68" t="s">
        <v>13</v>
      </c>
      <c r="IU81" s="68" t="s">
        <v>14</v>
      </c>
      <c r="IV81" s="68" t="s">
        <v>15</v>
      </c>
      <c r="IW81" s="67">
        <f>IF(IK81=24,1,IK81+1)</f>
        <v>5</v>
      </c>
      <c r="IX81" s="68" t="s">
        <v>5</v>
      </c>
      <c r="IY81" s="68" t="s">
        <v>6</v>
      </c>
      <c r="IZ81" s="68" t="s">
        <v>7</v>
      </c>
      <c r="JA81" s="68" t="s">
        <v>8</v>
      </c>
      <c r="JB81" s="68" t="s">
        <v>9</v>
      </c>
      <c r="JC81" s="68" t="s">
        <v>10</v>
      </c>
      <c r="JD81" s="68" t="s">
        <v>11</v>
      </c>
      <c r="JE81" s="68" t="s">
        <v>12</v>
      </c>
      <c r="JF81" s="68" t="s">
        <v>13</v>
      </c>
      <c r="JG81" s="68" t="s">
        <v>14</v>
      </c>
      <c r="JH81" s="68" t="s">
        <v>15</v>
      </c>
      <c r="JI81" s="67">
        <f>IF(IW81=24,1,IW81+1)</f>
        <v>6</v>
      </c>
      <c r="JJ81" s="68" t="s">
        <v>5</v>
      </c>
      <c r="JK81" s="68" t="s">
        <v>6</v>
      </c>
      <c r="JL81" s="68" t="s">
        <v>7</v>
      </c>
      <c r="JM81" s="68" t="s">
        <v>8</v>
      </c>
      <c r="JN81" s="68" t="s">
        <v>9</v>
      </c>
      <c r="JO81" s="68" t="s">
        <v>10</v>
      </c>
      <c r="JP81" s="68" t="s">
        <v>11</v>
      </c>
      <c r="JQ81" s="68" t="s">
        <v>12</v>
      </c>
      <c r="JR81" s="68" t="s">
        <v>13</v>
      </c>
      <c r="JS81" s="68" t="s">
        <v>14</v>
      </c>
      <c r="JT81" s="68" t="s">
        <v>15</v>
      </c>
      <c r="JU81" s="67">
        <f>IF(JI81=24,1,JI81+1)</f>
        <v>7</v>
      </c>
      <c r="JV81" s="68" t="s">
        <v>5</v>
      </c>
      <c r="JW81" s="68" t="s">
        <v>6</v>
      </c>
      <c r="JX81" s="68" t="s">
        <v>7</v>
      </c>
      <c r="JY81" s="68" t="s">
        <v>8</v>
      </c>
      <c r="JZ81" s="68" t="s">
        <v>9</v>
      </c>
      <c r="KA81" s="68" t="s">
        <v>10</v>
      </c>
      <c r="KB81" s="68" t="s">
        <v>11</v>
      </c>
      <c r="KC81" s="68" t="s">
        <v>12</v>
      </c>
      <c r="KD81" s="68" t="s">
        <v>13</v>
      </c>
      <c r="KE81" s="68" t="s">
        <v>14</v>
      </c>
      <c r="KF81" s="68" t="s">
        <v>15</v>
      </c>
      <c r="KG81" s="67">
        <f>IF(JU81=24,1,JU81+1)</f>
        <v>8</v>
      </c>
      <c r="KH81" s="68" t="s">
        <v>5</v>
      </c>
      <c r="KI81" s="68" t="s">
        <v>6</v>
      </c>
      <c r="KJ81" s="68" t="s">
        <v>7</v>
      </c>
      <c r="KK81" s="68" t="s">
        <v>8</v>
      </c>
      <c r="KL81" s="68" t="s">
        <v>9</v>
      </c>
      <c r="KM81" s="68" t="s">
        <v>10</v>
      </c>
      <c r="KN81" s="68" t="s">
        <v>11</v>
      </c>
      <c r="KO81" s="68" t="s">
        <v>12</v>
      </c>
      <c r="KP81" s="68" t="s">
        <v>13</v>
      </c>
      <c r="KQ81" s="68" t="s">
        <v>14</v>
      </c>
      <c r="KR81" s="68" t="s">
        <v>15</v>
      </c>
      <c r="KS81" s="67">
        <f>IF(KG81=24,1,KG81+1)</f>
        <v>9</v>
      </c>
      <c r="KT81" s="68" t="s">
        <v>5</v>
      </c>
      <c r="KU81" s="68" t="s">
        <v>6</v>
      </c>
      <c r="KV81" s="68" t="s">
        <v>7</v>
      </c>
      <c r="KW81" s="71"/>
      <c r="KX81" s="71"/>
      <c r="KY81" s="71"/>
      <c r="KZ81" s="71"/>
      <c r="LA81" s="71"/>
      <c r="LB81" s="78"/>
      <c r="LC81" s="78"/>
      <c r="LD81" s="78"/>
      <c r="LE81" s="78"/>
      <c r="LF81" s="78"/>
      <c r="LG81" s="78"/>
      <c r="LH81" s="78"/>
      <c r="LI81" s="71"/>
      <c r="LJ81" s="71"/>
      <c r="LK81" s="71"/>
      <c r="LL81" s="71"/>
      <c r="LM81" s="71"/>
      <c r="LN81" s="71"/>
      <c r="LO81" s="71"/>
      <c r="LP81" s="71"/>
      <c r="LQ81" s="71"/>
      <c r="LR81" s="71"/>
      <c r="LS81" s="71"/>
      <c r="LT81" s="71"/>
      <c r="LU81" s="71"/>
      <c r="LV81" s="71"/>
      <c r="LW81" s="71"/>
      <c r="LX81" s="71"/>
      <c r="LY81" s="71"/>
      <c r="LZ81" s="71"/>
      <c r="MA81" s="71"/>
      <c r="MB81" s="71"/>
      <c r="MC81" s="71"/>
      <c r="MD81" s="68" t="s">
        <v>5</v>
      </c>
      <c r="ME81" s="68" t="s">
        <v>6</v>
      </c>
      <c r="MF81" s="68" t="s">
        <v>7</v>
      </c>
      <c r="MG81" s="68" t="s">
        <v>8</v>
      </c>
      <c r="MH81" s="68" t="s">
        <v>9</v>
      </c>
      <c r="MI81" s="68" t="s">
        <v>10</v>
      </c>
      <c r="MJ81" s="68" t="s">
        <v>11</v>
      </c>
      <c r="MK81" s="68" t="s">
        <v>12</v>
      </c>
      <c r="ML81" s="68" t="s">
        <v>13</v>
      </c>
      <c r="MM81" s="68" t="s">
        <v>14</v>
      </c>
      <c r="MN81" s="68" t="s">
        <v>15</v>
      </c>
      <c r="MO81" s="67">
        <f>IF(MC80=24,1,MC80+1)</f>
        <v>13</v>
      </c>
      <c r="MP81" s="68" t="s">
        <v>5</v>
      </c>
      <c r="MQ81" s="68" t="s">
        <v>6</v>
      </c>
      <c r="MR81" s="68" t="s">
        <v>7</v>
      </c>
      <c r="MS81" s="68" t="s">
        <v>8</v>
      </c>
      <c r="MT81" s="68" t="s">
        <v>9</v>
      </c>
      <c r="MU81" s="68" t="s">
        <v>10</v>
      </c>
      <c r="MV81" s="68" t="s">
        <v>11</v>
      </c>
      <c r="MW81" s="68" t="s">
        <v>12</v>
      </c>
      <c r="MX81" s="68" t="s">
        <v>13</v>
      </c>
      <c r="MY81" s="68" t="s">
        <v>14</v>
      </c>
      <c r="MZ81" s="68" t="s">
        <v>15</v>
      </c>
      <c r="NA81" s="67">
        <f>IF(MO81=24,1,MO81+1)</f>
        <v>14</v>
      </c>
      <c r="NB81" s="68" t="s">
        <v>5</v>
      </c>
      <c r="NC81" s="68" t="s">
        <v>6</v>
      </c>
      <c r="ND81" s="68" t="s">
        <v>7</v>
      </c>
      <c r="NE81" s="68" t="s">
        <v>8</v>
      </c>
      <c r="NF81" s="68" t="s">
        <v>9</v>
      </c>
      <c r="NG81" s="68" t="s">
        <v>10</v>
      </c>
      <c r="NH81" s="68" t="s">
        <v>11</v>
      </c>
      <c r="NI81" s="68" t="s">
        <v>12</v>
      </c>
      <c r="NJ81" s="68" t="s">
        <v>13</v>
      </c>
      <c r="NK81" s="68" t="s">
        <v>14</v>
      </c>
      <c r="NL81" s="68" t="s">
        <v>15</v>
      </c>
      <c r="NM81" s="67">
        <f>IF(NA81=24,1,NA81+1)</f>
        <v>15</v>
      </c>
      <c r="NN81" s="68" t="s">
        <v>5</v>
      </c>
      <c r="NO81" s="68" t="s">
        <v>6</v>
      </c>
      <c r="NP81" s="68" t="s">
        <v>7</v>
      </c>
      <c r="NQ81" s="68" t="s">
        <v>8</v>
      </c>
      <c r="NR81" s="68" t="s">
        <v>9</v>
      </c>
      <c r="NS81" s="68" t="s">
        <v>10</v>
      </c>
      <c r="NT81" s="68" t="s">
        <v>11</v>
      </c>
      <c r="NU81" s="68" t="s">
        <v>12</v>
      </c>
      <c r="NV81" s="68" t="s">
        <v>13</v>
      </c>
      <c r="NW81" s="68" t="s">
        <v>14</v>
      </c>
      <c r="NX81" s="68" t="s">
        <v>15</v>
      </c>
      <c r="NY81" s="67">
        <f>IF(NM81=24,1,NM81+1)</f>
        <v>16</v>
      </c>
      <c r="NZ81" s="68" t="s">
        <v>5</v>
      </c>
      <c r="OA81" s="68" t="s">
        <v>6</v>
      </c>
      <c r="OB81" s="68" t="s">
        <v>7</v>
      </c>
      <c r="OC81" s="68" t="s">
        <v>8</v>
      </c>
      <c r="OD81" s="68" t="s">
        <v>9</v>
      </c>
      <c r="OE81" s="68" t="s">
        <v>10</v>
      </c>
      <c r="OF81" s="68" t="s">
        <v>11</v>
      </c>
      <c r="OG81" s="68" t="s">
        <v>12</v>
      </c>
      <c r="OH81" s="68" t="s">
        <v>13</v>
      </c>
      <c r="OI81" s="68" t="s">
        <v>14</v>
      </c>
      <c r="OJ81" s="68" t="s">
        <v>15</v>
      </c>
      <c r="OK81" s="67">
        <f>IF(NY81=24,1,NY81+1)</f>
        <v>17</v>
      </c>
      <c r="OL81" s="68" t="s">
        <v>5</v>
      </c>
      <c r="OM81" s="68" t="s">
        <v>6</v>
      </c>
      <c r="ON81" s="68" t="s">
        <v>7</v>
      </c>
      <c r="OO81" s="68" t="s">
        <v>8</v>
      </c>
      <c r="OP81" s="68" t="s">
        <v>9</v>
      </c>
      <c r="OQ81" s="68" t="s">
        <v>10</v>
      </c>
      <c r="OR81" s="68" t="s">
        <v>11</v>
      </c>
      <c r="OS81" s="68" t="s">
        <v>12</v>
      </c>
      <c r="OT81" s="68" t="s">
        <v>13</v>
      </c>
      <c r="OU81" s="68" t="s">
        <v>14</v>
      </c>
      <c r="OV81" s="68" t="s">
        <v>15</v>
      </c>
      <c r="OW81" s="67">
        <f>IF(OK81=24,1,OK81+1)</f>
        <v>18</v>
      </c>
      <c r="OX81" s="68" t="s">
        <v>5</v>
      </c>
      <c r="OY81" s="68" t="s">
        <v>6</v>
      </c>
      <c r="OZ81" s="68" t="s">
        <v>7</v>
      </c>
      <c r="PA81" s="68" t="s">
        <v>8</v>
      </c>
      <c r="PB81" s="68" t="s">
        <v>9</v>
      </c>
      <c r="PC81" s="68" t="s">
        <v>10</v>
      </c>
      <c r="PD81" s="68" t="s">
        <v>11</v>
      </c>
      <c r="PE81" s="68" t="s">
        <v>12</v>
      </c>
      <c r="PF81" s="68" t="s">
        <v>13</v>
      </c>
      <c r="PG81" s="68" t="s">
        <v>14</v>
      </c>
      <c r="PH81" s="68" t="s">
        <v>15</v>
      </c>
      <c r="PI81" s="67">
        <f>IF(OW81=24,1,OW81+1)</f>
        <v>19</v>
      </c>
      <c r="PJ81" s="68" t="s">
        <v>5</v>
      </c>
      <c r="PK81" s="68" t="s">
        <v>6</v>
      </c>
      <c r="PL81" s="68" t="s">
        <v>7</v>
      </c>
      <c r="PM81" s="68" t="s">
        <v>8</v>
      </c>
      <c r="PN81" s="68" t="s">
        <v>9</v>
      </c>
      <c r="PO81" s="68" t="s">
        <v>10</v>
      </c>
      <c r="PP81" s="68" t="s">
        <v>11</v>
      </c>
      <c r="PQ81" s="68" t="s">
        <v>12</v>
      </c>
      <c r="PR81" s="68" t="s">
        <v>13</v>
      </c>
      <c r="PS81" s="68" t="s">
        <v>14</v>
      </c>
      <c r="PT81" s="68" t="s">
        <v>15</v>
      </c>
      <c r="PU81" s="67">
        <f>IF(PI81=24,1,PI81+1)</f>
        <v>20</v>
      </c>
      <c r="PV81" s="68" t="s">
        <v>5</v>
      </c>
      <c r="PW81" s="68" t="s">
        <v>6</v>
      </c>
      <c r="PX81" s="68" t="s">
        <v>7</v>
      </c>
      <c r="PY81" s="68" t="s">
        <v>8</v>
      </c>
      <c r="PZ81" s="68" t="s">
        <v>9</v>
      </c>
      <c r="QA81" s="68" t="s">
        <v>10</v>
      </c>
      <c r="QB81" s="68" t="s">
        <v>11</v>
      </c>
      <c r="QC81" s="68" t="s">
        <v>12</v>
      </c>
      <c r="QD81" s="68" t="s">
        <v>13</v>
      </c>
      <c r="QE81" s="68" t="s">
        <v>14</v>
      </c>
      <c r="QF81" s="68" t="s">
        <v>15</v>
      </c>
      <c r="QG81" s="67">
        <f>IF(PU81=24,1,PU81+1)</f>
        <v>21</v>
      </c>
      <c r="QH81" s="68" t="s">
        <v>5</v>
      </c>
      <c r="QI81" s="68" t="s">
        <v>6</v>
      </c>
      <c r="QJ81" s="68" t="s">
        <v>7</v>
      </c>
      <c r="QK81" s="68" t="s">
        <v>8</v>
      </c>
      <c r="QL81" s="68" t="s">
        <v>9</v>
      </c>
      <c r="QM81" s="68" t="s">
        <v>10</v>
      </c>
      <c r="QN81" s="68" t="s">
        <v>11</v>
      </c>
      <c r="QO81" s="68" t="s">
        <v>12</v>
      </c>
      <c r="QP81" s="68" t="s">
        <v>13</v>
      </c>
      <c r="QQ81" s="68" t="s">
        <v>14</v>
      </c>
      <c r="QR81" s="68" t="s">
        <v>15</v>
      </c>
      <c r="QS81" s="67">
        <f>IF(QG81=24,1,QG81+1)</f>
        <v>22</v>
      </c>
      <c r="QT81" s="68" t="s">
        <v>5</v>
      </c>
      <c r="QU81" s="68" t="s">
        <v>6</v>
      </c>
      <c r="QV81" s="68" t="s">
        <v>7</v>
      </c>
      <c r="QW81" s="68" t="s">
        <v>8</v>
      </c>
      <c r="QX81" s="68" t="s">
        <v>9</v>
      </c>
      <c r="QY81" s="68" t="s">
        <v>10</v>
      </c>
      <c r="QZ81" s="68" t="s">
        <v>11</v>
      </c>
      <c r="RA81" s="68" t="s">
        <v>12</v>
      </c>
      <c r="RB81" s="68" t="s">
        <v>13</v>
      </c>
      <c r="RC81" s="68" t="s">
        <v>14</v>
      </c>
      <c r="RD81" s="68" t="s">
        <v>15</v>
      </c>
      <c r="RE81" s="67">
        <f>IF(QS81=24,1,QS81+1)</f>
        <v>23</v>
      </c>
      <c r="RF81" s="68" t="s">
        <v>5</v>
      </c>
      <c r="RG81" s="68" t="s">
        <v>6</v>
      </c>
      <c r="RH81" s="68" t="s">
        <v>7</v>
      </c>
      <c r="RI81" s="68" t="s">
        <v>8</v>
      </c>
      <c r="RJ81" s="68" t="s">
        <v>9</v>
      </c>
      <c r="RK81" s="68" t="s">
        <v>10</v>
      </c>
      <c r="RL81" s="68" t="s">
        <v>11</v>
      </c>
      <c r="RM81" s="68" t="s">
        <v>12</v>
      </c>
      <c r="RN81" s="68" t="s">
        <v>13</v>
      </c>
      <c r="RO81" s="68" t="s">
        <v>14</v>
      </c>
      <c r="RP81" s="68" t="s">
        <v>15</v>
      </c>
      <c r="RQ81" s="67">
        <f>IF(RE81=24,1,RE81+1)</f>
        <v>24</v>
      </c>
      <c r="RR81" s="68" t="s">
        <v>5</v>
      </c>
      <c r="RS81" s="68" t="s">
        <v>6</v>
      </c>
      <c r="RT81" s="68" t="s">
        <v>7</v>
      </c>
      <c r="RU81" s="68" t="s">
        <v>8</v>
      </c>
      <c r="RV81" s="68" t="s">
        <v>9</v>
      </c>
      <c r="RW81" s="68" t="s">
        <v>10</v>
      </c>
      <c r="RX81" s="68" t="s">
        <v>11</v>
      </c>
      <c r="RY81" s="68" t="s">
        <v>12</v>
      </c>
      <c r="RZ81" s="68" t="s">
        <v>13</v>
      </c>
      <c r="SA81" s="68" t="s">
        <v>14</v>
      </c>
      <c r="SB81" s="68" t="s">
        <v>15</v>
      </c>
      <c r="SC81" s="67">
        <f>IF(RQ81=24,1,RQ81+1)</f>
        <v>1</v>
      </c>
      <c r="SD81" s="68" t="s">
        <v>5</v>
      </c>
      <c r="SE81" s="68" t="s">
        <v>6</v>
      </c>
      <c r="SF81" s="68" t="s">
        <v>7</v>
      </c>
      <c r="SG81" s="68" t="s">
        <v>8</v>
      </c>
      <c r="SH81" s="68" t="s">
        <v>9</v>
      </c>
      <c r="SI81" s="68" t="s">
        <v>10</v>
      </c>
      <c r="SJ81" s="68" t="s">
        <v>11</v>
      </c>
      <c r="SK81" s="68" t="s">
        <v>12</v>
      </c>
      <c r="SL81" s="68" t="s">
        <v>13</v>
      </c>
      <c r="SM81" s="68" t="s">
        <v>14</v>
      </c>
      <c r="SN81" s="68" t="s">
        <v>15</v>
      </c>
      <c r="SO81" s="67">
        <f>IF(SC81=24,1,SC81+1)</f>
        <v>2</v>
      </c>
      <c r="SP81" s="68" t="s">
        <v>5</v>
      </c>
      <c r="SQ81" s="68" t="s">
        <v>6</v>
      </c>
      <c r="SR81" s="68" t="s">
        <v>7</v>
      </c>
      <c r="SS81" s="68" t="s">
        <v>8</v>
      </c>
      <c r="ST81" s="68" t="s">
        <v>9</v>
      </c>
      <c r="SU81" s="68" t="s">
        <v>10</v>
      </c>
      <c r="SV81" s="68" t="s">
        <v>11</v>
      </c>
      <c r="SW81" s="68" t="s">
        <v>12</v>
      </c>
      <c r="SX81" s="68" t="s">
        <v>13</v>
      </c>
      <c r="SY81" s="68" t="s">
        <v>14</v>
      </c>
      <c r="SZ81" s="68" t="s">
        <v>15</v>
      </c>
      <c r="TA81" s="67">
        <f>IF(SO81=24,1,SO81+1)</f>
        <v>3</v>
      </c>
      <c r="TB81" s="68" t="s">
        <v>5</v>
      </c>
      <c r="TC81" s="68" t="s">
        <v>6</v>
      </c>
      <c r="TD81" s="68" t="s">
        <v>7</v>
      </c>
      <c r="TE81" s="68" t="s">
        <v>8</v>
      </c>
      <c r="TF81" s="68" t="s">
        <v>9</v>
      </c>
      <c r="TG81" s="68" t="s">
        <v>10</v>
      </c>
      <c r="TH81" s="68" t="s">
        <v>11</v>
      </c>
      <c r="TI81" s="68" t="s">
        <v>12</v>
      </c>
      <c r="TJ81" s="68" t="s">
        <v>13</v>
      </c>
      <c r="TK81" s="68" t="s">
        <v>14</v>
      </c>
      <c r="TL81" s="68" t="s">
        <v>15</v>
      </c>
      <c r="TM81" s="67">
        <f>IF(TA81=24,1,TA81+1)</f>
        <v>4</v>
      </c>
      <c r="TN81" s="68" t="s">
        <v>5</v>
      </c>
      <c r="TO81" s="68" t="s">
        <v>6</v>
      </c>
      <c r="TP81" s="68" t="s">
        <v>7</v>
      </c>
      <c r="TQ81" s="68" t="s">
        <v>8</v>
      </c>
      <c r="TR81" s="68" t="s">
        <v>9</v>
      </c>
      <c r="TS81" s="68" t="s">
        <v>10</v>
      </c>
      <c r="TT81" s="68" t="s">
        <v>11</v>
      </c>
      <c r="TU81" s="68" t="s">
        <v>12</v>
      </c>
      <c r="TV81" s="68" t="s">
        <v>13</v>
      </c>
      <c r="TW81" s="68" t="s">
        <v>14</v>
      </c>
      <c r="TX81" s="68" t="s">
        <v>15</v>
      </c>
      <c r="TY81" s="67">
        <f>IF(TM81=24,1,TM81+1)</f>
        <v>5</v>
      </c>
      <c r="TZ81" s="68" t="s">
        <v>5</v>
      </c>
      <c r="UA81" s="68" t="s">
        <v>6</v>
      </c>
      <c r="UB81" s="68" t="s">
        <v>7</v>
      </c>
      <c r="UC81" s="68" t="s">
        <v>8</v>
      </c>
      <c r="UD81" s="68" t="s">
        <v>9</v>
      </c>
      <c r="UE81" s="68" t="s">
        <v>10</v>
      </c>
      <c r="UF81" s="68" t="s">
        <v>11</v>
      </c>
      <c r="UG81" s="68" t="s">
        <v>12</v>
      </c>
      <c r="UH81" s="68" t="s">
        <v>13</v>
      </c>
      <c r="UI81" s="68" t="s">
        <v>14</v>
      </c>
      <c r="UJ81" s="68" t="s">
        <v>15</v>
      </c>
      <c r="UK81" s="67">
        <f>IF(TY81=24,1,TY81+1)</f>
        <v>6</v>
      </c>
      <c r="UL81" s="68" t="s">
        <v>5</v>
      </c>
      <c r="UM81" s="68" t="s">
        <v>6</v>
      </c>
      <c r="UN81" s="68" t="s">
        <v>7</v>
      </c>
      <c r="UO81" s="68" t="s">
        <v>8</v>
      </c>
      <c r="UP81" s="68" t="s">
        <v>9</v>
      </c>
      <c r="UQ81" s="68" t="s">
        <v>10</v>
      </c>
      <c r="UR81" s="68" t="s">
        <v>11</v>
      </c>
      <c r="US81" s="68" t="s">
        <v>12</v>
      </c>
      <c r="UT81" s="68" t="s">
        <v>13</v>
      </c>
      <c r="UU81" s="68" t="s">
        <v>14</v>
      </c>
      <c r="UV81" s="68" t="s">
        <v>15</v>
      </c>
      <c r="UW81" s="67">
        <f>IF(UK81=24,1,UK81+1)</f>
        <v>7</v>
      </c>
      <c r="UX81" s="68" t="s">
        <v>5</v>
      </c>
      <c r="UY81" s="68" t="s">
        <v>6</v>
      </c>
      <c r="UZ81" s="68" t="s">
        <v>7</v>
      </c>
      <c r="VA81" s="68" t="s">
        <v>8</v>
      </c>
      <c r="VB81" s="68" t="s">
        <v>9</v>
      </c>
      <c r="VC81" s="68" t="s">
        <v>10</v>
      </c>
      <c r="VD81" s="68" t="s">
        <v>11</v>
      </c>
      <c r="VE81" s="68" t="s">
        <v>12</v>
      </c>
      <c r="VF81" s="68" t="s">
        <v>13</v>
      </c>
      <c r="VG81" s="68" t="s">
        <v>14</v>
      </c>
      <c r="VH81" s="68" t="s">
        <v>15</v>
      </c>
      <c r="VI81" s="67">
        <f>IF(UW81=24,1,UW81+1)</f>
        <v>8</v>
      </c>
      <c r="VJ81" s="68" t="s">
        <v>5</v>
      </c>
      <c r="VK81" s="68" t="s">
        <v>6</v>
      </c>
      <c r="VL81" s="68" t="s">
        <v>7</v>
      </c>
      <c r="VM81" s="68" t="s">
        <v>8</v>
      </c>
      <c r="VN81" s="68" t="s">
        <v>9</v>
      </c>
      <c r="VO81" s="68" t="s">
        <v>10</v>
      </c>
      <c r="VP81" s="68" t="s">
        <v>11</v>
      </c>
      <c r="VQ81" s="68" t="s">
        <v>12</v>
      </c>
      <c r="VR81" s="68" t="s">
        <v>13</v>
      </c>
      <c r="VS81" s="68" t="s">
        <v>14</v>
      </c>
      <c r="VT81" s="68" t="s">
        <v>15</v>
      </c>
      <c r="VU81" s="67">
        <f>IF(VI81=24,1,VI81+1)</f>
        <v>9</v>
      </c>
      <c r="VV81" s="68" t="s">
        <v>5</v>
      </c>
      <c r="VW81" s="68" t="s">
        <v>6</v>
      </c>
      <c r="VX81" s="68" t="s">
        <v>7</v>
      </c>
      <c r="VY81" s="68" t="s">
        <v>8</v>
      </c>
      <c r="VZ81" s="68" t="s">
        <v>9</v>
      </c>
      <c r="WA81" s="68" t="s">
        <v>10</v>
      </c>
      <c r="WB81" s="68" t="s">
        <v>11</v>
      </c>
      <c r="WC81" s="68" t="s">
        <v>12</v>
      </c>
      <c r="WD81" s="68" t="s">
        <v>13</v>
      </c>
      <c r="WE81" s="68" t="s">
        <v>14</v>
      </c>
      <c r="WF81" s="68" t="s">
        <v>15</v>
      </c>
      <c r="WG81" s="67">
        <f>IF(VU81=24,1,VU81+1)</f>
        <v>10</v>
      </c>
      <c r="WH81" s="68" t="s">
        <v>5</v>
      </c>
      <c r="WI81" s="68" t="s">
        <v>6</v>
      </c>
      <c r="WJ81" s="68" t="s">
        <v>7</v>
      </c>
      <c r="WK81" s="68" t="s">
        <v>8</v>
      </c>
      <c r="WL81" s="68" t="s">
        <v>9</v>
      </c>
      <c r="WM81" s="68" t="s">
        <v>10</v>
      </c>
      <c r="WN81" s="68" t="s">
        <v>11</v>
      </c>
      <c r="WO81" s="68" t="s">
        <v>12</v>
      </c>
      <c r="WP81" s="68" t="s">
        <v>13</v>
      </c>
      <c r="WQ81" s="68" t="s">
        <v>14</v>
      </c>
      <c r="WR81" s="68" t="s">
        <v>15</v>
      </c>
      <c r="WS81" s="67">
        <f>IF(WG81=24,1,WG81+1)</f>
        <v>11</v>
      </c>
      <c r="WT81" s="68" t="s">
        <v>5</v>
      </c>
      <c r="WU81" s="68" t="s">
        <v>6</v>
      </c>
      <c r="WV81" s="68" t="s">
        <v>7</v>
      </c>
      <c r="WW81" s="68" t="s">
        <v>8</v>
      </c>
      <c r="WX81" s="68" t="s">
        <v>9</v>
      </c>
      <c r="WY81" s="68" t="s">
        <v>10</v>
      </c>
      <c r="WZ81" s="68" t="s">
        <v>11</v>
      </c>
      <c r="XA81" s="68" t="s">
        <v>12</v>
      </c>
      <c r="XB81" s="68" t="s">
        <v>13</v>
      </c>
      <c r="XC81" s="68" t="s">
        <v>14</v>
      </c>
      <c r="XD81" s="68" t="s">
        <v>15</v>
      </c>
      <c r="XE81" s="67">
        <f>IF(WS81=24,1,WS81+1)</f>
        <v>12</v>
      </c>
      <c r="XF81" s="68" t="s">
        <v>5</v>
      </c>
      <c r="XG81" s="68" t="s">
        <v>6</v>
      </c>
      <c r="XH81" s="68" t="s">
        <v>7</v>
      </c>
      <c r="XI81" s="68" t="s">
        <v>8</v>
      </c>
      <c r="XJ81" s="68" t="s">
        <v>9</v>
      </c>
      <c r="XK81" s="68" t="s">
        <v>10</v>
      </c>
      <c r="XL81" s="68" t="s">
        <v>11</v>
      </c>
      <c r="XM81" s="68" t="s">
        <v>12</v>
      </c>
      <c r="XN81" s="68" t="s">
        <v>13</v>
      </c>
      <c r="XO81" s="68" t="s">
        <v>14</v>
      </c>
      <c r="XP81" s="68" t="s">
        <v>15</v>
      </c>
    </row>
    <row r="82" spans="1:842" ht="24.95" customHeight="1">
      <c r="A82" s="1207"/>
      <c r="B82" s="1208"/>
      <c r="C82" s="1209"/>
      <c r="D82" s="360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DJ82" s="347"/>
      <c r="DK82" s="347"/>
      <c r="DL82" s="34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1"/>
      <c r="FI82" s="71"/>
      <c r="FJ82" s="71"/>
      <c r="FK82" s="71"/>
      <c r="FL82" s="71"/>
      <c r="FM82" s="71"/>
      <c r="FN82" s="71"/>
      <c r="FO82" s="356"/>
      <c r="FP82" s="356"/>
      <c r="FQ82" s="356"/>
      <c r="FR82" s="356"/>
      <c r="FS82" s="347"/>
      <c r="FT82" s="347"/>
      <c r="FU82" s="347"/>
      <c r="FV82" s="347"/>
      <c r="FW82" s="347"/>
      <c r="FX82" s="347"/>
      <c r="FY82" s="347"/>
      <c r="FZ82" s="347"/>
      <c r="GA82" s="347"/>
      <c r="GB82" s="347"/>
      <c r="GC82" s="347"/>
      <c r="GD82" s="347"/>
      <c r="GE82" s="347"/>
      <c r="GF82" s="347"/>
      <c r="GG82" s="347"/>
      <c r="GH82" s="347"/>
      <c r="GI82" s="347"/>
      <c r="GJ82" s="347"/>
      <c r="GK82" s="347"/>
      <c r="GL82" s="347"/>
      <c r="GM82" s="347"/>
      <c r="GN82" s="347"/>
      <c r="GO82" s="347"/>
      <c r="GP82" s="347"/>
      <c r="GQ82" s="347"/>
      <c r="GR82" s="347"/>
      <c r="GS82" s="347"/>
      <c r="GT82" s="347"/>
      <c r="GU82" s="347"/>
      <c r="GV82" s="347"/>
      <c r="GW82" s="347"/>
      <c r="GX82" s="347"/>
      <c r="GY82" s="347"/>
      <c r="GZ82" s="347"/>
      <c r="HA82" s="347"/>
      <c r="HB82" s="347"/>
      <c r="HC82" s="347"/>
      <c r="HD82" s="347"/>
      <c r="HE82" s="347"/>
      <c r="HF82" s="347"/>
      <c r="HG82" s="347"/>
      <c r="HH82" s="347"/>
      <c r="HI82" s="347"/>
      <c r="HJ82" s="347"/>
      <c r="HK82" s="347"/>
      <c r="HL82" s="347"/>
      <c r="HM82" s="347"/>
      <c r="HN82" s="347"/>
      <c r="HO82" s="65"/>
      <c r="HP82" s="65"/>
      <c r="HQ82" s="65"/>
      <c r="HR82" s="65"/>
      <c r="HS82" s="65"/>
      <c r="HT82" s="65"/>
      <c r="HU82" s="65"/>
      <c r="HV82" s="65"/>
      <c r="HW82" s="65"/>
      <c r="HX82" s="65"/>
      <c r="HY82" s="65"/>
      <c r="HZ82" s="65"/>
      <c r="IA82" s="347"/>
      <c r="IB82" s="347"/>
      <c r="IC82" s="347"/>
      <c r="ID82" s="347"/>
      <c r="IE82" s="347"/>
      <c r="IF82" s="347"/>
      <c r="IG82" s="347"/>
      <c r="IH82" s="347"/>
      <c r="II82" s="347"/>
      <c r="IJ82" s="347"/>
      <c r="IK82" s="347"/>
      <c r="IL82" s="347"/>
      <c r="IM82" s="347"/>
      <c r="IN82" s="347"/>
      <c r="IO82" s="347"/>
      <c r="IP82" s="347"/>
      <c r="IQ82" s="65"/>
      <c r="IR82" s="65"/>
      <c r="IS82" s="65"/>
      <c r="IT82" s="65"/>
      <c r="IU82" s="65"/>
      <c r="IV82" s="65"/>
      <c r="IW82" s="65"/>
      <c r="IX82" s="65"/>
      <c r="IY82" s="65"/>
      <c r="IZ82" s="65"/>
      <c r="JA82" s="65"/>
      <c r="JB82" s="65"/>
      <c r="JC82" s="65"/>
      <c r="JD82" s="65"/>
      <c r="JE82" s="356"/>
      <c r="JF82" s="356"/>
      <c r="JG82" s="356"/>
      <c r="JH82" s="356"/>
      <c r="JI82" s="356"/>
      <c r="JJ82" s="356"/>
      <c r="JK82" s="356"/>
      <c r="JL82" s="356"/>
      <c r="JM82" s="356"/>
      <c r="JN82" s="356"/>
      <c r="JO82" s="71"/>
      <c r="JP82" s="71"/>
      <c r="JQ82" s="71"/>
      <c r="JR82" s="71"/>
      <c r="JS82" s="71"/>
      <c r="JT82" s="71"/>
      <c r="JU82" s="71"/>
      <c r="JV82" s="71"/>
      <c r="JW82" s="71"/>
      <c r="JX82" s="71"/>
      <c r="JY82" s="71"/>
      <c r="JZ82" s="71"/>
      <c r="KA82" s="71"/>
      <c r="KB82" s="71"/>
      <c r="KC82" s="71"/>
      <c r="KD82" s="71"/>
      <c r="KE82" s="71"/>
      <c r="KF82" s="71"/>
      <c r="KG82" s="71"/>
      <c r="KH82" s="71"/>
      <c r="KI82" s="71"/>
      <c r="KJ82" s="71"/>
      <c r="KK82" s="71"/>
      <c r="KL82" s="71"/>
      <c r="KM82" s="71"/>
      <c r="KN82" s="71"/>
      <c r="KO82" s="71"/>
      <c r="KP82" s="71"/>
      <c r="KQ82" s="71"/>
      <c r="KR82" s="71"/>
      <c r="KS82" s="71"/>
      <c r="KT82" s="71"/>
      <c r="KU82" s="71"/>
      <c r="KV82" s="71"/>
      <c r="KW82" s="71"/>
      <c r="KX82" s="71"/>
      <c r="KY82" s="71"/>
      <c r="KZ82" s="71"/>
      <c r="LA82" s="71"/>
      <c r="LI82" s="71"/>
      <c r="LJ82" s="71"/>
      <c r="LK82" s="71"/>
      <c r="LL82" s="71"/>
      <c r="LM82" s="71"/>
      <c r="LN82" s="71"/>
      <c r="LO82" s="71"/>
      <c r="LP82" s="71"/>
      <c r="LQ82" s="71"/>
      <c r="LR82" s="71"/>
      <c r="LS82" s="71"/>
      <c r="LT82" s="71"/>
      <c r="LU82" s="71"/>
      <c r="LV82" s="71"/>
      <c r="LW82" s="71"/>
      <c r="LX82" s="71"/>
      <c r="LY82" s="71"/>
      <c r="LZ82" s="71"/>
      <c r="MA82" s="71"/>
      <c r="MB82" s="71"/>
      <c r="MC82" s="71"/>
      <c r="MD82" s="71"/>
      <c r="ME82" s="71"/>
      <c r="MF82" s="71"/>
      <c r="MG82" s="71"/>
      <c r="MH82" s="71"/>
      <c r="MI82" s="71"/>
      <c r="MJ82" s="71"/>
      <c r="MK82" s="71"/>
      <c r="ML82" s="71"/>
      <c r="MM82" s="71"/>
      <c r="MN82" s="71"/>
      <c r="MO82" s="71"/>
      <c r="MP82" s="71"/>
      <c r="MQ82" s="71"/>
      <c r="MR82" s="71"/>
      <c r="MS82" s="71"/>
      <c r="MT82" s="71"/>
      <c r="MU82" s="71"/>
      <c r="MV82" s="71"/>
      <c r="MW82" s="71"/>
      <c r="MX82" s="71"/>
      <c r="MY82" s="71"/>
      <c r="MZ82" s="71"/>
      <c r="NA82" s="71"/>
      <c r="NB82" s="71"/>
      <c r="NC82" s="71"/>
      <c r="ND82" s="71"/>
      <c r="NE82" s="71"/>
      <c r="NF82" s="71"/>
      <c r="NG82" s="71"/>
      <c r="NH82" s="71"/>
      <c r="NI82" s="71"/>
      <c r="NJ82" s="71"/>
      <c r="NK82" s="71"/>
      <c r="NL82" s="71"/>
      <c r="NM82" s="71"/>
      <c r="NN82" s="71"/>
      <c r="NO82" s="71"/>
      <c r="NP82" s="71"/>
      <c r="NQ82" s="71"/>
      <c r="NR82" s="71"/>
      <c r="NS82" s="71"/>
      <c r="NT82" s="71"/>
      <c r="NU82" s="71"/>
      <c r="NV82" s="71"/>
      <c r="NW82" s="71"/>
      <c r="NX82" s="71"/>
      <c r="NY82" s="71"/>
      <c r="NZ82" s="71"/>
      <c r="OA82" s="71"/>
      <c r="OB82" s="71"/>
      <c r="OC82" s="71"/>
      <c r="OD82" s="71"/>
      <c r="OE82" s="71"/>
      <c r="OF82" s="71"/>
      <c r="OG82" s="71"/>
      <c r="OH82" s="71"/>
      <c r="OI82" s="71"/>
      <c r="OJ82" s="71"/>
      <c r="OK82" s="71"/>
      <c r="OL82" s="71"/>
      <c r="OM82" s="71"/>
      <c r="ON82" s="71"/>
      <c r="OO82" s="71"/>
      <c r="OP82" s="71"/>
      <c r="OQ82" s="71"/>
      <c r="OR82" s="71"/>
      <c r="OS82" s="71"/>
      <c r="OT82" s="71"/>
      <c r="OU82" s="71"/>
      <c r="OV82" s="71"/>
      <c r="OW82" s="71"/>
      <c r="OX82" s="71"/>
      <c r="OY82" s="71"/>
      <c r="OZ82" s="71"/>
      <c r="PA82" s="71"/>
      <c r="PB82" s="71"/>
      <c r="PC82" s="71"/>
      <c r="PD82" s="71"/>
      <c r="PE82" s="71"/>
      <c r="PF82" s="71"/>
      <c r="PG82" s="71"/>
      <c r="PH82" s="71"/>
      <c r="PI82" s="71"/>
      <c r="PJ82" s="71"/>
      <c r="PK82" s="71"/>
      <c r="PL82" s="71"/>
      <c r="PM82" s="71"/>
      <c r="PN82" s="71"/>
      <c r="PO82" s="71"/>
      <c r="PP82" s="71"/>
      <c r="PQ82" s="71"/>
      <c r="PR82" s="71"/>
      <c r="PS82" s="71"/>
      <c r="PT82" s="71"/>
      <c r="PU82" s="71"/>
      <c r="PV82" s="71"/>
      <c r="PW82" s="71"/>
      <c r="PX82" s="71"/>
      <c r="PY82" s="71"/>
      <c r="PZ82" s="71"/>
      <c r="QA82" s="71"/>
      <c r="QB82" s="71"/>
      <c r="QC82" s="71"/>
      <c r="QD82" s="71"/>
      <c r="QE82" s="71"/>
      <c r="QF82" s="71"/>
      <c r="QG82" s="71"/>
      <c r="QH82" s="71"/>
      <c r="QI82" s="71"/>
      <c r="QJ82" s="71"/>
      <c r="QK82" s="71"/>
      <c r="QL82" s="71"/>
      <c r="QM82" s="71"/>
      <c r="QN82" s="71"/>
      <c r="QO82" s="71"/>
      <c r="QP82" s="71"/>
      <c r="QQ82" s="71"/>
      <c r="QR82" s="71"/>
      <c r="QS82" s="71"/>
      <c r="QT82" s="71"/>
      <c r="QU82" s="71"/>
      <c r="QV82" s="71"/>
      <c r="QW82" s="71"/>
      <c r="QX82" s="71"/>
      <c r="QY82" s="71"/>
      <c r="QZ82" s="71"/>
      <c r="RA82" s="71"/>
      <c r="RB82" s="71"/>
      <c r="RC82" s="71"/>
      <c r="RD82" s="71"/>
      <c r="RE82" s="71"/>
      <c r="RF82" s="71"/>
      <c r="RG82" s="71"/>
      <c r="RH82" s="71"/>
      <c r="RI82" s="71"/>
      <c r="RJ82" s="71"/>
      <c r="RK82" s="71"/>
      <c r="RL82" s="71"/>
      <c r="RM82" s="71"/>
      <c r="RN82" s="71"/>
      <c r="RO82" s="71"/>
      <c r="RP82" s="71"/>
      <c r="RQ82" s="71"/>
      <c r="RR82" s="71"/>
      <c r="RS82" s="71"/>
      <c r="RT82" s="71"/>
      <c r="RU82" s="71"/>
      <c r="RV82" s="71"/>
      <c r="RW82" s="71"/>
      <c r="RX82" s="71"/>
      <c r="RY82" s="71"/>
      <c r="RZ82" s="71"/>
      <c r="SA82" s="71"/>
      <c r="SB82" s="71"/>
      <c r="SC82" s="71"/>
      <c r="SD82" s="71"/>
      <c r="SE82" s="71"/>
      <c r="SF82" s="71"/>
      <c r="SG82" s="71"/>
      <c r="SH82" s="71"/>
      <c r="SI82" s="71"/>
      <c r="SJ82" s="71"/>
      <c r="SK82" s="71"/>
      <c r="SL82" s="71"/>
      <c r="SM82" s="71"/>
      <c r="SN82" s="71"/>
      <c r="SO82" s="71"/>
      <c r="SP82" s="71"/>
      <c r="SQ82" s="71"/>
      <c r="SR82" s="71"/>
      <c r="SS82" s="71"/>
      <c r="ST82" s="71"/>
      <c r="SU82" s="71"/>
      <c r="SV82" s="71"/>
      <c r="SW82" s="71"/>
      <c r="SX82" s="71"/>
      <c r="SY82" s="71"/>
      <c r="SZ82" s="71"/>
      <c r="TA82" s="71"/>
      <c r="TB82" s="71"/>
      <c r="TC82" s="71"/>
      <c r="TD82" s="71"/>
      <c r="TE82" s="71"/>
      <c r="TF82" s="71"/>
      <c r="TG82" s="71"/>
      <c r="TH82" s="71"/>
      <c r="TI82" s="71"/>
      <c r="TJ82" s="71"/>
      <c r="TK82" s="71"/>
      <c r="TL82" s="71"/>
      <c r="TM82" s="71"/>
      <c r="TN82" s="71"/>
      <c r="TO82" s="71"/>
      <c r="TP82" s="71"/>
      <c r="TQ82" s="71"/>
      <c r="TR82" s="71"/>
      <c r="TS82" s="71"/>
      <c r="TT82" s="71"/>
      <c r="TU82" s="71"/>
      <c r="TV82" s="71"/>
      <c r="TW82" s="71"/>
      <c r="TX82" s="71"/>
      <c r="TY82" s="71"/>
      <c r="TZ82" s="71"/>
      <c r="UA82" s="71"/>
      <c r="UB82" s="71"/>
      <c r="UC82" s="71"/>
      <c r="UD82" s="71"/>
      <c r="UE82" s="71"/>
      <c r="UF82" s="71"/>
      <c r="UG82" s="71"/>
      <c r="UH82" s="71"/>
      <c r="UI82" s="71"/>
      <c r="UJ82" s="71"/>
      <c r="UK82" s="71"/>
      <c r="UL82" s="71"/>
      <c r="UM82" s="71"/>
      <c r="UN82" s="71"/>
      <c r="UO82" s="71"/>
      <c r="UP82" s="71"/>
      <c r="UQ82" s="71"/>
      <c r="UR82" s="71"/>
      <c r="US82" s="71"/>
      <c r="UT82" s="71"/>
      <c r="UU82" s="71"/>
      <c r="UV82" s="71"/>
      <c r="UW82" s="71"/>
      <c r="UX82" s="71"/>
      <c r="UY82" s="71"/>
      <c r="UZ82" s="71"/>
      <c r="VA82" s="71"/>
      <c r="VB82" s="71"/>
      <c r="VC82" s="71"/>
      <c r="VD82" s="71"/>
      <c r="VE82" s="71"/>
      <c r="VF82" s="71"/>
      <c r="VG82" s="71"/>
      <c r="VH82" s="71"/>
      <c r="VI82" s="71"/>
      <c r="VJ82" s="71"/>
      <c r="VK82" s="71"/>
      <c r="VL82" s="71"/>
      <c r="VM82" s="71"/>
      <c r="VN82" s="71"/>
      <c r="VO82" s="71"/>
      <c r="VP82" s="71"/>
      <c r="VQ82" s="71"/>
      <c r="VR82" s="71"/>
      <c r="VS82" s="71"/>
      <c r="VT82" s="71"/>
      <c r="VU82" s="71"/>
      <c r="VV82" s="71"/>
      <c r="VW82" s="71"/>
      <c r="VX82" s="71"/>
      <c r="VY82" s="71"/>
      <c r="VZ82" s="71"/>
      <c r="WA82" s="71"/>
      <c r="WB82" s="71"/>
      <c r="WC82" s="71"/>
      <c r="WD82" s="71"/>
      <c r="WE82" s="71"/>
      <c r="WF82" s="71"/>
      <c r="WG82" s="71"/>
      <c r="WH82" s="71"/>
      <c r="WI82" s="71"/>
      <c r="WJ82" s="71"/>
      <c r="WK82" s="71"/>
      <c r="WL82" s="71"/>
      <c r="WM82" s="71"/>
      <c r="WN82" s="71"/>
      <c r="WO82" s="71"/>
      <c r="WP82" s="71"/>
      <c r="WQ82" s="71"/>
      <c r="WR82" s="71"/>
      <c r="WS82" s="71"/>
      <c r="WT82" s="71"/>
      <c r="WU82" s="71"/>
      <c r="WV82" s="71"/>
      <c r="WW82" s="71"/>
      <c r="WX82" s="71"/>
      <c r="WY82" s="71"/>
      <c r="WZ82" s="71"/>
      <c r="XA82" s="71"/>
      <c r="XB82" s="71"/>
      <c r="XC82" s="71"/>
      <c r="XD82" s="71"/>
      <c r="XE82" s="71"/>
      <c r="XF82" s="71"/>
      <c r="XG82" s="71"/>
      <c r="XH82" s="71"/>
      <c r="XI82" s="71"/>
      <c r="XJ82" s="71"/>
      <c r="XK82" s="71"/>
      <c r="XL82" s="71"/>
      <c r="XM82" s="71"/>
      <c r="XN82" s="71"/>
      <c r="XO82" s="71"/>
    </row>
    <row r="83" spans="1:842" ht="24.95" customHeight="1">
      <c r="A83" s="348"/>
      <c r="B83" s="348"/>
      <c r="C83" s="348"/>
      <c r="D83" s="360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  <c r="BT83" s="71"/>
      <c r="BU83" s="71"/>
      <c r="BV83" s="71"/>
      <c r="DJ83" s="71"/>
      <c r="DK83" s="71"/>
      <c r="DL83" s="71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1"/>
      <c r="EC83" s="71"/>
      <c r="ED83" s="71"/>
      <c r="EE83" s="71"/>
      <c r="EF83" s="71"/>
      <c r="EG83" s="71"/>
      <c r="EH83" s="71"/>
      <c r="EI83" s="71"/>
      <c r="EJ83" s="71"/>
      <c r="EK83" s="71"/>
      <c r="EL83" s="71"/>
      <c r="EM83" s="71"/>
      <c r="EN83" s="71"/>
      <c r="EO83" s="71"/>
      <c r="EP83" s="71"/>
      <c r="FC83" s="71"/>
      <c r="FD83" s="71"/>
      <c r="FE83" s="71"/>
      <c r="FF83" s="71"/>
      <c r="FG83" s="71"/>
      <c r="FH83" s="71"/>
      <c r="FI83" s="71"/>
      <c r="FJ83" s="71"/>
      <c r="FK83" s="71"/>
      <c r="FL83" s="71"/>
      <c r="FM83" s="71"/>
      <c r="FN83" s="71"/>
      <c r="FO83" s="356"/>
      <c r="FP83" s="356"/>
      <c r="FQ83" s="356"/>
      <c r="FR83" s="356"/>
      <c r="FS83" s="347"/>
      <c r="FT83" s="347"/>
      <c r="FU83" s="347"/>
      <c r="FV83" s="347"/>
      <c r="FW83" s="347"/>
      <c r="FX83" s="347"/>
      <c r="FY83" s="347"/>
      <c r="FZ83" s="347"/>
      <c r="GA83" s="347"/>
      <c r="GB83" s="347"/>
      <c r="GC83" s="347"/>
      <c r="GD83" s="347"/>
      <c r="GE83" s="347"/>
      <c r="GF83" s="347"/>
      <c r="GG83" s="347"/>
      <c r="GH83" s="347"/>
      <c r="GI83" s="347"/>
      <c r="GJ83" s="347"/>
      <c r="GK83" s="347"/>
      <c r="GL83" s="347"/>
      <c r="GM83" s="347"/>
      <c r="GN83" s="347"/>
      <c r="GO83" s="347"/>
      <c r="GP83" s="347"/>
      <c r="GQ83" s="347"/>
      <c r="GR83" s="347"/>
      <c r="GS83" s="347"/>
      <c r="GT83" s="347"/>
      <c r="GU83" s="347"/>
      <c r="GV83" s="347"/>
      <c r="GW83" s="347"/>
      <c r="GX83" s="347"/>
      <c r="GY83" s="347"/>
      <c r="GZ83" s="347"/>
      <c r="HA83" s="347"/>
      <c r="HB83" s="347"/>
      <c r="HC83" s="347"/>
      <c r="HD83" s="347"/>
      <c r="HE83" s="347"/>
      <c r="HF83" s="347"/>
      <c r="HG83" s="347"/>
      <c r="HH83" s="347"/>
      <c r="HI83" s="347"/>
      <c r="HJ83" s="347"/>
      <c r="HK83" s="347"/>
      <c r="HL83" s="347"/>
      <c r="HM83" s="347"/>
      <c r="HN83" s="347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347"/>
      <c r="IB83" s="347"/>
      <c r="IC83" s="347"/>
      <c r="ID83" s="347"/>
      <c r="IE83" s="347"/>
      <c r="IF83" s="347"/>
      <c r="IG83" s="347"/>
      <c r="IH83" s="347"/>
      <c r="II83" s="347"/>
      <c r="IJ83" s="347"/>
      <c r="IK83" s="347"/>
      <c r="IL83" s="347"/>
      <c r="IM83" s="347"/>
      <c r="IN83" s="347"/>
      <c r="IO83" s="347"/>
      <c r="IP83" s="347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356"/>
      <c r="JF83" s="356"/>
      <c r="JG83" s="356"/>
      <c r="JH83" s="356"/>
      <c r="JI83" s="356"/>
      <c r="JJ83" s="356"/>
      <c r="JK83" s="356"/>
      <c r="JL83" s="356"/>
      <c r="JM83" s="356"/>
      <c r="JN83" s="356"/>
      <c r="JO83" s="71"/>
      <c r="JP83" s="71"/>
      <c r="JQ83" s="71"/>
      <c r="JR83" s="71"/>
      <c r="JS83" s="71"/>
      <c r="JT83" s="71"/>
      <c r="JU83" s="71"/>
      <c r="JV83" s="71"/>
      <c r="JW83" s="71"/>
      <c r="JX83" s="71"/>
      <c r="JY83" s="71"/>
      <c r="JZ83" s="71"/>
      <c r="KA83" s="71"/>
      <c r="KB83" s="71"/>
      <c r="KC83" s="71"/>
      <c r="KD83" s="71"/>
      <c r="KE83" s="71"/>
      <c r="KF83" s="71"/>
      <c r="KG83" s="71"/>
      <c r="KH83" s="71"/>
      <c r="KI83" s="71"/>
      <c r="KJ83" s="71"/>
      <c r="KK83" s="71"/>
      <c r="KL83" s="71"/>
      <c r="KM83" s="71"/>
      <c r="KN83" s="71"/>
      <c r="KO83" s="71"/>
      <c r="KP83" s="71"/>
      <c r="KQ83" s="71"/>
      <c r="KR83" s="71"/>
      <c r="KS83" s="71"/>
      <c r="KT83" s="71"/>
      <c r="KU83" s="71"/>
      <c r="KV83" s="71"/>
      <c r="KW83" s="71"/>
      <c r="KX83" s="71"/>
      <c r="KY83" s="71"/>
      <c r="KZ83" s="71"/>
      <c r="LA83" s="71"/>
      <c r="LI83" s="71"/>
      <c r="LJ83" s="71"/>
      <c r="LK83" s="71"/>
      <c r="LL83" s="71"/>
      <c r="LM83" s="71"/>
      <c r="LN83" s="71"/>
      <c r="LO83" s="71"/>
      <c r="LP83" s="71"/>
      <c r="LQ83" s="71"/>
      <c r="LR83" s="71"/>
      <c r="LS83" s="71"/>
      <c r="LT83" s="71"/>
      <c r="LU83" s="71"/>
      <c r="LV83" s="71"/>
      <c r="LW83" s="71"/>
      <c r="LX83" s="71"/>
      <c r="LY83" s="71"/>
      <c r="LZ83" s="71"/>
      <c r="MA83" s="71"/>
      <c r="MB83" s="71"/>
      <c r="MC83" s="71"/>
      <c r="MD83" s="71"/>
      <c r="ME83" s="71"/>
      <c r="MF83" s="71"/>
      <c r="MG83" s="71"/>
      <c r="MH83" s="71"/>
      <c r="MI83" s="71"/>
      <c r="MJ83" s="71"/>
      <c r="MK83" s="71"/>
      <c r="ML83" s="71"/>
      <c r="MM83" s="71"/>
      <c r="MN83" s="71"/>
      <c r="MO83" s="71"/>
      <c r="MP83" s="71"/>
      <c r="MQ83" s="71"/>
      <c r="MR83" s="71"/>
      <c r="MS83" s="71"/>
      <c r="MT83" s="71"/>
      <c r="MU83" s="71"/>
      <c r="MV83" s="71"/>
      <c r="MW83" s="71"/>
      <c r="MX83" s="71"/>
      <c r="MY83" s="71"/>
      <c r="MZ83" s="71"/>
      <c r="NA83" s="71"/>
      <c r="NB83" s="71"/>
      <c r="NC83" s="71"/>
      <c r="ND83" s="71"/>
      <c r="NE83" s="71"/>
      <c r="NF83" s="71"/>
      <c r="NG83" s="71"/>
      <c r="NH83" s="71"/>
      <c r="NI83" s="71"/>
      <c r="NJ83" s="71"/>
      <c r="NK83" s="71"/>
      <c r="NL83" s="71"/>
      <c r="NM83" s="71"/>
      <c r="NN83" s="71"/>
      <c r="NO83" s="71"/>
      <c r="NP83" s="71"/>
      <c r="NQ83" s="71"/>
      <c r="NR83" s="71"/>
      <c r="NS83" s="71"/>
      <c r="NT83" s="71"/>
      <c r="NU83" s="71"/>
      <c r="NV83" s="71"/>
      <c r="NW83" s="71"/>
      <c r="NX83" s="71"/>
      <c r="NY83" s="71"/>
      <c r="NZ83" s="71"/>
      <c r="OA83" s="71"/>
      <c r="OB83" s="71"/>
      <c r="OC83" s="71"/>
      <c r="OD83" s="71"/>
      <c r="OE83" s="71"/>
      <c r="OF83" s="71"/>
      <c r="OG83" s="71"/>
      <c r="OH83" s="71"/>
      <c r="OI83" s="71"/>
      <c r="OJ83" s="71"/>
      <c r="OK83" s="71"/>
      <c r="OL83" s="71"/>
      <c r="OM83" s="71"/>
      <c r="ON83" s="71"/>
      <c r="OO83" s="71"/>
      <c r="OP83" s="71"/>
      <c r="OQ83" s="71"/>
      <c r="OR83" s="71"/>
      <c r="OS83" s="71"/>
      <c r="OT83" s="71"/>
      <c r="OU83" s="71"/>
      <c r="OV83" s="71"/>
      <c r="OW83" s="71"/>
      <c r="OX83" s="71"/>
      <c r="OY83" s="71"/>
      <c r="OZ83" s="71"/>
      <c r="PA83" s="71"/>
      <c r="PB83" s="71"/>
      <c r="PC83" s="71"/>
      <c r="PD83" s="71"/>
      <c r="PE83" s="71"/>
      <c r="PF83" s="71"/>
      <c r="PG83" s="71"/>
      <c r="PH83" s="71"/>
      <c r="PI83" s="71"/>
      <c r="PJ83" s="71"/>
      <c r="PK83" s="71"/>
      <c r="PL83" s="71"/>
      <c r="PM83" s="71"/>
      <c r="PN83" s="71"/>
      <c r="PO83" s="71"/>
      <c r="PP83" s="71"/>
      <c r="PQ83" s="71"/>
      <c r="PR83" s="71"/>
      <c r="PS83" s="71"/>
      <c r="PT83" s="71"/>
      <c r="PU83" s="71"/>
      <c r="PV83" s="71"/>
      <c r="PW83" s="71"/>
      <c r="PX83" s="71"/>
      <c r="PY83" s="71"/>
      <c r="PZ83" s="71"/>
      <c r="QA83" s="71"/>
      <c r="QB83" s="71"/>
      <c r="QC83" s="71"/>
      <c r="QD83" s="71"/>
      <c r="QE83" s="71"/>
      <c r="QF83" s="71"/>
      <c r="QG83" s="71"/>
      <c r="QH83" s="71"/>
      <c r="QI83" s="71"/>
      <c r="QJ83" s="71"/>
      <c r="QK83" s="71"/>
      <c r="QL83" s="71"/>
      <c r="QM83" s="71"/>
      <c r="QN83" s="71"/>
      <c r="QO83" s="71"/>
      <c r="QP83" s="71"/>
      <c r="QQ83" s="71"/>
      <c r="QR83" s="71"/>
      <c r="QS83" s="71"/>
      <c r="QT83" s="71"/>
      <c r="QU83" s="71"/>
      <c r="QV83" s="71"/>
      <c r="QW83" s="71"/>
      <c r="QX83" s="71"/>
      <c r="QY83" s="71"/>
      <c r="QZ83" s="71"/>
      <c r="RA83" s="71"/>
      <c r="RB83" s="71"/>
      <c r="RC83" s="71"/>
      <c r="RD83" s="71"/>
      <c r="RE83" s="71"/>
      <c r="RF83" s="71"/>
      <c r="RG83" s="71"/>
      <c r="RH83" s="71"/>
      <c r="RI83" s="71"/>
      <c r="RJ83" s="71"/>
      <c r="RK83" s="71"/>
      <c r="RL83" s="71"/>
      <c r="RM83" s="71"/>
      <c r="RN83" s="71"/>
      <c r="RO83" s="71"/>
      <c r="RP83" s="71"/>
      <c r="RQ83" s="71"/>
      <c r="RR83" s="71"/>
      <c r="RS83" s="71"/>
      <c r="RT83" s="71"/>
      <c r="RU83" s="71"/>
      <c r="RV83" s="71"/>
      <c r="RW83" s="71"/>
      <c r="RX83" s="71"/>
      <c r="RY83" s="71"/>
      <c r="RZ83" s="71"/>
      <c r="SA83" s="71"/>
      <c r="SB83" s="71"/>
      <c r="SC83" s="71"/>
      <c r="SD83" s="71"/>
      <c r="SE83" s="71"/>
      <c r="SF83" s="71"/>
      <c r="SG83" s="71"/>
      <c r="SH83" s="71"/>
      <c r="SI83" s="71"/>
      <c r="SJ83" s="71"/>
      <c r="SK83" s="71"/>
      <c r="SL83" s="71"/>
      <c r="SM83" s="71"/>
      <c r="SN83" s="71"/>
      <c r="SO83" s="71"/>
      <c r="SP83" s="71"/>
      <c r="SQ83" s="71"/>
      <c r="SR83" s="71"/>
      <c r="SS83" s="71"/>
      <c r="ST83" s="71"/>
      <c r="SU83" s="71"/>
      <c r="SV83" s="71"/>
      <c r="SW83" s="71"/>
      <c r="SX83" s="71"/>
      <c r="SY83" s="71"/>
      <c r="SZ83" s="71"/>
      <c r="TA83" s="71"/>
      <c r="TB83" s="71"/>
      <c r="TC83" s="71"/>
      <c r="TD83" s="71"/>
      <c r="TE83" s="71"/>
      <c r="TF83" s="71"/>
      <c r="TG83" s="71"/>
      <c r="TH83" s="71"/>
      <c r="TI83" s="71"/>
      <c r="TJ83" s="71"/>
      <c r="TK83" s="71"/>
      <c r="TL83" s="71"/>
      <c r="TM83" s="71"/>
      <c r="TN83" s="71"/>
      <c r="TO83" s="71"/>
      <c r="TP83" s="71"/>
      <c r="TQ83" s="71"/>
      <c r="TR83" s="71"/>
      <c r="TS83" s="71"/>
      <c r="TT83" s="71"/>
      <c r="TU83" s="71"/>
      <c r="TV83" s="71"/>
      <c r="TW83" s="71"/>
      <c r="TX83" s="71"/>
      <c r="TY83" s="71"/>
      <c r="TZ83" s="71"/>
      <c r="UA83" s="71"/>
      <c r="UB83" s="71"/>
      <c r="UC83" s="71"/>
      <c r="UD83" s="71"/>
      <c r="UE83" s="71"/>
      <c r="UF83" s="71"/>
      <c r="UG83" s="71"/>
      <c r="UH83" s="71"/>
      <c r="UI83" s="71"/>
      <c r="UJ83" s="71"/>
      <c r="UK83" s="71"/>
      <c r="UL83" s="71"/>
      <c r="UM83" s="71"/>
      <c r="UN83" s="71"/>
      <c r="UO83" s="71"/>
      <c r="UP83" s="71"/>
      <c r="UQ83" s="71"/>
      <c r="UR83" s="71"/>
      <c r="US83" s="71"/>
      <c r="UT83" s="71"/>
      <c r="UU83" s="71"/>
      <c r="UV83" s="71"/>
      <c r="UW83" s="71"/>
      <c r="UX83" s="71"/>
      <c r="UY83" s="71"/>
      <c r="UZ83" s="71"/>
      <c r="VA83" s="71"/>
      <c r="VB83" s="71"/>
      <c r="VC83" s="71"/>
      <c r="VD83" s="71"/>
      <c r="VE83" s="71"/>
      <c r="VF83" s="71"/>
      <c r="VG83" s="71"/>
      <c r="VH83" s="71"/>
      <c r="VI83" s="71"/>
      <c r="VJ83" s="71"/>
      <c r="VK83" s="71"/>
      <c r="VL83" s="71"/>
      <c r="VM83" s="71"/>
      <c r="VN83" s="71"/>
      <c r="VO83" s="71"/>
      <c r="VP83" s="71"/>
      <c r="VQ83" s="71"/>
      <c r="VR83" s="71"/>
      <c r="VS83" s="71"/>
      <c r="VT83" s="71"/>
      <c r="VU83" s="71"/>
      <c r="VV83" s="71"/>
      <c r="VW83" s="71"/>
      <c r="VX83" s="71"/>
      <c r="VY83" s="71"/>
      <c r="VZ83" s="71"/>
      <c r="WA83" s="71"/>
      <c r="WB83" s="71"/>
      <c r="WC83" s="71"/>
      <c r="WD83" s="71"/>
      <c r="WE83" s="71"/>
      <c r="WF83" s="71"/>
      <c r="WG83" s="71"/>
      <c r="WH83" s="71"/>
      <c r="WI83" s="71"/>
      <c r="WJ83" s="71"/>
      <c r="WK83" s="71"/>
      <c r="WL83" s="71"/>
      <c r="WM83" s="71"/>
      <c r="WN83" s="71"/>
      <c r="WO83" s="71"/>
      <c r="WP83" s="71"/>
      <c r="WQ83" s="71"/>
      <c r="WR83" s="71"/>
      <c r="WS83" s="71"/>
      <c r="WT83" s="71"/>
      <c r="WU83" s="71"/>
      <c r="WV83" s="71"/>
      <c r="WW83" s="71"/>
      <c r="WX83" s="71"/>
      <c r="WY83" s="71"/>
      <c r="WZ83" s="71"/>
      <c r="XA83" s="71"/>
      <c r="XB83" s="71"/>
      <c r="XC83" s="71"/>
      <c r="XD83" s="71"/>
      <c r="XE83" s="71"/>
      <c r="XF83" s="71"/>
      <c r="XG83" s="71"/>
      <c r="XH83" s="71"/>
      <c r="XI83" s="71"/>
      <c r="XJ83" s="71"/>
      <c r="XK83" s="71"/>
      <c r="XL83" s="71"/>
      <c r="XM83" s="71"/>
      <c r="XN83" s="71"/>
      <c r="XO83" s="71"/>
    </row>
    <row r="84" spans="1:842" ht="24.95" customHeight="1">
      <c r="A84" s="348"/>
      <c r="B84" s="348"/>
      <c r="C84" s="348"/>
      <c r="D84" s="360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DJ84" s="71"/>
      <c r="DK84" s="71"/>
      <c r="DL84" s="71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1"/>
      <c r="EC84" s="71"/>
      <c r="ED84" s="71"/>
      <c r="EE84" s="71"/>
      <c r="EF84" s="71"/>
      <c r="EG84" s="71"/>
      <c r="EH84" s="71"/>
      <c r="EI84" s="71"/>
      <c r="EJ84" s="71"/>
      <c r="EK84" s="71"/>
      <c r="EL84" s="71"/>
      <c r="EM84" s="71"/>
      <c r="EN84" s="71"/>
      <c r="EO84" s="71"/>
      <c r="EP84" s="71"/>
      <c r="FC84" s="71"/>
      <c r="FD84" s="71"/>
      <c r="FE84" s="71"/>
      <c r="FF84" s="71"/>
      <c r="FG84" s="71"/>
      <c r="FH84" s="71"/>
      <c r="FI84" s="71"/>
      <c r="FJ84" s="71"/>
      <c r="FK84" s="71"/>
      <c r="FL84" s="71"/>
      <c r="FM84" s="71"/>
      <c r="FN84" s="71"/>
      <c r="FO84" s="356"/>
      <c r="FP84" s="356"/>
      <c r="FQ84" s="356"/>
      <c r="FR84" s="356"/>
      <c r="FS84" s="347"/>
      <c r="FT84" s="347"/>
      <c r="FU84" s="347"/>
      <c r="FV84" s="347"/>
      <c r="FW84" s="347"/>
      <c r="FX84" s="347"/>
      <c r="FY84" s="347"/>
      <c r="FZ84" s="347"/>
      <c r="GA84" s="347"/>
      <c r="GB84" s="347"/>
      <c r="GC84" s="347"/>
      <c r="GD84" s="347"/>
      <c r="GE84" s="347"/>
      <c r="GF84" s="347"/>
      <c r="GG84" s="347"/>
      <c r="GH84" s="347"/>
      <c r="GI84" s="347"/>
      <c r="GJ84" s="347"/>
      <c r="GK84" s="347"/>
      <c r="GL84" s="347"/>
      <c r="GM84" s="347"/>
      <c r="GN84" s="347"/>
      <c r="GO84" s="347"/>
      <c r="GP84" s="347"/>
      <c r="GQ84" s="347"/>
      <c r="II84" s="347"/>
      <c r="IJ84" s="347"/>
      <c r="IK84" s="347"/>
      <c r="IL84" s="347"/>
      <c r="IM84" s="347"/>
      <c r="IN84" s="347"/>
      <c r="IO84" s="347"/>
      <c r="IP84" s="347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356"/>
      <c r="JF84" s="356"/>
      <c r="JG84" s="356"/>
      <c r="JH84" s="356"/>
      <c r="JI84" s="356"/>
      <c r="JJ84" s="356"/>
      <c r="JK84" s="356"/>
      <c r="JL84" s="356"/>
      <c r="JM84" s="356"/>
      <c r="JN84" s="356"/>
      <c r="JO84" s="71"/>
      <c r="JP84" s="71"/>
      <c r="JQ84" s="71"/>
      <c r="JR84" s="71"/>
      <c r="JS84" s="71"/>
      <c r="JT84" s="71"/>
      <c r="JU84" s="71"/>
      <c r="JV84" s="71"/>
      <c r="JW84" s="71"/>
      <c r="JX84" s="71"/>
      <c r="JY84" s="71"/>
      <c r="JZ84" s="71"/>
      <c r="KA84" s="71"/>
      <c r="KB84" s="71"/>
      <c r="KC84" s="71"/>
      <c r="KD84" s="71"/>
      <c r="KE84" s="71"/>
      <c r="KF84" s="71"/>
      <c r="KG84" s="71"/>
      <c r="KH84" s="71"/>
      <c r="KI84" s="71"/>
      <c r="KJ84" s="71"/>
      <c r="KK84" s="71"/>
      <c r="KL84" s="71"/>
      <c r="KM84" s="71"/>
      <c r="KN84" s="71"/>
      <c r="KO84" s="71"/>
      <c r="KP84" s="71"/>
      <c r="KQ84" s="71"/>
      <c r="KR84" s="71"/>
      <c r="KS84" s="71"/>
      <c r="KT84" s="71"/>
      <c r="KU84" s="71"/>
      <c r="KV84" s="71"/>
      <c r="KW84" s="71"/>
      <c r="KX84" s="71"/>
      <c r="KY84" s="71"/>
      <c r="KZ84" s="71"/>
      <c r="LA84" s="71"/>
      <c r="LI84" s="71"/>
      <c r="LJ84" s="71"/>
      <c r="LK84" s="71"/>
      <c r="LL84" s="71"/>
      <c r="LM84" s="71"/>
      <c r="LN84" s="71"/>
      <c r="LO84" s="71"/>
      <c r="LP84" s="71"/>
      <c r="LQ84" s="71"/>
      <c r="LR84" s="71"/>
      <c r="LS84" s="71"/>
      <c r="LT84" s="71"/>
      <c r="LU84" s="71"/>
      <c r="LV84" s="71"/>
      <c r="LW84" s="71"/>
      <c r="LX84" s="71"/>
      <c r="LY84" s="71"/>
      <c r="LZ84" s="71"/>
      <c r="MA84" s="71"/>
      <c r="MB84" s="71"/>
      <c r="MC84" s="71"/>
      <c r="MD84" s="71"/>
      <c r="ME84" s="71"/>
      <c r="MF84" s="71"/>
      <c r="MG84" s="71"/>
      <c r="MH84" s="71"/>
      <c r="MI84" s="71"/>
      <c r="MJ84" s="71"/>
      <c r="MK84" s="71"/>
      <c r="ML84" s="71"/>
      <c r="MM84" s="71"/>
      <c r="MN84" s="71"/>
      <c r="MO84" s="71"/>
      <c r="MP84" s="71"/>
      <c r="MQ84" s="71"/>
      <c r="MR84" s="71"/>
      <c r="MS84" s="71"/>
      <c r="MT84" s="71"/>
      <c r="MU84" s="71"/>
      <c r="MV84" s="71"/>
      <c r="MW84" s="71"/>
      <c r="MX84" s="71"/>
      <c r="MY84" s="71"/>
      <c r="MZ84" s="71"/>
      <c r="NA84" s="71"/>
      <c r="NB84" s="71"/>
      <c r="NC84" s="71"/>
      <c r="ND84" s="71"/>
      <c r="NE84" s="71"/>
      <c r="NF84" s="71"/>
      <c r="NG84" s="71"/>
      <c r="NH84" s="71"/>
      <c r="NI84" s="71"/>
      <c r="NJ84" s="71"/>
      <c r="NK84" s="71"/>
      <c r="NL84" s="71"/>
      <c r="NM84" s="71"/>
      <c r="NN84" s="71"/>
      <c r="NO84" s="71"/>
      <c r="NP84" s="71"/>
      <c r="NQ84" s="71"/>
      <c r="NR84" s="71"/>
      <c r="NS84" s="71"/>
      <c r="NT84" s="71"/>
      <c r="NU84" s="71"/>
      <c r="NV84" s="71"/>
      <c r="NW84" s="71"/>
      <c r="NX84" s="71"/>
      <c r="NY84" s="71"/>
      <c r="NZ84" s="71"/>
      <c r="OA84" s="71"/>
      <c r="OB84" s="71"/>
      <c r="OC84" s="71"/>
      <c r="OD84" s="71"/>
      <c r="OE84" s="71"/>
      <c r="OF84" s="71"/>
      <c r="OG84" s="71"/>
      <c r="OH84" s="71"/>
      <c r="OI84" s="71"/>
      <c r="OJ84" s="71"/>
      <c r="OK84" s="71"/>
      <c r="OL84" s="71"/>
      <c r="OM84" s="71"/>
      <c r="ON84" s="71"/>
      <c r="OO84" s="71"/>
      <c r="OP84" s="71"/>
      <c r="OQ84" s="71"/>
      <c r="OR84" s="71"/>
      <c r="OS84" s="71"/>
      <c r="OT84" s="71"/>
      <c r="OU84" s="71"/>
      <c r="OV84" s="71"/>
      <c r="OW84" s="71"/>
      <c r="OX84" s="71"/>
      <c r="OY84" s="71"/>
      <c r="OZ84" s="71"/>
      <c r="PA84" s="71"/>
      <c r="PB84" s="71"/>
      <c r="PC84" s="71"/>
      <c r="PD84" s="71"/>
      <c r="PE84" s="71"/>
      <c r="PF84" s="71"/>
      <c r="PG84" s="71"/>
      <c r="PH84" s="71"/>
      <c r="PI84" s="71"/>
      <c r="PJ84" s="71"/>
      <c r="PK84" s="71"/>
      <c r="PL84" s="71"/>
      <c r="PM84" s="71"/>
      <c r="PN84" s="71"/>
      <c r="PO84" s="71"/>
      <c r="PP84" s="71"/>
      <c r="PQ84" s="71"/>
      <c r="PR84" s="71"/>
      <c r="PS84" s="71"/>
      <c r="PT84" s="71"/>
      <c r="PU84" s="71"/>
      <c r="PV84" s="71"/>
      <c r="PW84" s="71"/>
      <c r="PX84" s="71"/>
      <c r="PY84" s="71"/>
      <c r="PZ84" s="71"/>
      <c r="QA84" s="71"/>
      <c r="QB84" s="71"/>
      <c r="QC84" s="71"/>
      <c r="QD84" s="71"/>
      <c r="QE84" s="71"/>
      <c r="QF84" s="71"/>
      <c r="QG84" s="71"/>
      <c r="QH84" s="71"/>
      <c r="QI84" s="71"/>
      <c r="QJ84" s="71"/>
      <c r="QK84" s="71"/>
      <c r="QL84" s="71"/>
      <c r="QM84" s="71"/>
      <c r="QN84" s="71"/>
      <c r="QO84" s="71"/>
      <c r="QP84" s="71"/>
      <c r="QQ84" s="71"/>
      <c r="QR84" s="71"/>
      <c r="QS84" s="71"/>
      <c r="QT84" s="71"/>
      <c r="QU84" s="71"/>
      <c r="QV84" s="71"/>
      <c r="QW84" s="71"/>
      <c r="QX84" s="71"/>
      <c r="QY84" s="71"/>
      <c r="QZ84" s="71"/>
      <c r="RA84" s="71"/>
      <c r="RB84" s="71"/>
      <c r="RC84" s="71"/>
      <c r="RD84" s="71"/>
      <c r="RE84" s="71"/>
      <c r="RF84" s="71"/>
      <c r="RG84" s="71"/>
      <c r="RH84" s="71"/>
      <c r="RI84" s="71"/>
      <c r="RJ84" s="71"/>
      <c r="RK84" s="71"/>
      <c r="RL84" s="71"/>
      <c r="RM84" s="71"/>
      <c r="RN84" s="71"/>
      <c r="RO84" s="71"/>
      <c r="RP84" s="71"/>
      <c r="RQ84" s="71"/>
      <c r="RR84" s="71"/>
      <c r="RS84" s="71"/>
      <c r="RT84" s="71"/>
      <c r="RU84" s="71"/>
      <c r="RV84" s="71"/>
      <c r="RW84" s="71"/>
      <c r="RX84" s="71"/>
      <c r="RY84" s="71"/>
      <c r="RZ84" s="71"/>
      <c r="SA84" s="71"/>
      <c r="SB84" s="71"/>
      <c r="SC84" s="71"/>
      <c r="SD84" s="71"/>
      <c r="SE84" s="71"/>
      <c r="SF84" s="71"/>
      <c r="SG84" s="71"/>
      <c r="SH84" s="71"/>
      <c r="SI84" s="71"/>
      <c r="SJ84" s="71"/>
      <c r="SK84" s="71"/>
      <c r="SL84" s="71"/>
      <c r="SM84" s="71"/>
      <c r="SN84" s="71"/>
      <c r="SO84" s="71"/>
      <c r="SP84" s="71"/>
      <c r="SQ84" s="71"/>
      <c r="SR84" s="71"/>
      <c r="SS84" s="71"/>
      <c r="ST84" s="71"/>
      <c r="SU84" s="71"/>
      <c r="SV84" s="71"/>
      <c r="SW84" s="71"/>
      <c r="SX84" s="71"/>
      <c r="SY84" s="71"/>
      <c r="SZ84" s="71"/>
      <c r="TA84" s="71"/>
      <c r="TB84" s="71"/>
      <c r="TC84" s="71"/>
      <c r="TD84" s="71"/>
      <c r="TE84" s="71"/>
      <c r="TF84" s="71"/>
      <c r="TG84" s="71"/>
      <c r="TH84" s="71"/>
      <c r="TI84" s="71"/>
      <c r="TJ84" s="71"/>
      <c r="TK84" s="71"/>
      <c r="TL84" s="71"/>
      <c r="TM84" s="71"/>
      <c r="TN84" s="71"/>
      <c r="TO84" s="71"/>
      <c r="TP84" s="71"/>
      <c r="TQ84" s="71"/>
      <c r="TR84" s="71"/>
      <c r="TS84" s="71"/>
      <c r="TT84" s="71"/>
      <c r="TU84" s="71"/>
      <c r="TV84" s="71"/>
      <c r="TW84" s="71"/>
      <c r="TX84" s="71"/>
      <c r="TY84" s="71"/>
      <c r="TZ84" s="71"/>
      <c r="UA84" s="71"/>
      <c r="UB84" s="71"/>
      <c r="UC84" s="71"/>
      <c r="UD84" s="71"/>
      <c r="UE84" s="71"/>
      <c r="UF84" s="71"/>
      <c r="UG84" s="71"/>
      <c r="UH84" s="71"/>
      <c r="UI84" s="71"/>
      <c r="UJ84" s="71"/>
      <c r="UK84" s="71"/>
      <c r="UL84" s="71"/>
      <c r="UM84" s="71"/>
      <c r="UN84" s="71"/>
      <c r="UO84" s="71"/>
      <c r="UP84" s="71"/>
      <c r="UQ84" s="71"/>
      <c r="UR84" s="71"/>
      <c r="US84" s="71"/>
      <c r="UT84" s="71"/>
      <c r="UU84" s="71"/>
      <c r="UV84" s="71"/>
      <c r="UW84" s="71"/>
      <c r="UX84" s="71"/>
      <c r="UY84" s="71"/>
      <c r="UZ84" s="71"/>
      <c r="VA84" s="71"/>
      <c r="VB84" s="71"/>
      <c r="VC84" s="71"/>
      <c r="VD84" s="71"/>
      <c r="VE84" s="71"/>
      <c r="VF84" s="71"/>
      <c r="VG84" s="71"/>
      <c r="VH84" s="71"/>
      <c r="VI84" s="71"/>
      <c r="VJ84" s="71"/>
      <c r="VK84" s="71"/>
      <c r="VL84" s="71"/>
      <c r="VM84" s="71"/>
      <c r="VN84" s="71"/>
      <c r="VO84" s="71"/>
      <c r="VP84" s="71"/>
      <c r="VQ84" s="71"/>
      <c r="VR84" s="71"/>
      <c r="VS84" s="71"/>
      <c r="VT84" s="71"/>
      <c r="VU84" s="71"/>
      <c r="VV84" s="71"/>
      <c r="VW84" s="71"/>
      <c r="VX84" s="71"/>
      <c r="VY84" s="71"/>
      <c r="VZ84" s="71"/>
      <c r="WA84" s="71"/>
      <c r="WB84" s="71"/>
      <c r="WC84" s="71"/>
      <c r="WD84" s="71"/>
      <c r="WE84" s="71"/>
      <c r="WF84" s="71"/>
      <c r="WG84" s="71"/>
      <c r="WH84" s="71"/>
      <c r="WI84" s="71"/>
      <c r="WJ84" s="71"/>
      <c r="WK84" s="71"/>
      <c r="WL84" s="71"/>
      <c r="WM84" s="71"/>
      <c r="WN84" s="71"/>
      <c r="WO84" s="71"/>
      <c r="WP84" s="71"/>
      <c r="WQ84" s="71"/>
      <c r="WR84" s="71"/>
      <c r="WS84" s="71"/>
      <c r="WT84" s="71"/>
      <c r="WU84" s="71"/>
      <c r="WV84" s="71"/>
      <c r="WW84" s="71"/>
      <c r="WX84" s="71"/>
      <c r="WY84" s="71"/>
      <c r="WZ84" s="71"/>
      <c r="XA84" s="71"/>
      <c r="XB84" s="71"/>
      <c r="XC84" s="71"/>
      <c r="XD84" s="71"/>
      <c r="XE84" s="71"/>
      <c r="XF84" s="71"/>
      <c r="XG84" s="71"/>
      <c r="XH84" s="71"/>
      <c r="XI84" s="71"/>
      <c r="XJ84" s="71"/>
      <c r="XK84" s="71"/>
      <c r="XL84" s="71"/>
      <c r="XM84" s="71"/>
      <c r="XN84" s="71"/>
      <c r="XO84" s="71"/>
    </row>
    <row r="85" spans="1:842" ht="24.95" customHeight="1">
      <c r="A85" s="348"/>
      <c r="B85" s="348"/>
      <c r="C85" s="348"/>
      <c r="D85" s="360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/>
      <c r="BS85" s="71"/>
      <c r="BT85" s="71"/>
      <c r="BU85" s="71"/>
      <c r="BV85" s="71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1"/>
      <c r="EC85" s="71"/>
      <c r="ED85" s="71"/>
      <c r="EE85" s="71"/>
      <c r="EF85" s="71"/>
      <c r="EG85" s="71"/>
      <c r="EH85" s="71"/>
      <c r="EI85" s="71"/>
      <c r="EJ85" s="71"/>
      <c r="EK85" s="71"/>
      <c r="EL85" s="71"/>
      <c r="EM85" s="71"/>
      <c r="EN85" s="71"/>
      <c r="EO85" s="71"/>
      <c r="EP85" s="71"/>
      <c r="EQ85" s="71"/>
      <c r="ER85" s="71"/>
      <c r="ES85" s="71"/>
      <c r="ET85" s="71"/>
      <c r="EU85" s="71"/>
      <c r="EV85" s="71"/>
      <c r="EW85" s="71"/>
      <c r="EX85" s="71"/>
      <c r="EY85" s="71"/>
      <c r="EZ85" s="71"/>
      <c r="FA85" s="71"/>
      <c r="FB85" s="71"/>
      <c r="FC85" s="71"/>
      <c r="FD85" s="71"/>
      <c r="FE85" s="71"/>
      <c r="FF85" s="71"/>
      <c r="FG85" s="71"/>
      <c r="FH85" s="71"/>
      <c r="FI85" s="71"/>
      <c r="FJ85" s="71"/>
      <c r="FK85" s="71"/>
      <c r="FL85" s="71"/>
      <c r="FM85" s="71"/>
      <c r="FN85" s="71"/>
      <c r="FO85" s="356"/>
      <c r="FP85" s="356"/>
      <c r="FQ85" s="356"/>
      <c r="FR85" s="356"/>
      <c r="FS85" s="347"/>
      <c r="FT85" s="347"/>
      <c r="FU85" s="347"/>
      <c r="FV85" s="347"/>
      <c r="FW85" s="347"/>
      <c r="FX85" s="347"/>
      <c r="FY85" s="347"/>
      <c r="FZ85" s="347"/>
      <c r="GA85" s="347"/>
      <c r="GB85" s="347"/>
      <c r="GC85" s="347"/>
      <c r="GD85" s="347"/>
      <c r="GE85" s="347"/>
      <c r="GF85" s="347"/>
      <c r="GG85" s="347"/>
      <c r="GH85" s="347"/>
      <c r="GI85" s="347"/>
      <c r="GJ85" s="347"/>
      <c r="GK85" s="347"/>
      <c r="GL85" s="347"/>
      <c r="GM85" s="347"/>
      <c r="GN85" s="347"/>
      <c r="GO85" s="347"/>
      <c r="GP85" s="347"/>
      <c r="GQ85" s="347"/>
      <c r="II85" s="347"/>
      <c r="IJ85" s="347"/>
      <c r="IK85" s="347"/>
      <c r="IL85" s="347"/>
      <c r="IM85" s="347"/>
      <c r="IN85" s="347"/>
      <c r="IO85" s="347"/>
      <c r="IP85" s="347"/>
      <c r="IQ85" s="65"/>
      <c r="IR85" s="65"/>
      <c r="IS85" s="65"/>
      <c r="IT85" s="65"/>
      <c r="IU85" s="65"/>
      <c r="IV85" s="65"/>
      <c r="IW85" s="65"/>
      <c r="IX85" s="65"/>
      <c r="IY85" s="65"/>
      <c r="IZ85" s="65"/>
      <c r="JA85" s="65"/>
      <c r="JB85" s="65"/>
      <c r="JC85" s="65"/>
      <c r="JD85" s="65"/>
      <c r="JE85" s="356"/>
      <c r="JF85" s="356"/>
      <c r="JG85" s="356"/>
      <c r="JH85" s="356"/>
      <c r="JI85" s="356"/>
      <c r="JJ85" s="356"/>
      <c r="JK85" s="356"/>
      <c r="JL85" s="356"/>
      <c r="JM85" s="356"/>
      <c r="JN85" s="356"/>
      <c r="JO85" s="71"/>
      <c r="JP85" s="71"/>
      <c r="JQ85" s="71"/>
      <c r="JR85" s="71"/>
      <c r="JS85" s="71"/>
      <c r="JT85" s="71"/>
      <c r="JU85" s="71"/>
      <c r="JV85" s="71"/>
      <c r="JW85" s="71"/>
      <c r="JX85" s="71"/>
      <c r="JY85" s="71"/>
      <c r="JZ85" s="71"/>
      <c r="KA85" s="71"/>
      <c r="KB85" s="71"/>
      <c r="KC85" s="71"/>
      <c r="KD85" s="71"/>
      <c r="KE85" s="71"/>
      <c r="KF85" s="71"/>
      <c r="KG85" s="71"/>
      <c r="KH85" s="71"/>
      <c r="KI85" s="71"/>
      <c r="KJ85" s="71"/>
      <c r="KK85" s="71"/>
      <c r="KL85" s="71"/>
      <c r="KM85" s="71"/>
      <c r="KN85" s="71"/>
      <c r="KO85" s="71"/>
      <c r="KP85" s="71"/>
      <c r="KQ85" s="71"/>
      <c r="KR85" s="71"/>
      <c r="KS85" s="71"/>
      <c r="KT85" s="71"/>
      <c r="KU85" s="71"/>
      <c r="KV85" s="71"/>
      <c r="KW85" s="71"/>
      <c r="KX85" s="71"/>
      <c r="KY85" s="71"/>
      <c r="KZ85" s="71"/>
      <c r="LA85" s="71"/>
      <c r="LI85" s="71"/>
      <c r="LJ85" s="71"/>
      <c r="LK85" s="71"/>
      <c r="LL85" s="71"/>
      <c r="LM85" s="71"/>
      <c r="LN85" s="71"/>
      <c r="LO85" s="71"/>
      <c r="LP85" s="71"/>
      <c r="LQ85" s="71"/>
      <c r="LR85" s="71"/>
      <c r="LS85" s="71"/>
      <c r="LT85" s="71"/>
      <c r="LU85" s="71"/>
      <c r="LV85" s="71"/>
      <c r="LW85" s="71"/>
      <c r="LX85" s="71"/>
      <c r="LY85" s="71"/>
      <c r="LZ85" s="71"/>
      <c r="MA85" s="71"/>
      <c r="MB85" s="71"/>
      <c r="MC85" s="71"/>
      <c r="MD85" s="71"/>
      <c r="ME85" s="71"/>
      <c r="MF85" s="71"/>
      <c r="MG85" s="71"/>
      <c r="MH85" s="71"/>
      <c r="MI85" s="71"/>
      <c r="MJ85" s="71"/>
      <c r="MK85" s="71"/>
      <c r="ML85" s="71"/>
      <c r="MM85" s="71"/>
      <c r="MN85" s="71"/>
      <c r="MO85" s="71"/>
      <c r="MP85" s="71"/>
      <c r="MQ85" s="71"/>
      <c r="MR85" s="71"/>
      <c r="MS85" s="71"/>
      <c r="MT85" s="71"/>
      <c r="MU85" s="71"/>
      <c r="MV85" s="71"/>
      <c r="MW85" s="71"/>
      <c r="MX85" s="71"/>
      <c r="MY85" s="71"/>
      <c r="MZ85" s="71"/>
      <c r="NA85" s="71"/>
      <c r="NB85" s="71"/>
      <c r="NC85" s="71"/>
      <c r="ND85" s="71"/>
      <c r="NE85" s="71"/>
      <c r="NF85" s="71"/>
      <c r="NG85" s="71"/>
      <c r="NH85" s="71"/>
      <c r="NI85" s="71"/>
      <c r="NJ85" s="71"/>
      <c r="NK85" s="71"/>
      <c r="NL85" s="71"/>
      <c r="NM85" s="71"/>
      <c r="NN85" s="71"/>
      <c r="NO85" s="71"/>
      <c r="NP85" s="71"/>
      <c r="NQ85" s="71"/>
      <c r="NR85" s="71"/>
      <c r="NS85" s="71"/>
      <c r="NT85" s="71"/>
      <c r="NU85" s="71"/>
      <c r="NV85" s="71"/>
      <c r="NW85" s="71"/>
      <c r="NX85" s="71"/>
      <c r="NY85" s="71"/>
      <c r="NZ85" s="71"/>
      <c r="OA85" s="71"/>
      <c r="OB85" s="71"/>
      <c r="OC85" s="71"/>
      <c r="OD85" s="71"/>
      <c r="OE85" s="71"/>
      <c r="OF85" s="71"/>
      <c r="OG85" s="71"/>
      <c r="OH85" s="71"/>
      <c r="OI85" s="71"/>
      <c r="OJ85" s="71"/>
      <c r="OK85" s="71"/>
      <c r="OL85" s="71"/>
      <c r="OM85" s="71"/>
      <c r="ON85" s="71"/>
      <c r="OO85" s="71"/>
      <c r="OP85" s="71"/>
      <c r="OQ85" s="71"/>
      <c r="OR85" s="71"/>
      <c r="OS85" s="71"/>
      <c r="OT85" s="71"/>
      <c r="OU85" s="71"/>
      <c r="OV85" s="71"/>
      <c r="OW85" s="71"/>
      <c r="OX85" s="71"/>
      <c r="OY85" s="71"/>
      <c r="OZ85" s="71"/>
      <c r="PA85" s="71"/>
      <c r="PB85" s="71"/>
      <c r="PC85" s="71"/>
      <c r="PD85" s="71"/>
      <c r="PE85" s="71"/>
      <c r="PF85" s="71"/>
      <c r="PG85" s="71"/>
      <c r="PH85" s="71"/>
      <c r="PI85" s="71"/>
      <c r="PJ85" s="71"/>
      <c r="PK85" s="71"/>
      <c r="PL85" s="71"/>
      <c r="PM85" s="71"/>
      <c r="PN85" s="71"/>
      <c r="PO85" s="71"/>
      <c r="PP85" s="71"/>
      <c r="PQ85" s="71"/>
      <c r="PR85" s="71"/>
      <c r="PS85" s="71"/>
      <c r="PT85" s="71"/>
      <c r="PU85" s="71"/>
      <c r="PV85" s="71"/>
      <c r="PW85" s="71"/>
      <c r="PX85" s="71"/>
      <c r="PY85" s="71"/>
      <c r="PZ85" s="71"/>
      <c r="QA85" s="71"/>
      <c r="QB85" s="71"/>
      <c r="QC85" s="71"/>
      <c r="QD85" s="71"/>
      <c r="QE85" s="71"/>
      <c r="QF85" s="71"/>
      <c r="QG85" s="71"/>
      <c r="QH85" s="71"/>
      <c r="QI85" s="71"/>
      <c r="QJ85" s="71"/>
      <c r="QK85" s="71"/>
      <c r="QL85" s="71"/>
      <c r="QM85" s="71"/>
      <c r="QN85" s="71"/>
      <c r="QO85" s="71"/>
      <c r="QP85" s="71"/>
      <c r="QQ85" s="71"/>
      <c r="QR85" s="71"/>
      <c r="QS85" s="71"/>
      <c r="QT85" s="71"/>
      <c r="QU85" s="71"/>
      <c r="QV85" s="71"/>
      <c r="QW85" s="71"/>
      <c r="QX85" s="71"/>
      <c r="QY85" s="71"/>
      <c r="QZ85" s="71"/>
      <c r="RA85" s="71"/>
      <c r="RB85" s="71"/>
      <c r="RC85" s="71"/>
      <c r="RD85" s="71"/>
      <c r="RE85" s="71"/>
      <c r="RF85" s="71"/>
      <c r="RG85" s="71"/>
      <c r="RH85" s="71"/>
      <c r="RI85" s="71"/>
      <c r="RJ85" s="71"/>
      <c r="RK85" s="71"/>
      <c r="RL85" s="71"/>
      <c r="RM85" s="71"/>
      <c r="RN85" s="71"/>
      <c r="RO85" s="71"/>
      <c r="RP85" s="71"/>
      <c r="RQ85" s="71"/>
      <c r="RR85" s="71"/>
      <c r="RS85" s="71"/>
      <c r="RT85" s="71"/>
      <c r="RU85" s="71"/>
      <c r="RV85" s="71"/>
      <c r="RW85" s="71"/>
      <c r="RX85" s="71"/>
      <c r="RY85" s="71"/>
      <c r="RZ85" s="71"/>
      <c r="SA85" s="71"/>
      <c r="SB85" s="71"/>
      <c r="SC85" s="71"/>
      <c r="SD85" s="71"/>
      <c r="SE85" s="71"/>
      <c r="SF85" s="71"/>
      <c r="SG85" s="71"/>
      <c r="SH85" s="71"/>
      <c r="SI85" s="71"/>
      <c r="SJ85" s="71"/>
      <c r="SK85" s="71"/>
      <c r="SL85" s="71"/>
      <c r="SM85" s="71"/>
      <c r="SN85" s="71"/>
      <c r="SO85" s="71"/>
      <c r="SP85" s="71"/>
      <c r="SQ85" s="71"/>
      <c r="SR85" s="71"/>
      <c r="SS85" s="71"/>
      <c r="ST85" s="71"/>
      <c r="SU85" s="71"/>
      <c r="SV85" s="71"/>
      <c r="SW85" s="71"/>
      <c r="SX85" s="71"/>
      <c r="SY85" s="71"/>
      <c r="SZ85" s="71"/>
      <c r="TA85" s="71"/>
      <c r="TB85" s="71"/>
      <c r="TC85" s="71"/>
      <c r="TD85" s="71"/>
      <c r="TE85" s="71"/>
      <c r="TF85" s="71"/>
      <c r="TG85" s="71"/>
      <c r="TH85" s="71"/>
      <c r="TI85" s="71"/>
      <c r="TJ85" s="71"/>
      <c r="TK85" s="71"/>
      <c r="TL85" s="71"/>
      <c r="TM85" s="71"/>
      <c r="TN85" s="71"/>
      <c r="TO85" s="71"/>
      <c r="TP85" s="71"/>
      <c r="TQ85" s="71"/>
      <c r="TR85" s="71"/>
      <c r="TS85" s="71"/>
      <c r="TT85" s="71"/>
      <c r="TU85" s="71"/>
      <c r="TV85" s="71"/>
      <c r="TW85" s="71"/>
      <c r="TX85" s="71"/>
      <c r="TY85" s="71"/>
      <c r="TZ85" s="71"/>
      <c r="UA85" s="71"/>
      <c r="UB85" s="71"/>
      <c r="UC85" s="71"/>
      <c r="UD85" s="71"/>
      <c r="UE85" s="71"/>
      <c r="UF85" s="71"/>
      <c r="UG85" s="71"/>
      <c r="UH85" s="71"/>
      <c r="UI85" s="71"/>
      <c r="UJ85" s="71"/>
      <c r="UK85" s="71"/>
      <c r="UL85" s="71"/>
      <c r="UM85" s="71"/>
      <c r="UN85" s="71"/>
      <c r="UO85" s="71"/>
      <c r="UP85" s="71"/>
      <c r="UQ85" s="71"/>
      <c r="UR85" s="71"/>
      <c r="US85" s="71"/>
      <c r="UT85" s="71"/>
      <c r="UU85" s="71"/>
      <c r="UV85" s="71"/>
      <c r="UW85" s="71"/>
      <c r="UX85" s="71"/>
      <c r="UY85" s="71"/>
      <c r="UZ85" s="71"/>
      <c r="VA85" s="71"/>
      <c r="VB85" s="71"/>
      <c r="VC85" s="71"/>
      <c r="VD85" s="71"/>
      <c r="VE85" s="71"/>
      <c r="VF85" s="71"/>
      <c r="VG85" s="71"/>
      <c r="VH85" s="71"/>
      <c r="VI85" s="71"/>
      <c r="VJ85" s="71"/>
      <c r="VK85" s="71"/>
      <c r="VL85" s="71"/>
      <c r="VM85" s="71"/>
      <c r="VN85" s="71"/>
      <c r="VO85" s="71"/>
      <c r="VP85" s="71"/>
      <c r="VQ85" s="71"/>
      <c r="VR85" s="71"/>
      <c r="VS85" s="71"/>
      <c r="VT85" s="71"/>
      <c r="VU85" s="71"/>
      <c r="VV85" s="71"/>
      <c r="VW85" s="71"/>
      <c r="VX85" s="71"/>
      <c r="VY85" s="71"/>
      <c r="VZ85" s="71"/>
      <c r="WA85" s="71"/>
      <c r="WB85" s="71"/>
      <c r="WC85" s="71"/>
      <c r="WD85" s="71"/>
      <c r="WE85" s="71"/>
      <c r="WF85" s="71"/>
      <c r="WG85" s="71"/>
      <c r="WH85" s="71"/>
      <c r="WI85" s="71"/>
      <c r="WJ85" s="71"/>
      <c r="WK85" s="71"/>
      <c r="WL85" s="71"/>
      <c r="WM85" s="71"/>
      <c r="WN85" s="71"/>
      <c r="WO85" s="71"/>
      <c r="WP85" s="71"/>
      <c r="WQ85" s="71"/>
      <c r="WR85" s="71"/>
      <c r="WS85" s="71"/>
      <c r="WT85" s="71"/>
      <c r="WU85" s="71"/>
      <c r="WV85" s="71"/>
      <c r="WW85" s="71"/>
      <c r="WX85" s="71"/>
      <c r="WY85" s="71"/>
      <c r="WZ85" s="71"/>
      <c r="XA85" s="71"/>
      <c r="XB85" s="71"/>
      <c r="XC85" s="71"/>
      <c r="XD85" s="71"/>
      <c r="XE85" s="71"/>
      <c r="XF85" s="71"/>
      <c r="XG85" s="71"/>
      <c r="XH85" s="71"/>
      <c r="XI85" s="71"/>
      <c r="XJ85" s="71"/>
      <c r="XK85" s="71"/>
      <c r="XL85" s="71"/>
      <c r="XM85" s="71"/>
      <c r="XN85" s="71"/>
      <c r="XO85" s="71"/>
    </row>
    <row r="86" spans="1:842" ht="24.95" customHeight="1">
      <c r="A86" s="348"/>
      <c r="B86" s="348"/>
      <c r="C86" s="348"/>
      <c r="D86" s="360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7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/>
      <c r="BT86" s="71"/>
      <c r="BU86" s="71"/>
      <c r="BV86" s="71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1"/>
      <c r="EC86" s="71"/>
      <c r="ED86" s="71"/>
      <c r="EE86" s="71"/>
      <c r="EF86" s="71"/>
      <c r="EG86" s="71"/>
      <c r="EH86" s="71"/>
      <c r="EI86" s="71"/>
      <c r="EJ86" s="71"/>
      <c r="EK86" s="71"/>
      <c r="EL86" s="71"/>
      <c r="EM86" s="71"/>
      <c r="EN86" s="71"/>
      <c r="EO86" s="71"/>
      <c r="EP86" s="71"/>
      <c r="EQ86" s="71"/>
      <c r="ER86" s="71"/>
      <c r="ES86" s="71"/>
      <c r="ET86" s="71"/>
      <c r="EU86" s="71"/>
      <c r="EV86" s="71"/>
      <c r="EW86" s="71"/>
      <c r="EX86" s="71"/>
      <c r="EY86" s="71"/>
      <c r="EZ86" s="71"/>
      <c r="FA86" s="71"/>
      <c r="FB86" s="71"/>
      <c r="FC86" s="71"/>
      <c r="FD86" s="71"/>
      <c r="FE86" s="71"/>
      <c r="FF86" s="71"/>
      <c r="FG86" s="71"/>
      <c r="FH86" s="71"/>
      <c r="FI86" s="71"/>
      <c r="FJ86" s="71"/>
      <c r="FK86" s="71"/>
      <c r="FL86" s="71"/>
      <c r="FM86" s="71"/>
      <c r="FN86" s="71"/>
      <c r="FO86" s="356"/>
      <c r="FP86" s="356"/>
      <c r="FQ86" s="356"/>
      <c r="FR86" s="356"/>
      <c r="FS86" s="347"/>
      <c r="FT86" s="347"/>
      <c r="FU86" s="347"/>
      <c r="FV86" s="347"/>
      <c r="FW86" s="347"/>
      <c r="FX86" s="347"/>
      <c r="FY86" s="347"/>
      <c r="FZ86" s="347"/>
      <c r="GA86" s="347"/>
      <c r="GB86" s="347"/>
      <c r="GC86" s="347"/>
      <c r="GD86" s="347"/>
      <c r="GE86" s="347"/>
      <c r="GF86" s="347"/>
      <c r="GG86" s="347"/>
      <c r="GH86" s="347"/>
      <c r="GI86" s="347"/>
      <c r="GJ86" s="347"/>
      <c r="GK86" s="347"/>
      <c r="GL86" s="347"/>
      <c r="GM86" s="347"/>
      <c r="GN86" s="347"/>
      <c r="GO86" s="347"/>
      <c r="GP86" s="347"/>
      <c r="GQ86" s="347"/>
      <c r="GR86" s="347"/>
      <c r="GS86" s="347"/>
      <c r="GT86" s="347"/>
      <c r="GU86" s="347"/>
      <c r="GV86" s="347"/>
      <c r="GW86" s="347"/>
      <c r="GX86" s="347"/>
      <c r="GY86" s="347"/>
      <c r="GZ86" s="347"/>
      <c r="HA86" s="347"/>
      <c r="HB86" s="347"/>
      <c r="HC86" s="347"/>
      <c r="HD86" s="347"/>
      <c r="HE86" s="347"/>
      <c r="HF86" s="347"/>
      <c r="HG86" s="347"/>
      <c r="HH86" s="347"/>
      <c r="HI86" s="347"/>
      <c r="HJ86" s="347"/>
      <c r="HK86" s="347"/>
      <c r="HL86" s="347"/>
      <c r="HM86" s="347"/>
      <c r="HN86" s="347"/>
      <c r="HO86" s="65"/>
      <c r="HP86" s="65"/>
      <c r="HQ86" s="65"/>
      <c r="HR86" s="65"/>
      <c r="HS86" s="65"/>
      <c r="HT86" s="65"/>
      <c r="HU86" s="65"/>
      <c r="HV86" s="65"/>
      <c r="HW86" s="65"/>
      <c r="HX86" s="65"/>
      <c r="HY86" s="65"/>
      <c r="HZ86" s="65"/>
      <c r="IA86" s="347"/>
      <c r="IB86" s="347"/>
      <c r="IC86" s="347"/>
      <c r="ID86" s="347"/>
      <c r="IE86" s="347"/>
      <c r="IF86" s="347"/>
      <c r="IG86" s="347"/>
      <c r="IH86" s="347"/>
      <c r="II86" s="347"/>
      <c r="IJ86" s="347"/>
      <c r="IK86" s="347"/>
      <c r="IL86" s="347"/>
      <c r="IM86" s="347"/>
      <c r="IN86" s="347"/>
      <c r="IO86" s="347"/>
      <c r="IP86" s="347"/>
      <c r="IQ86" s="65"/>
      <c r="IR86" s="65"/>
      <c r="IS86" s="65"/>
      <c r="IT86" s="65"/>
      <c r="IU86" s="65"/>
      <c r="IV86" s="65"/>
      <c r="IW86" s="65"/>
      <c r="IX86" s="65"/>
      <c r="IY86" s="65"/>
      <c r="IZ86" s="65"/>
      <c r="JA86" s="65"/>
      <c r="JB86" s="65"/>
      <c r="JC86" s="65"/>
      <c r="JD86" s="65"/>
      <c r="JE86" s="356"/>
      <c r="JF86" s="356"/>
      <c r="JG86" s="356"/>
      <c r="JH86" s="356"/>
      <c r="JI86" s="356"/>
      <c r="JJ86" s="356"/>
      <c r="JK86" s="356"/>
      <c r="JL86" s="356"/>
      <c r="JM86" s="356"/>
      <c r="JN86" s="356"/>
      <c r="JO86" s="71"/>
      <c r="JP86" s="71"/>
      <c r="JQ86" s="71"/>
      <c r="JR86" s="71"/>
      <c r="JS86" s="71"/>
      <c r="JT86" s="71"/>
      <c r="JU86" s="71"/>
      <c r="JV86" s="71"/>
      <c r="JW86" s="71"/>
      <c r="JX86" s="71"/>
      <c r="JY86" s="71"/>
      <c r="JZ86" s="71"/>
      <c r="KA86" s="71"/>
      <c r="KB86" s="71"/>
      <c r="KC86" s="71"/>
      <c r="KD86" s="71"/>
      <c r="KE86" s="71"/>
      <c r="KF86" s="71"/>
      <c r="KG86" s="71"/>
      <c r="KH86" s="71"/>
      <c r="KI86" s="71"/>
      <c r="KJ86" s="71"/>
      <c r="KK86" s="71"/>
      <c r="KL86" s="71"/>
      <c r="KM86" s="71"/>
      <c r="KN86" s="71"/>
      <c r="KO86" s="71"/>
      <c r="KP86" s="71"/>
      <c r="KQ86" s="71"/>
      <c r="KR86" s="71"/>
      <c r="KS86" s="71"/>
      <c r="KT86" s="71"/>
      <c r="KU86" s="71"/>
      <c r="KV86" s="71"/>
      <c r="KW86" s="71"/>
      <c r="KX86" s="71"/>
      <c r="KY86" s="71"/>
      <c r="KZ86" s="71"/>
      <c r="LA86" s="71"/>
      <c r="LI86" s="71"/>
      <c r="LJ86" s="71"/>
      <c r="LK86" s="71"/>
      <c r="LL86" s="71"/>
      <c r="LM86" s="71"/>
      <c r="LN86" s="71"/>
      <c r="LO86" s="71"/>
      <c r="LP86" s="71"/>
      <c r="LQ86" s="71"/>
      <c r="LR86" s="71"/>
      <c r="LS86" s="71"/>
      <c r="LT86" s="71"/>
      <c r="LU86" s="71"/>
      <c r="LV86" s="71"/>
      <c r="LW86" s="71"/>
      <c r="LX86" s="71"/>
      <c r="LY86" s="71"/>
      <c r="LZ86" s="71"/>
      <c r="MA86" s="71"/>
      <c r="MB86" s="71"/>
      <c r="MC86" s="71"/>
      <c r="MD86" s="71"/>
      <c r="ME86" s="71"/>
      <c r="MF86" s="71"/>
      <c r="MG86" s="71"/>
      <c r="MH86" s="71"/>
      <c r="MI86" s="71"/>
      <c r="MJ86" s="71"/>
      <c r="MK86" s="71"/>
      <c r="ML86" s="71"/>
      <c r="MM86" s="71"/>
      <c r="MN86" s="71"/>
      <c r="MO86" s="71"/>
      <c r="MP86" s="71"/>
      <c r="MQ86" s="71"/>
      <c r="MR86" s="71"/>
      <c r="MS86" s="71"/>
      <c r="MT86" s="71"/>
      <c r="MU86" s="71"/>
      <c r="MV86" s="71"/>
      <c r="MW86" s="71"/>
      <c r="MX86" s="71"/>
      <c r="MY86" s="71"/>
      <c r="MZ86" s="71"/>
      <c r="NA86" s="71"/>
      <c r="NB86" s="71"/>
      <c r="NC86" s="71"/>
      <c r="ND86" s="71"/>
      <c r="NE86" s="71"/>
      <c r="NF86" s="71"/>
      <c r="NG86" s="71"/>
      <c r="NH86" s="71"/>
      <c r="NI86" s="71"/>
      <c r="NJ86" s="71"/>
      <c r="NK86" s="71"/>
      <c r="NL86" s="71"/>
      <c r="NM86" s="71"/>
      <c r="NN86" s="71"/>
      <c r="NO86" s="71"/>
      <c r="NP86" s="71"/>
      <c r="NQ86" s="71"/>
      <c r="NR86" s="71"/>
      <c r="NS86" s="71"/>
      <c r="NT86" s="71"/>
      <c r="NU86" s="71"/>
      <c r="NV86" s="71"/>
      <c r="NW86" s="71"/>
      <c r="NX86" s="71"/>
      <c r="NY86" s="71"/>
      <c r="NZ86" s="71"/>
      <c r="OA86" s="71"/>
      <c r="OB86" s="71"/>
      <c r="OC86" s="71"/>
      <c r="OD86" s="71"/>
      <c r="OE86" s="71"/>
      <c r="OF86" s="71"/>
      <c r="OG86" s="71"/>
      <c r="OH86" s="71"/>
      <c r="OI86" s="71"/>
      <c r="OJ86" s="71"/>
      <c r="OK86" s="71"/>
      <c r="OL86" s="71"/>
      <c r="OM86" s="71"/>
      <c r="ON86" s="71"/>
      <c r="OO86" s="71"/>
      <c r="OP86" s="71"/>
      <c r="OQ86" s="71"/>
      <c r="OR86" s="71"/>
      <c r="OS86" s="71"/>
      <c r="OT86" s="71"/>
      <c r="OU86" s="71"/>
      <c r="OV86" s="71"/>
      <c r="OW86" s="71"/>
      <c r="OX86" s="71"/>
      <c r="OY86" s="71"/>
      <c r="OZ86" s="71"/>
      <c r="PA86" s="71"/>
      <c r="PB86" s="71"/>
      <c r="PC86" s="71"/>
      <c r="PD86" s="71"/>
      <c r="PE86" s="71"/>
      <c r="PF86" s="71"/>
      <c r="PG86" s="71"/>
      <c r="PH86" s="71"/>
      <c r="PI86" s="71"/>
      <c r="PJ86" s="71"/>
      <c r="PK86" s="71"/>
      <c r="PL86" s="71"/>
      <c r="PM86" s="71"/>
      <c r="PN86" s="71"/>
      <c r="PO86" s="71"/>
      <c r="PP86" s="71"/>
      <c r="PQ86" s="71"/>
      <c r="PR86" s="71"/>
      <c r="PS86" s="71"/>
      <c r="PT86" s="71"/>
      <c r="PU86" s="71"/>
      <c r="PV86" s="71"/>
      <c r="PW86" s="71"/>
      <c r="PX86" s="71"/>
      <c r="PY86" s="71"/>
      <c r="PZ86" s="71"/>
      <c r="QA86" s="71"/>
      <c r="QB86" s="71"/>
      <c r="QC86" s="71"/>
      <c r="QD86" s="71"/>
      <c r="QE86" s="71"/>
      <c r="QF86" s="71"/>
      <c r="QG86" s="71"/>
      <c r="QH86" s="71"/>
      <c r="QI86" s="71"/>
      <c r="QJ86" s="71"/>
      <c r="QK86" s="71"/>
      <c r="QL86" s="71"/>
      <c r="QM86" s="71"/>
      <c r="QN86" s="71"/>
      <c r="QO86" s="71"/>
      <c r="QP86" s="71"/>
      <c r="QQ86" s="71"/>
      <c r="QR86" s="71"/>
      <c r="QS86" s="71"/>
      <c r="QT86" s="71"/>
      <c r="QU86" s="71"/>
      <c r="QV86" s="71"/>
      <c r="QW86" s="71"/>
      <c r="QX86" s="71"/>
      <c r="QY86" s="71"/>
      <c r="QZ86" s="71"/>
      <c r="RA86" s="71"/>
      <c r="RB86" s="71"/>
      <c r="RC86" s="71"/>
      <c r="RD86" s="71"/>
      <c r="RE86" s="71"/>
      <c r="RF86" s="71"/>
      <c r="RG86" s="71"/>
      <c r="RH86" s="71"/>
      <c r="RI86" s="71"/>
      <c r="RJ86" s="71"/>
      <c r="RK86" s="71"/>
      <c r="RL86" s="71"/>
      <c r="RM86" s="71"/>
      <c r="RN86" s="71"/>
      <c r="RO86" s="71"/>
      <c r="RP86" s="71"/>
      <c r="RQ86" s="71"/>
      <c r="RR86" s="71"/>
      <c r="RS86" s="71"/>
      <c r="RT86" s="71"/>
      <c r="RU86" s="71"/>
      <c r="RV86" s="71"/>
      <c r="RW86" s="71"/>
      <c r="RX86" s="71"/>
      <c r="RY86" s="71"/>
      <c r="RZ86" s="71"/>
      <c r="SA86" s="71"/>
      <c r="SB86" s="71"/>
      <c r="SC86" s="71"/>
      <c r="SD86" s="71"/>
      <c r="SE86" s="71"/>
      <c r="SF86" s="71"/>
      <c r="SG86" s="71"/>
      <c r="SH86" s="71"/>
      <c r="SI86" s="71"/>
      <c r="SJ86" s="71"/>
      <c r="SK86" s="71"/>
      <c r="SL86" s="71"/>
      <c r="SM86" s="71"/>
      <c r="SN86" s="71"/>
      <c r="SO86" s="71"/>
      <c r="SP86" s="71"/>
      <c r="SQ86" s="71"/>
      <c r="SR86" s="71"/>
      <c r="SS86" s="71"/>
      <c r="ST86" s="71"/>
      <c r="SU86" s="71"/>
      <c r="SV86" s="71"/>
      <c r="SW86" s="71"/>
      <c r="SX86" s="71"/>
      <c r="SY86" s="71"/>
      <c r="SZ86" s="71"/>
      <c r="TA86" s="71"/>
      <c r="TB86" s="71"/>
      <c r="TC86" s="71"/>
      <c r="TD86" s="71"/>
      <c r="TE86" s="71"/>
      <c r="TF86" s="71"/>
      <c r="TG86" s="71"/>
      <c r="TH86" s="71"/>
      <c r="TI86" s="71"/>
      <c r="TJ86" s="71"/>
      <c r="TK86" s="71"/>
      <c r="TL86" s="71"/>
      <c r="TM86" s="71"/>
      <c r="TN86" s="71"/>
      <c r="TO86" s="71"/>
      <c r="TP86" s="71"/>
      <c r="TQ86" s="71"/>
      <c r="TR86" s="71"/>
      <c r="TS86" s="71"/>
      <c r="TT86" s="71"/>
      <c r="TU86" s="71"/>
      <c r="TV86" s="71"/>
      <c r="TW86" s="71"/>
      <c r="TX86" s="71"/>
      <c r="TY86" s="71"/>
      <c r="TZ86" s="71"/>
      <c r="UA86" s="71"/>
      <c r="UB86" s="71"/>
      <c r="UC86" s="71"/>
      <c r="UD86" s="71"/>
      <c r="UE86" s="71"/>
      <c r="UF86" s="71"/>
      <c r="UG86" s="71"/>
      <c r="UH86" s="71"/>
      <c r="UI86" s="71"/>
      <c r="UJ86" s="71"/>
      <c r="UK86" s="71"/>
      <c r="UL86" s="71"/>
      <c r="UM86" s="71"/>
      <c r="UN86" s="71"/>
      <c r="UO86" s="71"/>
      <c r="UP86" s="71"/>
      <c r="UQ86" s="71"/>
      <c r="UR86" s="71"/>
      <c r="US86" s="71"/>
      <c r="UT86" s="71"/>
      <c r="UU86" s="71"/>
      <c r="UV86" s="71"/>
      <c r="UW86" s="71"/>
      <c r="UX86" s="71"/>
      <c r="UY86" s="71"/>
      <c r="UZ86" s="71"/>
      <c r="VA86" s="71"/>
      <c r="VB86" s="71"/>
      <c r="VC86" s="71"/>
      <c r="VD86" s="71"/>
      <c r="VE86" s="71"/>
      <c r="VF86" s="71"/>
      <c r="VG86" s="71"/>
      <c r="VH86" s="71"/>
      <c r="VI86" s="71"/>
      <c r="VJ86" s="71"/>
      <c r="VK86" s="71"/>
      <c r="VL86" s="71"/>
      <c r="VM86" s="71"/>
      <c r="VN86" s="71"/>
      <c r="VO86" s="71"/>
      <c r="VP86" s="71"/>
      <c r="VQ86" s="71"/>
      <c r="VR86" s="71"/>
      <c r="VS86" s="71"/>
      <c r="VT86" s="71"/>
      <c r="VU86" s="71"/>
      <c r="VV86" s="71"/>
      <c r="VW86" s="71"/>
      <c r="VX86" s="71"/>
      <c r="VY86" s="71"/>
      <c r="VZ86" s="71"/>
      <c r="WA86" s="71"/>
      <c r="WB86" s="71"/>
      <c r="WC86" s="71"/>
      <c r="WD86" s="71"/>
      <c r="WE86" s="71"/>
      <c r="WF86" s="71"/>
      <c r="WG86" s="71"/>
      <c r="WH86" s="71"/>
      <c r="WI86" s="71"/>
      <c r="WJ86" s="71"/>
      <c r="WK86" s="71"/>
      <c r="WL86" s="71"/>
      <c r="WM86" s="71"/>
      <c r="WN86" s="71"/>
      <c r="WO86" s="71"/>
      <c r="WP86" s="71"/>
      <c r="WQ86" s="71"/>
      <c r="WR86" s="71"/>
      <c r="WS86" s="71"/>
      <c r="WT86" s="71"/>
      <c r="WU86" s="71"/>
      <c r="WV86" s="71"/>
      <c r="WW86" s="71"/>
      <c r="WX86" s="71"/>
      <c r="WY86" s="71"/>
      <c r="WZ86" s="71"/>
      <c r="XA86" s="71"/>
      <c r="XB86" s="71"/>
      <c r="XC86" s="71"/>
      <c r="XD86" s="71"/>
      <c r="XE86" s="71"/>
      <c r="XF86" s="71"/>
      <c r="XG86" s="71"/>
      <c r="XH86" s="71"/>
      <c r="XI86" s="71"/>
      <c r="XJ86" s="71"/>
      <c r="XK86" s="71"/>
      <c r="XL86" s="71"/>
      <c r="XM86" s="71"/>
      <c r="XN86" s="71"/>
      <c r="XO86" s="71"/>
    </row>
    <row r="87" spans="1:842" ht="24.95" customHeight="1">
      <c r="A87" s="348"/>
      <c r="B87" s="348"/>
      <c r="C87" s="348"/>
      <c r="D87" s="360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7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CQ87" s="71"/>
      <c r="CR87" s="71"/>
      <c r="CS87" s="71"/>
      <c r="CT87" s="71"/>
      <c r="CU87" s="71"/>
      <c r="CV87" s="71"/>
      <c r="CW87" s="71"/>
      <c r="CX87" s="71"/>
      <c r="CY87" s="71"/>
      <c r="CZ87" s="71"/>
      <c r="DA87" s="71"/>
      <c r="DB87" s="71"/>
      <c r="DC87" s="71"/>
      <c r="DD87" s="71"/>
      <c r="DE87" s="71"/>
      <c r="DF87" s="71"/>
      <c r="DG87" s="71"/>
      <c r="DH87" s="71"/>
      <c r="DI87" s="71"/>
      <c r="DJ87" s="71"/>
      <c r="DK87" s="71"/>
      <c r="DL87" s="71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1"/>
      <c r="EC87" s="71"/>
      <c r="ED87" s="71"/>
      <c r="EE87" s="71"/>
      <c r="EF87" s="71"/>
      <c r="EG87" s="71"/>
      <c r="EH87" s="71"/>
      <c r="EI87" s="71"/>
      <c r="EJ87" s="71"/>
      <c r="EK87" s="71"/>
      <c r="EL87" s="71"/>
      <c r="EM87" s="71"/>
      <c r="EN87" s="71"/>
      <c r="EO87" s="71"/>
      <c r="EP87" s="71"/>
      <c r="EQ87" s="71"/>
      <c r="ER87" s="71"/>
      <c r="ES87" s="71"/>
      <c r="ET87" s="71"/>
      <c r="EU87" s="71"/>
      <c r="EV87" s="71"/>
      <c r="EW87" s="71"/>
      <c r="EX87" s="71"/>
      <c r="EY87" s="71"/>
      <c r="EZ87" s="71"/>
      <c r="FA87" s="71"/>
      <c r="FB87" s="71"/>
      <c r="FC87" s="71"/>
      <c r="FD87" s="71"/>
      <c r="FE87" s="71"/>
      <c r="FF87" s="71"/>
      <c r="FG87" s="71"/>
      <c r="FH87" s="71"/>
      <c r="FI87" s="71"/>
      <c r="FJ87" s="71"/>
      <c r="FK87" s="71"/>
      <c r="FL87" s="71"/>
      <c r="FM87" s="71"/>
      <c r="FN87" s="71"/>
      <c r="FO87" s="356"/>
      <c r="FP87" s="356"/>
      <c r="FQ87" s="356"/>
      <c r="FR87" s="356"/>
      <c r="FS87" s="347"/>
      <c r="FT87" s="347"/>
      <c r="FU87" s="347"/>
      <c r="FV87" s="347"/>
      <c r="FW87" s="347"/>
      <c r="FX87" s="347"/>
      <c r="FY87" s="347"/>
      <c r="FZ87" s="347"/>
      <c r="GA87" s="347"/>
      <c r="GB87" s="347"/>
      <c r="GC87" s="347"/>
      <c r="GD87" s="347"/>
      <c r="GE87" s="347"/>
      <c r="GF87" s="347"/>
      <c r="GG87" s="347"/>
      <c r="GH87" s="347"/>
      <c r="GI87" s="347"/>
      <c r="GJ87" s="347"/>
      <c r="GK87" s="347"/>
      <c r="GL87" s="347"/>
      <c r="GM87" s="347"/>
      <c r="GN87" s="347"/>
      <c r="GO87" s="347"/>
      <c r="GP87" s="347"/>
      <c r="GQ87" s="347"/>
      <c r="GR87" s="347"/>
      <c r="GS87" s="347"/>
      <c r="GT87" s="347"/>
      <c r="GU87" s="347"/>
      <c r="GV87" s="347"/>
      <c r="GW87" s="347"/>
      <c r="GX87" s="347"/>
      <c r="GY87" s="347"/>
      <c r="GZ87" s="347"/>
      <c r="HA87" s="347"/>
      <c r="HB87" s="347"/>
      <c r="HC87" s="347"/>
      <c r="HD87" s="347"/>
      <c r="HE87" s="347"/>
      <c r="HF87" s="347"/>
      <c r="HG87" s="347"/>
      <c r="HH87" s="347"/>
      <c r="HI87" s="347"/>
      <c r="HJ87" s="347"/>
      <c r="HK87" s="347"/>
      <c r="HL87" s="347"/>
      <c r="HM87" s="347"/>
      <c r="HN87" s="347"/>
      <c r="HO87" s="65"/>
      <c r="HP87" s="65"/>
      <c r="HQ87" s="65"/>
      <c r="HR87" s="65"/>
      <c r="HS87" s="65"/>
      <c r="HT87" s="65"/>
      <c r="HU87" s="65"/>
      <c r="HV87" s="65"/>
      <c r="HW87" s="65"/>
      <c r="HX87" s="65"/>
      <c r="HY87" s="65"/>
      <c r="HZ87" s="65"/>
      <c r="IA87" s="347"/>
      <c r="IB87" s="347"/>
      <c r="IC87" s="347"/>
      <c r="ID87" s="347"/>
      <c r="IE87" s="347"/>
      <c r="IF87" s="347"/>
      <c r="IG87" s="347"/>
      <c r="IH87" s="347"/>
      <c r="II87" s="347"/>
      <c r="IJ87" s="347"/>
      <c r="IK87" s="347"/>
      <c r="IL87" s="347"/>
      <c r="IM87" s="347"/>
      <c r="IN87" s="347"/>
      <c r="IO87" s="347"/>
      <c r="IP87" s="347"/>
      <c r="IQ87" s="65"/>
      <c r="IR87" s="65"/>
      <c r="IS87" s="65"/>
      <c r="IT87" s="65"/>
      <c r="IU87" s="65"/>
      <c r="IV87" s="65"/>
      <c r="IW87" s="65"/>
      <c r="IX87" s="65"/>
      <c r="IY87" s="65"/>
      <c r="IZ87" s="65"/>
      <c r="JA87" s="65"/>
      <c r="JB87" s="65"/>
      <c r="JC87" s="65"/>
      <c r="JD87" s="65"/>
      <c r="JE87" s="356"/>
      <c r="JF87" s="356"/>
      <c r="JG87" s="356"/>
      <c r="JH87" s="356"/>
      <c r="JI87" s="356"/>
      <c r="JJ87" s="356"/>
      <c r="JK87" s="356"/>
      <c r="JL87" s="356"/>
      <c r="JM87" s="356"/>
      <c r="JN87" s="356"/>
      <c r="JO87" s="71"/>
      <c r="JP87" s="71"/>
      <c r="JQ87" s="71"/>
      <c r="JR87" s="71"/>
      <c r="JS87" s="71"/>
      <c r="JT87" s="71"/>
      <c r="JU87" s="71"/>
      <c r="JV87" s="71"/>
      <c r="JW87" s="71"/>
      <c r="JX87" s="71"/>
      <c r="JY87" s="71"/>
      <c r="JZ87" s="71"/>
      <c r="KA87" s="71"/>
      <c r="KB87" s="71"/>
      <c r="KC87" s="71"/>
      <c r="KD87" s="71"/>
      <c r="KE87" s="71"/>
      <c r="KF87" s="71"/>
      <c r="KG87" s="71"/>
      <c r="KH87" s="71"/>
      <c r="KI87" s="71"/>
      <c r="KJ87" s="71"/>
      <c r="KK87" s="71"/>
      <c r="KL87" s="71"/>
      <c r="KM87" s="71"/>
      <c r="KN87" s="71"/>
      <c r="KO87" s="71"/>
      <c r="KP87" s="71"/>
      <c r="KQ87" s="71"/>
      <c r="KR87" s="71"/>
      <c r="KS87" s="71"/>
      <c r="KT87" s="71"/>
      <c r="KU87" s="71"/>
      <c r="KV87" s="71"/>
      <c r="KW87" s="71"/>
      <c r="KX87" s="71"/>
      <c r="KY87" s="71"/>
      <c r="KZ87" s="71"/>
      <c r="LA87" s="71"/>
      <c r="LI87" s="71"/>
      <c r="LJ87" s="71"/>
      <c r="LK87" s="71"/>
      <c r="LL87" s="71"/>
      <c r="LM87" s="71"/>
      <c r="LN87" s="71"/>
      <c r="LO87" s="71"/>
      <c r="LP87" s="71"/>
      <c r="LQ87" s="71"/>
      <c r="LR87" s="71"/>
      <c r="LS87" s="71"/>
      <c r="LT87" s="71"/>
      <c r="LU87" s="71"/>
      <c r="LV87" s="71"/>
      <c r="LW87" s="71"/>
      <c r="LX87" s="71"/>
      <c r="LY87" s="71"/>
      <c r="LZ87" s="71"/>
      <c r="MA87" s="71"/>
      <c r="MB87" s="71"/>
      <c r="MC87" s="71"/>
      <c r="MD87" s="71"/>
      <c r="ME87" s="71"/>
      <c r="MF87" s="71"/>
      <c r="MG87" s="71"/>
      <c r="MH87" s="71"/>
      <c r="MI87" s="71"/>
      <c r="MJ87" s="71"/>
      <c r="MK87" s="71"/>
      <c r="ML87" s="71"/>
      <c r="MM87" s="71"/>
      <c r="MN87" s="71"/>
      <c r="MO87" s="71"/>
      <c r="MP87" s="71"/>
      <c r="MQ87" s="71"/>
      <c r="MR87" s="71"/>
      <c r="MS87" s="71"/>
      <c r="MT87" s="71"/>
      <c r="MU87" s="71"/>
      <c r="MV87" s="71"/>
      <c r="MW87" s="71"/>
      <c r="MX87" s="71"/>
      <c r="MY87" s="71"/>
      <c r="MZ87" s="71"/>
      <c r="NA87" s="71"/>
      <c r="NB87" s="71"/>
      <c r="NC87" s="71"/>
      <c r="ND87" s="71"/>
      <c r="NE87" s="71"/>
      <c r="NF87" s="71"/>
      <c r="NG87" s="71"/>
      <c r="NH87" s="71"/>
      <c r="NI87" s="71"/>
      <c r="NJ87" s="71"/>
      <c r="NK87" s="71"/>
      <c r="NL87" s="71"/>
      <c r="NM87" s="71"/>
      <c r="NN87" s="71"/>
      <c r="NO87" s="71"/>
      <c r="NP87" s="71"/>
      <c r="NQ87" s="71"/>
      <c r="NR87" s="71"/>
      <c r="NS87" s="71"/>
      <c r="NT87" s="71"/>
      <c r="NU87" s="71"/>
      <c r="NV87" s="71"/>
      <c r="NW87" s="71"/>
      <c r="NX87" s="71"/>
      <c r="NY87" s="71"/>
      <c r="NZ87" s="71"/>
      <c r="OA87" s="71"/>
      <c r="OB87" s="71"/>
      <c r="OC87" s="71"/>
      <c r="OD87" s="71"/>
      <c r="OE87" s="71"/>
      <c r="OF87" s="71"/>
      <c r="OG87" s="71"/>
      <c r="OH87" s="71"/>
      <c r="OI87" s="71"/>
      <c r="OJ87" s="71"/>
      <c r="OK87" s="71"/>
      <c r="OL87" s="71"/>
      <c r="OM87" s="71"/>
      <c r="ON87" s="71"/>
      <c r="OO87" s="71"/>
      <c r="OP87" s="71"/>
      <c r="OQ87" s="71"/>
      <c r="OR87" s="71"/>
      <c r="OS87" s="71"/>
      <c r="OT87" s="71"/>
      <c r="OU87" s="71"/>
      <c r="OV87" s="71"/>
      <c r="OW87" s="71"/>
      <c r="OX87" s="71"/>
      <c r="OY87" s="71"/>
      <c r="OZ87" s="71"/>
      <c r="PA87" s="71"/>
      <c r="PB87" s="71"/>
      <c r="PC87" s="71"/>
      <c r="PD87" s="71"/>
      <c r="PE87" s="71"/>
      <c r="PF87" s="71"/>
      <c r="PG87" s="71"/>
      <c r="PH87" s="71"/>
      <c r="PI87" s="71"/>
      <c r="PJ87" s="71"/>
      <c r="PK87" s="71"/>
      <c r="PL87" s="71"/>
      <c r="PM87" s="71"/>
      <c r="PN87" s="71"/>
      <c r="PO87" s="71"/>
      <c r="PP87" s="71"/>
      <c r="PQ87" s="71"/>
      <c r="PR87" s="71"/>
      <c r="PS87" s="71"/>
      <c r="PT87" s="71"/>
      <c r="PU87" s="71"/>
      <c r="PV87" s="71"/>
      <c r="PW87" s="71"/>
      <c r="PX87" s="71"/>
      <c r="PY87" s="71"/>
      <c r="PZ87" s="71"/>
      <c r="QA87" s="71"/>
      <c r="QB87" s="71"/>
      <c r="QC87" s="71"/>
      <c r="QD87" s="71"/>
      <c r="QE87" s="71"/>
      <c r="QF87" s="71"/>
      <c r="QG87" s="71"/>
      <c r="QH87" s="71"/>
      <c r="QI87" s="71"/>
      <c r="QJ87" s="71"/>
      <c r="QK87" s="71"/>
      <c r="QL87" s="71"/>
      <c r="QM87" s="71"/>
      <c r="QN87" s="71"/>
      <c r="QO87" s="71"/>
      <c r="QP87" s="71"/>
      <c r="QQ87" s="71"/>
      <c r="QR87" s="71"/>
      <c r="QS87" s="71"/>
      <c r="QT87" s="71"/>
      <c r="QU87" s="71"/>
      <c r="QV87" s="71"/>
      <c r="QW87" s="71"/>
      <c r="QX87" s="71"/>
      <c r="QY87" s="71"/>
      <c r="QZ87" s="71"/>
      <c r="RA87" s="71"/>
      <c r="RB87" s="71"/>
      <c r="RC87" s="71"/>
      <c r="RD87" s="71"/>
      <c r="RE87" s="71"/>
      <c r="RF87" s="71"/>
      <c r="RG87" s="71"/>
      <c r="RH87" s="71"/>
      <c r="RI87" s="71"/>
      <c r="RJ87" s="71"/>
      <c r="RK87" s="71"/>
      <c r="RL87" s="71"/>
      <c r="RM87" s="71"/>
      <c r="RN87" s="71"/>
      <c r="RO87" s="71"/>
      <c r="RP87" s="71"/>
      <c r="RQ87" s="71"/>
      <c r="RR87" s="71"/>
      <c r="RS87" s="71"/>
      <c r="RT87" s="71"/>
      <c r="RU87" s="71"/>
      <c r="RV87" s="71"/>
      <c r="RW87" s="71"/>
      <c r="RX87" s="71"/>
      <c r="RY87" s="71"/>
      <c r="RZ87" s="71"/>
      <c r="SA87" s="71"/>
      <c r="SB87" s="71"/>
      <c r="SC87" s="71"/>
      <c r="SD87" s="71"/>
      <c r="SE87" s="71"/>
      <c r="SF87" s="71"/>
      <c r="SG87" s="71"/>
      <c r="SH87" s="71"/>
      <c r="SI87" s="71"/>
      <c r="SJ87" s="71"/>
      <c r="SK87" s="71"/>
      <c r="SL87" s="71"/>
      <c r="SM87" s="71"/>
      <c r="SN87" s="71"/>
      <c r="SO87" s="71"/>
      <c r="SP87" s="71"/>
      <c r="SQ87" s="71"/>
      <c r="SR87" s="71"/>
      <c r="SS87" s="71"/>
      <c r="ST87" s="71"/>
      <c r="SU87" s="71"/>
      <c r="SV87" s="71"/>
      <c r="SW87" s="71"/>
      <c r="SX87" s="71"/>
      <c r="SY87" s="71"/>
      <c r="SZ87" s="71"/>
      <c r="TA87" s="71"/>
      <c r="TB87" s="71"/>
      <c r="TC87" s="71"/>
      <c r="TD87" s="71"/>
      <c r="TE87" s="71"/>
      <c r="TF87" s="71"/>
      <c r="TG87" s="71"/>
      <c r="TH87" s="71"/>
      <c r="TI87" s="71"/>
      <c r="TJ87" s="71"/>
      <c r="TK87" s="71"/>
      <c r="TL87" s="71"/>
      <c r="TM87" s="71"/>
      <c r="TN87" s="71"/>
      <c r="TO87" s="71"/>
      <c r="TP87" s="71"/>
      <c r="TQ87" s="71"/>
      <c r="TR87" s="71"/>
      <c r="TS87" s="71"/>
      <c r="TT87" s="71"/>
      <c r="TU87" s="71"/>
      <c r="TV87" s="71"/>
      <c r="TW87" s="71"/>
      <c r="TX87" s="71"/>
      <c r="TY87" s="71"/>
      <c r="TZ87" s="71"/>
      <c r="UA87" s="71"/>
      <c r="UB87" s="71"/>
      <c r="UC87" s="71"/>
      <c r="UD87" s="71"/>
      <c r="UE87" s="71"/>
      <c r="UF87" s="71"/>
      <c r="UG87" s="71"/>
      <c r="UH87" s="71"/>
      <c r="UI87" s="71"/>
      <c r="UJ87" s="71"/>
      <c r="UK87" s="71"/>
      <c r="UL87" s="71"/>
      <c r="UM87" s="71"/>
      <c r="UN87" s="71"/>
      <c r="UO87" s="71"/>
      <c r="UP87" s="71"/>
      <c r="UQ87" s="71"/>
      <c r="UR87" s="71"/>
      <c r="US87" s="71"/>
      <c r="UT87" s="71"/>
      <c r="UU87" s="71"/>
      <c r="UV87" s="71"/>
      <c r="UW87" s="71"/>
      <c r="UX87" s="71"/>
      <c r="UY87" s="71"/>
      <c r="UZ87" s="71"/>
      <c r="VA87" s="71"/>
      <c r="VB87" s="71"/>
      <c r="VC87" s="71"/>
      <c r="VD87" s="71"/>
      <c r="VE87" s="71"/>
      <c r="VF87" s="71"/>
      <c r="VG87" s="71"/>
      <c r="VH87" s="71"/>
      <c r="VI87" s="71"/>
      <c r="VJ87" s="71"/>
      <c r="VK87" s="71"/>
      <c r="VL87" s="71"/>
      <c r="VM87" s="71"/>
      <c r="VN87" s="71"/>
      <c r="VO87" s="71"/>
      <c r="VP87" s="71"/>
      <c r="VQ87" s="71"/>
      <c r="VR87" s="71"/>
      <c r="VS87" s="71"/>
      <c r="VT87" s="71"/>
      <c r="VU87" s="71"/>
      <c r="VV87" s="71"/>
      <c r="VW87" s="71"/>
      <c r="VX87" s="71"/>
      <c r="VY87" s="71"/>
      <c r="VZ87" s="71"/>
      <c r="WA87" s="71"/>
      <c r="WB87" s="71"/>
      <c r="WC87" s="71"/>
      <c r="WD87" s="71"/>
      <c r="WE87" s="71"/>
      <c r="WF87" s="71"/>
      <c r="WG87" s="71"/>
      <c r="WH87" s="71"/>
      <c r="WI87" s="71"/>
      <c r="WJ87" s="71"/>
      <c r="WK87" s="71"/>
      <c r="WL87" s="71"/>
      <c r="WM87" s="71"/>
      <c r="WN87" s="71"/>
      <c r="WO87" s="71"/>
      <c r="WP87" s="71"/>
      <c r="WQ87" s="71"/>
      <c r="WR87" s="71"/>
      <c r="WS87" s="71"/>
      <c r="WT87" s="71"/>
      <c r="WU87" s="71"/>
      <c r="WV87" s="71"/>
      <c r="WW87" s="71"/>
      <c r="WX87" s="71"/>
      <c r="WY87" s="71"/>
      <c r="WZ87" s="71"/>
      <c r="XA87" s="71"/>
      <c r="XB87" s="71"/>
      <c r="XC87" s="71"/>
      <c r="XD87" s="71"/>
      <c r="XE87" s="71"/>
      <c r="XF87" s="71"/>
      <c r="XG87" s="71"/>
      <c r="XH87" s="71"/>
      <c r="XI87" s="71"/>
      <c r="XJ87" s="71"/>
      <c r="XK87" s="71"/>
      <c r="XL87" s="71"/>
      <c r="XM87" s="71"/>
      <c r="XN87" s="71"/>
      <c r="XO87" s="71"/>
    </row>
    <row r="88" spans="1:842" ht="24.95" customHeight="1">
      <c r="A88" s="348"/>
      <c r="B88" s="348"/>
      <c r="C88" s="348"/>
      <c r="D88" s="360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1"/>
      <c r="BL88" s="71"/>
      <c r="BM88" s="71"/>
      <c r="BU88" s="71"/>
      <c r="BV88" s="71"/>
      <c r="BW88" s="71"/>
      <c r="BX88" s="71"/>
      <c r="BY88" s="71"/>
      <c r="BZ88" s="71"/>
      <c r="CM88" s="71"/>
      <c r="CN88" s="71"/>
      <c r="CO88" s="71"/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71"/>
      <c r="DH88" s="71"/>
      <c r="DI88" s="71"/>
      <c r="DJ88" s="71"/>
      <c r="DK88" s="71"/>
      <c r="DL88" s="71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71"/>
      <c r="EU88" s="71"/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356"/>
      <c r="FP88" s="356"/>
      <c r="FQ88" s="356"/>
      <c r="FR88" s="356"/>
      <c r="FS88" s="347"/>
      <c r="FT88" s="347"/>
      <c r="FU88" s="347"/>
      <c r="FV88" s="347"/>
      <c r="FW88" s="347"/>
      <c r="FX88" s="347"/>
      <c r="FY88" s="347"/>
      <c r="FZ88" s="347"/>
      <c r="GA88" s="347"/>
      <c r="GB88" s="347"/>
      <c r="GC88" s="347"/>
      <c r="GD88" s="347"/>
      <c r="GE88" s="347"/>
      <c r="GF88" s="347"/>
      <c r="GG88" s="347"/>
      <c r="GH88" s="347"/>
      <c r="GI88" s="347"/>
      <c r="GJ88" s="347"/>
      <c r="GK88" s="347"/>
      <c r="GL88" s="347"/>
      <c r="GM88" s="347"/>
      <c r="GN88" s="347"/>
      <c r="GO88" s="347"/>
      <c r="GP88" s="347"/>
      <c r="GQ88" s="347"/>
      <c r="GR88" s="347"/>
      <c r="GS88" s="347"/>
      <c r="GT88" s="347"/>
      <c r="GU88" s="347"/>
      <c r="GV88" s="347"/>
      <c r="GW88" s="347"/>
      <c r="GX88" s="347"/>
      <c r="GY88" s="347"/>
      <c r="GZ88" s="347"/>
      <c r="HA88" s="347"/>
      <c r="HB88" s="347"/>
      <c r="HC88" s="347"/>
      <c r="HD88" s="347"/>
      <c r="HE88" s="347"/>
      <c r="HF88" s="347"/>
      <c r="HG88" s="347"/>
      <c r="HH88" s="347"/>
      <c r="HI88" s="347"/>
      <c r="HJ88" s="347"/>
      <c r="HK88" s="347"/>
      <c r="HL88" s="347"/>
      <c r="HM88" s="347"/>
      <c r="HN88" s="347"/>
      <c r="HO88" s="65"/>
      <c r="HP88" s="65"/>
      <c r="HQ88" s="65"/>
      <c r="HR88" s="65"/>
      <c r="HS88" s="65"/>
      <c r="HT88" s="65"/>
      <c r="HU88" s="65"/>
      <c r="HV88" s="65"/>
      <c r="HW88" s="65"/>
      <c r="HX88" s="65"/>
      <c r="HY88" s="65"/>
      <c r="HZ88" s="65"/>
      <c r="IA88" s="347"/>
      <c r="IB88" s="347"/>
      <c r="IC88" s="347"/>
      <c r="ID88" s="347"/>
      <c r="IE88" s="347"/>
      <c r="IF88" s="347"/>
      <c r="IG88" s="347"/>
      <c r="IH88" s="347"/>
      <c r="II88" s="347"/>
      <c r="IJ88" s="347"/>
      <c r="IK88" s="347"/>
      <c r="IL88" s="347"/>
      <c r="IM88" s="347"/>
      <c r="IN88" s="347"/>
      <c r="IO88" s="347"/>
      <c r="IP88" s="347"/>
      <c r="IQ88" s="65"/>
      <c r="IR88" s="65"/>
      <c r="IS88" s="65"/>
      <c r="IT88" s="65"/>
      <c r="IU88" s="65"/>
      <c r="IV88" s="65"/>
      <c r="IW88" s="65"/>
      <c r="IX88" s="65"/>
      <c r="IY88" s="65"/>
      <c r="IZ88" s="65"/>
      <c r="JA88" s="65"/>
      <c r="JB88" s="65"/>
      <c r="JC88" s="65"/>
      <c r="JD88" s="65"/>
      <c r="JE88" s="356"/>
      <c r="JF88" s="356"/>
      <c r="JG88" s="356"/>
      <c r="JH88" s="356"/>
      <c r="JI88" s="356"/>
      <c r="JJ88" s="356"/>
      <c r="JK88" s="356"/>
      <c r="JL88" s="356"/>
      <c r="JM88" s="356"/>
      <c r="JN88" s="356"/>
      <c r="JO88" s="71"/>
      <c r="JP88" s="71"/>
      <c r="JQ88" s="71"/>
      <c r="JR88" s="71"/>
      <c r="JS88" s="71"/>
      <c r="JT88" s="71"/>
      <c r="JU88" s="71"/>
      <c r="JV88" s="71"/>
      <c r="JW88" s="71"/>
      <c r="JX88" s="71"/>
      <c r="JY88" s="71"/>
      <c r="JZ88" s="71"/>
      <c r="KA88" s="71"/>
      <c r="KB88" s="71"/>
      <c r="KC88" s="71"/>
      <c r="KD88" s="71"/>
      <c r="KE88" s="71"/>
      <c r="KF88" s="71"/>
      <c r="KG88" s="71"/>
      <c r="KH88" s="71"/>
      <c r="KI88" s="71"/>
      <c r="KJ88" s="71"/>
      <c r="KK88" s="71"/>
      <c r="KL88" s="71"/>
      <c r="KM88" s="71"/>
      <c r="KN88" s="71"/>
      <c r="KO88" s="71"/>
      <c r="KP88" s="71"/>
      <c r="KQ88" s="71"/>
      <c r="KR88" s="71"/>
      <c r="KS88" s="71"/>
      <c r="KT88" s="71"/>
      <c r="KU88" s="71"/>
      <c r="KV88" s="71"/>
      <c r="KW88" s="71"/>
      <c r="KX88" s="71"/>
      <c r="KY88" s="71"/>
      <c r="KZ88" s="71"/>
      <c r="LA88" s="71"/>
      <c r="LI88" s="71"/>
      <c r="LJ88" s="71"/>
      <c r="LK88" s="71"/>
      <c r="LL88" s="71"/>
      <c r="LM88" s="71"/>
      <c r="LN88" s="71"/>
      <c r="LO88" s="71"/>
      <c r="LP88" s="71"/>
      <c r="LQ88" s="71"/>
      <c r="LR88" s="71"/>
      <c r="LS88" s="71"/>
      <c r="LT88" s="71"/>
      <c r="LU88" s="71"/>
      <c r="LV88" s="71"/>
      <c r="LW88" s="71"/>
      <c r="LX88" s="71"/>
      <c r="LY88" s="71"/>
      <c r="LZ88" s="71"/>
      <c r="MA88" s="71"/>
      <c r="MB88" s="71"/>
      <c r="MC88" s="71"/>
      <c r="MD88" s="71"/>
      <c r="ME88" s="71"/>
      <c r="MF88" s="71"/>
      <c r="MG88" s="71"/>
      <c r="MH88" s="71"/>
      <c r="MI88" s="71"/>
      <c r="MJ88" s="71"/>
      <c r="MK88" s="71"/>
      <c r="ML88" s="71"/>
      <c r="MM88" s="71"/>
      <c r="MN88" s="71"/>
      <c r="MO88" s="71"/>
      <c r="MP88" s="71"/>
      <c r="MQ88" s="71"/>
      <c r="MR88" s="71"/>
      <c r="MS88" s="71"/>
      <c r="MT88" s="71"/>
      <c r="MU88" s="71"/>
      <c r="MV88" s="71"/>
      <c r="MW88" s="71"/>
      <c r="MX88" s="71"/>
      <c r="MY88" s="71"/>
      <c r="MZ88" s="71"/>
      <c r="NA88" s="71"/>
      <c r="NB88" s="71"/>
      <c r="NC88" s="71"/>
      <c r="ND88" s="71"/>
      <c r="NE88" s="71"/>
      <c r="NF88" s="71"/>
      <c r="NG88" s="71"/>
      <c r="NH88" s="71"/>
      <c r="NI88" s="71"/>
      <c r="NJ88" s="71"/>
      <c r="NK88" s="71"/>
      <c r="NL88" s="71"/>
      <c r="NM88" s="71"/>
      <c r="NN88" s="71"/>
      <c r="NO88" s="71"/>
      <c r="NP88" s="71"/>
      <c r="NQ88" s="71"/>
      <c r="NR88" s="71"/>
      <c r="NS88" s="71"/>
      <c r="NT88" s="71"/>
      <c r="NU88" s="71"/>
      <c r="NV88" s="71"/>
      <c r="NW88" s="71"/>
      <c r="NX88" s="71"/>
      <c r="NY88" s="71"/>
      <c r="NZ88" s="71"/>
      <c r="OA88" s="71"/>
      <c r="OB88" s="71"/>
      <c r="OC88" s="71"/>
      <c r="OD88" s="71"/>
      <c r="OE88" s="71"/>
      <c r="OF88" s="71"/>
      <c r="OG88" s="71"/>
      <c r="OH88" s="71"/>
      <c r="OI88" s="71"/>
      <c r="OJ88" s="71"/>
      <c r="OK88" s="71"/>
      <c r="OL88" s="71"/>
      <c r="OM88" s="71"/>
      <c r="ON88" s="71"/>
      <c r="OO88" s="71"/>
      <c r="OP88" s="71"/>
      <c r="OQ88" s="71"/>
      <c r="OR88" s="71"/>
      <c r="OS88" s="71"/>
      <c r="OT88" s="71"/>
      <c r="OU88" s="71"/>
      <c r="OV88" s="71"/>
      <c r="OW88" s="71"/>
      <c r="OX88" s="71"/>
      <c r="OY88" s="71"/>
      <c r="OZ88" s="71"/>
      <c r="PA88" s="71"/>
      <c r="PB88" s="71"/>
      <c r="PC88" s="71"/>
      <c r="PD88" s="71"/>
      <c r="PE88" s="71"/>
      <c r="PF88" s="71"/>
      <c r="PG88" s="71"/>
      <c r="PH88" s="71"/>
      <c r="PI88" s="71"/>
      <c r="PJ88" s="71"/>
      <c r="PK88" s="71"/>
      <c r="PL88" s="71"/>
      <c r="PM88" s="71"/>
      <c r="PN88" s="71"/>
      <c r="PO88" s="71"/>
      <c r="PP88" s="71"/>
      <c r="PQ88" s="71"/>
      <c r="PR88" s="71"/>
      <c r="PS88" s="71"/>
      <c r="PT88" s="71"/>
      <c r="PU88" s="71"/>
      <c r="PV88" s="71"/>
      <c r="PW88" s="71"/>
      <c r="PX88" s="71"/>
      <c r="PY88" s="71"/>
      <c r="PZ88" s="71"/>
      <c r="QA88" s="71"/>
      <c r="QB88" s="71"/>
      <c r="QC88" s="71"/>
      <c r="QD88" s="71"/>
      <c r="QE88" s="71"/>
      <c r="QF88" s="71"/>
      <c r="QG88" s="71"/>
      <c r="QH88" s="71"/>
      <c r="QI88" s="71"/>
      <c r="QJ88" s="71"/>
      <c r="QK88" s="71"/>
      <c r="QL88" s="71"/>
      <c r="QM88" s="71"/>
      <c r="QN88" s="71"/>
      <c r="QO88" s="71"/>
      <c r="QP88" s="71"/>
      <c r="QQ88" s="71"/>
      <c r="QR88" s="71"/>
      <c r="QS88" s="71"/>
      <c r="QT88" s="71"/>
      <c r="QU88" s="71"/>
      <c r="QV88" s="71"/>
      <c r="QW88" s="71"/>
      <c r="QX88" s="71"/>
      <c r="QY88" s="71"/>
      <c r="QZ88" s="71"/>
      <c r="RA88" s="71"/>
      <c r="RB88" s="71"/>
      <c r="RC88" s="71"/>
      <c r="RD88" s="71"/>
      <c r="RE88" s="71"/>
      <c r="RF88" s="71"/>
      <c r="RG88" s="71"/>
      <c r="RH88" s="71"/>
      <c r="RI88" s="71"/>
      <c r="RJ88" s="71"/>
      <c r="RK88" s="71"/>
      <c r="RL88" s="71"/>
      <c r="RM88" s="71"/>
      <c r="RN88" s="71"/>
      <c r="RO88" s="71"/>
      <c r="RP88" s="71"/>
      <c r="RQ88" s="71"/>
      <c r="RR88" s="71"/>
      <c r="RS88" s="71"/>
      <c r="RT88" s="71"/>
      <c r="RU88" s="71"/>
      <c r="RV88" s="71"/>
      <c r="RW88" s="71"/>
      <c r="RX88" s="71"/>
      <c r="RY88" s="71"/>
      <c r="RZ88" s="71"/>
      <c r="SA88" s="71"/>
      <c r="SB88" s="71"/>
      <c r="SC88" s="71"/>
      <c r="SD88" s="71"/>
      <c r="SE88" s="71"/>
      <c r="SF88" s="71"/>
      <c r="SG88" s="71"/>
      <c r="SH88" s="71"/>
      <c r="SI88" s="71"/>
      <c r="SJ88" s="71"/>
      <c r="SK88" s="71"/>
      <c r="SL88" s="71"/>
      <c r="SM88" s="71"/>
      <c r="SN88" s="71"/>
      <c r="SO88" s="71"/>
      <c r="SP88" s="71"/>
      <c r="SQ88" s="71"/>
      <c r="SR88" s="71"/>
      <c r="SS88" s="71"/>
      <c r="ST88" s="71"/>
      <c r="SU88" s="71"/>
      <c r="SV88" s="71"/>
      <c r="SW88" s="71"/>
      <c r="SX88" s="71"/>
      <c r="SY88" s="71"/>
      <c r="SZ88" s="71"/>
      <c r="TA88" s="71"/>
      <c r="TB88" s="71"/>
      <c r="TC88" s="71"/>
      <c r="TD88" s="71"/>
      <c r="TE88" s="71"/>
      <c r="TF88" s="71"/>
      <c r="TG88" s="71"/>
      <c r="TH88" s="71"/>
      <c r="TI88" s="71"/>
      <c r="TJ88" s="71"/>
      <c r="TK88" s="71"/>
      <c r="TL88" s="71"/>
      <c r="TM88" s="71"/>
      <c r="TN88" s="71"/>
      <c r="TO88" s="71"/>
      <c r="TP88" s="71"/>
      <c r="TQ88" s="71"/>
      <c r="TR88" s="71"/>
      <c r="TS88" s="71"/>
      <c r="TT88" s="71"/>
      <c r="TU88" s="71"/>
      <c r="TV88" s="71"/>
      <c r="TW88" s="71"/>
      <c r="TX88" s="71"/>
      <c r="TY88" s="71"/>
      <c r="TZ88" s="71"/>
      <c r="UA88" s="71"/>
      <c r="UB88" s="71"/>
      <c r="UC88" s="71"/>
      <c r="UD88" s="71"/>
      <c r="UE88" s="71"/>
      <c r="UF88" s="71"/>
      <c r="UG88" s="71"/>
      <c r="UH88" s="71"/>
      <c r="UI88" s="71"/>
      <c r="UJ88" s="71"/>
      <c r="UK88" s="71"/>
      <c r="UL88" s="71"/>
      <c r="UM88" s="71"/>
      <c r="UN88" s="71"/>
      <c r="UO88" s="71"/>
      <c r="UP88" s="71"/>
      <c r="UQ88" s="71"/>
      <c r="UR88" s="71"/>
      <c r="US88" s="71"/>
      <c r="UT88" s="71"/>
      <c r="UU88" s="71"/>
      <c r="UV88" s="71"/>
      <c r="UW88" s="71"/>
      <c r="UX88" s="71"/>
      <c r="UY88" s="71"/>
      <c r="UZ88" s="71"/>
      <c r="VA88" s="71"/>
      <c r="VB88" s="71"/>
      <c r="VC88" s="71"/>
      <c r="VD88" s="71"/>
      <c r="VE88" s="71"/>
      <c r="VF88" s="71"/>
      <c r="VG88" s="71"/>
      <c r="VH88" s="71"/>
      <c r="VI88" s="71"/>
      <c r="VJ88" s="71"/>
      <c r="VK88" s="71"/>
      <c r="VL88" s="71"/>
      <c r="VM88" s="71"/>
      <c r="VN88" s="71"/>
      <c r="VO88" s="71"/>
      <c r="VP88" s="71"/>
      <c r="VQ88" s="71"/>
      <c r="VR88" s="71"/>
      <c r="VS88" s="71"/>
      <c r="VT88" s="71"/>
      <c r="VU88" s="71"/>
      <c r="VV88" s="71"/>
      <c r="VW88" s="71"/>
      <c r="VX88" s="71"/>
      <c r="VY88" s="71"/>
      <c r="VZ88" s="71"/>
      <c r="WA88" s="71"/>
      <c r="WB88" s="71"/>
      <c r="WC88" s="71"/>
      <c r="WD88" s="71"/>
      <c r="WE88" s="71"/>
      <c r="WF88" s="71"/>
      <c r="WG88" s="71"/>
      <c r="WH88" s="71"/>
      <c r="WI88" s="71"/>
      <c r="WJ88" s="71"/>
      <c r="WK88" s="71"/>
      <c r="WL88" s="71"/>
      <c r="WM88" s="71"/>
      <c r="WN88" s="71"/>
      <c r="WO88" s="71"/>
      <c r="WP88" s="71"/>
      <c r="WQ88" s="71"/>
      <c r="WR88" s="71"/>
      <c r="WS88" s="71"/>
      <c r="WT88" s="71"/>
      <c r="WU88" s="71"/>
      <c r="WV88" s="71"/>
      <c r="WW88" s="71"/>
      <c r="WX88" s="71"/>
      <c r="WY88" s="71"/>
      <c r="WZ88" s="71"/>
      <c r="XA88" s="71"/>
      <c r="XB88" s="71"/>
      <c r="XC88" s="71"/>
      <c r="XD88" s="71"/>
      <c r="XE88" s="71"/>
      <c r="XF88" s="71"/>
      <c r="XG88" s="71"/>
      <c r="XH88" s="71"/>
      <c r="XI88" s="71"/>
      <c r="XJ88" s="71"/>
      <c r="XK88" s="71"/>
      <c r="XL88" s="71"/>
      <c r="XM88" s="71"/>
      <c r="XN88" s="71"/>
      <c r="XO88" s="71"/>
    </row>
    <row r="89" spans="1:842" ht="24.95" customHeight="1">
      <c r="A89" s="348"/>
      <c r="B89" s="348"/>
      <c r="C89" s="348"/>
      <c r="D89" s="360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1"/>
      <c r="BL89" s="71"/>
      <c r="BM89" s="71"/>
      <c r="BN89" s="71"/>
      <c r="BO89" s="71"/>
      <c r="BP89" s="71"/>
      <c r="BQ89" s="71"/>
      <c r="BU89" s="71"/>
      <c r="BV89" s="71"/>
      <c r="BW89" s="71"/>
      <c r="BX89" s="71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71"/>
      <c r="CJ89" s="71"/>
      <c r="CK89" s="71"/>
      <c r="CL89" s="71"/>
      <c r="CM89" s="71"/>
      <c r="CN89" s="71"/>
      <c r="CO89" s="71"/>
      <c r="CP89" s="71"/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M89" s="77"/>
      <c r="DN89" s="77"/>
      <c r="DO89" s="77"/>
      <c r="DP89" s="77"/>
      <c r="ER89" s="71"/>
      <c r="ES89" s="71"/>
      <c r="ET89" s="71"/>
      <c r="EU89" s="71"/>
      <c r="EV89" s="71"/>
      <c r="EW89" s="71"/>
      <c r="EX89" s="71"/>
      <c r="EY89" s="71"/>
      <c r="EZ89" s="71"/>
      <c r="FA89" s="71"/>
      <c r="FB89" s="71"/>
      <c r="FC89" s="71"/>
      <c r="FD89" s="71"/>
      <c r="FE89" s="71"/>
      <c r="FF89" s="71"/>
      <c r="FG89" s="71"/>
      <c r="FH89" s="71"/>
      <c r="FI89" s="71"/>
      <c r="FJ89" s="71"/>
      <c r="FK89" s="71"/>
      <c r="FL89" s="71"/>
      <c r="FM89" s="71"/>
      <c r="FN89" s="71"/>
      <c r="FO89" s="356"/>
      <c r="FP89" s="356"/>
      <c r="FQ89" s="356"/>
      <c r="FR89" s="356"/>
      <c r="FS89" s="347"/>
      <c r="FT89" s="347"/>
      <c r="FU89" s="347"/>
      <c r="FV89" s="347"/>
      <c r="FW89" s="347"/>
      <c r="FX89" s="347"/>
      <c r="FY89" s="347"/>
      <c r="FZ89" s="347"/>
      <c r="GA89" s="347"/>
      <c r="GB89" s="347"/>
      <c r="GC89" s="347"/>
      <c r="GD89" s="347"/>
      <c r="GE89" s="347"/>
      <c r="GF89" s="347"/>
      <c r="GG89" s="347"/>
      <c r="GH89" s="347"/>
      <c r="GI89" s="347"/>
      <c r="GJ89" s="347"/>
      <c r="GK89" s="347"/>
      <c r="GL89" s="347"/>
      <c r="GM89" s="347"/>
      <c r="GN89" s="347"/>
      <c r="GO89" s="347"/>
      <c r="GP89" s="347"/>
      <c r="GQ89" s="347"/>
      <c r="GR89" s="347"/>
      <c r="GS89" s="347"/>
      <c r="GT89" s="347"/>
      <c r="GU89" s="347"/>
      <c r="GV89" s="347"/>
      <c r="GW89" s="347"/>
      <c r="GX89" s="347"/>
      <c r="GY89" s="347"/>
      <c r="GZ89" s="347"/>
      <c r="HA89" s="347"/>
      <c r="HB89" s="347"/>
      <c r="HC89" s="347"/>
      <c r="HD89" s="347"/>
      <c r="HE89" s="347"/>
      <c r="HF89" s="347"/>
      <c r="HG89" s="347"/>
      <c r="HH89" s="347"/>
      <c r="HI89" s="347"/>
      <c r="HJ89" s="347"/>
      <c r="HK89" s="347"/>
      <c r="HL89" s="347"/>
      <c r="HM89" s="347"/>
      <c r="HN89" s="347"/>
      <c r="HO89" s="65"/>
      <c r="HP89" s="65"/>
      <c r="HQ89" s="65"/>
      <c r="HR89" s="65"/>
      <c r="HS89" s="65"/>
      <c r="HT89" s="65"/>
      <c r="HU89" s="65"/>
      <c r="HV89" s="65"/>
      <c r="HW89" s="65"/>
      <c r="HX89" s="65"/>
      <c r="HY89" s="65"/>
      <c r="HZ89" s="65"/>
      <c r="IA89" s="347"/>
      <c r="IB89" s="347"/>
      <c r="IC89" s="347"/>
      <c r="ID89" s="347"/>
      <c r="IE89" s="347"/>
      <c r="IF89" s="347"/>
      <c r="IG89" s="347"/>
      <c r="IH89" s="347"/>
      <c r="II89" s="347"/>
      <c r="IJ89" s="347"/>
      <c r="IK89" s="347"/>
      <c r="IL89" s="347"/>
      <c r="IM89" s="347"/>
      <c r="IN89" s="347"/>
      <c r="IO89" s="347"/>
      <c r="IP89" s="347"/>
      <c r="IQ89" s="65"/>
      <c r="IR89" s="65"/>
      <c r="IS89" s="65"/>
      <c r="IT89" s="65"/>
      <c r="IU89" s="65"/>
      <c r="IV89" s="65"/>
      <c r="IW89" s="65"/>
      <c r="IX89" s="65"/>
      <c r="IY89" s="65"/>
      <c r="IZ89" s="65"/>
      <c r="JA89" s="65"/>
      <c r="JB89" s="65"/>
      <c r="JC89" s="65"/>
      <c r="JD89" s="65"/>
      <c r="JE89" s="356"/>
      <c r="JF89" s="356"/>
      <c r="JG89" s="356"/>
      <c r="JH89" s="356"/>
      <c r="JI89" s="356"/>
      <c r="JJ89" s="356"/>
      <c r="JK89" s="356"/>
      <c r="JL89" s="356"/>
      <c r="JM89" s="356"/>
      <c r="JN89" s="356"/>
      <c r="JO89" s="71"/>
      <c r="JP89" s="71"/>
      <c r="JQ89" s="71"/>
      <c r="JR89" s="71"/>
      <c r="JS89" s="71"/>
      <c r="JT89" s="71"/>
      <c r="JU89" s="71"/>
      <c r="JV89" s="71"/>
      <c r="JW89" s="71"/>
      <c r="JX89" s="71"/>
      <c r="JY89" s="71"/>
      <c r="JZ89" s="71"/>
      <c r="KA89" s="71"/>
      <c r="KB89" s="71"/>
      <c r="KC89" s="71"/>
      <c r="KD89" s="71"/>
      <c r="KE89" s="71"/>
      <c r="KF89" s="71"/>
      <c r="KG89" s="71"/>
      <c r="KH89" s="71"/>
      <c r="KI89" s="71"/>
      <c r="KJ89" s="71"/>
      <c r="KK89" s="71"/>
      <c r="KL89" s="71"/>
      <c r="KM89" s="71"/>
      <c r="KN89" s="71"/>
      <c r="KO89" s="71"/>
      <c r="KP89" s="71"/>
      <c r="KQ89" s="71"/>
      <c r="KR89" s="71"/>
      <c r="KS89" s="71"/>
      <c r="KT89" s="71"/>
      <c r="KU89" s="71"/>
      <c r="KV89" s="71"/>
      <c r="KW89" s="71"/>
      <c r="KX89" s="71"/>
      <c r="KY89" s="71"/>
      <c r="KZ89" s="71"/>
      <c r="LA89" s="71"/>
      <c r="LI89" s="71"/>
      <c r="LJ89" s="71"/>
      <c r="LK89" s="71"/>
      <c r="LL89" s="71"/>
      <c r="LM89" s="71"/>
      <c r="LN89" s="71"/>
      <c r="LO89" s="71"/>
      <c r="LP89" s="71"/>
      <c r="LQ89" s="71"/>
      <c r="LR89" s="71"/>
      <c r="LS89" s="71"/>
      <c r="LT89" s="71"/>
      <c r="LU89" s="71"/>
      <c r="LV89" s="71"/>
      <c r="LW89" s="71"/>
      <c r="LX89" s="71"/>
      <c r="LY89" s="71"/>
      <c r="LZ89" s="71"/>
      <c r="MA89" s="71"/>
      <c r="MB89" s="71"/>
      <c r="MC89" s="71"/>
      <c r="MD89" s="71"/>
      <c r="ME89" s="71"/>
      <c r="MF89" s="71"/>
      <c r="MG89" s="71"/>
      <c r="MH89" s="71"/>
      <c r="MI89" s="71"/>
      <c r="MJ89" s="71"/>
      <c r="MK89" s="71"/>
      <c r="ML89" s="71"/>
      <c r="MM89" s="71"/>
      <c r="MN89" s="71"/>
      <c r="MO89" s="71"/>
      <c r="MP89" s="71"/>
      <c r="MQ89" s="71"/>
      <c r="MR89" s="71"/>
      <c r="MS89" s="71"/>
      <c r="MT89" s="71"/>
      <c r="MU89" s="71"/>
      <c r="MV89" s="71"/>
      <c r="MW89" s="71"/>
      <c r="MX89" s="71"/>
      <c r="MY89" s="71"/>
      <c r="MZ89" s="71"/>
      <c r="NA89" s="71"/>
      <c r="NB89" s="71"/>
      <c r="NC89" s="71"/>
      <c r="ND89" s="71"/>
      <c r="NE89" s="71"/>
      <c r="NF89" s="71"/>
      <c r="NG89" s="71"/>
      <c r="NH89" s="71"/>
      <c r="NI89" s="71"/>
      <c r="NJ89" s="71"/>
      <c r="NK89" s="71"/>
      <c r="NL89" s="71"/>
      <c r="NM89" s="71"/>
      <c r="NN89" s="71"/>
      <c r="NO89" s="71"/>
      <c r="NP89" s="71"/>
      <c r="NQ89" s="71"/>
      <c r="NR89" s="71"/>
      <c r="NS89" s="71"/>
      <c r="NT89" s="71"/>
      <c r="NU89" s="71"/>
      <c r="NV89" s="71"/>
      <c r="NW89" s="71"/>
      <c r="NX89" s="71"/>
      <c r="NY89" s="71"/>
      <c r="NZ89" s="71"/>
      <c r="OA89" s="71"/>
      <c r="OB89" s="71"/>
      <c r="OC89" s="71"/>
      <c r="OD89" s="71"/>
      <c r="OE89" s="71"/>
      <c r="OF89" s="71"/>
      <c r="OG89" s="71"/>
      <c r="OH89" s="71"/>
      <c r="OI89" s="71"/>
      <c r="OJ89" s="71"/>
      <c r="OK89" s="71"/>
      <c r="OL89" s="71"/>
      <c r="OM89" s="71"/>
      <c r="ON89" s="71"/>
      <c r="OO89" s="71"/>
      <c r="OP89" s="71"/>
      <c r="OQ89" s="71"/>
      <c r="OR89" s="71"/>
      <c r="OS89" s="71"/>
      <c r="OT89" s="71"/>
      <c r="OU89" s="71"/>
      <c r="OV89" s="71"/>
      <c r="OW89" s="71"/>
      <c r="OX89" s="71"/>
      <c r="OY89" s="71"/>
      <c r="OZ89" s="71"/>
      <c r="PA89" s="71"/>
      <c r="PB89" s="71"/>
      <c r="PC89" s="71"/>
      <c r="PD89" s="71"/>
      <c r="PE89" s="71"/>
      <c r="PF89" s="71"/>
      <c r="PG89" s="71"/>
      <c r="PH89" s="71"/>
      <c r="PI89" s="71"/>
      <c r="PJ89" s="71"/>
      <c r="PK89" s="71"/>
      <c r="PL89" s="71"/>
      <c r="PM89" s="71"/>
      <c r="PN89" s="71"/>
      <c r="PO89" s="71"/>
      <c r="PP89" s="71"/>
      <c r="PQ89" s="71"/>
      <c r="PR89" s="71"/>
      <c r="PS89" s="71"/>
      <c r="PT89" s="71"/>
      <c r="PU89" s="71"/>
      <c r="PV89" s="71"/>
      <c r="PW89" s="71"/>
      <c r="PX89" s="71"/>
      <c r="PY89" s="71"/>
      <c r="PZ89" s="71"/>
      <c r="QA89" s="71"/>
      <c r="QB89" s="71"/>
      <c r="QC89" s="71"/>
      <c r="QD89" s="71"/>
      <c r="QE89" s="71"/>
      <c r="QF89" s="71"/>
      <c r="QG89" s="71"/>
      <c r="QH89" s="71"/>
      <c r="QI89" s="71"/>
      <c r="QJ89" s="71"/>
      <c r="QK89" s="71"/>
      <c r="QL89" s="71"/>
      <c r="QM89" s="71"/>
      <c r="QN89" s="71"/>
      <c r="QO89" s="71"/>
      <c r="QP89" s="71"/>
      <c r="QQ89" s="71"/>
      <c r="QR89" s="71"/>
      <c r="QS89" s="71"/>
      <c r="QT89" s="71"/>
      <c r="QU89" s="71"/>
      <c r="QV89" s="71"/>
      <c r="QW89" s="71"/>
      <c r="QX89" s="71"/>
      <c r="QY89" s="71"/>
      <c r="QZ89" s="71"/>
      <c r="RA89" s="71"/>
      <c r="RB89" s="71"/>
      <c r="RC89" s="71"/>
      <c r="RD89" s="71"/>
      <c r="RE89" s="71"/>
      <c r="RF89" s="71"/>
      <c r="RG89" s="71"/>
      <c r="RH89" s="71"/>
      <c r="RI89" s="71"/>
      <c r="RJ89" s="71"/>
      <c r="RK89" s="71"/>
      <c r="RL89" s="71"/>
      <c r="RM89" s="71"/>
      <c r="RN89" s="71"/>
      <c r="RO89" s="71"/>
      <c r="RP89" s="71"/>
      <c r="RQ89" s="71"/>
      <c r="RR89" s="71"/>
      <c r="RS89" s="71"/>
      <c r="RT89" s="71"/>
      <c r="RU89" s="71"/>
      <c r="RV89" s="71"/>
      <c r="RW89" s="71"/>
      <c r="RX89" s="71"/>
      <c r="RY89" s="71"/>
      <c r="RZ89" s="71"/>
      <c r="SA89" s="71"/>
      <c r="SB89" s="71"/>
      <c r="SC89" s="71"/>
      <c r="SD89" s="71"/>
      <c r="SE89" s="71"/>
      <c r="SF89" s="71"/>
      <c r="SG89" s="71"/>
      <c r="SH89" s="71"/>
      <c r="SI89" s="71"/>
      <c r="SJ89" s="71"/>
      <c r="SK89" s="71"/>
      <c r="SL89" s="71"/>
      <c r="SM89" s="71"/>
      <c r="SN89" s="71"/>
      <c r="SO89" s="71"/>
      <c r="SP89" s="71"/>
      <c r="SQ89" s="71"/>
      <c r="SR89" s="71"/>
      <c r="SS89" s="71"/>
      <c r="ST89" s="71"/>
      <c r="SU89" s="71"/>
      <c r="SV89" s="71"/>
      <c r="SW89" s="71"/>
      <c r="SX89" s="71"/>
      <c r="SY89" s="71"/>
      <c r="SZ89" s="71"/>
      <c r="TA89" s="71"/>
      <c r="TB89" s="71"/>
      <c r="TC89" s="71"/>
      <c r="TD89" s="71"/>
      <c r="TE89" s="71"/>
      <c r="TF89" s="71"/>
      <c r="TG89" s="71"/>
      <c r="TH89" s="71"/>
      <c r="TI89" s="71"/>
      <c r="TJ89" s="71"/>
      <c r="TK89" s="71"/>
      <c r="TL89" s="71"/>
      <c r="TM89" s="71"/>
      <c r="TN89" s="71"/>
      <c r="TO89" s="71"/>
      <c r="TP89" s="71"/>
      <c r="TQ89" s="71"/>
      <c r="TR89" s="71"/>
      <c r="TS89" s="71"/>
      <c r="TT89" s="71"/>
      <c r="TU89" s="71"/>
      <c r="TV89" s="71"/>
      <c r="TW89" s="71"/>
      <c r="TX89" s="71"/>
      <c r="TY89" s="71"/>
      <c r="TZ89" s="71"/>
      <c r="UA89" s="71"/>
      <c r="UB89" s="71"/>
      <c r="UC89" s="71"/>
      <c r="UD89" s="71"/>
      <c r="UE89" s="71"/>
      <c r="UF89" s="71"/>
      <c r="UG89" s="71"/>
      <c r="UH89" s="71"/>
      <c r="UI89" s="71"/>
      <c r="UJ89" s="71"/>
      <c r="UK89" s="71"/>
      <c r="UL89" s="71"/>
      <c r="UM89" s="71"/>
      <c r="UN89" s="71"/>
      <c r="UO89" s="71"/>
      <c r="UP89" s="71"/>
      <c r="UQ89" s="71"/>
      <c r="UR89" s="71"/>
      <c r="US89" s="71"/>
      <c r="UT89" s="71"/>
      <c r="UU89" s="71"/>
      <c r="UV89" s="71"/>
      <c r="UW89" s="71"/>
      <c r="UX89" s="71"/>
      <c r="UY89" s="71"/>
      <c r="UZ89" s="71"/>
      <c r="VA89" s="71"/>
      <c r="VB89" s="71"/>
      <c r="VC89" s="71"/>
      <c r="VD89" s="71"/>
      <c r="VE89" s="71"/>
      <c r="VF89" s="71"/>
      <c r="VG89" s="71"/>
      <c r="VH89" s="71"/>
      <c r="VI89" s="71"/>
      <c r="VJ89" s="71"/>
      <c r="VK89" s="71"/>
      <c r="VL89" s="71"/>
      <c r="VM89" s="71"/>
      <c r="VN89" s="71"/>
      <c r="VO89" s="71"/>
      <c r="VP89" s="71"/>
      <c r="VQ89" s="71"/>
      <c r="VR89" s="71"/>
      <c r="VS89" s="71"/>
      <c r="VT89" s="71"/>
      <c r="VU89" s="71"/>
      <c r="VV89" s="71"/>
      <c r="VW89" s="71"/>
      <c r="VX89" s="71"/>
      <c r="VY89" s="71"/>
      <c r="VZ89" s="71"/>
      <c r="WA89" s="71"/>
      <c r="WB89" s="71"/>
      <c r="WC89" s="71"/>
      <c r="WD89" s="71"/>
      <c r="WE89" s="71"/>
      <c r="WF89" s="71"/>
      <c r="WG89" s="71"/>
      <c r="WH89" s="71"/>
      <c r="WI89" s="71"/>
      <c r="WJ89" s="71"/>
      <c r="WK89" s="71"/>
      <c r="WL89" s="71"/>
      <c r="WM89" s="71"/>
      <c r="WN89" s="71"/>
      <c r="WO89" s="71"/>
      <c r="WP89" s="71"/>
      <c r="WQ89" s="71"/>
      <c r="WR89" s="71"/>
      <c r="WS89" s="71"/>
      <c r="WT89" s="71"/>
      <c r="WU89" s="71"/>
      <c r="WV89" s="71"/>
      <c r="WW89" s="71"/>
      <c r="WX89" s="71"/>
      <c r="WY89" s="71"/>
      <c r="WZ89" s="71"/>
      <c r="XA89" s="71"/>
      <c r="XB89" s="71"/>
      <c r="XC89" s="71"/>
      <c r="XD89" s="71"/>
      <c r="XE89" s="71"/>
      <c r="XF89" s="71"/>
      <c r="XG89" s="71"/>
      <c r="XH89" s="71"/>
      <c r="XI89" s="71"/>
      <c r="XJ89" s="71"/>
      <c r="XK89" s="71"/>
      <c r="XL89" s="71"/>
      <c r="XM89" s="71"/>
      <c r="XN89" s="71"/>
      <c r="XO89" s="71"/>
    </row>
    <row r="90" spans="1:842" ht="24.95" customHeight="1">
      <c r="A90" s="348"/>
      <c r="B90" s="348"/>
      <c r="C90" s="348"/>
      <c r="D90" s="360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7"/>
      <c r="BS90" s="77"/>
      <c r="BT90" s="77"/>
      <c r="BU90" s="77"/>
      <c r="BV90" s="77"/>
      <c r="BW90" s="77"/>
      <c r="BX90" s="77"/>
      <c r="BY90" s="77"/>
      <c r="BZ90" s="71"/>
      <c r="CA90" s="71"/>
      <c r="CB90" s="71"/>
      <c r="CC90" s="71"/>
      <c r="CD90" s="71"/>
      <c r="CE90" s="71"/>
      <c r="CF90" s="71"/>
      <c r="CG90" s="71"/>
      <c r="CH90" s="71"/>
      <c r="CI90" s="71"/>
      <c r="CJ90" s="71"/>
      <c r="CK90" s="71"/>
      <c r="CL90" s="71"/>
      <c r="CM90" s="71"/>
      <c r="CN90" s="71"/>
      <c r="CO90" s="71"/>
      <c r="CP90" s="71"/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M90" s="77"/>
      <c r="DN90" s="77"/>
      <c r="DO90" s="77"/>
      <c r="DP90" s="77"/>
      <c r="ER90" s="71"/>
      <c r="ES90" s="71"/>
      <c r="ET90" s="71"/>
      <c r="EU90" s="71"/>
      <c r="EV90" s="71"/>
      <c r="EW90" s="71"/>
      <c r="EX90" s="71"/>
      <c r="EY90" s="71"/>
      <c r="EZ90" s="71"/>
      <c r="FA90" s="71"/>
      <c r="FB90" s="71"/>
      <c r="FC90" s="71"/>
      <c r="FD90" s="71"/>
      <c r="FE90" s="71"/>
      <c r="FF90" s="71"/>
      <c r="FG90" s="71"/>
      <c r="FH90" s="71"/>
      <c r="FI90" s="71"/>
      <c r="FJ90" s="71"/>
      <c r="FK90" s="71"/>
      <c r="FL90" s="71"/>
      <c r="FM90" s="71"/>
      <c r="FN90" s="71"/>
      <c r="FO90" s="356"/>
      <c r="FP90" s="356"/>
      <c r="FQ90" s="356"/>
      <c r="FR90" s="356"/>
      <c r="FS90" s="347"/>
      <c r="FT90" s="347"/>
      <c r="FU90" s="347"/>
      <c r="FV90" s="347"/>
      <c r="FW90" s="347"/>
      <c r="FX90" s="347"/>
      <c r="FY90" s="347"/>
      <c r="FZ90" s="347"/>
      <c r="GA90" s="347"/>
      <c r="GB90" s="347"/>
      <c r="GC90" s="347"/>
      <c r="GD90" s="347"/>
      <c r="GE90" s="347"/>
      <c r="GF90" s="347"/>
      <c r="GG90" s="347"/>
      <c r="GH90" s="347"/>
      <c r="GI90" s="347"/>
      <c r="GJ90" s="347"/>
      <c r="GK90" s="347"/>
      <c r="GL90" s="347"/>
      <c r="GM90" s="347"/>
      <c r="GN90" s="347"/>
      <c r="GO90" s="347"/>
      <c r="GP90" s="347"/>
      <c r="GQ90" s="347"/>
      <c r="GR90" s="347"/>
      <c r="GS90" s="347"/>
      <c r="GT90" s="347"/>
      <c r="GU90" s="347"/>
      <c r="GV90" s="347"/>
      <c r="GW90" s="347"/>
      <c r="GX90" s="347"/>
      <c r="GY90" s="347"/>
      <c r="GZ90" s="347"/>
      <c r="HA90" s="347"/>
      <c r="HB90" s="347"/>
      <c r="HC90" s="347"/>
      <c r="HD90" s="347"/>
      <c r="HE90" s="347"/>
      <c r="HF90" s="347"/>
      <c r="HG90" s="347"/>
      <c r="HH90" s="347"/>
      <c r="HI90" s="347"/>
      <c r="HJ90" s="347"/>
      <c r="HK90" s="347"/>
      <c r="HL90" s="347"/>
      <c r="HM90" s="347"/>
      <c r="HN90" s="347"/>
      <c r="HO90" s="65"/>
      <c r="HP90" s="65"/>
      <c r="HQ90" s="65"/>
      <c r="HR90" s="65"/>
      <c r="HS90" s="65"/>
      <c r="HT90" s="65"/>
      <c r="HU90" s="65"/>
      <c r="HV90" s="65"/>
      <c r="HW90" s="65"/>
      <c r="HX90" s="65"/>
      <c r="HY90" s="65"/>
      <c r="HZ90" s="65"/>
      <c r="IA90" s="347"/>
      <c r="IB90" s="347"/>
      <c r="IC90" s="347"/>
      <c r="ID90" s="347"/>
      <c r="IE90" s="347"/>
      <c r="IF90" s="347"/>
      <c r="IG90" s="347"/>
      <c r="IH90" s="347"/>
      <c r="II90" s="347"/>
      <c r="IJ90" s="347"/>
      <c r="IK90" s="347"/>
      <c r="IL90" s="347"/>
      <c r="IM90" s="347"/>
      <c r="IN90" s="347"/>
      <c r="IO90" s="347"/>
      <c r="IP90" s="347"/>
      <c r="IQ90" s="65"/>
      <c r="IR90" s="65"/>
      <c r="IS90" s="65"/>
      <c r="IT90" s="65"/>
      <c r="IU90" s="65"/>
      <c r="IV90" s="65"/>
      <c r="IW90" s="65"/>
      <c r="IX90" s="65"/>
      <c r="IY90" s="65"/>
      <c r="IZ90" s="65"/>
      <c r="JA90" s="65"/>
      <c r="JB90" s="65"/>
      <c r="JC90" s="65"/>
      <c r="JD90" s="65"/>
      <c r="JE90" s="356"/>
      <c r="JF90" s="356"/>
      <c r="JG90" s="356"/>
      <c r="JH90" s="356"/>
      <c r="JI90" s="356"/>
      <c r="JJ90" s="356"/>
      <c r="JK90" s="356"/>
      <c r="JL90" s="356"/>
      <c r="JM90" s="356"/>
      <c r="JN90" s="356"/>
      <c r="JO90" s="71"/>
      <c r="JP90" s="71"/>
      <c r="JQ90" s="71"/>
      <c r="JR90" s="71"/>
      <c r="JS90" s="71"/>
      <c r="JT90" s="71"/>
      <c r="JU90" s="71"/>
      <c r="JV90" s="71"/>
      <c r="JW90" s="71"/>
      <c r="JX90" s="71"/>
      <c r="JY90" s="71"/>
      <c r="JZ90" s="71"/>
      <c r="KA90" s="71"/>
      <c r="KB90" s="71"/>
      <c r="KC90" s="71"/>
      <c r="KD90" s="71"/>
      <c r="KE90" s="71"/>
      <c r="KF90" s="71"/>
      <c r="KG90" s="71"/>
      <c r="KH90" s="71"/>
      <c r="KI90" s="71"/>
      <c r="KJ90" s="71"/>
      <c r="KK90" s="71"/>
      <c r="KL90" s="71"/>
      <c r="KM90" s="71"/>
      <c r="KN90" s="71"/>
      <c r="KO90" s="71"/>
      <c r="KP90" s="71"/>
      <c r="KQ90" s="71"/>
      <c r="KR90" s="71"/>
      <c r="KS90" s="71"/>
      <c r="KT90" s="71"/>
      <c r="KU90" s="71"/>
      <c r="KV90" s="71"/>
      <c r="KW90" s="71"/>
      <c r="KX90" s="71"/>
      <c r="KY90" s="71"/>
      <c r="KZ90" s="71"/>
      <c r="LA90" s="71"/>
      <c r="LI90" s="71"/>
      <c r="LJ90" s="71"/>
      <c r="LK90" s="71"/>
      <c r="LL90" s="71"/>
      <c r="LM90" s="71"/>
      <c r="LN90" s="71"/>
      <c r="LO90" s="71"/>
      <c r="LP90" s="71"/>
      <c r="LQ90" s="71"/>
      <c r="LR90" s="71"/>
      <c r="LS90" s="71"/>
      <c r="LT90" s="71"/>
      <c r="LU90" s="71"/>
      <c r="LV90" s="71"/>
      <c r="LW90" s="71"/>
      <c r="LX90" s="71"/>
      <c r="LY90" s="71"/>
      <c r="LZ90" s="71"/>
      <c r="MA90" s="71"/>
      <c r="MB90" s="71"/>
      <c r="MC90" s="71"/>
      <c r="MD90" s="71"/>
      <c r="ME90" s="71"/>
      <c r="MF90" s="71"/>
      <c r="MG90" s="71"/>
      <c r="MH90" s="71"/>
      <c r="MI90" s="71"/>
      <c r="MJ90" s="71"/>
      <c r="MK90" s="71"/>
      <c r="ML90" s="71"/>
      <c r="MM90" s="71"/>
      <c r="MN90" s="71"/>
      <c r="MO90" s="71"/>
      <c r="MP90" s="71"/>
      <c r="MQ90" s="71"/>
      <c r="MR90" s="71"/>
      <c r="MS90" s="71"/>
      <c r="MT90" s="71"/>
      <c r="MU90" s="71"/>
      <c r="MV90" s="71"/>
      <c r="MW90" s="71"/>
      <c r="MX90" s="71"/>
      <c r="MY90" s="71"/>
      <c r="MZ90" s="71"/>
      <c r="NA90" s="71"/>
      <c r="NB90" s="71"/>
      <c r="NC90" s="71"/>
      <c r="ND90" s="71"/>
      <c r="NE90" s="71"/>
      <c r="NF90" s="71"/>
      <c r="NG90" s="71"/>
      <c r="NH90" s="71"/>
      <c r="NI90" s="71"/>
      <c r="NJ90" s="71"/>
      <c r="NK90" s="71"/>
      <c r="NL90" s="71"/>
      <c r="NM90" s="71"/>
      <c r="NN90" s="71"/>
      <c r="NO90" s="71"/>
      <c r="NP90" s="71"/>
      <c r="NQ90" s="71"/>
      <c r="NR90" s="71"/>
      <c r="NS90" s="71"/>
      <c r="NT90" s="71"/>
      <c r="NU90" s="71"/>
      <c r="NV90" s="71"/>
      <c r="NW90" s="71"/>
      <c r="NX90" s="71"/>
      <c r="NY90" s="71"/>
      <c r="NZ90" s="71"/>
      <c r="OA90" s="71"/>
      <c r="OB90" s="71"/>
      <c r="OC90" s="71"/>
      <c r="OD90" s="71"/>
      <c r="OE90" s="71"/>
      <c r="OF90" s="71"/>
      <c r="OG90" s="71"/>
      <c r="OH90" s="71"/>
      <c r="OI90" s="71"/>
      <c r="OJ90" s="71"/>
      <c r="OK90" s="71"/>
      <c r="OL90" s="71"/>
      <c r="OM90" s="71"/>
      <c r="ON90" s="71"/>
      <c r="OO90" s="71"/>
      <c r="OP90" s="71"/>
      <c r="OQ90" s="71"/>
      <c r="OR90" s="71"/>
      <c r="OS90" s="71"/>
      <c r="OT90" s="71"/>
      <c r="OU90" s="71"/>
      <c r="OV90" s="71"/>
      <c r="OW90" s="71"/>
      <c r="OX90" s="71"/>
      <c r="OY90" s="71"/>
      <c r="OZ90" s="71"/>
      <c r="PA90" s="71"/>
      <c r="PB90" s="71"/>
      <c r="PC90" s="71"/>
      <c r="PD90" s="71"/>
      <c r="PE90" s="71"/>
      <c r="PF90" s="71"/>
      <c r="PG90" s="71"/>
      <c r="PH90" s="71"/>
      <c r="PI90" s="71"/>
      <c r="PJ90" s="71"/>
      <c r="PK90" s="71"/>
      <c r="PL90" s="71"/>
      <c r="PM90" s="71"/>
      <c r="PN90" s="71"/>
      <c r="PO90" s="71"/>
      <c r="PP90" s="71"/>
      <c r="PQ90" s="71"/>
      <c r="PR90" s="71"/>
      <c r="PS90" s="71"/>
      <c r="PT90" s="71"/>
      <c r="PU90" s="71"/>
      <c r="PV90" s="71"/>
      <c r="PW90" s="71"/>
      <c r="PX90" s="71"/>
      <c r="PY90" s="71"/>
      <c r="PZ90" s="71"/>
      <c r="QA90" s="71"/>
      <c r="QB90" s="71"/>
      <c r="QC90" s="71"/>
      <c r="QD90" s="71"/>
      <c r="QE90" s="71"/>
      <c r="QF90" s="71"/>
      <c r="QG90" s="71"/>
      <c r="QH90" s="71"/>
      <c r="QI90" s="71"/>
      <c r="QJ90" s="71"/>
      <c r="QK90" s="71"/>
      <c r="QL90" s="71"/>
      <c r="QM90" s="71"/>
      <c r="QN90" s="71"/>
      <c r="QO90" s="71"/>
      <c r="QP90" s="71"/>
      <c r="QQ90" s="71"/>
      <c r="QR90" s="71"/>
      <c r="QS90" s="71"/>
      <c r="QT90" s="71"/>
      <c r="QU90" s="71"/>
      <c r="QV90" s="71"/>
      <c r="QW90" s="71"/>
      <c r="QX90" s="71"/>
      <c r="QY90" s="71"/>
      <c r="QZ90" s="71"/>
      <c r="RA90" s="71"/>
      <c r="RB90" s="71"/>
      <c r="RC90" s="71"/>
      <c r="RD90" s="71"/>
      <c r="RE90" s="71"/>
      <c r="RF90" s="71"/>
      <c r="RG90" s="71"/>
      <c r="RH90" s="71"/>
      <c r="RI90" s="71"/>
      <c r="RJ90" s="71"/>
      <c r="RK90" s="71"/>
      <c r="RL90" s="71"/>
      <c r="RM90" s="71"/>
      <c r="RN90" s="71"/>
      <c r="RO90" s="71"/>
      <c r="RP90" s="71"/>
      <c r="RQ90" s="71"/>
      <c r="RR90" s="71"/>
      <c r="RS90" s="71"/>
      <c r="RT90" s="71"/>
      <c r="RU90" s="71"/>
      <c r="RV90" s="71"/>
      <c r="RW90" s="71"/>
      <c r="RX90" s="71"/>
      <c r="RY90" s="71"/>
      <c r="RZ90" s="71"/>
      <c r="SA90" s="71"/>
      <c r="SB90" s="71"/>
      <c r="SC90" s="71"/>
      <c r="SD90" s="71"/>
      <c r="SE90" s="71"/>
      <c r="SF90" s="71"/>
      <c r="SG90" s="71"/>
      <c r="SH90" s="71"/>
      <c r="SI90" s="71"/>
      <c r="SJ90" s="71"/>
      <c r="SK90" s="71"/>
      <c r="SL90" s="71"/>
      <c r="SM90" s="71"/>
      <c r="SN90" s="71"/>
      <c r="SO90" s="71"/>
      <c r="SP90" s="71"/>
      <c r="SQ90" s="71"/>
      <c r="SR90" s="71"/>
      <c r="SS90" s="71"/>
      <c r="ST90" s="71"/>
      <c r="SU90" s="71"/>
      <c r="SV90" s="71"/>
      <c r="SW90" s="71"/>
      <c r="SX90" s="71"/>
      <c r="SY90" s="71"/>
      <c r="SZ90" s="71"/>
      <c r="TA90" s="71"/>
      <c r="TB90" s="71"/>
      <c r="TC90" s="71"/>
      <c r="TD90" s="71"/>
      <c r="TE90" s="71"/>
      <c r="TF90" s="71"/>
      <c r="TG90" s="71"/>
      <c r="TH90" s="71"/>
      <c r="TI90" s="71"/>
      <c r="TJ90" s="71"/>
      <c r="TK90" s="71"/>
      <c r="TL90" s="71"/>
      <c r="TM90" s="71"/>
      <c r="TN90" s="71"/>
      <c r="TO90" s="71"/>
      <c r="TP90" s="71"/>
      <c r="TQ90" s="71"/>
      <c r="TR90" s="71"/>
      <c r="TS90" s="71"/>
      <c r="TT90" s="71"/>
      <c r="TU90" s="71"/>
      <c r="TV90" s="71"/>
      <c r="TW90" s="71"/>
      <c r="TX90" s="71"/>
      <c r="TY90" s="71"/>
      <c r="TZ90" s="71"/>
      <c r="UA90" s="71"/>
      <c r="UB90" s="71"/>
      <c r="UC90" s="71"/>
      <c r="UD90" s="71"/>
      <c r="UE90" s="71"/>
      <c r="UF90" s="71"/>
      <c r="UG90" s="71"/>
      <c r="UH90" s="71"/>
      <c r="UI90" s="71"/>
      <c r="UJ90" s="71"/>
      <c r="UK90" s="71"/>
      <c r="UL90" s="71"/>
      <c r="UM90" s="71"/>
      <c r="UN90" s="71"/>
      <c r="UO90" s="71"/>
      <c r="UP90" s="71"/>
      <c r="UQ90" s="71"/>
      <c r="UR90" s="71"/>
      <c r="US90" s="71"/>
      <c r="UT90" s="71"/>
      <c r="UU90" s="71"/>
      <c r="UV90" s="71"/>
      <c r="UW90" s="71"/>
      <c r="UX90" s="71"/>
      <c r="UY90" s="71"/>
      <c r="UZ90" s="71"/>
      <c r="VA90" s="71"/>
      <c r="VB90" s="71"/>
      <c r="VC90" s="71"/>
      <c r="VD90" s="71"/>
      <c r="VE90" s="71"/>
      <c r="VF90" s="71"/>
      <c r="VG90" s="71"/>
      <c r="VH90" s="71"/>
      <c r="VI90" s="71"/>
      <c r="VJ90" s="71"/>
      <c r="VK90" s="71"/>
      <c r="VL90" s="71"/>
      <c r="VM90" s="71"/>
      <c r="VN90" s="71"/>
      <c r="VO90" s="71"/>
      <c r="VP90" s="71"/>
      <c r="VQ90" s="71"/>
      <c r="VR90" s="71"/>
      <c r="VS90" s="71"/>
      <c r="VT90" s="71"/>
      <c r="VU90" s="71"/>
      <c r="VV90" s="71"/>
      <c r="VW90" s="71"/>
      <c r="VX90" s="71"/>
      <c r="VY90" s="71"/>
      <c r="VZ90" s="71"/>
      <c r="WA90" s="71"/>
      <c r="WB90" s="71"/>
      <c r="WC90" s="71"/>
      <c r="WD90" s="71"/>
      <c r="WE90" s="71"/>
      <c r="WF90" s="71"/>
      <c r="WG90" s="71"/>
      <c r="WH90" s="71"/>
      <c r="WI90" s="71"/>
      <c r="WJ90" s="71"/>
      <c r="WK90" s="71"/>
      <c r="WL90" s="71"/>
      <c r="WM90" s="71"/>
      <c r="WN90" s="71"/>
      <c r="WO90" s="71"/>
      <c r="WP90" s="71"/>
      <c r="WQ90" s="71"/>
      <c r="WR90" s="71"/>
      <c r="WS90" s="71"/>
      <c r="WT90" s="71"/>
      <c r="WU90" s="71"/>
      <c r="WV90" s="71"/>
      <c r="WW90" s="71"/>
      <c r="WX90" s="71"/>
      <c r="WY90" s="71"/>
      <c r="WZ90" s="71"/>
      <c r="XA90" s="71"/>
      <c r="XB90" s="71"/>
      <c r="XC90" s="71"/>
      <c r="XD90" s="71"/>
      <c r="XE90" s="71"/>
      <c r="XF90" s="71"/>
      <c r="XG90" s="71"/>
      <c r="XH90" s="71"/>
      <c r="XI90" s="71"/>
      <c r="XJ90" s="71"/>
      <c r="XK90" s="71"/>
      <c r="XL90" s="71"/>
      <c r="XM90" s="71"/>
      <c r="XN90" s="71"/>
      <c r="XO90" s="71"/>
    </row>
    <row r="91" spans="1:842" ht="24.95" customHeight="1">
      <c r="A91" s="348"/>
      <c r="B91" s="348"/>
      <c r="C91" s="348"/>
      <c r="D91" s="360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1"/>
      <c r="EC91" s="71"/>
      <c r="ED91" s="71"/>
      <c r="EE91" s="71"/>
      <c r="EF91" s="71"/>
      <c r="EG91" s="71"/>
      <c r="EH91" s="71"/>
      <c r="EI91" s="71"/>
      <c r="EJ91" s="71"/>
      <c r="EK91" s="71"/>
      <c r="EL91" s="71"/>
      <c r="EM91" s="71"/>
      <c r="EN91" s="71"/>
      <c r="EO91" s="71"/>
      <c r="EP91" s="71"/>
      <c r="EQ91" s="71"/>
      <c r="ER91" s="71"/>
      <c r="ES91" s="71"/>
      <c r="ET91" s="71"/>
      <c r="EU91" s="71"/>
      <c r="EV91" s="71"/>
      <c r="EW91" s="71"/>
      <c r="EX91" s="71"/>
      <c r="EY91" s="71"/>
      <c r="EZ91" s="71"/>
      <c r="FA91" s="71"/>
      <c r="FB91" s="71"/>
      <c r="FC91" s="71"/>
      <c r="FD91" s="71"/>
      <c r="FE91" s="71"/>
      <c r="FF91" s="71"/>
      <c r="FG91" s="71"/>
      <c r="FH91" s="71"/>
      <c r="FI91" s="71"/>
      <c r="FJ91" s="71"/>
      <c r="FK91" s="71"/>
      <c r="FL91" s="71"/>
      <c r="FM91" s="71"/>
      <c r="FN91" s="71"/>
      <c r="FO91" s="356"/>
      <c r="FP91" s="356"/>
      <c r="FQ91" s="356"/>
      <c r="FR91" s="356"/>
      <c r="FS91" s="347"/>
      <c r="FT91" s="347"/>
      <c r="FU91" s="347"/>
      <c r="FV91" s="347"/>
      <c r="FW91" s="347"/>
      <c r="FX91" s="347"/>
      <c r="FY91" s="347"/>
      <c r="FZ91" s="347"/>
      <c r="GA91" s="347"/>
      <c r="GB91" s="347"/>
      <c r="GC91" s="347"/>
      <c r="GD91" s="347"/>
      <c r="GE91" s="347"/>
      <c r="GF91" s="347"/>
      <c r="GG91" s="347"/>
      <c r="GH91" s="347"/>
      <c r="GI91" s="347"/>
      <c r="GJ91" s="347"/>
      <c r="GK91" s="347"/>
      <c r="GL91" s="347"/>
      <c r="GM91" s="347"/>
      <c r="GN91" s="347"/>
      <c r="GO91" s="347"/>
      <c r="GP91" s="347"/>
      <c r="GQ91" s="347"/>
      <c r="GR91" s="347"/>
      <c r="GS91" s="347"/>
      <c r="GT91" s="347"/>
      <c r="GU91" s="347"/>
      <c r="GV91" s="347"/>
      <c r="GW91" s="347"/>
      <c r="GX91" s="347"/>
      <c r="GY91" s="347"/>
      <c r="GZ91" s="347"/>
      <c r="HA91" s="347"/>
      <c r="HB91" s="347"/>
      <c r="HC91" s="347"/>
      <c r="HD91" s="347"/>
      <c r="HE91" s="347"/>
      <c r="HF91" s="347"/>
      <c r="HG91" s="347"/>
      <c r="HH91" s="347"/>
      <c r="HI91" s="347"/>
      <c r="HJ91" s="347"/>
      <c r="HK91" s="347"/>
      <c r="HL91" s="347"/>
      <c r="HM91" s="347"/>
      <c r="HN91" s="347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347"/>
      <c r="IB91" s="347"/>
      <c r="IC91" s="347"/>
      <c r="ID91" s="347"/>
      <c r="IE91" s="347"/>
      <c r="IF91" s="347"/>
      <c r="IG91" s="347"/>
      <c r="IH91" s="347"/>
      <c r="II91" s="347"/>
      <c r="IJ91" s="347"/>
      <c r="IK91" s="347"/>
      <c r="IL91" s="347"/>
      <c r="IM91" s="347"/>
      <c r="IN91" s="347"/>
      <c r="IO91" s="347"/>
      <c r="IP91" s="347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356"/>
      <c r="JF91" s="356"/>
      <c r="JG91" s="356"/>
      <c r="JH91" s="356"/>
      <c r="JI91" s="356"/>
      <c r="JJ91" s="356"/>
      <c r="JK91" s="356"/>
      <c r="JL91" s="356"/>
      <c r="JM91" s="356"/>
      <c r="JN91" s="356"/>
      <c r="JO91" s="71"/>
      <c r="JP91" s="71"/>
      <c r="JQ91" s="71"/>
      <c r="JR91" s="71"/>
      <c r="JS91" s="71"/>
      <c r="JT91" s="71"/>
      <c r="JU91" s="71"/>
      <c r="JV91" s="71"/>
      <c r="JW91" s="71"/>
      <c r="JX91" s="71"/>
      <c r="JY91" s="71"/>
      <c r="JZ91" s="71"/>
      <c r="KA91" s="71"/>
      <c r="KB91" s="71"/>
      <c r="KC91" s="71"/>
      <c r="KD91" s="71"/>
      <c r="KE91" s="71"/>
      <c r="KF91" s="71"/>
      <c r="KG91" s="71"/>
      <c r="KH91" s="71"/>
      <c r="KI91" s="71"/>
      <c r="KJ91" s="71"/>
      <c r="KK91" s="71"/>
      <c r="KL91" s="71"/>
      <c r="KM91" s="71"/>
      <c r="KN91" s="71"/>
      <c r="KO91" s="71"/>
      <c r="KP91" s="71"/>
      <c r="KQ91" s="71"/>
      <c r="KR91" s="71"/>
      <c r="KS91" s="71"/>
      <c r="KT91" s="71"/>
      <c r="KU91" s="71"/>
      <c r="KV91" s="71"/>
      <c r="KW91" s="365" t="s">
        <v>8</v>
      </c>
      <c r="KX91" s="365" t="s">
        <v>9</v>
      </c>
      <c r="KY91" s="365" t="s">
        <v>10</v>
      </c>
      <c r="KZ91" s="365" t="s">
        <v>11</v>
      </c>
      <c r="LA91" s="365" t="s">
        <v>12</v>
      </c>
      <c r="LB91" s="365" t="s">
        <v>13</v>
      </c>
      <c r="LC91" s="365" t="s">
        <v>14</v>
      </c>
      <c r="LD91" s="365" t="s">
        <v>15</v>
      </c>
      <c r="LE91" s="362">
        <f>IF(KS92=24,1,KS92+1)</f>
        <v>10</v>
      </c>
      <c r="LF91" s="365" t="s">
        <v>5</v>
      </c>
      <c r="LG91" s="365" t="s">
        <v>6</v>
      </c>
      <c r="LH91" s="365" t="s">
        <v>7</v>
      </c>
      <c r="LI91" s="365" t="s">
        <v>8</v>
      </c>
      <c r="LJ91" s="365" t="s">
        <v>9</v>
      </c>
      <c r="LK91" s="365" t="s">
        <v>10</v>
      </c>
      <c r="LL91" s="365" t="s">
        <v>11</v>
      </c>
      <c r="LM91" s="365" t="s">
        <v>12</v>
      </c>
      <c r="LN91" s="365" t="s">
        <v>13</v>
      </c>
      <c r="LO91" s="365" t="s">
        <v>14</v>
      </c>
      <c r="LP91" s="365" t="s">
        <v>15</v>
      </c>
      <c r="LQ91" s="362">
        <v>12</v>
      </c>
      <c r="LR91" s="365" t="s">
        <v>5</v>
      </c>
      <c r="LS91" s="365" t="s">
        <v>6</v>
      </c>
      <c r="LT91" s="365" t="s">
        <v>7</v>
      </c>
      <c r="LU91" s="365" t="s">
        <v>8</v>
      </c>
      <c r="LV91" s="365" t="s">
        <v>9</v>
      </c>
      <c r="LW91" s="365" t="s">
        <v>10</v>
      </c>
      <c r="LX91" s="365" t="s">
        <v>11</v>
      </c>
      <c r="LY91" s="365" t="s">
        <v>12</v>
      </c>
      <c r="LZ91" s="365" t="s">
        <v>13</v>
      </c>
      <c r="MA91" s="365" t="s">
        <v>14</v>
      </c>
      <c r="MB91" s="365" t="s">
        <v>15</v>
      </c>
      <c r="MC91" s="362">
        <f>IF(LQ91=24,1,LQ91+1)</f>
        <v>13</v>
      </c>
      <c r="MD91" s="71"/>
      <c r="ME91" s="71"/>
      <c r="MF91" s="71"/>
      <c r="MG91" s="71"/>
      <c r="MH91" s="71"/>
      <c r="MI91" s="71"/>
      <c r="MJ91" s="71"/>
      <c r="MK91" s="71"/>
      <c r="ML91" s="71"/>
      <c r="MM91" s="71"/>
      <c r="MN91" s="71"/>
      <c r="MO91" s="71"/>
      <c r="MP91" s="71"/>
      <c r="MQ91" s="71"/>
      <c r="MR91" s="71"/>
      <c r="MS91" s="71"/>
      <c r="MT91" s="71"/>
      <c r="MU91" s="71"/>
      <c r="MV91" s="71"/>
      <c r="MW91" s="71"/>
      <c r="MX91" s="71"/>
      <c r="MY91" s="71"/>
      <c r="MZ91" s="71"/>
      <c r="NA91" s="71"/>
      <c r="NB91" s="71"/>
      <c r="NC91" s="71"/>
      <c r="ND91" s="71"/>
      <c r="NE91" s="71"/>
      <c r="NF91" s="71"/>
      <c r="NG91" s="71"/>
      <c r="NH91" s="71"/>
      <c r="NI91" s="71"/>
      <c r="NJ91" s="71"/>
      <c r="NK91" s="71"/>
      <c r="NL91" s="71"/>
      <c r="NM91" s="71"/>
      <c r="NN91" s="71"/>
      <c r="NO91" s="71"/>
      <c r="NP91" s="71"/>
      <c r="NQ91" s="71"/>
      <c r="NR91" s="71"/>
      <c r="NS91" s="71"/>
      <c r="NT91" s="71"/>
      <c r="NU91" s="71"/>
      <c r="NV91" s="71"/>
      <c r="NW91" s="71"/>
      <c r="NX91" s="71"/>
      <c r="NY91" s="71"/>
      <c r="NZ91" s="71"/>
      <c r="OA91" s="71"/>
      <c r="OB91" s="71"/>
      <c r="OC91" s="71"/>
      <c r="OD91" s="71"/>
      <c r="OE91" s="71"/>
      <c r="OF91" s="71"/>
      <c r="OG91" s="71"/>
      <c r="OH91" s="71"/>
      <c r="OI91" s="71"/>
      <c r="OJ91" s="71"/>
      <c r="OK91" s="71"/>
      <c r="OL91" s="71"/>
      <c r="OM91" s="71"/>
      <c r="ON91" s="71"/>
      <c r="OO91" s="71"/>
      <c r="OP91" s="71"/>
      <c r="OQ91" s="71"/>
      <c r="OR91" s="71"/>
      <c r="OS91" s="71"/>
      <c r="OT91" s="71"/>
      <c r="OU91" s="71"/>
      <c r="OV91" s="71"/>
      <c r="OW91" s="71"/>
      <c r="OX91" s="71"/>
      <c r="OY91" s="71"/>
      <c r="OZ91" s="71"/>
      <c r="PA91" s="71"/>
      <c r="PB91" s="71"/>
      <c r="PC91" s="71"/>
      <c r="PD91" s="71"/>
      <c r="PE91" s="71"/>
      <c r="PF91" s="71"/>
      <c r="PG91" s="71"/>
      <c r="PH91" s="71"/>
      <c r="PI91" s="71"/>
      <c r="PJ91" s="71"/>
      <c r="PK91" s="71"/>
      <c r="PL91" s="71"/>
      <c r="PM91" s="71"/>
      <c r="PN91" s="71"/>
      <c r="PO91" s="71"/>
      <c r="PP91" s="71"/>
      <c r="PQ91" s="71"/>
      <c r="PR91" s="71"/>
      <c r="PS91" s="71"/>
      <c r="PT91" s="71"/>
      <c r="PU91" s="71"/>
      <c r="PV91" s="71"/>
      <c r="PW91" s="71"/>
      <c r="PX91" s="71"/>
      <c r="PY91" s="71"/>
      <c r="PZ91" s="71"/>
      <c r="QA91" s="71"/>
      <c r="QB91" s="71"/>
      <c r="QC91" s="71"/>
      <c r="QD91" s="71"/>
      <c r="QE91" s="71"/>
      <c r="QF91" s="71"/>
      <c r="QG91" s="71"/>
      <c r="QH91" s="71"/>
      <c r="QI91" s="71"/>
      <c r="QJ91" s="71"/>
      <c r="QK91" s="71"/>
      <c r="QL91" s="71"/>
      <c r="QM91" s="71"/>
      <c r="QN91" s="71"/>
      <c r="QO91" s="71"/>
      <c r="QP91" s="71"/>
      <c r="QQ91" s="71"/>
      <c r="QR91" s="71"/>
      <c r="QS91" s="71"/>
      <c r="QT91" s="71"/>
      <c r="QU91" s="71"/>
      <c r="QV91" s="71"/>
      <c r="QW91" s="71"/>
      <c r="QX91" s="71"/>
      <c r="QY91" s="71"/>
      <c r="QZ91" s="71"/>
      <c r="RA91" s="71"/>
      <c r="RB91" s="71"/>
      <c r="RC91" s="71"/>
      <c r="RD91" s="71"/>
      <c r="RE91" s="71"/>
      <c r="RF91" s="71"/>
      <c r="RG91" s="71"/>
      <c r="RH91" s="71"/>
      <c r="RI91" s="71"/>
      <c r="RJ91" s="71"/>
      <c r="RK91" s="71"/>
      <c r="RL91" s="71"/>
      <c r="RM91" s="71"/>
      <c r="RN91" s="71"/>
      <c r="RO91" s="71"/>
      <c r="RP91" s="71"/>
      <c r="RQ91" s="71"/>
      <c r="RR91" s="71"/>
      <c r="RS91" s="71"/>
      <c r="RT91" s="71"/>
      <c r="RU91" s="71"/>
      <c r="RV91" s="71"/>
      <c r="RW91" s="71"/>
      <c r="RX91" s="71"/>
      <c r="RY91" s="71"/>
      <c r="RZ91" s="71"/>
      <c r="SA91" s="71"/>
      <c r="SB91" s="71"/>
      <c r="SC91" s="71"/>
      <c r="SD91" s="71"/>
      <c r="SE91" s="71"/>
      <c r="SF91" s="71"/>
      <c r="SG91" s="71"/>
      <c r="SH91" s="71"/>
      <c r="SI91" s="71"/>
      <c r="SJ91" s="71"/>
      <c r="SK91" s="71"/>
      <c r="SL91" s="71"/>
      <c r="SM91" s="71"/>
      <c r="SN91" s="71"/>
      <c r="SO91" s="71"/>
      <c r="SP91" s="71"/>
      <c r="SQ91" s="71"/>
      <c r="SR91" s="71"/>
      <c r="SS91" s="71"/>
      <c r="ST91" s="71"/>
      <c r="SU91" s="71"/>
      <c r="SV91" s="71"/>
      <c r="SW91" s="71"/>
      <c r="SX91" s="71"/>
      <c r="SY91" s="71"/>
      <c r="SZ91" s="71"/>
      <c r="TA91" s="71"/>
      <c r="TB91" s="71"/>
      <c r="TC91" s="71"/>
      <c r="TD91" s="71"/>
      <c r="TE91" s="71"/>
      <c r="TF91" s="71"/>
      <c r="TG91" s="71"/>
      <c r="TH91" s="71"/>
      <c r="TI91" s="71"/>
      <c r="TJ91" s="71"/>
      <c r="TK91" s="71"/>
      <c r="TL91" s="71"/>
      <c r="TM91" s="71"/>
      <c r="TN91" s="71"/>
      <c r="TO91" s="71"/>
      <c r="TP91" s="71"/>
      <c r="TQ91" s="71"/>
      <c r="TR91" s="71"/>
      <c r="TS91" s="71"/>
      <c r="TT91" s="71"/>
      <c r="TU91" s="71"/>
      <c r="TV91" s="71"/>
      <c r="TW91" s="71"/>
      <c r="TX91" s="71"/>
      <c r="TY91" s="71"/>
      <c r="TZ91" s="71"/>
      <c r="UA91" s="71"/>
      <c r="UB91" s="71"/>
      <c r="UC91" s="71"/>
      <c r="UD91" s="71"/>
      <c r="UE91" s="71"/>
      <c r="UF91" s="71"/>
      <c r="UG91" s="71"/>
      <c r="UH91" s="71"/>
      <c r="UI91" s="71"/>
      <c r="UJ91" s="71"/>
      <c r="UK91" s="71"/>
      <c r="UL91" s="71"/>
      <c r="UM91" s="71"/>
      <c r="UN91" s="71"/>
      <c r="UO91" s="71"/>
      <c r="UP91" s="71"/>
      <c r="UQ91" s="71"/>
      <c r="UR91" s="71"/>
      <c r="US91" s="71"/>
      <c r="UT91" s="71"/>
      <c r="UU91" s="71"/>
      <c r="UV91" s="71"/>
      <c r="UW91" s="71"/>
      <c r="UX91" s="71"/>
      <c r="UY91" s="71"/>
      <c r="UZ91" s="71"/>
      <c r="VA91" s="71"/>
      <c r="VB91" s="71"/>
      <c r="VC91" s="71"/>
      <c r="VD91" s="71"/>
      <c r="VE91" s="71"/>
      <c r="VF91" s="71"/>
      <c r="VG91" s="71"/>
      <c r="VH91" s="71"/>
      <c r="VI91" s="71"/>
      <c r="VJ91" s="71"/>
      <c r="VK91" s="71"/>
      <c r="VL91" s="71"/>
      <c r="VM91" s="71"/>
      <c r="VN91" s="71"/>
      <c r="VO91" s="71"/>
      <c r="VP91" s="71"/>
      <c r="VQ91" s="71"/>
      <c r="VR91" s="71"/>
      <c r="VS91" s="71"/>
      <c r="VT91" s="71"/>
      <c r="VU91" s="71"/>
      <c r="VV91" s="71"/>
      <c r="VW91" s="71"/>
      <c r="VX91" s="71"/>
      <c r="VY91" s="71"/>
      <c r="VZ91" s="71"/>
      <c r="WA91" s="71"/>
      <c r="WB91" s="71"/>
      <c r="WC91" s="71"/>
      <c r="WD91" s="71"/>
      <c r="WE91" s="71"/>
      <c r="WF91" s="71"/>
      <c r="WG91" s="71"/>
      <c r="WH91" s="71"/>
      <c r="WI91" s="71"/>
      <c r="WJ91" s="71"/>
      <c r="WK91" s="71"/>
      <c r="WL91" s="71"/>
      <c r="WM91" s="71"/>
      <c r="WN91" s="71"/>
      <c r="WO91" s="71"/>
      <c r="WP91" s="71"/>
      <c r="WQ91" s="71"/>
      <c r="WR91" s="71"/>
      <c r="WS91" s="71"/>
      <c r="WT91" s="71"/>
      <c r="WU91" s="71"/>
      <c r="WV91" s="71"/>
      <c r="WW91" s="71"/>
      <c r="WX91" s="71"/>
      <c r="WY91" s="71"/>
      <c r="WZ91" s="71"/>
      <c r="XA91" s="71"/>
      <c r="XB91" s="71"/>
      <c r="XC91" s="71"/>
      <c r="XD91" s="71"/>
      <c r="XE91" s="71"/>
      <c r="XF91" s="71"/>
      <c r="XG91" s="71"/>
      <c r="XH91" s="71"/>
      <c r="XI91" s="71"/>
      <c r="XJ91" s="71"/>
      <c r="XK91" s="71"/>
      <c r="XL91" s="71"/>
      <c r="XM91" s="71"/>
      <c r="XN91" s="71"/>
      <c r="XO91" s="71"/>
    </row>
    <row r="92" spans="1:842" s="361" customFormat="1" ht="37.5" customHeight="1">
      <c r="A92" s="361" t="s">
        <v>40</v>
      </c>
      <c r="B92" s="1260" t="s">
        <v>40</v>
      </c>
      <c r="C92" s="1261"/>
      <c r="D92" s="1262"/>
      <c r="E92" s="362">
        <v>8</v>
      </c>
      <c r="F92" s="363" t="s">
        <v>5</v>
      </c>
      <c r="G92" s="363" t="s">
        <v>6</v>
      </c>
      <c r="H92" s="363" t="s">
        <v>7</v>
      </c>
      <c r="I92" s="363" t="s">
        <v>8</v>
      </c>
      <c r="J92" s="363" t="s">
        <v>9</v>
      </c>
      <c r="K92" s="363" t="s">
        <v>10</v>
      </c>
      <c r="L92" s="363" t="s">
        <v>11</v>
      </c>
      <c r="M92" s="363" t="s">
        <v>12</v>
      </c>
      <c r="N92" s="363" t="s">
        <v>13</v>
      </c>
      <c r="O92" s="363" t="s">
        <v>14</v>
      </c>
      <c r="P92" s="363" t="s">
        <v>15</v>
      </c>
      <c r="Q92" s="362">
        <f>IF(E92=24,1,E92+1)</f>
        <v>9</v>
      </c>
      <c r="R92" s="364" t="s">
        <v>5</v>
      </c>
      <c r="S92" s="364" t="s">
        <v>6</v>
      </c>
      <c r="T92" s="364" t="s">
        <v>7</v>
      </c>
      <c r="U92" s="364" t="s">
        <v>8</v>
      </c>
      <c r="V92" s="364" t="s">
        <v>9</v>
      </c>
      <c r="W92" s="364" t="s">
        <v>10</v>
      </c>
      <c r="X92" s="364" t="s">
        <v>11</v>
      </c>
      <c r="Y92" s="364" t="s">
        <v>12</v>
      </c>
      <c r="Z92" s="364" t="s">
        <v>13</v>
      </c>
      <c r="AA92" s="364" t="s">
        <v>14</v>
      </c>
      <c r="AB92" s="364" t="s">
        <v>15</v>
      </c>
      <c r="AC92" s="362">
        <f>IF(Q92=24,1,Q92+1)</f>
        <v>10</v>
      </c>
      <c r="AD92" s="363" t="s">
        <v>5</v>
      </c>
      <c r="AE92" s="363" t="s">
        <v>6</v>
      </c>
      <c r="AF92" s="363" t="s">
        <v>7</v>
      </c>
      <c r="AG92" s="363" t="s">
        <v>8</v>
      </c>
      <c r="AH92" s="363" t="s">
        <v>9</v>
      </c>
      <c r="AI92" s="363" t="s">
        <v>10</v>
      </c>
      <c r="AJ92" s="363" t="s">
        <v>11</v>
      </c>
      <c r="AK92" s="363" t="s">
        <v>12</v>
      </c>
      <c r="AL92" s="363" t="s">
        <v>13</v>
      </c>
      <c r="AM92" s="363" t="s">
        <v>14</v>
      </c>
      <c r="AN92" s="363" t="s">
        <v>15</v>
      </c>
      <c r="AO92" s="362">
        <f>IF(AC92=24,1,AC92+1)</f>
        <v>11</v>
      </c>
      <c r="AP92" s="363" t="s">
        <v>5</v>
      </c>
      <c r="AQ92" s="363" t="s">
        <v>6</v>
      </c>
      <c r="AR92" s="363" t="s">
        <v>7</v>
      </c>
      <c r="AS92" s="363" t="s">
        <v>8</v>
      </c>
      <c r="AT92" s="363" t="s">
        <v>9</v>
      </c>
      <c r="AU92" s="363">
        <v>30</v>
      </c>
      <c r="AV92" s="363" t="s">
        <v>11</v>
      </c>
      <c r="AW92" s="363" t="s">
        <v>12</v>
      </c>
      <c r="AX92" s="363" t="s">
        <v>13</v>
      </c>
      <c r="AY92" s="363" t="s">
        <v>14</v>
      </c>
      <c r="AZ92" s="363" t="s">
        <v>15</v>
      </c>
      <c r="BA92" s="362">
        <f>IF(AO92=24,1,AO92+1)</f>
        <v>12</v>
      </c>
      <c r="BB92" s="364" t="s">
        <v>5</v>
      </c>
      <c r="BC92" s="364" t="s">
        <v>6</v>
      </c>
      <c r="BD92" s="364" t="s">
        <v>7</v>
      </c>
      <c r="BE92" s="364" t="s">
        <v>8</v>
      </c>
      <c r="BF92" s="364" t="s">
        <v>9</v>
      </c>
      <c r="BG92" s="364" t="s">
        <v>10</v>
      </c>
      <c r="BH92" s="364" t="s">
        <v>11</v>
      </c>
      <c r="BI92" s="364" t="s">
        <v>12</v>
      </c>
      <c r="BJ92" s="364" t="s">
        <v>13</v>
      </c>
      <c r="BK92" s="364" t="s">
        <v>14</v>
      </c>
      <c r="BL92" s="364" t="s">
        <v>15</v>
      </c>
      <c r="BM92" s="362">
        <f>IF(BA92=24,1,BA92+1)</f>
        <v>13</v>
      </c>
      <c r="BN92" s="363" t="s">
        <v>5</v>
      </c>
      <c r="BO92" s="363" t="s">
        <v>6</v>
      </c>
      <c r="BP92" s="363" t="s">
        <v>7</v>
      </c>
      <c r="BQ92" s="363" t="s">
        <v>8</v>
      </c>
      <c r="BR92" s="363" t="s">
        <v>9</v>
      </c>
      <c r="BS92" s="363" t="s">
        <v>10</v>
      </c>
      <c r="BT92" s="363" t="s">
        <v>11</v>
      </c>
      <c r="BU92" s="363" t="s">
        <v>12</v>
      </c>
      <c r="BV92" s="363" t="s">
        <v>13</v>
      </c>
      <c r="BW92" s="363" t="s">
        <v>14</v>
      </c>
      <c r="BX92" s="363" t="s">
        <v>15</v>
      </c>
      <c r="BY92" s="362">
        <f>IF(BM92=24,1,BM92+1)</f>
        <v>14</v>
      </c>
      <c r="BZ92" s="365" t="s">
        <v>5</v>
      </c>
      <c r="CA92" s="365" t="s">
        <v>6</v>
      </c>
      <c r="CB92" s="365" t="s">
        <v>7</v>
      </c>
      <c r="CC92" s="365" t="s">
        <v>8</v>
      </c>
      <c r="CD92" s="365" t="s">
        <v>9</v>
      </c>
      <c r="CE92" s="365" t="s">
        <v>10</v>
      </c>
      <c r="CF92" s="365" t="s">
        <v>11</v>
      </c>
      <c r="CG92" s="365" t="s">
        <v>12</v>
      </c>
      <c r="CH92" s="365" t="s">
        <v>13</v>
      </c>
      <c r="CI92" s="365" t="s">
        <v>14</v>
      </c>
      <c r="CJ92" s="365" t="s">
        <v>15</v>
      </c>
      <c r="CK92" s="362">
        <f>IF(BY92=24,1,BY92+1)</f>
        <v>15</v>
      </c>
      <c r="CL92" s="364" t="s">
        <v>5</v>
      </c>
      <c r="CM92" s="364" t="s">
        <v>6</v>
      </c>
      <c r="CN92" s="364" t="s">
        <v>7</v>
      </c>
      <c r="CO92" s="364" t="s">
        <v>8</v>
      </c>
      <c r="CP92" s="364" t="s">
        <v>9</v>
      </c>
      <c r="CQ92" s="364" t="s">
        <v>10</v>
      </c>
      <c r="CR92" s="364" t="s">
        <v>11</v>
      </c>
      <c r="CS92" s="364" t="s">
        <v>12</v>
      </c>
      <c r="CT92" s="364" t="s">
        <v>13</v>
      </c>
      <c r="CU92" s="364" t="s">
        <v>14</v>
      </c>
      <c r="CV92" s="364" t="s">
        <v>15</v>
      </c>
      <c r="CW92" s="362">
        <f>IF(CK92=24,1,CK92+1)</f>
        <v>16</v>
      </c>
      <c r="CX92" s="365" t="s">
        <v>5</v>
      </c>
      <c r="CY92" s="365" t="s">
        <v>6</v>
      </c>
      <c r="CZ92" s="365" t="s">
        <v>7</v>
      </c>
      <c r="DA92" s="365" t="s">
        <v>8</v>
      </c>
      <c r="DB92" s="365" t="s">
        <v>9</v>
      </c>
      <c r="DC92" s="365" t="s">
        <v>10</v>
      </c>
      <c r="DD92" s="365" t="s">
        <v>11</v>
      </c>
      <c r="DE92" s="365" t="s">
        <v>12</v>
      </c>
      <c r="DF92" s="365" t="s">
        <v>13</v>
      </c>
      <c r="DG92" s="365" t="s">
        <v>14</v>
      </c>
      <c r="DH92" s="365" t="s">
        <v>15</v>
      </c>
      <c r="DI92" s="362">
        <f>IF(CW92=24,1,CW92+1)</f>
        <v>17</v>
      </c>
      <c r="DJ92" s="365" t="s">
        <v>5</v>
      </c>
      <c r="DK92" s="365" t="s">
        <v>6</v>
      </c>
      <c r="DL92" s="365" t="s">
        <v>7</v>
      </c>
      <c r="DM92" s="365" t="s">
        <v>8</v>
      </c>
      <c r="DN92" s="365" t="s">
        <v>9</v>
      </c>
      <c r="DO92" s="365" t="s">
        <v>10</v>
      </c>
      <c r="DP92" s="365" t="s">
        <v>11</v>
      </c>
      <c r="DQ92" s="365" t="s">
        <v>12</v>
      </c>
      <c r="DR92" s="365" t="s">
        <v>13</v>
      </c>
      <c r="DS92" s="365" t="s">
        <v>14</v>
      </c>
      <c r="DT92" s="365" t="s">
        <v>15</v>
      </c>
      <c r="DU92" s="362">
        <f>IF(DI92=24,1,DI92+1)</f>
        <v>18</v>
      </c>
      <c r="DV92" s="365" t="s">
        <v>5</v>
      </c>
      <c r="DW92" s="365" t="s">
        <v>6</v>
      </c>
      <c r="DX92" s="365" t="s">
        <v>7</v>
      </c>
      <c r="DY92" s="365" t="s">
        <v>8</v>
      </c>
      <c r="DZ92" s="365" t="s">
        <v>9</v>
      </c>
      <c r="EA92" s="365" t="s">
        <v>10</v>
      </c>
      <c r="EB92" s="365" t="s">
        <v>11</v>
      </c>
      <c r="EC92" s="365" t="s">
        <v>12</v>
      </c>
      <c r="ED92" s="365" t="s">
        <v>13</v>
      </c>
      <c r="EE92" s="365" t="s">
        <v>14</v>
      </c>
      <c r="EF92" s="365" t="s">
        <v>15</v>
      </c>
      <c r="EG92" s="362">
        <f>IF(DU92=24,1,DU92+1)</f>
        <v>19</v>
      </c>
      <c r="EH92" s="365" t="s">
        <v>5</v>
      </c>
      <c r="EI92" s="365" t="s">
        <v>6</v>
      </c>
      <c r="EJ92" s="365" t="s">
        <v>7</v>
      </c>
      <c r="EK92" s="365" t="s">
        <v>8</v>
      </c>
      <c r="EL92" s="365" t="s">
        <v>9</v>
      </c>
      <c r="EM92" s="365" t="s">
        <v>10</v>
      </c>
      <c r="EN92" s="365" t="s">
        <v>11</v>
      </c>
      <c r="EO92" s="365" t="s">
        <v>12</v>
      </c>
      <c r="EP92" s="365" t="s">
        <v>13</v>
      </c>
      <c r="EQ92" s="365" t="s">
        <v>14</v>
      </c>
      <c r="ER92" s="365" t="s">
        <v>15</v>
      </c>
      <c r="ES92" s="362">
        <f>IF(EG92=24,1,EG92+1)</f>
        <v>20</v>
      </c>
      <c r="ET92" s="365" t="s">
        <v>5</v>
      </c>
      <c r="EU92" s="365" t="s">
        <v>6</v>
      </c>
      <c r="EV92" s="365" t="s">
        <v>7</v>
      </c>
      <c r="EW92" s="365" t="s">
        <v>8</v>
      </c>
      <c r="EX92" s="365" t="s">
        <v>9</v>
      </c>
      <c r="EY92" s="365" t="s">
        <v>10</v>
      </c>
      <c r="EZ92" s="365" t="s">
        <v>11</v>
      </c>
      <c r="FA92" s="365" t="s">
        <v>12</v>
      </c>
      <c r="FB92" s="365" t="s">
        <v>13</v>
      </c>
      <c r="FC92" s="365" t="s">
        <v>14</v>
      </c>
      <c r="FD92" s="365" t="s">
        <v>15</v>
      </c>
      <c r="FE92" s="362">
        <f>IF(ES92=24,1,ES92+1)</f>
        <v>21</v>
      </c>
      <c r="FF92" s="365" t="s">
        <v>5</v>
      </c>
      <c r="FG92" s="365" t="s">
        <v>6</v>
      </c>
      <c r="FH92" s="365" t="s">
        <v>7</v>
      </c>
      <c r="FI92" s="365" t="s">
        <v>8</v>
      </c>
      <c r="FJ92" s="365" t="s">
        <v>9</v>
      </c>
      <c r="FK92" s="365" t="s">
        <v>10</v>
      </c>
      <c r="FL92" s="365" t="s">
        <v>11</v>
      </c>
      <c r="FM92" s="365" t="s">
        <v>12</v>
      </c>
      <c r="FN92" s="365" t="s">
        <v>13</v>
      </c>
      <c r="FO92" s="365" t="s">
        <v>14</v>
      </c>
      <c r="FP92" s="365" t="s">
        <v>15</v>
      </c>
      <c r="FQ92" s="362">
        <f>IF(FE92=24,1,FE92+1)</f>
        <v>22</v>
      </c>
      <c r="FR92" s="365" t="s">
        <v>5</v>
      </c>
      <c r="FS92" s="365" t="s">
        <v>6</v>
      </c>
      <c r="FT92" s="365" t="s">
        <v>7</v>
      </c>
      <c r="FU92" s="365" t="s">
        <v>8</v>
      </c>
      <c r="FV92" s="365" t="s">
        <v>9</v>
      </c>
      <c r="FW92" s="365" t="s">
        <v>10</v>
      </c>
      <c r="FX92" s="365" t="s">
        <v>11</v>
      </c>
      <c r="FY92" s="365" t="s">
        <v>12</v>
      </c>
      <c r="FZ92" s="365" t="s">
        <v>13</v>
      </c>
      <c r="GA92" s="365" t="s">
        <v>14</v>
      </c>
      <c r="GB92" s="365" t="s">
        <v>15</v>
      </c>
      <c r="GC92" s="362">
        <f>IF(FQ92=24,1,FQ92+1)</f>
        <v>23</v>
      </c>
      <c r="GD92" s="365" t="s">
        <v>5</v>
      </c>
      <c r="GE92" s="365" t="s">
        <v>6</v>
      </c>
      <c r="GF92" s="365" t="s">
        <v>7</v>
      </c>
      <c r="GG92" s="365" t="s">
        <v>8</v>
      </c>
      <c r="GH92" s="365" t="s">
        <v>9</v>
      </c>
      <c r="GI92" s="365" t="s">
        <v>10</v>
      </c>
      <c r="GJ92" s="365" t="s">
        <v>11</v>
      </c>
      <c r="GK92" s="365" t="s">
        <v>12</v>
      </c>
      <c r="GL92" s="365" t="s">
        <v>13</v>
      </c>
      <c r="GM92" s="365" t="s">
        <v>14</v>
      </c>
      <c r="GN92" s="365" t="s">
        <v>15</v>
      </c>
      <c r="GO92" s="362">
        <f>IF(GC92=24,1,GC92+1)</f>
        <v>24</v>
      </c>
      <c r="GP92" s="365" t="s">
        <v>5</v>
      </c>
      <c r="GQ92" s="365" t="s">
        <v>6</v>
      </c>
      <c r="GR92" s="365" t="s">
        <v>7</v>
      </c>
      <c r="GS92" s="365" t="s">
        <v>8</v>
      </c>
      <c r="GT92" s="365" t="s">
        <v>9</v>
      </c>
      <c r="GU92" s="365" t="s">
        <v>10</v>
      </c>
      <c r="GV92" s="365" t="s">
        <v>11</v>
      </c>
      <c r="GW92" s="365" t="s">
        <v>12</v>
      </c>
      <c r="GX92" s="365" t="s">
        <v>13</v>
      </c>
      <c r="GY92" s="365" t="s">
        <v>14</v>
      </c>
      <c r="GZ92" s="365" t="s">
        <v>15</v>
      </c>
      <c r="HA92" s="362">
        <f>IF(GO92=24,1,GO92+1)</f>
        <v>1</v>
      </c>
      <c r="HB92" s="365" t="s">
        <v>5</v>
      </c>
      <c r="HC92" s="365" t="s">
        <v>6</v>
      </c>
      <c r="HD92" s="365" t="s">
        <v>7</v>
      </c>
      <c r="HE92" s="365" t="s">
        <v>8</v>
      </c>
      <c r="HF92" s="365" t="s">
        <v>9</v>
      </c>
      <c r="HG92" s="365" t="s">
        <v>10</v>
      </c>
      <c r="HH92" s="365" t="s">
        <v>11</v>
      </c>
      <c r="HI92" s="365" t="s">
        <v>12</v>
      </c>
      <c r="HJ92" s="365" t="s">
        <v>13</v>
      </c>
      <c r="HK92" s="365" t="s">
        <v>14</v>
      </c>
      <c r="HL92" s="365" t="s">
        <v>15</v>
      </c>
      <c r="HM92" s="362">
        <f>IF(HA92=24,1,HA92+1)</f>
        <v>2</v>
      </c>
      <c r="HN92" s="365" t="s">
        <v>5</v>
      </c>
      <c r="HO92" s="365" t="s">
        <v>6</v>
      </c>
      <c r="HP92" s="365" t="s">
        <v>7</v>
      </c>
      <c r="HQ92" s="365" t="s">
        <v>8</v>
      </c>
      <c r="HR92" s="365" t="s">
        <v>9</v>
      </c>
      <c r="HS92" s="365" t="s">
        <v>10</v>
      </c>
      <c r="HT92" s="365" t="s">
        <v>11</v>
      </c>
      <c r="HU92" s="365" t="s">
        <v>12</v>
      </c>
      <c r="HV92" s="365" t="s">
        <v>13</v>
      </c>
      <c r="HW92" s="365" t="s">
        <v>14</v>
      </c>
      <c r="HX92" s="365" t="s">
        <v>15</v>
      </c>
      <c r="HY92" s="362">
        <f>IF(HM92=24,1,HM92+1)</f>
        <v>3</v>
      </c>
      <c r="HZ92" s="365" t="s">
        <v>5</v>
      </c>
      <c r="IA92" s="365" t="s">
        <v>6</v>
      </c>
      <c r="IB92" s="365" t="s">
        <v>7</v>
      </c>
      <c r="IC92" s="365" t="s">
        <v>8</v>
      </c>
      <c r="ID92" s="365" t="s">
        <v>9</v>
      </c>
      <c r="IE92" s="365" t="s">
        <v>10</v>
      </c>
      <c r="IF92" s="365" t="s">
        <v>11</v>
      </c>
      <c r="IG92" s="365" t="s">
        <v>12</v>
      </c>
      <c r="IH92" s="365" t="s">
        <v>13</v>
      </c>
      <c r="II92" s="365" t="s">
        <v>14</v>
      </c>
      <c r="IJ92" s="365" t="s">
        <v>15</v>
      </c>
      <c r="IK92" s="362">
        <f>IF(HY92=24,1,HY92+1)</f>
        <v>4</v>
      </c>
      <c r="IL92" s="365" t="s">
        <v>5</v>
      </c>
      <c r="IM92" s="365" t="s">
        <v>6</v>
      </c>
      <c r="IN92" s="365" t="s">
        <v>7</v>
      </c>
      <c r="IO92" s="365" t="s">
        <v>8</v>
      </c>
      <c r="IP92" s="365" t="s">
        <v>9</v>
      </c>
      <c r="IQ92" s="365" t="s">
        <v>10</v>
      </c>
      <c r="IR92" s="365" t="s">
        <v>11</v>
      </c>
      <c r="IS92" s="365" t="s">
        <v>12</v>
      </c>
      <c r="IT92" s="365" t="s">
        <v>13</v>
      </c>
      <c r="IU92" s="365" t="s">
        <v>14</v>
      </c>
      <c r="IV92" s="365" t="s">
        <v>15</v>
      </c>
      <c r="IW92" s="362">
        <f>IF(IK92=24,1,IK92+1)</f>
        <v>5</v>
      </c>
      <c r="IX92" s="365" t="s">
        <v>5</v>
      </c>
      <c r="IY92" s="365" t="s">
        <v>6</v>
      </c>
      <c r="IZ92" s="365" t="s">
        <v>7</v>
      </c>
      <c r="JA92" s="365" t="s">
        <v>8</v>
      </c>
      <c r="JB92" s="365" t="s">
        <v>9</v>
      </c>
      <c r="JC92" s="365" t="s">
        <v>10</v>
      </c>
      <c r="JD92" s="365" t="s">
        <v>11</v>
      </c>
      <c r="JE92" s="365" t="s">
        <v>12</v>
      </c>
      <c r="JF92" s="365" t="s">
        <v>13</v>
      </c>
      <c r="JG92" s="365" t="s">
        <v>14</v>
      </c>
      <c r="JH92" s="365" t="s">
        <v>15</v>
      </c>
      <c r="JI92" s="362">
        <f>IF(IW92=24,1,IW92+1)</f>
        <v>6</v>
      </c>
      <c r="JJ92" s="365" t="s">
        <v>5</v>
      </c>
      <c r="JK92" s="365" t="s">
        <v>6</v>
      </c>
      <c r="JL92" s="365" t="s">
        <v>7</v>
      </c>
      <c r="JM92" s="365" t="s">
        <v>8</v>
      </c>
      <c r="JN92" s="365" t="s">
        <v>9</v>
      </c>
      <c r="JO92" s="365" t="s">
        <v>10</v>
      </c>
      <c r="JP92" s="365" t="s">
        <v>11</v>
      </c>
      <c r="JQ92" s="365" t="s">
        <v>12</v>
      </c>
      <c r="JR92" s="365" t="s">
        <v>13</v>
      </c>
      <c r="JS92" s="365" t="s">
        <v>14</v>
      </c>
      <c r="JT92" s="365" t="s">
        <v>15</v>
      </c>
      <c r="JU92" s="362">
        <f>IF(JI92=24,1,JI92+1)</f>
        <v>7</v>
      </c>
      <c r="JV92" s="365" t="s">
        <v>5</v>
      </c>
      <c r="JW92" s="365" t="s">
        <v>6</v>
      </c>
      <c r="JX92" s="365" t="s">
        <v>7</v>
      </c>
      <c r="JY92" s="365" t="s">
        <v>8</v>
      </c>
      <c r="JZ92" s="365" t="s">
        <v>9</v>
      </c>
      <c r="KA92" s="365" t="s">
        <v>10</v>
      </c>
      <c r="KB92" s="365" t="s">
        <v>11</v>
      </c>
      <c r="KC92" s="365" t="s">
        <v>12</v>
      </c>
      <c r="KD92" s="365" t="s">
        <v>13</v>
      </c>
      <c r="KE92" s="365" t="s">
        <v>14</v>
      </c>
      <c r="KF92" s="365" t="s">
        <v>15</v>
      </c>
      <c r="KG92" s="362">
        <f>IF(JU92=24,1,JU92+1)</f>
        <v>8</v>
      </c>
      <c r="KH92" s="365" t="s">
        <v>5</v>
      </c>
      <c r="KI92" s="365" t="s">
        <v>6</v>
      </c>
      <c r="KJ92" s="365" t="s">
        <v>7</v>
      </c>
      <c r="KK92" s="365" t="s">
        <v>8</v>
      </c>
      <c r="KL92" s="365" t="s">
        <v>9</v>
      </c>
      <c r="KM92" s="365" t="s">
        <v>10</v>
      </c>
      <c r="KN92" s="365" t="s">
        <v>11</v>
      </c>
      <c r="KO92" s="365" t="s">
        <v>12</v>
      </c>
      <c r="KP92" s="365" t="s">
        <v>13</v>
      </c>
      <c r="KQ92" s="365" t="s">
        <v>14</v>
      </c>
      <c r="KR92" s="365" t="s">
        <v>15</v>
      </c>
      <c r="KS92" s="362">
        <f>IF(KG92=24,1,KG92+1)</f>
        <v>9</v>
      </c>
      <c r="KT92" s="365" t="s">
        <v>5</v>
      </c>
      <c r="KU92" s="365" t="s">
        <v>6</v>
      </c>
      <c r="KV92" s="365" t="s">
        <v>7</v>
      </c>
      <c r="KW92" s="365" t="s">
        <v>8</v>
      </c>
      <c r="KX92" s="365" t="s">
        <v>9</v>
      </c>
      <c r="KY92" s="365" t="s">
        <v>10</v>
      </c>
      <c r="KZ92" s="365" t="s">
        <v>11</v>
      </c>
      <c r="LA92" s="365" t="s">
        <v>12</v>
      </c>
      <c r="LB92" s="365" t="s">
        <v>13</v>
      </c>
      <c r="LC92" s="365" t="s">
        <v>14</v>
      </c>
      <c r="LD92" s="365" t="s">
        <v>15</v>
      </c>
      <c r="LE92" s="362">
        <f>IF(KS92=24,1,KS92+1)</f>
        <v>10</v>
      </c>
      <c r="LF92" s="365" t="s">
        <v>5</v>
      </c>
      <c r="LG92" s="365" t="s">
        <v>6</v>
      </c>
      <c r="LH92" s="365" t="s">
        <v>7</v>
      </c>
      <c r="LI92" s="365" t="s">
        <v>8</v>
      </c>
      <c r="LJ92" s="365" t="s">
        <v>9</v>
      </c>
      <c r="LK92" s="365" t="s">
        <v>10</v>
      </c>
      <c r="LL92" s="365" t="s">
        <v>11</v>
      </c>
      <c r="LM92" s="365" t="s">
        <v>12</v>
      </c>
      <c r="LN92" s="365" t="s">
        <v>13</v>
      </c>
      <c r="LO92" s="365" t="s">
        <v>14</v>
      </c>
      <c r="LP92" s="365" t="s">
        <v>15</v>
      </c>
      <c r="LQ92" s="362">
        <v>12</v>
      </c>
      <c r="LR92" s="365" t="s">
        <v>5</v>
      </c>
      <c r="LS92" s="365" t="s">
        <v>6</v>
      </c>
      <c r="LT92" s="365" t="s">
        <v>7</v>
      </c>
      <c r="LU92" s="365" t="s">
        <v>8</v>
      </c>
      <c r="LV92" s="365" t="s">
        <v>9</v>
      </c>
      <c r="LW92" s="365" t="s">
        <v>10</v>
      </c>
      <c r="LX92" s="365" t="s">
        <v>11</v>
      </c>
      <c r="LY92" s="365" t="s">
        <v>12</v>
      </c>
      <c r="LZ92" s="365" t="s">
        <v>13</v>
      </c>
      <c r="MA92" s="365" t="s">
        <v>14</v>
      </c>
      <c r="MB92" s="365" t="s">
        <v>15</v>
      </c>
      <c r="MC92" s="362">
        <f>IF(LQ92=24,1,LQ92+1)</f>
        <v>13</v>
      </c>
      <c r="MD92" s="365" t="s">
        <v>5</v>
      </c>
      <c r="ME92" s="365" t="s">
        <v>6</v>
      </c>
      <c r="MF92" s="365" t="s">
        <v>7</v>
      </c>
      <c r="MG92" s="365" t="s">
        <v>8</v>
      </c>
      <c r="MH92" s="365" t="s">
        <v>9</v>
      </c>
      <c r="MI92" s="365" t="s">
        <v>10</v>
      </c>
      <c r="MJ92" s="365" t="s">
        <v>11</v>
      </c>
      <c r="MK92" s="365" t="s">
        <v>12</v>
      </c>
      <c r="ML92" s="365" t="s">
        <v>13</v>
      </c>
      <c r="MM92" s="365" t="s">
        <v>14</v>
      </c>
      <c r="MN92" s="365" t="s">
        <v>15</v>
      </c>
      <c r="MO92" s="362">
        <f>IF(MC92=24,1,MC92+1)</f>
        <v>14</v>
      </c>
      <c r="MP92" s="365" t="s">
        <v>5</v>
      </c>
      <c r="MQ92" s="365" t="s">
        <v>6</v>
      </c>
      <c r="MR92" s="365" t="s">
        <v>7</v>
      </c>
      <c r="MS92" s="365" t="s">
        <v>8</v>
      </c>
      <c r="MT92" s="365" t="s">
        <v>9</v>
      </c>
      <c r="MU92" s="365" t="s">
        <v>10</v>
      </c>
      <c r="MV92" s="365" t="s">
        <v>11</v>
      </c>
      <c r="MW92" s="365" t="s">
        <v>12</v>
      </c>
      <c r="MX92" s="365" t="s">
        <v>13</v>
      </c>
      <c r="MY92" s="365" t="s">
        <v>14</v>
      </c>
      <c r="MZ92" s="365" t="s">
        <v>15</v>
      </c>
      <c r="NA92" s="362">
        <f>IF(MO92=24,1,MO92+1)</f>
        <v>15</v>
      </c>
      <c r="NB92" s="365" t="s">
        <v>5</v>
      </c>
      <c r="NC92" s="365" t="s">
        <v>6</v>
      </c>
      <c r="ND92" s="365" t="s">
        <v>7</v>
      </c>
      <c r="NE92" s="365" t="s">
        <v>8</v>
      </c>
      <c r="NF92" s="365" t="s">
        <v>9</v>
      </c>
      <c r="NG92" s="365" t="s">
        <v>10</v>
      </c>
      <c r="NH92" s="365" t="s">
        <v>11</v>
      </c>
      <c r="NI92" s="365" t="s">
        <v>12</v>
      </c>
      <c r="NJ92" s="365" t="s">
        <v>13</v>
      </c>
      <c r="NK92" s="365" t="s">
        <v>14</v>
      </c>
      <c r="NL92" s="365" t="s">
        <v>15</v>
      </c>
      <c r="NM92" s="362">
        <f>IF(NA92=24,1,NA92+1)</f>
        <v>16</v>
      </c>
      <c r="NN92" s="365" t="s">
        <v>5</v>
      </c>
      <c r="NO92" s="365" t="s">
        <v>6</v>
      </c>
      <c r="NP92" s="365" t="s">
        <v>7</v>
      </c>
      <c r="NQ92" s="365" t="s">
        <v>8</v>
      </c>
      <c r="NR92" s="365" t="s">
        <v>9</v>
      </c>
      <c r="NS92" s="365" t="s">
        <v>10</v>
      </c>
      <c r="NT92" s="365" t="s">
        <v>11</v>
      </c>
      <c r="NU92" s="365" t="s">
        <v>12</v>
      </c>
      <c r="NV92" s="365" t="s">
        <v>13</v>
      </c>
      <c r="NW92" s="365" t="s">
        <v>14</v>
      </c>
      <c r="NX92" s="365" t="s">
        <v>15</v>
      </c>
      <c r="NY92" s="362">
        <f>IF(NM92=24,1,NM92+1)</f>
        <v>17</v>
      </c>
      <c r="NZ92" s="365" t="s">
        <v>5</v>
      </c>
      <c r="OA92" s="365" t="s">
        <v>6</v>
      </c>
      <c r="OB92" s="365" t="s">
        <v>7</v>
      </c>
      <c r="OC92" s="365" t="s">
        <v>8</v>
      </c>
      <c r="OD92" s="365" t="s">
        <v>9</v>
      </c>
      <c r="OE92" s="365" t="s">
        <v>10</v>
      </c>
      <c r="OF92" s="365" t="s">
        <v>11</v>
      </c>
      <c r="OG92" s="365" t="s">
        <v>12</v>
      </c>
      <c r="OH92" s="365" t="s">
        <v>13</v>
      </c>
      <c r="OI92" s="365" t="s">
        <v>14</v>
      </c>
      <c r="OJ92" s="365" t="s">
        <v>15</v>
      </c>
      <c r="OK92" s="362">
        <f>IF(NY92=24,1,NY92+1)</f>
        <v>18</v>
      </c>
      <c r="OL92" s="365" t="s">
        <v>5</v>
      </c>
      <c r="OM92" s="365" t="s">
        <v>6</v>
      </c>
      <c r="ON92" s="365" t="s">
        <v>7</v>
      </c>
      <c r="OO92" s="365" t="s">
        <v>8</v>
      </c>
      <c r="OP92" s="365" t="s">
        <v>9</v>
      </c>
      <c r="OQ92" s="365" t="s">
        <v>10</v>
      </c>
      <c r="OR92" s="365" t="s">
        <v>11</v>
      </c>
      <c r="OS92" s="365" t="s">
        <v>12</v>
      </c>
      <c r="OT92" s="365" t="s">
        <v>13</v>
      </c>
      <c r="OU92" s="365" t="s">
        <v>14</v>
      </c>
      <c r="OV92" s="365" t="s">
        <v>15</v>
      </c>
      <c r="OW92" s="362">
        <f>IF(OK92=24,1,OK92+1)</f>
        <v>19</v>
      </c>
      <c r="OX92" s="365" t="s">
        <v>5</v>
      </c>
      <c r="OY92" s="365" t="s">
        <v>6</v>
      </c>
      <c r="OZ92" s="365" t="s">
        <v>7</v>
      </c>
      <c r="PA92" s="365" t="s">
        <v>8</v>
      </c>
      <c r="PB92" s="365" t="s">
        <v>9</v>
      </c>
      <c r="PC92" s="365" t="s">
        <v>10</v>
      </c>
      <c r="PD92" s="365" t="s">
        <v>11</v>
      </c>
      <c r="PE92" s="365" t="s">
        <v>12</v>
      </c>
      <c r="PF92" s="365" t="s">
        <v>13</v>
      </c>
      <c r="PG92" s="365" t="s">
        <v>14</v>
      </c>
      <c r="PH92" s="365" t="s">
        <v>15</v>
      </c>
      <c r="PI92" s="362">
        <f>IF(OW92=24,1,OW92+1)</f>
        <v>20</v>
      </c>
      <c r="PJ92" s="365" t="s">
        <v>5</v>
      </c>
      <c r="PK92" s="365" t="s">
        <v>6</v>
      </c>
      <c r="PL92" s="365" t="s">
        <v>7</v>
      </c>
      <c r="PM92" s="365" t="s">
        <v>8</v>
      </c>
      <c r="PN92" s="365" t="s">
        <v>9</v>
      </c>
      <c r="PO92" s="365" t="s">
        <v>10</v>
      </c>
      <c r="PP92" s="365" t="s">
        <v>11</v>
      </c>
      <c r="PQ92" s="365" t="s">
        <v>12</v>
      </c>
      <c r="PR92" s="365" t="s">
        <v>13</v>
      </c>
      <c r="PS92" s="365" t="s">
        <v>14</v>
      </c>
      <c r="PT92" s="365" t="s">
        <v>15</v>
      </c>
      <c r="PU92" s="362">
        <f>IF(PI92=24,1,PI92+1)</f>
        <v>21</v>
      </c>
      <c r="PV92" s="365" t="s">
        <v>5</v>
      </c>
      <c r="PW92" s="365" t="s">
        <v>6</v>
      </c>
      <c r="PX92" s="365" t="s">
        <v>7</v>
      </c>
      <c r="PY92" s="365" t="s">
        <v>8</v>
      </c>
      <c r="PZ92" s="365" t="s">
        <v>9</v>
      </c>
      <c r="QA92" s="365" t="s">
        <v>10</v>
      </c>
      <c r="QB92" s="365" t="s">
        <v>11</v>
      </c>
      <c r="QC92" s="365" t="s">
        <v>12</v>
      </c>
      <c r="QD92" s="365" t="s">
        <v>13</v>
      </c>
      <c r="QE92" s="365" t="s">
        <v>14</v>
      </c>
      <c r="QF92" s="365" t="s">
        <v>15</v>
      </c>
      <c r="QG92" s="362">
        <v>4</v>
      </c>
      <c r="QH92" s="365" t="s">
        <v>5</v>
      </c>
      <c r="QI92" s="365" t="s">
        <v>6</v>
      </c>
      <c r="QJ92" s="365" t="s">
        <v>7</v>
      </c>
      <c r="QK92" s="365" t="s">
        <v>8</v>
      </c>
      <c r="QL92" s="365" t="s">
        <v>9</v>
      </c>
      <c r="QM92" s="365" t="s">
        <v>10</v>
      </c>
      <c r="QN92" s="365" t="s">
        <v>11</v>
      </c>
      <c r="QO92" s="365" t="s">
        <v>12</v>
      </c>
      <c r="QP92" s="365" t="s">
        <v>13</v>
      </c>
      <c r="QQ92" s="365" t="s">
        <v>14</v>
      </c>
      <c r="QR92" s="365" t="s">
        <v>15</v>
      </c>
      <c r="QS92" s="362">
        <v>5</v>
      </c>
      <c r="QT92" s="365" t="s">
        <v>5</v>
      </c>
      <c r="QU92" s="365" t="s">
        <v>6</v>
      </c>
      <c r="QV92" s="365" t="s">
        <v>7</v>
      </c>
      <c r="QW92" s="365" t="s">
        <v>8</v>
      </c>
      <c r="QX92" s="365" t="s">
        <v>9</v>
      </c>
      <c r="QY92" s="365" t="s">
        <v>10</v>
      </c>
      <c r="QZ92" s="365" t="s">
        <v>11</v>
      </c>
      <c r="RA92" s="365" t="s">
        <v>12</v>
      </c>
      <c r="RB92" s="365" t="s">
        <v>13</v>
      </c>
      <c r="RC92" s="365" t="s">
        <v>14</v>
      </c>
      <c r="RD92" s="365" t="s">
        <v>15</v>
      </c>
      <c r="RE92" s="362">
        <v>6</v>
      </c>
      <c r="RF92" s="365" t="s">
        <v>5</v>
      </c>
      <c r="RG92" s="365" t="s">
        <v>6</v>
      </c>
      <c r="RH92" s="365" t="s">
        <v>7</v>
      </c>
      <c r="RI92" s="365" t="s">
        <v>8</v>
      </c>
      <c r="RJ92" s="365" t="s">
        <v>9</v>
      </c>
      <c r="RK92" s="365" t="s">
        <v>10</v>
      </c>
      <c r="RL92" s="365" t="s">
        <v>11</v>
      </c>
      <c r="RM92" s="365" t="s">
        <v>12</v>
      </c>
      <c r="RN92" s="365" t="s">
        <v>13</v>
      </c>
      <c r="RO92" s="365" t="s">
        <v>14</v>
      </c>
      <c r="RP92" s="365" t="s">
        <v>15</v>
      </c>
      <c r="RQ92" s="362">
        <v>24</v>
      </c>
      <c r="RR92" s="365" t="s">
        <v>5</v>
      </c>
      <c r="RS92" s="365" t="s">
        <v>6</v>
      </c>
      <c r="RT92" s="365" t="s">
        <v>7</v>
      </c>
      <c r="RU92" s="365" t="s">
        <v>8</v>
      </c>
      <c r="RV92" s="365" t="s">
        <v>9</v>
      </c>
      <c r="RW92" s="365" t="s">
        <v>10</v>
      </c>
      <c r="RX92" s="365" t="s">
        <v>11</v>
      </c>
      <c r="RY92" s="365" t="s">
        <v>12</v>
      </c>
      <c r="RZ92" s="365" t="s">
        <v>13</v>
      </c>
      <c r="SA92" s="365" t="s">
        <v>14</v>
      </c>
      <c r="SB92" s="365" t="s">
        <v>15</v>
      </c>
      <c r="SC92" s="362">
        <v>1</v>
      </c>
      <c r="SD92" s="365" t="s">
        <v>5</v>
      </c>
      <c r="SE92" s="365" t="s">
        <v>6</v>
      </c>
      <c r="SF92" s="365" t="s">
        <v>7</v>
      </c>
      <c r="SG92" s="365" t="s">
        <v>8</v>
      </c>
      <c r="SH92" s="365" t="s">
        <v>9</v>
      </c>
      <c r="SI92" s="365" t="s">
        <v>10</v>
      </c>
      <c r="SJ92" s="365" t="s">
        <v>11</v>
      </c>
      <c r="SK92" s="365" t="s">
        <v>12</v>
      </c>
      <c r="SL92" s="365" t="s">
        <v>13</v>
      </c>
      <c r="SM92" s="365" t="s">
        <v>14</v>
      </c>
      <c r="SN92" s="365" t="s">
        <v>15</v>
      </c>
      <c r="SO92" s="362">
        <v>2</v>
      </c>
    </row>
    <row r="93" spans="1:842" s="361" customFormat="1" ht="41.25" customHeight="1">
      <c r="B93" s="1240">
        <v>44101</v>
      </c>
      <c r="C93" s="1241"/>
      <c r="D93" s="366" t="s">
        <v>345</v>
      </c>
      <c r="Q93" s="1079" t="s">
        <v>520</v>
      </c>
      <c r="R93" s="1080"/>
      <c r="S93" s="1080"/>
      <c r="T93" s="1080"/>
      <c r="U93" s="1080"/>
      <c r="V93" s="1080"/>
      <c r="W93" s="1080"/>
      <c r="X93" s="1080"/>
      <c r="Y93" s="1080"/>
      <c r="Z93" s="1080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1"/>
      <c r="AP93" s="1079" t="s">
        <v>535</v>
      </c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080"/>
      <c r="BJ93" s="1080"/>
      <c r="BK93" s="1081"/>
      <c r="BN93" s="1079" t="s">
        <v>540</v>
      </c>
      <c r="BO93" s="1080"/>
      <c r="BP93" s="1080"/>
      <c r="BQ93" s="1080"/>
      <c r="BR93" s="1080"/>
      <c r="BS93" s="1080"/>
      <c r="BT93" s="1080"/>
      <c r="BU93" s="1080"/>
      <c r="BV93" s="1080"/>
      <c r="BW93" s="1080"/>
      <c r="BX93" s="1080"/>
      <c r="BY93" s="1080"/>
      <c r="BZ93" s="1080"/>
      <c r="CA93" s="1080"/>
      <c r="CB93" s="1080"/>
      <c r="CC93" s="1080"/>
      <c r="CD93" s="1080"/>
      <c r="CE93" s="1080"/>
      <c r="CF93" s="1080"/>
      <c r="CG93" s="1080"/>
      <c r="CH93" s="1080"/>
      <c r="CI93" s="1081"/>
      <c r="CL93" s="1079" t="s">
        <v>577</v>
      </c>
      <c r="CM93" s="1080"/>
      <c r="CN93" s="1080"/>
      <c r="CO93" s="1080"/>
      <c r="CP93" s="1080"/>
      <c r="CQ93" s="1080"/>
      <c r="CR93" s="1080"/>
      <c r="CS93" s="1080"/>
      <c r="CT93" s="1080"/>
      <c r="CU93" s="1080"/>
      <c r="CV93" s="1080"/>
      <c r="CW93" s="1080"/>
      <c r="CX93" s="1080"/>
      <c r="CY93" s="1080"/>
      <c r="CZ93" s="1080"/>
      <c r="DA93" s="1080"/>
      <c r="DB93" s="1080"/>
      <c r="DC93" s="1080"/>
      <c r="DD93" s="1080"/>
      <c r="DE93" s="1080"/>
      <c r="DF93" s="1080"/>
      <c r="DG93" s="1081"/>
      <c r="DK93" s="1079" t="s">
        <v>500</v>
      </c>
      <c r="DL93" s="1080"/>
      <c r="DM93" s="1080"/>
      <c r="DN93" s="1080"/>
      <c r="DO93" s="1080"/>
      <c r="DP93" s="1080"/>
      <c r="DQ93" s="1080"/>
      <c r="DR93" s="1080"/>
      <c r="DS93" s="1080"/>
      <c r="DT93" s="1080"/>
      <c r="DU93" s="1080"/>
      <c r="DV93" s="1080"/>
      <c r="DW93" s="1080"/>
      <c r="DX93" s="1080"/>
      <c r="DY93" s="1080"/>
      <c r="DZ93" s="1081"/>
      <c r="EC93" s="1079" t="s">
        <v>519</v>
      </c>
      <c r="ED93" s="1080"/>
      <c r="EE93" s="1080"/>
      <c r="EF93" s="1080"/>
      <c r="EG93" s="1080"/>
      <c r="EH93" s="1080"/>
      <c r="EI93" s="1080"/>
      <c r="EJ93" s="1080"/>
      <c r="EK93" s="1080"/>
      <c r="EL93" s="1080"/>
      <c r="EM93" s="1080"/>
      <c r="EN93" s="1080"/>
      <c r="EO93" s="1080"/>
      <c r="EP93" s="1080"/>
      <c r="EQ93" s="1080"/>
      <c r="ER93" s="1080"/>
      <c r="ES93" s="1080"/>
      <c r="ET93" s="1080"/>
      <c r="EU93" s="1080"/>
      <c r="EV93" s="1080"/>
      <c r="EW93" s="1080"/>
      <c r="EX93" s="1081"/>
      <c r="FA93" s="1079" t="s">
        <v>575</v>
      </c>
      <c r="FB93" s="1080"/>
      <c r="FC93" s="1080"/>
      <c r="FD93" s="1080"/>
      <c r="FE93" s="1080"/>
      <c r="FF93" s="1080"/>
      <c r="FG93" s="1080"/>
      <c r="FH93" s="1080"/>
      <c r="FI93" s="1080"/>
      <c r="FJ93" s="1080"/>
      <c r="FK93" s="1080"/>
      <c r="FL93" s="1080"/>
      <c r="FM93" s="1080"/>
      <c r="FN93" s="1080"/>
      <c r="FO93" s="1080"/>
      <c r="FP93" s="1081"/>
      <c r="FS93" s="616" t="s">
        <v>576</v>
      </c>
      <c r="FT93" s="617"/>
      <c r="FU93" s="617"/>
      <c r="FV93" s="617"/>
      <c r="FW93" s="617"/>
      <c r="FX93" s="617"/>
      <c r="FY93" s="617"/>
      <c r="FZ93" s="617"/>
      <c r="GA93" s="617"/>
      <c r="GB93" s="617"/>
      <c r="GC93" s="617"/>
      <c r="GD93" s="617"/>
      <c r="GE93" s="617"/>
      <c r="GF93" s="617"/>
      <c r="GG93" s="617"/>
      <c r="GH93" s="617"/>
      <c r="GI93" s="617"/>
      <c r="GJ93" s="617"/>
      <c r="GK93" s="617"/>
      <c r="GL93" s="617"/>
      <c r="GM93" s="617"/>
      <c r="GN93" s="618"/>
      <c r="GQ93" s="616" t="s">
        <v>541</v>
      </c>
      <c r="GR93" s="617"/>
      <c r="GS93" s="617"/>
      <c r="GT93" s="617"/>
      <c r="GU93" s="617"/>
      <c r="GV93" s="617"/>
      <c r="GW93" s="617"/>
      <c r="GX93" s="617"/>
      <c r="GY93" s="617"/>
      <c r="GZ93" s="617"/>
      <c r="HA93" s="617"/>
      <c r="HB93" s="617"/>
      <c r="HC93" s="617"/>
      <c r="HD93" s="617"/>
      <c r="HE93" s="617"/>
      <c r="HF93" s="617"/>
      <c r="HG93" s="617"/>
      <c r="HH93" s="617"/>
      <c r="HI93" s="617"/>
      <c r="HJ93" s="617"/>
      <c r="HK93" s="617"/>
      <c r="HL93" s="618"/>
      <c r="HQ93" s="608"/>
      <c r="HS93" s="608"/>
      <c r="HU93" s="608"/>
      <c r="HW93" s="608"/>
      <c r="HY93" s="608"/>
      <c r="IA93" s="608"/>
      <c r="IC93" s="608"/>
      <c r="IE93" s="608"/>
      <c r="IG93" s="608"/>
      <c r="II93" s="608"/>
      <c r="IK93" s="608"/>
      <c r="IM93" s="608"/>
      <c r="IO93" s="608"/>
      <c r="IQ93" s="608"/>
      <c r="IS93" s="608"/>
      <c r="IU93" s="608"/>
      <c r="IW93" s="608"/>
      <c r="JI93" s="1079" t="s">
        <v>498</v>
      </c>
      <c r="JJ93" s="1080"/>
      <c r="JK93" s="1080"/>
      <c r="JL93" s="1080"/>
      <c r="JM93" s="1080"/>
      <c r="JN93" s="1080"/>
      <c r="JO93" s="1080"/>
      <c r="JP93" s="1080"/>
      <c r="JQ93" s="1080"/>
      <c r="JR93" s="1080"/>
      <c r="JS93" s="1080"/>
      <c r="JT93" s="1080"/>
      <c r="JU93" s="1080"/>
      <c r="JV93" s="1080"/>
      <c r="JW93" s="1080"/>
      <c r="JX93" s="1081"/>
      <c r="ADK93" s="367"/>
      <c r="ADL93" s="367"/>
      <c r="AFE93" s="368"/>
      <c r="AFF93" s="368"/>
      <c r="AFG93" s="368"/>
      <c r="AFH93" s="368"/>
      <c r="AFI93" s="368"/>
      <c r="AFJ93" s="368"/>
    </row>
    <row r="94" spans="1:842" s="361" customFormat="1" ht="41.25" customHeight="1">
      <c r="B94" s="1242"/>
      <c r="C94" s="1243"/>
      <c r="D94" s="366" t="s">
        <v>346</v>
      </c>
      <c r="GD94" s="619" t="s">
        <v>464</v>
      </c>
      <c r="GE94" s="620"/>
      <c r="GF94" s="620"/>
      <c r="GG94" s="620"/>
      <c r="GH94" s="620"/>
      <c r="GI94" s="620"/>
      <c r="GJ94" s="620"/>
      <c r="GK94" s="620"/>
      <c r="GL94" s="620"/>
      <c r="GM94" s="620"/>
      <c r="GN94" s="620"/>
      <c r="GO94" s="620"/>
      <c r="GP94" s="620"/>
      <c r="GQ94" s="620"/>
      <c r="GR94" s="620"/>
      <c r="GS94" s="621"/>
      <c r="GV94" s="619" t="s">
        <v>465</v>
      </c>
      <c r="GW94" s="620"/>
      <c r="GX94" s="620"/>
      <c r="GY94" s="620"/>
      <c r="GZ94" s="620"/>
      <c r="HA94" s="620"/>
      <c r="HB94" s="620"/>
      <c r="HC94" s="620"/>
      <c r="HD94" s="620"/>
      <c r="HE94" s="620"/>
      <c r="HF94" s="620"/>
      <c r="HG94" s="620"/>
      <c r="HH94" s="620"/>
      <c r="HI94" s="620"/>
      <c r="HJ94" s="620"/>
      <c r="HK94" s="621"/>
      <c r="HN94" s="1119" t="s">
        <v>466</v>
      </c>
      <c r="HO94" s="1120"/>
      <c r="HP94" s="1120"/>
      <c r="HQ94" s="1120"/>
      <c r="HR94" s="1120"/>
      <c r="HS94" s="1120"/>
      <c r="HT94" s="1120"/>
      <c r="HU94" s="1120"/>
      <c r="HV94" s="1120"/>
      <c r="HW94" s="1120"/>
      <c r="HX94" s="1120"/>
      <c r="HY94" s="1120"/>
      <c r="HZ94" s="1120"/>
      <c r="IA94" s="1120"/>
      <c r="IB94" s="1120"/>
      <c r="IC94" s="1121"/>
      <c r="IF94" s="1119" t="s">
        <v>433</v>
      </c>
      <c r="IG94" s="1120"/>
      <c r="IH94" s="1120"/>
      <c r="II94" s="1120"/>
      <c r="IJ94" s="1120"/>
      <c r="IK94" s="1120"/>
      <c r="IL94" s="1120"/>
      <c r="IM94" s="1120"/>
      <c r="IN94" s="1120"/>
      <c r="IO94" s="1120"/>
      <c r="IP94" s="1120"/>
      <c r="IQ94" s="1120"/>
      <c r="IR94" s="1120"/>
      <c r="IS94" s="1120"/>
      <c r="IT94" s="1120"/>
      <c r="IU94" s="1121"/>
      <c r="IX94" s="1119" t="s">
        <v>462</v>
      </c>
      <c r="IY94" s="1120"/>
      <c r="IZ94" s="1120"/>
      <c r="JA94" s="1120"/>
      <c r="JB94" s="1120"/>
      <c r="JC94" s="1120"/>
      <c r="JD94" s="1120"/>
      <c r="JE94" s="1120"/>
      <c r="JF94" s="1120"/>
      <c r="JG94" s="1120"/>
      <c r="JH94" s="1120"/>
      <c r="JI94" s="1120"/>
      <c r="JJ94" s="1120"/>
      <c r="JK94" s="1120"/>
      <c r="JL94" s="1120"/>
      <c r="JM94" s="1121"/>
      <c r="JP94" s="1119" t="s">
        <v>463</v>
      </c>
      <c r="JQ94" s="1120"/>
      <c r="JR94" s="1120"/>
      <c r="JS94" s="1120"/>
      <c r="JT94" s="1120"/>
      <c r="JU94" s="1120"/>
      <c r="JV94" s="1120"/>
      <c r="JW94" s="1120"/>
      <c r="JX94" s="1120"/>
      <c r="JY94" s="1120"/>
      <c r="JZ94" s="1120"/>
      <c r="KA94" s="1120"/>
      <c r="KB94" s="1120"/>
      <c r="KC94" s="1120"/>
      <c r="KD94" s="1120"/>
      <c r="KE94" s="1121"/>
      <c r="NL94" s="367"/>
      <c r="NM94" s="367"/>
      <c r="NN94" s="367"/>
      <c r="NO94" s="367"/>
      <c r="NP94" s="367"/>
      <c r="NQ94" s="367"/>
      <c r="NR94" s="367"/>
      <c r="NS94" s="367"/>
      <c r="NT94" s="367"/>
      <c r="NU94" s="367"/>
      <c r="NV94" s="367"/>
      <c r="NW94" s="367"/>
      <c r="NX94" s="367"/>
      <c r="NY94" s="367"/>
      <c r="NZ94" s="367"/>
      <c r="OA94" s="367"/>
      <c r="OB94" s="367"/>
      <c r="OC94" s="367"/>
      <c r="OD94" s="367"/>
      <c r="OE94" s="367"/>
      <c r="OF94" s="367"/>
      <c r="PY94" s="368"/>
      <c r="PZ94" s="368"/>
      <c r="QA94" s="368"/>
      <c r="QB94" s="368"/>
      <c r="QC94" s="368"/>
      <c r="QD94" s="368"/>
    </row>
    <row r="95" spans="1:842" s="361" customFormat="1" ht="41.25" customHeight="1">
      <c r="B95" s="1240">
        <v>44101</v>
      </c>
      <c r="C95" s="1241"/>
      <c r="D95" s="613"/>
      <c r="E95" s="362">
        <v>8</v>
      </c>
      <c r="F95" s="363" t="s">
        <v>5</v>
      </c>
      <c r="G95" s="363" t="s">
        <v>6</v>
      </c>
      <c r="H95" s="363" t="s">
        <v>7</v>
      </c>
      <c r="I95" s="363" t="s">
        <v>8</v>
      </c>
      <c r="J95" s="363" t="s">
        <v>9</v>
      </c>
      <c r="K95" s="363" t="s">
        <v>10</v>
      </c>
      <c r="L95" s="363" t="s">
        <v>11</v>
      </c>
      <c r="M95" s="363" t="s">
        <v>12</v>
      </c>
      <c r="N95" s="363" t="s">
        <v>13</v>
      </c>
      <c r="O95" s="363" t="s">
        <v>14</v>
      </c>
      <c r="P95" s="363" t="s">
        <v>15</v>
      </c>
      <c r="Q95" s="362">
        <f>IF(E95=24,1,E95+1)</f>
        <v>9</v>
      </c>
      <c r="R95" s="364" t="s">
        <v>5</v>
      </c>
      <c r="S95" s="364" t="s">
        <v>6</v>
      </c>
      <c r="T95" s="364" t="s">
        <v>7</v>
      </c>
      <c r="U95" s="364" t="s">
        <v>8</v>
      </c>
      <c r="V95" s="364" t="s">
        <v>9</v>
      </c>
      <c r="W95" s="364" t="s">
        <v>10</v>
      </c>
      <c r="X95" s="364" t="s">
        <v>11</v>
      </c>
      <c r="Y95" s="364" t="s">
        <v>12</v>
      </c>
      <c r="Z95" s="364" t="s">
        <v>13</v>
      </c>
      <c r="AA95" s="364" t="s">
        <v>14</v>
      </c>
      <c r="AB95" s="364" t="s">
        <v>15</v>
      </c>
      <c r="AC95" s="362">
        <f>IF(Q95=24,1,Q95+1)</f>
        <v>10</v>
      </c>
      <c r="AD95" s="363" t="s">
        <v>5</v>
      </c>
      <c r="AE95" s="363" t="s">
        <v>6</v>
      </c>
      <c r="AF95" s="363" t="s">
        <v>7</v>
      </c>
      <c r="AG95" s="363" t="s">
        <v>8</v>
      </c>
      <c r="AH95" s="363" t="s">
        <v>9</v>
      </c>
      <c r="AI95" s="363" t="s">
        <v>10</v>
      </c>
      <c r="AJ95" s="363" t="s">
        <v>11</v>
      </c>
      <c r="AK95" s="363" t="s">
        <v>12</v>
      </c>
      <c r="AL95" s="363" t="s">
        <v>13</v>
      </c>
      <c r="AM95" s="363" t="s">
        <v>14</v>
      </c>
      <c r="AN95" s="363" t="s">
        <v>15</v>
      </c>
      <c r="AO95" s="362">
        <f>IF(AC95=24,1,AC95+1)</f>
        <v>11</v>
      </c>
      <c r="AP95" s="363" t="s">
        <v>5</v>
      </c>
      <c r="AQ95" s="363" t="s">
        <v>6</v>
      </c>
      <c r="AR95" s="363" t="s">
        <v>7</v>
      </c>
      <c r="AS95" s="363" t="s">
        <v>8</v>
      </c>
      <c r="AT95" s="363" t="s">
        <v>9</v>
      </c>
      <c r="AU95" s="363" t="s">
        <v>10</v>
      </c>
      <c r="AV95" s="363" t="s">
        <v>11</v>
      </c>
      <c r="AW95" s="363" t="s">
        <v>12</v>
      </c>
      <c r="AX95" s="363" t="s">
        <v>13</v>
      </c>
      <c r="AY95" s="363" t="s">
        <v>14</v>
      </c>
      <c r="AZ95" s="363" t="s">
        <v>15</v>
      </c>
      <c r="BA95" s="362">
        <f>IF(AO95=24,1,AO95+1)</f>
        <v>12</v>
      </c>
      <c r="BB95" s="364" t="s">
        <v>5</v>
      </c>
      <c r="BC95" s="364" t="s">
        <v>6</v>
      </c>
      <c r="BD95" s="364" t="s">
        <v>7</v>
      </c>
      <c r="BE95" s="364" t="s">
        <v>8</v>
      </c>
      <c r="BF95" s="364" t="s">
        <v>9</v>
      </c>
      <c r="BG95" s="364" t="s">
        <v>10</v>
      </c>
      <c r="BH95" s="364" t="s">
        <v>11</v>
      </c>
      <c r="BI95" s="364" t="s">
        <v>12</v>
      </c>
      <c r="BJ95" s="364" t="s">
        <v>13</v>
      </c>
      <c r="BK95" s="364" t="s">
        <v>14</v>
      </c>
      <c r="BL95" s="364" t="s">
        <v>15</v>
      </c>
      <c r="BM95" s="362">
        <f>IF(BA95=24,1,BA95+1)</f>
        <v>13</v>
      </c>
      <c r="BN95" s="363" t="s">
        <v>5</v>
      </c>
      <c r="BO95" s="363" t="s">
        <v>6</v>
      </c>
      <c r="BP95" s="363" t="s">
        <v>7</v>
      </c>
      <c r="BQ95" s="363" t="s">
        <v>8</v>
      </c>
      <c r="BR95" s="363" t="s">
        <v>9</v>
      </c>
      <c r="BS95" s="363" t="s">
        <v>10</v>
      </c>
      <c r="BT95" s="363" t="s">
        <v>11</v>
      </c>
      <c r="BU95" s="363" t="s">
        <v>12</v>
      </c>
      <c r="BV95" s="363" t="s">
        <v>13</v>
      </c>
      <c r="BW95" s="363" t="s">
        <v>14</v>
      </c>
      <c r="BX95" s="363" t="s">
        <v>15</v>
      </c>
      <c r="BY95" s="362">
        <f>IF(BM95=24,1,BM95+1)</f>
        <v>14</v>
      </c>
      <c r="BZ95" s="365" t="s">
        <v>5</v>
      </c>
      <c r="CA95" s="365" t="s">
        <v>6</v>
      </c>
      <c r="CB95" s="365" t="s">
        <v>7</v>
      </c>
      <c r="CC95" s="365" t="s">
        <v>8</v>
      </c>
      <c r="CD95" s="365" t="s">
        <v>9</v>
      </c>
      <c r="CE95" s="365" t="s">
        <v>10</v>
      </c>
      <c r="CF95" s="365" t="s">
        <v>11</v>
      </c>
      <c r="CG95" s="365" t="s">
        <v>12</v>
      </c>
      <c r="CH95" s="365" t="s">
        <v>13</v>
      </c>
      <c r="CI95" s="365" t="s">
        <v>14</v>
      </c>
      <c r="CJ95" s="365" t="s">
        <v>15</v>
      </c>
      <c r="CK95" s="362">
        <f>IF(BY95=24,1,BY95+1)</f>
        <v>15</v>
      </c>
      <c r="CL95" s="364" t="s">
        <v>5</v>
      </c>
      <c r="CM95" s="364" t="s">
        <v>6</v>
      </c>
      <c r="CN95" s="364" t="s">
        <v>7</v>
      </c>
      <c r="CO95" s="364" t="s">
        <v>8</v>
      </c>
      <c r="CP95" s="364" t="s">
        <v>9</v>
      </c>
      <c r="CQ95" s="364" t="s">
        <v>10</v>
      </c>
      <c r="CR95" s="364" t="s">
        <v>11</v>
      </c>
      <c r="CS95" s="364" t="s">
        <v>12</v>
      </c>
      <c r="CT95" s="364" t="s">
        <v>13</v>
      </c>
      <c r="CU95" s="364" t="s">
        <v>14</v>
      </c>
      <c r="CV95" s="364" t="s">
        <v>15</v>
      </c>
      <c r="CW95" s="362">
        <f>IF(CK95=24,1,CK95+1)</f>
        <v>16</v>
      </c>
      <c r="CX95" s="365" t="s">
        <v>5</v>
      </c>
      <c r="CY95" s="365" t="s">
        <v>6</v>
      </c>
      <c r="CZ95" s="365" t="s">
        <v>7</v>
      </c>
      <c r="DA95" s="365" t="s">
        <v>8</v>
      </c>
      <c r="DB95" s="365" t="s">
        <v>9</v>
      </c>
      <c r="DC95" s="365" t="s">
        <v>10</v>
      </c>
      <c r="DD95" s="365" t="s">
        <v>11</v>
      </c>
      <c r="DE95" s="365" t="s">
        <v>12</v>
      </c>
      <c r="DF95" s="365" t="s">
        <v>13</v>
      </c>
      <c r="DG95" s="365" t="s">
        <v>14</v>
      </c>
      <c r="DH95" s="365" t="s">
        <v>15</v>
      </c>
      <c r="DI95" s="362">
        <f>IF(CW95=24,1,CW95+1)</f>
        <v>17</v>
      </c>
      <c r="DJ95" s="365" t="s">
        <v>5</v>
      </c>
      <c r="DK95" s="365" t="s">
        <v>6</v>
      </c>
      <c r="DL95" s="365" t="s">
        <v>7</v>
      </c>
      <c r="DM95" s="365" t="s">
        <v>8</v>
      </c>
      <c r="DN95" s="365" t="s">
        <v>9</v>
      </c>
      <c r="DO95" s="365" t="s">
        <v>10</v>
      </c>
      <c r="DP95" s="365" t="s">
        <v>11</v>
      </c>
      <c r="DQ95" s="365" t="s">
        <v>12</v>
      </c>
      <c r="DR95" s="365" t="s">
        <v>13</v>
      </c>
      <c r="DS95" s="365" t="s">
        <v>14</v>
      </c>
      <c r="DT95" s="365" t="s">
        <v>15</v>
      </c>
      <c r="DU95" s="362">
        <f>IF(DI95=24,1,DI95+1)</f>
        <v>18</v>
      </c>
      <c r="DV95" s="365" t="s">
        <v>5</v>
      </c>
      <c r="DW95" s="365" t="s">
        <v>6</v>
      </c>
      <c r="DX95" s="365" t="s">
        <v>7</v>
      </c>
      <c r="DY95" s="365" t="s">
        <v>8</v>
      </c>
      <c r="DZ95" s="365" t="s">
        <v>9</v>
      </c>
      <c r="EA95" s="365" t="s">
        <v>10</v>
      </c>
      <c r="EB95" s="365" t="s">
        <v>11</v>
      </c>
      <c r="EC95" s="365" t="s">
        <v>12</v>
      </c>
      <c r="ED95" s="365" t="s">
        <v>13</v>
      </c>
      <c r="EE95" s="365" t="s">
        <v>14</v>
      </c>
      <c r="EF95" s="365" t="s">
        <v>15</v>
      </c>
      <c r="EG95" s="362">
        <f>IF(DU95=24,1,DU95+1)</f>
        <v>19</v>
      </c>
      <c r="EH95" s="365" t="s">
        <v>5</v>
      </c>
      <c r="EI95" s="365" t="s">
        <v>6</v>
      </c>
      <c r="EJ95" s="365" t="s">
        <v>7</v>
      </c>
      <c r="EK95" s="365" t="s">
        <v>8</v>
      </c>
      <c r="EL95" s="365" t="s">
        <v>9</v>
      </c>
      <c r="EM95" s="365" t="s">
        <v>10</v>
      </c>
      <c r="EN95" s="365" t="s">
        <v>11</v>
      </c>
      <c r="EO95" s="365" t="s">
        <v>12</v>
      </c>
      <c r="EP95" s="365" t="s">
        <v>13</v>
      </c>
      <c r="EQ95" s="365" t="s">
        <v>14</v>
      </c>
      <c r="ER95" s="365" t="s">
        <v>15</v>
      </c>
      <c r="ES95" s="362">
        <f>IF(EG95=24,1,EG95+1)</f>
        <v>20</v>
      </c>
      <c r="ET95" s="365" t="s">
        <v>5</v>
      </c>
      <c r="EU95" s="365" t="s">
        <v>6</v>
      </c>
      <c r="EV95" s="365" t="s">
        <v>7</v>
      </c>
      <c r="EW95" s="365" t="s">
        <v>8</v>
      </c>
      <c r="EX95" s="365" t="s">
        <v>9</v>
      </c>
      <c r="EY95" s="365" t="s">
        <v>10</v>
      </c>
      <c r="EZ95" s="365" t="s">
        <v>11</v>
      </c>
      <c r="FA95" s="365" t="s">
        <v>12</v>
      </c>
      <c r="FB95" s="365" t="s">
        <v>13</v>
      </c>
      <c r="FC95" s="365" t="s">
        <v>14</v>
      </c>
      <c r="FD95" s="365" t="s">
        <v>15</v>
      </c>
      <c r="FE95" s="362">
        <f>IF(ES95=24,1,ES95+1)</f>
        <v>21</v>
      </c>
      <c r="FF95" s="365" t="s">
        <v>5</v>
      </c>
      <c r="FG95" s="365" t="s">
        <v>6</v>
      </c>
      <c r="FH95" s="365" t="s">
        <v>7</v>
      </c>
      <c r="FI95" s="365" t="s">
        <v>8</v>
      </c>
      <c r="FJ95" s="365" t="s">
        <v>9</v>
      </c>
      <c r="FK95" s="365" t="s">
        <v>10</v>
      </c>
      <c r="FL95" s="365" t="s">
        <v>11</v>
      </c>
      <c r="FM95" s="365" t="s">
        <v>12</v>
      </c>
      <c r="FN95" s="365" t="s">
        <v>13</v>
      </c>
      <c r="FO95" s="365" t="s">
        <v>14</v>
      </c>
      <c r="FP95" s="365" t="s">
        <v>15</v>
      </c>
      <c r="FQ95" s="362">
        <f>IF(FE95=24,1,FE95+1)</f>
        <v>22</v>
      </c>
      <c r="FR95" s="365" t="s">
        <v>5</v>
      </c>
      <c r="FS95" s="365" t="s">
        <v>6</v>
      </c>
      <c r="FT95" s="365" t="s">
        <v>7</v>
      </c>
      <c r="FU95" s="365" t="s">
        <v>8</v>
      </c>
      <c r="FV95" s="365" t="s">
        <v>9</v>
      </c>
      <c r="FW95" s="365" t="s">
        <v>10</v>
      </c>
      <c r="FX95" s="365" t="s">
        <v>11</v>
      </c>
      <c r="FY95" s="365" t="s">
        <v>12</v>
      </c>
      <c r="FZ95" s="365" t="s">
        <v>13</v>
      </c>
      <c r="GA95" s="365" t="s">
        <v>14</v>
      </c>
      <c r="GB95" s="365" t="s">
        <v>15</v>
      </c>
      <c r="GC95" s="362">
        <f>IF(FQ95=24,1,FQ95+1)</f>
        <v>23</v>
      </c>
      <c r="GD95" s="365" t="s">
        <v>5</v>
      </c>
      <c r="GE95" s="365" t="s">
        <v>6</v>
      </c>
      <c r="GF95" s="365" t="s">
        <v>7</v>
      </c>
      <c r="GG95" s="365" t="s">
        <v>8</v>
      </c>
      <c r="GH95" s="365" t="s">
        <v>9</v>
      </c>
      <c r="GI95" s="365" t="s">
        <v>10</v>
      </c>
      <c r="GJ95" s="365" t="s">
        <v>11</v>
      </c>
      <c r="GK95" s="365" t="s">
        <v>12</v>
      </c>
      <c r="GL95" s="365" t="s">
        <v>13</v>
      </c>
      <c r="GM95" s="365" t="s">
        <v>14</v>
      </c>
      <c r="GN95" s="365" t="s">
        <v>15</v>
      </c>
      <c r="GO95" s="362">
        <f>IF(GC95=24,1,GC95+1)</f>
        <v>24</v>
      </c>
      <c r="GP95" s="365" t="s">
        <v>5</v>
      </c>
      <c r="GQ95" s="365" t="s">
        <v>6</v>
      </c>
      <c r="GR95" s="365" t="s">
        <v>7</v>
      </c>
      <c r="GS95" s="365" t="s">
        <v>8</v>
      </c>
      <c r="GT95" s="365" t="s">
        <v>9</v>
      </c>
      <c r="GU95" s="365" t="s">
        <v>10</v>
      </c>
      <c r="GV95" s="365" t="s">
        <v>11</v>
      </c>
      <c r="GW95" s="365" t="s">
        <v>12</v>
      </c>
      <c r="GX95" s="365" t="s">
        <v>13</v>
      </c>
      <c r="GY95" s="365" t="s">
        <v>14</v>
      </c>
      <c r="GZ95" s="365" t="s">
        <v>15</v>
      </c>
      <c r="HA95" s="362">
        <f>IF(GO95=24,1,GO95+1)</f>
        <v>1</v>
      </c>
      <c r="HB95" s="365" t="s">
        <v>5</v>
      </c>
      <c r="HC95" s="365" t="s">
        <v>6</v>
      </c>
      <c r="HD95" s="365" t="s">
        <v>7</v>
      </c>
      <c r="HE95" s="365" t="s">
        <v>8</v>
      </c>
      <c r="HF95" s="365" t="s">
        <v>9</v>
      </c>
      <c r="HG95" s="365" t="s">
        <v>10</v>
      </c>
      <c r="HH95" s="365" t="s">
        <v>11</v>
      </c>
      <c r="HI95" s="365" t="s">
        <v>12</v>
      </c>
      <c r="HJ95" s="365" t="s">
        <v>13</v>
      </c>
      <c r="HK95" s="365" t="s">
        <v>14</v>
      </c>
      <c r="HL95" s="365" t="s">
        <v>15</v>
      </c>
      <c r="HM95" s="362">
        <f>IF(HA95=24,1,HA95+1)</f>
        <v>2</v>
      </c>
      <c r="HN95" s="365" t="s">
        <v>5</v>
      </c>
      <c r="HO95" s="365" t="s">
        <v>6</v>
      </c>
      <c r="HP95" s="365" t="s">
        <v>7</v>
      </c>
      <c r="HQ95" s="365" t="s">
        <v>8</v>
      </c>
      <c r="HR95" s="365" t="s">
        <v>9</v>
      </c>
      <c r="HS95" s="365" t="s">
        <v>10</v>
      </c>
      <c r="HT95" s="365" t="s">
        <v>11</v>
      </c>
      <c r="HU95" s="365" t="s">
        <v>12</v>
      </c>
      <c r="HV95" s="365" t="s">
        <v>13</v>
      </c>
      <c r="HW95" s="365" t="s">
        <v>14</v>
      </c>
      <c r="HX95" s="365" t="s">
        <v>15</v>
      </c>
      <c r="HY95" s="362">
        <f>IF(HM95=24,1,HM95+1)</f>
        <v>3</v>
      </c>
      <c r="HZ95" s="365" t="s">
        <v>5</v>
      </c>
      <c r="IA95" s="365" t="s">
        <v>6</v>
      </c>
      <c r="IB95" s="365" t="s">
        <v>7</v>
      </c>
      <c r="IC95" s="365" t="s">
        <v>8</v>
      </c>
      <c r="ID95" s="365" t="s">
        <v>9</v>
      </c>
      <c r="IE95" s="365" t="s">
        <v>10</v>
      </c>
      <c r="IF95" s="365" t="s">
        <v>11</v>
      </c>
      <c r="IG95" s="365" t="s">
        <v>12</v>
      </c>
      <c r="IH95" s="365" t="s">
        <v>13</v>
      </c>
      <c r="II95" s="365" t="s">
        <v>14</v>
      </c>
      <c r="IJ95" s="365" t="s">
        <v>15</v>
      </c>
      <c r="IK95" s="362">
        <f>IF(HY95=24,1,HY95+1)</f>
        <v>4</v>
      </c>
      <c r="IL95" s="365" t="s">
        <v>5</v>
      </c>
      <c r="IM95" s="365" t="s">
        <v>6</v>
      </c>
      <c r="IN95" s="365" t="s">
        <v>7</v>
      </c>
      <c r="IO95" s="365" t="s">
        <v>8</v>
      </c>
      <c r="IP95" s="365" t="s">
        <v>9</v>
      </c>
      <c r="IQ95" s="365" t="s">
        <v>10</v>
      </c>
      <c r="IR95" s="365" t="s">
        <v>11</v>
      </c>
      <c r="IS95" s="365" t="s">
        <v>12</v>
      </c>
      <c r="IT95" s="365" t="s">
        <v>13</v>
      </c>
      <c r="IU95" s="365" t="s">
        <v>14</v>
      </c>
      <c r="IV95" s="365" t="s">
        <v>15</v>
      </c>
      <c r="IW95" s="362">
        <f>IF(IK95=24,1,IK95+1)</f>
        <v>5</v>
      </c>
      <c r="IX95" s="365" t="s">
        <v>5</v>
      </c>
      <c r="IY95" s="365" t="s">
        <v>6</v>
      </c>
      <c r="IZ95" s="365" t="s">
        <v>7</v>
      </c>
      <c r="JA95" s="365" t="s">
        <v>8</v>
      </c>
      <c r="JB95" s="365" t="s">
        <v>9</v>
      </c>
      <c r="JC95" s="365" t="s">
        <v>10</v>
      </c>
      <c r="JD95" s="365" t="s">
        <v>11</v>
      </c>
      <c r="JE95" s="365" t="s">
        <v>12</v>
      </c>
      <c r="JF95" s="365" t="s">
        <v>13</v>
      </c>
      <c r="JG95" s="365" t="s">
        <v>14</v>
      </c>
      <c r="JH95" s="365" t="s">
        <v>15</v>
      </c>
      <c r="JI95" s="362">
        <f>IF(IW95=24,1,IW95+1)</f>
        <v>6</v>
      </c>
      <c r="JJ95" s="365" t="s">
        <v>5</v>
      </c>
      <c r="JK95" s="365" t="s">
        <v>6</v>
      </c>
      <c r="JL95" s="365" t="s">
        <v>7</v>
      </c>
      <c r="JM95" s="365" t="s">
        <v>8</v>
      </c>
      <c r="JN95" s="365" t="s">
        <v>9</v>
      </c>
      <c r="JO95" s="365" t="s">
        <v>10</v>
      </c>
      <c r="JP95" s="365" t="s">
        <v>11</v>
      </c>
      <c r="JQ95" s="365" t="s">
        <v>12</v>
      </c>
      <c r="JR95" s="365" t="s">
        <v>13</v>
      </c>
      <c r="JS95" s="365" t="s">
        <v>14</v>
      </c>
      <c r="JT95" s="365" t="s">
        <v>15</v>
      </c>
      <c r="JU95" s="362">
        <f>IF(JI95=24,1,JI95+1)</f>
        <v>7</v>
      </c>
      <c r="JV95" s="365" t="s">
        <v>5</v>
      </c>
      <c r="JW95" s="365" t="s">
        <v>6</v>
      </c>
      <c r="JX95" s="365" t="s">
        <v>7</v>
      </c>
      <c r="JY95" s="365" t="s">
        <v>8</v>
      </c>
      <c r="JZ95" s="365" t="s">
        <v>9</v>
      </c>
      <c r="KA95" s="365" t="s">
        <v>10</v>
      </c>
      <c r="KB95" s="365" t="s">
        <v>11</v>
      </c>
      <c r="KC95" s="365" t="s">
        <v>12</v>
      </c>
      <c r="KD95" s="365" t="s">
        <v>13</v>
      </c>
      <c r="KE95" s="365" t="s">
        <v>14</v>
      </c>
      <c r="KF95" s="365" t="s">
        <v>15</v>
      </c>
      <c r="KG95" s="362">
        <f>IF(JU95=24,1,JU95+1)</f>
        <v>8</v>
      </c>
      <c r="KH95" s="365" t="s">
        <v>5</v>
      </c>
      <c r="KI95" s="365" t="s">
        <v>6</v>
      </c>
      <c r="KJ95" s="365" t="s">
        <v>7</v>
      </c>
      <c r="KK95" s="365" t="s">
        <v>8</v>
      </c>
      <c r="KL95" s="365" t="s">
        <v>9</v>
      </c>
      <c r="KM95" s="365" t="s">
        <v>10</v>
      </c>
      <c r="KN95" s="365" t="s">
        <v>11</v>
      </c>
      <c r="KO95" s="365" t="s">
        <v>12</v>
      </c>
      <c r="KP95" s="365" t="s">
        <v>13</v>
      </c>
      <c r="KQ95" s="365" t="s">
        <v>14</v>
      </c>
      <c r="KR95" s="365" t="s">
        <v>15</v>
      </c>
      <c r="KS95" s="362">
        <f>IF(KG95=24,1,KG95+1)</f>
        <v>9</v>
      </c>
      <c r="KT95" s="365" t="s">
        <v>5</v>
      </c>
      <c r="KU95" s="365" t="s">
        <v>6</v>
      </c>
      <c r="KV95" s="365" t="s">
        <v>7</v>
      </c>
      <c r="KW95" s="365" t="s">
        <v>8</v>
      </c>
      <c r="KX95" s="365" t="s">
        <v>9</v>
      </c>
      <c r="KY95" s="365" t="s">
        <v>10</v>
      </c>
      <c r="KZ95" s="365" t="s">
        <v>11</v>
      </c>
      <c r="LA95" s="365" t="s">
        <v>12</v>
      </c>
      <c r="LB95" s="365" t="s">
        <v>13</v>
      </c>
      <c r="LC95" s="365" t="s">
        <v>14</v>
      </c>
      <c r="LD95" s="365" t="s">
        <v>15</v>
      </c>
      <c r="LE95" s="362">
        <f>IF(KS95=24,1,KS95+1)</f>
        <v>10</v>
      </c>
      <c r="LF95" s="365" t="s">
        <v>5</v>
      </c>
      <c r="LG95" s="365" t="s">
        <v>6</v>
      </c>
      <c r="LH95" s="365" t="s">
        <v>7</v>
      </c>
      <c r="LI95" s="365" t="s">
        <v>8</v>
      </c>
      <c r="LJ95" s="365" t="s">
        <v>9</v>
      </c>
      <c r="LK95" s="365" t="s">
        <v>10</v>
      </c>
      <c r="LL95" s="365" t="s">
        <v>11</v>
      </c>
      <c r="LM95" s="365" t="s">
        <v>12</v>
      </c>
      <c r="LN95" s="365" t="s">
        <v>13</v>
      </c>
      <c r="LO95" s="365" t="s">
        <v>14</v>
      </c>
      <c r="LP95" s="365" t="s">
        <v>15</v>
      </c>
      <c r="LQ95" s="362">
        <v>12</v>
      </c>
      <c r="LR95" s="365" t="s">
        <v>5</v>
      </c>
      <c r="LS95" s="365" t="s">
        <v>6</v>
      </c>
      <c r="LT95" s="365" t="s">
        <v>7</v>
      </c>
      <c r="LU95" s="365" t="s">
        <v>8</v>
      </c>
      <c r="LV95" s="365" t="s">
        <v>9</v>
      </c>
      <c r="LW95" s="365" t="s">
        <v>10</v>
      </c>
      <c r="LX95" s="365" t="s">
        <v>11</v>
      </c>
      <c r="LY95" s="365" t="s">
        <v>12</v>
      </c>
      <c r="LZ95" s="365" t="s">
        <v>13</v>
      </c>
      <c r="MA95" s="365" t="s">
        <v>14</v>
      </c>
      <c r="MB95" s="365" t="s">
        <v>15</v>
      </c>
      <c r="MC95" s="362">
        <f>IF(LQ95=24,1,LQ95+1)</f>
        <v>13</v>
      </c>
      <c r="MD95" s="365" t="s">
        <v>5</v>
      </c>
      <c r="ME95" s="365" t="s">
        <v>6</v>
      </c>
      <c r="MF95" s="365" t="s">
        <v>7</v>
      </c>
      <c r="MG95" s="365" t="s">
        <v>8</v>
      </c>
      <c r="MH95" s="365" t="s">
        <v>9</v>
      </c>
      <c r="MI95" s="365" t="s">
        <v>10</v>
      </c>
      <c r="MJ95" s="365" t="s">
        <v>11</v>
      </c>
      <c r="MK95" s="365" t="s">
        <v>12</v>
      </c>
      <c r="ML95" s="365" t="s">
        <v>13</v>
      </c>
      <c r="MM95" s="365" t="s">
        <v>14</v>
      </c>
      <c r="MN95" s="365" t="s">
        <v>15</v>
      </c>
      <c r="MO95" s="362">
        <f>IF(MC95=24,1,MC95+1)</f>
        <v>14</v>
      </c>
      <c r="MP95" s="365" t="s">
        <v>5</v>
      </c>
      <c r="MQ95" s="365" t="s">
        <v>6</v>
      </c>
      <c r="MR95" s="365" t="s">
        <v>7</v>
      </c>
      <c r="MS95" s="365" t="s">
        <v>8</v>
      </c>
      <c r="MT95" s="365" t="s">
        <v>9</v>
      </c>
      <c r="MU95" s="365" t="s">
        <v>10</v>
      </c>
      <c r="MV95" s="365" t="s">
        <v>11</v>
      </c>
      <c r="MW95" s="365" t="s">
        <v>12</v>
      </c>
      <c r="MX95" s="365" t="s">
        <v>13</v>
      </c>
      <c r="MY95" s="365" t="s">
        <v>14</v>
      </c>
      <c r="MZ95" s="365" t="s">
        <v>15</v>
      </c>
      <c r="NA95" s="362">
        <f>IF(MO95=24,1,MO95+1)</f>
        <v>15</v>
      </c>
      <c r="NB95" s="365" t="s">
        <v>5</v>
      </c>
      <c r="NC95" s="365" t="s">
        <v>6</v>
      </c>
      <c r="ND95" s="365" t="s">
        <v>7</v>
      </c>
      <c r="NE95" s="365" t="s">
        <v>8</v>
      </c>
      <c r="NF95" s="365" t="s">
        <v>9</v>
      </c>
      <c r="NG95" s="365" t="s">
        <v>10</v>
      </c>
      <c r="NH95" s="365" t="s">
        <v>11</v>
      </c>
      <c r="NI95" s="365" t="s">
        <v>12</v>
      </c>
      <c r="NJ95" s="365" t="s">
        <v>13</v>
      </c>
      <c r="NK95" s="365" t="s">
        <v>14</v>
      </c>
      <c r="NL95" s="365" t="s">
        <v>15</v>
      </c>
      <c r="NM95" s="362">
        <f>IF(NA95=24,1,NA95+1)</f>
        <v>16</v>
      </c>
      <c r="NN95" s="365" t="s">
        <v>5</v>
      </c>
      <c r="NO95" s="365" t="s">
        <v>6</v>
      </c>
      <c r="NP95" s="365" t="s">
        <v>7</v>
      </c>
      <c r="NQ95" s="365" t="s">
        <v>8</v>
      </c>
      <c r="NR95" s="365" t="s">
        <v>9</v>
      </c>
      <c r="NS95" s="365" t="s">
        <v>10</v>
      </c>
      <c r="NT95" s="365" t="s">
        <v>11</v>
      </c>
      <c r="NU95" s="365" t="s">
        <v>12</v>
      </c>
      <c r="NV95" s="365" t="s">
        <v>13</v>
      </c>
      <c r="NW95" s="365" t="s">
        <v>14</v>
      </c>
      <c r="NX95" s="365" t="s">
        <v>15</v>
      </c>
      <c r="NY95" s="362">
        <f>IF(NM95=24,1,NM95+1)</f>
        <v>17</v>
      </c>
      <c r="NZ95" s="365" t="s">
        <v>5</v>
      </c>
      <c r="OA95" s="365" t="s">
        <v>6</v>
      </c>
      <c r="OB95" s="365" t="s">
        <v>7</v>
      </c>
      <c r="OC95" s="365" t="s">
        <v>8</v>
      </c>
      <c r="OD95" s="365" t="s">
        <v>9</v>
      </c>
      <c r="OE95" s="365" t="s">
        <v>10</v>
      </c>
      <c r="OF95" s="365" t="s">
        <v>11</v>
      </c>
      <c r="OG95" s="365" t="s">
        <v>12</v>
      </c>
      <c r="OH95" s="365" t="s">
        <v>13</v>
      </c>
      <c r="OI95" s="365" t="s">
        <v>14</v>
      </c>
      <c r="OJ95" s="365" t="s">
        <v>15</v>
      </c>
      <c r="OK95" s="362">
        <f>IF(NY95=24,1,NY95+1)</f>
        <v>18</v>
      </c>
      <c r="OL95" s="365" t="s">
        <v>5</v>
      </c>
      <c r="OM95" s="365" t="s">
        <v>6</v>
      </c>
      <c r="ON95" s="365" t="s">
        <v>7</v>
      </c>
      <c r="OO95" s="365" t="s">
        <v>8</v>
      </c>
      <c r="OP95" s="365" t="s">
        <v>9</v>
      </c>
      <c r="OQ95" s="365" t="s">
        <v>10</v>
      </c>
      <c r="OR95" s="365" t="s">
        <v>11</v>
      </c>
      <c r="OS95" s="365" t="s">
        <v>12</v>
      </c>
      <c r="OT95" s="365" t="s">
        <v>13</v>
      </c>
      <c r="OU95" s="365" t="s">
        <v>14</v>
      </c>
      <c r="OV95" s="365" t="s">
        <v>15</v>
      </c>
      <c r="OW95" s="362">
        <f>IF(OK95=24,1,OK95+1)</f>
        <v>19</v>
      </c>
      <c r="OX95" s="365" t="s">
        <v>5</v>
      </c>
      <c r="OY95" s="365" t="s">
        <v>6</v>
      </c>
      <c r="OZ95" s="365" t="s">
        <v>7</v>
      </c>
      <c r="PA95" s="365" t="s">
        <v>8</v>
      </c>
      <c r="PB95" s="365" t="s">
        <v>9</v>
      </c>
      <c r="PC95" s="365" t="s">
        <v>10</v>
      </c>
      <c r="PD95" s="365" t="s">
        <v>11</v>
      </c>
      <c r="PE95" s="365" t="s">
        <v>12</v>
      </c>
      <c r="PF95" s="365" t="s">
        <v>13</v>
      </c>
      <c r="PG95" s="365" t="s">
        <v>14</v>
      </c>
      <c r="PH95" s="365" t="s">
        <v>15</v>
      </c>
      <c r="PI95" s="362">
        <f>IF(OW95=24,1,OW95+1)</f>
        <v>20</v>
      </c>
      <c r="PJ95" s="365" t="s">
        <v>5</v>
      </c>
      <c r="PK95" s="365" t="s">
        <v>6</v>
      </c>
      <c r="PL95" s="365" t="s">
        <v>7</v>
      </c>
      <c r="PM95" s="365" t="s">
        <v>8</v>
      </c>
      <c r="PN95" s="365" t="s">
        <v>9</v>
      </c>
      <c r="PO95" s="365" t="s">
        <v>10</v>
      </c>
      <c r="PP95" s="365" t="s">
        <v>11</v>
      </c>
      <c r="PQ95" s="365" t="s">
        <v>12</v>
      </c>
      <c r="PR95" s="365" t="s">
        <v>13</v>
      </c>
      <c r="PS95" s="365" t="s">
        <v>14</v>
      </c>
      <c r="PT95" s="365" t="s">
        <v>15</v>
      </c>
      <c r="PU95" s="362">
        <f>IF(PI95=24,1,PI95+1)</f>
        <v>21</v>
      </c>
      <c r="PV95" s="365" t="s">
        <v>5</v>
      </c>
      <c r="PW95" s="365" t="s">
        <v>6</v>
      </c>
      <c r="PX95" s="365" t="s">
        <v>7</v>
      </c>
      <c r="PY95" s="365" t="s">
        <v>8</v>
      </c>
      <c r="PZ95" s="365" t="s">
        <v>9</v>
      </c>
      <c r="QA95" s="365" t="s">
        <v>10</v>
      </c>
      <c r="QB95" s="365" t="s">
        <v>11</v>
      </c>
      <c r="QC95" s="365" t="s">
        <v>12</v>
      </c>
      <c r="QD95" s="365" t="s">
        <v>13</v>
      </c>
      <c r="QE95" s="365" t="s">
        <v>14</v>
      </c>
      <c r="QF95" s="365" t="s">
        <v>15</v>
      </c>
      <c r="QG95" s="362">
        <v>4</v>
      </c>
      <c r="QH95" s="365" t="s">
        <v>5</v>
      </c>
      <c r="QI95" s="365" t="s">
        <v>6</v>
      </c>
      <c r="QJ95" s="365" t="s">
        <v>7</v>
      </c>
      <c r="QK95" s="365" t="s">
        <v>8</v>
      </c>
      <c r="QL95" s="365" t="s">
        <v>9</v>
      </c>
      <c r="QM95" s="365" t="s">
        <v>10</v>
      </c>
      <c r="QN95" s="365" t="s">
        <v>11</v>
      </c>
      <c r="QO95" s="365" t="s">
        <v>12</v>
      </c>
      <c r="QP95" s="365" t="s">
        <v>13</v>
      </c>
      <c r="QQ95" s="365" t="s">
        <v>14</v>
      </c>
      <c r="QR95" s="365" t="s">
        <v>15</v>
      </c>
      <c r="QS95" s="362">
        <v>5</v>
      </c>
      <c r="QT95" s="365" t="s">
        <v>5</v>
      </c>
      <c r="QU95" s="365" t="s">
        <v>6</v>
      </c>
      <c r="QV95" s="365" t="s">
        <v>7</v>
      </c>
      <c r="QW95" s="365" t="s">
        <v>8</v>
      </c>
      <c r="QX95" s="365" t="s">
        <v>9</v>
      </c>
      <c r="QY95" s="365" t="s">
        <v>10</v>
      </c>
      <c r="QZ95" s="365" t="s">
        <v>11</v>
      </c>
      <c r="RA95" s="365" t="s">
        <v>12</v>
      </c>
      <c r="RB95" s="365" t="s">
        <v>13</v>
      </c>
      <c r="RC95" s="365" t="s">
        <v>14</v>
      </c>
      <c r="RD95" s="365" t="s">
        <v>15</v>
      </c>
      <c r="RE95" s="362">
        <v>6</v>
      </c>
      <c r="RF95" s="365" t="s">
        <v>5</v>
      </c>
      <c r="RG95" s="365" t="s">
        <v>6</v>
      </c>
      <c r="RH95" s="365" t="s">
        <v>7</v>
      </c>
      <c r="RI95" s="365" t="s">
        <v>8</v>
      </c>
      <c r="RJ95" s="365" t="s">
        <v>9</v>
      </c>
      <c r="RK95" s="365" t="s">
        <v>10</v>
      </c>
      <c r="RL95" s="365" t="s">
        <v>11</v>
      </c>
      <c r="RM95" s="365" t="s">
        <v>12</v>
      </c>
      <c r="RN95" s="365" t="s">
        <v>13</v>
      </c>
      <c r="RO95" s="365" t="s">
        <v>14</v>
      </c>
      <c r="RP95" s="365" t="s">
        <v>15</v>
      </c>
      <c r="RQ95" s="362">
        <v>24</v>
      </c>
      <c r="RR95" s="365" t="s">
        <v>5</v>
      </c>
      <c r="RS95" s="365" t="s">
        <v>6</v>
      </c>
      <c r="RT95" s="365" t="s">
        <v>7</v>
      </c>
      <c r="RU95" s="365" t="s">
        <v>8</v>
      </c>
      <c r="RV95" s="365" t="s">
        <v>9</v>
      </c>
      <c r="RW95" s="365" t="s">
        <v>10</v>
      </c>
      <c r="RX95" s="365" t="s">
        <v>11</v>
      </c>
      <c r="RY95" s="365" t="s">
        <v>12</v>
      </c>
      <c r="RZ95" s="365" t="s">
        <v>13</v>
      </c>
      <c r="SA95" s="365" t="s">
        <v>14</v>
      </c>
      <c r="SB95" s="365" t="s">
        <v>15</v>
      </c>
      <c r="SC95" s="362">
        <v>1</v>
      </c>
      <c r="SD95" s="365" t="s">
        <v>5</v>
      </c>
      <c r="SE95" s="365" t="s">
        <v>6</v>
      </c>
      <c r="SF95" s="365" t="s">
        <v>7</v>
      </c>
      <c r="SG95" s="365" t="s">
        <v>8</v>
      </c>
      <c r="SH95" s="365" t="s">
        <v>9</v>
      </c>
      <c r="SI95" s="365" t="s">
        <v>10</v>
      </c>
      <c r="SJ95" s="365" t="s">
        <v>11</v>
      </c>
      <c r="SK95" s="365" t="s">
        <v>12</v>
      </c>
      <c r="SL95" s="365" t="s">
        <v>13</v>
      </c>
      <c r="SM95" s="365" t="s">
        <v>14</v>
      </c>
      <c r="SN95" s="365" t="s">
        <v>15</v>
      </c>
      <c r="SO95" s="362">
        <v>2</v>
      </c>
    </row>
    <row r="96" spans="1:842" s="361" customFormat="1" ht="44.25" customHeight="1">
      <c r="B96" s="1242"/>
      <c r="C96" s="1243"/>
      <c r="D96" s="366" t="s">
        <v>347</v>
      </c>
      <c r="AG96" s="1119" t="s">
        <v>512</v>
      </c>
      <c r="AH96" s="1120"/>
      <c r="AI96" s="1120"/>
      <c r="AJ96" s="1120"/>
      <c r="AK96" s="1120"/>
      <c r="AL96" s="1120"/>
      <c r="AM96" s="1120"/>
      <c r="AN96" s="1121"/>
      <c r="AQ96" s="1079" t="s">
        <v>499</v>
      </c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1"/>
      <c r="CO96" s="1079" t="s">
        <v>513</v>
      </c>
      <c r="CP96" s="1080"/>
      <c r="CQ96" s="1080"/>
      <c r="CR96" s="1080"/>
      <c r="CS96" s="1080"/>
      <c r="CT96" s="1080"/>
      <c r="CU96" s="1080"/>
      <c r="CV96" s="1080"/>
      <c r="CW96" s="1080"/>
      <c r="CX96" s="1080"/>
      <c r="CY96" s="1080"/>
      <c r="CZ96" s="1080"/>
      <c r="DA96" s="1080"/>
      <c r="DB96" s="1080"/>
      <c r="DC96" s="1080"/>
      <c r="DD96" s="1080"/>
      <c r="DE96" s="1080"/>
      <c r="DF96" s="1080"/>
      <c r="DG96" s="1080"/>
      <c r="DH96" s="1080"/>
      <c r="DI96" s="1080"/>
      <c r="DJ96" s="1080"/>
      <c r="DK96" s="1080"/>
      <c r="DL96" s="1080"/>
      <c r="DM96" s="1080"/>
      <c r="DN96" s="1080"/>
      <c r="DO96" s="1080"/>
      <c r="DP96" s="1080"/>
      <c r="DQ96" s="1081"/>
      <c r="DT96" s="1079" t="s">
        <v>348</v>
      </c>
      <c r="DU96" s="1080"/>
      <c r="DV96" s="1080"/>
      <c r="DW96" s="1080"/>
      <c r="DX96" s="1080"/>
      <c r="DY96" s="1080"/>
      <c r="DZ96" s="1080"/>
      <c r="EA96" s="1080"/>
      <c r="EB96" s="1080"/>
      <c r="EC96" s="1080"/>
      <c r="ED96" s="1080"/>
      <c r="EE96" s="1080"/>
      <c r="EF96" s="1080"/>
      <c r="EG96" s="1080"/>
      <c r="EH96" s="1080"/>
      <c r="EI96" s="1080"/>
      <c r="EJ96" s="1081"/>
      <c r="EK96" s="608"/>
      <c r="EL96" s="608"/>
      <c r="EM96" s="1079" t="s">
        <v>478</v>
      </c>
      <c r="EN96" s="1080"/>
      <c r="EO96" s="1080"/>
      <c r="EP96" s="1080"/>
      <c r="EQ96" s="1080"/>
      <c r="ER96" s="1080"/>
      <c r="ES96" s="1080"/>
      <c r="ET96" s="1080"/>
      <c r="EU96" s="1080"/>
      <c r="EV96" s="1080"/>
      <c r="EW96" s="1080"/>
      <c r="EX96" s="1080"/>
      <c r="EY96" s="1080"/>
      <c r="EZ96" s="1080"/>
      <c r="FA96" s="1080"/>
      <c r="FB96" s="1080"/>
      <c r="FC96" s="1081"/>
      <c r="FF96" s="1079" t="s">
        <v>434</v>
      </c>
      <c r="FG96" s="1080"/>
      <c r="FH96" s="1080"/>
      <c r="FI96" s="1080"/>
      <c r="FJ96" s="1080"/>
      <c r="FK96" s="1080"/>
      <c r="FL96" s="1080"/>
      <c r="FM96" s="1080"/>
      <c r="FN96" s="1080"/>
      <c r="FO96" s="1080"/>
      <c r="FP96" s="1080"/>
      <c r="FQ96" s="1080"/>
      <c r="FR96" s="1080"/>
      <c r="FS96" s="1080"/>
      <c r="FT96" s="1080"/>
      <c r="FU96" s="1081"/>
      <c r="FX96" s="616" t="s">
        <v>494</v>
      </c>
      <c r="FY96" s="617"/>
      <c r="FZ96" s="617"/>
      <c r="GA96" s="617"/>
      <c r="GB96" s="617"/>
      <c r="GC96" s="617"/>
      <c r="GD96" s="617"/>
      <c r="GE96" s="617"/>
      <c r="GF96" s="617"/>
      <c r="GG96" s="617"/>
      <c r="GH96" s="617"/>
      <c r="GI96" s="617"/>
      <c r="GJ96" s="617"/>
      <c r="GK96" s="617"/>
      <c r="GL96" s="617"/>
      <c r="GM96" s="618"/>
      <c r="GP96" s="1119" t="s">
        <v>512</v>
      </c>
      <c r="GQ96" s="1120"/>
      <c r="GR96" s="1120"/>
      <c r="GS96" s="1120"/>
      <c r="GT96" s="1120"/>
      <c r="GU96" s="1120"/>
      <c r="GV96" s="1120"/>
      <c r="GW96" s="1121"/>
      <c r="GZ96" s="616" t="s">
        <v>493</v>
      </c>
      <c r="HA96" s="617"/>
      <c r="HB96" s="617"/>
      <c r="HC96" s="617"/>
      <c r="HD96" s="617"/>
      <c r="HE96" s="617"/>
      <c r="HF96" s="617"/>
      <c r="HG96" s="617"/>
      <c r="HH96" s="617"/>
      <c r="HI96" s="617"/>
      <c r="HJ96" s="617"/>
      <c r="HK96" s="617"/>
      <c r="HL96" s="617"/>
      <c r="HM96" s="617"/>
      <c r="HN96" s="617"/>
      <c r="HO96" s="618"/>
      <c r="HR96" s="1079" t="s">
        <v>349</v>
      </c>
      <c r="HS96" s="1080"/>
      <c r="HT96" s="1080"/>
      <c r="HU96" s="1080"/>
      <c r="HV96" s="1080"/>
      <c r="HW96" s="1080"/>
      <c r="HX96" s="1080"/>
      <c r="HY96" s="1080"/>
      <c r="HZ96" s="1080"/>
      <c r="IA96" s="1080"/>
      <c r="IB96" s="1080"/>
      <c r="IC96" s="1080"/>
      <c r="ID96" s="1080"/>
      <c r="IE96" s="1080"/>
      <c r="IF96" s="1080"/>
      <c r="IG96" s="1080"/>
      <c r="IH96" s="1080"/>
      <c r="II96" s="1080"/>
      <c r="IJ96" s="1080"/>
      <c r="IK96" s="1080"/>
      <c r="IL96" s="1080"/>
      <c r="IM96" s="1080"/>
      <c r="IN96" s="1080"/>
      <c r="IO96" s="1080"/>
      <c r="IP96" s="1080"/>
      <c r="IQ96" s="1080"/>
      <c r="IR96" s="1080"/>
      <c r="IS96" s="1080"/>
      <c r="IT96" s="1081"/>
      <c r="IW96" s="1079" t="s">
        <v>350</v>
      </c>
      <c r="IX96" s="1080"/>
      <c r="IY96" s="1080"/>
      <c r="IZ96" s="1080"/>
      <c r="JA96" s="1080"/>
      <c r="JB96" s="1080"/>
      <c r="JC96" s="1080"/>
      <c r="JD96" s="1080"/>
      <c r="JE96" s="1080"/>
      <c r="JF96" s="1080"/>
      <c r="JG96" s="1080"/>
      <c r="JH96" s="1080"/>
      <c r="JI96" s="1080"/>
      <c r="JJ96" s="1080"/>
      <c r="JK96" s="1080"/>
      <c r="JL96" s="1080"/>
      <c r="JM96" s="1081"/>
      <c r="JP96" s="1079" t="s">
        <v>351</v>
      </c>
      <c r="JQ96" s="1080"/>
      <c r="JR96" s="1080"/>
      <c r="JS96" s="1080"/>
      <c r="JT96" s="1080"/>
      <c r="JU96" s="1080"/>
      <c r="JV96" s="1080"/>
      <c r="JW96" s="1080"/>
      <c r="JX96" s="1080"/>
      <c r="JY96" s="1080"/>
      <c r="JZ96" s="1080"/>
      <c r="KA96" s="1080"/>
      <c r="KB96" s="1080"/>
      <c r="KC96" s="1080"/>
      <c r="KD96" s="1080"/>
      <c r="KE96" s="1080"/>
      <c r="KF96" s="1081"/>
      <c r="KI96" s="1079" t="s">
        <v>506</v>
      </c>
      <c r="KJ96" s="1080"/>
      <c r="KK96" s="1080"/>
      <c r="KL96" s="1080"/>
      <c r="KM96" s="1080"/>
      <c r="KN96" s="1080"/>
      <c r="KO96" s="1080"/>
      <c r="KP96" s="1080"/>
      <c r="KQ96" s="1080"/>
      <c r="KR96" s="1080"/>
      <c r="KS96" s="1080"/>
      <c r="KT96" s="1080"/>
      <c r="KU96" s="1080"/>
      <c r="KV96" s="1080"/>
      <c r="KW96" s="1080"/>
      <c r="KX96" s="1081"/>
      <c r="TH96" s="368"/>
      <c r="TI96" s="368"/>
      <c r="TJ96" s="368"/>
      <c r="TK96" s="368"/>
      <c r="TL96" s="368"/>
      <c r="TM96" s="368"/>
      <c r="TN96" s="368"/>
      <c r="TO96" s="368"/>
      <c r="TP96" s="368"/>
      <c r="TQ96" s="368"/>
      <c r="TR96" s="368"/>
      <c r="TS96" s="368"/>
      <c r="TT96" s="368"/>
      <c r="TU96" s="368"/>
      <c r="TV96" s="368"/>
      <c r="TW96" s="368"/>
      <c r="TX96" s="368"/>
      <c r="TY96" s="368"/>
    </row>
    <row r="97" spans="1:641" s="361" customFormat="1" ht="45" customHeight="1">
      <c r="B97" s="1240">
        <v>44101</v>
      </c>
      <c r="C97" s="1241"/>
      <c r="D97" s="366" t="s">
        <v>352</v>
      </c>
      <c r="AC97" s="1079" t="s">
        <v>885</v>
      </c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1"/>
      <c r="AV97" s="1079" t="s">
        <v>578</v>
      </c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1"/>
      <c r="DU97" s="1079" t="s">
        <v>886</v>
      </c>
      <c r="DV97" s="1080"/>
      <c r="DW97" s="1080"/>
      <c r="DX97" s="1080"/>
      <c r="DY97" s="1080"/>
      <c r="DZ97" s="1080"/>
      <c r="EA97" s="1080"/>
      <c r="EB97" s="1080"/>
      <c r="EC97" s="1080"/>
      <c r="ED97" s="1080"/>
      <c r="EE97" s="1080"/>
      <c r="EF97" s="1080"/>
      <c r="EG97" s="1080"/>
      <c r="EH97" s="1080"/>
      <c r="EI97" s="1080"/>
      <c r="EJ97" s="1081"/>
      <c r="EM97" s="1079" t="s">
        <v>579</v>
      </c>
      <c r="EN97" s="1080"/>
      <c r="EO97" s="1080"/>
      <c r="EP97" s="1080"/>
      <c r="EQ97" s="1080"/>
      <c r="ER97" s="1080"/>
      <c r="ES97" s="1080"/>
      <c r="ET97" s="1080"/>
      <c r="EU97" s="1080"/>
      <c r="EV97" s="1080"/>
      <c r="EW97" s="1080"/>
      <c r="EX97" s="1080"/>
      <c r="EY97" s="1080"/>
      <c r="EZ97" s="1080"/>
      <c r="FA97" s="1080"/>
      <c r="FB97" s="1081"/>
      <c r="FE97" s="1079" t="s">
        <v>887</v>
      </c>
      <c r="FF97" s="1080"/>
      <c r="FG97" s="1080"/>
      <c r="FH97" s="1080"/>
      <c r="FI97" s="1080"/>
      <c r="FJ97" s="1080"/>
      <c r="FK97" s="1080"/>
      <c r="FL97" s="1080"/>
      <c r="FM97" s="1080"/>
      <c r="FN97" s="1080"/>
      <c r="FO97" s="1080"/>
      <c r="FP97" s="1080"/>
      <c r="FQ97" s="1080"/>
      <c r="FR97" s="1080"/>
      <c r="FS97" s="1080"/>
      <c r="FT97" s="1081"/>
      <c r="FW97" s="616" t="s">
        <v>888</v>
      </c>
      <c r="FX97" s="617"/>
      <c r="FY97" s="617"/>
      <c r="FZ97" s="617"/>
      <c r="GA97" s="617"/>
      <c r="GB97" s="617"/>
      <c r="GC97" s="617"/>
      <c r="GD97" s="617"/>
      <c r="GE97" s="617"/>
      <c r="GF97" s="617"/>
      <c r="GG97" s="617"/>
      <c r="GH97" s="617"/>
      <c r="GI97" s="617"/>
      <c r="GJ97" s="617"/>
      <c r="GK97" s="617"/>
      <c r="GL97" s="618"/>
      <c r="GO97" s="616" t="s">
        <v>354</v>
      </c>
      <c r="GP97" s="617"/>
      <c r="GQ97" s="617"/>
      <c r="GR97" s="617"/>
      <c r="GS97" s="617"/>
      <c r="GT97" s="617"/>
      <c r="GU97" s="617"/>
      <c r="GV97" s="617"/>
      <c r="GW97" s="617"/>
      <c r="GX97" s="617"/>
      <c r="GY97" s="617"/>
      <c r="GZ97" s="617"/>
      <c r="HA97" s="617"/>
      <c r="HB97" s="617"/>
      <c r="HC97" s="617"/>
      <c r="HD97" s="617"/>
      <c r="HE97" s="617"/>
      <c r="HF97" s="617"/>
      <c r="HG97" s="617"/>
      <c r="HH97" s="617"/>
      <c r="HI97" s="617"/>
      <c r="HJ97" s="617"/>
      <c r="HK97" s="617"/>
      <c r="HL97" s="617"/>
      <c r="HM97" s="617"/>
      <c r="HN97" s="617"/>
      <c r="HO97" s="617"/>
      <c r="HP97" s="617"/>
      <c r="HQ97" s="617"/>
      <c r="HR97" s="617"/>
      <c r="HS97" s="617"/>
      <c r="HT97" s="618"/>
      <c r="HW97" s="1122" t="s">
        <v>353</v>
      </c>
      <c r="HX97" s="1123"/>
      <c r="HY97" s="1123"/>
      <c r="HZ97" s="1123"/>
      <c r="IA97" s="1123"/>
      <c r="IB97" s="1123"/>
      <c r="IC97" s="1123"/>
      <c r="ID97" s="1123"/>
      <c r="IE97" s="1123"/>
      <c r="IF97" s="1123"/>
      <c r="IG97" s="1123"/>
      <c r="IH97" s="1123"/>
      <c r="II97" s="1123"/>
      <c r="IJ97" s="1123"/>
      <c r="IK97" s="1123"/>
      <c r="IL97" s="1123"/>
      <c r="IM97" s="1124"/>
      <c r="IP97" s="1122" t="s">
        <v>355</v>
      </c>
      <c r="IQ97" s="1123"/>
      <c r="IR97" s="1123"/>
      <c r="IS97" s="1123"/>
      <c r="IT97" s="1123"/>
      <c r="IU97" s="1123"/>
      <c r="IV97" s="1123"/>
      <c r="IW97" s="1123"/>
      <c r="IX97" s="1123"/>
      <c r="IY97" s="1123"/>
      <c r="IZ97" s="1123"/>
      <c r="JA97" s="1123"/>
      <c r="JB97" s="1123"/>
      <c r="JC97" s="1123"/>
      <c r="JD97" s="1123"/>
      <c r="JE97" s="1123"/>
      <c r="JF97" s="1124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</row>
    <row r="98" spans="1:641" s="64" customFormat="1" ht="24.95" customHeight="1">
      <c r="A98" s="361"/>
      <c r="B98" s="1242"/>
      <c r="C98" s="1243"/>
      <c r="D98" s="613" t="s">
        <v>356</v>
      </c>
      <c r="E98" s="362">
        <v>8</v>
      </c>
      <c r="F98" s="363" t="s">
        <v>5</v>
      </c>
      <c r="G98" s="363" t="s">
        <v>6</v>
      </c>
      <c r="H98" s="363" t="s">
        <v>7</v>
      </c>
      <c r="I98" s="363" t="s">
        <v>8</v>
      </c>
      <c r="J98" s="363" t="s">
        <v>9</v>
      </c>
      <c r="K98" s="363" t="s">
        <v>10</v>
      </c>
      <c r="L98" s="363" t="s">
        <v>11</v>
      </c>
      <c r="M98" s="363" t="s">
        <v>12</v>
      </c>
      <c r="N98" s="363" t="s">
        <v>13</v>
      </c>
      <c r="O98" s="363" t="s">
        <v>14</v>
      </c>
      <c r="P98" s="363" t="s">
        <v>15</v>
      </c>
      <c r="Q98" s="362">
        <f>IF(E98=24,1,E98+1)</f>
        <v>9</v>
      </c>
      <c r="R98" s="364" t="s">
        <v>5</v>
      </c>
      <c r="S98" s="364" t="s">
        <v>6</v>
      </c>
      <c r="T98" s="364" t="s">
        <v>7</v>
      </c>
      <c r="U98" s="364" t="s">
        <v>8</v>
      </c>
      <c r="V98" s="364" t="s">
        <v>9</v>
      </c>
      <c r="W98" s="364" t="s">
        <v>10</v>
      </c>
      <c r="X98" s="364" t="s">
        <v>11</v>
      </c>
      <c r="Y98" s="364" t="s">
        <v>12</v>
      </c>
      <c r="Z98" s="364" t="s">
        <v>13</v>
      </c>
      <c r="AA98" s="364" t="s">
        <v>14</v>
      </c>
      <c r="AB98" s="364" t="s">
        <v>15</v>
      </c>
      <c r="AC98" s="362">
        <f>IF(Q98=24,1,Q98+1)</f>
        <v>10</v>
      </c>
      <c r="AD98" s="363" t="s">
        <v>5</v>
      </c>
      <c r="AE98" s="363" t="s">
        <v>6</v>
      </c>
      <c r="AF98" s="363" t="s">
        <v>7</v>
      </c>
      <c r="AG98" s="363" t="s">
        <v>8</v>
      </c>
      <c r="AH98" s="363" t="s">
        <v>9</v>
      </c>
      <c r="AI98" s="363" t="s">
        <v>10</v>
      </c>
      <c r="AJ98" s="363" t="s">
        <v>11</v>
      </c>
      <c r="AK98" s="363" t="s">
        <v>12</v>
      </c>
      <c r="AL98" s="363" t="s">
        <v>13</v>
      </c>
      <c r="AM98" s="363" t="s">
        <v>14</v>
      </c>
      <c r="AN98" s="363" t="s">
        <v>15</v>
      </c>
      <c r="AO98" s="362">
        <f>IF(AC98=24,1,AC98+1)</f>
        <v>11</v>
      </c>
      <c r="AP98" s="363" t="s">
        <v>5</v>
      </c>
      <c r="AQ98" s="363" t="s">
        <v>6</v>
      </c>
      <c r="AR98" s="363" t="s">
        <v>7</v>
      </c>
      <c r="AS98" s="363" t="s">
        <v>8</v>
      </c>
      <c r="AT98" s="363" t="s">
        <v>9</v>
      </c>
      <c r="AU98" s="363">
        <v>30</v>
      </c>
      <c r="AV98" s="363" t="s">
        <v>11</v>
      </c>
      <c r="AW98" s="363" t="s">
        <v>12</v>
      </c>
      <c r="AX98" s="363" t="s">
        <v>13</v>
      </c>
      <c r="AY98" s="363" t="s">
        <v>14</v>
      </c>
      <c r="AZ98" s="363" t="s">
        <v>15</v>
      </c>
      <c r="BA98" s="362">
        <f>IF(AO98=24,1,AO98+1)</f>
        <v>12</v>
      </c>
      <c r="BB98" s="364" t="s">
        <v>5</v>
      </c>
      <c r="BC98" s="364" t="s">
        <v>6</v>
      </c>
      <c r="BD98" s="364" t="s">
        <v>7</v>
      </c>
      <c r="BE98" s="364" t="s">
        <v>8</v>
      </c>
      <c r="BF98" s="364" t="s">
        <v>9</v>
      </c>
      <c r="BG98" s="364" t="s">
        <v>10</v>
      </c>
      <c r="BH98" s="364" t="s">
        <v>11</v>
      </c>
      <c r="BI98" s="364" t="s">
        <v>12</v>
      </c>
      <c r="BJ98" s="364" t="s">
        <v>13</v>
      </c>
      <c r="BK98" s="364" t="s">
        <v>14</v>
      </c>
      <c r="BL98" s="364" t="s">
        <v>15</v>
      </c>
      <c r="BM98" s="362">
        <f>IF(BA98=24,1,BA98+1)</f>
        <v>13</v>
      </c>
      <c r="BN98" s="363" t="s">
        <v>5</v>
      </c>
      <c r="BO98" s="363" t="s">
        <v>6</v>
      </c>
      <c r="BP98" s="363" t="s">
        <v>7</v>
      </c>
      <c r="BQ98" s="363" t="s">
        <v>8</v>
      </c>
      <c r="BR98" s="363" t="s">
        <v>9</v>
      </c>
      <c r="BS98" s="363" t="s">
        <v>10</v>
      </c>
      <c r="BT98" s="363" t="s">
        <v>11</v>
      </c>
      <c r="BU98" s="363" t="s">
        <v>12</v>
      </c>
      <c r="BV98" s="363" t="s">
        <v>13</v>
      </c>
      <c r="BW98" s="363" t="s">
        <v>14</v>
      </c>
      <c r="BX98" s="363" t="s">
        <v>15</v>
      </c>
      <c r="BY98" s="362">
        <f>IF(BM98=24,1,BM98+1)</f>
        <v>14</v>
      </c>
      <c r="BZ98" s="365" t="s">
        <v>5</v>
      </c>
      <c r="CA98" s="365" t="s">
        <v>6</v>
      </c>
      <c r="CB98" s="365" t="s">
        <v>7</v>
      </c>
      <c r="CC98" s="365" t="s">
        <v>8</v>
      </c>
      <c r="CD98" s="365" t="s">
        <v>9</v>
      </c>
      <c r="CE98" s="365" t="s">
        <v>10</v>
      </c>
      <c r="CF98" s="365" t="s">
        <v>11</v>
      </c>
      <c r="CG98" s="365" t="s">
        <v>12</v>
      </c>
      <c r="CH98" s="365" t="s">
        <v>13</v>
      </c>
      <c r="CI98" s="365" t="s">
        <v>14</v>
      </c>
      <c r="CJ98" s="365" t="s">
        <v>15</v>
      </c>
      <c r="CK98" s="362">
        <f>IF(BY98=24,1,BY98+1)</f>
        <v>15</v>
      </c>
      <c r="CL98" s="364" t="s">
        <v>5</v>
      </c>
      <c r="CM98" s="364" t="s">
        <v>6</v>
      </c>
      <c r="CN98" s="364" t="s">
        <v>7</v>
      </c>
      <c r="CO98" s="364" t="s">
        <v>8</v>
      </c>
      <c r="CP98" s="364" t="s">
        <v>9</v>
      </c>
      <c r="CQ98" s="364" t="s">
        <v>10</v>
      </c>
      <c r="CR98" s="364" t="s">
        <v>11</v>
      </c>
      <c r="CS98" s="364" t="s">
        <v>12</v>
      </c>
      <c r="CT98" s="364" t="s">
        <v>13</v>
      </c>
      <c r="CU98" s="364" t="s">
        <v>14</v>
      </c>
      <c r="CV98" s="364" t="s">
        <v>15</v>
      </c>
      <c r="CW98" s="362">
        <f>IF(CK98=24,1,CK98+1)</f>
        <v>16</v>
      </c>
      <c r="CX98" s="365" t="s">
        <v>5</v>
      </c>
      <c r="CY98" s="365" t="s">
        <v>6</v>
      </c>
      <c r="CZ98" s="365" t="s">
        <v>7</v>
      </c>
      <c r="DA98" s="365" t="s">
        <v>8</v>
      </c>
      <c r="DB98" s="365" t="s">
        <v>9</v>
      </c>
      <c r="DC98" s="365" t="s">
        <v>10</v>
      </c>
      <c r="DD98" s="365" t="s">
        <v>11</v>
      </c>
      <c r="DE98" s="365" t="s">
        <v>12</v>
      </c>
      <c r="DF98" s="365" t="s">
        <v>13</v>
      </c>
      <c r="DG98" s="365" t="s">
        <v>14</v>
      </c>
      <c r="DH98" s="365" t="s">
        <v>15</v>
      </c>
      <c r="DI98" s="362">
        <f>IF(CW98=24,1,CW98+1)</f>
        <v>17</v>
      </c>
      <c r="DJ98" s="365" t="s">
        <v>5</v>
      </c>
      <c r="DK98" s="365" t="s">
        <v>6</v>
      </c>
      <c r="DL98" s="365" t="s">
        <v>7</v>
      </c>
      <c r="DM98" s="365" t="s">
        <v>8</v>
      </c>
      <c r="DN98" s="365" t="s">
        <v>9</v>
      </c>
      <c r="DO98" s="365" t="s">
        <v>10</v>
      </c>
      <c r="DP98" s="365" t="s">
        <v>11</v>
      </c>
      <c r="DQ98" s="365" t="s">
        <v>12</v>
      </c>
      <c r="DR98" s="365" t="s">
        <v>13</v>
      </c>
      <c r="DS98" s="365" t="s">
        <v>14</v>
      </c>
      <c r="DT98" s="365" t="s">
        <v>15</v>
      </c>
      <c r="DU98" s="362">
        <f>IF(DI98=24,1,DI98+1)</f>
        <v>18</v>
      </c>
      <c r="DV98" s="365" t="s">
        <v>5</v>
      </c>
      <c r="DW98" s="365" t="s">
        <v>6</v>
      </c>
      <c r="DX98" s="365" t="s">
        <v>7</v>
      </c>
      <c r="DY98" s="365" t="s">
        <v>8</v>
      </c>
      <c r="DZ98" s="365" t="s">
        <v>9</v>
      </c>
      <c r="EA98" s="365" t="s">
        <v>10</v>
      </c>
      <c r="EB98" s="365" t="s">
        <v>11</v>
      </c>
      <c r="EC98" s="365" t="s">
        <v>12</v>
      </c>
      <c r="ED98" s="365" t="s">
        <v>13</v>
      </c>
      <c r="EE98" s="365" t="s">
        <v>14</v>
      </c>
      <c r="EF98" s="365" t="s">
        <v>15</v>
      </c>
      <c r="EG98" s="362">
        <f>IF(DU98=24,1,DU98+1)</f>
        <v>19</v>
      </c>
      <c r="EH98" s="365" t="s">
        <v>5</v>
      </c>
      <c r="EI98" s="365" t="s">
        <v>6</v>
      </c>
      <c r="EJ98" s="365" t="s">
        <v>7</v>
      </c>
      <c r="EK98" s="365" t="s">
        <v>8</v>
      </c>
      <c r="EL98" s="365" t="s">
        <v>9</v>
      </c>
      <c r="EM98" s="365" t="s">
        <v>10</v>
      </c>
      <c r="EN98" s="365" t="s">
        <v>11</v>
      </c>
      <c r="EO98" s="365" t="s">
        <v>12</v>
      </c>
      <c r="EP98" s="365" t="s">
        <v>13</v>
      </c>
      <c r="EQ98" s="365" t="s">
        <v>14</v>
      </c>
      <c r="ER98" s="365" t="s">
        <v>15</v>
      </c>
      <c r="ES98" s="362">
        <f>IF(EG98=24,1,EG98+1)</f>
        <v>20</v>
      </c>
      <c r="ET98" s="365" t="s">
        <v>5</v>
      </c>
      <c r="EU98" s="365" t="s">
        <v>6</v>
      </c>
      <c r="EV98" s="365" t="s">
        <v>7</v>
      </c>
      <c r="EW98" s="365" t="s">
        <v>8</v>
      </c>
      <c r="EX98" s="365" t="s">
        <v>9</v>
      </c>
      <c r="EY98" s="365" t="s">
        <v>10</v>
      </c>
      <c r="EZ98" s="365" t="s">
        <v>11</v>
      </c>
      <c r="FA98" s="365" t="s">
        <v>12</v>
      </c>
      <c r="FB98" s="365" t="s">
        <v>13</v>
      </c>
      <c r="FC98" s="365" t="s">
        <v>14</v>
      </c>
      <c r="FD98" s="365" t="s">
        <v>15</v>
      </c>
      <c r="FE98" s="362">
        <f>IF(ES98=24,1,ES98+1)</f>
        <v>21</v>
      </c>
      <c r="FF98" s="365" t="s">
        <v>5</v>
      </c>
      <c r="FG98" s="365" t="s">
        <v>6</v>
      </c>
      <c r="FH98" s="365" t="s">
        <v>7</v>
      </c>
      <c r="FI98" s="365" t="s">
        <v>8</v>
      </c>
      <c r="FJ98" s="365" t="s">
        <v>9</v>
      </c>
      <c r="FK98" s="365" t="s">
        <v>10</v>
      </c>
      <c r="FL98" s="365" t="s">
        <v>11</v>
      </c>
      <c r="FM98" s="365" t="s">
        <v>12</v>
      </c>
      <c r="FN98" s="365" t="s">
        <v>13</v>
      </c>
      <c r="FO98" s="365" t="s">
        <v>14</v>
      </c>
      <c r="FP98" s="365" t="s">
        <v>15</v>
      </c>
      <c r="FQ98" s="362">
        <f>IF(FE98=24,1,FE98+1)</f>
        <v>22</v>
      </c>
      <c r="FR98" s="365" t="s">
        <v>5</v>
      </c>
      <c r="FS98" s="365" t="s">
        <v>6</v>
      </c>
      <c r="FT98" s="365" t="s">
        <v>7</v>
      </c>
      <c r="FU98" s="365" t="s">
        <v>8</v>
      </c>
      <c r="FV98" s="365" t="s">
        <v>9</v>
      </c>
      <c r="FW98" s="365" t="s">
        <v>10</v>
      </c>
      <c r="FX98" s="365" t="s">
        <v>11</v>
      </c>
      <c r="FY98" s="365" t="s">
        <v>12</v>
      </c>
      <c r="FZ98" s="365" t="s">
        <v>13</v>
      </c>
      <c r="GA98" s="365" t="s">
        <v>14</v>
      </c>
      <c r="GB98" s="365" t="s">
        <v>15</v>
      </c>
      <c r="GC98" s="362">
        <f>IF(FQ98=24,1,FQ98+1)</f>
        <v>23</v>
      </c>
      <c r="GD98" s="365" t="s">
        <v>5</v>
      </c>
      <c r="GE98" s="365" t="s">
        <v>6</v>
      </c>
      <c r="GF98" s="365" t="s">
        <v>7</v>
      </c>
      <c r="GG98" s="365" t="s">
        <v>8</v>
      </c>
      <c r="GH98" s="365" t="s">
        <v>9</v>
      </c>
      <c r="GI98" s="365" t="s">
        <v>10</v>
      </c>
      <c r="GJ98" s="365" t="s">
        <v>11</v>
      </c>
      <c r="GK98" s="365" t="s">
        <v>12</v>
      </c>
      <c r="GL98" s="365" t="s">
        <v>13</v>
      </c>
      <c r="GM98" s="365" t="s">
        <v>14</v>
      </c>
      <c r="GN98" s="365" t="s">
        <v>15</v>
      </c>
      <c r="GO98" s="362">
        <f>IF(GC98=24,1,GC98+1)</f>
        <v>24</v>
      </c>
      <c r="GP98" s="365" t="s">
        <v>5</v>
      </c>
      <c r="GQ98" s="365" t="s">
        <v>6</v>
      </c>
      <c r="GR98" s="365" t="s">
        <v>7</v>
      </c>
      <c r="GS98" s="365" t="s">
        <v>8</v>
      </c>
      <c r="GT98" s="365" t="s">
        <v>9</v>
      </c>
      <c r="GU98" s="365" t="s">
        <v>10</v>
      </c>
      <c r="GV98" s="365" t="s">
        <v>11</v>
      </c>
      <c r="GW98" s="365" t="s">
        <v>12</v>
      </c>
      <c r="GX98" s="365" t="s">
        <v>13</v>
      </c>
      <c r="GY98" s="365" t="s">
        <v>14</v>
      </c>
      <c r="GZ98" s="365" t="s">
        <v>15</v>
      </c>
      <c r="HA98" s="362">
        <f>IF(GO98=24,1,GO98+1)</f>
        <v>1</v>
      </c>
      <c r="HB98" s="365" t="s">
        <v>5</v>
      </c>
      <c r="HC98" s="365" t="s">
        <v>6</v>
      </c>
      <c r="HD98" s="365" t="s">
        <v>7</v>
      </c>
      <c r="HE98" s="365" t="s">
        <v>8</v>
      </c>
      <c r="HF98" s="365" t="s">
        <v>9</v>
      </c>
      <c r="HG98" s="365" t="s">
        <v>10</v>
      </c>
      <c r="HH98" s="365" t="s">
        <v>11</v>
      </c>
      <c r="HI98" s="365" t="s">
        <v>12</v>
      </c>
      <c r="HJ98" s="365" t="s">
        <v>13</v>
      </c>
      <c r="HK98" s="365" t="s">
        <v>14</v>
      </c>
      <c r="HL98" s="365" t="s">
        <v>15</v>
      </c>
      <c r="HM98" s="362">
        <f>IF(HA98=24,1,HA98+1)</f>
        <v>2</v>
      </c>
      <c r="HN98" s="365" t="s">
        <v>5</v>
      </c>
      <c r="HO98" s="365" t="s">
        <v>6</v>
      </c>
      <c r="HP98" s="365" t="s">
        <v>7</v>
      </c>
      <c r="HQ98" s="365" t="s">
        <v>8</v>
      </c>
      <c r="HR98" s="365" t="s">
        <v>9</v>
      </c>
      <c r="HS98" s="365" t="s">
        <v>10</v>
      </c>
      <c r="HT98" s="365" t="s">
        <v>11</v>
      </c>
      <c r="HU98" s="365" t="s">
        <v>12</v>
      </c>
      <c r="HV98" s="365" t="s">
        <v>13</v>
      </c>
      <c r="HW98" s="365" t="s">
        <v>14</v>
      </c>
      <c r="HX98" s="365" t="s">
        <v>15</v>
      </c>
      <c r="HY98" s="362">
        <f>IF(HM98=24,1,HM98+1)</f>
        <v>3</v>
      </c>
      <c r="HZ98" s="365" t="s">
        <v>5</v>
      </c>
      <c r="IA98" s="365" t="s">
        <v>6</v>
      </c>
      <c r="IB98" s="365" t="s">
        <v>7</v>
      </c>
      <c r="IC98" s="365" t="s">
        <v>8</v>
      </c>
      <c r="ID98" s="365" t="s">
        <v>9</v>
      </c>
      <c r="IE98" s="365" t="s">
        <v>10</v>
      </c>
      <c r="IF98" s="365" t="s">
        <v>11</v>
      </c>
      <c r="IG98" s="365" t="s">
        <v>12</v>
      </c>
      <c r="IH98" s="365" t="s">
        <v>13</v>
      </c>
      <c r="II98" s="365" t="s">
        <v>14</v>
      </c>
      <c r="IJ98" s="365" t="s">
        <v>15</v>
      </c>
      <c r="IK98" s="362">
        <f>IF(HY98=24,1,HY98+1)</f>
        <v>4</v>
      </c>
      <c r="IL98" s="365" t="s">
        <v>5</v>
      </c>
      <c r="IM98" s="365" t="s">
        <v>6</v>
      </c>
      <c r="IN98" s="365" t="s">
        <v>7</v>
      </c>
      <c r="IO98" s="365" t="s">
        <v>8</v>
      </c>
      <c r="IP98" s="365" t="s">
        <v>9</v>
      </c>
      <c r="IQ98" s="365" t="s">
        <v>10</v>
      </c>
      <c r="IR98" s="365" t="s">
        <v>11</v>
      </c>
      <c r="IS98" s="365" t="s">
        <v>12</v>
      </c>
      <c r="IT98" s="365" t="s">
        <v>13</v>
      </c>
      <c r="IU98" s="365" t="s">
        <v>14</v>
      </c>
      <c r="IV98" s="365" t="s">
        <v>15</v>
      </c>
      <c r="IW98" s="362">
        <f>IF(IK98=24,1,IK98+1)</f>
        <v>5</v>
      </c>
      <c r="IX98" s="365" t="s">
        <v>5</v>
      </c>
      <c r="IY98" s="365" t="s">
        <v>6</v>
      </c>
      <c r="IZ98" s="365" t="s">
        <v>7</v>
      </c>
      <c r="JA98" s="365" t="s">
        <v>8</v>
      </c>
      <c r="JB98" s="365" t="s">
        <v>9</v>
      </c>
      <c r="JC98" s="365" t="s">
        <v>10</v>
      </c>
      <c r="JD98" s="365" t="s">
        <v>11</v>
      </c>
      <c r="JE98" s="365" t="s">
        <v>12</v>
      </c>
      <c r="JF98" s="365" t="s">
        <v>13</v>
      </c>
      <c r="JG98" s="365" t="s">
        <v>14</v>
      </c>
      <c r="JH98" s="365" t="s">
        <v>15</v>
      </c>
      <c r="JI98" s="362">
        <f>IF(IW98=24,1,IW98+1)</f>
        <v>6</v>
      </c>
      <c r="JJ98" s="365" t="s">
        <v>5</v>
      </c>
      <c r="JK98" s="365" t="s">
        <v>6</v>
      </c>
      <c r="JL98" s="365" t="s">
        <v>7</v>
      </c>
      <c r="JM98" s="365" t="s">
        <v>8</v>
      </c>
      <c r="JN98" s="365" t="s">
        <v>9</v>
      </c>
      <c r="JO98" s="365" t="s">
        <v>10</v>
      </c>
      <c r="JP98" s="365" t="s">
        <v>11</v>
      </c>
      <c r="JQ98" s="365" t="s">
        <v>12</v>
      </c>
      <c r="JR98" s="365" t="s">
        <v>13</v>
      </c>
      <c r="JS98" s="365" t="s">
        <v>14</v>
      </c>
      <c r="JT98" s="365" t="s">
        <v>15</v>
      </c>
      <c r="JU98" s="362">
        <f>IF(JI98=24,1,JI98+1)</f>
        <v>7</v>
      </c>
      <c r="JV98" s="365" t="s">
        <v>5</v>
      </c>
      <c r="JW98" s="365" t="s">
        <v>6</v>
      </c>
      <c r="JX98" s="365" t="s">
        <v>7</v>
      </c>
      <c r="JY98" s="365" t="s">
        <v>8</v>
      </c>
      <c r="JZ98" s="365" t="s">
        <v>9</v>
      </c>
      <c r="KA98" s="365" t="s">
        <v>10</v>
      </c>
      <c r="KB98" s="365" t="s">
        <v>11</v>
      </c>
      <c r="KC98" s="365" t="s">
        <v>12</v>
      </c>
      <c r="KD98" s="365" t="s">
        <v>13</v>
      </c>
      <c r="KE98" s="365" t="s">
        <v>14</v>
      </c>
      <c r="KF98" s="365" t="s">
        <v>15</v>
      </c>
      <c r="KG98" s="362">
        <f>IF(JU98=24,1,JU98+1)</f>
        <v>8</v>
      </c>
      <c r="KH98" s="365" t="s">
        <v>5</v>
      </c>
      <c r="KI98" s="365" t="s">
        <v>6</v>
      </c>
      <c r="KJ98" s="365" t="s">
        <v>7</v>
      </c>
      <c r="KK98" s="365" t="s">
        <v>8</v>
      </c>
      <c r="KL98" s="365" t="s">
        <v>9</v>
      </c>
      <c r="KM98" s="365" t="s">
        <v>10</v>
      </c>
      <c r="KN98" s="365" t="s">
        <v>11</v>
      </c>
      <c r="KO98" s="365" t="s">
        <v>12</v>
      </c>
      <c r="KP98" s="365" t="s">
        <v>13</v>
      </c>
      <c r="KQ98" s="365" t="s">
        <v>14</v>
      </c>
      <c r="KR98" s="365" t="s">
        <v>15</v>
      </c>
      <c r="KS98" s="362">
        <f>IF(KG98=24,1,KG98+1)</f>
        <v>9</v>
      </c>
      <c r="KT98" s="365" t="s">
        <v>5</v>
      </c>
      <c r="KU98" s="365" t="s">
        <v>6</v>
      </c>
      <c r="KV98" s="365" t="s">
        <v>7</v>
      </c>
      <c r="KW98" s="365" t="s">
        <v>8</v>
      </c>
      <c r="KX98" s="365" t="s">
        <v>9</v>
      </c>
      <c r="KY98" s="365" t="s">
        <v>10</v>
      </c>
      <c r="KZ98" s="365" t="s">
        <v>11</v>
      </c>
      <c r="LA98" s="365" t="s">
        <v>12</v>
      </c>
      <c r="LB98" s="365" t="s">
        <v>13</v>
      </c>
      <c r="LC98" s="365" t="s">
        <v>14</v>
      </c>
      <c r="LD98" s="365" t="s">
        <v>15</v>
      </c>
      <c r="LE98" s="362">
        <f>IF(KS98=24,1,KS98+1)</f>
        <v>10</v>
      </c>
      <c r="LF98" s="365" t="s">
        <v>5</v>
      </c>
      <c r="LG98" s="365" t="s">
        <v>6</v>
      </c>
      <c r="LH98" s="365" t="s">
        <v>7</v>
      </c>
      <c r="LI98" s="365" t="s">
        <v>8</v>
      </c>
      <c r="LJ98" s="365" t="s">
        <v>9</v>
      </c>
      <c r="LK98" s="365" t="s">
        <v>10</v>
      </c>
      <c r="LL98" s="365" t="s">
        <v>11</v>
      </c>
      <c r="LM98" s="365" t="s">
        <v>12</v>
      </c>
      <c r="LN98" s="365" t="s">
        <v>13</v>
      </c>
      <c r="LO98" s="365" t="s">
        <v>14</v>
      </c>
      <c r="LP98" s="365" t="s">
        <v>15</v>
      </c>
      <c r="LQ98" s="362">
        <v>5</v>
      </c>
      <c r="LR98" s="365" t="s">
        <v>5</v>
      </c>
      <c r="LS98" s="365" t="s">
        <v>6</v>
      </c>
      <c r="LT98" s="365" t="s">
        <v>7</v>
      </c>
      <c r="LU98" s="365" t="s">
        <v>8</v>
      </c>
      <c r="LV98" s="365" t="s">
        <v>9</v>
      </c>
      <c r="LW98" s="365" t="s">
        <v>10</v>
      </c>
      <c r="LX98" s="365" t="s">
        <v>11</v>
      </c>
      <c r="LY98" s="365" t="s">
        <v>12</v>
      </c>
      <c r="LZ98" s="365" t="s">
        <v>13</v>
      </c>
      <c r="MA98" s="365" t="s">
        <v>14</v>
      </c>
      <c r="MB98" s="365" t="s">
        <v>15</v>
      </c>
      <c r="MC98" s="362">
        <v>6</v>
      </c>
      <c r="MD98" s="365" t="s">
        <v>5</v>
      </c>
      <c r="ME98" s="365" t="s">
        <v>6</v>
      </c>
      <c r="MF98" s="365" t="s">
        <v>7</v>
      </c>
      <c r="MG98" s="365" t="s">
        <v>8</v>
      </c>
      <c r="MH98" s="365" t="s">
        <v>9</v>
      </c>
      <c r="MI98" s="365" t="s">
        <v>10</v>
      </c>
      <c r="MJ98" s="365" t="s">
        <v>11</v>
      </c>
      <c r="MK98" s="365" t="s">
        <v>12</v>
      </c>
      <c r="ML98" s="365" t="s">
        <v>13</v>
      </c>
      <c r="MM98" s="365" t="s">
        <v>14</v>
      </c>
      <c r="MN98" s="365" t="s">
        <v>15</v>
      </c>
      <c r="MO98" s="362">
        <v>7</v>
      </c>
      <c r="MP98" s="365" t="s">
        <v>5</v>
      </c>
      <c r="MQ98" s="365" t="s">
        <v>6</v>
      </c>
      <c r="MR98" s="365" t="s">
        <v>7</v>
      </c>
      <c r="MS98" s="365" t="s">
        <v>8</v>
      </c>
      <c r="MT98" s="365" t="s">
        <v>9</v>
      </c>
      <c r="MU98" s="365" t="s">
        <v>10</v>
      </c>
      <c r="MV98" s="365" t="s">
        <v>11</v>
      </c>
      <c r="MW98" s="365" t="s">
        <v>12</v>
      </c>
      <c r="MX98" s="365" t="s">
        <v>13</v>
      </c>
      <c r="MY98" s="365" t="s">
        <v>14</v>
      </c>
      <c r="MZ98" s="365" t="s">
        <v>15</v>
      </c>
      <c r="NA98" s="362">
        <v>24</v>
      </c>
      <c r="NB98" s="365" t="s">
        <v>5</v>
      </c>
      <c r="NC98" s="365" t="s">
        <v>6</v>
      </c>
      <c r="ND98" s="365" t="s">
        <v>7</v>
      </c>
      <c r="NE98" s="365" t="s">
        <v>8</v>
      </c>
      <c r="NF98" s="365" t="s">
        <v>9</v>
      </c>
      <c r="NG98" s="365" t="s">
        <v>10</v>
      </c>
      <c r="NH98" s="365" t="s">
        <v>11</v>
      </c>
      <c r="NI98" s="365" t="s">
        <v>12</v>
      </c>
      <c r="NJ98" s="365" t="s">
        <v>13</v>
      </c>
      <c r="NK98" s="365" t="s">
        <v>14</v>
      </c>
      <c r="NL98" s="365" t="s">
        <v>15</v>
      </c>
      <c r="NM98" s="362">
        <f>IF(NA98=24,1,NA98+1)</f>
        <v>1</v>
      </c>
      <c r="NN98" s="365" t="s">
        <v>5</v>
      </c>
      <c r="NO98" s="365" t="s">
        <v>6</v>
      </c>
      <c r="NP98" s="365" t="s">
        <v>7</v>
      </c>
      <c r="NQ98" s="365" t="s">
        <v>8</v>
      </c>
      <c r="NR98" s="365" t="s">
        <v>9</v>
      </c>
      <c r="NS98" s="365" t="s">
        <v>10</v>
      </c>
      <c r="NT98" s="365" t="s">
        <v>11</v>
      </c>
      <c r="NU98" s="365" t="s">
        <v>12</v>
      </c>
      <c r="NV98" s="365" t="s">
        <v>13</v>
      </c>
      <c r="NW98" s="365" t="s">
        <v>14</v>
      </c>
      <c r="NX98" s="365" t="s">
        <v>15</v>
      </c>
      <c r="NY98" s="362">
        <f>IF(NM98=24,1,NM98+1)</f>
        <v>2</v>
      </c>
      <c r="NZ98" s="365" t="s">
        <v>5</v>
      </c>
      <c r="OA98" s="365" t="s">
        <v>6</v>
      </c>
      <c r="OB98" s="365" t="s">
        <v>7</v>
      </c>
      <c r="OC98" s="365" t="s">
        <v>8</v>
      </c>
      <c r="OD98" s="365" t="s">
        <v>9</v>
      </c>
      <c r="OE98" s="365" t="s">
        <v>10</v>
      </c>
      <c r="OF98" s="365" t="s">
        <v>11</v>
      </c>
      <c r="OG98" s="365" t="s">
        <v>12</v>
      </c>
      <c r="OH98" s="365" t="s">
        <v>13</v>
      </c>
      <c r="OI98" s="365" t="s">
        <v>14</v>
      </c>
      <c r="OJ98" s="365" t="s">
        <v>15</v>
      </c>
      <c r="OK98" s="362">
        <f>IF(NY98=24,1,NY98+1)</f>
        <v>3</v>
      </c>
      <c r="OL98" s="365" t="s">
        <v>5</v>
      </c>
      <c r="OM98" s="365" t="s">
        <v>6</v>
      </c>
      <c r="ON98" s="365" t="s">
        <v>7</v>
      </c>
      <c r="OO98" s="365" t="s">
        <v>8</v>
      </c>
      <c r="OP98" s="365" t="s">
        <v>9</v>
      </c>
      <c r="OQ98" s="365" t="s">
        <v>10</v>
      </c>
      <c r="OR98" s="365" t="s">
        <v>11</v>
      </c>
      <c r="OS98" s="365" t="s">
        <v>12</v>
      </c>
      <c r="OT98" s="365" t="s">
        <v>13</v>
      </c>
      <c r="OU98" s="365" t="s">
        <v>14</v>
      </c>
      <c r="OV98" s="365" t="s">
        <v>15</v>
      </c>
      <c r="OW98" s="362">
        <f>IF(OK98=24,1,OK98+1)</f>
        <v>4</v>
      </c>
      <c r="OX98" s="365" t="s">
        <v>5</v>
      </c>
      <c r="OY98" s="365" t="s">
        <v>6</v>
      </c>
      <c r="OZ98" s="365" t="s">
        <v>7</v>
      </c>
      <c r="PA98" s="365" t="s">
        <v>8</v>
      </c>
      <c r="PB98" s="365" t="s">
        <v>9</v>
      </c>
      <c r="PC98" s="365" t="s">
        <v>10</v>
      </c>
      <c r="PD98" s="365" t="s">
        <v>11</v>
      </c>
      <c r="PE98" s="365" t="s">
        <v>12</v>
      </c>
      <c r="PF98" s="365" t="s">
        <v>13</v>
      </c>
      <c r="PG98" s="365" t="s">
        <v>14</v>
      </c>
      <c r="PH98" s="365" t="s">
        <v>15</v>
      </c>
      <c r="PI98" s="362">
        <f>IF(OW98=24,1,OW98+1)</f>
        <v>5</v>
      </c>
      <c r="PJ98" s="365" t="s">
        <v>5</v>
      </c>
      <c r="PK98" s="365" t="s">
        <v>6</v>
      </c>
      <c r="PL98" s="365" t="s">
        <v>7</v>
      </c>
      <c r="PM98" s="365" t="s">
        <v>8</v>
      </c>
      <c r="PN98" s="365" t="s">
        <v>9</v>
      </c>
      <c r="PO98" s="365" t="s">
        <v>10</v>
      </c>
      <c r="PP98" s="365" t="s">
        <v>11</v>
      </c>
      <c r="PQ98" s="365" t="s">
        <v>12</v>
      </c>
      <c r="PR98" s="365" t="s">
        <v>13</v>
      </c>
      <c r="PS98" s="365" t="s">
        <v>14</v>
      </c>
      <c r="PT98" s="365" t="s">
        <v>15</v>
      </c>
      <c r="PU98" s="362">
        <f>IF(PI98=24,1,PI98+1)</f>
        <v>6</v>
      </c>
      <c r="PV98" s="365" t="s">
        <v>5</v>
      </c>
      <c r="PW98" s="365" t="s">
        <v>6</v>
      </c>
      <c r="PX98" s="365" t="s">
        <v>7</v>
      </c>
      <c r="PY98" s="365" t="s">
        <v>8</v>
      </c>
      <c r="PZ98" s="365" t="s">
        <v>9</v>
      </c>
      <c r="QA98" s="365" t="s">
        <v>10</v>
      </c>
      <c r="QB98" s="365" t="s">
        <v>11</v>
      </c>
      <c r="QC98" s="365" t="s">
        <v>12</v>
      </c>
      <c r="QD98" s="365" t="s">
        <v>13</v>
      </c>
      <c r="QE98" s="365" t="s">
        <v>14</v>
      </c>
      <c r="QF98" s="365" t="s">
        <v>15</v>
      </c>
      <c r="QG98" s="362">
        <f>IF(PU98=24,1,PU98+1)</f>
        <v>7</v>
      </c>
      <c r="QH98" s="365" t="s">
        <v>5</v>
      </c>
      <c r="QI98" s="365" t="s">
        <v>6</v>
      </c>
      <c r="QJ98" s="365" t="s">
        <v>7</v>
      </c>
      <c r="QK98" s="365" t="s">
        <v>8</v>
      </c>
      <c r="QL98" s="365" t="s">
        <v>9</v>
      </c>
      <c r="QM98" s="365" t="s">
        <v>10</v>
      </c>
      <c r="QN98" s="365" t="s">
        <v>11</v>
      </c>
      <c r="QO98" s="365" t="s">
        <v>12</v>
      </c>
      <c r="QP98" s="365" t="s">
        <v>13</v>
      </c>
      <c r="QQ98" s="365" t="s">
        <v>14</v>
      </c>
      <c r="QR98" s="365" t="s">
        <v>15</v>
      </c>
      <c r="QS98" s="362">
        <f>IF(QG98=24,1,QG98+1)</f>
        <v>8</v>
      </c>
      <c r="QT98" s="365" t="s">
        <v>5</v>
      </c>
      <c r="QU98" s="365" t="s">
        <v>6</v>
      </c>
      <c r="QV98" s="365" t="s">
        <v>7</v>
      </c>
      <c r="QW98" s="365" t="s">
        <v>8</v>
      </c>
      <c r="QX98" s="365" t="s">
        <v>9</v>
      </c>
      <c r="QY98" s="365" t="s">
        <v>10</v>
      </c>
      <c r="QZ98" s="365" t="s">
        <v>11</v>
      </c>
      <c r="RA98" s="365" t="s">
        <v>12</v>
      </c>
      <c r="RB98" s="365" t="s">
        <v>13</v>
      </c>
      <c r="RC98" s="365" t="s">
        <v>14</v>
      </c>
      <c r="RD98" s="365" t="s">
        <v>15</v>
      </c>
      <c r="RE98" s="362">
        <f>IF(QS98=24,1,QS98+1)</f>
        <v>9</v>
      </c>
      <c r="RF98" s="365" t="s">
        <v>5</v>
      </c>
      <c r="RG98" s="365" t="s">
        <v>6</v>
      </c>
      <c r="RH98" s="365" t="s">
        <v>7</v>
      </c>
      <c r="RI98" s="365" t="s">
        <v>8</v>
      </c>
      <c r="RJ98" s="365" t="s">
        <v>9</v>
      </c>
      <c r="RK98" s="365" t="s">
        <v>10</v>
      </c>
      <c r="RL98" s="365" t="s">
        <v>11</v>
      </c>
      <c r="RM98" s="365" t="s">
        <v>12</v>
      </c>
      <c r="RN98" s="365" t="s">
        <v>13</v>
      </c>
      <c r="RO98" s="365" t="s">
        <v>14</v>
      </c>
      <c r="RP98" s="365" t="s">
        <v>15</v>
      </c>
      <c r="RQ98" s="362">
        <f>IF(RE98=24,1,RE98+1)</f>
        <v>10</v>
      </c>
      <c r="RR98" s="365" t="s">
        <v>5</v>
      </c>
      <c r="RS98" s="365" t="s">
        <v>6</v>
      </c>
      <c r="RT98" s="365" t="s">
        <v>7</v>
      </c>
      <c r="RU98" s="365" t="s">
        <v>8</v>
      </c>
      <c r="RV98" s="365" t="s">
        <v>9</v>
      </c>
      <c r="RW98" s="365" t="s">
        <v>10</v>
      </c>
      <c r="RX98" s="365" t="s">
        <v>11</v>
      </c>
      <c r="RY98" s="365" t="s">
        <v>12</v>
      </c>
      <c r="RZ98" s="365" t="s">
        <v>13</v>
      </c>
      <c r="SA98" s="365" t="s">
        <v>14</v>
      </c>
      <c r="SB98" s="365" t="s">
        <v>15</v>
      </c>
      <c r="SC98" s="362">
        <f>IF(RQ98=24,1,RQ98+1)</f>
        <v>11</v>
      </c>
      <c r="SD98" s="365" t="s">
        <v>5</v>
      </c>
      <c r="SE98" s="365" t="s">
        <v>6</v>
      </c>
      <c r="SF98" s="365" t="s">
        <v>7</v>
      </c>
      <c r="SG98" s="365" t="s">
        <v>8</v>
      </c>
      <c r="SH98" s="365" t="s">
        <v>9</v>
      </c>
      <c r="SI98" s="365" t="s">
        <v>10</v>
      </c>
      <c r="SJ98" s="365" t="s">
        <v>11</v>
      </c>
      <c r="SK98" s="365" t="s">
        <v>12</v>
      </c>
      <c r="SL98" s="365" t="s">
        <v>13</v>
      </c>
      <c r="SM98" s="365" t="s">
        <v>14</v>
      </c>
      <c r="SN98" s="365" t="s">
        <v>15</v>
      </c>
    </row>
    <row r="99" spans="1:641" s="64" customFormat="1" ht="43.5" customHeight="1">
      <c r="A99" s="361"/>
      <c r="B99" s="1240">
        <v>44101</v>
      </c>
      <c r="C99" s="1241"/>
      <c r="D99" s="366" t="s">
        <v>345</v>
      </c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361"/>
      <c r="P99" s="361"/>
      <c r="Q99" s="361"/>
      <c r="R99" s="361"/>
      <c r="S99" s="361"/>
      <c r="T99" s="361"/>
      <c r="U99" s="361"/>
      <c r="V99" s="361"/>
      <c r="W99" s="361"/>
      <c r="X99" s="361"/>
      <c r="Y99" s="361"/>
      <c r="Z99" s="361"/>
      <c r="AA99" s="361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  <c r="AP99" s="1079" t="s">
        <v>357</v>
      </c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1"/>
      <c r="BF99" s="361"/>
      <c r="BG99" s="361"/>
      <c r="BI99" s="1079" t="s">
        <v>358</v>
      </c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  <c r="BX99" s="1081"/>
      <c r="CA99" s="1119" t="s">
        <v>359</v>
      </c>
      <c r="CB99" s="1120"/>
      <c r="CC99" s="1120"/>
      <c r="CD99" s="1120"/>
      <c r="CE99" s="1120"/>
      <c r="CF99" s="1120"/>
      <c r="CG99" s="1120"/>
      <c r="CH99" s="1120"/>
      <c r="CI99" s="1120"/>
      <c r="CJ99" s="1120"/>
      <c r="CK99" s="1120"/>
      <c r="CL99" s="1120"/>
      <c r="CM99" s="1120"/>
      <c r="CN99" s="1120"/>
      <c r="CO99" s="1120"/>
      <c r="CP99" s="1121"/>
      <c r="CQ99" s="369"/>
      <c r="CS99" s="1119" t="s">
        <v>360</v>
      </c>
      <c r="CT99" s="1120"/>
      <c r="CU99" s="1120"/>
      <c r="CV99" s="1120"/>
      <c r="CW99" s="1120"/>
      <c r="CX99" s="1120"/>
      <c r="CY99" s="1120"/>
      <c r="CZ99" s="1120"/>
      <c r="DA99" s="1120"/>
      <c r="DB99" s="1120"/>
      <c r="DC99" s="1120"/>
      <c r="DD99" s="1120"/>
      <c r="DE99" s="1120"/>
      <c r="DF99" s="1120"/>
      <c r="DG99" s="1120"/>
      <c r="DH99" s="1121"/>
      <c r="DK99" s="1079" t="s">
        <v>361</v>
      </c>
      <c r="DL99" s="1080"/>
      <c r="DM99" s="1080"/>
      <c r="DN99" s="1080"/>
      <c r="DO99" s="1080"/>
      <c r="DP99" s="1080"/>
      <c r="DQ99" s="1080"/>
      <c r="DR99" s="1080"/>
      <c r="DS99" s="1080"/>
      <c r="DT99" s="1080"/>
      <c r="DU99" s="1080"/>
      <c r="DV99" s="1080"/>
      <c r="DW99" s="1080"/>
      <c r="DX99" s="1080"/>
      <c r="DY99" s="1080"/>
      <c r="DZ99" s="1081"/>
      <c r="EC99" s="1079" t="s">
        <v>362</v>
      </c>
      <c r="ED99" s="1080"/>
      <c r="EE99" s="1080"/>
      <c r="EF99" s="1080"/>
      <c r="EG99" s="1080"/>
      <c r="EH99" s="1080"/>
      <c r="EI99" s="1080"/>
      <c r="EJ99" s="1080"/>
      <c r="EK99" s="1080"/>
      <c r="EL99" s="1080"/>
      <c r="EM99" s="1080"/>
      <c r="EN99" s="1080"/>
      <c r="EO99" s="1080"/>
      <c r="EP99" s="1080"/>
      <c r="EQ99" s="1080"/>
      <c r="ER99" s="1081"/>
      <c r="ES99" s="361"/>
      <c r="EV99" s="1119" t="s">
        <v>363</v>
      </c>
      <c r="EW99" s="1120"/>
      <c r="EX99" s="1120"/>
      <c r="EY99" s="1120"/>
      <c r="EZ99" s="1120"/>
      <c r="FA99" s="1120"/>
      <c r="FB99" s="1120"/>
      <c r="FC99" s="1120"/>
      <c r="FD99" s="1120"/>
      <c r="FE99" s="1120"/>
      <c r="FF99" s="1120"/>
      <c r="FG99" s="1120"/>
      <c r="FH99" s="1120"/>
      <c r="FI99" s="1120"/>
      <c r="FJ99" s="1120"/>
      <c r="FK99" s="1121"/>
      <c r="HJ99" s="1079" t="s">
        <v>477</v>
      </c>
      <c r="HK99" s="1080"/>
      <c r="HL99" s="1080"/>
      <c r="HM99" s="1080"/>
      <c r="HN99" s="1080"/>
      <c r="HO99" s="1080"/>
      <c r="HP99" s="1080"/>
      <c r="HQ99" s="1080"/>
      <c r="HR99" s="1080"/>
      <c r="HS99" s="1080"/>
      <c r="HT99" s="1080"/>
      <c r="HU99" s="1080"/>
      <c r="HV99" s="1080"/>
      <c r="HW99" s="1080"/>
      <c r="HX99" s="1080"/>
      <c r="HY99" s="1080"/>
      <c r="HZ99" s="1080"/>
      <c r="IA99" s="1080"/>
      <c r="IB99" s="1080"/>
      <c r="IC99" s="1080"/>
      <c r="ID99" s="1080"/>
      <c r="IE99" s="1080"/>
      <c r="IF99" s="1080"/>
      <c r="IG99" s="1080"/>
      <c r="IH99" s="1080"/>
      <c r="II99" s="1080"/>
      <c r="IJ99" s="1080"/>
      <c r="IK99" s="1080"/>
      <c r="IL99" s="1081"/>
      <c r="LH99" s="361"/>
      <c r="LI99" s="361"/>
      <c r="LJ99" s="361"/>
      <c r="LK99" s="361"/>
      <c r="LL99" s="361"/>
      <c r="LM99" s="361"/>
      <c r="LN99" s="361"/>
      <c r="LO99" s="361"/>
      <c r="LP99" s="361"/>
      <c r="LQ99" s="361"/>
      <c r="LR99" s="361"/>
      <c r="LS99" s="361"/>
      <c r="LT99" s="361"/>
      <c r="LU99" s="361"/>
      <c r="LV99" s="361"/>
      <c r="LW99" s="361"/>
      <c r="LX99" s="361"/>
      <c r="LY99" s="361"/>
      <c r="MQ99" s="361"/>
      <c r="MR99" s="361"/>
      <c r="MS99" s="361"/>
      <c r="MT99" s="361"/>
      <c r="MU99" s="361"/>
      <c r="MV99" s="361"/>
      <c r="NG99" s="138"/>
      <c r="NH99" s="138"/>
      <c r="NI99" s="138"/>
      <c r="NJ99" s="138"/>
      <c r="NK99" s="138"/>
      <c r="NL99" s="138"/>
      <c r="NM99" s="138"/>
      <c r="NN99" s="138"/>
      <c r="NO99" s="138"/>
      <c r="NP99" s="138"/>
      <c r="NQ99" s="138"/>
      <c r="NR99" s="138"/>
      <c r="NS99" s="138"/>
      <c r="NT99" s="138"/>
      <c r="NU99" s="138"/>
      <c r="NV99" s="138"/>
      <c r="NW99" s="138"/>
      <c r="NX99" s="138"/>
      <c r="NY99" s="138"/>
      <c r="NZ99" s="138"/>
      <c r="OA99" s="138"/>
      <c r="OB99" s="138"/>
      <c r="OC99" s="138"/>
      <c r="OD99" s="138"/>
      <c r="OE99" s="138"/>
      <c r="OF99" s="138"/>
      <c r="OG99" s="138"/>
      <c r="OH99" s="138"/>
      <c r="OI99" s="138"/>
      <c r="OJ99" s="138"/>
      <c r="OK99" s="138"/>
      <c r="OL99" s="138"/>
      <c r="OM99" s="138"/>
      <c r="ON99" s="138"/>
      <c r="OO99" s="138"/>
      <c r="RO99" s="370"/>
      <c r="RP99" s="370"/>
      <c r="RQ99" s="370"/>
      <c r="RR99" s="370"/>
      <c r="RS99" s="370"/>
      <c r="RT99" s="370"/>
      <c r="RU99" s="370"/>
      <c r="RV99" s="370"/>
      <c r="RW99" s="370"/>
      <c r="RX99" s="370"/>
      <c r="RY99" s="370"/>
      <c r="RZ99" s="370"/>
      <c r="SA99" s="370"/>
      <c r="SB99" s="370"/>
      <c r="SC99" s="370"/>
      <c r="SD99" s="370"/>
      <c r="SE99" s="370"/>
      <c r="SF99" s="370"/>
      <c r="SG99" s="370"/>
      <c r="SH99" s="370"/>
      <c r="SI99" s="370"/>
      <c r="SJ99" s="370"/>
      <c r="SK99" s="370"/>
      <c r="SL99" s="370"/>
      <c r="SM99" s="370"/>
      <c r="SN99" s="370"/>
      <c r="SO99" s="370"/>
      <c r="SP99" s="370"/>
      <c r="SQ99" s="370"/>
      <c r="SR99" s="370"/>
      <c r="SS99" s="370"/>
      <c r="ST99" s="370"/>
      <c r="SU99" s="370"/>
      <c r="SV99" s="370"/>
      <c r="SW99" s="370"/>
      <c r="SX99" s="370"/>
      <c r="SY99" s="370"/>
      <c r="SZ99" s="370"/>
      <c r="TA99" s="370"/>
      <c r="TB99" s="370"/>
      <c r="TC99" s="370"/>
      <c r="TD99" s="370"/>
      <c r="TE99" s="370"/>
      <c r="TF99" s="370"/>
      <c r="TG99" s="370"/>
      <c r="TH99" s="370"/>
      <c r="TI99" s="370"/>
      <c r="TJ99" s="370"/>
      <c r="TK99" s="370"/>
      <c r="TL99" s="370"/>
      <c r="TM99" s="370"/>
      <c r="TN99" s="370"/>
      <c r="TO99" s="370"/>
      <c r="TP99" s="370"/>
      <c r="TQ99" s="370"/>
      <c r="TR99" s="370"/>
      <c r="TS99" s="370"/>
      <c r="TT99" s="370"/>
      <c r="TU99" s="370"/>
      <c r="TV99" s="370"/>
      <c r="TW99" s="370"/>
      <c r="TX99" s="370"/>
      <c r="TY99" s="370"/>
      <c r="TZ99" s="370"/>
      <c r="UA99" s="370"/>
      <c r="UB99" s="370"/>
      <c r="UC99" s="370"/>
      <c r="UD99" s="370"/>
      <c r="UE99" s="370"/>
      <c r="UF99" s="370"/>
      <c r="UG99" s="370"/>
      <c r="UH99" s="370"/>
      <c r="UI99" s="370"/>
      <c r="UJ99" s="370"/>
      <c r="UK99" s="370"/>
      <c r="UL99" s="370"/>
      <c r="UM99" s="370"/>
      <c r="UN99" s="370"/>
      <c r="UO99" s="370"/>
      <c r="UP99" s="370"/>
      <c r="UQ99" s="370"/>
      <c r="UR99" s="370"/>
      <c r="US99" s="370"/>
      <c r="UT99" s="370"/>
      <c r="UU99" s="370"/>
      <c r="UV99" s="370"/>
      <c r="UW99" s="370"/>
      <c r="UX99" s="370"/>
      <c r="UY99" s="370"/>
      <c r="UZ99" s="370"/>
      <c r="VA99" s="370"/>
      <c r="VB99" s="370"/>
      <c r="VC99" s="370"/>
      <c r="VD99" s="370"/>
      <c r="VE99" s="370"/>
      <c r="VF99" s="370"/>
      <c r="VG99" s="370"/>
      <c r="VH99" s="370"/>
      <c r="VI99" s="370"/>
      <c r="VJ99" s="370"/>
      <c r="VK99" s="370"/>
      <c r="VL99" s="370"/>
      <c r="VM99" s="370"/>
      <c r="VN99" s="370"/>
      <c r="VO99" s="370"/>
      <c r="VP99" s="370"/>
      <c r="VQ99" s="370"/>
      <c r="VR99" s="370"/>
      <c r="VS99" s="370"/>
      <c r="VT99" s="370"/>
      <c r="VU99" s="370"/>
      <c r="VV99" s="370"/>
      <c r="VW99" s="370"/>
      <c r="VX99" s="370"/>
      <c r="VY99" s="370"/>
      <c r="VZ99" s="370"/>
      <c r="WA99" s="370"/>
      <c r="WB99" s="370"/>
    </row>
    <row r="100" spans="1:641" s="64" customFormat="1" ht="45" customHeight="1" thickBot="1">
      <c r="A100" s="361"/>
      <c r="B100" s="1242"/>
      <c r="C100" s="1243"/>
      <c r="D100" s="366" t="s">
        <v>346</v>
      </c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361"/>
      <c r="P100" s="361"/>
      <c r="Q100" s="361"/>
      <c r="R100" s="361"/>
      <c r="S100" s="361"/>
      <c r="T100" s="361"/>
      <c r="U100" s="361"/>
      <c r="V100" s="361"/>
      <c r="W100" s="361"/>
      <c r="X100" s="361"/>
      <c r="Y100" s="361"/>
      <c r="Z100" s="361"/>
      <c r="AA100" s="361"/>
      <c r="AB100" s="361"/>
      <c r="AW100" s="361"/>
      <c r="AX100" s="361"/>
      <c r="DP100" s="1119" t="s">
        <v>426</v>
      </c>
      <c r="DQ100" s="1120"/>
      <c r="DR100" s="1120"/>
      <c r="DS100" s="1120"/>
      <c r="DT100" s="1120"/>
      <c r="DU100" s="1120"/>
      <c r="DV100" s="1120"/>
      <c r="DW100" s="1120"/>
      <c r="DX100" s="1120"/>
      <c r="DY100" s="1120"/>
      <c r="DZ100" s="1120"/>
      <c r="EA100" s="1120"/>
      <c r="EB100" s="1120"/>
      <c r="EC100" s="1120"/>
      <c r="ED100" s="1120"/>
      <c r="EE100" s="1121"/>
      <c r="EJ100" s="1119" t="s">
        <v>427</v>
      </c>
      <c r="EK100" s="1120"/>
      <c r="EL100" s="1120"/>
      <c r="EM100" s="1120"/>
      <c r="EN100" s="1120"/>
      <c r="EO100" s="1120"/>
      <c r="EP100" s="1120"/>
      <c r="EQ100" s="1120"/>
      <c r="ER100" s="1120"/>
      <c r="ES100" s="1120"/>
      <c r="ET100" s="1120"/>
      <c r="EU100" s="1120"/>
      <c r="EV100" s="1120"/>
      <c r="EW100" s="1120"/>
      <c r="EX100" s="1120"/>
      <c r="EY100" s="1121"/>
      <c r="FF100" s="1119" t="s">
        <v>428</v>
      </c>
      <c r="FG100" s="1120"/>
      <c r="FH100" s="1120"/>
      <c r="FI100" s="1120"/>
      <c r="FJ100" s="1120"/>
      <c r="FK100" s="1120"/>
      <c r="FL100" s="1120"/>
      <c r="FM100" s="1120"/>
      <c r="FN100" s="1120"/>
      <c r="FO100" s="1120"/>
      <c r="FP100" s="1120"/>
      <c r="FQ100" s="1120"/>
      <c r="FR100" s="1120"/>
      <c r="FS100" s="1120"/>
      <c r="FT100" s="1120"/>
      <c r="FU100" s="1121"/>
      <c r="FV100" s="361"/>
      <c r="FW100" s="361"/>
      <c r="FX100" s="616" t="s">
        <v>364</v>
      </c>
      <c r="FY100" s="617"/>
      <c r="FZ100" s="617"/>
      <c r="GA100" s="617"/>
      <c r="GB100" s="617"/>
      <c r="GC100" s="617"/>
      <c r="GD100" s="617"/>
      <c r="GE100" s="617"/>
      <c r="GF100" s="617"/>
      <c r="GG100" s="617"/>
      <c r="GH100" s="617"/>
      <c r="GI100" s="617"/>
      <c r="GJ100" s="617"/>
      <c r="GK100" s="617"/>
      <c r="GL100" s="617"/>
      <c r="GM100" s="618"/>
      <c r="GP100" s="619" t="s">
        <v>429</v>
      </c>
      <c r="GQ100" s="620"/>
      <c r="GR100" s="620"/>
      <c r="GS100" s="620"/>
      <c r="GT100" s="620"/>
      <c r="GU100" s="620"/>
      <c r="GV100" s="620"/>
      <c r="GW100" s="620"/>
      <c r="GX100" s="620"/>
      <c r="GY100" s="620"/>
      <c r="GZ100" s="620"/>
      <c r="HA100" s="620"/>
      <c r="HB100" s="620"/>
      <c r="HC100" s="620"/>
      <c r="HD100" s="620"/>
      <c r="HE100" s="621"/>
      <c r="HH100" s="1119" t="s">
        <v>430</v>
      </c>
      <c r="HI100" s="1120"/>
      <c r="HJ100" s="1120"/>
      <c r="HK100" s="1120"/>
      <c r="HL100" s="1120"/>
      <c r="HM100" s="1120"/>
      <c r="HN100" s="1120"/>
      <c r="HO100" s="1120"/>
      <c r="HP100" s="1120"/>
      <c r="HQ100" s="1120"/>
      <c r="HR100" s="1120"/>
      <c r="HS100" s="1120"/>
      <c r="HT100" s="1120"/>
      <c r="HU100" s="1120"/>
      <c r="HV100" s="1120"/>
      <c r="HW100" s="1121"/>
      <c r="HZ100" s="1119" t="s">
        <v>467</v>
      </c>
      <c r="IA100" s="1120"/>
      <c r="IB100" s="1120"/>
      <c r="IC100" s="1120"/>
      <c r="ID100" s="1120"/>
      <c r="IE100" s="1120"/>
      <c r="IF100" s="1120"/>
      <c r="IG100" s="1120"/>
      <c r="IH100" s="1120"/>
      <c r="II100" s="1120"/>
      <c r="IJ100" s="1120"/>
      <c r="IK100" s="1120"/>
      <c r="IL100" s="1120"/>
      <c r="IM100" s="1120"/>
      <c r="IN100" s="1120"/>
      <c r="IO100" s="1121"/>
      <c r="IR100" s="1119" t="s">
        <v>425</v>
      </c>
      <c r="IS100" s="1120"/>
      <c r="IT100" s="1120"/>
      <c r="IU100" s="1120"/>
      <c r="IV100" s="1120"/>
      <c r="IW100" s="1120"/>
      <c r="IX100" s="1120"/>
      <c r="IY100" s="1120"/>
      <c r="IZ100" s="1120"/>
      <c r="JA100" s="1120"/>
      <c r="JB100" s="1120"/>
      <c r="JC100" s="1120"/>
      <c r="JD100" s="1120"/>
      <c r="JE100" s="1120"/>
      <c r="JF100" s="1120"/>
      <c r="JG100" s="1121"/>
      <c r="JH100" s="361"/>
      <c r="JI100" s="1079" t="s">
        <v>365</v>
      </c>
      <c r="JJ100" s="1080"/>
      <c r="JK100" s="1080"/>
      <c r="JL100" s="1080"/>
      <c r="JM100" s="1080"/>
      <c r="JN100" s="1080"/>
      <c r="JO100" s="1080"/>
      <c r="JP100" s="1080"/>
      <c r="JQ100" s="1080"/>
      <c r="JR100" s="1080"/>
      <c r="JS100" s="1080"/>
      <c r="JT100" s="1080"/>
      <c r="JU100" s="1080"/>
      <c r="JV100" s="1080"/>
      <c r="JW100" s="1080"/>
      <c r="JX100" s="1081"/>
      <c r="KA100" s="1079" t="s">
        <v>366</v>
      </c>
      <c r="KB100" s="1080"/>
      <c r="KC100" s="1080"/>
      <c r="KD100" s="1080"/>
      <c r="KE100" s="1080"/>
      <c r="KF100" s="1080"/>
      <c r="KG100" s="1080"/>
      <c r="KH100" s="1080"/>
      <c r="KI100" s="1080"/>
      <c r="KJ100" s="1080"/>
      <c r="KK100" s="1080"/>
      <c r="KL100" s="1080"/>
      <c r="KM100" s="1080"/>
      <c r="KN100" s="1080"/>
      <c r="KO100" s="1080"/>
      <c r="KP100" s="1081"/>
      <c r="KQ100" s="361"/>
      <c r="KR100" s="361"/>
      <c r="LI100" s="361"/>
      <c r="LJ100" s="361"/>
      <c r="LK100" s="361"/>
      <c r="LL100" s="361"/>
      <c r="LM100" s="361"/>
      <c r="LN100" s="361"/>
      <c r="LO100" s="361"/>
      <c r="LP100" s="361"/>
      <c r="LQ100" s="361"/>
      <c r="LR100" s="361"/>
      <c r="LS100" s="361"/>
      <c r="LT100" s="361"/>
      <c r="LU100" s="361"/>
      <c r="LV100" s="361"/>
      <c r="LW100" s="361"/>
      <c r="LX100" s="361"/>
      <c r="LY100" s="361"/>
      <c r="LZ100" s="368"/>
      <c r="MA100" s="368"/>
      <c r="MB100" s="368"/>
      <c r="MC100" s="368"/>
      <c r="MD100" s="368"/>
      <c r="ME100" s="368"/>
      <c r="MF100" s="368"/>
      <c r="MG100" s="368"/>
      <c r="MH100" s="368"/>
      <c r="MI100" s="368"/>
      <c r="MJ100" s="368"/>
      <c r="MK100" s="368"/>
      <c r="ML100" s="368"/>
      <c r="MM100" s="368"/>
      <c r="MN100" s="368"/>
      <c r="MO100" s="368"/>
      <c r="MP100" s="368"/>
      <c r="MQ100" s="361"/>
      <c r="MR100" s="361"/>
      <c r="MS100" s="361"/>
      <c r="MT100" s="361"/>
      <c r="MU100" s="361"/>
      <c r="MV100" s="361"/>
      <c r="RO100" s="370"/>
      <c r="RP100" s="370"/>
      <c r="RQ100" s="370"/>
      <c r="RR100" s="370"/>
      <c r="RS100" s="370"/>
      <c r="RT100" s="370"/>
      <c r="RU100" s="370"/>
      <c r="RV100" s="370"/>
      <c r="RW100" s="370"/>
      <c r="RX100" s="370"/>
      <c r="RY100" s="370"/>
      <c r="RZ100" s="370"/>
      <c r="SA100" s="370"/>
      <c r="SB100" s="370"/>
      <c r="SC100" s="370"/>
      <c r="SD100" s="370"/>
      <c r="SE100" s="370"/>
      <c r="SF100" s="370"/>
      <c r="SG100" s="370"/>
      <c r="SH100" s="370"/>
      <c r="SI100" s="370"/>
      <c r="SJ100" s="370"/>
      <c r="SK100" s="370"/>
      <c r="SL100" s="370"/>
      <c r="SM100" s="370"/>
      <c r="SN100" s="370"/>
      <c r="SO100" s="370"/>
      <c r="SP100" s="370"/>
      <c r="SQ100" s="370"/>
      <c r="SR100" s="370"/>
      <c r="SS100" s="370"/>
      <c r="ST100" s="370"/>
      <c r="SU100" s="370"/>
      <c r="SV100" s="370"/>
      <c r="SW100" s="370"/>
      <c r="SX100" s="370"/>
      <c r="SY100" s="370"/>
      <c r="SZ100" s="370"/>
      <c r="TA100" s="370"/>
      <c r="TB100" s="370"/>
      <c r="TC100" s="370"/>
      <c r="TD100" s="370"/>
      <c r="TE100" s="370"/>
      <c r="TF100" s="370"/>
      <c r="TG100" s="370"/>
      <c r="TH100" s="370"/>
      <c r="TI100" s="370"/>
      <c r="TJ100" s="370"/>
      <c r="TK100" s="370"/>
      <c r="TL100" s="370"/>
      <c r="TM100" s="370"/>
      <c r="TN100" s="370"/>
      <c r="TO100" s="370"/>
      <c r="TP100" s="370"/>
      <c r="TQ100" s="370"/>
      <c r="TR100" s="370"/>
      <c r="TS100" s="370"/>
      <c r="TT100" s="370"/>
      <c r="TU100" s="370"/>
      <c r="TV100" s="370"/>
      <c r="TW100" s="370"/>
      <c r="TX100" s="370"/>
      <c r="TY100" s="370"/>
      <c r="TZ100" s="370"/>
      <c r="UA100" s="370"/>
      <c r="UB100" s="370"/>
      <c r="UC100" s="370"/>
      <c r="UD100" s="370"/>
      <c r="UE100" s="370"/>
      <c r="UF100" s="370"/>
      <c r="UG100" s="370"/>
      <c r="UH100" s="370"/>
      <c r="UI100" s="370"/>
      <c r="UJ100" s="370"/>
      <c r="UK100" s="370"/>
      <c r="UL100" s="370"/>
      <c r="UM100" s="370"/>
      <c r="UN100" s="370"/>
      <c r="UO100" s="370"/>
      <c r="UP100" s="370"/>
      <c r="UQ100" s="370"/>
      <c r="UR100" s="370"/>
      <c r="US100" s="370"/>
      <c r="UT100" s="370"/>
      <c r="UU100" s="370"/>
      <c r="UV100" s="370"/>
      <c r="UW100" s="370"/>
      <c r="UX100" s="370"/>
      <c r="UY100" s="370"/>
      <c r="UZ100" s="370"/>
      <c r="VA100" s="370"/>
      <c r="VB100" s="370"/>
      <c r="VC100" s="370"/>
      <c r="VD100" s="370"/>
      <c r="VE100" s="370"/>
      <c r="VF100" s="370"/>
      <c r="VG100" s="370"/>
      <c r="VH100" s="370"/>
      <c r="VI100" s="370"/>
      <c r="VJ100" s="370"/>
      <c r="VK100" s="370"/>
      <c r="VL100" s="370"/>
      <c r="VM100" s="370"/>
      <c r="VN100" s="370"/>
      <c r="VO100" s="370"/>
      <c r="VP100" s="370"/>
      <c r="VQ100" s="370"/>
      <c r="VR100" s="370"/>
      <c r="VS100" s="370"/>
      <c r="VT100" s="370"/>
      <c r="VU100" s="370"/>
      <c r="VV100" s="370"/>
      <c r="VW100" s="370"/>
      <c r="VX100" s="370"/>
      <c r="VY100" s="370"/>
      <c r="VZ100" s="370"/>
      <c r="WA100" s="370"/>
      <c r="WB100" s="370"/>
    </row>
    <row r="101" spans="1:641" s="64" customFormat="1" ht="27.75" customHeight="1" thickBot="1">
      <c r="A101" s="361" t="s">
        <v>288</v>
      </c>
      <c r="B101" s="361" t="s">
        <v>40</v>
      </c>
      <c r="C101" s="371"/>
      <c r="D101" s="545">
        <v>44101</v>
      </c>
      <c r="E101" s="362">
        <v>2</v>
      </c>
      <c r="F101" s="363" t="s">
        <v>5</v>
      </c>
      <c r="G101" s="363" t="s">
        <v>6</v>
      </c>
      <c r="H101" s="363" t="s">
        <v>7</v>
      </c>
      <c r="I101" s="363" t="s">
        <v>8</v>
      </c>
      <c r="J101" s="363" t="s">
        <v>9</v>
      </c>
      <c r="K101" s="363" t="s">
        <v>10</v>
      </c>
      <c r="L101" s="363" t="s">
        <v>11</v>
      </c>
      <c r="M101" s="363" t="s">
        <v>12</v>
      </c>
      <c r="N101" s="363" t="s">
        <v>13</v>
      </c>
      <c r="O101" s="363" t="s">
        <v>14</v>
      </c>
      <c r="P101" s="363" t="s">
        <v>15</v>
      </c>
      <c r="Q101" s="362">
        <f>IF(E101=24,1,E101+1)</f>
        <v>3</v>
      </c>
      <c r="R101" s="364" t="s">
        <v>5</v>
      </c>
      <c r="S101" s="364" t="s">
        <v>6</v>
      </c>
      <c r="T101" s="364" t="s">
        <v>7</v>
      </c>
      <c r="U101" s="364" t="s">
        <v>8</v>
      </c>
      <c r="V101" s="364" t="s">
        <v>9</v>
      </c>
      <c r="W101" s="364" t="s">
        <v>10</v>
      </c>
      <c r="X101" s="364" t="s">
        <v>11</v>
      </c>
      <c r="Y101" s="364" t="s">
        <v>12</v>
      </c>
      <c r="Z101" s="364" t="s">
        <v>13</v>
      </c>
      <c r="AA101" s="364" t="s">
        <v>14</v>
      </c>
      <c r="AB101" s="364" t="s">
        <v>15</v>
      </c>
      <c r="AC101" s="362">
        <f>IF(Q101=24,1,Q101+1)</f>
        <v>4</v>
      </c>
      <c r="AD101" s="363" t="s">
        <v>5</v>
      </c>
      <c r="AE101" s="363" t="s">
        <v>6</v>
      </c>
      <c r="AF101" s="363" t="s">
        <v>7</v>
      </c>
      <c r="AG101" s="363" t="s">
        <v>8</v>
      </c>
      <c r="AH101" s="363" t="s">
        <v>9</v>
      </c>
      <c r="AI101" s="363" t="s">
        <v>10</v>
      </c>
      <c r="AJ101" s="363" t="s">
        <v>11</v>
      </c>
      <c r="AK101" s="363" t="s">
        <v>12</v>
      </c>
      <c r="AL101" s="363" t="s">
        <v>13</v>
      </c>
      <c r="AM101" s="363" t="s">
        <v>14</v>
      </c>
      <c r="AN101" s="363" t="s">
        <v>15</v>
      </c>
      <c r="AO101" s="362">
        <f>IF(AC101=24,1,AC101+1)</f>
        <v>5</v>
      </c>
      <c r="AP101" s="363" t="s">
        <v>5</v>
      </c>
      <c r="AQ101" s="363" t="s">
        <v>6</v>
      </c>
      <c r="AR101" s="363" t="s">
        <v>7</v>
      </c>
      <c r="AS101" s="363" t="s">
        <v>8</v>
      </c>
      <c r="AT101" s="363" t="s">
        <v>9</v>
      </c>
      <c r="AU101" s="363">
        <v>30</v>
      </c>
      <c r="AV101" s="363" t="s">
        <v>11</v>
      </c>
      <c r="AW101" s="363" t="s">
        <v>12</v>
      </c>
      <c r="AX101" s="363" t="s">
        <v>13</v>
      </c>
      <c r="AY101" s="363" t="s">
        <v>14</v>
      </c>
      <c r="AZ101" s="363" t="s">
        <v>15</v>
      </c>
      <c r="BA101" s="362">
        <f>IF(AO101=24,1,AO101+1)</f>
        <v>6</v>
      </c>
      <c r="BB101" s="364" t="s">
        <v>5</v>
      </c>
      <c r="BC101" s="364" t="s">
        <v>6</v>
      </c>
      <c r="BD101" s="364" t="s">
        <v>7</v>
      </c>
      <c r="BE101" s="364" t="s">
        <v>8</v>
      </c>
      <c r="BF101" s="364" t="s">
        <v>9</v>
      </c>
      <c r="BG101" s="364" t="s">
        <v>10</v>
      </c>
      <c r="BH101" s="364" t="s">
        <v>11</v>
      </c>
      <c r="BI101" s="364" t="s">
        <v>12</v>
      </c>
      <c r="BJ101" s="364" t="s">
        <v>13</v>
      </c>
      <c r="BK101" s="364" t="s">
        <v>14</v>
      </c>
      <c r="BL101" s="364" t="s">
        <v>15</v>
      </c>
      <c r="BM101" s="362">
        <f>IF(BA101=24,1,BA101+1)</f>
        <v>7</v>
      </c>
      <c r="BN101" s="363" t="s">
        <v>5</v>
      </c>
      <c r="BO101" s="363" t="s">
        <v>6</v>
      </c>
      <c r="BP101" s="363" t="s">
        <v>7</v>
      </c>
      <c r="BQ101" s="363" t="s">
        <v>8</v>
      </c>
      <c r="BR101" s="363" t="s">
        <v>9</v>
      </c>
      <c r="BS101" s="363" t="s">
        <v>10</v>
      </c>
      <c r="BT101" s="363" t="s">
        <v>11</v>
      </c>
      <c r="BU101" s="363" t="s">
        <v>12</v>
      </c>
      <c r="BV101" s="363" t="s">
        <v>13</v>
      </c>
      <c r="BW101" s="363" t="s">
        <v>14</v>
      </c>
      <c r="BX101" s="363" t="s">
        <v>15</v>
      </c>
      <c r="BY101" s="362">
        <f>IF(BM101=24,1,BM101+1)</f>
        <v>8</v>
      </c>
      <c r="BZ101" s="365" t="s">
        <v>5</v>
      </c>
      <c r="CA101" s="365" t="s">
        <v>6</v>
      </c>
      <c r="CB101" s="365" t="s">
        <v>7</v>
      </c>
      <c r="CC101" s="365" t="s">
        <v>8</v>
      </c>
      <c r="CD101" s="365" t="s">
        <v>9</v>
      </c>
      <c r="CE101" s="365" t="s">
        <v>10</v>
      </c>
      <c r="CF101" s="365" t="s">
        <v>11</v>
      </c>
      <c r="CG101" s="365" t="s">
        <v>12</v>
      </c>
      <c r="CH101" s="365" t="s">
        <v>13</v>
      </c>
      <c r="CI101" s="365" t="s">
        <v>14</v>
      </c>
      <c r="CJ101" s="365" t="s">
        <v>15</v>
      </c>
      <c r="CK101" s="362">
        <f>IF(BY101=24,1,BY101+1)</f>
        <v>9</v>
      </c>
      <c r="CL101" s="364" t="s">
        <v>5</v>
      </c>
      <c r="CM101" s="364" t="s">
        <v>6</v>
      </c>
      <c r="CN101" s="364" t="s">
        <v>7</v>
      </c>
      <c r="CO101" s="364" t="s">
        <v>8</v>
      </c>
      <c r="CP101" s="364" t="s">
        <v>9</v>
      </c>
      <c r="CQ101" s="364" t="s">
        <v>10</v>
      </c>
      <c r="CR101" s="364" t="s">
        <v>11</v>
      </c>
      <c r="CS101" s="364" t="s">
        <v>12</v>
      </c>
      <c r="CT101" s="364" t="s">
        <v>13</v>
      </c>
      <c r="CU101" s="364" t="s">
        <v>14</v>
      </c>
      <c r="CV101" s="364" t="s">
        <v>15</v>
      </c>
      <c r="CW101" s="362">
        <f>IF(CK101=24,1,CK101+1)</f>
        <v>10</v>
      </c>
      <c r="CX101" s="365" t="s">
        <v>5</v>
      </c>
      <c r="CY101" s="365" t="s">
        <v>6</v>
      </c>
      <c r="CZ101" s="365" t="s">
        <v>7</v>
      </c>
      <c r="DA101" s="365" t="s">
        <v>8</v>
      </c>
      <c r="DB101" s="365" t="s">
        <v>9</v>
      </c>
      <c r="DC101" s="365" t="s">
        <v>10</v>
      </c>
      <c r="DD101" s="365" t="s">
        <v>11</v>
      </c>
      <c r="DE101" s="365" t="s">
        <v>12</v>
      </c>
      <c r="DF101" s="365" t="s">
        <v>13</v>
      </c>
      <c r="DG101" s="365" t="s">
        <v>14</v>
      </c>
      <c r="DH101" s="365" t="s">
        <v>15</v>
      </c>
      <c r="DI101" s="362">
        <f>IF(CW101=24,1,CW101+1)</f>
        <v>11</v>
      </c>
      <c r="DJ101" s="365" t="s">
        <v>5</v>
      </c>
      <c r="DK101" s="365" t="s">
        <v>6</v>
      </c>
      <c r="DL101" s="365" t="s">
        <v>7</v>
      </c>
      <c r="DM101" s="365" t="s">
        <v>8</v>
      </c>
      <c r="DN101" s="365" t="s">
        <v>9</v>
      </c>
      <c r="DO101" s="365" t="s">
        <v>10</v>
      </c>
      <c r="DP101" s="365" t="s">
        <v>11</v>
      </c>
      <c r="DQ101" s="365" t="s">
        <v>12</v>
      </c>
      <c r="DR101" s="365" t="s">
        <v>13</v>
      </c>
      <c r="DS101" s="365" t="s">
        <v>14</v>
      </c>
      <c r="DT101" s="365" t="s">
        <v>15</v>
      </c>
      <c r="DU101" s="362">
        <f>IF(DI101=24,1,DI101+1)</f>
        <v>12</v>
      </c>
      <c r="DV101" s="365" t="s">
        <v>5</v>
      </c>
      <c r="DW101" s="365" t="s">
        <v>6</v>
      </c>
      <c r="DX101" s="365" t="s">
        <v>7</v>
      </c>
      <c r="DY101" s="365" t="s">
        <v>8</v>
      </c>
      <c r="DZ101" s="365" t="s">
        <v>9</v>
      </c>
      <c r="EA101" s="365" t="s">
        <v>10</v>
      </c>
      <c r="EB101" s="365" t="s">
        <v>11</v>
      </c>
      <c r="EC101" s="365" t="s">
        <v>12</v>
      </c>
      <c r="ED101" s="365" t="s">
        <v>13</v>
      </c>
      <c r="EE101" s="365" t="s">
        <v>14</v>
      </c>
      <c r="EF101" s="365" t="s">
        <v>15</v>
      </c>
      <c r="EG101" s="362">
        <f>IF(DU101=24,1,DU101+1)</f>
        <v>13</v>
      </c>
      <c r="EH101" s="365" t="s">
        <v>5</v>
      </c>
      <c r="EI101" s="365" t="s">
        <v>6</v>
      </c>
      <c r="EJ101" s="365" t="s">
        <v>7</v>
      </c>
      <c r="EK101" s="365" t="s">
        <v>8</v>
      </c>
      <c r="EL101" s="365" t="s">
        <v>9</v>
      </c>
      <c r="EM101" s="365" t="s">
        <v>10</v>
      </c>
      <c r="EN101" s="365" t="s">
        <v>11</v>
      </c>
      <c r="EO101" s="365" t="s">
        <v>12</v>
      </c>
      <c r="EP101" s="365" t="s">
        <v>13</v>
      </c>
      <c r="EQ101" s="365" t="s">
        <v>14</v>
      </c>
      <c r="ER101" s="365" t="s">
        <v>15</v>
      </c>
      <c r="ES101" s="362">
        <f>IF(EG101=24,1,EG101+1)</f>
        <v>14</v>
      </c>
      <c r="ET101" s="365" t="s">
        <v>5</v>
      </c>
      <c r="EU101" s="365" t="s">
        <v>6</v>
      </c>
      <c r="EV101" s="365" t="s">
        <v>7</v>
      </c>
      <c r="EW101" s="365" t="s">
        <v>8</v>
      </c>
      <c r="EX101" s="365" t="s">
        <v>9</v>
      </c>
      <c r="EY101" s="365" t="s">
        <v>10</v>
      </c>
      <c r="EZ101" s="365" t="s">
        <v>11</v>
      </c>
      <c r="FA101" s="365" t="s">
        <v>12</v>
      </c>
      <c r="FB101" s="365" t="s">
        <v>13</v>
      </c>
      <c r="FC101" s="365" t="s">
        <v>14</v>
      </c>
      <c r="FD101" s="365" t="s">
        <v>15</v>
      </c>
      <c r="FE101" s="362">
        <f>IF(ES101=24,1,ES101+1)</f>
        <v>15</v>
      </c>
      <c r="FF101" s="365" t="s">
        <v>5</v>
      </c>
      <c r="FG101" s="365" t="s">
        <v>6</v>
      </c>
      <c r="FH101" s="365" t="s">
        <v>7</v>
      </c>
      <c r="FI101" s="365" t="s">
        <v>8</v>
      </c>
      <c r="FJ101" s="365" t="s">
        <v>9</v>
      </c>
      <c r="FK101" s="365" t="s">
        <v>10</v>
      </c>
      <c r="FL101" s="365" t="s">
        <v>11</v>
      </c>
      <c r="FM101" s="365" t="s">
        <v>12</v>
      </c>
      <c r="FN101" s="365" t="s">
        <v>13</v>
      </c>
      <c r="FO101" s="365" t="s">
        <v>14</v>
      </c>
      <c r="FP101" s="365" t="s">
        <v>15</v>
      </c>
      <c r="FQ101" s="362">
        <f>IF(FE101=24,1,FE101+1)</f>
        <v>16</v>
      </c>
      <c r="FR101" s="365" t="s">
        <v>5</v>
      </c>
      <c r="FS101" s="365" t="s">
        <v>6</v>
      </c>
      <c r="FT101" s="365" t="s">
        <v>7</v>
      </c>
      <c r="FU101" s="365" t="s">
        <v>8</v>
      </c>
      <c r="FV101" s="365" t="s">
        <v>9</v>
      </c>
      <c r="FW101" s="365" t="s">
        <v>10</v>
      </c>
      <c r="FX101" s="365" t="s">
        <v>11</v>
      </c>
      <c r="FY101" s="365" t="s">
        <v>12</v>
      </c>
      <c r="FZ101" s="365" t="s">
        <v>13</v>
      </c>
      <c r="GA101" s="365" t="s">
        <v>14</v>
      </c>
      <c r="GB101" s="365" t="s">
        <v>15</v>
      </c>
      <c r="GC101" s="362">
        <f>IF(FQ101=24,1,FQ101+1)</f>
        <v>17</v>
      </c>
      <c r="GD101" s="365" t="s">
        <v>5</v>
      </c>
      <c r="GE101" s="365" t="s">
        <v>6</v>
      </c>
      <c r="GF101" s="365" t="s">
        <v>7</v>
      </c>
      <c r="GG101" s="365" t="s">
        <v>8</v>
      </c>
      <c r="GH101" s="365" t="s">
        <v>9</v>
      </c>
      <c r="GI101" s="365" t="s">
        <v>10</v>
      </c>
      <c r="GJ101" s="365" t="s">
        <v>11</v>
      </c>
      <c r="GK101" s="365" t="s">
        <v>12</v>
      </c>
      <c r="GL101" s="365" t="s">
        <v>13</v>
      </c>
      <c r="GM101" s="365" t="s">
        <v>14</v>
      </c>
      <c r="GN101" s="365" t="s">
        <v>15</v>
      </c>
      <c r="GO101" s="362">
        <f>IF(GC101=24,1,GC101+1)</f>
        <v>18</v>
      </c>
      <c r="GP101" s="365" t="s">
        <v>5</v>
      </c>
      <c r="GQ101" s="365" t="s">
        <v>6</v>
      </c>
      <c r="GR101" s="365" t="s">
        <v>7</v>
      </c>
      <c r="GS101" s="365" t="s">
        <v>8</v>
      </c>
      <c r="GT101" s="365" t="s">
        <v>9</v>
      </c>
      <c r="GU101" s="365" t="s">
        <v>10</v>
      </c>
      <c r="GV101" s="365" t="s">
        <v>11</v>
      </c>
      <c r="GW101" s="365" t="s">
        <v>12</v>
      </c>
      <c r="GX101" s="365" t="s">
        <v>13</v>
      </c>
      <c r="GY101" s="365" t="s">
        <v>14</v>
      </c>
      <c r="GZ101" s="365" t="s">
        <v>15</v>
      </c>
      <c r="HA101" s="362">
        <f>IF(GO101=24,1,GO101+1)</f>
        <v>19</v>
      </c>
      <c r="HB101" s="365" t="s">
        <v>5</v>
      </c>
      <c r="HC101" s="365" t="s">
        <v>6</v>
      </c>
      <c r="HD101" s="365" t="s">
        <v>7</v>
      </c>
      <c r="HE101" s="365" t="s">
        <v>8</v>
      </c>
      <c r="HF101" s="365" t="s">
        <v>9</v>
      </c>
      <c r="HG101" s="365" t="s">
        <v>10</v>
      </c>
      <c r="HH101" s="365" t="s">
        <v>11</v>
      </c>
      <c r="HI101" s="365" t="s">
        <v>12</v>
      </c>
      <c r="HJ101" s="365" t="s">
        <v>13</v>
      </c>
      <c r="HK101" s="365" t="s">
        <v>14</v>
      </c>
      <c r="HL101" s="365" t="s">
        <v>15</v>
      </c>
      <c r="HM101" s="362">
        <f>IF(HA101=24,1,HA101+1)</f>
        <v>20</v>
      </c>
      <c r="HN101" s="365" t="s">
        <v>5</v>
      </c>
      <c r="HO101" s="365" t="s">
        <v>6</v>
      </c>
      <c r="HP101" s="365" t="s">
        <v>7</v>
      </c>
      <c r="HQ101" s="365" t="s">
        <v>8</v>
      </c>
      <c r="HR101" s="365" t="s">
        <v>9</v>
      </c>
      <c r="HS101" s="365" t="s">
        <v>10</v>
      </c>
      <c r="HT101" s="365" t="s">
        <v>11</v>
      </c>
      <c r="HU101" s="365" t="s">
        <v>12</v>
      </c>
      <c r="HV101" s="365" t="s">
        <v>13</v>
      </c>
      <c r="HW101" s="365" t="s">
        <v>14</v>
      </c>
      <c r="HX101" s="365" t="s">
        <v>15</v>
      </c>
      <c r="HY101" s="362">
        <f>IF(HM101=24,1,HM101+1)</f>
        <v>21</v>
      </c>
      <c r="HZ101" s="365" t="s">
        <v>5</v>
      </c>
      <c r="IA101" s="365" t="s">
        <v>6</v>
      </c>
      <c r="IB101" s="365" t="s">
        <v>7</v>
      </c>
      <c r="IC101" s="365" t="s">
        <v>8</v>
      </c>
      <c r="ID101" s="365" t="s">
        <v>9</v>
      </c>
      <c r="IE101" s="365" t="s">
        <v>10</v>
      </c>
      <c r="IF101" s="365" t="s">
        <v>11</v>
      </c>
      <c r="IG101" s="365" t="s">
        <v>12</v>
      </c>
      <c r="IH101" s="365" t="s">
        <v>13</v>
      </c>
      <c r="II101" s="365" t="s">
        <v>14</v>
      </c>
      <c r="IJ101" s="365" t="s">
        <v>15</v>
      </c>
      <c r="IK101" s="362">
        <f>IF(HY101=24,1,HY101+1)</f>
        <v>22</v>
      </c>
      <c r="IL101" s="365" t="s">
        <v>5</v>
      </c>
      <c r="IM101" s="365" t="s">
        <v>6</v>
      </c>
      <c r="IN101" s="365" t="s">
        <v>7</v>
      </c>
      <c r="IO101" s="365" t="s">
        <v>8</v>
      </c>
      <c r="IP101" s="365" t="s">
        <v>9</v>
      </c>
      <c r="IQ101" s="365" t="s">
        <v>10</v>
      </c>
      <c r="IR101" s="365" t="s">
        <v>11</v>
      </c>
      <c r="IS101" s="365" t="s">
        <v>12</v>
      </c>
      <c r="IT101" s="365" t="s">
        <v>13</v>
      </c>
      <c r="IU101" s="365" t="s">
        <v>14</v>
      </c>
      <c r="IV101" s="365" t="s">
        <v>15</v>
      </c>
      <c r="IW101" s="362">
        <f>IF(IK101=24,1,IK101+1)</f>
        <v>23</v>
      </c>
      <c r="IX101" s="365" t="s">
        <v>5</v>
      </c>
      <c r="IY101" s="365" t="s">
        <v>6</v>
      </c>
      <c r="IZ101" s="365" t="s">
        <v>7</v>
      </c>
      <c r="JA101" s="365" t="s">
        <v>8</v>
      </c>
      <c r="JB101" s="365" t="s">
        <v>9</v>
      </c>
      <c r="JC101" s="365" t="s">
        <v>10</v>
      </c>
      <c r="JD101" s="365" t="s">
        <v>11</v>
      </c>
      <c r="JE101" s="365" t="s">
        <v>12</v>
      </c>
      <c r="JF101" s="365" t="s">
        <v>13</v>
      </c>
      <c r="JG101" s="365" t="s">
        <v>14</v>
      </c>
      <c r="JH101" s="365" t="s">
        <v>15</v>
      </c>
      <c r="JI101" s="362">
        <f>IF(IW101=24,1,IW101+1)</f>
        <v>24</v>
      </c>
      <c r="JJ101" s="365" t="s">
        <v>5</v>
      </c>
      <c r="JK101" s="365" t="s">
        <v>6</v>
      </c>
      <c r="JL101" s="365" t="s">
        <v>7</v>
      </c>
      <c r="JM101" s="365" t="s">
        <v>8</v>
      </c>
      <c r="JN101" s="365" t="s">
        <v>9</v>
      </c>
      <c r="JO101" s="365" t="s">
        <v>10</v>
      </c>
      <c r="JP101" s="365" t="s">
        <v>11</v>
      </c>
      <c r="JQ101" s="365" t="s">
        <v>12</v>
      </c>
      <c r="JR101" s="365" t="s">
        <v>13</v>
      </c>
      <c r="JS101" s="365" t="s">
        <v>14</v>
      </c>
      <c r="JT101" s="365" t="s">
        <v>15</v>
      </c>
      <c r="JU101" s="362">
        <f>IF(JI101=24,1,JI101+1)</f>
        <v>1</v>
      </c>
      <c r="JV101" s="365" t="s">
        <v>5</v>
      </c>
      <c r="JW101" s="365" t="s">
        <v>6</v>
      </c>
      <c r="JX101" s="365" t="s">
        <v>7</v>
      </c>
      <c r="JY101" s="365" t="s">
        <v>8</v>
      </c>
      <c r="JZ101" s="365" t="s">
        <v>9</v>
      </c>
      <c r="KA101" s="365" t="s">
        <v>10</v>
      </c>
      <c r="KB101" s="365" t="s">
        <v>11</v>
      </c>
      <c r="KC101" s="365" t="s">
        <v>12</v>
      </c>
      <c r="KD101" s="365" t="s">
        <v>13</v>
      </c>
      <c r="KE101" s="365" t="s">
        <v>14</v>
      </c>
      <c r="KF101" s="365" t="s">
        <v>15</v>
      </c>
      <c r="KG101" s="362">
        <f>IF(JU101=24,1,JU101+1)</f>
        <v>2</v>
      </c>
      <c r="KH101" s="365" t="s">
        <v>5</v>
      </c>
      <c r="KI101" s="365" t="s">
        <v>6</v>
      </c>
      <c r="KJ101" s="365" t="s">
        <v>7</v>
      </c>
      <c r="KK101" s="365" t="s">
        <v>8</v>
      </c>
      <c r="KL101" s="365" t="s">
        <v>9</v>
      </c>
      <c r="KM101" s="365" t="s">
        <v>10</v>
      </c>
      <c r="KN101" s="365" t="s">
        <v>11</v>
      </c>
      <c r="KO101" s="365" t="s">
        <v>12</v>
      </c>
      <c r="KP101" s="365" t="s">
        <v>13</v>
      </c>
      <c r="KQ101" s="365" t="s">
        <v>14</v>
      </c>
      <c r="KR101" s="365" t="s">
        <v>15</v>
      </c>
      <c r="KS101" s="362">
        <f>IF(KG101=24,1,KG101+1)</f>
        <v>3</v>
      </c>
      <c r="KT101" s="365" t="s">
        <v>5</v>
      </c>
      <c r="KU101" s="365" t="s">
        <v>6</v>
      </c>
      <c r="KV101" s="365" t="s">
        <v>7</v>
      </c>
      <c r="KW101" s="365" t="s">
        <v>8</v>
      </c>
      <c r="KX101" s="365" t="s">
        <v>9</v>
      </c>
      <c r="KY101" s="365" t="s">
        <v>10</v>
      </c>
      <c r="KZ101" s="365" t="s">
        <v>11</v>
      </c>
      <c r="LA101" s="365" t="s">
        <v>12</v>
      </c>
      <c r="LB101" s="365" t="s">
        <v>13</v>
      </c>
      <c r="LC101" s="365" t="s">
        <v>14</v>
      </c>
      <c r="LD101" s="365" t="s">
        <v>15</v>
      </c>
      <c r="LE101" s="362">
        <f>IF(KS101=24,1,KS101+1)</f>
        <v>4</v>
      </c>
      <c r="LF101" s="365" t="s">
        <v>5</v>
      </c>
      <c r="LG101" s="365" t="s">
        <v>6</v>
      </c>
      <c r="LH101" s="365" t="s">
        <v>7</v>
      </c>
      <c r="LI101" s="365" t="s">
        <v>8</v>
      </c>
      <c r="LJ101" s="365" t="s">
        <v>9</v>
      </c>
      <c r="LK101" s="365" t="s">
        <v>10</v>
      </c>
      <c r="LL101" s="365" t="s">
        <v>11</v>
      </c>
      <c r="LM101" s="365" t="s">
        <v>12</v>
      </c>
      <c r="LN101" s="365" t="s">
        <v>13</v>
      </c>
      <c r="LO101" s="365" t="s">
        <v>14</v>
      </c>
      <c r="LP101" s="365" t="s">
        <v>15</v>
      </c>
      <c r="LQ101" s="362">
        <v>5</v>
      </c>
      <c r="LR101" s="365" t="s">
        <v>5</v>
      </c>
      <c r="LS101" s="365" t="s">
        <v>6</v>
      </c>
      <c r="LT101" s="365" t="s">
        <v>7</v>
      </c>
      <c r="LU101" s="365" t="s">
        <v>8</v>
      </c>
      <c r="LV101" s="365" t="s">
        <v>9</v>
      </c>
      <c r="LW101" s="365" t="s">
        <v>10</v>
      </c>
      <c r="LX101" s="365" t="s">
        <v>11</v>
      </c>
      <c r="LY101" s="365" t="s">
        <v>12</v>
      </c>
      <c r="LZ101" s="365" t="s">
        <v>13</v>
      </c>
      <c r="MA101" s="365" t="s">
        <v>14</v>
      </c>
      <c r="MB101" s="365" t="s">
        <v>15</v>
      </c>
      <c r="MC101" s="362">
        <v>6</v>
      </c>
      <c r="MD101" s="365" t="s">
        <v>5</v>
      </c>
      <c r="ME101" s="365" t="s">
        <v>6</v>
      </c>
      <c r="MF101" s="365" t="s">
        <v>7</v>
      </c>
      <c r="MG101" s="365" t="s">
        <v>8</v>
      </c>
      <c r="MH101" s="365" t="s">
        <v>9</v>
      </c>
      <c r="MI101" s="365" t="s">
        <v>10</v>
      </c>
      <c r="MJ101" s="365" t="s">
        <v>11</v>
      </c>
      <c r="MK101" s="365" t="s">
        <v>12</v>
      </c>
      <c r="ML101" s="365" t="s">
        <v>13</v>
      </c>
      <c r="MM101" s="365" t="s">
        <v>14</v>
      </c>
      <c r="MN101" s="365" t="s">
        <v>15</v>
      </c>
      <c r="MO101" s="362">
        <v>7</v>
      </c>
      <c r="MP101" s="365" t="s">
        <v>5</v>
      </c>
      <c r="MQ101" s="365" t="s">
        <v>6</v>
      </c>
      <c r="MR101" s="365" t="s">
        <v>7</v>
      </c>
      <c r="MS101" s="365" t="s">
        <v>8</v>
      </c>
      <c r="MT101" s="365" t="s">
        <v>9</v>
      </c>
      <c r="MU101" s="365" t="s">
        <v>10</v>
      </c>
      <c r="MV101" s="365" t="s">
        <v>11</v>
      </c>
      <c r="MW101" s="365" t="s">
        <v>12</v>
      </c>
      <c r="MX101" s="365" t="s">
        <v>13</v>
      </c>
      <c r="MY101" s="365" t="s">
        <v>14</v>
      </c>
      <c r="MZ101" s="365" t="s">
        <v>15</v>
      </c>
      <c r="NA101" s="362">
        <v>8</v>
      </c>
      <c r="NB101" s="365" t="s">
        <v>5</v>
      </c>
      <c r="NC101" s="365" t="s">
        <v>6</v>
      </c>
      <c r="ND101" s="365" t="s">
        <v>7</v>
      </c>
      <c r="NE101" s="365" t="s">
        <v>8</v>
      </c>
      <c r="NF101" s="365" t="s">
        <v>9</v>
      </c>
      <c r="NG101" s="365" t="s">
        <v>10</v>
      </c>
      <c r="NH101" s="365" t="s">
        <v>11</v>
      </c>
      <c r="NI101" s="365" t="s">
        <v>12</v>
      </c>
      <c r="NJ101" s="365" t="s">
        <v>13</v>
      </c>
      <c r="NK101" s="365" t="s">
        <v>14</v>
      </c>
      <c r="NL101" s="365" t="s">
        <v>15</v>
      </c>
      <c r="NM101" s="362">
        <f>IF(NA101=24,1,NA101+1)</f>
        <v>9</v>
      </c>
      <c r="NN101" s="365" t="s">
        <v>5</v>
      </c>
      <c r="NO101" s="365" t="s">
        <v>6</v>
      </c>
      <c r="NP101" s="365" t="s">
        <v>7</v>
      </c>
      <c r="NQ101" s="365" t="s">
        <v>8</v>
      </c>
      <c r="NR101" s="365" t="s">
        <v>9</v>
      </c>
      <c r="NS101" s="365" t="s">
        <v>10</v>
      </c>
      <c r="NT101" s="365" t="s">
        <v>11</v>
      </c>
      <c r="NU101" s="365" t="s">
        <v>12</v>
      </c>
      <c r="NV101" s="365" t="s">
        <v>13</v>
      </c>
      <c r="NW101" s="365" t="s">
        <v>14</v>
      </c>
      <c r="NX101" s="365" t="s">
        <v>15</v>
      </c>
      <c r="NY101" s="362">
        <f>IF(NM101=24,1,NM101+1)</f>
        <v>10</v>
      </c>
      <c r="NZ101" s="365" t="s">
        <v>5</v>
      </c>
      <c r="OA101" s="365" t="s">
        <v>6</v>
      </c>
      <c r="OB101" s="365" t="s">
        <v>7</v>
      </c>
      <c r="OC101" s="365" t="s">
        <v>8</v>
      </c>
      <c r="OD101" s="365" t="s">
        <v>9</v>
      </c>
      <c r="OE101" s="365" t="s">
        <v>10</v>
      </c>
      <c r="OF101" s="365" t="s">
        <v>11</v>
      </c>
      <c r="OG101" s="365" t="s">
        <v>12</v>
      </c>
      <c r="OH101" s="365" t="s">
        <v>13</v>
      </c>
      <c r="OI101" s="365" t="s">
        <v>14</v>
      </c>
      <c r="OJ101" s="365" t="s">
        <v>15</v>
      </c>
      <c r="OK101" s="362">
        <f>IF(NY101=24,1,NY101+1)</f>
        <v>11</v>
      </c>
      <c r="OL101" s="365" t="s">
        <v>5</v>
      </c>
      <c r="OM101" s="365" t="s">
        <v>6</v>
      </c>
      <c r="ON101" s="365" t="s">
        <v>7</v>
      </c>
      <c r="OO101" s="365" t="s">
        <v>8</v>
      </c>
      <c r="OP101" s="365" t="s">
        <v>9</v>
      </c>
      <c r="OQ101" s="365" t="s">
        <v>10</v>
      </c>
      <c r="OR101" s="365" t="s">
        <v>11</v>
      </c>
      <c r="OS101" s="365" t="s">
        <v>12</v>
      </c>
      <c r="OT101" s="365" t="s">
        <v>13</v>
      </c>
      <c r="OU101" s="365" t="s">
        <v>14</v>
      </c>
      <c r="OV101" s="365" t="s">
        <v>15</v>
      </c>
      <c r="OW101" s="362">
        <f>IF(OK101=24,1,OK101+1)</f>
        <v>12</v>
      </c>
      <c r="OX101" s="365" t="s">
        <v>5</v>
      </c>
      <c r="OY101" s="365" t="s">
        <v>6</v>
      </c>
      <c r="OZ101" s="365" t="s">
        <v>7</v>
      </c>
      <c r="PA101" s="365" t="s">
        <v>8</v>
      </c>
      <c r="PB101" s="365" t="s">
        <v>9</v>
      </c>
      <c r="PC101" s="365" t="s">
        <v>10</v>
      </c>
      <c r="PD101" s="365" t="s">
        <v>11</v>
      </c>
      <c r="PE101" s="365" t="s">
        <v>12</v>
      </c>
      <c r="PF101" s="365" t="s">
        <v>13</v>
      </c>
      <c r="PG101" s="365" t="s">
        <v>14</v>
      </c>
      <c r="PH101" s="365" t="s">
        <v>15</v>
      </c>
      <c r="PI101" s="362">
        <f>IF(OW101=24,1,OW101+1)</f>
        <v>13</v>
      </c>
      <c r="PJ101" s="365" t="s">
        <v>5</v>
      </c>
      <c r="PK101" s="365" t="s">
        <v>6</v>
      </c>
      <c r="PL101" s="365" t="s">
        <v>7</v>
      </c>
      <c r="PM101" s="365" t="s">
        <v>8</v>
      </c>
      <c r="PN101" s="365" t="s">
        <v>9</v>
      </c>
      <c r="PO101" s="365" t="s">
        <v>10</v>
      </c>
      <c r="PP101" s="365" t="s">
        <v>11</v>
      </c>
      <c r="PQ101" s="365" t="s">
        <v>12</v>
      </c>
      <c r="PR101" s="365" t="s">
        <v>13</v>
      </c>
      <c r="PS101" s="365" t="s">
        <v>14</v>
      </c>
      <c r="PT101" s="365" t="s">
        <v>15</v>
      </c>
      <c r="PU101" s="362">
        <f>IF(PI101=24,1,PI101+1)</f>
        <v>14</v>
      </c>
      <c r="PV101" s="365" t="s">
        <v>5</v>
      </c>
      <c r="PW101" s="365" t="s">
        <v>6</v>
      </c>
      <c r="PX101" s="365" t="s">
        <v>7</v>
      </c>
      <c r="PY101" s="365" t="s">
        <v>8</v>
      </c>
      <c r="PZ101" s="365" t="s">
        <v>9</v>
      </c>
      <c r="QA101" s="365" t="s">
        <v>10</v>
      </c>
      <c r="QB101" s="365" t="s">
        <v>11</v>
      </c>
      <c r="QC101" s="365" t="s">
        <v>12</v>
      </c>
      <c r="QD101" s="365" t="s">
        <v>13</v>
      </c>
      <c r="QE101" s="365" t="s">
        <v>14</v>
      </c>
      <c r="QF101" s="365" t="s">
        <v>15</v>
      </c>
      <c r="QG101" s="362">
        <f>IF(PU101=24,1,PU101+1)</f>
        <v>15</v>
      </c>
      <c r="QH101" s="365" t="s">
        <v>5</v>
      </c>
      <c r="QI101" s="365" t="s">
        <v>6</v>
      </c>
      <c r="QJ101" s="365" t="s">
        <v>7</v>
      </c>
      <c r="QK101" s="365" t="s">
        <v>8</v>
      </c>
      <c r="QL101" s="365" t="s">
        <v>9</v>
      </c>
      <c r="QM101" s="365" t="s">
        <v>10</v>
      </c>
      <c r="QN101" s="365" t="s">
        <v>11</v>
      </c>
      <c r="QO101" s="365" t="s">
        <v>12</v>
      </c>
      <c r="QP101" s="365" t="s">
        <v>13</v>
      </c>
      <c r="QQ101" s="365" t="s">
        <v>14</v>
      </c>
      <c r="QR101" s="365" t="s">
        <v>15</v>
      </c>
      <c r="QS101" s="362">
        <f>IF(QG101=24,1,QG101+1)</f>
        <v>16</v>
      </c>
      <c r="QT101" s="365" t="s">
        <v>5</v>
      </c>
      <c r="QU101" s="365" t="s">
        <v>6</v>
      </c>
      <c r="QV101" s="365" t="s">
        <v>7</v>
      </c>
      <c r="QW101" s="365" t="s">
        <v>8</v>
      </c>
      <c r="QX101" s="365" t="s">
        <v>9</v>
      </c>
      <c r="QY101" s="365" t="s">
        <v>10</v>
      </c>
      <c r="QZ101" s="365" t="s">
        <v>11</v>
      </c>
      <c r="RA101" s="365" t="s">
        <v>12</v>
      </c>
      <c r="RB101" s="365" t="s">
        <v>13</v>
      </c>
      <c r="RC101" s="365" t="s">
        <v>14</v>
      </c>
      <c r="RD101" s="365" t="s">
        <v>15</v>
      </c>
      <c r="RE101" s="362">
        <f>IF(QS101=24,1,QS101+1)</f>
        <v>17</v>
      </c>
      <c r="RF101" s="365" t="s">
        <v>5</v>
      </c>
      <c r="RG101" s="365" t="s">
        <v>6</v>
      </c>
      <c r="RH101" s="365" t="s">
        <v>7</v>
      </c>
      <c r="RI101" s="365" t="s">
        <v>8</v>
      </c>
      <c r="RJ101" s="365" t="s">
        <v>9</v>
      </c>
      <c r="RK101" s="365" t="s">
        <v>10</v>
      </c>
      <c r="RL101" s="365" t="s">
        <v>11</v>
      </c>
      <c r="RM101" s="365" t="s">
        <v>12</v>
      </c>
      <c r="RN101" s="365" t="s">
        <v>13</v>
      </c>
      <c r="RO101" s="365" t="s">
        <v>14</v>
      </c>
      <c r="RP101" s="365" t="s">
        <v>15</v>
      </c>
      <c r="RQ101" s="362">
        <f>IF(RE101=24,1,RE101+1)</f>
        <v>18</v>
      </c>
      <c r="RR101" s="365" t="s">
        <v>5</v>
      </c>
      <c r="RS101" s="365" t="s">
        <v>6</v>
      </c>
      <c r="RT101" s="365" t="s">
        <v>7</v>
      </c>
      <c r="RU101" s="365" t="s">
        <v>8</v>
      </c>
      <c r="RV101" s="365" t="s">
        <v>9</v>
      </c>
      <c r="RW101" s="365" t="s">
        <v>10</v>
      </c>
      <c r="RX101" s="365" t="s">
        <v>11</v>
      </c>
      <c r="RY101" s="365" t="s">
        <v>12</v>
      </c>
      <c r="RZ101" s="365" t="s">
        <v>13</v>
      </c>
      <c r="SA101" s="365" t="s">
        <v>14</v>
      </c>
      <c r="SB101" s="365" t="s">
        <v>15</v>
      </c>
      <c r="SC101" s="362">
        <f>IF(RQ101=24,1,RQ101+1)</f>
        <v>19</v>
      </c>
      <c r="SD101" s="365" t="s">
        <v>5</v>
      </c>
      <c r="SE101" s="365" t="s">
        <v>6</v>
      </c>
      <c r="SF101" s="365" t="s">
        <v>7</v>
      </c>
      <c r="SG101" s="365" t="s">
        <v>8</v>
      </c>
      <c r="SH101" s="365" t="s">
        <v>9</v>
      </c>
      <c r="SI101" s="365" t="s">
        <v>10</v>
      </c>
      <c r="SJ101" s="365" t="s">
        <v>11</v>
      </c>
      <c r="SK101" s="365" t="s">
        <v>12</v>
      </c>
      <c r="SL101" s="365" t="s">
        <v>13</v>
      </c>
      <c r="SM101" s="365" t="s">
        <v>14</v>
      </c>
      <c r="SN101" s="365" t="s">
        <v>15</v>
      </c>
      <c r="SO101" s="362">
        <f>IF(SC101=24,1,SC101+1)</f>
        <v>20</v>
      </c>
      <c r="SP101" s="365" t="s">
        <v>5</v>
      </c>
      <c r="SQ101" s="365" t="s">
        <v>6</v>
      </c>
      <c r="SR101" s="365" t="s">
        <v>7</v>
      </c>
      <c r="SS101" s="365" t="s">
        <v>8</v>
      </c>
      <c r="ST101" s="365" t="s">
        <v>9</v>
      </c>
      <c r="SU101" s="365" t="s">
        <v>10</v>
      </c>
      <c r="SV101" s="365" t="s">
        <v>11</v>
      </c>
      <c r="SW101" s="365" t="s">
        <v>12</v>
      </c>
      <c r="SX101" s="365" t="s">
        <v>13</v>
      </c>
      <c r="SY101" s="365" t="s">
        <v>14</v>
      </c>
      <c r="SZ101" s="365" t="s">
        <v>15</v>
      </c>
      <c r="TA101" s="362">
        <v>21</v>
      </c>
      <c r="TB101" s="365" t="s">
        <v>5</v>
      </c>
      <c r="TC101" s="365" t="s">
        <v>6</v>
      </c>
      <c r="TD101" s="365" t="s">
        <v>7</v>
      </c>
      <c r="TE101" s="365" t="s">
        <v>8</v>
      </c>
      <c r="TF101" s="365" t="s">
        <v>9</v>
      </c>
      <c r="TG101" s="365" t="s">
        <v>10</v>
      </c>
      <c r="TH101" s="365" t="s">
        <v>11</v>
      </c>
      <c r="TI101" s="365" t="s">
        <v>12</v>
      </c>
      <c r="TJ101" s="365" t="s">
        <v>13</v>
      </c>
      <c r="TK101" s="365" t="s">
        <v>14</v>
      </c>
      <c r="TL101" s="365" t="s">
        <v>15</v>
      </c>
      <c r="TM101" s="362">
        <f>IF(TA101=24,1,TA101+1)</f>
        <v>22</v>
      </c>
      <c r="TN101" s="365" t="s">
        <v>5</v>
      </c>
      <c r="TO101" s="365" t="s">
        <v>6</v>
      </c>
      <c r="TP101" s="365" t="s">
        <v>7</v>
      </c>
      <c r="TQ101" s="365" t="s">
        <v>8</v>
      </c>
      <c r="TR101" s="365" t="s">
        <v>9</v>
      </c>
      <c r="TS101" s="365" t="s">
        <v>10</v>
      </c>
      <c r="TT101" s="365" t="s">
        <v>11</v>
      </c>
      <c r="TU101" s="365" t="s">
        <v>12</v>
      </c>
      <c r="TV101" s="365" t="s">
        <v>13</v>
      </c>
      <c r="TW101" s="365" t="s">
        <v>14</v>
      </c>
      <c r="TX101" s="365" t="s">
        <v>15</v>
      </c>
      <c r="TY101" s="362">
        <f>IF(TM101=24,1,TM101+1)</f>
        <v>23</v>
      </c>
      <c r="TZ101" s="365" t="s">
        <v>5</v>
      </c>
      <c r="UA101" s="365" t="s">
        <v>6</v>
      </c>
      <c r="UB101" s="365" t="s">
        <v>7</v>
      </c>
      <c r="UC101" s="365" t="s">
        <v>8</v>
      </c>
      <c r="UD101" s="365" t="s">
        <v>9</v>
      </c>
      <c r="UE101" s="365" t="s">
        <v>10</v>
      </c>
      <c r="UF101" s="365" t="s">
        <v>11</v>
      </c>
      <c r="UG101" s="365" t="s">
        <v>12</v>
      </c>
      <c r="UH101" s="365" t="s">
        <v>13</v>
      </c>
      <c r="UI101" s="365" t="s">
        <v>14</v>
      </c>
      <c r="UJ101" s="365" t="s">
        <v>15</v>
      </c>
      <c r="UK101" s="362">
        <f>IF(TY101=24,1,TY101+1)</f>
        <v>24</v>
      </c>
      <c r="UL101" s="365" t="s">
        <v>5</v>
      </c>
      <c r="UM101" s="365" t="s">
        <v>6</v>
      </c>
      <c r="UN101" s="365" t="s">
        <v>7</v>
      </c>
      <c r="UO101" s="365" t="s">
        <v>8</v>
      </c>
      <c r="UP101" s="365" t="s">
        <v>9</v>
      </c>
      <c r="UQ101" s="365" t="s">
        <v>10</v>
      </c>
      <c r="UR101" s="365" t="s">
        <v>11</v>
      </c>
      <c r="US101" s="365" t="s">
        <v>12</v>
      </c>
      <c r="UT101" s="365" t="s">
        <v>13</v>
      </c>
      <c r="UU101" s="365" t="s">
        <v>14</v>
      </c>
      <c r="UV101" s="365" t="s">
        <v>15</v>
      </c>
      <c r="UW101" s="362">
        <f>IF(UK101=24,1,UK101+1)</f>
        <v>1</v>
      </c>
      <c r="UX101" s="365" t="s">
        <v>5</v>
      </c>
      <c r="UY101" s="365" t="s">
        <v>6</v>
      </c>
      <c r="UZ101" s="365" t="s">
        <v>7</v>
      </c>
      <c r="VA101" s="365" t="s">
        <v>8</v>
      </c>
      <c r="VB101" s="365" t="s">
        <v>9</v>
      </c>
      <c r="VC101" s="365" t="s">
        <v>10</v>
      </c>
      <c r="VD101" s="365" t="s">
        <v>11</v>
      </c>
      <c r="VE101" s="365" t="s">
        <v>12</v>
      </c>
      <c r="VF101" s="365" t="s">
        <v>13</v>
      </c>
      <c r="VG101" s="365" t="s">
        <v>14</v>
      </c>
      <c r="VH101" s="365" t="s">
        <v>15</v>
      </c>
      <c r="VI101" s="362">
        <f>IF(UW101=24,1,UW101+1)</f>
        <v>2</v>
      </c>
      <c r="VJ101" s="365" t="s">
        <v>5</v>
      </c>
      <c r="VK101" s="365" t="s">
        <v>6</v>
      </c>
      <c r="VL101" s="365" t="s">
        <v>7</v>
      </c>
      <c r="VM101" s="365" t="s">
        <v>8</v>
      </c>
      <c r="VN101" s="365" t="s">
        <v>9</v>
      </c>
      <c r="VO101" s="365" t="s">
        <v>10</v>
      </c>
      <c r="VP101" s="365" t="s">
        <v>11</v>
      </c>
      <c r="VQ101" s="365" t="s">
        <v>12</v>
      </c>
      <c r="VR101" s="365" t="s">
        <v>13</v>
      </c>
      <c r="VS101" s="365" t="s">
        <v>14</v>
      </c>
      <c r="VT101" s="365" t="s">
        <v>15</v>
      </c>
      <c r="VU101" s="362">
        <f>IF(VI101=24,1,VI101+1)</f>
        <v>3</v>
      </c>
      <c r="VV101" s="365" t="s">
        <v>5</v>
      </c>
      <c r="VW101" s="365" t="s">
        <v>6</v>
      </c>
      <c r="VX101" s="365" t="s">
        <v>7</v>
      </c>
      <c r="VY101" s="365" t="s">
        <v>8</v>
      </c>
      <c r="VZ101" s="365" t="s">
        <v>9</v>
      </c>
      <c r="WA101" s="365" t="s">
        <v>10</v>
      </c>
      <c r="WB101" s="365" t="s">
        <v>11</v>
      </c>
      <c r="WC101" s="365" t="s">
        <v>12</v>
      </c>
      <c r="WD101" s="365" t="s">
        <v>13</v>
      </c>
      <c r="WE101" s="365" t="s">
        <v>14</v>
      </c>
      <c r="WF101" s="365" t="s">
        <v>15</v>
      </c>
      <c r="WG101" s="362">
        <f>IF(VU101=24,1,VU101+1)</f>
        <v>4</v>
      </c>
      <c r="WH101" s="365" t="s">
        <v>5</v>
      </c>
      <c r="WI101" s="365" t="s">
        <v>6</v>
      </c>
      <c r="WJ101" s="365" t="s">
        <v>7</v>
      </c>
      <c r="WK101" s="365" t="s">
        <v>8</v>
      </c>
      <c r="WL101" s="365" t="s">
        <v>9</v>
      </c>
      <c r="WM101" s="365" t="s">
        <v>10</v>
      </c>
      <c r="WN101" s="365" t="s">
        <v>11</v>
      </c>
      <c r="WO101" s="365" t="s">
        <v>12</v>
      </c>
      <c r="WP101" s="365" t="s">
        <v>13</v>
      </c>
      <c r="WQ101" s="365" t="s">
        <v>14</v>
      </c>
      <c r="WR101" s="365" t="s">
        <v>15</v>
      </c>
      <c r="WS101" s="362">
        <f>IF(WG101=24,1,WG101+1)</f>
        <v>5</v>
      </c>
      <c r="WT101" s="365" t="s">
        <v>5</v>
      </c>
      <c r="WU101" s="365" t="s">
        <v>6</v>
      </c>
      <c r="WV101" s="365" t="s">
        <v>7</v>
      </c>
      <c r="WW101" s="365" t="s">
        <v>8</v>
      </c>
      <c r="WX101" s="365" t="s">
        <v>9</v>
      </c>
      <c r="WY101" s="365" t="s">
        <v>10</v>
      </c>
      <c r="WZ101" s="365" t="s">
        <v>11</v>
      </c>
      <c r="XA101" s="365" t="s">
        <v>12</v>
      </c>
      <c r="XB101" s="365" t="s">
        <v>13</v>
      </c>
      <c r="XC101" s="365" t="s">
        <v>14</v>
      </c>
      <c r="XD101" s="365" t="s">
        <v>15</v>
      </c>
      <c r="XE101" s="362">
        <f>IF(WS101=24,1,WS101+1)</f>
        <v>6</v>
      </c>
      <c r="XF101" s="365" t="s">
        <v>5</v>
      </c>
      <c r="XG101" s="365" t="s">
        <v>6</v>
      </c>
      <c r="XH101" s="365" t="s">
        <v>7</v>
      </c>
      <c r="XI101" s="365" t="s">
        <v>8</v>
      </c>
      <c r="XJ101" s="365" t="s">
        <v>9</v>
      </c>
      <c r="XK101" s="365" t="s">
        <v>10</v>
      </c>
      <c r="XL101" s="365" t="s">
        <v>11</v>
      </c>
      <c r="XM101" s="365" t="s">
        <v>12</v>
      </c>
      <c r="XN101" s="365" t="s">
        <v>13</v>
      </c>
      <c r="XO101" s="365" t="s">
        <v>14</v>
      </c>
      <c r="XP101" s="365" t="s">
        <v>15</v>
      </c>
      <c r="XQ101" s="362">
        <f>IF(XE101=24,1,XE101+1)</f>
        <v>7</v>
      </c>
    </row>
    <row r="102" spans="1:641" s="64" customFormat="1" ht="27.75" customHeight="1">
      <c r="A102" s="373"/>
      <c r="B102" s="1263" t="s">
        <v>492</v>
      </c>
      <c r="C102" s="1264"/>
      <c r="D102" s="1265"/>
      <c r="E102" s="1125" t="s">
        <v>431</v>
      </c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26"/>
      <c r="V102" s="1126"/>
      <c r="W102" s="1126"/>
      <c r="X102" s="1126"/>
      <c r="Y102" s="1126"/>
      <c r="Z102" s="1126"/>
      <c r="AA102" s="1126"/>
      <c r="AB102" s="1126"/>
      <c r="AC102" s="1126"/>
      <c r="AD102" s="1126"/>
      <c r="AE102" s="1126"/>
      <c r="AF102" s="1126"/>
      <c r="AG102" s="1126"/>
      <c r="AH102" s="1126"/>
      <c r="AI102" s="1126"/>
      <c r="AJ102" s="1126"/>
      <c r="AK102" s="1126"/>
      <c r="AL102" s="1126"/>
      <c r="AM102" s="1126"/>
      <c r="AN102" s="1126"/>
      <c r="AO102" s="1126"/>
      <c r="AP102" s="1126"/>
      <c r="AQ102" s="1126"/>
      <c r="AR102" s="1126"/>
      <c r="AS102" s="1126"/>
      <c r="AT102" s="1126"/>
      <c r="AU102" s="1127"/>
    </row>
    <row r="103" spans="1:641" s="64" customFormat="1" ht="24.95" customHeight="1">
      <c r="A103" s="361"/>
      <c r="B103" s="1079"/>
      <c r="C103" s="1081"/>
      <c r="D103" s="63">
        <v>36000</v>
      </c>
      <c r="FJ103" s="77"/>
      <c r="FK103" s="1138">
        <v>20000</v>
      </c>
      <c r="FL103" s="1139"/>
      <c r="FM103" s="1139"/>
      <c r="FN103" s="1139"/>
      <c r="FO103" s="1139"/>
      <c r="FP103" s="1139"/>
      <c r="FQ103" s="1139"/>
      <c r="FR103" s="1139"/>
      <c r="FS103" s="1139"/>
      <c r="FT103" s="1139"/>
      <c r="FU103" s="1139"/>
      <c r="FV103" s="1139"/>
      <c r="FW103" s="1140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HX103" s="1082" t="s">
        <v>404</v>
      </c>
      <c r="HY103" s="1083"/>
      <c r="HZ103" s="1083"/>
      <c r="IA103" s="1083"/>
      <c r="IB103" s="1083"/>
      <c r="IC103" s="1083"/>
      <c r="ID103" s="1083"/>
      <c r="IE103" s="1083"/>
      <c r="IF103" s="1083"/>
      <c r="IG103" s="1083"/>
      <c r="IH103" s="1083"/>
      <c r="II103" s="1084"/>
    </row>
    <row r="104" spans="1:641" s="64" customFormat="1" ht="24.95" customHeight="1">
      <c r="A104" s="374"/>
      <c r="B104" s="1185" t="s">
        <v>371</v>
      </c>
      <c r="C104" s="1186"/>
      <c r="D104" s="375" t="s">
        <v>377</v>
      </c>
      <c r="FJ104" s="1087" t="s">
        <v>542</v>
      </c>
      <c r="FK104" s="1088"/>
      <c r="FL104" s="1088"/>
      <c r="FM104" s="1088"/>
      <c r="FN104" s="1088"/>
      <c r="FO104" s="1088"/>
      <c r="FP104" s="1088"/>
      <c r="FQ104" s="1088"/>
      <c r="FR104" s="1088"/>
      <c r="FS104" s="1088"/>
      <c r="FT104" s="1088"/>
      <c r="FU104" s="1088"/>
      <c r="FV104" s="1088"/>
      <c r="FW104" s="1088"/>
      <c r="FX104" s="1089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HT104" s="1082">
        <v>16000</v>
      </c>
      <c r="HU104" s="1083"/>
      <c r="HV104" s="1083"/>
      <c r="HW104" s="1083"/>
      <c r="HX104" s="1083"/>
      <c r="HY104" s="1083"/>
      <c r="HZ104" s="1083"/>
      <c r="IA104" s="1083"/>
      <c r="IB104" s="1083"/>
      <c r="IC104" s="1083"/>
      <c r="ID104" s="1083"/>
      <c r="IE104" s="1083"/>
      <c r="IF104" s="1083"/>
      <c r="IG104" s="1083"/>
      <c r="IH104" s="1083"/>
      <c r="II104" s="1083"/>
      <c r="IJ104" s="1083"/>
      <c r="IK104" s="1083"/>
      <c r="IL104" s="1083"/>
      <c r="IM104" s="1083"/>
      <c r="IN104" s="1084"/>
    </row>
    <row r="105" spans="1:641" s="64" customFormat="1" ht="24.95" customHeight="1">
      <c r="A105" s="361"/>
      <c r="B105" s="1079"/>
      <c r="C105" s="1081"/>
      <c r="D105" s="138">
        <v>0</v>
      </c>
      <c r="DS105" s="542"/>
      <c r="DT105" s="542"/>
      <c r="DU105" s="542"/>
      <c r="DV105" s="542"/>
      <c r="DW105" s="542"/>
      <c r="DX105" s="542"/>
      <c r="HX105" s="1090" t="s">
        <v>405</v>
      </c>
      <c r="HY105" s="1091"/>
      <c r="HZ105" s="1091"/>
      <c r="IA105" s="1091"/>
      <c r="IB105" s="1091"/>
      <c r="IC105" s="1091"/>
      <c r="ID105" s="1091"/>
      <c r="IE105" s="1091"/>
      <c r="IF105" s="1091"/>
      <c r="IG105" s="1091"/>
      <c r="IH105" s="1091"/>
      <c r="II105" s="1092"/>
    </row>
    <row r="106" spans="1:641" s="64" customFormat="1" ht="27.75" customHeight="1">
      <c r="A106" s="374"/>
      <c r="B106" s="1185" t="s">
        <v>371</v>
      </c>
      <c r="C106" s="1186"/>
      <c r="D106" s="375" t="s">
        <v>406</v>
      </c>
      <c r="HT106" s="1090">
        <v>0</v>
      </c>
      <c r="HU106" s="1091"/>
      <c r="HV106" s="1091"/>
      <c r="HW106" s="1091"/>
      <c r="HX106" s="1091"/>
      <c r="HY106" s="1091"/>
      <c r="HZ106" s="1091"/>
      <c r="IA106" s="1091"/>
      <c r="IB106" s="1091"/>
      <c r="IC106" s="1091"/>
      <c r="ID106" s="1091"/>
      <c r="IE106" s="1091"/>
      <c r="IF106" s="1091"/>
      <c r="IG106" s="1091"/>
      <c r="IH106" s="1091"/>
      <c r="II106" s="1091"/>
      <c r="IJ106" s="1091"/>
      <c r="IK106" s="1091"/>
      <c r="IL106" s="1091"/>
      <c r="IM106" s="1091"/>
      <c r="IN106" s="1092"/>
    </row>
    <row r="107" spans="1:641" s="64" customFormat="1" ht="24.95" customHeight="1">
      <c r="B107" s="1180"/>
      <c r="C107" s="1181"/>
      <c r="D107" s="138">
        <v>0</v>
      </c>
      <c r="HX107" s="1090" t="s">
        <v>407</v>
      </c>
      <c r="HY107" s="1091"/>
      <c r="HZ107" s="1091"/>
      <c r="IA107" s="1091"/>
      <c r="IB107" s="1091"/>
      <c r="IC107" s="1091"/>
      <c r="ID107" s="1091"/>
      <c r="IE107" s="1091"/>
      <c r="IF107" s="1091"/>
      <c r="IG107" s="1091"/>
      <c r="IH107" s="1091"/>
      <c r="II107" s="1092"/>
    </row>
    <row r="108" spans="1:641" s="64" customFormat="1" ht="24.95" customHeight="1" thickBot="1">
      <c r="A108" s="374"/>
      <c r="B108" s="1185" t="s">
        <v>371</v>
      </c>
      <c r="C108" s="1186"/>
      <c r="D108" s="375" t="s">
        <v>408</v>
      </c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T108" s="1090">
        <v>0</v>
      </c>
      <c r="HU108" s="1091"/>
      <c r="HV108" s="1091"/>
      <c r="HW108" s="1091"/>
      <c r="HX108" s="1091"/>
      <c r="HY108" s="1091"/>
      <c r="HZ108" s="1091"/>
      <c r="IA108" s="1091"/>
      <c r="IB108" s="1091"/>
      <c r="IC108" s="1091"/>
      <c r="ID108" s="1091"/>
      <c r="IE108" s="1091"/>
      <c r="IF108" s="1091"/>
      <c r="IG108" s="1091"/>
      <c r="IH108" s="1091"/>
      <c r="II108" s="1091"/>
      <c r="IJ108" s="1091"/>
      <c r="IK108" s="1091"/>
      <c r="IL108" s="1091"/>
      <c r="IM108" s="1091"/>
      <c r="IN108" s="1092"/>
    </row>
    <row r="109" spans="1:641" s="64" customFormat="1" ht="24.95" customHeight="1" thickBot="1">
      <c r="A109" s="370"/>
      <c r="B109" s="1168"/>
      <c r="C109" s="1169"/>
      <c r="D109" s="378" t="s">
        <v>583</v>
      </c>
      <c r="AC109" s="611"/>
      <c r="AD109" s="1093">
        <v>8000</v>
      </c>
      <c r="AE109" s="1048"/>
      <c r="AF109" s="1094"/>
      <c r="AG109" s="612"/>
      <c r="HX109" s="1095" t="s">
        <v>409</v>
      </c>
      <c r="HY109" s="1096"/>
      <c r="HZ109" s="1096"/>
      <c r="IA109" s="1096"/>
      <c r="IB109" s="1096"/>
      <c r="IC109" s="1096"/>
      <c r="ID109" s="1096"/>
      <c r="IE109" s="1096"/>
      <c r="IF109" s="1096"/>
      <c r="IG109" s="1096"/>
      <c r="IH109" s="1096"/>
      <c r="II109" s="1097"/>
      <c r="JM109" s="77"/>
    </row>
    <row r="110" spans="1:641" s="64" customFormat="1" ht="24.95" customHeight="1" thickBot="1">
      <c r="A110" s="376"/>
      <c r="B110" s="1170" t="s">
        <v>374</v>
      </c>
      <c r="C110" s="1171"/>
      <c r="D110" s="375" t="s">
        <v>507</v>
      </c>
      <c r="AC110" s="1098" t="s">
        <v>543</v>
      </c>
      <c r="AD110" s="1099"/>
      <c r="AE110" s="1099"/>
      <c r="AF110" s="1099"/>
      <c r="AG110" s="1100"/>
      <c r="HT110" s="1095">
        <v>0</v>
      </c>
      <c r="HU110" s="1096"/>
      <c r="HV110" s="1096"/>
      <c r="HW110" s="1096"/>
      <c r="HX110" s="1096"/>
      <c r="HY110" s="1096"/>
      <c r="HZ110" s="1096"/>
      <c r="IA110" s="1096"/>
      <c r="IB110" s="1096"/>
      <c r="IC110" s="1096"/>
      <c r="ID110" s="1096"/>
      <c r="IE110" s="1096"/>
      <c r="IF110" s="1096"/>
      <c r="IG110" s="1096"/>
      <c r="IH110" s="1096"/>
      <c r="II110" s="1096"/>
      <c r="IJ110" s="1096"/>
      <c r="IK110" s="1096"/>
      <c r="IL110" s="1096"/>
      <c r="IM110" s="1096"/>
      <c r="IN110" s="1097"/>
      <c r="JM110" s="77"/>
    </row>
    <row r="111" spans="1:641" s="64" customFormat="1" ht="24.95" customHeight="1" thickBot="1">
      <c r="A111" s="370"/>
      <c r="B111" s="1168"/>
      <c r="C111" s="1169"/>
      <c r="D111" s="138" t="s">
        <v>889</v>
      </c>
      <c r="H111" s="611"/>
      <c r="I111" s="1093">
        <v>8000</v>
      </c>
      <c r="J111" s="1048"/>
      <c r="K111" s="1094"/>
      <c r="L111" s="612"/>
      <c r="BD111" s="611"/>
      <c r="BE111" s="1093">
        <v>8000</v>
      </c>
      <c r="BF111" s="1048"/>
      <c r="BG111" s="1094"/>
      <c r="BH111" s="612"/>
      <c r="HX111" s="1076" t="s">
        <v>410</v>
      </c>
      <c r="HY111" s="1077"/>
      <c r="HZ111" s="1077"/>
      <c r="IA111" s="1077"/>
      <c r="IB111" s="1077"/>
      <c r="IC111" s="1077"/>
      <c r="ID111" s="1077"/>
      <c r="IE111" s="1077"/>
      <c r="IF111" s="1077"/>
      <c r="IG111" s="1077"/>
      <c r="IH111" s="1077"/>
      <c r="II111" s="1078"/>
      <c r="JM111" s="77"/>
    </row>
    <row r="112" spans="1:641" s="64" customFormat="1" ht="24.95" customHeight="1" thickBot="1">
      <c r="A112" s="376"/>
      <c r="B112" s="1170" t="s">
        <v>374</v>
      </c>
      <c r="C112" s="1171"/>
      <c r="D112" s="375" t="s">
        <v>411</v>
      </c>
      <c r="H112" s="1098" t="s">
        <v>543</v>
      </c>
      <c r="I112" s="1099"/>
      <c r="J112" s="1099"/>
      <c r="K112" s="1099"/>
      <c r="L112" s="1100"/>
      <c r="BD112" s="1098" t="s">
        <v>544</v>
      </c>
      <c r="BE112" s="1099"/>
      <c r="BF112" s="1099"/>
      <c r="BG112" s="1099"/>
      <c r="BH112" s="1100"/>
      <c r="HT112" s="1076">
        <v>0</v>
      </c>
      <c r="HU112" s="1077"/>
      <c r="HV112" s="1077"/>
      <c r="HW112" s="1077"/>
      <c r="HX112" s="1077"/>
      <c r="HY112" s="1077"/>
      <c r="HZ112" s="1077"/>
      <c r="IA112" s="1077"/>
      <c r="IB112" s="1077"/>
      <c r="IC112" s="1077"/>
      <c r="ID112" s="1077"/>
      <c r="IE112" s="1077"/>
      <c r="IF112" s="1077"/>
      <c r="IG112" s="1077"/>
      <c r="IH112" s="1077"/>
      <c r="II112" s="1077"/>
      <c r="IJ112" s="1077"/>
      <c r="IK112" s="1077"/>
      <c r="IL112" s="1077"/>
      <c r="IM112" s="1077"/>
      <c r="IN112" s="1078"/>
      <c r="JM112" s="77"/>
    </row>
    <row r="113" spans="1:641" s="64" customFormat="1" ht="24.95" customHeight="1" thickBot="1">
      <c r="A113" s="370"/>
      <c r="B113" s="609"/>
      <c r="C113" s="610"/>
      <c r="D113" s="138" t="s">
        <v>580</v>
      </c>
      <c r="M113" s="611"/>
      <c r="N113" s="1093">
        <v>8000</v>
      </c>
      <c r="O113" s="1048"/>
      <c r="P113" s="1094"/>
      <c r="Q113" s="612"/>
      <c r="AH113" s="611"/>
      <c r="AI113" s="1093">
        <v>8000</v>
      </c>
      <c r="AJ113" s="1048"/>
      <c r="AK113" s="1094"/>
      <c r="AL113" s="612"/>
      <c r="AT113" s="611"/>
      <c r="AU113" s="1093">
        <v>8000</v>
      </c>
      <c r="AV113" s="1048"/>
      <c r="AW113" s="1094"/>
      <c r="AX113" s="612"/>
      <c r="BK113" s="611"/>
      <c r="BL113" s="1093">
        <v>8000</v>
      </c>
      <c r="BM113" s="1048"/>
      <c r="BN113" s="1094"/>
      <c r="BO113" s="612"/>
      <c r="BV113" s="611"/>
      <c r="BW113" s="1093">
        <v>8000</v>
      </c>
      <c r="BX113" s="1048"/>
      <c r="BY113" s="1094"/>
      <c r="BZ113" s="612"/>
      <c r="CK113" s="611"/>
      <c r="CL113" s="1093">
        <v>8000</v>
      </c>
      <c r="CM113" s="1048"/>
      <c r="CN113" s="1094"/>
      <c r="CO113" s="612"/>
      <c r="CV113" s="611"/>
      <c r="CW113" s="1093">
        <v>8000</v>
      </c>
      <c r="CX113" s="1048"/>
      <c r="CY113" s="1094"/>
      <c r="CZ113" s="612"/>
      <c r="DK113" s="611"/>
      <c r="DL113" s="1093">
        <v>8000</v>
      </c>
      <c r="DM113" s="1048"/>
      <c r="DN113" s="1094"/>
      <c r="DO113" s="612"/>
      <c r="HX113" s="1110" t="s">
        <v>468</v>
      </c>
      <c r="HY113" s="1111"/>
      <c r="HZ113" s="1111"/>
      <c r="IA113" s="1111"/>
      <c r="IB113" s="1111"/>
      <c r="IC113" s="1111"/>
      <c r="ID113" s="1111"/>
      <c r="IE113" s="1111"/>
      <c r="IF113" s="1111"/>
      <c r="IG113" s="1111"/>
      <c r="IH113" s="1111"/>
      <c r="II113" s="1112"/>
      <c r="JM113" s="77"/>
    </row>
    <row r="114" spans="1:641" s="64" customFormat="1" ht="24.95" customHeight="1" thickBot="1">
      <c r="A114" s="376"/>
      <c r="B114" s="1170" t="s">
        <v>374</v>
      </c>
      <c r="C114" s="1171"/>
      <c r="D114" s="375" t="s">
        <v>412</v>
      </c>
      <c r="M114" s="1098" t="s">
        <v>582</v>
      </c>
      <c r="N114" s="1099"/>
      <c r="O114" s="1099"/>
      <c r="P114" s="1099"/>
      <c r="Q114" s="1100"/>
      <c r="AH114" s="1098" t="s">
        <v>582</v>
      </c>
      <c r="AI114" s="1099"/>
      <c r="AJ114" s="1099"/>
      <c r="AK114" s="1099"/>
      <c r="AL114" s="1100"/>
      <c r="AT114" s="1098" t="s">
        <v>581</v>
      </c>
      <c r="AU114" s="1099"/>
      <c r="AV114" s="1099"/>
      <c r="AW114" s="1099"/>
      <c r="AX114" s="1100"/>
      <c r="BK114" s="1098" t="s">
        <v>582</v>
      </c>
      <c r="BL114" s="1099"/>
      <c r="BM114" s="1099"/>
      <c r="BN114" s="1099"/>
      <c r="BO114" s="1100"/>
      <c r="BV114" s="1098" t="s">
        <v>582</v>
      </c>
      <c r="BW114" s="1099"/>
      <c r="BX114" s="1099"/>
      <c r="BY114" s="1099"/>
      <c r="BZ114" s="1100"/>
      <c r="CK114" s="1098" t="s">
        <v>582</v>
      </c>
      <c r="CL114" s="1099"/>
      <c r="CM114" s="1099"/>
      <c r="CN114" s="1099"/>
      <c r="CO114" s="1100"/>
      <c r="CV114" s="1098" t="s">
        <v>582</v>
      </c>
      <c r="CW114" s="1099"/>
      <c r="CX114" s="1099"/>
      <c r="CY114" s="1099"/>
      <c r="CZ114" s="1100"/>
      <c r="DK114" s="1098" t="s">
        <v>581</v>
      </c>
      <c r="DL114" s="1099"/>
      <c r="DM114" s="1099"/>
      <c r="DN114" s="1099"/>
      <c r="DO114" s="1100"/>
      <c r="HT114" s="1116">
        <v>0</v>
      </c>
      <c r="HU114" s="1117"/>
      <c r="HV114" s="1117"/>
      <c r="HW114" s="1117"/>
      <c r="HX114" s="1117"/>
      <c r="HY114" s="1117"/>
      <c r="HZ114" s="1117"/>
      <c r="IA114" s="1117"/>
      <c r="IB114" s="1117"/>
      <c r="IC114" s="1117"/>
      <c r="ID114" s="1117"/>
      <c r="IE114" s="1117"/>
      <c r="IF114" s="1117"/>
      <c r="IG114" s="1117"/>
      <c r="IH114" s="1117"/>
      <c r="II114" s="1117"/>
      <c r="IJ114" s="1117"/>
      <c r="IK114" s="1117"/>
      <c r="IL114" s="1117"/>
      <c r="IM114" s="1117"/>
      <c r="IN114" s="1118"/>
      <c r="JM114" s="77"/>
    </row>
    <row r="115" spans="1:641" s="64" customFormat="1" ht="24.95" customHeight="1" thickBot="1">
      <c r="B115" s="1180"/>
      <c r="C115" s="1181"/>
      <c r="D115" s="377" t="s">
        <v>890</v>
      </c>
      <c r="DU115" s="611"/>
      <c r="DV115" s="1093">
        <v>8000</v>
      </c>
      <c r="DW115" s="1048"/>
      <c r="DX115" s="1094"/>
      <c r="DY115" s="612"/>
      <c r="EG115" s="611"/>
      <c r="EH115" s="1093">
        <v>8000</v>
      </c>
      <c r="EI115" s="1048"/>
      <c r="EJ115" s="1094"/>
      <c r="EK115" s="612"/>
      <c r="ER115" s="611"/>
      <c r="ES115" s="1093">
        <v>8000</v>
      </c>
      <c r="ET115" s="1048"/>
      <c r="EU115" s="1094"/>
      <c r="EV115" s="612"/>
      <c r="FC115" s="611"/>
      <c r="FD115" s="1093">
        <v>8000</v>
      </c>
      <c r="FE115" s="1048"/>
      <c r="FF115" s="1094"/>
      <c r="FG115" s="612"/>
      <c r="FN115" s="611"/>
      <c r="FO115" s="1093">
        <v>8000</v>
      </c>
      <c r="FP115" s="1048"/>
      <c r="FQ115" s="1094"/>
      <c r="FR115" s="612"/>
      <c r="FY115" s="611"/>
      <c r="FZ115" s="1093">
        <v>8000</v>
      </c>
      <c r="GA115" s="1048"/>
      <c r="GB115" s="1094"/>
      <c r="GC115" s="612"/>
      <c r="GJ115" s="611"/>
      <c r="GK115" s="1093">
        <v>8000</v>
      </c>
      <c r="GL115" s="1048"/>
      <c r="GM115" s="1094"/>
      <c r="GN115" s="612"/>
      <c r="HX115" s="1113" t="s">
        <v>413</v>
      </c>
      <c r="HY115" s="1114"/>
      <c r="HZ115" s="1114"/>
      <c r="IA115" s="1114"/>
      <c r="IB115" s="1114"/>
      <c r="IC115" s="1114"/>
      <c r="ID115" s="1114"/>
      <c r="IE115" s="1114"/>
      <c r="IF115" s="1114"/>
      <c r="IG115" s="1114"/>
      <c r="IH115" s="1114"/>
      <c r="II115" s="1115"/>
      <c r="JM115" s="77"/>
    </row>
    <row r="116" spans="1:641" s="64" customFormat="1" ht="24.95" customHeight="1" thickBot="1">
      <c r="A116" s="376"/>
      <c r="B116" s="1170" t="s">
        <v>374</v>
      </c>
      <c r="C116" s="1171"/>
      <c r="D116" s="375" t="s">
        <v>414</v>
      </c>
      <c r="DU116" s="1098" t="s">
        <v>581</v>
      </c>
      <c r="DV116" s="1099"/>
      <c r="DW116" s="1099"/>
      <c r="DX116" s="1099"/>
      <c r="DY116" s="1100"/>
      <c r="EG116" s="1098" t="s">
        <v>581</v>
      </c>
      <c r="EH116" s="1099"/>
      <c r="EI116" s="1099"/>
      <c r="EJ116" s="1099"/>
      <c r="EK116" s="1100"/>
      <c r="ER116" s="1098" t="s">
        <v>581</v>
      </c>
      <c r="ES116" s="1099"/>
      <c r="ET116" s="1099"/>
      <c r="EU116" s="1099"/>
      <c r="EV116" s="1100"/>
      <c r="FC116" s="1098" t="s">
        <v>581</v>
      </c>
      <c r="FD116" s="1099"/>
      <c r="FE116" s="1099"/>
      <c r="FF116" s="1099"/>
      <c r="FG116" s="1100"/>
      <c r="FN116" s="1098" t="s">
        <v>581</v>
      </c>
      <c r="FO116" s="1099"/>
      <c r="FP116" s="1099"/>
      <c r="FQ116" s="1099"/>
      <c r="FR116" s="1100"/>
      <c r="FY116" s="1098" t="s">
        <v>581</v>
      </c>
      <c r="FZ116" s="1099"/>
      <c r="GA116" s="1099"/>
      <c r="GB116" s="1099"/>
      <c r="GC116" s="1100"/>
      <c r="GJ116" s="1098" t="s">
        <v>581</v>
      </c>
      <c r="GK116" s="1099"/>
      <c r="GL116" s="1099"/>
      <c r="GM116" s="1099"/>
      <c r="GN116" s="1100"/>
      <c r="HT116" s="1113">
        <v>0</v>
      </c>
      <c r="HU116" s="1114"/>
      <c r="HV116" s="1114"/>
      <c r="HW116" s="1114"/>
      <c r="HX116" s="1114"/>
      <c r="HY116" s="1114"/>
      <c r="HZ116" s="1114"/>
      <c r="IA116" s="1114"/>
      <c r="IB116" s="1114"/>
      <c r="IC116" s="1114"/>
      <c r="ID116" s="1114"/>
      <c r="IE116" s="1114"/>
      <c r="IF116" s="1114"/>
      <c r="IG116" s="1114"/>
      <c r="IH116" s="1114"/>
      <c r="II116" s="1114"/>
      <c r="IJ116" s="1114"/>
      <c r="IK116" s="1114"/>
      <c r="IL116" s="1114"/>
      <c r="IM116" s="1114"/>
      <c r="IN116" s="1115"/>
      <c r="JM116" s="77"/>
    </row>
    <row r="117" spans="1:641" s="64" customFormat="1" ht="21.75" customHeight="1">
      <c r="B117" s="1180"/>
      <c r="C117" s="1181"/>
      <c r="D117" s="138">
        <v>23000</v>
      </c>
      <c r="CI117" s="77"/>
      <c r="CJ117" s="1138">
        <v>20000</v>
      </c>
      <c r="CK117" s="1139"/>
      <c r="CL117" s="1139"/>
      <c r="CM117" s="1139"/>
      <c r="CN117" s="1139"/>
      <c r="CO117" s="1139"/>
      <c r="CP117" s="1139"/>
      <c r="CQ117" s="1139"/>
      <c r="CR117" s="1139"/>
      <c r="CS117" s="1139"/>
      <c r="CT117" s="1139"/>
      <c r="CU117" s="1139"/>
      <c r="CV117" s="1140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HQ117" s="77"/>
      <c r="HR117" s="77"/>
      <c r="HS117" s="77"/>
      <c r="HX117" s="1104" t="s">
        <v>415</v>
      </c>
      <c r="HY117" s="1105"/>
      <c r="HZ117" s="1105"/>
      <c r="IA117" s="1105"/>
      <c r="IB117" s="1105"/>
      <c r="IC117" s="1105"/>
      <c r="ID117" s="1105"/>
      <c r="IE117" s="1105"/>
      <c r="IF117" s="1105"/>
      <c r="IG117" s="1105"/>
      <c r="IH117" s="1105"/>
      <c r="II117" s="1106"/>
      <c r="IO117" s="77"/>
      <c r="IP117" s="77"/>
      <c r="IQ117" s="77"/>
      <c r="IR117" s="77"/>
      <c r="IS117" s="77"/>
      <c r="IT117" s="77"/>
      <c r="IU117" s="77"/>
      <c r="IV117" s="77"/>
      <c r="IW117" s="77"/>
      <c r="IX117" s="77"/>
      <c r="IY117" s="77"/>
      <c r="IZ117" s="77"/>
      <c r="JA117" s="77"/>
      <c r="JB117" s="77"/>
      <c r="JC117" s="77"/>
      <c r="JD117" s="77"/>
      <c r="JE117" s="77"/>
      <c r="JF117" s="77"/>
      <c r="JG117" s="77"/>
      <c r="JH117" s="77"/>
      <c r="JI117" s="77"/>
      <c r="JJ117" s="77"/>
      <c r="JK117" s="77"/>
      <c r="JL117" s="77"/>
      <c r="JM117" s="77"/>
    </row>
    <row r="118" spans="1:641" s="64" customFormat="1" ht="24" customHeight="1">
      <c r="A118" s="376"/>
      <c r="B118" s="1185" t="s">
        <v>375</v>
      </c>
      <c r="C118" s="1186"/>
      <c r="D118" s="375" t="s">
        <v>378</v>
      </c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1087" t="s">
        <v>584</v>
      </c>
      <c r="CJ118" s="1088"/>
      <c r="CK118" s="1088"/>
      <c r="CL118" s="1088"/>
      <c r="CM118" s="1088"/>
      <c r="CN118" s="1088"/>
      <c r="CO118" s="1088"/>
      <c r="CP118" s="1088"/>
      <c r="CQ118" s="1088"/>
      <c r="CR118" s="1088"/>
      <c r="CS118" s="1088"/>
      <c r="CT118" s="1088"/>
      <c r="CU118" s="1088"/>
      <c r="CV118" s="1088"/>
      <c r="CW118" s="1089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HR118" s="77"/>
      <c r="HS118" s="77"/>
      <c r="HT118" s="1104">
        <v>3000</v>
      </c>
      <c r="HU118" s="1105"/>
      <c r="HV118" s="1105"/>
      <c r="HW118" s="1105"/>
      <c r="HX118" s="1105"/>
      <c r="HY118" s="1105"/>
      <c r="HZ118" s="1105"/>
      <c r="IA118" s="1105"/>
      <c r="IB118" s="1105"/>
      <c r="IC118" s="1105"/>
      <c r="ID118" s="1105"/>
      <c r="IE118" s="1105"/>
      <c r="IF118" s="1105"/>
      <c r="IG118" s="1105"/>
      <c r="IH118" s="1105"/>
      <c r="II118" s="1105"/>
      <c r="IJ118" s="1105"/>
      <c r="IK118" s="1105"/>
      <c r="IL118" s="1105"/>
      <c r="IM118" s="1105"/>
      <c r="IN118" s="1106"/>
      <c r="IO118" s="77"/>
      <c r="IP118" s="77"/>
      <c r="IQ118" s="77"/>
      <c r="IR118" s="77"/>
      <c r="IS118" s="77"/>
      <c r="IT118" s="77"/>
      <c r="IU118" s="77"/>
      <c r="IV118" s="77"/>
      <c r="IW118" s="77"/>
      <c r="IX118" s="77"/>
      <c r="IY118" s="77"/>
      <c r="IZ118" s="77"/>
      <c r="JA118" s="77"/>
      <c r="JB118" s="77"/>
      <c r="JC118" s="77"/>
    </row>
    <row r="119" spans="1:641" s="64" customFormat="1" ht="25.5" customHeight="1">
      <c r="B119" s="1180"/>
      <c r="C119" s="1181"/>
      <c r="D119" s="378">
        <v>0</v>
      </c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HX119" s="1107" t="s">
        <v>416</v>
      </c>
      <c r="HY119" s="1108"/>
      <c r="HZ119" s="1108"/>
      <c r="IA119" s="1108"/>
      <c r="IB119" s="1108"/>
      <c r="IC119" s="1108"/>
      <c r="ID119" s="1108"/>
      <c r="IE119" s="1108"/>
      <c r="IF119" s="1108"/>
      <c r="IG119" s="1108"/>
      <c r="IH119" s="1108"/>
      <c r="II119" s="1109"/>
    </row>
    <row r="120" spans="1:641" s="64" customFormat="1" ht="27" customHeight="1">
      <c r="A120" s="376"/>
      <c r="B120" s="1185" t="s">
        <v>375</v>
      </c>
      <c r="C120" s="1186"/>
      <c r="D120" s="375" t="s">
        <v>417</v>
      </c>
      <c r="HT120" s="1107">
        <v>0</v>
      </c>
      <c r="HU120" s="1108"/>
      <c r="HV120" s="1108"/>
      <c r="HW120" s="1108"/>
      <c r="HX120" s="1108"/>
      <c r="HY120" s="1108"/>
      <c r="HZ120" s="1108"/>
      <c r="IA120" s="1108"/>
      <c r="IB120" s="1108"/>
      <c r="IC120" s="1108"/>
      <c r="ID120" s="1108"/>
      <c r="IE120" s="1108"/>
      <c r="IF120" s="1108"/>
      <c r="IG120" s="1108"/>
      <c r="IH120" s="1108"/>
      <c r="II120" s="1108"/>
      <c r="IJ120" s="1108"/>
      <c r="IK120" s="1108"/>
      <c r="IL120" s="1108"/>
      <c r="IM120" s="1108"/>
      <c r="IN120" s="1109"/>
    </row>
    <row r="121" spans="1:641" s="64" customFormat="1" ht="42.75" customHeight="1">
      <c r="A121" s="1180"/>
      <c r="B121" s="1281"/>
      <c r="C121" s="1281"/>
      <c r="D121" s="1281"/>
      <c r="E121" s="1281"/>
      <c r="F121" s="1281"/>
      <c r="G121" s="1281"/>
      <c r="H121" s="1281"/>
      <c r="I121" s="1281"/>
      <c r="J121" s="1281"/>
      <c r="K121" s="1281"/>
      <c r="L121" s="1281"/>
      <c r="M121" s="1281"/>
      <c r="N121" s="1281"/>
      <c r="O121" s="1281"/>
      <c r="P121" s="1281"/>
      <c r="Q121" s="1281"/>
      <c r="R121" s="1281"/>
      <c r="S121" s="1281"/>
      <c r="T121" s="1281"/>
      <c r="U121" s="1281"/>
      <c r="V121" s="1281"/>
      <c r="W121" s="1281"/>
      <c r="X121" s="1281"/>
      <c r="Y121" s="1281"/>
      <c r="Z121" s="1281"/>
      <c r="AA121" s="1281"/>
      <c r="AB121" s="1281"/>
      <c r="AC121" s="1281"/>
      <c r="AD121" s="1281"/>
      <c r="AE121" s="1281"/>
      <c r="AF121" s="1281"/>
      <c r="AG121" s="1281"/>
      <c r="AH121" s="1281"/>
      <c r="AI121" s="1281"/>
      <c r="AJ121" s="1281"/>
      <c r="AK121" s="1281"/>
      <c r="AL121" s="1281"/>
      <c r="AM121" s="1281"/>
      <c r="AN121" s="1281"/>
      <c r="AO121" s="1281"/>
      <c r="AP121" s="1281"/>
      <c r="AQ121" s="1281"/>
      <c r="AR121" s="1281"/>
      <c r="AS121" s="1281"/>
      <c r="AT121" s="1281"/>
      <c r="AU121" s="1281"/>
      <c r="AV121" s="1281"/>
      <c r="AW121" s="1281"/>
      <c r="AX121" s="1281"/>
      <c r="AY121" s="1281"/>
      <c r="AZ121" s="1281"/>
      <c r="BA121" s="1281"/>
      <c r="BB121" s="1281"/>
      <c r="BC121" s="1281"/>
      <c r="BD121" s="1181"/>
      <c r="BE121" s="1193" t="s">
        <v>418</v>
      </c>
      <c r="BF121" s="1194"/>
      <c r="BG121" s="1194"/>
      <c r="BH121" s="1194"/>
      <c r="BI121" s="1194"/>
      <c r="BJ121" s="1194"/>
      <c r="BK121" s="1194"/>
      <c r="BL121" s="1194"/>
      <c r="BM121" s="1194"/>
      <c r="BN121" s="1194"/>
      <c r="BO121" s="1194"/>
      <c r="BP121" s="1194"/>
      <c r="BQ121" s="1194"/>
      <c r="BR121" s="1194"/>
      <c r="BS121" s="1194"/>
      <c r="BT121" s="1194"/>
      <c r="BU121" s="1194"/>
      <c r="BV121" s="1194"/>
      <c r="BW121" s="1194"/>
      <c r="BX121" s="1194"/>
      <c r="BY121" s="1194"/>
      <c r="BZ121" s="1194"/>
      <c r="CA121" s="1194"/>
      <c r="CB121" s="1194"/>
      <c r="CC121" s="1194"/>
      <c r="CD121" s="1194"/>
      <c r="CE121" s="1194"/>
      <c r="CF121" s="1194"/>
      <c r="CG121" s="1194"/>
      <c r="CH121" s="1194"/>
      <c r="CI121" s="1194"/>
      <c r="CJ121" s="1194"/>
      <c r="CK121" s="1194"/>
      <c r="CL121" s="1194"/>
      <c r="CM121" s="1194"/>
      <c r="CN121" s="1194"/>
      <c r="CO121" s="1195"/>
      <c r="CP121" s="623"/>
      <c r="CQ121" s="624"/>
      <c r="CR121" s="624"/>
      <c r="CS121" s="624"/>
      <c r="CT121" s="624"/>
      <c r="CU121" s="624"/>
      <c r="CV121" s="624"/>
      <c r="CW121" s="624"/>
      <c r="CX121" s="624"/>
      <c r="CY121" s="624"/>
      <c r="CZ121" s="624"/>
      <c r="DA121" s="624"/>
      <c r="DB121" s="624"/>
      <c r="DC121" s="624"/>
      <c r="DD121" s="624"/>
      <c r="DE121" s="624"/>
      <c r="DF121" s="624"/>
      <c r="DG121" s="624"/>
      <c r="DH121" s="624"/>
      <c r="DI121" s="624"/>
      <c r="DJ121" s="624"/>
      <c r="DK121" s="624"/>
      <c r="DL121" s="624"/>
      <c r="DM121" s="624"/>
      <c r="DN121" s="624"/>
      <c r="DO121" s="624"/>
      <c r="DP121" s="624"/>
      <c r="DQ121" s="624"/>
      <c r="DR121" s="624"/>
      <c r="DS121" s="624"/>
      <c r="DT121" s="624"/>
      <c r="DU121" s="624"/>
      <c r="DV121" s="624"/>
      <c r="DW121" s="624"/>
      <c r="DX121" s="624"/>
      <c r="DY121" s="624"/>
      <c r="DZ121" s="624"/>
      <c r="EA121" s="624"/>
      <c r="EB121" s="624"/>
      <c r="EC121" s="624"/>
      <c r="ED121" s="624"/>
      <c r="EE121" s="624"/>
      <c r="EF121" s="624"/>
      <c r="EG121" s="624"/>
      <c r="EH121" s="624"/>
      <c r="EI121" s="624"/>
      <c r="EJ121" s="624"/>
      <c r="EK121" s="624"/>
      <c r="EL121" s="624"/>
      <c r="EM121" s="624"/>
      <c r="EN121" s="624"/>
      <c r="EO121" s="624"/>
      <c r="EP121" s="624"/>
      <c r="EQ121" s="624"/>
      <c r="ER121" s="624"/>
      <c r="ES121" s="624"/>
      <c r="ET121" s="624"/>
      <c r="EU121" s="624"/>
      <c r="EV121" s="624"/>
      <c r="EW121" s="624"/>
      <c r="EX121" s="624"/>
      <c r="EY121" s="624"/>
      <c r="EZ121" s="624"/>
      <c r="FA121" s="624"/>
      <c r="FB121" s="624"/>
      <c r="FC121" s="624"/>
      <c r="FD121" s="624"/>
      <c r="FE121" s="624"/>
      <c r="FF121" s="624"/>
      <c r="FG121" s="624"/>
      <c r="FH121" s="624"/>
      <c r="FI121" s="624"/>
      <c r="FJ121" s="624"/>
      <c r="FK121" s="624"/>
      <c r="FL121" s="624"/>
      <c r="FM121" s="624"/>
      <c r="FN121" s="624"/>
      <c r="FO121" s="624"/>
      <c r="FP121" s="624"/>
      <c r="FQ121" s="624"/>
      <c r="FR121" s="624"/>
      <c r="FS121" s="624"/>
      <c r="FT121" s="624"/>
      <c r="FU121" s="624"/>
      <c r="FV121" s="624"/>
      <c r="FW121" s="624"/>
      <c r="FX121" s="624"/>
      <c r="FY121" s="624"/>
      <c r="FZ121" s="624"/>
      <c r="GA121" s="624"/>
      <c r="GB121" s="624"/>
      <c r="GC121" s="624"/>
      <c r="GD121" s="624"/>
      <c r="GE121" s="624"/>
      <c r="GF121" s="624"/>
      <c r="GG121" s="624"/>
      <c r="GH121" s="624"/>
      <c r="GI121" s="624"/>
      <c r="GJ121" s="624"/>
      <c r="GK121" s="624"/>
      <c r="GL121" s="624"/>
      <c r="GM121" s="624"/>
      <c r="GN121" s="624"/>
      <c r="GO121" s="624"/>
      <c r="GP121" s="624"/>
      <c r="GQ121" s="624"/>
      <c r="GR121" s="624"/>
      <c r="GS121" s="624"/>
      <c r="GT121" s="624"/>
      <c r="GU121" s="624"/>
      <c r="GV121" s="624"/>
      <c r="GW121" s="624"/>
      <c r="GX121" s="624"/>
      <c r="GY121" s="624"/>
      <c r="GZ121" s="624"/>
      <c r="HA121" s="624"/>
      <c r="HB121" s="624"/>
      <c r="HC121" s="624"/>
      <c r="HD121" s="624"/>
      <c r="HE121" s="624"/>
      <c r="HF121" s="624"/>
      <c r="HG121" s="624"/>
      <c r="HH121" s="624"/>
      <c r="HI121" s="624"/>
      <c r="HJ121" s="624"/>
      <c r="HK121" s="624"/>
      <c r="HL121" s="624"/>
      <c r="HM121" s="625"/>
    </row>
    <row r="122" spans="1:641" s="64" customFormat="1" ht="27.75" customHeight="1">
      <c r="A122" s="361" t="s">
        <v>288</v>
      </c>
      <c r="B122" s="361"/>
      <c r="C122" s="371"/>
      <c r="D122" s="372" t="s">
        <v>891</v>
      </c>
      <c r="E122" s="362">
        <v>12</v>
      </c>
      <c r="F122" s="363" t="s">
        <v>5</v>
      </c>
      <c r="G122" s="363" t="s">
        <v>6</v>
      </c>
      <c r="H122" s="363" t="s">
        <v>7</v>
      </c>
      <c r="I122" s="363" t="s">
        <v>8</v>
      </c>
      <c r="J122" s="363" t="s">
        <v>9</v>
      </c>
      <c r="K122" s="363" t="s">
        <v>10</v>
      </c>
      <c r="L122" s="363" t="s">
        <v>11</v>
      </c>
      <c r="M122" s="363" t="s">
        <v>12</v>
      </c>
      <c r="N122" s="363" t="s">
        <v>13</v>
      </c>
      <c r="O122" s="363" t="s">
        <v>14</v>
      </c>
      <c r="P122" s="363" t="s">
        <v>15</v>
      </c>
      <c r="Q122" s="362">
        <v>13</v>
      </c>
      <c r="R122" s="364" t="s">
        <v>5</v>
      </c>
      <c r="S122" s="364" t="s">
        <v>6</v>
      </c>
      <c r="T122" s="364" t="s">
        <v>7</v>
      </c>
      <c r="U122" s="364" t="s">
        <v>8</v>
      </c>
      <c r="V122" s="364" t="s">
        <v>9</v>
      </c>
      <c r="W122" s="364" t="s">
        <v>10</v>
      </c>
      <c r="X122" s="364" t="s">
        <v>11</v>
      </c>
      <c r="Y122" s="364" t="s">
        <v>12</v>
      </c>
      <c r="Z122" s="364" t="s">
        <v>13</v>
      </c>
      <c r="AA122" s="364" t="s">
        <v>14</v>
      </c>
      <c r="AB122" s="364" t="s">
        <v>15</v>
      </c>
      <c r="AC122" s="362">
        <f>IF(Q122=24,1,Q122+1)</f>
        <v>14</v>
      </c>
      <c r="AD122" s="363" t="s">
        <v>5</v>
      </c>
      <c r="AE122" s="363" t="s">
        <v>6</v>
      </c>
      <c r="AF122" s="363" t="s">
        <v>7</v>
      </c>
      <c r="AG122" s="363" t="s">
        <v>8</v>
      </c>
      <c r="AH122" s="363" t="s">
        <v>9</v>
      </c>
      <c r="AI122" s="363" t="s">
        <v>10</v>
      </c>
      <c r="AJ122" s="363" t="s">
        <v>11</v>
      </c>
      <c r="AK122" s="363" t="s">
        <v>12</v>
      </c>
      <c r="AL122" s="363" t="s">
        <v>13</v>
      </c>
      <c r="AM122" s="363" t="s">
        <v>14</v>
      </c>
      <c r="AN122" s="363" t="s">
        <v>15</v>
      </c>
      <c r="AO122" s="362">
        <f>IF(AC122=24,1,AC122+1)</f>
        <v>15</v>
      </c>
      <c r="AP122" s="363" t="s">
        <v>5</v>
      </c>
      <c r="AQ122" s="363" t="s">
        <v>6</v>
      </c>
      <c r="AR122" s="363" t="s">
        <v>7</v>
      </c>
      <c r="AS122" s="363" t="s">
        <v>8</v>
      </c>
      <c r="AT122" s="363" t="s">
        <v>9</v>
      </c>
      <c r="AU122" s="363">
        <v>30</v>
      </c>
      <c r="AV122" s="363" t="s">
        <v>11</v>
      </c>
      <c r="AW122" s="363" t="s">
        <v>12</v>
      </c>
      <c r="AX122" s="363" t="s">
        <v>13</v>
      </c>
      <c r="AY122" s="363" t="s">
        <v>14</v>
      </c>
      <c r="AZ122" s="363" t="s">
        <v>15</v>
      </c>
      <c r="BA122" s="362">
        <f>IF(AO122=24,1,AO122+1)</f>
        <v>16</v>
      </c>
      <c r="BB122" s="364" t="s">
        <v>5</v>
      </c>
      <c r="BC122" s="364" t="s">
        <v>6</v>
      </c>
      <c r="BD122" s="364" t="s">
        <v>7</v>
      </c>
      <c r="BE122" s="364" t="s">
        <v>8</v>
      </c>
      <c r="BF122" s="364" t="s">
        <v>9</v>
      </c>
      <c r="BG122" s="364" t="s">
        <v>10</v>
      </c>
      <c r="BH122" s="364" t="s">
        <v>11</v>
      </c>
      <c r="BI122" s="364" t="s">
        <v>12</v>
      </c>
      <c r="BJ122" s="364" t="s">
        <v>13</v>
      </c>
      <c r="BK122" s="364" t="s">
        <v>14</v>
      </c>
      <c r="BL122" s="364" t="s">
        <v>15</v>
      </c>
      <c r="BM122" s="362">
        <f>IF(BA122=24,1,BA122+1)</f>
        <v>17</v>
      </c>
      <c r="BN122" s="363" t="s">
        <v>5</v>
      </c>
      <c r="BO122" s="363" t="s">
        <v>6</v>
      </c>
      <c r="BP122" s="363" t="s">
        <v>7</v>
      </c>
      <c r="BQ122" s="363" t="s">
        <v>8</v>
      </c>
      <c r="BR122" s="363" t="s">
        <v>9</v>
      </c>
      <c r="BS122" s="363" t="s">
        <v>10</v>
      </c>
      <c r="BT122" s="363" t="s">
        <v>11</v>
      </c>
      <c r="BU122" s="363" t="s">
        <v>12</v>
      </c>
      <c r="BV122" s="363" t="s">
        <v>13</v>
      </c>
      <c r="BW122" s="363" t="s">
        <v>14</v>
      </c>
      <c r="BX122" s="363" t="s">
        <v>15</v>
      </c>
      <c r="BY122" s="362">
        <f>IF(BM122=24,1,BM122+1)</f>
        <v>18</v>
      </c>
      <c r="BZ122" s="365" t="s">
        <v>5</v>
      </c>
      <c r="CA122" s="365" t="s">
        <v>6</v>
      </c>
      <c r="CB122" s="365" t="s">
        <v>7</v>
      </c>
      <c r="CC122" s="365" t="s">
        <v>8</v>
      </c>
      <c r="CD122" s="365" t="s">
        <v>9</v>
      </c>
      <c r="CE122" s="365" t="s">
        <v>10</v>
      </c>
      <c r="CF122" s="365" t="s">
        <v>11</v>
      </c>
      <c r="CG122" s="365" t="s">
        <v>12</v>
      </c>
      <c r="CH122" s="365" t="s">
        <v>13</v>
      </c>
      <c r="CI122" s="365" t="s">
        <v>14</v>
      </c>
      <c r="CJ122" s="365" t="s">
        <v>15</v>
      </c>
      <c r="CK122" s="362">
        <f>IF(BY122=24,1,BY122+1)</f>
        <v>19</v>
      </c>
      <c r="CL122" s="364" t="s">
        <v>5</v>
      </c>
      <c r="CM122" s="364" t="s">
        <v>6</v>
      </c>
      <c r="CN122" s="364" t="s">
        <v>7</v>
      </c>
      <c r="CO122" s="364" t="s">
        <v>8</v>
      </c>
      <c r="CP122" s="364" t="s">
        <v>9</v>
      </c>
      <c r="CQ122" s="364" t="s">
        <v>10</v>
      </c>
      <c r="CR122" s="364" t="s">
        <v>11</v>
      </c>
      <c r="CS122" s="364" t="s">
        <v>12</v>
      </c>
      <c r="CT122" s="364" t="s">
        <v>13</v>
      </c>
      <c r="CU122" s="364" t="s">
        <v>14</v>
      </c>
      <c r="CV122" s="364" t="s">
        <v>15</v>
      </c>
      <c r="CW122" s="362">
        <f>IF(CK122=24,1,CK122+1)</f>
        <v>20</v>
      </c>
      <c r="CX122" s="365" t="s">
        <v>5</v>
      </c>
      <c r="CY122" s="365" t="s">
        <v>6</v>
      </c>
      <c r="CZ122" s="365" t="s">
        <v>7</v>
      </c>
      <c r="DA122" s="365" t="s">
        <v>8</v>
      </c>
      <c r="DB122" s="365" t="s">
        <v>9</v>
      </c>
      <c r="DC122" s="365" t="s">
        <v>10</v>
      </c>
      <c r="DD122" s="365" t="s">
        <v>11</v>
      </c>
      <c r="DE122" s="365" t="s">
        <v>12</v>
      </c>
      <c r="DF122" s="365" t="s">
        <v>13</v>
      </c>
      <c r="DG122" s="365" t="s">
        <v>14</v>
      </c>
      <c r="DH122" s="365" t="s">
        <v>15</v>
      </c>
      <c r="DI122" s="362">
        <f>IF(CW122=24,1,CW122+1)</f>
        <v>21</v>
      </c>
      <c r="DJ122" s="365" t="s">
        <v>5</v>
      </c>
      <c r="DK122" s="365" t="s">
        <v>6</v>
      </c>
      <c r="DL122" s="365" t="s">
        <v>7</v>
      </c>
      <c r="DM122" s="365" t="s">
        <v>8</v>
      </c>
      <c r="DN122" s="365" t="s">
        <v>9</v>
      </c>
      <c r="DO122" s="365" t="s">
        <v>10</v>
      </c>
      <c r="DP122" s="365" t="s">
        <v>11</v>
      </c>
      <c r="DQ122" s="365" t="s">
        <v>12</v>
      </c>
      <c r="DR122" s="365" t="s">
        <v>13</v>
      </c>
      <c r="DS122" s="365" t="s">
        <v>14</v>
      </c>
      <c r="DT122" s="365" t="s">
        <v>15</v>
      </c>
      <c r="DU122" s="362">
        <f>IF(DI122=24,1,DI122+1)</f>
        <v>22</v>
      </c>
      <c r="DV122" s="365" t="s">
        <v>5</v>
      </c>
      <c r="DW122" s="365" t="s">
        <v>6</v>
      </c>
      <c r="DX122" s="365" t="s">
        <v>7</v>
      </c>
      <c r="DY122" s="365" t="s">
        <v>8</v>
      </c>
      <c r="DZ122" s="365" t="s">
        <v>9</v>
      </c>
      <c r="EA122" s="365" t="s">
        <v>10</v>
      </c>
      <c r="EB122" s="365" t="s">
        <v>11</v>
      </c>
      <c r="EC122" s="365" t="s">
        <v>12</v>
      </c>
      <c r="ED122" s="365" t="s">
        <v>13</v>
      </c>
      <c r="EE122" s="365" t="s">
        <v>14</v>
      </c>
      <c r="EF122" s="365" t="s">
        <v>15</v>
      </c>
      <c r="EG122" s="362">
        <f>IF(DU122=24,1,DU122+1)</f>
        <v>23</v>
      </c>
      <c r="EH122" s="365" t="s">
        <v>5</v>
      </c>
      <c r="EI122" s="365" t="s">
        <v>6</v>
      </c>
      <c r="EJ122" s="365" t="s">
        <v>7</v>
      </c>
      <c r="EK122" s="365" t="s">
        <v>8</v>
      </c>
      <c r="EL122" s="365" t="s">
        <v>9</v>
      </c>
      <c r="EM122" s="365" t="s">
        <v>10</v>
      </c>
      <c r="EN122" s="365" t="s">
        <v>11</v>
      </c>
      <c r="EO122" s="365" t="s">
        <v>12</v>
      </c>
      <c r="EP122" s="365" t="s">
        <v>13</v>
      </c>
      <c r="EQ122" s="365" t="s">
        <v>14</v>
      </c>
      <c r="ER122" s="365" t="s">
        <v>15</v>
      </c>
      <c r="ES122" s="362">
        <f>IF(EG122=24,1,EG122+1)</f>
        <v>24</v>
      </c>
      <c r="ET122" s="365" t="s">
        <v>5</v>
      </c>
      <c r="EU122" s="365" t="s">
        <v>6</v>
      </c>
      <c r="EV122" s="365" t="s">
        <v>7</v>
      </c>
      <c r="EW122" s="365" t="s">
        <v>8</v>
      </c>
      <c r="EX122" s="365" t="s">
        <v>9</v>
      </c>
      <c r="EY122" s="365" t="s">
        <v>10</v>
      </c>
      <c r="EZ122" s="365" t="s">
        <v>11</v>
      </c>
      <c r="FA122" s="365" t="s">
        <v>12</v>
      </c>
      <c r="FB122" s="365" t="s">
        <v>13</v>
      </c>
      <c r="FC122" s="365" t="s">
        <v>14</v>
      </c>
      <c r="FD122" s="365" t="s">
        <v>15</v>
      </c>
      <c r="FE122" s="362">
        <f>IF(ES122=24,1,ES122+1)</f>
        <v>1</v>
      </c>
      <c r="FF122" s="365" t="s">
        <v>5</v>
      </c>
      <c r="FG122" s="365" t="s">
        <v>6</v>
      </c>
      <c r="FH122" s="365" t="s">
        <v>7</v>
      </c>
      <c r="FI122" s="365" t="s">
        <v>8</v>
      </c>
      <c r="FJ122" s="365" t="s">
        <v>9</v>
      </c>
      <c r="FK122" s="365" t="s">
        <v>10</v>
      </c>
      <c r="FL122" s="365" t="s">
        <v>11</v>
      </c>
      <c r="FM122" s="365" t="s">
        <v>12</v>
      </c>
      <c r="FN122" s="365" t="s">
        <v>13</v>
      </c>
      <c r="FO122" s="365" t="s">
        <v>14</v>
      </c>
      <c r="FP122" s="365" t="s">
        <v>15</v>
      </c>
      <c r="FQ122" s="362">
        <f>IF(FE122=24,1,FE122+1)</f>
        <v>2</v>
      </c>
      <c r="FR122" s="365" t="s">
        <v>5</v>
      </c>
      <c r="FS122" s="365" t="s">
        <v>6</v>
      </c>
      <c r="FT122" s="365" t="s">
        <v>7</v>
      </c>
      <c r="FU122" s="365" t="s">
        <v>8</v>
      </c>
      <c r="FV122" s="365" t="s">
        <v>9</v>
      </c>
      <c r="FW122" s="365" t="s">
        <v>10</v>
      </c>
      <c r="FX122" s="365" t="s">
        <v>11</v>
      </c>
      <c r="FY122" s="365" t="s">
        <v>12</v>
      </c>
      <c r="FZ122" s="365" t="s">
        <v>13</v>
      </c>
      <c r="GA122" s="365" t="s">
        <v>14</v>
      </c>
      <c r="GB122" s="365" t="s">
        <v>15</v>
      </c>
      <c r="GC122" s="362">
        <f>IF(FQ122=24,1,FQ122+1)</f>
        <v>3</v>
      </c>
      <c r="GD122" s="365" t="s">
        <v>5</v>
      </c>
      <c r="GE122" s="365" t="s">
        <v>6</v>
      </c>
      <c r="GF122" s="365" t="s">
        <v>7</v>
      </c>
      <c r="GG122" s="365" t="s">
        <v>8</v>
      </c>
      <c r="GH122" s="365" t="s">
        <v>9</v>
      </c>
      <c r="GI122" s="365" t="s">
        <v>10</v>
      </c>
      <c r="GJ122" s="365" t="s">
        <v>11</v>
      </c>
      <c r="GK122" s="365" t="s">
        <v>12</v>
      </c>
      <c r="GL122" s="365" t="s">
        <v>13</v>
      </c>
      <c r="GM122" s="365" t="s">
        <v>14</v>
      </c>
      <c r="GN122" s="365" t="s">
        <v>15</v>
      </c>
      <c r="GO122" s="362">
        <f>IF(GC122=24,1,GC122+1)</f>
        <v>4</v>
      </c>
      <c r="GP122" s="365" t="s">
        <v>5</v>
      </c>
      <c r="GQ122" s="365" t="s">
        <v>6</v>
      </c>
      <c r="GR122" s="365" t="s">
        <v>7</v>
      </c>
      <c r="GS122" s="365" t="s">
        <v>8</v>
      </c>
      <c r="GT122" s="365" t="s">
        <v>9</v>
      </c>
      <c r="GU122" s="365" t="s">
        <v>10</v>
      </c>
      <c r="GV122" s="365" t="s">
        <v>11</v>
      </c>
      <c r="GW122" s="365" t="s">
        <v>12</v>
      </c>
      <c r="GX122" s="365" t="s">
        <v>13</v>
      </c>
      <c r="GY122" s="365" t="s">
        <v>14</v>
      </c>
      <c r="GZ122" s="365" t="s">
        <v>15</v>
      </c>
      <c r="HA122" s="362">
        <f>IF(GO122=24,1,GO122+1)</f>
        <v>5</v>
      </c>
      <c r="HB122" s="365" t="s">
        <v>5</v>
      </c>
      <c r="HC122" s="365" t="s">
        <v>6</v>
      </c>
      <c r="HD122" s="365" t="s">
        <v>7</v>
      </c>
      <c r="HE122" s="365" t="s">
        <v>8</v>
      </c>
      <c r="HF122" s="365" t="s">
        <v>9</v>
      </c>
      <c r="HG122" s="365" t="s">
        <v>10</v>
      </c>
      <c r="HH122" s="365" t="s">
        <v>11</v>
      </c>
      <c r="HI122" s="365" t="s">
        <v>12</v>
      </c>
      <c r="HJ122" s="365" t="s">
        <v>13</v>
      </c>
      <c r="HK122" s="365" t="s">
        <v>14</v>
      </c>
      <c r="HL122" s="365" t="s">
        <v>15</v>
      </c>
      <c r="HM122" s="362">
        <f>IF(HA122=24,1,HA122+1)</f>
        <v>6</v>
      </c>
      <c r="HN122" s="365" t="s">
        <v>5</v>
      </c>
      <c r="HO122" s="365" t="s">
        <v>6</v>
      </c>
      <c r="HP122" s="365" t="s">
        <v>7</v>
      </c>
      <c r="HQ122" s="365" t="s">
        <v>8</v>
      </c>
      <c r="HR122" s="365" t="s">
        <v>9</v>
      </c>
      <c r="HS122" s="365" t="s">
        <v>10</v>
      </c>
      <c r="HT122" s="365" t="s">
        <v>11</v>
      </c>
      <c r="HU122" s="365" t="s">
        <v>12</v>
      </c>
      <c r="HV122" s="365" t="s">
        <v>13</v>
      </c>
      <c r="HW122" s="365" t="s">
        <v>14</v>
      </c>
      <c r="HX122" s="365" t="s">
        <v>15</v>
      </c>
      <c r="HY122" s="362">
        <f>IF(HM122=24,1,HM122+1)</f>
        <v>7</v>
      </c>
      <c r="HZ122" s="365" t="s">
        <v>5</v>
      </c>
      <c r="IA122" s="365" t="s">
        <v>6</v>
      </c>
      <c r="IB122" s="365" t="s">
        <v>7</v>
      </c>
      <c r="IC122" s="365" t="s">
        <v>8</v>
      </c>
      <c r="ID122" s="365" t="s">
        <v>9</v>
      </c>
      <c r="IE122" s="365" t="s">
        <v>10</v>
      </c>
      <c r="IF122" s="365" t="s">
        <v>11</v>
      </c>
      <c r="IG122" s="365" t="s">
        <v>12</v>
      </c>
      <c r="IH122" s="365" t="s">
        <v>13</v>
      </c>
      <c r="II122" s="365" t="s">
        <v>14</v>
      </c>
      <c r="IJ122" s="365" t="s">
        <v>15</v>
      </c>
      <c r="IK122" s="362">
        <f>IF(HY122=24,1,HY122+1)</f>
        <v>8</v>
      </c>
      <c r="IL122" s="365" t="s">
        <v>5</v>
      </c>
      <c r="IM122" s="365" t="s">
        <v>6</v>
      </c>
      <c r="IN122" s="365" t="s">
        <v>7</v>
      </c>
      <c r="IO122" s="365" t="s">
        <v>8</v>
      </c>
      <c r="IP122" s="365" t="s">
        <v>9</v>
      </c>
      <c r="IQ122" s="365" t="s">
        <v>10</v>
      </c>
      <c r="IR122" s="365" t="s">
        <v>11</v>
      </c>
      <c r="IS122" s="365" t="s">
        <v>12</v>
      </c>
      <c r="IT122" s="365" t="s">
        <v>13</v>
      </c>
      <c r="IU122" s="365" t="s">
        <v>14</v>
      </c>
      <c r="IV122" s="365" t="s">
        <v>15</v>
      </c>
      <c r="IW122" s="362">
        <f>IF(IK122=24,1,IK122+1)</f>
        <v>9</v>
      </c>
      <c r="IX122" s="365" t="s">
        <v>5</v>
      </c>
      <c r="IY122" s="365" t="s">
        <v>6</v>
      </c>
      <c r="IZ122" s="365" t="s">
        <v>7</v>
      </c>
      <c r="JA122" s="365" t="s">
        <v>8</v>
      </c>
      <c r="JB122" s="365" t="s">
        <v>9</v>
      </c>
      <c r="JC122" s="365" t="s">
        <v>10</v>
      </c>
      <c r="JD122" s="365" t="s">
        <v>11</v>
      </c>
      <c r="JE122" s="365" t="s">
        <v>12</v>
      </c>
      <c r="JF122" s="365" t="s">
        <v>13</v>
      </c>
      <c r="JG122" s="365" t="s">
        <v>14</v>
      </c>
      <c r="JH122" s="365" t="s">
        <v>15</v>
      </c>
      <c r="JI122" s="362">
        <f>IF(IW122=24,1,IW122+1)</f>
        <v>10</v>
      </c>
      <c r="JJ122" s="365" t="s">
        <v>5</v>
      </c>
      <c r="JK122" s="365" t="s">
        <v>6</v>
      </c>
      <c r="JL122" s="365" t="s">
        <v>7</v>
      </c>
      <c r="JM122" s="365" t="s">
        <v>8</v>
      </c>
      <c r="JN122" s="365" t="s">
        <v>9</v>
      </c>
      <c r="JO122" s="365" t="s">
        <v>10</v>
      </c>
      <c r="JP122" s="365" t="s">
        <v>11</v>
      </c>
      <c r="JQ122" s="365" t="s">
        <v>12</v>
      </c>
      <c r="JR122" s="365" t="s">
        <v>13</v>
      </c>
      <c r="JS122" s="365" t="s">
        <v>14</v>
      </c>
      <c r="JT122" s="365" t="s">
        <v>15</v>
      </c>
      <c r="JU122" s="362">
        <f>IF(JI122=24,1,JI122+1)</f>
        <v>11</v>
      </c>
      <c r="JV122" s="365" t="s">
        <v>5</v>
      </c>
      <c r="JW122" s="365" t="s">
        <v>6</v>
      </c>
      <c r="JX122" s="365" t="s">
        <v>7</v>
      </c>
      <c r="JY122" s="365" t="s">
        <v>8</v>
      </c>
      <c r="JZ122" s="365" t="s">
        <v>9</v>
      </c>
      <c r="KA122" s="365" t="s">
        <v>10</v>
      </c>
      <c r="KB122" s="365" t="s">
        <v>11</v>
      </c>
      <c r="KC122" s="365" t="s">
        <v>12</v>
      </c>
      <c r="KD122" s="365" t="s">
        <v>13</v>
      </c>
      <c r="KE122" s="365" t="s">
        <v>14</v>
      </c>
      <c r="KF122" s="365" t="s">
        <v>15</v>
      </c>
      <c r="KG122" s="362">
        <f>IF(JU122=24,1,JU122+1)</f>
        <v>12</v>
      </c>
      <c r="KH122" s="365" t="s">
        <v>5</v>
      </c>
      <c r="KI122" s="365" t="s">
        <v>6</v>
      </c>
      <c r="KJ122" s="365" t="s">
        <v>7</v>
      </c>
      <c r="KK122" s="365" t="s">
        <v>8</v>
      </c>
      <c r="KL122" s="365" t="s">
        <v>9</v>
      </c>
      <c r="KM122" s="365" t="s">
        <v>10</v>
      </c>
      <c r="KN122" s="365" t="s">
        <v>11</v>
      </c>
      <c r="KO122" s="365" t="s">
        <v>12</v>
      </c>
      <c r="KP122" s="365" t="s">
        <v>13</v>
      </c>
      <c r="KQ122" s="365" t="s">
        <v>14</v>
      </c>
      <c r="KR122" s="365" t="s">
        <v>15</v>
      </c>
      <c r="KS122" s="362">
        <f>IF(KG122=24,1,KG122+1)</f>
        <v>13</v>
      </c>
      <c r="KT122" s="365" t="s">
        <v>5</v>
      </c>
      <c r="KU122" s="365" t="s">
        <v>6</v>
      </c>
      <c r="KV122" s="365" t="s">
        <v>7</v>
      </c>
      <c r="KW122" s="365" t="s">
        <v>8</v>
      </c>
      <c r="KX122" s="365" t="s">
        <v>9</v>
      </c>
      <c r="KY122" s="365" t="s">
        <v>10</v>
      </c>
      <c r="KZ122" s="365" t="s">
        <v>11</v>
      </c>
      <c r="LA122" s="365" t="s">
        <v>12</v>
      </c>
      <c r="LB122" s="365" t="s">
        <v>13</v>
      </c>
      <c r="LC122" s="365" t="s">
        <v>14</v>
      </c>
      <c r="LD122" s="365" t="s">
        <v>15</v>
      </c>
      <c r="LE122" s="362">
        <f>IF(KS122=24,1,KS122+1)</f>
        <v>14</v>
      </c>
      <c r="LF122" s="365" t="s">
        <v>5</v>
      </c>
      <c r="LG122" s="365" t="s">
        <v>6</v>
      </c>
      <c r="LH122" s="365" t="s">
        <v>7</v>
      </c>
      <c r="LI122" s="365" t="s">
        <v>8</v>
      </c>
      <c r="LJ122" s="365" t="s">
        <v>9</v>
      </c>
      <c r="LK122" s="365" t="s">
        <v>10</v>
      </c>
      <c r="LL122" s="365" t="s">
        <v>11</v>
      </c>
      <c r="LM122" s="365" t="s">
        <v>12</v>
      </c>
      <c r="LN122" s="365" t="s">
        <v>13</v>
      </c>
      <c r="LO122" s="365" t="s">
        <v>14</v>
      </c>
      <c r="LP122" s="365" t="s">
        <v>15</v>
      </c>
      <c r="LQ122" s="362">
        <v>5</v>
      </c>
      <c r="LR122" s="365" t="s">
        <v>5</v>
      </c>
      <c r="LS122" s="365" t="s">
        <v>6</v>
      </c>
      <c r="LT122" s="365" t="s">
        <v>7</v>
      </c>
      <c r="LU122" s="365" t="s">
        <v>8</v>
      </c>
      <c r="LV122" s="365" t="s">
        <v>9</v>
      </c>
      <c r="LW122" s="365" t="s">
        <v>10</v>
      </c>
      <c r="LX122" s="365" t="s">
        <v>11</v>
      </c>
      <c r="LY122" s="365" t="s">
        <v>12</v>
      </c>
      <c r="LZ122" s="365" t="s">
        <v>13</v>
      </c>
      <c r="MA122" s="365" t="s">
        <v>14</v>
      </c>
      <c r="MB122" s="365" t="s">
        <v>15</v>
      </c>
      <c r="MC122" s="362">
        <v>6</v>
      </c>
      <c r="MD122" s="365" t="s">
        <v>5</v>
      </c>
      <c r="ME122" s="365" t="s">
        <v>6</v>
      </c>
      <c r="MF122" s="365" t="s">
        <v>7</v>
      </c>
      <c r="MG122" s="365" t="s">
        <v>8</v>
      </c>
      <c r="MH122" s="365" t="s">
        <v>9</v>
      </c>
      <c r="MI122" s="365" t="s">
        <v>10</v>
      </c>
      <c r="MJ122" s="365" t="s">
        <v>11</v>
      </c>
      <c r="MK122" s="365" t="s">
        <v>12</v>
      </c>
      <c r="ML122" s="365" t="s">
        <v>13</v>
      </c>
      <c r="MM122" s="365" t="s">
        <v>14</v>
      </c>
      <c r="MN122" s="365" t="s">
        <v>15</v>
      </c>
      <c r="MO122" s="362">
        <v>7</v>
      </c>
      <c r="MP122" s="365" t="s">
        <v>5</v>
      </c>
      <c r="MQ122" s="365" t="s">
        <v>6</v>
      </c>
      <c r="MR122" s="365" t="s">
        <v>7</v>
      </c>
      <c r="MS122" s="365" t="s">
        <v>8</v>
      </c>
      <c r="MT122" s="365" t="s">
        <v>9</v>
      </c>
      <c r="MU122" s="365" t="s">
        <v>10</v>
      </c>
      <c r="MV122" s="365" t="s">
        <v>11</v>
      </c>
      <c r="MW122" s="365" t="s">
        <v>12</v>
      </c>
      <c r="MX122" s="365" t="s">
        <v>13</v>
      </c>
      <c r="MY122" s="365" t="s">
        <v>14</v>
      </c>
      <c r="MZ122" s="365" t="s">
        <v>15</v>
      </c>
      <c r="NA122" s="362">
        <v>8</v>
      </c>
      <c r="NB122" s="365" t="s">
        <v>5</v>
      </c>
      <c r="NC122" s="365" t="s">
        <v>6</v>
      </c>
      <c r="ND122" s="365" t="s">
        <v>7</v>
      </c>
      <c r="NE122" s="365" t="s">
        <v>8</v>
      </c>
      <c r="NF122" s="365" t="s">
        <v>9</v>
      </c>
      <c r="NG122" s="365" t="s">
        <v>10</v>
      </c>
      <c r="NH122" s="365" t="s">
        <v>11</v>
      </c>
      <c r="NI122" s="365" t="s">
        <v>12</v>
      </c>
      <c r="NJ122" s="365" t="s">
        <v>13</v>
      </c>
      <c r="NK122" s="365" t="s">
        <v>14</v>
      </c>
      <c r="NL122" s="365" t="s">
        <v>15</v>
      </c>
      <c r="NM122" s="362">
        <f>IF(NA122=24,1,NA122+1)</f>
        <v>9</v>
      </c>
      <c r="NN122" s="365" t="s">
        <v>5</v>
      </c>
      <c r="NO122" s="365" t="s">
        <v>6</v>
      </c>
      <c r="NP122" s="365" t="s">
        <v>7</v>
      </c>
      <c r="NQ122" s="365" t="s">
        <v>8</v>
      </c>
      <c r="NR122" s="365" t="s">
        <v>9</v>
      </c>
      <c r="NS122" s="365" t="s">
        <v>10</v>
      </c>
      <c r="NT122" s="365" t="s">
        <v>11</v>
      </c>
      <c r="NU122" s="365" t="s">
        <v>12</v>
      </c>
      <c r="NV122" s="365" t="s">
        <v>13</v>
      </c>
      <c r="NW122" s="365" t="s">
        <v>14</v>
      </c>
      <c r="NX122" s="365" t="s">
        <v>15</v>
      </c>
      <c r="NY122" s="362">
        <f>IF(NM122=24,1,NM122+1)</f>
        <v>10</v>
      </c>
      <c r="NZ122" s="365" t="s">
        <v>5</v>
      </c>
      <c r="OA122" s="365" t="s">
        <v>6</v>
      </c>
      <c r="OB122" s="365" t="s">
        <v>7</v>
      </c>
      <c r="OC122" s="365" t="s">
        <v>8</v>
      </c>
      <c r="OD122" s="365" t="s">
        <v>9</v>
      </c>
      <c r="OE122" s="365" t="s">
        <v>10</v>
      </c>
      <c r="OF122" s="365" t="s">
        <v>11</v>
      </c>
      <c r="OG122" s="365" t="s">
        <v>12</v>
      </c>
      <c r="OH122" s="365" t="s">
        <v>13</v>
      </c>
      <c r="OI122" s="365" t="s">
        <v>14</v>
      </c>
      <c r="OJ122" s="365" t="s">
        <v>15</v>
      </c>
      <c r="OK122" s="362">
        <f>IF(NY122=24,1,NY122+1)</f>
        <v>11</v>
      </c>
      <c r="OL122" s="365" t="s">
        <v>5</v>
      </c>
      <c r="OM122" s="365" t="s">
        <v>6</v>
      </c>
      <c r="ON122" s="365" t="s">
        <v>7</v>
      </c>
      <c r="OO122" s="365" t="s">
        <v>8</v>
      </c>
      <c r="OP122" s="365" t="s">
        <v>9</v>
      </c>
      <c r="OQ122" s="365" t="s">
        <v>10</v>
      </c>
      <c r="OR122" s="365" t="s">
        <v>11</v>
      </c>
      <c r="OS122" s="365" t="s">
        <v>12</v>
      </c>
      <c r="OT122" s="365" t="s">
        <v>13</v>
      </c>
      <c r="OU122" s="365" t="s">
        <v>14</v>
      </c>
      <c r="OV122" s="365" t="s">
        <v>15</v>
      </c>
      <c r="OW122" s="362">
        <f>IF(OK122=24,1,OK122+1)</f>
        <v>12</v>
      </c>
      <c r="OX122" s="365" t="s">
        <v>5</v>
      </c>
      <c r="OY122" s="365" t="s">
        <v>6</v>
      </c>
      <c r="OZ122" s="365" t="s">
        <v>7</v>
      </c>
      <c r="PA122" s="365" t="s">
        <v>8</v>
      </c>
      <c r="PB122" s="365" t="s">
        <v>9</v>
      </c>
      <c r="PC122" s="365" t="s">
        <v>10</v>
      </c>
      <c r="PD122" s="365" t="s">
        <v>11</v>
      </c>
      <c r="PE122" s="365" t="s">
        <v>12</v>
      </c>
      <c r="PF122" s="365" t="s">
        <v>13</v>
      </c>
      <c r="PG122" s="365" t="s">
        <v>14</v>
      </c>
      <c r="PH122" s="365" t="s">
        <v>15</v>
      </c>
      <c r="PI122" s="362">
        <f>IF(OW122=24,1,OW122+1)</f>
        <v>13</v>
      </c>
      <c r="PJ122" s="365" t="s">
        <v>5</v>
      </c>
      <c r="PK122" s="365" t="s">
        <v>6</v>
      </c>
      <c r="PL122" s="365" t="s">
        <v>7</v>
      </c>
      <c r="PM122" s="365" t="s">
        <v>8</v>
      </c>
      <c r="PN122" s="365" t="s">
        <v>9</v>
      </c>
      <c r="PO122" s="365" t="s">
        <v>10</v>
      </c>
      <c r="PP122" s="365" t="s">
        <v>11</v>
      </c>
      <c r="PQ122" s="365" t="s">
        <v>12</v>
      </c>
      <c r="PR122" s="365" t="s">
        <v>13</v>
      </c>
      <c r="PS122" s="365" t="s">
        <v>14</v>
      </c>
      <c r="PT122" s="365" t="s">
        <v>15</v>
      </c>
      <c r="PU122" s="362">
        <f>IF(PI122=24,1,PI122+1)</f>
        <v>14</v>
      </c>
      <c r="PV122" s="365" t="s">
        <v>5</v>
      </c>
      <c r="PW122" s="365" t="s">
        <v>6</v>
      </c>
      <c r="PX122" s="365" t="s">
        <v>7</v>
      </c>
      <c r="PY122" s="365" t="s">
        <v>8</v>
      </c>
      <c r="PZ122" s="365" t="s">
        <v>9</v>
      </c>
      <c r="QA122" s="365" t="s">
        <v>10</v>
      </c>
      <c r="QB122" s="365" t="s">
        <v>11</v>
      </c>
      <c r="QC122" s="365" t="s">
        <v>12</v>
      </c>
      <c r="QD122" s="365" t="s">
        <v>13</v>
      </c>
      <c r="QE122" s="365" t="s">
        <v>14</v>
      </c>
      <c r="QF122" s="365" t="s">
        <v>15</v>
      </c>
      <c r="QG122" s="362">
        <f>IF(PU122=24,1,PU122+1)</f>
        <v>15</v>
      </c>
      <c r="QH122" s="365" t="s">
        <v>5</v>
      </c>
      <c r="QI122" s="365" t="s">
        <v>6</v>
      </c>
      <c r="QJ122" s="365" t="s">
        <v>7</v>
      </c>
      <c r="QK122" s="365" t="s">
        <v>8</v>
      </c>
      <c r="QL122" s="365" t="s">
        <v>9</v>
      </c>
      <c r="QM122" s="365" t="s">
        <v>10</v>
      </c>
      <c r="QN122" s="365" t="s">
        <v>11</v>
      </c>
      <c r="QO122" s="365" t="s">
        <v>12</v>
      </c>
      <c r="QP122" s="365" t="s">
        <v>13</v>
      </c>
      <c r="QQ122" s="365" t="s">
        <v>14</v>
      </c>
      <c r="QR122" s="365" t="s">
        <v>15</v>
      </c>
      <c r="QS122" s="362">
        <f>IF(QG122=24,1,QG122+1)</f>
        <v>16</v>
      </c>
      <c r="QT122" s="365" t="s">
        <v>5</v>
      </c>
      <c r="QU122" s="365" t="s">
        <v>6</v>
      </c>
      <c r="QV122" s="365" t="s">
        <v>7</v>
      </c>
      <c r="QW122" s="365" t="s">
        <v>8</v>
      </c>
      <c r="QX122" s="365" t="s">
        <v>9</v>
      </c>
      <c r="QY122" s="365" t="s">
        <v>10</v>
      </c>
      <c r="QZ122" s="365" t="s">
        <v>11</v>
      </c>
      <c r="RA122" s="365" t="s">
        <v>12</v>
      </c>
      <c r="RB122" s="365" t="s">
        <v>13</v>
      </c>
      <c r="RC122" s="365" t="s">
        <v>14</v>
      </c>
      <c r="RD122" s="365" t="s">
        <v>15</v>
      </c>
      <c r="RE122" s="362">
        <f>IF(QS122=24,1,QS122+1)</f>
        <v>17</v>
      </c>
      <c r="RF122" s="365" t="s">
        <v>5</v>
      </c>
      <c r="RG122" s="365" t="s">
        <v>6</v>
      </c>
      <c r="RH122" s="365" t="s">
        <v>7</v>
      </c>
      <c r="RI122" s="365" t="s">
        <v>8</v>
      </c>
      <c r="RJ122" s="365" t="s">
        <v>9</v>
      </c>
      <c r="RK122" s="365" t="s">
        <v>10</v>
      </c>
      <c r="RL122" s="365" t="s">
        <v>11</v>
      </c>
      <c r="RM122" s="365" t="s">
        <v>12</v>
      </c>
      <c r="RN122" s="365" t="s">
        <v>13</v>
      </c>
      <c r="RO122" s="365" t="s">
        <v>14</v>
      </c>
      <c r="RP122" s="365" t="s">
        <v>15</v>
      </c>
      <c r="RQ122" s="362">
        <f>IF(RE122=24,1,RE122+1)</f>
        <v>18</v>
      </c>
      <c r="RR122" s="365" t="s">
        <v>5</v>
      </c>
      <c r="RS122" s="365" t="s">
        <v>6</v>
      </c>
      <c r="RT122" s="365" t="s">
        <v>7</v>
      </c>
      <c r="RU122" s="365" t="s">
        <v>8</v>
      </c>
      <c r="RV122" s="365" t="s">
        <v>9</v>
      </c>
      <c r="RW122" s="365" t="s">
        <v>10</v>
      </c>
      <c r="RX122" s="365" t="s">
        <v>11</v>
      </c>
      <c r="RY122" s="365" t="s">
        <v>12</v>
      </c>
      <c r="RZ122" s="365" t="s">
        <v>13</v>
      </c>
      <c r="SA122" s="365" t="s">
        <v>14</v>
      </c>
      <c r="SB122" s="365" t="s">
        <v>15</v>
      </c>
      <c r="SC122" s="362">
        <f>IF(RQ122=24,1,RQ122+1)</f>
        <v>19</v>
      </c>
      <c r="SD122" s="365" t="s">
        <v>5</v>
      </c>
      <c r="SE122" s="365" t="s">
        <v>6</v>
      </c>
      <c r="SF122" s="365" t="s">
        <v>7</v>
      </c>
      <c r="SG122" s="365" t="s">
        <v>8</v>
      </c>
      <c r="SH122" s="365" t="s">
        <v>9</v>
      </c>
      <c r="SI122" s="365" t="s">
        <v>10</v>
      </c>
      <c r="SJ122" s="365" t="s">
        <v>11</v>
      </c>
      <c r="SK122" s="365" t="s">
        <v>12</v>
      </c>
      <c r="SL122" s="365" t="s">
        <v>13</v>
      </c>
      <c r="SM122" s="365" t="s">
        <v>14</v>
      </c>
      <c r="SN122" s="365" t="s">
        <v>15</v>
      </c>
      <c r="SO122" s="362">
        <f>IF(SC122=24,1,SC122+1)</f>
        <v>20</v>
      </c>
      <c r="SP122" s="365" t="s">
        <v>5</v>
      </c>
      <c r="SQ122" s="365" t="s">
        <v>6</v>
      </c>
      <c r="SR122" s="365" t="s">
        <v>7</v>
      </c>
      <c r="SS122" s="365" t="s">
        <v>8</v>
      </c>
      <c r="ST122" s="365" t="s">
        <v>9</v>
      </c>
      <c r="SU122" s="365" t="s">
        <v>10</v>
      </c>
      <c r="SV122" s="365" t="s">
        <v>11</v>
      </c>
      <c r="SW122" s="365" t="s">
        <v>12</v>
      </c>
      <c r="SX122" s="365" t="s">
        <v>13</v>
      </c>
      <c r="SY122" s="365" t="s">
        <v>14</v>
      </c>
      <c r="SZ122" s="365" t="s">
        <v>15</v>
      </c>
      <c r="TA122" s="362">
        <v>21</v>
      </c>
      <c r="TB122" s="365" t="s">
        <v>5</v>
      </c>
      <c r="TC122" s="365" t="s">
        <v>6</v>
      </c>
      <c r="TD122" s="365" t="s">
        <v>7</v>
      </c>
      <c r="TE122" s="365" t="s">
        <v>8</v>
      </c>
      <c r="TF122" s="365" t="s">
        <v>9</v>
      </c>
      <c r="TG122" s="365" t="s">
        <v>10</v>
      </c>
      <c r="TH122" s="365" t="s">
        <v>11</v>
      </c>
      <c r="TI122" s="365" t="s">
        <v>12</v>
      </c>
      <c r="TJ122" s="365" t="s">
        <v>13</v>
      </c>
      <c r="TK122" s="365" t="s">
        <v>14</v>
      </c>
      <c r="TL122" s="365" t="s">
        <v>15</v>
      </c>
      <c r="TM122" s="362">
        <f>IF(TA122=24,1,TA122+1)</f>
        <v>22</v>
      </c>
      <c r="TN122" s="365" t="s">
        <v>5</v>
      </c>
      <c r="TO122" s="365" t="s">
        <v>6</v>
      </c>
      <c r="TP122" s="365" t="s">
        <v>7</v>
      </c>
      <c r="TQ122" s="365" t="s">
        <v>8</v>
      </c>
      <c r="TR122" s="365" t="s">
        <v>9</v>
      </c>
      <c r="TS122" s="365" t="s">
        <v>10</v>
      </c>
      <c r="TT122" s="365" t="s">
        <v>11</v>
      </c>
      <c r="TU122" s="365" t="s">
        <v>12</v>
      </c>
      <c r="TV122" s="365" t="s">
        <v>13</v>
      </c>
      <c r="TW122" s="365" t="s">
        <v>14</v>
      </c>
      <c r="TX122" s="365" t="s">
        <v>15</v>
      </c>
      <c r="TY122" s="362">
        <f>IF(TM122=24,1,TM122+1)</f>
        <v>23</v>
      </c>
      <c r="TZ122" s="365" t="s">
        <v>5</v>
      </c>
      <c r="UA122" s="365" t="s">
        <v>6</v>
      </c>
      <c r="UB122" s="365" t="s">
        <v>7</v>
      </c>
      <c r="UC122" s="365" t="s">
        <v>8</v>
      </c>
      <c r="UD122" s="365" t="s">
        <v>9</v>
      </c>
      <c r="UE122" s="365" t="s">
        <v>10</v>
      </c>
      <c r="UF122" s="365" t="s">
        <v>11</v>
      </c>
      <c r="UG122" s="365" t="s">
        <v>12</v>
      </c>
      <c r="UH122" s="365" t="s">
        <v>13</v>
      </c>
      <c r="UI122" s="365" t="s">
        <v>14</v>
      </c>
      <c r="UJ122" s="365" t="s">
        <v>15</v>
      </c>
      <c r="UK122" s="362">
        <f>IF(TY122=24,1,TY122+1)</f>
        <v>24</v>
      </c>
      <c r="UL122" s="365" t="s">
        <v>5</v>
      </c>
      <c r="UM122" s="365" t="s">
        <v>6</v>
      </c>
      <c r="UN122" s="365" t="s">
        <v>7</v>
      </c>
      <c r="UO122" s="365" t="s">
        <v>8</v>
      </c>
      <c r="UP122" s="365" t="s">
        <v>9</v>
      </c>
      <c r="UQ122" s="365" t="s">
        <v>10</v>
      </c>
      <c r="UR122" s="365" t="s">
        <v>11</v>
      </c>
      <c r="US122" s="365" t="s">
        <v>12</v>
      </c>
      <c r="UT122" s="365" t="s">
        <v>13</v>
      </c>
      <c r="UU122" s="365" t="s">
        <v>14</v>
      </c>
      <c r="UV122" s="365" t="s">
        <v>15</v>
      </c>
      <c r="UW122" s="362">
        <f>IF(UK122=24,1,UK122+1)</f>
        <v>1</v>
      </c>
      <c r="UX122" s="365" t="s">
        <v>5</v>
      </c>
      <c r="UY122" s="365" t="s">
        <v>6</v>
      </c>
      <c r="UZ122" s="365" t="s">
        <v>7</v>
      </c>
      <c r="VA122" s="365" t="s">
        <v>8</v>
      </c>
      <c r="VB122" s="365" t="s">
        <v>9</v>
      </c>
      <c r="VC122" s="365" t="s">
        <v>10</v>
      </c>
      <c r="VD122" s="365" t="s">
        <v>11</v>
      </c>
      <c r="VE122" s="365" t="s">
        <v>12</v>
      </c>
      <c r="VF122" s="365" t="s">
        <v>13</v>
      </c>
      <c r="VG122" s="365" t="s">
        <v>14</v>
      </c>
      <c r="VH122" s="365" t="s">
        <v>15</v>
      </c>
      <c r="VI122" s="362">
        <f>IF(UW122=24,1,UW122+1)</f>
        <v>2</v>
      </c>
      <c r="VJ122" s="365" t="s">
        <v>5</v>
      </c>
      <c r="VK122" s="365" t="s">
        <v>6</v>
      </c>
      <c r="VL122" s="365" t="s">
        <v>7</v>
      </c>
      <c r="VM122" s="365" t="s">
        <v>8</v>
      </c>
      <c r="VN122" s="365" t="s">
        <v>9</v>
      </c>
      <c r="VO122" s="365" t="s">
        <v>10</v>
      </c>
      <c r="VP122" s="365" t="s">
        <v>11</v>
      </c>
      <c r="VQ122" s="365" t="s">
        <v>12</v>
      </c>
      <c r="VR122" s="365" t="s">
        <v>13</v>
      </c>
      <c r="VS122" s="365" t="s">
        <v>14</v>
      </c>
      <c r="VT122" s="365" t="s">
        <v>15</v>
      </c>
      <c r="VU122" s="362">
        <f>IF(VI122=24,1,VI122+1)</f>
        <v>3</v>
      </c>
      <c r="VV122" s="365" t="s">
        <v>5</v>
      </c>
      <c r="VW122" s="365" t="s">
        <v>6</v>
      </c>
      <c r="VX122" s="365" t="s">
        <v>7</v>
      </c>
      <c r="VY122" s="365" t="s">
        <v>8</v>
      </c>
      <c r="VZ122" s="365" t="s">
        <v>9</v>
      </c>
      <c r="WA122" s="365" t="s">
        <v>10</v>
      </c>
      <c r="WB122" s="365" t="s">
        <v>11</v>
      </c>
      <c r="WC122" s="365" t="s">
        <v>12</v>
      </c>
      <c r="WD122" s="365" t="s">
        <v>13</v>
      </c>
      <c r="WE122" s="365" t="s">
        <v>14</v>
      </c>
      <c r="WF122" s="365" t="s">
        <v>15</v>
      </c>
      <c r="WG122" s="362">
        <f>IF(VU122=24,1,VU122+1)</f>
        <v>4</v>
      </c>
      <c r="WH122" s="365" t="s">
        <v>5</v>
      </c>
      <c r="WI122" s="365" t="s">
        <v>6</v>
      </c>
      <c r="WJ122" s="365" t="s">
        <v>7</v>
      </c>
      <c r="WK122" s="365" t="s">
        <v>8</v>
      </c>
      <c r="WL122" s="365" t="s">
        <v>9</v>
      </c>
      <c r="WM122" s="365" t="s">
        <v>10</v>
      </c>
      <c r="WN122" s="365" t="s">
        <v>11</v>
      </c>
      <c r="WO122" s="365" t="s">
        <v>12</v>
      </c>
      <c r="WP122" s="365" t="s">
        <v>13</v>
      </c>
      <c r="WQ122" s="365" t="s">
        <v>14</v>
      </c>
      <c r="WR122" s="365" t="s">
        <v>15</v>
      </c>
      <c r="WS122" s="362">
        <f>IF(WG122=24,1,WG122+1)</f>
        <v>5</v>
      </c>
      <c r="WT122" s="365" t="s">
        <v>5</v>
      </c>
      <c r="WU122" s="365" t="s">
        <v>6</v>
      </c>
      <c r="WV122" s="365" t="s">
        <v>7</v>
      </c>
      <c r="WW122" s="365" t="s">
        <v>8</v>
      </c>
      <c r="WX122" s="365" t="s">
        <v>9</v>
      </c>
      <c r="WY122" s="365" t="s">
        <v>10</v>
      </c>
      <c r="WZ122" s="365" t="s">
        <v>11</v>
      </c>
      <c r="XA122" s="365" t="s">
        <v>12</v>
      </c>
      <c r="XB122" s="365" t="s">
        <v>13</v>
      </c>
      <c r="XC122" s="365" t="s">
        <v>14</v>
      </c>
      <c r="XD122" s="365" t="s">
        <v>15</v>
      </c>
      <c r="XE122" s="362">
        <f>IF(WS122=24,1,WS122+1)</f>
        <v>6</v>
      </c>
      <c r="XF122" s="365" t="s">
        <v>5</v>
      </c>
      <c r="XG122" s="365" t="s">
        <v>6</v>
      </c>
      <c r="XH122" s="365" t="s">
        <v>7</v>
      </c>
      <c r="XI122" s="365" t="s">
        <v>8</v>
      </c>
      <c r="XJ122" s="365" t="s">
        <v>9</v>
      </c>
      <c r="XK122" s="365" t="s">
        <v>10</v>
      </c>
      <c r="XL122" s="365" t="s">
        <v>11</v>
      </c>
      <c r="XM122" s="365" t="s">
        <v>12</v>
      </c>
      <c r="XN122" s="365" t="s">
        <v>13</v>
      </c>
      <c r="XO122" s="365" t="s">
        <v>14</v>
      </c>
      <c r="XP122" s="365" t="s">
        <v>15</v>
      </c>
      <c r="XQ122" s="362">
        <f>IF(XE122=24,1,XE122+1)</f>
        <v>7</v>
      </c>
    </row>
    <row r="123" spans="1:641" s="64" customFormat="1" ht="24.95" customHeight="1">
      <c r="A123" s="361"/>
      <c r="B123" s="1079"/>
      <c r="C123" s="1081"/>
      <c r="D123" s="63">
        <v>0</v>
      </c>
      <c r="AC123" s="1177" t="s">
        <v>419</v>
      </c>
      <c r="AD123" s="1178"/>
      <c r="AE123" s="1178"/>
      <c r="AF123" s="1178"/>
      <c r="AG123" s="1178"/>
      <c r="AH123" s="1179"/>
      <c r="AI123" s="1175" t="s">
        <v>368</v>
      </c>
      <c r="AJ123" s="1176"/>
      <c r="AK123" s="1172" t="s">
        <v>369</v>
      </c>
      <c r="AL123" s="1173"/>
      <c r="AM123" s="1173"/>
      <c r="AN123" s="1174"/>
      <c r="AO123" s="1158" t="s">
        <v>518</v>
      </c>
      <c r="AP123" s="1159"/>
      <c r="AQ123" s="1159"/>
      <c r="AR123" s="1159"/>
      <c r="AS123" s="1159"/>
      <c r="AT123" s="1159"/>
      <c r="AU123" s="1159"/>
      <c r="AV123" s="1159"/>
      <c r="AW123" s="1159"/>
      <c r="AX123" s="1160"/>
      <c r="AY123" s="1164" t="s">
        <v>370</v>
      </c>
      <c r="AZ123" s="1165"/>
      <c r="BA123" s="1125" t="s">
        <v>289</v>
      </c>
      <c r="BB123" s="1126"/>
      <c r="BC123" s="1126"/>
      <c r="BD123" s="1126"/>
      <c r="BE123" s="1126"/>
      <c r="BF123" s="1126"/>
      <c r="BG123" s="1126"/>
      <c r="BH123" s="1126"/>
      <c r="BI123" s="1127"/>
      <c r="BJ123" s="1161" t="s">
        <v>367</v>
      </c>
      <c r="BK123" s="1162"/>
      <c r="BL123" s="1163"/>
      <c r="BM123" s="1175" t="s">
        <v>368</v>
      </c>
      <c r="BN123" s="1176"/>
      <c r="BO123" s="1172" t="s">
        <v>369</v>
      </c>
      <c r="BP123" s="1173"/>
      <c r="BQ123" s="1173"/>
      <c r="BR123" s="1174"/>
      <c r="BS123" s="1158" t="s">
        <v>469</v>
      </c>
      <c r="BT123" s="1159"/>
      <c r="BU123" s="1159"/>
      <c r="BV123" s="1159"/>
      <c r="BW123" s="1159"/>
      <c r="BX123" s="1159"/>
      <c r="BY123" s="1159"/>
      <c r="BZ123" s="1159"/>
      <c r="CA123" s="1159"/>
      <c r="CB123" s="1160"/>
      <c r="CC123" s="1164" t="s">
        <v>370</v>
      </c>
      <c r="CD123" s="1165"/>
      <c r="CE123" s="1125" t="s">
        <v>289</v>
      </c>
      <c r="CF123" s="1126"/>
      <c r="CG123" s="1126"/>
      <c r="CH123" s="1126"/>
      <c r="CI123" s="1126"/>
      <c r="CJ123" s="1126"/>
      <c r="CK123" s="1126"/>
      <c r="CL123" s="1126"/>
      <c r="CM123" s="1127"/>
      <c r="CN123" s="1161" t="s">
        <v>367</v>
      </c>
      <c r="CO123" s="1162"/>
      <c r="CP123" s="1163"/>
      <c r="CQ123" s="1175" t="s">
        <v>368</v>
      </c>
      <c r="CR123" s="1176"/>
      <c r="CS123" s="1172" t="s">
        <v>369</v>
      </c>
      <c r="CT123" s="1173"/>
      <c r="CU123" s="1173"/>
      <c r="CV123" s="1174"/>
      <c r="CW123" s="1158" t="s">
        <v>538</v>
      </c>
      <c r="CX123" s="1159"/>
      <c r="CY123" s="1159"/>
      <c r="CZ123" s="1159"/>
      <c r="DA123" s="1159"/>
      <c r="DB123" s="1159"/>
      <c r="DC123" s="1159"/>
      <c r="DD123" s="1159"/>
      <c r="DE123" s="1159"/>
      <c r="DF123" s="1160"/>
      <c r="DG123" s="1164" t="s">
        <v>370</v>
      </c>
      <c r="DH123" s="1165"/>
      <c r="DI123" s="1125" t="s">
        <v>289</v>
      </c>
      <c r="DJ123" s="1126"/>
      <c r="DK123" s="1126"/>
      <c r="DL123" s="1126"/>
      <c r="DM123" s="1126"/>
      <c r="DN123" s="1126"/>
      <c r="DO123" s="1126"/>
      <c r="DP123" s="1126"/>
      <c r="DQ123" s="1127"/>
      <c r="DR123" s="1161" t="s">
        <v>367</v>
      </c>
      <c r="DS123" s="1162"/>
      <c r="DT123" s="1163"/>
      <c r="DU123" s="1175" t="s">
        <v>368</v>
      </c>
      <c r="DV123" s="1176"/>
      <c r="DW123" s="1172" t="s">
        <v>369</v>
      </c>
      <c r="DX123" s="1173"/>
      <c r="DY123" s="1173"/>
      <c r="DZ123" s="1174"/>
      <c r="EA123" s="1158" t="s">
        <v>523</v>
      </c>
      <c r="EB123" s="1159"/>
      <c r="EC123" s="1159"/>
      <c r="ED123" s="1159"/>
      <c r="EE123" s="1159"/>
      <c r="EF123" s="1159"/>
      <c r="EG123" s="1159"/>
      <c r="EH123" s="1159"/>
      <c r="EI123" s="1159"/>
      <c r="EJ123" s="1160"/>
      <c r="EK123" s="1164" t="s">
        <v>370</v>
      </c>
      <c r="EL123" s="1165"/>
      <c r="EM123" s="1125" t="s">
        <v>289</v>
      </c>
      <c r="EN123" s="1126"/>
      <c r="EO123" s="1126"/>
      <c r="EP123" s="1126"/>
      <c r="EQ123" s="1126"/>
      <c r="ER123" s="1126"/>
      <c r="ES123" s="1126"/>
      <c r="ET123" s="1126"/>
      <c r="EU123" s="1127"/>
      <c r="EV123" s="1161" t="s">
        <v>367</v>
      </c>
      <c r="EW123" s="1162"/>
      <c r="EX123" s="1163"/>
      <c r="EY123" s="1175" t="s">
        <v>368</v>
      </c>
      <c r="EZ123" s="1176"/>
      <c r="FA123" s="1172" t="s">
        <v>369</v>
      </c>
      <c r="FB123" s="1173"/>
      <c r="FC123" s="1173"/>
      <c r="FD123" s="1174"/>
      <c r="FE123" s="1158" t="s">
        <v>536</v>
      </c>
      <c r="FF123" s="1159"/>
      <c r="FG123" s="1159"/>
      <c r="FH123" s="1159"/>
      <c r="FI123" s="1159"/>
      <c r="FJ123" s="1159"/>
      <c r="FK123" s="1159"/>
      <c r="FL123" s="1159"/>
      <c r="FM123" s="1159"/>
      <c r="FN123" s="1160"/>
      <c r="FO123" s="1164" t="s">
        <v>370</v>
      </c>
      <c r="FP123" s="1165"/>
      <c r="FQ123" s="1125" t="s">
        <v>289</v>
      </c>
      <c r="FR123" s="1126"/>
      <c r="FS123" s="1126"/>
      <c r="FT123" s="1126"/>
      <c r="FU123" s="1126"/>
      <c r="FV123" s="1126"/>
      <c r="FW123" s="1126"/>
      <c r="FX123" s="1126"/>
      <c r="FY123" s="1127"/>
      <c r="FZ123" s="1161" t="s">
        <v>367</v>
      </c>
      <c r="GA123" s="1162"/>
      <c r="GB123" s="1163"/>
      <c r="GC123" s="1175" t="s">
        <v>368</v>
      </c>
      <c r="GD123" s="1176"/>
      <c r="GE123" s="1172" t="s">
        <v>369</v>
      </c>
      <c r="GF123" s="1173"/>
      <c r="GG123" s="1173"/>
      <c r="GH123" s="1174"/>
      <c r="GI123" s="626" t="s">
        <v>435</v>
      </c>
      <c r="GJ123" s="627"/>
      <c r="GK123" s="627"/>
      <c r="GL123" s="627"/>
      <c r="GM123" s="627"/>
      <c r="GN123" s="627"/>
      <c r="GO123" s="627"/>
      <c r="GP123" s="628"/>
      <c r="GQ123" s="1164" t="s">
        <v>370</v>
      </c>
      <c r="GR123" s="1165"/>
      <c r="GS123" s="1125" t="s">
        <v>289</v>
      </c>
      <c r="GT123" s="1126"/>
      <c r="GU123" s="1126"/>
      <c r="GV123" s="1126"/>
      <c r="GW123" s="1126"/>
      <c r="GX123" s="1126"/>
      <c r="GY123" s="1126"/>
      <c r="GZ123" s="1126"/>
      <c r="HA123" s="1127"/>
      <c r="HB123" s="1161" t="s">
        <v>367</v>
      </c>
      <c r="HC123" s="1162"/>
      <c r="HD123" s="1163"/>
    </row>
    <row r="124" spans="1:641" s="64" customFormat="1" ht="24.95" customHeight="1">
      <c r="B124" s="1185" t="s">
        <v>371</v>
      </c>
      <c r="C124" s="1186"/>
      <c r="D124" s="375" t="s">
        <v>377</v>
      </c>
    </row>
    <row r="125" spans="1:641" s="64" customFormat="1" ht="24.95" customHeight="1">
      <c r="A125" s="361"/>
      <c r="B125" s="1079"/>
      <c r="C125" s="1081"/>
      <c r="D125" s="138">
        <v>0</v>
      </c>
    </row>
    <row r="126" spans="1:641" s="64" customFormat="1" ht="24.95" customHeight="1">
      <c r="A126" s="374"/>
      <c r="B126" s="1185" t="s">
        <v>371</v>
      </c>
      <c r="C126" s="1186"/>
      <c r="D126" s="375" t="s">
        <v>406</v>
      </c>
    </row>
    <row r="127" spans="1:641" s="64" customFormat="1" ht="26.25" customHeight="1">
      <c r="B127" s="1180"/>
      <c r="C127" s="1181"/>
      <c r="D127" s="378">
        <v>0</v>
      </c>
    </row>
    <row r="128" spans="1:641" s="64" customFormat="1" ht="28.5" customHeight="1">
      <c r="A128" s="374"/>
      <c r="B128" s="1185" t="s">
        <v>376</v>
      </c>
      <c r="C128" s="1186"/>
      <c r="D128" s="375" t="s">
        <v>408</v>
      </c>
    </row>
    <row r="129" spans="1:641" ht="43.5" customHeight="1">
      <c r="A129" s="599"/>
      <c r="B129" s="600"/>
      <c r="C129" s="600"/>
      <c r="D129" s="600"/>
      <c r="E129" s="600"/>
      <c r="F129" s="600"/>
      <c r="G129" s="600"/>
      <c r="H129" s="600"/>
      <c r="I129" s="600"/>
      <c r="J129" s="600"/>
      <c r="K129" s="600"/>
      <c r="L129" s="600"/>
      <c r="M129" s="600"/>
      <c r="N129" s="600"/>
      <c r="O129" s="600"/>
      <c r="P129" s="600"/>
      <c r="Q129" s="600"/>
      <c r="R129" s="600"/>
      <c r="S129" s="600"/>
      <c r="T129" s="600"/>
      <c r="U129" s="600"/>
      <c r="V129" s="600"/>
      <c r="W129" s="600"/>
      <c r="X129" s="600"/>
      <c r="Y129" s="600"/>
      <c r="Z129" s="600"/>
      <c r="AA129" s="600"/>
      <c r="AB129" s="600"/>
      <c r="AC129" s="600"/>
      <c r="AD129" s="600"/>
      <c r="AE129" s="600"/>
      <c r="AF129" s="600"/>
      <c r="AG129" s="600"/>
      <c r="AH129" s="600"/>
      <c r="AI129" s="600"/>
      <c r="AJ129" s="600"/>
      <c r="AK129" s="600"/>
      <c r="AL129" s="600"/>
      <c r="AM129" s="600"/>
      <c r="AN129" s="600"/>
      <c r="AO129" s="600"/>
      <c r="AP129" s="600"/>
      <c r="AQ129" s="600"/>
      <c r="AR129" s="600"/>
      <c r="AS129" s="600"/>
      <c r="AT129" s="600"/>
      <c r="AU129" s="600"/>
      <c r="AV129" s="600"/>
      <c r="AW129" s="600"/>
      <c r="AX129" s="600"/>
      <c r="AY129" s="600"/>
      <c r="AZ129" s="600"/>
      <c r="BA129" s="600"/>
      <c r="BB129" s="600"/>
      <c r="BC129" s="600"/>
      <c r="BD129" s="601"/>
      <c r="BE129" s="1190" t="s">
        <v>420</v>
      </c>
      <c r="BF129" s="1191"/>
      <c r="BG129" s="1191"/>
      <c r="BH129" s="1191"/>
      <c r="BI129" s="1191"/>
      <c r="BJ129" s="1191"/>
      <c r="BK129" s="1191"/>
      <c r="BL129" s="1191"/>
      <c r="BM129" s="1191"/>
      <c r="BN129" s="1191"/>
      <c r="BO129" s="1191"/>
      <c r="BP129" s="1191"/>
      <c r="BQ129" s="1191"/>
      <c r="BR129" s="1191"/>
      <c r="BS129" s="1191"/>
      <c r="BT129" s="1191"/>
      <c r="BU129" s="1191"/>
      <c r="BV129" s="1191"/>
      <c r="BW129" s="1191"/>
      <c r="BX129" s="1191"/>
      <c r="BY129" s="1191"/>
      <c r="BZ129" s="1191"/>
      <c r="CA129" s="1191"/>
      <c r="CB129" s="1191"/>
      <c r="CC129" s="1191"/>
      <c r="CD129" s="1191"/>
      <c r="CE129" s="1191"/>
      <c r="CF129" s="1191"/>
      <c r="CG129" s="1191"/>
      <c r="CH129" s="1191"/>
      <c r="CI129" s="1191"/>
      <c r="CJ129" s="1191"/>
      <c r="CK129" s="1191"/>
      <c r="CL129" s="1191"/>
      <c r="CM129" s="1191"/>
      <c r="CN129" s="1191"/>
      <c r="CO129" s="1192"/>
      <c r="CP129" s="1196"/>
      <c r="CQ129" s="1197"/>
      <c r="CR129" s="1197"/>
      <c r="CS129" s="1197"/>
      <c r="CT129" s="1197"/>
      <c r="CU129" s="1197"/>
      <c r="CV129" s="1197"/>
      <c r="CW129" s="1197"/>
      <c r="CX129" s="1197"/>
      <c r="CY129" s="1197"/>
      <c r="CZ129" s="1197"/>
      <c r="DA129" s="1197"/>
      <c r="DB129" s="1197"/>
      <c r="DC129" s="1197"/>
      <c r="DD129" s="1197"/>
      <c r="DE129" s="1197"/>
      <c r="DF129" s="1197"/>
      <c r="DG129" s="1197"/>
      <c r="DH129" s="1197"/>
      <c r="DI129" s="1197"/>
      <c r="DJ129" s="1197"/>
      <c r="DK129" s="1197"/>
      <c r="DL129" s="1197"/>
      <c r="DM129" s="1197"/>
      <c r="DN129" s="1197"/>
      <c r="DO129" s="1197"/>
      <c r="DP129" s="1197"/>
      <c r="DQ129" s="1197"/>
      <c r="DR129" s="1197"/>
      <c r="DS129" s="1197"/>
      <c r="DT129" s="1197"/>
      <c r="DU129" s="1197"/>
      <c r="DV129" s="1197"/>
      <c r="DW129" s="1197"/>
      <c r="DX129" s="1197"/>
      <c r="DY129" s="1197"/>
      <c r="DZ129" s="1197"/>
      <c r="EA129" s="1197"/>
      <c r="EB129" s="1197"/>
      <c r="EC129" s="1197"/>
      <c r="ED129" s="1197"/>
      <c r="EE129" s="1197"/>
      <c r="EF129" s="1197"/>
      <c r="EG129" s="1197"/>
      <c r="EH129" s="1197"/>
      <c r="EI129" s="1197"/>
      <c r="EJ129" s="1197"/>
      <c r="EK129" s="1197"/>
      <c r="EL129" s="1197"/>
      <c r="EM129" s="1197"/>
      <c r="EN129" s="1197"/>
      <c r="EO129" s="1197"/>
      <c r="EP129" s="1197"/>
      <c r="EQ129" s="1197"/>
      <c r="ER129" s="1197"/>
      <c r="ES129" s="1197"/>
      <c r="ET129" s="1197"/>
      <c r="EU129" s="1197"/>
      <c r="EV129" s="1197"/>
      <c r="EW129" s="1197"/>
      <c r="EX129" s="1197"/>
      <c r="EY129" s="1197"/>
      <c r="EZ129" s="1197"/>
      <c r="FA129" s="1197"/>
      <c r="FB129" s="1197"/>
      <c r="FC129" s="1197"/>
      <c r="FD129" s="1197"/>
      <c r="FE129" s="1197"/>
      <c r="FF129" s="1197"/>
      <c r="FG129" s="1197"/>
      <c r="FH129" s="1197"/>
      <c r="FI129" s="1197"/>
      <c r="FJ129" s="1197"/>
      <c r="FK129" s="1197"/>
      <c r="FL129" s="1197"/>
      <c r="FM129" s="1197"/>
      <c r="FN129" s="1197"/>
      <c r="FO129" s="1197"/>
      <c r="FP129" s="1197"/>
      <c r="FQ129" s="1197"/>
      <c r="FR129" s="1197"/>
      <c r="FS129" s="1197"/>
      <c r="FT129" s="1197"/>
      <c r="FU129" s="1197"/>
      <c r="FV129" s="1197"/>
      <c r="FW129" s="1197"/>
      <c r="FX129" s="1197"/>
      <c r="FY129" s="1197"/>
      <c r="FZ129" s="1198"/>
      <c r="GP129" s="64"/>
      <c r="GQ129" s="64"/>
      <c r="GR129" s="64"/>
      <c r="GS129" s="64"/>
      <c r="GT129" s="64"/>
      <c r="GU129" s="64"/>
      <c r="GV129" s="64"/>
      <c r="GW129" s="64"/>
      <c r="GX129" s="64"/>
      <c r="GY129" s="64"/>
      <c r="GZ129" s="64"/>
      <c r="HA129" s="64"/>
      <c r="HB129" s="64"/>
      <c r="HC129" s="64"/>
      <c r="HD129" s="64"/>
      <c r="HE129" s="64"/>
      <c r="HF129" s="64"/>
      <c r="HG129" s="64"/>
      <c r="HH129" s="64"/>
      <c r="HI129" s="64"/>
      <c r="HJ129" s="64"/>
      <c r="HK129" s="64"/>
      <c r="HL129" s="64"/>
      <c r="HM129" s="64"/>
      <c r="HN129" s="64"/>
      <c r="HO129" s="64"/>
      <c r="HP129" s="64"/>
      <c r="HQ129" s="64"/>
      <c r="HR129" s="64"/>
      <c r="HS129" s="64"/>
      <c r="HT129" s="64"/>
      <c r="HU129" s="64"/>
      <c r="HV129" s="64"/>
      <c r="HW129" s="64"/>
      <c r="HX129" s="64"/>
      <c r="HY129" s="64"/>
      <c r="HZ129" s="64"/>
      <c r="IA129" s="64"/>
      <c r="IB129" s="64"/>
      <c r="IC129" s="64"/>
      <c r="ID129" s="64"/>
      <c r="IE129" s="64"/>
      <c r="IF129" s="64"/>
      <c r="IG129" s="64"/>
      <c r="IH129" s="64"/>
      <c r="II129" s="64"/>
      <c r="IJ129" s="64"/>
      <c r="IK129" s="64"/>
      <c r="IL129" s="64"/>
      <c r="IM129" s="64"/>
      <c r="IN129" s="64"/>
      <c r="IO129" s="64"/>
      <c r="IP129" s="64"/>
      <c r="IQ129" s="64"/>
      <c r="IR129" s="64"/>
      <c r="IS129" s="64"/>
      <c r="IT129" s="64"/>
      <c r="IU129" s="64"/>
      <c r="IV129" s="64"/>
      <c r="IW129" s="64"/>
      <c r="IX129" s="64"/>
      <c r="IY129" s="64"/>
      <c r="IZ129" s="64"/>
      <c r="JA129" s="64"/>
      <c r="JB129" s="64"/>
      <c r="JC129" s="64"/>
      <c r="JD129" s="64"/>
      <c r="JE129" s="64"/>
      <c r="JF129" s="64"/>
      <c r="JG129" s="64"/>
      <c r="JH129" s="64"/>
      <c r="JI129" s="64"/>
      <c r="JJ129" s="64"/>
      <c r="JK129" s="64"/>
      <c r="JL129" s="64"/>
      <c r="JM129" s="64"/>
      <c r="JN129" s="64"/>
      <c r="JO129" s="64"/>
      <c r="JP129" s="64"/>
      <c r="JQ129" s="64"/>
      <c r="JR129" s="64"/>
      <c r="JS129" s="64"/>
      <c r="JT129" s="64"/>
      <c r="JU129" s="64"/>
      <c r="JV129" s="64"/>
      <c r="JW129" s="64"/>
      <c r="JX129" s="64"/>
      <c r="JY129" s="64"/>
      <c r="JZ129" s="64"/>
      <c r="KA129" s="64"/>
      <c r="KB129" s="64"/>
      <c r="KC129" s="64"/>
      <c r="KD129" s="64"/>
      <c r="KE129" s="64"/>
      <c r="KF129" s="64"/>
      <c r="KG129" s="64"/>
      <c r="KH129" s="64"/>
      <c r="KI129" s="64"/>
      <c r="KJ129" s="64"/>
      <c r="KK129" s="64"/>
      <c r="KL129" s="64"/>
      <c r="KM129" s="64"/>
      <c r="KN129" s="64"/>
      <c r="KO129" s="64"/>
      <c r="KP129" s="64"/>
      <c r="KQ129" s="64"/>
      <c r="KR129" s="64"/>
      <c r="KS129" s="64"/>
      <c r="KT129" s="64"/>
      <c r="KU129" s="64"/>
      <c r="KV129" s="64"/>
      <c r="KW129" s="365" t="s">
        <v>8</v>
      </c>
      <c r="KX129" s="365" t="s">
        <v>9</v>
      </c>
      <c r="KY129" s="365" t="s">
        <v>10</v>
      </c>
      <c r="KZ129" s="365" t="s">
        <v>11</v>
      </c>
      <c r="LA129" s="365" t="s">
        <v>12</v>
      </c>
      <c r="LB129" s="365" t="s">
        <v>13</v>
      </c>
      <c r="LC129" s="365" t="s">
        <v>14</v>
      </c>
      <c r="LD129" s="365" t="s">
        <v>15</v>
      </c>
      <c r="LE129" s="362">
        <f>IF(KS130=24,1,KS130+1)</f>
        <v>14</v>
      </c>
      <c r="LF129" s="365" t="s">
        <v>5</v>
      </c>
      <c r="LG129" s="365" t="s">
        <v>6</v>
      </c>
      <c r="LH129" s="365" t="s">
        <v>7</v>
      </c>
      <c r="LI129" s="365" t="s">
        <v>8</v>
      </c>
      <c r="LJ129" s="365" t="s">
        <v>9</v>
      </c>
      <c r="LK129" s="365" t="s">
        <v>10</v>
      </c>
      <c r="LL129" s="365" t="s">
        <v>11</v>
      </c>
      <c r="LM129" s="365" t="s">
        <v>12</v>
      </c>
      <c r="LN129" s="365" t="s">
        <v>13</v>
      </c>
      <c r="LO129" s="365" t="s">
        <v>14</v>
      </c>
      <c r="LP129" s="365" t="s">
        <v>15</v>
      </c>
      <c r="LQ129" s="362">
        <v>5</v>
      </c>
      <c r="LR129" s="365" t="s">
        <v>5</v>
      </c>
      <c r="LS129" s="365" t="s">
        <v>6</v>
      </c>
      <c r="LT129" s="365" t="s">
        <v>7</v>
      </c>
      <c r="LU129" s="365" t="s">
        <v>8</v>
      </c>
      <c r="LV129" s="365" t="s">
        <v>9</v>
      </c>
      <c r="LW129" s="365" t="s">
        <v>10</v>
      </c>
      <c r="LX129" s="365" t="s">
        <v>11</v>
      </c>
      <c r="LY129" s="365" t="s">
        <v>12</v>
      </c>
      <c r="LZ129" s="365" t="s">
        <v>13</v>
      </c>
      <c r="MA129" s="365" t="s">
        <v>14</v>
      </c>
      <c r="MB129" s="365" t="s">
        <v>15</v>
      </c>
      <c r="MC129" s="362">
        <v>6</v>
      </c>
      <c r="MD129" s="64"/>
      <c r="ME129" s="64"/>
      <c r="MF129" s="64"/>
      <c r="MG129" s="64"/>
      <c r="MH129" s="64"/>
      <c r="MI129" s="64"/>
      <c r="MJ129" s="64"/>
      <c r="MK129" s="64"/>
      <c r="ML129" s="64"/>
      <c r="MM129" s="64"/>
      <c r="MN129" s="64"/>
      <c r="MO129" s="64"/>
      <c r="MP129" s="64"/>
      <c r="MQ129" s="64"/>
      <c r="MR129" s="64"/>
      <c r="MS129" s="64"/>
      <c r="MT129" s="64"/>
      <c r="MU129" s="64"/>
      <c r="MV129" s="64"/>
      <c r="MW129" s="64"/>
      <c r="MX129" s="64"/>
      <c r="MY129" s="64"/>
      <c r="MZ129" s="64"/>
      <c r="NA129" s="64"/>
      <c r="NB129" s="64"/>
      <c r="NC129" s="64"/>
      <c r="ND129" s="64"/>
      <c r="NE129" s="64"/>
      <c r="NF129" s="64"/>
      <c r="NG129" s="64"/>
      <c r="NH129" s="64"/>
      <c r="NI129" s="64"/>
      <c r="NJ129" s="64"/>
      <c r="NK129" s="64"/>
      <c r="NL129" s="64"/>
      <c r="NM129" s="64"/>
      <c r="NN129" s="64"/>
      <c r="NO129" s="64"/>
      <c r="NP129" s="64"/>
      <c r="NQ129" s="64"/>
      <c r="NR129" s="64"/>
      <c r="NS129" s="64"/>
      <c r="NT129" s="64"/>
      <c r="NU129" s="64"/>
      <c r="NV129" s="64"/>
      <c r="NW129" s="64"/>
      <c r="NX129" s="64"/>
      <c r="NY129" s="64"/>
      <c r="NZ129" s="64"/>
      <c r="OA129" s="64"/>
      <c r="OB129" s="64"/>
      <c r="OC129" s="64"/>
      <c r="OD129" s="64"/>
      <c r="OE129" s="64"/>
      <c r="OF129" s="64"/>
      <c r="OG129" s="64"/>
      <c r="OH129" s="64"/>
      <c r="OI129" s="64"/>
      <c r="OJ129" s="64"/>
      <c r="OK129" s="64"/>
      <c r="OL129" s="64"/>
      <c r="OM129" s="64"/>
      <c r="ON129" s="64"/>
      <c r="OO129" s="64"/>
      <c r="OP129" s="64"/>
      <c r="OQ129" s="64"/>
      <c r="OR129" s="64"/>
      <c r="OS129" s="64"/>
      <c r="OT129" s="64"/>
      <c r="OU129" s="64"/>
      <c r="OV129" s="64"/>
      <c r="OW129" s="64"/>
      <c r="OX129" s="64"/>
      <c r="OY129" s="64"/>
      <c r="OZ129" s="64"/>
      <c r="PA129" s="64"/>
      <c r="PB129" s="64"/>
      <c r="PC129" s="64"/>
      <c r="PD129" s="64"/>
      <c r="PE129" s="64"/>
      <c r="PF129" s="64"/>
      <c r="PG129" s="64"/>
      <c r="PH129" s="64"/>
      <c r="PI129" s="64"/>
      <c r="PJ129" s="64"/>
      <c r="PK129" s="64"/>
      <c r="PL129" s="64"/>
      <c r="PM129" s="64"/>
      <c r="PN129" s="64"/>
      <c r="PO129" s="64"/>
      <c r="PP129" s="64"/>
      <c r="PQ129" s="64"/>
      <c r="PR129" s="64"/>
      <c r="PS129" s="64"/>
      <c r="PT129" s="64"/>
      <c r="PU129" s="64"/>
      <c r="PV129" s="64"/>
      <c r="PW129" s="64"/>
      <c r="PX129" s="64"/>
      <c r="PY129" s="64"/>
      <c r="PZ129" s="64"/>
      <c r="QA129" s="64"/>
      <c r="QB129" s="64"/>
      <c r="QC129" s="64"/>
      <c r="QD129" s="64"/>
      <c r="QE129" s="64"/>
      <c r="QF129" s="64"/>
      <c r="QG129" s="64"/>
      <c r="QH129" s="64"/>
      <c r="QI129" s="64"/>
      <c r="QJ129" s="64"/>
      <c r="QK129" s="64"/>
      <c r="QL129" s="64"/>
      <c r="QM129" s="64"/>
      <c r="QN129" s="64"/>
      <c r="QO129" s="64"/>
      <c r="QP129" s="64"/>
      <c r="QQ129" s="64"/>
      <c r="QR129" s="64"/>
      <c r="QS129" s="64"/>
      <c r="QT129" s="64"/>
      <c r="QU129" s="64"/>
      <c r="QV129" s="64"/>
      <c r="QW129" s="64"/>
      <c r="QX129" s="64"/>
      <c r="QY129" s="64"/>
      <c r="QZ129" s="64"/>
      <c r="RA129" s="64"/>
      <c r="RB129" s="64"/>
      <c r="RC129" s="64"/>
      <c r="RD129" s="64"/>
      <c r="RE129" s="64"/>
      <c r="RF129" s="64"/>
      <c r="RG129" s="64"/>
      <c r="RH129" s="64"/>
      <c r="RI129" s="64"/>
      <c r="RJ129" s="64"/>
      <c r="RK129" s="64"/>
      <c r="RL129" s="64"/>
      <c r="RM129" s="64"/>
      <c r="RN129" s="64"/>
      <c r="RO129" s="64"/>
      <c r="RP129" s="64"/>
      <c r="RQ129" s="64"/>
      <c r="RR129" s="64"/>
      <c r="RS129" s="64"/>
      <c r="RT129" s="64"/>
      <c r="RU129" s="64"/>
      <c r="RV129" s="64"/>
      <c r="RW129" s="64"/>
      <c r="RX129" s="64"/>
      <c r="RY129" s="64"/>
      <c r="RZ129" s="64"/>
      <c r="SA129" s="64"/>
      <c r="SB129" s="64"/>
      <c r="SC129" s="64"/>
      <c r="SD129" s="64"/>
      <c r="SE129" s="64"/>
      <c r="SF129" s="64"/>
      <c r="SG129" s="64"/>
      <c r="SH129" s="64"/>
      <c r="SI129" s="64"/>
      <c r="SJ129" s="64"/>
      <c r="SK129" s="64"/>
      <c r="SL129" s="64"/>
      <c r="SM129" s="64"/>
      <c r="SN129" s="64"/>
      <c r="SO129" s="64"/>
      <c r="SP129" s="64"/>
      <c r="SQ129" s="64"/>
      <c r="SR129" s="64"/>
      <c r="SS129" s="64"/>
      <c r="ST129" s="64"/>
      <c r="SU129" s="64"/>
      <c r="SV129" s="64"/>
      <c r="SW129" s="64"/>
      <c r="SX129" s="64"/>
      <c r="SY129" s="64"/>
      <c r="SZ129" s="64"/>
      <c r="TA129" s="64"/>
      <c r="TB129" s="64"/>
      <c r="TC129" s="64"/>
      <c r="TD129" s="64"/>
      <c r="TE129" s="64"/>
      <c r="TF129" s="64"/>
      <c r="TG129" s="64"/>
      <c r="TH129" s="64"/>
      <c r="TI129" s="64"/>
      <c r="TJ129" s="64"/>
      <c r="TK129" s="64"/>
      <c r="TL129" s="64"/>
      <c r="TM129" s="64"/>
      <c r="TN129" s="64"/>
      <c r="TO129" s="64"/>
      <c r="TP129" s="64"/>
      <c r="TQ129" s="64"/>
      <c r="TR129" s="64"/>
      <c r="TS129" s="64"/>
      <c r="TT129" s="64"/>
      <c r="TU129" s="64"/>
      <c r="TV129" s="64"/>
      <c r="TW129" s="64"/>
      <c r="TX129" s="64"/>
      <c r="TY129" s="64"/>
      <c r="TZ129" s="64"/>
      <c r="UA129" s="64"/>
      <c r="UB129" s="64"/>
      <c r="UC129" s="64"/>
      <c r="UD129" s="64"/>
      <c r="UE129" s="64"/>
      <c r="UF129" s="64"/>
      <c r="UG129" s="64"/>
      <c r="UH129" s="64"/>
      <c r="UI129" s="64"/>
      <c r="UJ129" s="64"/>
      <c r="UK129" s="64"/>
      <c r="UL129" s="64"/>
      <c r="UM129" s="64"/>
      <c r="UN129" s="64"/>
      <c r="UO129" s="64"/>
      <c r="UP129" s="64"/>
      <c r="UQ129" s="64"/>
      <c r="UR129" s="64"/>
      <c r="US129" s="64"/>
      <c r="UT129" s="64"/>
      <c r="UU129" s="64"/>
      <c r="UV129" s="64"/>
      <c r="UW129" s="64"/>
      <c r="UX129" s="64"/>
      <c r="UY129" s="64"/>
      <c r="UZ129" s="64"/>
      <c r="VA129" s="64"/>
      <c r="VB129" s="64"/>
      <c r="VC129" s="64"/>
      <c r="VD129" s="64"/>
      <c r="VE129" s="64"/>
      <c r="VF129" s="64"/>
      <c r="VG129" s="64"/>
      <c r="VH129" s="64"/>
      <c r="VI129" s="64"/>
      <c r="VJ129" s="64"/>
      <c r="VK129" s="64"/>
      <c r="VL129" s="64"/>
      <c r="VM129" s="64"/>
      <c r="VN129" s="64"/>
      <c r="VO129" s="64"/>
      <c r="VP129" s="64"/>
      <c r="VQ129" s="64"/>
      <c r="VR129" s="64"/>
      <c r="VS129" s="64"/>
      <c r="VT129" s="64"/>
      <c r="VU129" s="64"/>
      <c r="VV129" s="64"/>
      <c r="VW129" s="64"/>
      <c r="VX129" s="64"/>
      <c r="VY129" s="64"/>
      <c r="VZ129" s="64"/>
      <c r="WA129" s="64"/>
      <c r="WB129" s="64"/>
      <c r="WC129" s="64"/>
      <c r="WD129" s="64"/>
      <c r="WE129" s="64"/>
      <c r="WF129" s="64"/>
      <c r="WG129" s="64"/>
      <c r="WH129" s="64"/>
    </row>
    <row r="130" spans="1:641" s="64" customFormat="1" ht="27.75" customHeight="1">
      <c r="A130" s="361" t="s">
        <v>288</v>
      </c>
      <c r="B130" s="361"/>
      <c r="C130" s="371"/>
      <c r="D130" s="372" t="s">
        <v>479</v>
      </c>
      <c r="E130" s="362">
        <v>12</v>
      </c>
      <c r="F130" s="363" t="s">
        <v>5</v>
      </c>
      <c r="G130" s="363" t="s">
        <v>6</v>
      </c>
      <c r="H130" s="363" t="s">
        <v>7</v>
      </c>
      <c r="I130" s="363" t="s">
        <v>8</v>
      </c>
      <c r="J130" s="363" t="s">
        <v>9</v>
      </c>
      <c r="K130" s="363" t="s">
        <v>10</v>
      </c>
      <c r="L130" s="363" t="s">
        <v>11</v>
      </c>
      <c r="M130" s="363" t="s">
        <v>12</v>
      </c>
      <c r="N130" s="363" t="s">
        <v>13</v>
      </c>
      <c r="O130" s="363" t="s">
        <v>14</v>
      </c>
      <c r="P130" s="363" t="s">
        <v>15</v>
      </c>
      <c r="Q130" s="362">
        <f>IF(E130=24,1,E130+1)</f>
        <v>13</v>
      </c>
      <c r="R130" s="364" t="s">
        <v>5</v>
      </c>
      <c r="S130" s="364" t="s">
        <v>6</v>
      </c>
      <c r="T130" s="364" t="s">
        <v>7</v>
      </c>
      <c r="U130" s="364" t="s">
        <v>8</v>
      </c>
      <c r="V130" s="364" t="s">
        <v>9</v>
      </c>
      <c r="W130" s="364" t="s">
        <v>10</v>
      </c>
      <c r="X130" s="364" t="s">
        <v>11</v>
      </c>
      <c r="Y130" s="364" t="s">
        <v>12</v>
      </c>
      <c r="Z130" s="364" t="s">
        <v>13</v>
      </c>
      <c r="AA130" s="364" t="s">
        <v>14</v>
      </c>
      <c r="AB130" s="364" t="s">
        <v>15</v>
      </c>
      <c r="AC130" s="362">
        <f>IF(Q130=24,1,Q130+1)</f>
        <v>14</v>
      </c>
      <c r="AD130" s="363" t="s">
        <v>5</v>
      </c>
      <c r="AE130" s="363" t="s">
        <v>6</v>
      </c>
      <c r="AF130" s="363" t="s">
        <v>7</v>
      </c>
      <c r="AG130" s="363" t="s">
        <v>8</v>
      </c>
      <c r="AH130" s="363" t="s">
        <v>9</v>
      </c>
      <c r="AI130" s="363" t="s">
        <v>10</v>
      </c>
      <c r="AJ130" s="363" t="s">
        <v>11</v>
      </c>
      <c r="AK130" s="363" t="s">
        <v>12</v>
      </c>
      <c r="AL130" s="363" t="s">
        <v>13</v>
      </c>
      <c r="AM130" s="363" t="s">
        <v>14</v>
      </c>
      <c r="AN130" s="363" t="s">
        <v>15</v>
      </c>
      <c r="AO130" s="362">
        <f>IF(AC130=24,1,AC130+1)</f>
        <v>15</v>
      </c>
      <c r="AP130" s="363" t="s">
        <v>5</v>
      </c>
      <c r="AQ130" s="363" t="s">
        <v>6</v>
      </c>
      <c r="AR130" s="363" t="s">
        <v>7</v>
      </c>
      <c r="AS130" s="363" t="s">
        <v>8</v>
      </c>
      <c r="AT130" s="363" t="s">
        <v>9</v>
      </c>
      <c r="AU130" s="363">
        <v>30</v>
      </c>
      <c r="AV130" s="363" t="s">
        <v>11</v>
      </c>
      <c r="AW130" s="363" t="s">
        <v>12</v>
      </c>
      <c r="AX130" s="363" t="s">
        <v>13</v>
      </c>
      <c r="AY130" s="363" t="s">
        <v>14</v>
      </c>
      <c r="AZ130" s="363" t="s">
        <v>15</v>
      </c>
      <c r="BA130" s="362">
        <f>IF(AO130=24,1,AO130+1)</f>
        <v>16</v>
      </c>
      <c r="BB130" s="364" t="s">
        <v>5</v>
      </c>
      <c r="BC130" s="364" t="s">
        <v>6</v>
      </c>
      <c r="BD130" s="364" t="s">
        <v>7</v>
      </c>
      <c r="BE130" s="364" t="s">
        <v>8</v>
      </c>
      <c r="BF130" s="364" t="s">
        <v>9</v>
      </c>
      <c r="BG130" s="364" t="s">
        <v>10</v>
      </c>
      <c r="BH130" s="364" t="s">
        <v>11</v>
      </c>
      <c r="BI130" s="364" t="s">
        <v>12</v>
      </c>
      <c r="BJ130" s="364" t="s">
        <v>13</v>
      </c>
      <c r="BK130" s="364" t="s">
        <v>14</v>
      </c>
      <c r="BL130" s="364" t="s">
        <v>15</v>
      </c>
      <c r="BM130" s="362">
        <f>IF(BA130=24,1,BA130+1)</f>
        <v>17</v>
      </c>
      <c r="BN130" s="363" t="s">
        <v>5</v>
      </c>
      <c r="BO130" s="363" t="s">
        <v>6</v>
      </c>
      <c r="BP130" s="363" t="s">
        <v>7</v>
      </c>
      <c r="BQ130" s="363" t="s">
        <v>8</v>
      </c>
      <c r="BR130" s="363" t="s">
        <v>9</v>
      </c>
      <c r="BS130" s="363" t="s">
        <v>10</v>
      </c>
      <c r="BT130" s="363" t="s">
        <v>11</v>
      </c>
      <c r="BU130" s="363" t="s">
        <v>12</v>
      </c>
      <c r="BV130" s="363" t="s">
        <v>13</v>
      </c>
      <c r="BW130" s="363" t="s">
        <v>14</v>
      </c>
      <c r="BX130" s="363" t="s">
        <v>15</v>
      </c>
      <c r="BY130" s="362">
        <f>IF(BM130=24,1,BM130+1)</f>
        <v>18</v>
      </c>
      <c r="BZ130" s="365" t="s">
        <v>5</v>
      </c>
      <c r="CA130" s="365" t="s">
        <v>6</v>
      </c>
      <c r="CB130" s="365" t="s">
        <v>7</v>
      </c>
      <c r="CC130" s="365" t="s">
        <v>8</v>
      </c>
      <c r="CD130" s="365" t="s">
        <v>9</v>
      </c>
      <c r="CE130" s="365" t="s">
        <v>10</v>
      </c>
      <c r="CF130" s="365" t="s">
        <v>11</v>
      </c>
      <c r="CG130" s="365" t="s">
        <v>12</v>
      </c>
      <c r="CH130" s="365" t="s">
        <v>13</v>
      </c>
      <c r="CI130" s="365" t="s">
        <v>14</v>
      </c>
      <c r="CJ130" s="365" t="s">
        <v>15</v>
      </c>
      <c r="CK130" s="362">
        <f>IF(BY130=24,1,BY130+1)</f>
        <v>19</v>
      </c>
      <c r="CL130" s="364" t="s">
        <v>5</v>
      </c>
      <c r="CM130" s="364" t="s">
        <v>6</v>
      </c>
      <c r="CN130" s="364" t="s">
        <v>7</v>
      </c>
      <c r="CO130" s="364" t="s">
        <v>8</v>
      </c>
      <c r="CP130" s="364" t="s">
        <v>9</v>
      </c>
      <c r="CQ130" s="364" t="s">
        <v>10</v>
      </c>
      <c r="CR130" s="364" t="s">
        <v>11</v>
      </c>
      <c r="CS130" s="364" t="s">
        <v>12</v>
      </c>
      <c r="CT130" s="364" t="s">
        <v>13</v>
      </c>
      <c r="CU130" s="364" t="s">
        <v>14</v>
      </c>
      <c r="CV130" s="364" t="s">
        <v>15</v>
      </c>
      <c r="CW130" s="362">
        <f>IF(CK130=24,1,CK130+1)</f>
        <v>20</v>
      </c>
      <c r="CX130" s="365" t="s">
        <v>5</v>
      </c>
      <c r="CY130" s="365" t="s">
        <v>6</v>
      </c>
      <c r="CZ130" s="365" t="s">
        <v>7</v>
      </c>
      <c r="DA130" s="365" t="s">
        <v>8</v>
      </c>
      <c r="DB130" s="365" t="s">
        <v>9</v>
      </c>
      <c r="DC130" s="365" t="s">
        <v>10</v>
      </c>
      <c r="DD130" s="365" t="s">
        <v>11</v>
      </c>
      <c r="DE130" s="365" t="s">
        <v>12</v>
      </c>
      <c r="DF130" s="365" t="s">
        <v>13</v>
      </c>
      <c r="DG130" s="365" t="s">
        <v>14</v>
      </c>
      <c r="DH130" s="365" t="s">
        <v>15</v>
      </c>
      <c r="DI130" s="362">
        <f>IF(CW130=24,1,CW130+1)</f>
        <v>21</v>
      </c>
      <c r="DJ130" s="365" t="s">
        <v>5</v>
      </c>
      <c r="DK130" s="365" t="s">
        <v>6</v>
      </c>
      <c r="DL130" s="365" t="s">
        <v>7</v>
      </c>
      <c r="DM130" s="365" t="s">
        <v>8</v>
      </c>
      <c r="DN130" s="365" t="s">
        <v>9</v>
      </c>
      <c r="DO130" s="365" t="s">
        <v>10</v>
      </c>
      <c r="DP130" s="365" t="s">
        <v>11</v>
      </c>
      <c r="DQ130" s="365" t="s">
        <v>12</v>
      </c>
      <c r="DR130" s="365" t="s">
        <v>13</v>
      </c>
      <c r="DS130" s="365" t="s">
        <v>14</v>
      </c>
      <c r="DT130" s="365" t="s">
        <v>15</v>
      </c>
      <c r="DU130" s="362">
        <f>IF(DI130=24,1,DI130+1)</f>
        <v>22</v>
      </c>
      <c r="DV130" s="365" t="s">
        <v>5</v>
      </c>
      <c r="DW130" s="365" t="s">
        <v>6</v>
      </c>
      <c r="DX130" s="365" t="s">
        <v>7</v>
      </c>
      <c r="DY130" s="365" t="s">
        <v>8</v>
      </c>
      <c r="DZ130" s="365" t="s">
        <v>9</v>
      </c>
      <c r="EA130" s="365" t="s">
        <v>10</v>
      </c>
      <c r="EB130" s="365" t="s">
        <v>11</v>
      </c>
      <c r="EC130" s="365" t="s">
        <v>12</v>
      </c>
      <c r="ED130" s="365" t="s">
        <v>13</v>
      </c>
      <c r="EE130" s="365" t="s">
        <v>14</v>
      </c>
      <c r="EF130" s="365" t="s">
        <v>15</v>
      </c>
      <c r="EG130" s="362">
        <f>IF(DU130=24,1,DU130+1)</f>
        <v>23</v>
      </c>
      <c r="EH130" s="365" t="s">
        <v>5</v>
      </c>
      <c r="EI130" s="365" t="s">
        <v>6</v>
      </c>
      <c r="EJ130" s="365" t="s">
        <v>7</v>
      </c>
      <c r="EK130" s="365" t="s">
        <v>8</v>
      </c>
      <c r="EL130" s="365" t="s">
        <v>9</v>
      </c>
      <c r="EM130" s="365" t="s">
        <v>10</v>
      </c>
      <c r="EN130" s="365" t="s">
        <v>11</v>
      </c>
      <c r="EO130" s="365" t="s">
        <v>12</v>
      </c>
      <c r="EP130" s="365" t="s">
        <v>13</v>
      </c>
      <c r="EQ130" s="365" t="s">
        <v>14</v>
      </c>
      <c r="ER130" s="365" t="s">
        <v>15</v>
      </c>
      <c r="ES130" s="362">
        <f>IF(EG130=24,1,EG130+1)</f>
        <v>24</v>
      </c>
      <c r="ET130" s="365" t="s">
        <v>5</v>
      </c>
      <c r="EU130" s="365" t="s">
        <v>6</v>
      </c>
      <c r="EV130" s="365" t="s">
        <v>7</v>
      </c>
      <c r="EW130" s="365" t="s">
        <v>8</v>
      </c>
      <c r="EX130" s="365" t="s">
        <v>9</v>
      </c>
      <c r="EY130" s="365" t="s">
        <v>10</v>
      </c>
      <c r="EZ130" s="365" t="s">
        <v>11</v>
      </c>
      <c r="FA130" s="365" t="s">
        <v>12</v>
      </c>
      <c r="FB130" s="365" t="s">
        <v>13</v>
      </c>
      <c r="FC130" s="365" t="s">
        <v>14</v>
      </c>
      <c r="FD130" s="365" t="s">
        <v>15</v>
      </c>
      <c r="FE130" s="362">
        <f>IF(ES130=24,1,ES130+1)</f>
        <v>1</v>
      </c>
      <c r="FF130" s="365" t="s">
        <v>5</v>
      </c>
      <c r="FG130" s="365" t="s">
        <v>6</v>
      </c>
      <c r="FH130" s="365" t="s">
        <v>7</v>
      </c>
      <c r="FI130" s="365" t="s">
        <v>8</v>
      </c>
      <c r="FJ130" s="365" t="s">
        <v>9</v>
      </c>
      <c r="FK130" s="365" t="s">
        <v>10</v>
      </c>
      <c r="FL130" s="365" t="s">
        <v>11</v>
      </c>
      <c r="FM130" s="365" t="s">
        <v>12</v>
      </c>
      <c r="FN130" s="365" t="s">
        <v>13</v>
      </c>
      <c r="FO130" s="365" t="s">
        <v>14</v>
      </c>
      <c r="FP130" s="365" t="s">
        <v>15</v>
      </c>
      <c r="FQ130" s="362">
        <f>IF(FE130=24,1,FE130+1)</f>
        <v>2</v>
      </c>
      <c r="FR130" s="365" t="s">
        <v>5</v>
      </c>
      <c r="FS130" s="365" t="s">
        <v>6</v>
      </c>
      <c r="FT130" s="365" t="s">
        <v>7</v>
      </c>
      <c r="FU130" s="365" t="s">
        <v>8</v>
      </c>
      <c r="FV130" s="365" t="s">
        <v>9</v>
      </c>
      <c r="FW130" s="365" t="s">
        <v>10</v>
      </c>
      <c r="FX130" s="365" t="s">
        <v>11</v>
      </c>
      <c r="FY130" s="365" t="s">
        <v>12</v>
      </c>
      <c r="FZ130" s="365" t="s">
        <v>13</v>
      </c>
      <c r="GA130" s="365" t="s">
        <v>14</v>
      </c>
      <c r="GB130" s="365" t="s">
        <v>15</v>
      </c>
      <c r="GC130" s="362">
        <f>IF(FQ130=24,1,FQ130+1)</f>
        <v>3</v>
      </c>
      <c r="GD130" s="365" t="s">
        <v>5</v>
      </c>
      <c r="GE130" s="365" t="s">
        <v>6</v>
      </c>
      <c r="GF130" s="365" t="s">
        <v>7</v>
      </c>
      <c r="GG130" s="365" t="s">
        <v>8</v>
      </c>
      <c r="GH130" s="365" t="s">
        <v>9</v>
      </c>
      <c r="GI130" s="365" t="s">
        <v>10</v>
      </c>
      <c r="GJ130" s="365" t="s">
        <v>11</v>
      </c>
      <c r="GK130" s="365" t="s">
        <v>12</v>
      </c>
      <c r="GL130" s="365" t="s">
        <v>13</v>
      </c>
      <c r="GM130" s="365" t="s">
        <v>14</v>
      </c>
      <c r="GN130" s="365" t="s">
        <v>15</v>
      </c>
      <c r="GO130" s="362">
        <f>IF(GC130=24,1,GC130+1)</f>
        <v>4</v>
      </c>
      <c r="GP130" s="365" t="s">
        <v>5</v>
      </c>
      <c r="GQ130" s="365" t="s">
        <v>6</v>
      </c>
      <c r="GR130" s="365" t="s">
        <v>7</v>
      </c>
      <c r="GS130" s="365" t="s">
        <v>8</v>
      </c>
      <c r="GT130" s="365" t="s">
        <v>9</v>
      </c>
      <c r="GU130" s="365" t="s">
        <v>10</v>
      </c>
      <c r="GV130" s="365" t="s">
        <v>11</v>
      </c>
      <c r="GW130" s="365" t="s">
        <v>12</v>
      </c>
      <c r="GX130" s="365" t="s">
        <v>13</v>
      </c>
      <c r="GY130" s="365" t="s">
        <v>14</v>
      </c>
      <c r="GZ130" s="365" t="s">
        <v>15</v>
      </c>
      <c r="HA130" s="362">
        <f>IF(GO130=24,1,GO130+1)</f>
        <v>5</v>
      </c>
      <c r="HB130" s="365" t="s">
        <v>5</v>
      </c>
      <c r="HC130" s="365" t="s">
        <v>6</v>
      </c>
      <c r="HD130" s="365" t="s">
        <v>7</v>
      </c>
      <c r="HE130" s="365" t="s">
        <v>8</v>
      </c>
      <c r="HF130" s="365" t="s">
        <v>9</v>
      </c>
      <c r="HG130" s="365" t="s">
        <v>10</v>
      </c>
      <c r="HH130" s="365" t="s">
        <v>11</v>
      </c>
      <c r="HI130" s="365" t="s">
        <v>12</v>
      </c>
      <c r="HJ130" s="365" t="s">
        <v>13</v>
      </c>
      <c r="HK130" s="365" t="s">
        <v>14</v>
      </c>
      <c r="HL130" s="365" t="s">
        <v>15</v>
      </c>
      <c r="HM130" s="362">
        <f>IF(HA130=24,1,HA130+1)</f>
        <v>6</v>
      </c>
      <c r="HN130" s="365" t="s">
        <v>5</v>
      </c>
      <c r="HO130" s="365" t="s">
        <v>6</v>
      </c>
      <c r="HP130" s="365" t="s">
        <v>7</v>
      </c>
      <c r="HQ130" s="365" t="s">
        <v>8</v>
      </c>
      <c r="HR130" s="365" t="s">
        <v>9</v>
      </c>
      <c r="HS130" s="365" t="s">
        <v>10</v>
      </c>
      <c r="HT130" s="365" t="s">
        <v>11</v>
      </c>
      <c r="HU130" s="365" t="s">
        <v>12</v>
      </c>
      <c r="HV130" s="365" t="s">
        <v>13</v>
      </c>
      <c r="HW130" s="365" t="s">
        <v>14</v>
      </c>
      <c r="HX130" s="365" t="s">
        <v>15</v>
      </c>
      <c r="HY130" s="362">
        <f>IF(HM130=24,1,HM130+1)</f>
        <v>7</v>
      </c>
      <c r="HZ130" s="365" t="s">
        <v>5</v>
      </c>
      <c r="IA130" s="365" t="s">
        <v>6</v>
      </c>
      <c r="IB130" s="365" t="s">
        <v>7</v>
      </c>
      <c r="IC130" s="365" t="s">
        <v>8</v>
      </c>
      <c r="ID130" s="365" t="s">
        <v>9</v>
      </c>
      <c r="IE130" s="365" t="s">
        <v>10</v>
      </c>
      <c r="IF130" s="365" t="s">
        <v>11</v>
      </c>
      <c r="IG130" s="365" t="s">
        <v>12</v>
      </c>
      <c r="IH130" s="365" t="s">
        <v>13</v>
      </c>
      <c r="II130" s="365" t="s">
        <v>14</v>
      </c>
      <c r="IJ130" s="365" t="s">
        <v>15</v>
      </c>
      <c r="IK130" s="362">
        <f>IF(HY130=24,1,HY130+1)</f>
        <v>8</v>
      </c>
      <c r="IL130" s="365" t="s">
        <v>5</v>
      </c>
      <c r="IM130" s="365" t="s">
        <v>6</v>
      </c>
      <c r="IN130" s="365" t="s">
        <v>7</v>
      </c>
      <c r="IO130" s="365" t="s">
        <v>8</v>
      </c>
      <c r="IP130" s="365" t="s">
        <v>9</v>
      </c>
      <c r="IQ130" s="365" t="s">
        <v>10</v>
      </c>
      <c r="IR130" s="365" t="s">
        <v>11</v>
      </c>
      <c r="IS130" s="365" t="s">
        <v>12</v>
      </c>
      <c r="IT130" s="365" t="s">
        <v>13</v>
      </c>
      <c r="IU130" s="365" t="s">
        <v>14</v>
      </c>
      <c r="IV130" s="365" t="s">
        <v>15</v>
      </c>
      <c r="IW130" s="362">
        <f>IF(IK130=24,1,IK130+1)</f>
        <v>9</v>
      </c>
      <c r="IX130" s="365" t="s">
        <v>5</v>
      </c>
      <c r="IY130" s="365" t="s">
        <v>6</v>
      </c>
      <c r="IZ130" s="365" t="s">
        <v>7</v>
      </c>
      <c r="JA130" s="365" t="s">
        <v>8</v>
      </c>
      <c r="JB130" s="365" t="s">
        <v>9</v>
      </c>
      <c r="JC130" s="365" t="s">
        <v>10</v>
      </c>
      <c r="JD130" s="365" t="s">
        <v>11</v>
      </c>
      <c r="JE130" s="365" t="s">
        <v>12</v>
      </c>
      <c r="JF130" s="365" t="s">
        <v>13</v>
      </c>
      <c r="JG130" s="365" t="s">
        <v>14</v>
      </c>
      <c r="JH130" s="365" t="s">
        <v>15</v>
      </c>
      <c r="JI130" s="362">
        <f>IF(IW130=24,1,IW130+1)</f>
        <v>10</v>
      </c>
      <c r="JJ130" s="365" t="s">
        <v>5</v>
      </c>
      <c r="JK130" s="365" t="s">
        <v>6</v>
      </c>
      <c r="JL130" s="365" t="s">
        <v>7</v>
      </c>
      <c r="JM130" s="365" t="s">
        <v>8</v>
      </c>
      <c r="JN130" s="365" t="s">
        <v>9</v>
      </c>
      <c r="JO130" s="365" t="s">
        <v>10</v>
      </c>
      <c r="JP130" s="365" t="s">
        <v>11</v>
      </c>
      <c r="JQ130" s="365" t="s">
        <v>12</v>
      </c>
      <c r="JR130" s="365" t="s">
        <v>13</v>
      </c>
      <c r="JS130" s="365" t="s">
        <v>14</v>
      </c>
      <c r="JT130" s="365" t="s">
        <v>15</v>
      </c>
      <c r="JU130" s="362">
        <f>IF(JI130=24,1,JI130+1)</f>
        <v>11</v>
      </c>
      <c r="JV130" s="365" t="s">
        <v>5</v>
      </c>
      <c r="JW130" s="365" t="s">
        <v>6</v>
      </c>
      <c r="JX130" s="365" t="s">
        <v>7</v>
      </c>
      <c r="JY130" s="365" t="s">
        <v>8</v>
      </c>
      <c r="JZ130" s="365" t="s">
        <v>9</v>
      </c>
      <c r="KA130" s="365" t="s">
        <v>10</v>
      </c>
      <c r="KB130" s="365" t="s">
        <v>11</v>
      </c>
      <c r="KC130" s="365" t="s">
        <v>12</v>
      </c>
      <c r="KD130" s="365" t="s">
        <v>13</v>
      </c>
      <c r="KE130" s="365" t="s">
        <v>14</v>
      </c>
      <c r="KF130" s="365" t="s">
        <v>15</v>
      </c>
      <c r="KG130" s="362">
        <f>IF(JU130=24,1,JU130+1)</f>
        <v>12</v>
      </c>
      <c r="KH130" s="365" t="s">
        <v>5</v>
      </c>
      <c r="KI130" s="365" t="s">
        <v>6</v>
      </c>
      <c r="KJ130" s="365" t="s">
        <v>7</v>
      </c>
      <c r="KK130" s="365" t="s">
        <v>8</v>
      </c>
      <c r="KL130" s="365" t="s">
        <v>9</v>
      </c>
      <c r="KM130" s="365" t="s">
        <v>10</v>
      </c>
      <c r="KN130" s="365" t="s">
        <v>11</v>
      </c>
      <c r="KO130" s="365" t="s">
        <v>12</v>
      </c>
      <c r="KP130" s="365" t="s">
        <v>13</v>
      </c>
      <c r="KQ130" s="365" t="s">
        <v>14</v>
      </c>
      <c r="KR130" s="365" t="s">
        <v>15</v>
      </c>
      <c r="KS130" s="362">
        <f>IF(KG130=24,1,KG130+1)</f>
        <v>13</v>
      </c>
      <c r="KT130" s="365" t="s">
        <v>5</v>
      </c>
      <c r="KU130" s="365" t="s">
        <v>6</v>
      </c>
      <c r="KV130" s="365" t="s">
        <v>7</v>
      </c>
      <c r="MD130" s="365" t="s">
        <v>5</v>
      </c>
      <c r="ME130" s="365" t="s">
        <v>6</v>
      </c>
      <c r="MF130" s="365" t="s">
        <v>7</v>
      </c>
      <c r="MG130" s="365" t="s">
        <v>8</v>
      </c>
      <c r="MH130" s="365" t="s">
        <v>9</v>
      </c>
      <c r="MI130" s="365" t="s">
        <v>10</v>
      </c>
      <c r="MJ130" s="365" t="s">
        <v>11</v>
      </c>
      <c r="MK130" s="365" t="s">
        <v>12</v>
      </c>
      <c r="ML130" s="365" t="s">
        <v>13</v>
      </c>
      <c r="MM130" s="365" t="s">
        <v>14</v>
      </c>
      <c r="MN130" s="365" t="s">
        <v>15</v>
      </c>
      <c r="MO130" s="362">
        <v>7</v>
      </c>
      <c r="MP130" s="365" t="s">
        <v>5</v>
      </c>
      <c r="MQ130" s="365" t="s">
        <v>6</v>
      </c>
      <c r="MR130" s="365" t="s">
        <v>7</v>
      </c>
      <c r="MS130" s="365" t="s">
        <v>8</v>
      </c>
      <c r="MT130" s="365" t="s">
        <v>9</v>
      </c>
      <c r="MU130" s="365" t="s">
        <v>10</v>
      </c>
      <c r="MV130" s="365" t="s">
        <v>11</v>
      </c>
      <c r="MW130" s="365" t="s">
        <v>12</v>
      </c>
      <c r="MX130" s="365" t="s">
        <v>13</v>
      </c>
      <c r="MY130" s="365" t="s">
        <v>14</v>
      </c>
      <c r="MZ130" s="365" t="s">
        <v>15</v>
      </c>
      <c r="NA130" s="362">
        <v>8</v>
      </c>
      <c r="NB130" s="365" t="s">
        <v>5</v>
      </c>
      <c r="NC130" s="365" t="s">
        <v>6</v>
      </c>
      <c r="ND130" s="365" t="s">
        <v>7</v>
      </c>
      <c r="NE130" s="365" t="s">
        <v>8</v>
      </c>
      <c r="NF130" s="365" t="s">
        <v>9</v>
      </c>
      <c r="NG130" s="365" t="s">
        <v>10</v>
      </c>
      <c r="NH130" s="365" t="s">
        <v>11</v>
      </c>
      <c r="NI130" s="365" t="s">
        <v>12</v>
      </c>
      <c r="NJ130" s="365" t="s">
        <v>13</v>
      </c>
      <c r="NK130" s="365" t="s">
        <v>14</v>
      </c>
      <c r="NL130" s="365" t="s">
        <v>15</v>
      </c>
      <c r="NM130" s="362">
        <f>IF(NA130=24,1,NA130+1)</f>
        <v>9</v>
      </c>
      <c r="NN130" s="365" t="s">
        <v>5</v>
      </c>
      <c r="NO130" s="365" t="s">
        <v>6</v>
      </c>
      <c r="NP130" s="365" t="s">
        <v>7</v>
      </c>
      <c r="NQ130" s="365" t="s">
        <v>8</v>
      </c>
      <c r="NR130" s="365" t="s">
        <v>9</v>
      </c>
      <c r="NS130" s="365" t="s">
        <v>10</v>
      </c>
      <c r="NT130" s="365" t="s">
        <v>11</v>
      </c>
      <c r="NU130" s="365" t="s">
        <v>12</v>
      </c>
      <c r="NV130" s="365" t="s">
        <v>13</v>
      </c>
      <c r="NW130" s="365" t="s">
        <v>14</v>
      </c>
      <c r="NX130" s="365" t="s">
        <v>15</v>
      </c>
      <c r="NY130" s="362">
        <f>IF(NM130=24,1,NM130+1)</f>
        <v>10</v>
      </c>
      <c r="NZ130" s="365" t="s">
        <v>5</v>
      </c>
      <c r="OA130" s="365" t="s">
        <v>6</v>
      </c>
      <c r="OB130" s="365" t="s">
        <v>7</v>
      </c>
      <c r="OC130" s="365" t="s">
        <v>8</v>
      </c>
      <c r="OD130" s="365" t="s">
        <v>9</v>
      </c>
      <c r="OE130" s="365" t="s">
        <v>10</v>
      </c>
      <c r="OF130" s="365" t="s">
        <v>11</v>
      </c>
      <c r="OG130" s="365" t="s">
        <v>12</v>
      </c>
      <c r="OH130" s="365" t="s">
        <v>13</v>
      </c>
      <c r="OI130" s="365" t="s">
        <v>14</v>
      </c>
      <c r="OJ130" s="365" t="s">
        <v>15</v>
      </c>
      <c r="OK130" s="362">
        <f>IF(NY130=24,1,NY130+1)</f>
        <v>11</v>
      </c>
      <c r="OL130" s="365" t="s">
        <v>5</v>
      </c>
      <c r="OM130" s="365" t="s">
        <v>6</v>
      </c>
      <c r="ON130" s="365" t="s">
        <v>7</v>
      </c>
      <c r="OO130" s="365" t="s">
        <v>8</v>
      </c>
      <c r="OP130" s="365" t="s">
        <v>9</v>
      </c>
      <c r="OQ130" s="365" t="s">
        <v>10</v>
      </c>
      <c r="OR130" s="365" t="s">
        <v>11</v>
      </c>
      <c r="OS130" s="365" t="s">
        <v>12</v>
      </c>
      <c r="OT130" s="365" t="s">
        <v>13</v>
      </c>
      <c r="OU130" s="365" t="s">
        <v>14</v>
      </c>
      <c r="OV130" s="365" t="s">
        <v>15</v>
      </c>
      <c r="OW130" s="362">
        <f>IF(OK130=24,1,OK130+1)</f>
        <v>12</v>
      </c>
      <c r="OX130" s="365" t="s">
        <v>5</v>
      </c>
      <c r="OY130" s="365" t="s">
        <v>6</v>
      </c>
      <c r="OZ130" s="365" t="s">
        <v>7</v>
      </c>
      <c r="PA130" s="365" t="s">
        <v>8</v>
      </c>
      <c r="PB130" s="365" t="s">
        <v>9</v>
      </c>
      <c r="PC130" s="365" t="s">
        <v>10</v>
      </c>
      <c r="PD130" s="365" t="s">
        <v>11</v>
      </c>
      <c r="PE130" s="365" t="s">
        <v>12</v>
      </c>
      <c r="PF130" s="365" t="s">
        <v>13</v>
      </c>
      <c r="PG130" s="365" t="s">
        <v>14</v>
      </c>
      <c r="PH130" s="365" t="s">
        <v>15</v>
      </c>
      <c r="PI130" s="362">
        <f>IF(OW130=24,1,OW130+1)</f>
        <v>13</v>
      </c>
      <c r="PJ130" s="365" t="s">
        <v>5</v>
      </c>
      <c r="PK130" s="365" t="s">
        <v>6</v>
      </c>
      <c r="PL130" s="365" t="s">
        <v>7</v>
      </c>
      <c r="PM130" s="365" t="s">
        <v>8</v>
      </c>
      <c r="PN130" s="365" t="s">
        <v>9</v>
      </c>
      <c r="PO130" s="365" t="s">
        <v>10</v>
      </c>
      <c r="PP130" s="365" t="s">
        <v>11</v>
      </c>
      <c r="PQ130" s="365" t="s">
        <v>12</v>
      </c>
      <c r="PR130" s="365" t="s">
        <v>13</v>
      </c>
      <c r="PS130" s="365" t="s">
        <v>14</v>
      </c>
      <c r="PT130" s="365" t="s">
        <v>15</v>
      </c>
      <c r="PU130" s="362">
        <f>IF(PI130=24,1,PI130+1)</f>
        <v>14</v>
      </c>
      <c r="PV130" s="365" t="s">
        <v>5</v>
      </c>
      <c r="PW130" s="365" t="s">
        <v>6</v>
      </c>
      <c r="PX130" s="365" t="s">
        <v>7</v>
      </c>
      <c r="PY130" s="365" t="s">
        <v>8</v>
      </c>
      <c r="PZ130" s="365" t="s">
        <v>9</v>
      </c>
      <c r="QA130" s="365" t="s">
        <v>10</v>
      </c>
      <c r="QB130" s="365" t="s">
        <v>11</v>
      </c>
      <c r="QC130" s="365" t="s">
        <v>12</v>
      </c>
      <c r="QD130" s="365" t="s">
        <v>13</v>
      </c>
      <c r="QE130" s="365" t="s">
        <v>14</v>
      </c>
      <c r="QF130" s="365" t="s">
        <v>15</v>
      </c>
      <c r="QG130" s="362">
        <f>IF(PU130=24,1,PU130+1)</f>
        <v>15</v>
      </c>
      <c r="QH130" s="365" t="s">
        <v>5</v>
      </c>
      <c r="QI130" s="365" t="s">
        <v>6</v>
      </c>
      <c r="QJ130" s="365" t="s">
        <v>7</v>
      </c>
      <c r="QK130" s="365" t="s">
        <v>8</v>
      </c>
      <c r="QL130" s="365" t="s">
        <v>9</v>
      </c>
      <c r="QM130" s="365" t="s">
        <v>10</v>
      </c>
      <c r="QN130" s="365" t="s">
        <v>11</v>
      </c>
      <c r="QO130" s="365" t="s">
        <v>12</v>
      </c>
      <c r="QP130" s="365" t="s">
        <v>13</v>
      </c>
      <c r="QQ130" s="365" t="s">
        <v>14</v>
      </c>
      <c r="QR130" s="365" t="s">
        <v>15</v>
      </c>
      <c r="QS130" s="362">
        <f>IF(QG130=24,1,QG130+1)</f>
        <v>16</v>
      </c>
      <c r="QT130" s="365" t="s">
        <v>5</v>
      </c>
      <c r="QU130" s="365" t="s">
        <v>6</v>
      </c>
      <c r="QV130" s="365" t="s">
        <v>7</v>
      </c>
      <c r="QW130" s="365" t="s">
        <v>8</v>
      </c>
      <c r="QX130" s="365" t="s">
        <v>9</v>
      </c>
      <c r="QY130" s="365" t="s">
        <v>10</v>
      </c>
      <c r="QZ130" s="365" t="s">
        <v>11</v>
      </c>
      <c r="RA130" s="365" t="s">
        <v>12</v>
      </c>
      <c r="RB130" s="365" t="s">
        <v>13</v>
      </c>
      <c r="RC130" s="365" t="s">
        <v>14</v>
      </c>
      <c r="RD130" s="365" t="s">
        <v>15</v>
      </c>
      <c r="RE130" s="362">
        <f>IF(QS130=24,1,QS130+1)</f>
        <v>17</v>
      </c>
      <c r="RF130" s="365" t="s">
        <v>5</v>
      </c>
      <c r="RG130" s="365" t="s">
        <v>6</v>
      </c>
      <c r="RH130" s="365" t="s">
        <v>7</v>
      </c>
      <c r="RI130" s="365" t="s">
        <v>8</v>
      </c>
      <c r="RJ130" s="365" t="s">
        <v>9</v>
      </c>
      <c r="RK130" s="365" t="s">
        <v>10</v>
      </c>
      <c r="RL130" s="365" t="s">
        <v>11</v>
      </c>
      <c r="RM130" s="365" t="s">
        <v>12</v>
      </c>
      <c r="RN130" s="365" t="s">
        <v>13</v>
      </c>
      <c r="RO130" s="365" t="s">
        <v>14</v>
      </c>
      <c r="RP130" s="365" t="s">
        <v>15</v>
      </c>
      <c r="RQ130" s="362">
        <f>IF(RE130=24,1,RE130+1)</f>
        <v>18</v>
      </c>
      <c r="RR130" s="365" t="s">
        <v>5</v>
      </c>
      <c r="RS130" s="365" t="s">
        <v>6</v>
      </c>
      <c r="RT130" s="365" t="s">
        <v>7</v>
      </c>
      <c r="RU130" s="365" t="s">
        <v>8</v>
      </c>
      <c r="RV130" s="365" t="s">
        <v>9</v>
      </c>
      <c r="RW130" s="365" t="s">
        <v>10</v>
      </c>
      <c r="RX130" s="365" t="s">
        <v>11</v>
      </c>
      <c r="RY130" s="365" t="s">
        <v>12</v>
      </c>
      <c r="RZ130" s="365" t="s">
        <v>13</v>
      </c>
      <c r="SA130" s="365" t="s">
        <v>14</v>
      </c>
      <c r="SB130" s="365" t="s">
        <v>15</v>
      </c>
      <c r="SC130" s="362">
        <f>IF(RQ130=24,1,RQ130+1)</f>
        <v>19</v>
      </c>
      <c r="SD130" s="365" t="s">
        <v>5</v>
      </c>
      <c r="SE130" s="365" t="s">
        <v>6</v>
      </c>
      <c r="SF130" s="365" t="s">
        <v>7</v>
      </c>
      <c r="SG130" s="365" t="s">
        <v>8</v>
      </c>
      <c r="SH130" s="365" t="s">
        <v>9</v>
      </c>
      <c r="SI130" s="365" t="s">
        <v>10</v>
      </c>
      <c r="SJ130" s="365" t="s">
        <v>11</v>
      </c>
      <c r="SK130" s="365" t="s">
        <v>12</v>
      </c>
      <c r="SL130" s="365" t="s">
        <v>13</v>
      </c>
      <c r="SM130" s="365" t="s">
        <v>14</v>
      </c>
      <c r="SN130" s="365" t="s">
        <v>15</v>
      </c>
      <c r="SO130" s="362">
        <f>IF(SC130=24,1,SC130+1)</f>
        <v>20</v>
      </c>
      <c r="SP130" s="365" t="s">
        <v>5</v>
      </c>
      <c r="SQ130" s="365" t="s">
        <v>6</v>
      </c>
      <c r="SR130" s="365" t="s">
        <v>7</v>
      </c>
      <c r="SS130" s="365" t="s">
        <v>8</v>
      </c>
      <c r="ST130" s="365" t="s">
        <v>9</v>
      </c>
      <c r="SU130" s="365" t="s">
        <v>10</v>
      </c>
      <c r="SV130" s="365" t="s">
        <v>11</v>
      </c>
      <c r="SW130" s="365" t="s">
        <v>12</v>
      </c>
      <c r="SX130" s="365" t="s">
        <v>13</v>
      </c>
      <c r="SY130" s="365" t="s">
        <v>14</v>
      </c>
      <c r="SZ130" s="365" t="s">
        <v>15</v>
      </c>
      <c r="TA130" s="362">
        <v>21</v>
      </c>
      <c r="TB130" s="365" t="s">
        <v>5</v>
      </c>
      <c r="TC130" s="365" t="s">
        <v>6</v>
      </c>
      <c r="TD130" s="365" t="s">
        <v>7</v>
      </c>
      <c r="TE130" s="365" t="s">
        <v>8</v>
      </c>
      <c r="TF130" s="365" t="s">
        <v>9</v>
      </c>
      <c r="TG130" s="365" t="s">
        <v>10</v>
      </c>
      <c r="TH130" s="365" t="s">
        <v>11</v>
      </c>
      <c r="TI130" s="365" t="s">
        <v>12</v>
      </c>
      <c r="TJ130" s="365" t="s">
        <v>13</v>
      </c>
      <c r="TK130" s="365" t="s">
        <v>14</v>
      </c>
      <c r="TL130" s="365" t="s">
        <v>15</v>
      </c>
      <c r="TM130" s="362">
        <f>IF(TA130=24,1,TA130+1)</f>
        <v>22</v>
      </c>
      <c r="TN130" s="365" t="s">
        <v>5</v>
      </c>
      <c r="TO130" s="365" t="s">
        <v>6</v>
      </c>
      <c r="TP130" s="365" t="s">
        <v>7</v>
      </c>
      <c r="TQ130" s="365" t="s">
        <v>8</v>
      </c>
      <c r="TR130" s="365" t="s">
        <v>9</v>
      </c>
      <c r="TS130" s="365" t="s">
        <v>10</v>
      </c>
      <c r="TT130" s="365" t="s">
        <v>11</v>
      </c>
      <c r="TU130" s="365" t="s">
        <v>12</v>
      </c>
      <c r="TV130" s="365" t="s">
        <v>13</v>
      </c>
      <c r="TW130" s="365" t="s">
        <v>14</v>
      </c>
      <c r="TX130" s="365" t="s">
        <v>15</v>
      </c>
      <c r="TY130" s="362">
        <f>IF(TM130=24,1,TM130+1)</f>
        <v>23</v>
      </c>
      <c r="TZ130" s="365" t="s">
        <v>5</v>
      </c>
      <c r="UA130" s="365" t="s">
        <v>6</v>
      </c>
      <c r="UB130" s="365" t="s">
        <v>7</v>
      </c>
      <c r="UC130" s="365" t="s">
        <v>8</v>
      </c>
      <c r="UD130" s="365" t="s">
        <v>9</v>
      </c>
      <c r="UE130" s="365" t="s">
        <v>10</v>
      </c>
      <c r="UF130" s="365" t="s">
        <v>11</v>
      </c>
      <c r="UG130" s="365" t="s">
        <v>12</v>
      </c>
      <c r="UH130" s="365" t="s">
        <v>13</v>
      </c>
      <c r="UI130" s="365" t="s">
        <v>14</v>
      </c>
      <c r="UJ130" s="365" t="s">
        <v>15</v>
      </c>
      <c r="UK130" s="362">
        <f>IF(TY130=24,1,TY130+1)</f>
        <v>24</v>
      </c>
      <c r="UL130" s="365" t="s">
        <v>5</v>
      </c>
      <c r="UM130" s="365" t="s">
        <v>6</v>
      </c>
      <c r="UN130" s="365" t="s">
        <v>7</v>
      </c>
      <c r="UO130" s="365" t="s">
        <v>8</v>
      </c>
      <c r="UP130" s="365" t="s">
        <v>9</v>
      </c>
      <c r="UQ130" s="365" t="s">
        <v>10</v>
      </c>
      <c r="UR130" s="365" t="s">
        <v>11</v>
      </c>
      <c r="US130" s="365" t="s">
        <v>12</v>
      </c>
      <c r="UT130" s="365" t="s">
        <v>13</v>
      </c>
      <c r="UU130" s="365" t="s">
        <v>14</v>
      </c>
      <c r="UV130" s="365" t="s">
        <v>15</v>
      </c>
      <c r="UW130" s="362">
        <f>IF(UK130=24,1,UK130+1)</f>
        <v>1</v>
      </c>
      <c r="UX130" s="365" t="s">
        <v>5</v>
      </c>
      <c r="UY130" s="365" t="s">
        <v>6</v>
      </c>
      <c r="UZ130" s="365" t="s">
        <v>7</v>
      </c>
      <c r="VA130" s="365" t="s">
        <v>8</v>
      </c>
      <c r="VB130" s="365" t="s">
        <v>9</v>
      </c>
      <c r="VC130" s="365" t="s">
        <v>10</v>
      </c>
      <c r="VD130" s="365" t="s">
        <v>11</v>
      </c>
      <c r="VE130" s="365" t="s">
        <v>12</v>
      </c>
      <c r="VF130" s="365" t="s">
        <v>13</v>
      </c>
      <c r="VG130" s="365" t="s">
        <v>14</v>
      </c>
      <c r="VH130" s="365" t="s">
        <v>15</v>
      </c>
      <c r="VI130" s="362">
        <f>IF(UW130=24,1,UW130+1)</f>
        <v>2</v>
      </c>
      <c r="VJ130" s="365" t="s">
        <v>5</v>
      </c>
      <c r="VK130" s="365" t="s">
        <v>6</v>
      </c>
      <c r="VL130" s="365" t="s">
        <v>7</v>
      </c>
      <c r="VM130" s="365" t="s">
        <v>8</v>
      </c>
      <c r="VN130" s="365" t="s">
        <v>9</v>
      </c>
      <c r="VO130" s="365" t="s">
        <v>10</v>
      </c>
      <c r="VP130" s="365" t="s">
        <v>11</v>
      </c>
      <c r="VQ130" s="365" t="s">
        <v>12</v>
      </c>
      <c r="VR130" s="365" t="s">
        <v>13</v>
      </c>
      <c r="VS130" s="365" t="s">
        <v>14</v>
      </c>
      <c r="VT130" s="365" t="s">
        <v>15</v>
      </c>
      <c r="VU130" s="362">
        <f>IF(VI130=24,1,VI130+1)</f>
        <v>3</v>
      </c>
      <c r="VV130" s="365" t="s">
        <v>5</v>
      </c>
      <c r="VW130" s="365" t="s">
        <v>6</v>
      </c>
      <c r="VX130" s="365" t="s">
        <v>7</v>
      </c>
      <c r="VY130" s="365" t="s">
        <v>8</v>
      </c>
      <c r="VZ130" s="365" t="s">
        <v>9</v>
      </c>
      <c r="WA130" s="365" t="s">
        <v>10</v>
      </c>
      <c r="WB130" s="365" t="s">
        <v>11</v>
      </c>
      <c r="WC130" s="365" t="s">
        <v>12</v>
      </c>
      <c r="WD130" s="365" t="s">
        <v>13</v>
      </c>
      <c r="WE130" s="365" t="s">
        <v>14</v>
      </c>
      <c r="WF130" s="365" t="s">
        <v>15</v>
      </c>
      <c r="WG130" s="362">
        <f>IF(VU130=24,1,VU130+1)</f>
        <v>4</v>
      </c>
      <c r="WH130" s="365" t="s">
        <v>5</v>
      </c>
      <c r="WI130" s="365" t="s">
        <v>6</v>
      </c>
      <c r="WJ130" s="365" t="s">
        <v>7</v>
      </c>
      <c r="WK130" s="365" t="s">
        <v>8</v>
      </c>
      <c r="WL130" s="365" t="s">
        <v>9</v>
      </c>
      <c r="WM130" s="365" t="s">
        <v>10</v>
      </c>
      <c r="WN130" s="365" t="s">
        <v>11</v>
      </c>
      <c r="WO130" s="365" t="s">
        <v>12</v>
      </c>
      <c r="WP130" s="365" t="s">
        <v>13</v>
      </c>
      <c r="WQ130" s="365" t="s">
        <v>14</v>
      </c>
      <c r="WR130" s="365" t="s">
        <v>15</v>
      </c>
      <c r="WS130" s="362">
        <f>IF(WG130=24,1,WG130+1)</f>
        <v>5</v>
      </c>
      <c r="WT130" s="365" t="s">
        <v>5</v>
      </c>
      <c r="WU130" s="365" t="s">
        <v>6</v>
      </c>
      <c r="WV130" s="365" t="s">
        <v>7</v>
      </c>
      <c r="WW130" s="365" t="s">
        <v>8</v>
      </c>
      <c r="WX130" s="365" t="s">
        <v>9</v>
      </c>
      <c r="WY130" s="365" t="s">
        <v>10</v>
      </c>
      <c r="WZ130" s="365" t="s">
        <v>11</v>
      </c>
      <c r="XA130" s="365" t="s">
        <v>12</v>
      </c>
      <c r="XB130" s="365" t="s">
        <v>13</v>
      </c>
      <c r="XC130" s="365" t="s">
        <v>14</v>
      </c>
      <c r="XD130" s="365" t="s">
        <v>15</v>
      </c>
      <c r="XE130" s="362">
        <f>IF(WS130=24,1,WS130+1)</f>
        <v>6</v>
      </c>
      <c r="XF130" s="365" t="s">
        <v>5</v>
      </c>
      <c r="XG130" s="365" t="s">
        <v>6</v>
      </c>
      <c r="XH130" s="365" t="s">
        <v>7</v>
      </c>
      <c r="XI130" s="365" t="s">
        <v>8</v>
      </c>
      <c r="XJ130" s="365" t="s">
        <v>9</v>
      </c>
      <c r="XK130" s="365" t="s">
        <v>10</v>
      </c>
      <c r="XL130" s="365" t="s">
        <v>11</v>
      </c>
      <c r="XM130" s="365" t="s">
        <v>12</v>
      </c>
      <c r="XN130" s="365" t="s">
        <v>13</v>
      </c>
      <c r="XO130" s="365" t="s">
        <v>14</v>
      </c>
      <c r="XP130" s="365" t="s">
        <v>15</v>
      </c>
      <c r="XQ130" s="362">
        <f>IF(XE130=24,1,XE130+1)</f>
        <v>7</v>
      </c>
    </row>
    <row r="131" spans="1:641" s="64" customFormat="1" ht="24.95" customHeight="1">
      <c r="A131" s="361"/>
      <c r="B131" s="1079"/>
      <c r="C131" s="1081"/>
      <c r="D131" s="63">
        <v>0</v>
      </c>
    </row>
    <row r="132" spans="1:641" s="64" customFormat="1" ht="24.95" customHeight="1">
      <c r="A132" s="374"/>
      <c r="B132" s="1185" t="s">
        <v>371</v>
      </c>
      <c r="C132" s="1186"/>
      <c r="D132" s="375" t="s">
        <v>372</v>
      </c>
    </row>
    <row r="133" spans="1:641" s="64" customFormat="1" ht="24.95" customHeight="1">
      <c r="A133" s="361"/>
      <c r="B133" s="1079"/>
      <c r="C133" s="1081"/>
      <c r="D133" s="138">
        <v>0</v>
      </c>
    </row>
    <row r="134" spans="1:641" s="64" customFormat="1" ht="24.95" customHeight="1">
      <c r="A134" s="374"/>
      <c r="B134" s="1185" t="s">
        <v>371</v>
      </c>
      <c r="C134" s="1186"/>
      <c r="D134" s="375" t="s">
        <v>373</v>
      </c>
    </row>
    <row r="135" spans="1:641" s="64" customFormat="1" ht="26.25" customHeight="1">
      <c r="B135" s="1180"/>
      <c r="C135" s="1181"/>
      <c r="D135" s="378">
        <v>0</v>
      </c>
    </row>
    <row r="136" spans="1:641" s="64" customFormat="1" ht="28.5" customHeight="1">
      <c r="A136" s="374"/>
      <c r="B136" s="1185" t="s">
        <v>376</v>
      </c>
      <c r="C136" s="1186"/>
      <c r="D136" s="375" t="s">
        <v>377</v>
      </c>
    </row>
    <row r="137" spans="1:641" s="64" customFormat="1" ht="28.5" customHeight="1">
      <c r="A137" s="374"/>
      <c r="B137" s="1185" t="s">
        <v>376</v>
      </c>
      <c r="C137" s="1186"/>
      <c r="D137" s="375" t="s">
        <v>377</v>
      </c>
    </row>
    <row r="138" spans="1:641" s="64" customFormat="1" ht="15"/>
    <row r="139" spans="1:641" s="64" customFormat="1" ht="15" customHeight="1"/>
    <row r="140" spans="1:641" s="64" customFormat="1" ht="15"/>
    <row r="141" spans="1:641" s="64" customFormat="1" ht="15" customHeight="1"/>
    <row r="142" spans="1:641" s="64" customFormat="1" ht="15" customHeight="1">
      <c r="A142" s="380">
        <v>8000</v>
      </c>
      <c r="B142" s="380">
        <v>3.6</v>
      </c>
      <c r="C142" s="379">
        <v>4</v>
      </c>
      <c r="D142" s="381">
        <f t="shared" ref="D142:D147" si="0">A142*B142/C142</f>
        <v>7200</v>
      </c>
      <c r="E142" s="1276">
        <f t="shared" ref="E142:E147" si="1">A142-D142</f>
        <v>800</v>
      </c>
      <c r="F142" s="1277"/>
      <c r="G142" s="1277"/>
      <c r="H142" s="1277"/>
      <c r="I142" s="1278"/>
    </row>
    <row r="143" spans="1:641" s="64" customFormat="1" ht="15">
      <c r="A143" s="380">
        <v>6000</v>
      </c>
      <c r="B143" s="380">
        <v>3.6</v>
      </c>
      <c r="C143" s="379">
        <v>4</v>
      </c>
      <c r="D143" s="381">
        <f t="shared" si="0"/>
        <v>5400</v>
      </c>
      <c r="E143" s="1276">
        <f t="shared" si="1"/>
        <v>600</v>
      </c>
      <c r="F143" s="1277"/>
      <c r="G143" s="1277"/>
      <c r="H143" s="1277"/>
      <c r="I143" s="1278"/>
    </row>
    <row r="144" spans="1:641" s="64" customFormat="1" ht="15" customHeight="1">
      <c r="A144" s="382">
        <v>24000</v>
      </c>
      <c r="B144" s="382">
        <v>3</v>
      </c>
      <c r="C144" s="379">
        <v>4</v>
      </c>
      <c r="D144" s="383">
        <f t="shared" si="0"/>
        <v>18000</v>
      </c>
      <c r="E144" s="1187">
        <f t="shared" si="1"/>
        <v>6000</v>
      </c>
      <c r="F144" s="1188"/>
      <c r="G144" s="1188"/>
      <c r="H144" s="1188"/>
      <c r="I144" s="1189"/>
    </row>
    <row r="145" spans="1:641" s="64" customFormat="1" ht="15">
      <c r="A145" s="382">
        <v>12000</v>
      </c>
      <c r="B145" s="382">
        <v>3.3</v>
      </c>
      <c r="C145" s="379">
        <v>4</v>
      </c>
      <c r="D145" s="383">
        <f t="shared" si="0"/>
        <v>9900</v>
      </c>
      <c r="E145" s="1187">
        <f t="shared" si="1"/>
        <v>2100</v>
      </c>
      <c r="F145" s="1188"/>
      <c r="G145" s="1188"/>
      <c r="H145" s="1188"/>
      <c r="I145" s="1189"/>
    </row>
    <row r="146" spans="1:641" s="64" customFormat="1" ht="15" customHeight="1">
      <c r="A146" s="382">
        <v>8000</v>
      </c>
      <c r="B146" s="382">
        <v>3</v>
      </c>
      <c r="C146" s="379">
        <v>4</v>
      </c>
      <c r="D146" s="383">
        <f t="shared" si="0"/>
        <v>6000</v>
      </c>
      <c r="E146" s="1187">
        <f t="shared" si="1"/>
        <v>2000</v>
      </c>
      <c r="F146" s="1188"/>
      <c r="G146" s="1188"/>
      <c r="H146" s="1188"/>
      <c r="I146" s="1189"/>
    </row>
    <row r="147" spans="1:641" s="64" customFormat="1" ht="15">
      <c r="A147" s="382">
        <v>6000</v>
      </c>
      <c r="B147" s="382">
        <v>3</v>
      </c>
      <c r="C147" s="379">
        <v>4</v>
      </c>
      <c r="D147" s="383">
        <f t="shared" si="0"/>
        <v>4500</v>
      </c>
      <c r="E147" s="1187">
        <f t="shared" si="1"/>
        <v>1500</v>
      </c>
      <c r="F147" s="1188"/>
      <c r="G147" s="1188"/>
      <c r="H147" s="1188"/>
      <c r="I147" s="1189"/>
      <c r="KW147" s="78"/>
      <c r="KX147" s="78"/>
      <c r="KY147" s="78"/>
      <c r="KZ147" s="78"/>
      <c r="LA147" s="78"/>
      <c r="LB147" s="78"/>
      <c r="LC147" s="78"/>
      <c r="LD147" s="78"/>
      <c r="LE147" s="78"/>
      <c r="LF147" s="78"/>
      <c r="LG147" s="78"/>
      <c r="LH147" s="78"/>
      <c r="LI147" s="78"/>
      <c r="LJ147" s="78"/>
      <c r="LK147" s="78"/>
      <c r="LL147" s="78"/>
      <c r="LM147" s="78"/>
      <c r="LN147" s="78"/>
      <c r="LO147" s="78"/>
      <c r="LP147" s="78"/>
      <c r="LQ147" s="78"/>
      <c r="LR147" s="78"/>
      <c r="LS147" s="78"/>
      <c r="LT147" s="78"/>
      <c r="LU147" s="78"/>
      <c r="LV147" s="78"/>
      <c r="LW147" s="78"/>
      <c r="LX147" s="78"/>
      <c r="LY147" s="78"/>
      <c r="LZ147" s="78"/>
      <c r="MA147" s="78"/>
      <c r="MB147" s="78"/>
      <c r="MC147" s="78"/>
    </row>
    <row r="148" spans="1:641" ht="15">
      <c r="A148" s="384"/>
      <c r="B148" s="384"/>
      <c r="C148" s="384"/>
      <c r="D148" s="384"/>
      <c r="E148" s="384"/>
      <c r="F148" s="384"/>
      <c r="G148" s="384"/>
      <c r="H148" s="384"/>
      <c r="I148" s="384"/>
      <c r="J148" s="384"/>
      <c r="K148" s="384"/>
      <c r="L148" s="384"/>
      <c r="M148" s="384"/>
      <c r="N148" s="384"/>
      <c r="O148" s="384"/>
      <c r="P148" s="384"/>
      <c r="Q148" s="384"/>
      <c r="R148" s="384"/>
      <c r="S148" s="384"/>
      <c r="T148" s="384"/>
      <c r="U148" s="384"/>
      <c r="V148" s="384"/>
      <c r="W148" s="384"/>
      <c r="X148" s="384"/>
      <c r="Y148" s="384"/>
      <c r="Z148" s="384"/>
      <c r="AA148" s="384"/>
      <c r="AB148" s="384"/>
      <c r="AC148" s="384"/>
      <c r="AD148" s="384"/>
      <c r="AE148" s="384"/>
      <c r="AF148" s="384"/>
      <c r="AG148" s="384"/>
      <c r="AH148" s="384"/>
      <c r="AI148" s="384"/>
      <c r="AJ148" s="384"/>
      <c r="AK148" s="384"/>
      <c r="AL148" s="384"/>
      <c r="AM148" s="384"/>
      <c r="AN148" s="384"/>
      <c r="AO148" s="384"/>
      <c r="AP148" s="384"/>
      <c r="AQ148" s="384"/>
      <c r="AR148" s="384"/>
      <c r="AS148" s="384"/>
      <c r="AT148" s="384"/>
      <c r="AU148" s="384"/>
      <c r="AV148" s="384"/>
      <c r="AW148" s="384"/>
      <c r="AX148" s="384"/>
      <c r="AY148" s="384"/>
      <c r="AZ148" s="384"/>
      <c r="BA148" s="384"/>
      <c r="BB148" s="384"/>
      <c r="BC148" s="384"/>
      <c r="BD148" s="384"/>
      <c r="BE148" s="384"/>
      <c r="BF148" s="384"/>
      <c r="BG148" s="384"/>
      <c r="BH148" s="384"/>
      <c r="BI148" s="384"/>
      <c r="BJ148" s="384"/>
      <c r="BK148" s="384"/>
      <c r="BL148" s="384"/>
      <c r="BM148" s="384"/>
      <c r="BN148" s="384"/>
      <c r="BO148" s="384"/>
      <c r="BP148" s="384"/>
      <c r="BQ148" s="384"/>
      <c r="BR148" s="384"/>
      <c r="BS148" s="384"/>
      <c r="BT148" s="384"/>
      <c r="BU148" s="384"/>
      <c r="BV148" s="384"/>
      <c r="BW148" s="384"/>
      <c r="BX148" s="384"/>
      <c r="BY148" s="384"/>
      <c r="BZ148" s="384"/>
      <c r="CA148" s="384"/>
      <c r="CB148" s="384"/>
      <c r="CC148" s="384"/>
      <c r="CD148" s="384"/>
      <c r="CE148" s="384"/>
      <c r="CF148" s="384"/>
      <c r="CG148" s="384"/>
      <c r="CH148" s="384"/>
      <c r="CI148" s="384"/>
      <c r="CJ148" s="384"/>
      <c r="CK148" s="384"/>
      <c r="CL148" s="384"/>
      <c r="CM148" s="384"/>
      <c r="CN148" s="384"/>
      <c r="CO148" s="384"/>
      <c r="CP148" s="384"/>
      <c r="CQ148" s="384"/>
      <c r="CR148" s="384"/>
      <c r="CS148" s="384"/>
      <c r="CT148" s="384"/>
      <c r="CU148" s="384"/>
      <c r="CV148" s="384"/>
      <c r="CW148" s="384"/>
      <c r="CX148" s="384"/>
      <c r="CY148" s="384"/>
      <c r="CZ148" s="384"/>
      <c r="DA148" s="384"/>
      <c r="DB148" s="384"/>
      <c r="DC148" s="384"/>
      <c r="DD148" s="384"/>
      <c r="DE148" s="384"/>
      <c r="DF148" s="384"/>
      <c r="DG148" s="384"/>
      <c r="DH148" s="384"/>
      <c r="DI148" s="384"/>
      <c r="DJ148" s="384"/>
      <c r="DK148" s="384"/>
      <c r="DL148" s="384"/>
      <c r="DM148" s="384"/>
      <c r="DN148" s="384"/>
      <c r="DO148" s="384"/>
      <c r="DP148" s="384"/>
      <c r="DQ148" s="384"/>
      <c r="DR148" s="384"/>
      <c r="DS148" s="384"/>
      <c r="DT148" s="384"/>
      <c r="DU148" s="384"/>
      <c r="DV148" s="384"/>
      <c r="DW148" s="384"/>
      <c r="DX148" s="384"/>
      <c r="DY148" s="384"/>
      <c r="DZ148" s="384"/>
      <c r="EA148" s="384"/>
      <c r="EB148" s="384"/>
      <c r="EC148" s="384"/>
      <c r="ED148" s="384"/>
      <c r="EE148" s="384"/>
      <c r="EF148" s="384"/>
      <c r="EG148" s="384"/>
      <c r="EH148" s="384"/>
      <c r="EI148" s="384"/>
      <c r="EJ148" s="384"/>
      <c r="EK148" s="384"/>
      <c r="EL148" s="384"/>
      <c r="EM148" s="384"/>
      <c r="EN148" s="384"/>
      <c r="EO148" s="384"/>
      <c r="EP148" s="384"/>
      <c r="EQ148" s="384"/>
      <c r="ER148" s="384"/>
      <c r="ES148" s="384"/>
      <c r="ET148" s="384"/>
      <c r="EU148" s="384"/>
      <c r="EV148" s="384"/>
      <c r="EW148" s="384"/>
      <c r="EX148" s="384"/>
      <c r="EY148" s="384"/>
      <c r="EZ148" s="384"/>
      <c r="FA148" s="384"/>
      <c r="FB148" s="384"/>
      <c r="FC148" s="384"/>
      <c r="FD148" s="384"/>
      <c r="FE148" s="384"/>
      <c r="FF148" s="384"/>
      <c r="FG148" s="384"/>
      <c r="FH148" s="384"/>
      <c r="FI148" s="384"/>
      <c r="FJ148" s="384"/>
      <c r="FK148" s="384"/>
      <c r="FL148" s="384"/>
      <c r="FM148" s="384"/>
      <c r="FN148" s="384"/>
      <c r="FO148" s="384"/>
      <c r="FP148" s="384"/>
      <c r="FQ148" s="384"/>
      <c r="FR148" s="384"/>
      <c r="FS148" s="384"/>
      <c r="FT148" s="384"/>
      <c r="FU148" s="384"/>
      <c r="FV148" s="384"/>
      <c r="FW148" s="384"/>
      <c r="FX148" s="384"/>
      <c r="FY148" s="384"/>
      <c r="FZ148" s="384"/>
      <c r="GA148" s="384"/>
      <c r="GB148" s="384"/>
      <c r="GC148" s="384"/>
      <c r="GD148" s="384"/>
      <c r="GE148" s="384"/>
      <c r="GF148" s="384"/>
      <c r="GG148" s="384"/>
      <c r="GH148" s="384"/>
      <c r="GI148" s="384"/>
      <c r="GJ148" s="384"/>
      <c r="GK148" s="384"/>
      <c r="GL148" s="384"/>
      <c r="GM148" s="384"/>
      <c r="GN148" s="384"/>
      <c r="GO148" s="384"/>
      <c r="GP148" s="384"/>
      <c r="GQ148" s="384"/>
      <c r="GR148" s="384"/>
      <c r="GS148" s="384"/>
      <c r="GT148" s="384"/>
      <c r="GU148" s="384"/>
      <c r="GV148" s="384"/>
      <c r="GW148" s="384"/>
      <c r="GX148" s="384"/>
      <c r="GY148" s="384"/>
      <c r="GZ148" s="384"/>
      <c r="HA148" s="384"/>
      <c r="HB148" s="384"/>
      <c r="HC148" s="384"/>
      <c r="HD148" s="384"/>
      <c r="HE148" s="384"/>
      <c r="HF148" s="384"/>
      <c r="HG148" s="384"/>
      <c r="HH148" s="384"/>
      <c r="HI148" s="384"/>
      <c r="HJ148" s="384"/>
      <c r="HK148" s="384"/>
      <c r="HL148" s="384"/>
      <c r="HM148" s="384"/>
      <c r="HN148" s="384"/>
      <c r="HO148" s="384"/>
      <c r="HP148" s="384"/>
      <c r="HQ148" s="384"/>
      <c r="HR148" s="384"/>
      <c r="HS148" s="384"/>
      <c r="HT148" s="384"/>
      <c r="HU148" s="384"/>
      <c r="HV148" s="384"/>
      <c r="HW148" s="384"/>
      <c r="HX148" s="384"/>
      <c r="HY148" s="384"/>
      <c r="HZ148" s="384"/>
      <c r="IA148" s="384"/>
      <c r="IB148" s="384"/>
      <c r="IC148" s="384"/>
      <c r="ID148" s="384"/>
      <c r="IE148" s="384"/>
      <c r="IF148" s="384"/>
      <c r="IG148" s="384"/>
      <c r="IH148" s="384"/>
      <c r="II148" s="384"/>
      <c r="IJ148" s="384"/>
      <c r="IK148" s="384"/>
      <c r="IL148" s="384"/>
      <c r="IM148" s="384"/>
      <c r="IN148" s="384"/>
      <c r="IO148" s="384"/>
      <c r="IP148" s="384"/>
      <c r="IQ148" s="384"/>
      <c r="IR148" s="384"/>
      <c r="IS148" s="384"/>
      <c r="IT148" s="384"/>
      <c r="IU148" s="384"/>
      <c r="IV148" s="384"/>
      <c r="IW148" s="384"/>
      <c r="IX148" s="384"/>
      <c r="IY148" s="384"/>
      <c r="IZ148" s="384"/>
      <c r="JA148" s="384"/>
      <c r="JB148" s="384"/>
      <c r="JC148" s="384"/>
      <c r="JD148" s="384"/>
      <c r="JE148" s="384"/>
      <c r="JF148" s="384"/>
      <c r="JG148" s="384"/>
      <c r="JH148" s="384"/>
      <c r="JI148" s="384"/>
      <c r="JJ148" s="384"/>
      <c r="JK148" s="384"/>
      <c r="JL148" s="384"/>
      <c r="JM148" s="384"/>
      <c r="JN148" s="384"/>
      <c r="JO148" s="384"/>
      <c r="JP148" s="384"/>
      <c r="JQ148" s="384"/>
      <c r="JR148" s="384"/>
      <c r="JS148" s="384"/>
      <c r="JT148" s="384"/>
    </row>
    <row r="149" spans="1:641" ht="24.95" customHeight="1">
      <c r="KW149" s="522"/>
      <c r="KX149" s="522"/>
      <c r="KY149" s="522"/>
      <c r="KZ149" s="522"/>
      <c r="LA149" s="522"/>
      <c r="LB149" s="522"/>
      <c r="LC149" s="522"/>
      <c r="LD149" s="522"/>
      <c r="LE149" s="522"/>
      <c r="LF149" s="522"/>
      <c r="LG149" s="522"/>
      <c r="LH149" s="522"/>
      <c r="LI149" s="522"/>
      <c r="LJ149" s="522"/>
      <c r="LK149" s="522"/>
      <c r="LL149" s="522"/>
      <c r="LM149" s="522"/>
      <c r="LN149" s="522"/>
      <c r="LO149" s="522"/>
      <c r="LP149" s="522"/>
      <c r="LQ149" s="522"/>
      <c r="LR149" s="522"/>
      <c r="LS149" s="522"/>
      <c r="LT149" s="522"/>
      <c r="LU149" s="522"/>
      <c r="LV149" s="522"/>
      <c r="LW149" s="522"/>
      <c r="LX149" s="522"/>
      <c r="LY149" s="522"/>
      <c r="LZ149" s="522"/>
      <c r="MA149" s="522"/>
      <c r="MB149" s="522"/>
      <c r="MC149" s="522"/>
    </row>
    <row r="150" spans="1:641" ht="24.95" customHeight="1">
      <c r="A150" s="521"/>
      <c r="B150" s="522"/>
      <c r="C150" s="522"/>
      <c r="D150" s="522"/>
      <c r="E150" s="522"/>
      <c r="F150" s="522"/>
      <c r="G150" s="522"/>
      <c r="H150" s="522"/>
      <c r="I150" s="522"/>
      <c r="J150" s="522"/>
      <c r="K150" s="522"/>
      <c r="L150" s="522"/>
      <c r="M150" s="522"/>
      <c r="N150" s="522"/>
      <c r="O150" s="522"/>
      <c r="P150" s="522"/>
      <c r="Q150" s="522"/>
      <c r="R150" s="522"/>
      <c r="S150" s="522"/>
      <c r="T150" s="522"/>
      <c r="U150" s="522"/>
      <c r="V150" s="522"/>
      <c r="W150" s="522"/>
      <c r="X150" s="522"/>
      <c r="Y150" s="522"/>
      <c r="Z150" s="522"/>
      <c r="AA150" s="522"/>
      <c r="AB150" s="522"/>
      <c r="AC150" s="522"/>
      <c r="AD150" s="522"/>
      <c r="AE150" s="522"/>
      <c r="AF150" s="522"/>
      <c r="AG150" s="522"/>
      <c r="AH150" s="522"/>
      <c r="AI150" s="522"/>
      <c r="AJ150" s="522"/>
      <c r="AK150" s="522"/>
      <c r="AL150" s="522"/>
      <c r="AM150" s="522"/>
      <c r="AN150" s="522"/>
      <c r="AO150" s="522"/>
      <c r="AP150" s="522"/>
      <c r="AQ150" s="522"/>
      <c r="AR150" s="522"/>
      <c r="AS150" s="522"/>
      <c r="AT150" s="522"/>
      <c r="AU150" s="522"/>
      <c r="AV150" s="522"/>
      <c r="AW150" s="522"/>
      <c r="AX150" s="522"/>
      <c r="AY150" s="522"/>
      <c r="AZ150" s="522"/>
      <c r="BA150" s="522"/>
      <c r="BB150" s="522"/>
      <c r="BC150" s="522"/>
      <c r="BD150" s="522"/>
      <c r="BE150" s="522"/>
      <c r="BF150" s="522"/>
      <c r="BG150" s="522"/>
      <c r="BH150" s="522"/>
      <c r="BI150" s="522"/>
      <c r="BJ150" s="522"/>
      <c r="BK150" s="522"/>
      <c r="BL150" s="522"/>
      <c r="BM150" s="522"/>
      <c r="BN150" s="522"/>
      <c r="BO150" s="522"/>
      <c r="BP150" s="522"/>
      <c r="BQ150" s="522"/>
      <c r="BR150" s="522"/>
      <c r="BS150" s="522"/>
      <c r="BT150" s="522"/>
      <c r="BU150" s="522"/>
      <c r="BV150" s="522"/>
      <c r="BW150" s="522"/>
      <c r="BX150" s="522"/>
      <c r="BY150" s="522"/>
      <c r="BZ150" s="522"/>
      <c r="CA150" s="522"/>
      <c r="CB150" s="522"/>
      <c r="CC150" s="522"/>
      <c r="CD150" s="522"/>
      <c r="CE150" s="522"/>
      <c r="CF150" s="522"/>
      <c r="CG150" s="522"/>
      <c r="CH150" s="522"/>
      <c r="CI150" s="522"/>
      <c r="CJ150" s="522"/>
      <c r="CK150" s="522"/>
      <c r="CL150" s="522"/>
      <c r="CM150" s="522"/>
      <c r="CN150" s="522"/>
      <c r="CO150" s="522"/>
      <c r="CP150" s="522"/>
      <c r="CQ150" s="522"/>
      <c r="CR150" s="522"/>
      <c r="CS150" s="522"/>
      <c r="CT150" s="522"/>
      <c r="CU150" s="522"/>
      <c r="CV150" s="522"/>
      <c r="CW150" s="522"/>
      <c r="CX150" s="522"/>
      <c r="CY150" s="522"/>
      <c r="CZ150" s="522"/>
      <c r="DA150" s="522"/>
      <c r="DB150" s="522"/>
      <c r="DC150" s="522"/>
      <c r="DD150" s="522"/>
      <c r="DE150" s="522"/>
      <c r="DF150" s="522"/>
      <c r="DG150" s="522"/>
      <c r="DH150" s="522"/>
      <c r="DI150" s="522"/>
      <c r="DJ150" s="522"/>
      <c r="DK150" s="522"/>
      <c r="DL150" s="522"/>
      <c r="DM150" s="522"/>
      <c r="DN150" s="522"/>
      <c r="DO150" s="522"/>
      <c r="DP150" s="522"/>
      <c r="DQ150" s="522"/>
      <c r="DR150" s="522"/>
      <c r="DS150" s="522"/>
      <c r="DT150" s="522"/>
      <c r="DU150" s="522"/>
      <c r="DV150" s="522"/>
      <c r="DW150" s="522"/>
      <c r="DX150" s="522"/>
      <c r="DY150" s="522"/>
      <c r="DZ150" s="522"/>
      <c r="EA150" s="522"/>
      <c r="EB150" s="522"/>
      <c r="EC150" s="522"/>
      <c r="ED150" s="522"/>
      <c r="EE150" s="522"/>
      <c r="EF150" s="522"/>
      <c r="EG150" s="522"/>
      <c r="EH150" s="522"/>
      <c r="EI150" s="522"/>
      <c r="EJ150" s="522"/>
      <c r="EK150" s="522"/>
      <c r="EL150" s="522"/>
      <c r="EM150" s="522"/>
      <c r="EN150" s="522"/>
      <c r="EO150" s="522"/>
      <c r="EP150" s="522"/>
      <c r="EQ150" s="522"/>
      <c r="ER150" s="522"/>
      <c r="ES150" s="522"/>
      <c r="ET150" s="522"/>
      <c r="EU150" s="522"/>
      <c r="EV150" s="522"/>
      <c r="EW150" s="522"/>
      <c r="EX150" s="522"/>
      <c r="EY150" s="522"/>
      <c r="EZ150" s="522"/>
      <c r="FA150" s="522"/>
      <c r="FB150" s="522"/>
      <c r="FC150" s="522"/>
      <c r="FD150" s="522"/>
      <c r="FE150" s="522"/>
      <c r="FF150" s="522"/>
      <c r="FG150" s="522"/>
      <c r="FH150" s="522"/>
      <c r="FI150" s="522"/>
      <c r="FJ150" s="522"/>
      <c r="FK150" s="522"/>
      <c r="FL150" s="522"/>
      <c r="FM150" s="522"/>
      <c r="FN150" s="522"/>
      <c r="FO150" s="522"/>
      <c r="FP150" s="522"/>
      <c r="FQ150" s="522"/>
      <c r="FR150" s="522"/>
      <c r="FS150" s="522"/>
      <c r="FT150" s="522"/>
      <c r="FU150" s="522"/>
      <c r="FV150" s="522"/>
      <c r="FW150" s="522"/>
      <c r="FX150" s="522"/>
      <c r="FY150" s="522"/>
      <c r="FZ150" s="522"/>
      <c r="GA150" s="522"/>
      <c r="GB150" s="522"/>
      <c r="GC150" s="522"/>
      <c r="GD150" s="522"/>
      <c r="GE150" s="522"/>
      <c r="GF150" s="522"/>
      <c r="GG150" s="522"/>
      <c r="GH150" s="522"/>
      <c r="GI150" s="522"/>
      <c r="GJ150" s="522"/>
      <c r="GK150" s="522"/>
      <c r="GL150" s="522"/>
      <c r="GM150" s="522"/>
      <c r="GN150" s="522"/>
      <c r="GO150" s="522"/>
      <c r="GP150" s="522"/>
      <c r="GQ150" s="522"/>
      <c r="GR150" s="522"/>
      <c r="GS150" s="522"/>
      <c r="GT150" s="522"/>
      <c r="GU150" s="522"/>
      <c r="GV150" s="522"/>
      <c r="GW150" s="522"/>
      <c r="GX150" s="522"/>
      <c r="GY150" s="522"/>
      <c r="GZ150" s="522"/>
      <c r="HA150" s="522"/>
      <c r="HB150" s="522"/>
      <c r="HC150" s="522"/>
      <c r="HD150" s="522"/>
      <c r="HE150" s="522"/>
      <c r="HF150" s="522"/>
      <c r="HG150" s="522"/>
      <c r="HH150" s="522"/>
      <c r="HI150" s="522"/>
      <c r="HJ150" s="522"/>
      <c r="HK150" s="522"/>
      <c r="HL150" s="522"/>
      <c r="HM150" s="522"/>
      <c r="HN150" s="522"/>
      <c r="HO150" s="522"/>
      <c r="HP150" s="522"/>
      <c r="HQ150" s="522"/>
      <c r="HR150" s="522"/>
      <c r="HS150" s="522"/>
      <c r="HT150" s="522"/>
      <c r="HU150" s="522"/>
      <c r="HV150" s="522"/>
      <c r="HW150" s="522"/>
      <c r="HX150" s="522"/>
      <c r="HY150" s="522"/>
      <c r="HZ150" s="522"/>
      <c r="IA150" s="522"/>
      <c r="IB150" s="522"/>
      <c r="IC150" s="522"/>
      <c r="ID150" s="522"/>
      <c r="IE150" s="522"/>
      <c r="IF150" s="522"/>
      <c r="IG150" s="522"/>
      <c r="IH150" s="522"/>
      <c r="II150" s="522"/>
      <c r="IJ150" s="522"/>
      <c r="IK150" s="522"/>
      <c r="IL150" s="522"/>
      <c r="IM150" s="522"/>
      <c r="IN150" s="522"/>
      <c r="IO150" s="522"/>
      <c r="IP150" s="522"/>
      <c r="IQ150" s="522"/>
      <c r="IR150" s="522"/>
      <c r="IS150" s="522"/>
      <c r="IT150" s="522"/>
      <c r="IU150" s="522"/>
      <c r="IV150" s="522"/>
      <c r="IW150" s="522"/>
      <c r="IX150" s="522"/>
      <c r="IY150" s="522"/>
      <c r="IZ150" s="522"/>
      <c r="JA150" s="522"/>
      <c r="JB150" s="522"/>
      <c r="JC150" s="522"/>
      <c r="JD150" s="522"/>
      <c r="JE150" s="522"/>
      <c r="JF150" s="522"/>
      <c r="JG150" s="522"/>
      <c r="JH150" s="522"/>
      <c r="JI150" s="522"/>
      <c r="JJ150" s="522"/>
      <c r="JK150" s="522"/>
      <c r="JL150" s="522"/>
      <c r="JM150" s="522"/>
      <c r="JN150" s="522"/>
      <c r="JO150" s="522"/>
      <c r="JP150" s="522"/>
      <c r="JQ150" s="522"/>
      <c r="JR150" s="522"/>
      <c r="JS150" s="522"/>
      <c r="JT150" s="522"/>
      <c r="JU150" s="522"/>
      <c r="JV150" s="522"/>
      <c r="JW150" s="522"/>
      <c r="JX150" s="522"/>
      <c r="JY150" s="522"/>
      <c r="JZ150" s="522"/>
      <c r="KA150" s="522"/>
      <c r="KB150" s="522"/>
      <c r="KC150" s="522"/>
      <c r="KD150" s="522"/>
      <c r="KE150" s="522"/>
      <c r="KF150" s="522"/>
      <c r="KG150" s="522"/>
      <c r="KH150" s="522"/>
      <c r="KI150" s="522"/>
      <c r="KJ150" s="522"/>
      <c r="KK150" s="522"/>
      <c r="KL150" s="522"/>
      <c r="KM150" s="522"/>
      <c r="KN150" s="522"/>
      <c r="KO150" s="522"/>
      <c r="KP150" s="522"/>
      <c r="KQ150" s="522"/>
      <c r="KR150" s="522"/>
      <c r="KS150" s="522"/>
      <c r="KT150" s="522"/>
      <c r="KU150" s="522"/>
      <c r="KV150" s="522"/>
      <c r="KW150" s="365" t="s">
        <v>8</v>
      </c>
      <c r="KX150" s="365" t="s">
        <v>9</v>
      </c>
      <c r="KY150" s="365" t="s">
        <v>10</v>
      </c>
      <c r="KZ150" s="365" t="s">
        <v>11</v>
      </c>
      <c r="LA150" s="365" t="s">
        <v>12</v>
      </c>
      <c r="LB150" s="365" t="s">
        <v>13</v>
      </c>
      <c r="LC150" s="365" t="s">
        <v>14</v>
      </c>
      <c r="LD150" s="365" t="s">
        <v>15</v>
      </c>
      <c r="LE150" s="362">
        <f>IF(KS151=24,1,KS151+1)</f>
        <v>20</v>
      </c>
      <c r="LF150" s="365" t="s">
        <v>5</v>
      </c>
      <c r="LG150" s="365" t="s">
        <v>6</v>
      </c>
      <c r="LH150" s="365" t="s">
        <v>7</v>
      </c>
      <c r="LI150" s="365" t="s">
        <v>8</v>
      </c>
      <c r="LJ150" s="365" t="s">
        <v>9</v>
      </c>
      <c r="LK150" s="365" t="s">
        <v>10</v>
      </c>
      <c r="LL150" s="365" t="s">
        <v>11</v>
      </c>
      <c r="LM150" s="365" t="s">
        <v>12</v>
      </c>
      <c r="LN150" s="365" t="s">
        <v>13</v>
      </c>
      <c r="LO150" s="365" t="s">
        <v>14</v>
      </c>
      <c r="LP150" s="365" t="s">
        <v>15</v>
      </c>
      <c r="LQ150" s="362">
        <v>5</v>
      </c>
      <c r="LR150" s="365" t="s">
        <v>5</v>
      </c>
      <c r="LS150" s="365" t="s">
        <v>6</v>
      </c>
      <c r="LT150" s="365" t="s">
        <v>7</v>
      </c>
      <c r="LU150" s="365" t="s">
        <v>8</v>
      </c>
      <c r="LV150" s="365" t="s">
        <v>9</v>
      </c>
      <c r="LW150" s="365" t="s">
        <v>10</v>
      </c>
      <c r="LX150" s="365" t="s">
        <v>11</v>
      </c>
      <c r="LY150" s="365" t="s">
        <v>12</v>
      </c>
      <c r="LZ150" s="365" t="s">
        <v>13</v>
      </c>
      <c r="MA150" s="365" t="s">
        <v>14</v>
      </c>
      <c r="MB150" s="365" t="s">
        <v>15</v>
      </c>
      <c r="MC150" s="362">
        <v>6</v>
      </c>
      <c r="MD150" s="522"/>
      <c r="ME150" s="522"/>
      <c r="MF150" s="522"/>
      <c r="MG150" s="522"/>
      <c r="MH150" s="522"/>
      <c r="MI150" s="522"/>
      <c r="MJ150" s="522"/>
      <c r="MK150" s="522"/>
      <c r="ML150" s="522"/>
      <c r="MM150" s="522"/>
      <c r="MN150" s="522"/>
      <c r="MO150" s="522"/>
      <c r="MP150" s="523"/>
    </row>
    <row r="151" spans="1:641" s="64" customFormat="1" ht="27.75" customHeight="1">
      <c r="A151" s="361" t="s">
        <v>288</v>
      </c>
      <c r="B151" s="361"/>
      <c r="C151" s="371"/>
      <c r="D151" s="372" t="s">
        <v>489</v>
      </c>
      <c r="E151" s="362">
        <v>18</v>
      </c>
      <c r="F151" s="363" t="s">
        <v>5</v>
      </c>
      <c r="G151" s="363" t="s">
        <v>6</v>
      </c>
      <c r="H151" s="363" t="s">
        <v>7</v>
      </c>
      <c r="I151" s="363" t="s">
        <v>8</v>
      </c>
      <c r="J151" s="363" t="s">
        <v>9</v>
      </c>
      <c r="K151" s="363" t="s">
        <v>10</v>
      </c>
      <c r="L151" s="363" t="s">
        <v>11</v>
      </c>
      <c r="M151" s="363" t="s">
        <v>12</v>
      </c>
      <c r="N151" s="363" t="s">
        <v>13</v>
      </c>
      <c r="O151" s="363" t="s">
        <v>14</v>
      </c>
      <c r="P151" s="363" t="s">
        <v>15</v>
      </c>
      <c r="Q151" s="362">
        <f>IF(E151=24,1,E151+1)</f>
        <v>19</v>
      </c>
      <c r="R151" s="364" t="s">
        <v>5</v>
      </c>
      <c r="S151" s="364" t="s">
        <v>6</v>
      </c>
      <c r="T151" s="364" t="s">
        <v>7</v>
      </c>
      <c r="U151" s="364" t="s">
        <v>8</v>
      </c>
      <c r="V151" s="364" t="s">
        <v>9</v>
      </c>
      <c r="W151" s="364" t="s">
        <v>10</v>
      </c>
      <c r="X151" s="364" t="s">
        <v>11</v>
      </c>
      <c r="Y151" s="364" t="s">
        <v>12</v>
      </c>
      <c r="Z151" s="364" t="s">
        <v>13</v>
      </c>
      <c r="AA151" s="364" t="s">
        <v>14</v>
      </c>
      <c r="AB151" s="364" t="s">
        <v>15</v>
      </c>
      <c r="AC151" s="362">
        <f>IF(Q151=24,1,Q151+1)</f>
        <v>20</v>
      </c>
      <c r="AD151" s="363" t="s">
        <v>5</v>
      </c>
      <c r="AE151" s="363" t="s">
        <v>6</v>
      </c>
      <c r="AF151" s="363" t="s">
        <v>7</v>
      </c>
      <c r="AG151" s="363" t="s">
        <v>8</v>
      </c>
      <c r="AH151" s="363" t="s">
        <v>9</v>
      </c>
      <c r="AI151" s="363" t="s">
        <v>10</v>
      </c>
      <c r="AJ151" s="363" t="s">
        <v>11</v>
      </c>
      <c r="AK151" s="363" t="s">
        <v>12</v>
      </c>
      <c r="AL151" s="363" t="s">
        <v>13</v>
      </c>
      <c r="AM151" s="363" t="s">
        <v>14</v>
      </c>
      <c r="AN151" s="363" t="s">
        <v>15</v>
      </c>
      <c r="AO151" s="362">
        <f>IF(AC151=24,1,AC151+1)</f>
        <v>21</v>
      </c>
      <c r="AP151" s="363" t="s">
        <v>5</v>
      </c>
      <c r="AQ151" s="363" t="s">
        <v>6</v>
      </c>
      <c r="AR151" s="363" t="s">
        <v>7</v>
      </c>
      <c r="AS151" s="363" t="s">
        <v>8</v>
      </c>
      <c r="AT151" s="363" t="s">
        <v>9</v>
      </c>
      <c r="AU151" s="363">
        <v>30</v>
      </c>
      <c r="AV151" s="363" t="s">
        <v>11</v>
      </c>
      <c r="AW151" s="363" t="s">
        <v>12</v>
      </c>
      <c r="AX151" s="363" t="s">
        <v>13</v>
      </c>
      <c r="AY151" s="363" t="s">
        <v>14</v>
      </c>
      <c r="AZ151" s="363" t="s">
        <v>15</v>
      </c>
      <c r="BA151" s="362">
        <f>IF(AO151=24,1,AO151+1)</f>
        <v>22</v>
      </c>
      <c r="BB151" s="364" t="s">
        <v>5</v>
      </c>
      <c r="BC151" s="364" t="s">
        <v>6</v>
      </c>
      <c r="BD151" s="364" t="s">
        <v>7</v>
      </c>
      <c r="BE151" s="364" t="s">
        <v>8</v>
      </c>
      <c r="BF151" s="364" t="s">
        <v>9</v>
      </c>
      <c r="BG151" s="364" t="s">
        <v>10</v>
      </c>
      <c r="BH151" s="364" t="s">
        <v>11</v>
      </c>
      <c r="BI151" s="364" t="s">
        <v>12</v>
      </c>
      <c r="BJ151" s="364" t="s">
        <v>13</v>
      </c>
      <c r="BK151" s="364" t="s">
        <v>14</v>
      </c>
      <c r="BL151" s="364" t="s">
        <v>15</v>
      </c>
      <c r="BM151" s="362">
        <f>IF(BA151=24,1,BA151+1)</f>
        <v>23</v>
      </c>
      <c r="BN151" s="363" t="s">
        <v>5</v>
      </c>
      <c r="BO151" s="363" t="s">
        <v>6</v>
      </c>
      <c r="BP151" s="363" t="s">
        <v>7</v>
      </c>
      <c r="BQ151" s="363" t="s">
        <v>8</v>
      </c>
      <c r="BR151" s="363" t="s">
        <v>9</v>
      </c>
      <c r="BS151" s="363" t="s">
        <v>10</v>
      </c>
      <c r="BT151" s="363" t="s">
        <v>11</v>
      </c>
      <c r="BU151" s="363" t="s">
        <v>12</v>
      </c>
      <c r="BV151" s="363" t="s">
        <v>13</v>
      </c>
      <c r="BW151" s="363" t="s">
        <v>14</v>
      </c>
      <c r="BX151" s="363" t="s">
        <v>15</v>
      </c>
      <c r="BY151" s="362">
        <f>IF(BM151=24,1,BM151+1)</f>
        <v>24</v>
      </c>
      <c r="BZ151" s="365" t="s">
        <v>5</v>
      </c>
      <c r="CA151" s="365" t="s">
        <v>6</v>
      </c>
      <c r="CB151" s="365" t="s">
        <v>7</v>
      </c>
      <c r="CC151" s="365" t="s">
        <v>8</v>
      </c>
      <c r="CD151" s="365" t="s">
        <v>9</v>
      </c>
      <c r="CE151" s="365" t="s">
        <v>10</v>
      </c>
      <c r="CF151" s="365" t="s">
        <v>11</v>
      </c>
      <c r="CG151" s="365" t="s">
        <v>12</v>
      </c>
      <c r="CH151" s="365" t="s">
        <v>13</v>
      </c>
      <c r="CI151" s="365" t="s">
        <v>14</v>
      </c>
      <c r="CJ151" s="365" t="s">
        <v>15</v>
      </c>
      <c r="CK151" s="362">
        <f>IF(BY151=24,1,BY151+1)</f>
        <v>1</v>
      </c>
      <c r="CL151" s="364" t="s">
        <v>5</v>
      </c>
      <c r="CM151" s="364" t="s">
        <v>6</v>
      </c>
      <c r="CN151" s="364" t="s">
        <v>7</v>
      </c>
      <c r="CO151" s="364" t="s">
        <v>8</v>
      </c>
      <c r="CP151" s="364" t="s">
        <v>9</v>
      </c>
      <c r="CQ151" s="364" t="s">
        <v>10</v>
      </c>
      <c r="CR151" s="364" t="s">
        <v>11</v>
      </c>
      <c r="CS151" s="364" t="s">
        <v>12</v>
      </c>
      <c r="CT151" s="364" t="s">
        <v>13</v>
      </c>
      <c r="CU151" s="364" t="s">
        <v>14</v>
      </c>
      <c r="CV151" s="364" t="s">
        <v>15</v>
      </c>
      <c r="CW151" s="362">
        <f>IF(CK151=24,1,CK151+1)</f>
        <v>2</v>
      </c>
      <c r="CX151" s="365" t="s">
        <v>5</v>
      </c>
      <c r="CY151" s="365" t="s">
        <v>6</v>
      </c>
      <c r="CZ151" s="365" t="s">
        <v>7</v>
      </c>
      <c r="DA151" s="365" t="s">
        <v>8</v>
      </c>
      <c r="DB151" s="365" t="s">
        <v>9</v>
      </c>
      <c r="DC151" s="365" t="s">
        <v>10</v>
      </c>
      <c r="DD151" s="365" t="s">
        <v>11</v>
      </c>
      <c r="DE151" s="365" t="s">
        <v>12</v>
      </c>
      <c r="DF151" s="365" t="s">
        <v>13</v>
      </c>
      <c r="DG151" s="365" t="s">
        <v>14</v>
      </c>
      <c r="DH151" s="365" t="s">
        <v>15</v>
      </c>
      <c r="DI151" s="362">
        <f>IF(CW151=24,1,CW151+1)</f>
        <v>3</v>
      </c>
      <c r="DJ151" s="365" t="s">
        <v>5</v>
      </c>
      <c r="DK151" s="365" t="s">
        <v>6</v>
      </c>
      <c r="DL151" s="365" t="s">
        <v>7</v>
      </c>
      <c r="DM151" s="365" t="s">
        <v>8</v>
      </c>
      <c r="DN151" s="365" t="s">
        <v>9</v>
      </c>
      <c r="DO151" s="365" t="s">
        <v>10</v>
      </c>
      <c r="DP151" s="365" t="s">
        <v>11</v>
      </c>
      <c r="DQ151" s="365" t="s">
        <v>12</v>
      </c>
      <c r="DR151" s="365" t="s">
        <v>13</v>
      </c>
      <c r="DS151" s="365" t="s">
        <v>14</v>
      </c>
      <c r="DT151" s="365" t="s">
        <v>15</v>
      </c>
      <c r="DU151" s="362">
        <f>IF(DI151=24,1,DI151+1)</f>
        <v>4</v>
      </c>
      <c r="DV151" s="365" t="s">
        <v>5</v>
      </c>
      <c r="DW151" s="365" t="s">
        <v>6</v>
      </c>
      <c r="DX151" s="365" t="s">
        <v>7</v>
      </c>
      <c r="DY151" s="365" t="s">
        <v>8</v>
      </c>
      <c r="DZ151" s="365" t="s">
        <v>9</v>
      </c>
      <c r="EA151" s="365" t="s">
        <v>10</v>
      </c>
      <c r="EB151" s="365" t="s">
        <v>11</v>
      </c>
      <c r="EC151" s="365" t="s">
        <v>12</v>
      </c>
      <c r="ED151" s="365" t="s">
        <v>13</v>
      </c>
      <c r="EE151" s="365" t="s">
        <v>14</v>
      </c>
      <c r="EF151" s="365" t="s">
        <v>15</v>
      </c>
      <c r="EG151" s="362">
        <f>IF(DU151=24,1,DU151+1)</f>
        <v>5</v>
      </c>
      <c r="EH151" s="365" t="s">
        <v>5</v>
      </c>
      <c r="EI151" s="365" t="s">
        <v>6</v>
      </c>
      <c r="EJ151" s="365" t="s">
        <v>7</v>
      </c>
      <c r="EK151" s="365" t="s">
        <v>8</v>
      </c>
      <c r="EL151" s="365" t="s">
        <v>9</v>
      </c>
      <c r="EM151" s="365" t="s">
        <v>10</v>
      </c>
      <c r="EN151" s="365" t="s">
        <v>11</v>
      </c>
      <c r="EO151" s="365" t="s">
        <v>12</v>
      </c>
      <c r="EP151" s="365" t="s">
        <v>13</v>
      </c>
      <c r="EQ151" s="365" t="s">
        <v>14</v>
      </c>
      <c r="ER151" s="365" t="s">
        <v>15</v>
      </c>
      <c r="ES151" s="362">
        <f>IF(EG151=24,1,EG151+1)</f>
        <v>6</v>
      </c>
      <c r="ET151" s="365" t="s">
        <v>5</v>
      </c>
      <c r="EU151" s="365" t="s">
        <v>6</v>
      </c>
      <c r="EV151" s="365" t="s">
        <v>7</v>
      </c>
      <c r="EW151" s="365" t="s">
        <v>8</v>
      </c>
      <c r="EX151" s="365" t="s">
        <v>9</v>
      </c>
      <c r="EY151" s="365" t="s">
        <v>10</v>
      </c>
      <c r="EZ151" s="365" t="s">
        <v>11</v>
      </c>
      <c r="FA151" s="365" t="s">
        <v>12</v>
      </c>
      <c r="FB151" s="365" t="s">
        <v>13</v>
      </c>
      <c r="FC151" s="365" t="s">
        <v>14</v>
      </c>
      <c r="FD151" s="365" t="s">
        <v>15</v>
      </c>
      <c r="FE151" s="362">
        <f>IF(ES151=24,1,ES151+1)</f>
        <v>7</v>
      </c>
      <c r="FF151" s="365" t="s">
        <v>5</v>
      </c>
      <c r="FG151" s="365" t="s">
        <v>6</v>
      </c>
      <c r="FH151" s="365" t="s">
        <v>7</v>
      </c>
      <c r="FI151" s="365" t="s">
        <v>8</v>
      </c>
      <c r="FJ151" s="365" t="s">
        <v>9</v>
      </c>
      <c r="FK151" s="365" t="s">
        <v>10</v>
      </c>
      <c r="FL151" s="365" t="s">
        <v>11</v>
      </c>
      <c r="FM151" s="365" t="s">
        <v>12</v>
      </c>
      <c r="FN151" s="365" t="s">
        <v>13</v>
      </c>
      <c r="FO151" s="365" t="s">
        <v>14</v>
      </c>
      <c r="FP151" s="365" t="s">
        <v>15</v>
      </c>
      <c r="FQ151" s="362">
        <f>IF(FE151=24,1,FE151+1)</f>
        <v>8</v>
      </c>
      <c r="FR151" s="365" t="s">
        <v>5</v>
      </c>
      <c r="FS151" s="365" t="s">
        <v>6</v>
      </c>
      <c r="FT151" s="365" t="s">
        <v>7</v>
      </c>
      <c r="FU151" s="365" t="s">
        <v>8</v>
      </c>
      <c r="FV151" s="365" t="s">
        <v>9</v>
      </c>
      <c r="FW151" s="365" t="s">
        <v>10</v>
      </c>
      <c r="FX151" s="365" t="s">
        <v>11</v>
      </c>
      <c r="FY151" s="365" t="s">
        <v>12</v>
      </c>
      <c r="FZ151" s="365" t="s">
        <v>13</v>
      </c>
      <c r="GA151" s="365" t="s">
        <v>14</v>
      </c>
      <c r="GB151" s="365" t="s">
        <v>15</v>
      </c>
      <c r="GC151" s="362">
        <f>IF(FQ151=24,1,FQ151+1)</f>
        <v>9</v>
      </c>
      <c r="GD151" s="365" t="s">
        <v>5</v>
      </c>
      <c r="GE151" s="365" t="s">
        <v>6</v>
      </c>
      <c r="GF151" s="365" t="s">
        <v>7</v>
      </c>
      <c r="GG151" s="365" t="s">
        <v>8</v>
      </c>
      <c r="GH151" s="365" t="s">
        <v>9</v>
      </c>
      <c r="GI151" s="365" t="s">
        <v>10</v>
      </c>
      <c r="GJ151" s="365" t="s">
        <v>11</v>
      </c>
      <c r="GK151" s="365" t="s">
        <v>12</v>
      </c>
      <c r="GL151" s="365" t="s">
        <v>13</v>
      </c>
      <c r="GM151" s="365" t="s">
        <v>14</v>
      </c>
      <c r="GN151" s="365" t="s">
        <v>15</v>
      </c>
      <c r="GO151" s="362">
        <f>IF(GC151=24,1,GC151+1)</f>
        <v>10</v>
      </c>
      <c r="GP151" s="365" t="s">
        <v>5</v>
      </c>
      <c r="GQ151" s="365" t="s">
        <v>6</v>
      </c>
      <c r="GR151" s="365" t="s">
        <v>7</v>
      </c>
      <c r="GS151" s="365" t="s">
        <v>8</v>
      </c>
      <c r="GT151" s="365" t="s">
        <v>9</v>
      </c>
      <c r="GU151" s="365" t="s">
        <v>10</v>
      </c>
      <c r="GV151" s="365" t="s">
        <v>11</v>
      </c>
      <c r="GW151" s="365" t="s">
        <v>12</v>
      </c>
      <c r="GX151" s="365" t="s">
        <v>13</v>
      </c>
      <c r="GY151" s="365" t="s">
        <v>14</v>
      </c>
      <c r="GZ151" s="365" t="s">
        <v>15</v>
      </c>
      <c r="HA151" s="362">
        <f>IF(GO151=24,1,GO151+1)</f>
        <v>11</v>
      </c>
      <c r="HB151" s="365" t="s">
        <v>5</v>
      </c>
      <c r="HC151" s="365" t="s">
        <v>6</v>
      </c>
      <c r="HD151" s="365" t="s">
        <v>7</v>
      </c>
      <c r="HE151" s="365" t="s">
        <v>8</v>
      </c>
      <c r="HF151" s="365" t="s">
        <v>9</v>
      </c>
      <c r="HG151" s="365" t="s">
        <v>10</v>
      </c>
      <c r="HH151" s="365" t="s">
        <v>11</v>
      </c>
      <c r="HI151" s="365" t="s">
        <v>12</v>
      </c>
      <c r="HJ151" s="365" t="s">
        <v>13</v>
      </c>
      <c r="HK151" s="365" t="s">
        <v>14</v>
      </c>
      <c r="HL151" s="365" t="s">
        <v>15</v>
      </c>
      <c r="HM151" s="362">
        <f>IF(HA151=24,1,HA151+1)</f>
        <v>12</v>
      </c>
      <c r="HN151" s="365" t="s">
        <v>5</v>
      </c>
      <c r="HO151" s="365" t="s">
        <v>6</v>
      </c>
      <c r="HP151" s="365" t="s">
        <v>7</v>
      </c>
      <c r="HQ151" s="365" t="s">
        <v>8</v>
      </c>
      <c r="HR151" s="365" t="s">
        <v>9</v>
      </c>
      <c r="HS151" s="365" t="s">
        <v>10</v>
      </c>
      <c r="HT151" s="365" t="s">
        <v>11</v>
      </c>
      <c r="HU151" s="365" t="s">
        <v>12</v>
      </c>
      <c r="HV151" s="365" t="s">
        <v>13</v>
      </c>
      <c r="HW151" s="365" t="s">
        <v>14</v>
      </c>
      <c r="HX151" s="365" t="s">
        <v>15</v>
      </c>
      <c r="HY151" s="362">
        <f>IF(HM151=24,1,HM151+1)</f>
        <v>13</v>
      </c>
      <c r="HZ151" s="365" t="s">
        <v>5</v>
      </c>
      <c r="IA151" s="365" t="s">
        <v>6</v>
      </c>
      <c r="IB151" s="365" t="s">
        <v>7</v>
      </c>
      <c r="IC151" s="365" t="s">
        <v>8</v>
      </c>
      <c r="ID151" s="365" t="s">
        <v>9</v>
      </c>
      <c r="IE151" s="365" t="s">
        <v>10</v>
      </c>
      <c r="IF151" s="365" t="s">
        <v>11</v>
      </c>
      <c r="IG151" s="365" t="s">
        <v>12</v>
      </c>
      <c r="IH151" s="365" t="s">
        <v>13</v>
      </c>
      <c r="II151" s="365" t="s">
        <v>14</v>
      </c>
      <c r="IJ151" s="365" t="s">
        <v>15</v>
      </c>
      <c r="IK151" s="362">
        <f>IF(HY151=24,1,HY151+1)</f>
        <v>14</v>
      </c>
      <c r="IL151" s="365" t="s">
        <v>5</v>
      </c>
      <c r="IM151" s="365" t="s">
        <v>6</v>
      </c>
      <c r="IN151" s="365" t="s">
        <v>7</v>
      </c>
      <c r="IO151" s="365" t="s">
        <v>8</v>
      </c>
      <c r="IP151" s="365" t="s">
        <v>9</v>
      </c>
      <c r="IQ151" s="365" t="s">
        <v>10</v>
      </c>
      <c r="IR151" s="365" t="s">
        <v>11</v>
      </c>
      <c r="IS151" s="365" t="s">
        <v>12</v>
      </c>
      <c r="IT151" s="365" t="s">
        <v>13</v>
      </c>
      <c r="IU151" s="365" t="s">
        <v>14</v>
      </c>
      <c r="IV151" s="365" t="s">
        <v>15</v>
      </c>
      <c r="IW151" s="362">
        <f>IF(IK151=24,1,IK151+1)</f>
        <v>15</v>
      </c>
      <c r="IX151" s="365" t="s">
        <v>5</v>
      </c>
      <c r="IY151" s="365" t="s">
        <v>6</v>
      </c>
      <c r="IZ151" s="365" t="s">
        <v>7</v>
      </c>
      <c r="JA151" s="365" t="s">
        <v>8</v>
      </c>
      <c r="JB151" s="365" t="s">
        <v>9</v>
      </c>
      <c r="JC151" s="365" t="s">
        <v>10</v>
      </c>
      <c r="JD151" s="365" t="s">
        <v>11</v>
      </c>
      <c r="JE151" s="365" t="s">
        <v>12</v>
      </c>
      <c r="JF151" s="365" t="s">
        <v>13</v>
      </c>
      <c r="JG151" s="365" t="s">
        <v>14</v>
      </c>
      <c r="JH151" s="365" t="s">
        <v>15</v>
      </c>
      <c r="JI151" s="362">
        <f>IF(IW151=24,1,IW151+1)</f>
        <v>16</v>
      </c>
      <c r="JJ151" s="365" t="s">
        <v>5</v>
      </c>
      <c r="JK151" s="365" t="s">
        <v>6</v>
      </c>
      <c r="JL151" s="365" t="s">
        <v>7</v>
      </c>
      <c r="JM151" s="365" t="s">
        <v>8</v>
      </c>
      <c r="JN151" s="365" t="s">
        <v>9</v>
      </c>
      <c r="JO151" s="365" t="s">
        <v>10</v>
      </c>
      <c r="JP151" s="365" t="s">
        <v>11</v>
      </c>
      <c r="JQ151" s="365" t="s">
        <v>12</v>
      </c>
      <c r="JR151" s="365" t="s">
        <v>13</v>
      </c>
      <c r="JS151" s="365" t="s">
        <v>14</v>
      </c>
      <c r="JT151" s="365" t="s">
        <v>15</v>
      </c>
      <c r="JU151" s="362">
        <f>IF(JI151=24,1,JI151+1)</f>
        <v>17</v>
      </c>
      <c r="JV151" s="365" t="s">
        <v>5</v>
      </c>
      <c r="JW151" s="365" t="s">
        <v>6</v>
      </c>
      <c r="JX151" s="365" t="s">
        <v>7</v>
      </c>
      <c r="JY151" s="365" t="s">
        <v>8</v>
      </c>
      <c r="JZ151" s="365" t="s">
        <v>9</v>
      </c>
      <c r="KA151" s="365" t="s">
        <v>10</v>
      </c>
      <c r="KB151" s="365" t="s">
        <v>11</v>
      </c>
      <c r="KC151" s="365" t="s">
        <v>12</v>
      </c>
      <c r="KD151" s="365" t="s">
        <v>13</v>
      </c>
      <c r="KE151" s="365" t="s">
        <v>14</v>
      </c>
      <c r="KF151" s="365" t="s">
        <v>15</v>
      </c>
      <c r="KG151" s="362">
        <f>IF(JU151=24,1,JU151+1)</f>
        <v>18</v>
      </c>
      <c r="KH151" s="365" t="s">
        <v>5</v>
      </c>
      <c r="KI151" s="365" t="s">
        <v>6</v>
      </c>
      <c r="KJ151" s="365" t="s">
        <v>7</v>
      </c>
      <c r="KK151" s="365" t="s">
        <v>8</v>
      </c>
      <c r="KL151" s="365" t="s">
        <v>9</v>
      </c>
      <c r="KM151" s="365" t="s">
        <v>10</v>
      </c>
      <c r="KN151" s="365" t="s">
        <v>11</v>
      </c>
      <c r="KO151" s="365" t="s">
        <v>12</v>
      </c>
      <c r="KP151" s="365" t="s">
        <v>13</v>
      </c>
      <c r="KQ151" s="365" t="s">
        <v>14</v>
      </c>
      <c r="KR151" s="365" t="s">
        <v>15</v>
      </c>
      <c r="KS151" s="362">
        <f>IF(KG151=24,1,KG151+1)</f>
        <v>19</v>
      </c>
      <c r="KT151" s="365" t="s">
        <v>5</v>
      </c>
      <c r="KU151" s="365" t="s">
        <v>6</v>
      </c>
      <c r="KV151" s="365" t="s">
        <v>7</v>
      </c>
      <c r="KW151" s="78"/>
      <c r="KX151" s="78"/>
      <c r="KY151" s="78"/>
      <c r="KZ151" s="78"/>
      <c r="LA151" s="78"/>
      <c r="LB151" s="78"/>
      <c r="LC151" s="78"/>
      <c r="LD151" s="78"/>
      <c r="LE151" s="78"/>
      <c r="LF151" s="78"/>
      <c r="LG151" s="78"/>
      <c r="LH151" s="78"/>
      <c r="LI151" s="78"/>
      <c r="LJ151" s="78"/>
      <c r="LK151" s="78"/>
      <c r="LL151" s="78"/>
      <c r="LM151" s="78"/>
      <c r="LN151" s="78"/>
      <c r="LO151" s="78"/>
      <c r="LP151" s="78"/>
      <c r="LQ151" s="78"/>
      <c r="LR151" s="78"/>
      <c r="LS151" s="78"/>
      <c r="LT151" s="78"/>
      <c r="LU151" s="78"/>
      <c r="LV151" s="78"/>
      <c r="LW151" s="78"/>
      <c r="LX151" s="78"/>
      <c r="LY151" s="78"/>
      <c r="LZ151" s="78"/>
      <c r="MA151" s="78"/>
      <c r="MB151" s="78"/>
      <c r="MC151" s="78"/>
      <c r="MD151" s="365" t="s">
        <v>5</v>
      </c>
      <c r="ME151" s="365" t="s">
        <v>6</v>
      </c>
      <c r="MF151" s="365" t="s">
        <v>7</v>
      </c>
      <c r="MG151" s="365" t="s">
        <v>8</v>
      </c>
      <c r="MH151" s="365" t="s">
        <v>9</v>
      </c>
      <c r="MI151" s="365" t="s">
        <v>10</v>
      </c>
      <c r="MJ151" s="365" t="s">
        <v>11</v>
      </c>
      <c r="MK151" s="365" t="s">
        <v>12</v>
      </c>
      <c r="ML151" s="365" t="s">
        <v>13</v>
      </c>
      <c r="MM151" s="365" t="s">
        <v>14</v>
      </c>
      <c r="MN151" s="365" t="s">
        <v>15</v>
      </c>
      <c r="MO151" s="362">
        <v>7</v>
      </c>
      <c r="MP151" s="365" t="s">
        <v>5</v>
      </c>
      <c r="MQ151" s="365" t="s">
        <v>6</v>
      </c>
      <c r="MR151" s="365" t="s">
        <v>7</v>
      </c>
      <c r="MS151" s="365" t="s">
        <v>8</v>
      </c>
      <c r="MT151" s="365" t="s">
        <v>9</v>
      </c>
      <c r="MU151" s="365" t="s">
        <v>10</v>
      </c>
      <c r="MV151" s="365" t="s">
        <v>11</v>
      </c>
      <c r="MW151" s="365" t="s">
        <v>12</v>
      </c>
      <c r="MX151" s="365" t="s">
        <v>13</v>
      </c>
      <c r="MY151" s="365" t="s">
        <v>14</v>
      </c>
      <c r="MZ151" s="365" t="s">
        <v>15</v>
      </c>
      <c r="NA151" s="362">
        <v>8</v>
      </c>
      <c r="NB151" s="365" t="s">
        <v>5</v>
      </c>
      <c r="NC151" s="365" t="s">
        <v>6</v>
      </c>
      <c r="ND151" s="365" t="s">
        <v>7</v>
      </c>
      <c r="NE151" s="365" t="s">
        <v>8</v>
      </c>
      <c r="NF151" s="365" t="s">
        <v>9</v>
      </c>
      <c r="NG151" s="365" t="s">
        <v>10</v>
      </c>
      <c r="NH151" s="365" t="s">
        <v>11</v>
      </c>
      <c r="NI151" s="365" t="s">
        <v>12</v>
      </c>
      <c r="NJ151" s="365" t="s">
        <v>13</v>
      </c>
      <c r="NK151" s="365" t="s">
        <v>14</v>
      </c>
      <c r="NL151" s="365" t="s">
        <v>15</v>
      </c>
      <c r="NM151" s="362">
        <f>IF(NA151=24,1,NA151+1)</f>
        <v>9</v>
      </c>
      <c r="NN151" s="365" t="s">
        <v>5</v>
      </c>
      <c r="NO151" s="365" t="s">
        <v>6</v>
      </c>
      <c r="NP151" s="365" t="s">
        <v>7</v>
      </c>
      <c r="NQ151" s="365" t="s">
        <v>8</v>
      </c>
      <c r="NR151" s="365" t="s">
        <v>9</v>
      </c>
      <c r="NS151" s="365" t="s">
        <v>10</v>
      </c>
      <c r="NT151" s="365" t="s">
        <v>11</v>
      </c>
      <c r="NU151" s="365" t="s">
        <v>12</v>
      </c>
      <c r="NV151" s="365" t="s">
        <v>13</v>
      </c>
      <c r="NW151" s="365" t="s">
        <v>14</v>
      </c>
      <c r="NX151" s="365" t="s">
        <v>15</v>
      </c>
      <c r="NY151" s="362">
        <f>IF(NM151=24,1,NM151+1)</f>
        <v>10</v>
      </c>
      <c r="NZ151" s="365" t="s">
        <v>5</v>
      </c>
      <c r="OA151" s="365" t="s">
        <v>6</v>
      </c>
      <c r="OB151" s="365" t="s">
        <v>7</v>
      </c>
      <c r="OC151" s="365" t="s">
        <v>8</v>
      </c>
      <c r="OD151" s="365" t="s">
        <v>9</v>
      </c>
      <c r="OE151" s="365" t="s">
        <v>10</v>
      </c>
      <c r="OF151" s="365" t="s">
        <v>11</v>
      </c>
      <c r="OG151" s="365" t="s">
        <v>12</v>
      </c>
      <c r="OH151" s="365" t="s">
        <v>13</v>
      </c>
      <c r="OI151" s="365" t="s">
        <v>14</v>
      </c>
      <c r="OJ151" s="365" t="s">
        <v>15</v>
      </c>
      <c r="OK151" s="362">
        <f>IF(NY151=24,1,NY151+1)</f>
        <v>11</v>
      </c>
      <c r="OL151" s="365" t="s">
        <v>5</v>
      </c>
      <c r="OM151" s="365" t="s">
        <v>6</v>
      </c>
      <c r="ON151" s="365" t="s">
        <v>7</v>
      </c>
      <c r="OO151" s="365" t="s">
        <v>8</v>
      </c>
      <c r="OP151" s="365" t="s">
        <v>9</v>
      </c>
      <c r="OQ151" s="365" t="s">
        <v>10</v>
      </c>
      <c r="OR151" s="365" t="s">
        <v>11</v>
      </c>
      <c r="OS151" s="365" t="s">
        <v>12</v>
      </c>
      <c r="OT151" s="365" t="s">
        <v>13</v>
      </c>
      <c r="OU151" s="365" t="s">
        <v>14</v>
      </c>
      <c r="OV151" s="365" t="s">
        <v>15</v>
      </c>
      <c r="OW151" s="362">
        <f>IF(OK151=24,1,OK151+1)</f>
        <v>12</v>
      </c>
      <c r="OX151" s="365" t="s">
        <v>5</v>
      </c>
      <c r="OY151" s="365" t="s">
        <v>6</v>
      </c>
      <c r="OZ151" s="365" t="s">
        <v>7</v>
      </c>
      <c r="PA151" s="365" t="s">
        <v>8</v>
      </c>
      <c r="PB151" s="365" t="s">
        <v>9</v>
      </c>
      <c r="PC151" s="365" t="s">
        <v>10</v>
      </c>
      <c r="PD151" s="365" t="s">
        <v>11</v>
      </c>
      <c r="PE151" s="365" t="s">
        <v>12</v>
      </c>
      <c r="PF151" s="365" t="s">
        <v>13</v>
      </c>
      <c r="PG151" s="365" t="s">
        <v>14</v>
      </c>
      <c r="PH151" s="365" t="s">
        <v>15</v>
      </c>
      <c r="PI151" s="362">
        <f>IF(OW151=24,1,OW151+1)</f>
        <v>13</v>
      </c>
      <c r="PJ151" s="365" t="s">
        <v>5</v>
      </c>
      <c r="PK151" s="365" t="s">
        <v>6</v>
      </c>
      <c r="PL151" s="365" t="s">
        <v>7</v>
      </c>
      <c r="PM151" s="365" t="s">
        <v>8</v>
      </c>
      <c r="PN151" s="365" t="s">
        <v>9</v>
      </c>
      <c r="PO151" s="365" t="s">
        <v>10</v>
      </c>
      <c r="PP151" s="365" t="s">
        <v>11</v>
      </c>
      <c r="PQ151" s="365" t="s">
        <v>12</v>
      </c>
      <c r="PR151" s="365" t="s">
        <v>13</v>
      </c>
      <c r="PS151" s="365" t="s">
        <v>14</v>
      </c>
      <c r="PT151" s="365" t="s">
        <v>15</v>
      </c>
      <c r="PU151" s="362">
        <f>IF(PI151=24,1,PI151+1)</f>
        <v>14</v>
      </c>
      <c r="PV151" s="365" t="s">
        <v>5</v>
      </c>
      <c r="PW151" s="365" t="s">
        <v>6</v>
      </c>
      <c r="PX151" s="365" t="s">
        <v>7</v>
      </c>
      <c r="PY151" s="365" t="s">
        <v>8</v>
      </c>
      <c r="PZ151" s="365" t="s">
        <v>9</v>
      </c>
      <c r="QA151" s="365" t="s">
        <v>10</v>
      </c>
      <c r="QB151" s="365" t="s">
        <v>11</v>
      </c>
      <c r="QC151" s="365" t="s">
        <v>12</v>
      </c>
      <c r="QD151" s="365" t="s">
        <v>13</v>
      </c>
      <c r="QE151" s="365" t="s">
        <v>14</v>
      </c>
      <c r="QF151" s="365" t="s">
        <v>15</v>
      </c>
      <c r="QG151" s="362">
        <f>IF(PU151=24,1,PU151+1)</f>
        <v>15</v>
      </c>
      <c r="QH151" s="365" t="s">
        <v>5</v>
      </c>
      <c r="QI151" s="365" t="s">
        <v>6</v>
      </c>
      <c r="QJ151" s="365" t="s">
        <v>7</v>
      </c>
      <c r="QK151" s="365" t="s">
        <v>8</v>
      </c>
      <c r="QL151" s="365" t="s">
        <v>9</v>
      </c>
      <c r="QM151" s="365" t="s">
        <v>10</v>
      </c>
      <c r="QN151" s="365" t="s">
        <v>11</v>
      </c>
      <c r="QO151" s="365" t="s">
        <v>12</v>
      </c>
      <c r="QP151" s="365" t="s">
        <v>13</v>
      </c>
      <c r="QQ151" s="365" t="s">
        <v>14</v>
      </c>
      <c r="QR151" s="365" t="s">
        <v>15</v>
      </c>
      <c r="QS151" s="362">
        <f>IF(QG151=24,1,QG151+1)</f>
        <v>16</v>
      </c>
      <c r="QT151" s="365" t="s">
        <v>5</v>
      </c>
      <c r="QU151" s="365" t="s">
        <v>6</v>
      </c>
      <c r="QV151" s="365" t="s">
        <v>7</v>
      </c>
      <c r="QW151" s="365" t="s">
        <v>8</v>
      </c>
      <c r="QX151" s="365" t="s">
        <v>9</v>
      </c>
      <c r="QY151" s="365" t="s">
        <v>10</v>
      </c>
      <c r="QZ151" s="365" t="s">
        <v>11</v>
      </c>
      <c r="RA151" s="365" t="s">
        <v>12</v>
      </c>
      <c r="RB151" s="365" t="s">
        <v>13</v>
      </c>
      <c r="RC151" s="365" t="s">
        <v>14</v>
      </c>
      <c r="RD151" s="365" t="s">
        <v>15</v>
      </c>
      <c r="RE151" s="362">
        <f>IF(QS151=24,1,QS151+1)</f>
        <v>17</v>
      </c>
      <c r="RF151" s="365" t="s">
        <v>5</v>
      </c>
      <c r="RG151" s="365" t="s">
        <v>6</v>
      </c>
      <c r="RH151" s="365" t="s">
        <v>7</v>
      </c>
      <c r="RI151" s="365" t="s">
        <v>8</v>
      </c>
      <c r="RJ151" s="365" t="s">
        <v>9</v>
      </c>
      <c r="RK151" s="365" t="s">
        <v>10</v>
      </c>
      <c r="RL151" s="365" t="s">
        <v>11</v>
      </c>
      <c r="RM151" s="365" t="s">
        <v>12</v>
      </c>
      <c r="RN151" s="365" t="s">
        <v>13</v>
      </c>
      <c r="RO151" s="365" t="s">
        <v>14</v>
      </c>
      <c r="RP151" s="365" t="s">
        <v>15</v>
      </c>
      <c r="RQ151" s="362">
        <f>IF(RE151=24,1,RE151+1)</f>
        <v>18</v>
      </c>
      <c r="RR151" s="365" t="s">
        <v>5</v>
      </c>
      <c r="RS151" s="365" t="s">
        <v>6</v>
      </c>
      <c r="RT151" s="365" t="s">
        <v>7</v>
      </c>
      <c r="RU151" s="365" t="s">
        <v>8</v>
      </c>
      <c r="RV151" s="365" t="s">
        <v>9</v>
      </c>
      <c r="RW151" s="365" t="s">
        <v>10</v>
      </c>
      <c r="RX151" s="365" t="s">
        <v>11</v>
      </c>
      <c r="RY151" s="365" t="s">
        <v>12</v>
      </c>
      <c r="RZ151" s="365" t="s">
        <v>13</v>
      </c>
      <c r="SA151" s="365" t="s">
        <v>14</v>
      </c>
      <c r="SB151" s="365" t="s">
        <v>15</v>
      </c>
      <c r="SC151" s="362">
        <f>IF(RQ151=24,1,RQ151+1)</f>
        <v>19</v>
      </c>
      <c r="SD151" s="365" t="s">
        <v>5</v>
      </c>
      <c r="SE151" s="365" t="s">
        <v>6</v>
      </c>
      <c r="SF151" s="365" t="s">
        <v>7</v>
      </c>
      <c r="SG151" s="365" t="s">
        <v>8</v>
      </c>
      <c r="SH151" s="365" t="s">
        <v>9</v>
      </c>
      <c r="SI151" s="365" t="s">
        <v>10</v>
      </c>
      <c r="SJ151" s="365" t="s">
        <v>11</v>
      </c>
      <c r="SK151" s="365" t="s">
        <v>12</v>
      </c>
      <c r="SL151" s="365" t="s">
        <v>13</v>
      </c>
      <c r="SM151" s="365" t="s">
        <v>14</v>
      </c>
      <c r="SN151" s="365" t="s">
        <v>15</v>
      </c>
      <c r="SO151" s="362">
        <f>IF(SC151=24,1,SC151+1)</f>
        <v>20</v>
      </c>
      <c r="SP151" s="365" t="s">
        <v>5</v>
      </c>
      <c r="SQ151" s="365" t="s">
        <v>6</v>
      </c>
      <c r="SR151" s="365" t="s">
        <v>7</v>
      </c>
      <c r="SS151" s="365" t="s">
        <v>8</v>
      </c>
      <c r="ST151" s="365" t="s">
        <v>9</v>
      </c>
      <c r="SU151" s="365" t="s">
        <v>10</v>
      </c>
      <c r="SV151" s="365" t="s">
        <v>11</v>
      </c>
      <c r="SW151" s="365" t="s">
        <v>12</v>
      </c>
      <c r="SX151" s="365" t="s">
        <v>13</v>
      </c>
      <c r="SY151" s="365" t="s">
        <v>14</v>
      </c>
      <c r="SZ151" s="365" t="s">
        <v>15</v>
      </c>
      <c r="TA151" s="362">
        <v>21</v>
      </c>
      <c r="TB151" s="365" t="s">
        <v>5</v>
      </c>
      <c r="TC151" s="365" t="s">
        <v>6</v>
      </c>
      <c r="TD151" s="365" t="s">
        <v>7</v>
      </c>
      <c r="TE151" s="365" t="s">
        <v>8</v>
      </c>
      <c r="TF151" s="365" t="s">
        <v>9</v>
      </c>
      <c r="TG151" s="365" t="s">
        <v>10</v>
      </c>
      <c r="TH151" s="365" t="s">
        <v>11</v>
      </c>
      <c r="TI151" s="365" t="s">
        <v>12</v>
      </c>
      <c r="TJ151" s="365" t="s">
        <v>13</v>
      </c>
      <c r="TK151" s="365" t="s">
        <v>14</v>
      </c>
      <c r="TL151" s="365" t="s">
        <v>15</v>
      </c>
      <c r="TM151" s="362">
        <f>IF(TA151=24,1,TA151+1)</f>
        <v>22</v>
      </c>
      <c r="TN151" s="365" t="s">
        <v>5</v>
      </c>
      <c r="TO151" s="365" t="s">
        <v>6</v>
      </c>
      <c r="TP151" s="365" t="s">
        <v>7</v>
      </c>
      <c r="TQ151" s="365" t="s">
        <v>8</v>
      </c>
      <c r="TR151" s="365" t="s">
        <v>9</v>
      </c>
      <c r="TS151" s="365" t="s">
        <v>10</v>
      </c>
      <c r="TT151" s="365" t="s">
        <v>11</v>
      </c>
      <c r="TU151" s="365" t="s">
        <v>12</v>
      </c>
      <c r="TV151" s="365" t="s">
        <v>13</v>
      </c>
      <c r="TW151" s="365" t="s">
        <v>14</v>
      </c>
      <c r="TX151" s="365" t="s">
        <v>15</v>
      </c>
      <c r="TY151" s="362">
        <f>IF(TM151=24,1,TM151+1)</f>
        <v>23</v>
      </c>
      <c r="TZ151" s="365" t="s">
        <v>5</v>
      </c>
      <c r="UA151" s="365" t="s">
        <v>6</v>
      </c>
      <c r="UB151" s="365" t="s">
        <v>7</v>
      </c>
      <c r="UC151" s="365" t="s">
        <v>8</v>
      </c>
      <c r="UD151" s="365" t="s">
        <v>9</v>
      </c>
      <c r="UE151" s="365" t="s">
        <v>10</v>
      </c>
      <c r="UF151" s="365" t="s">
        <v>11</v>
      </c>
      <c r="UG151" s="365" t="s">
        <v>12</v>
      </c>
      <c r="UH151" s="365" t="s">
        <v>13</v>
      </c>
      <c r="UI151" s="365" t="s">
        <v>14</v>
      </c>
      <c r="UJ151" s="365" t="s">
        <v>15</v>
      </c>
      <c r="UK151" s="362">
        <f>IF(TY151=24,1,TY151+1)</f>
        <v>24</v>
      </c>
      <c r="UL151" s="365" t="s">
        <v>5</v>
      </c>
      <c r="UM151" s="365" t="s">
        <v>6</v>
      </c>
      <c r="UN151" s="365" t="s">
        <v>7</v>
      </c>
      <c r="UO151" s="365" t="s">
        <v>8</v>
      </c>
      <c r="UP151" s="365" t="s">
        <v>9</v>
      </c>
      <c r="UQ151" s="365" t="s">
        <v>10</v>
      </c>
      <c r="UR151" s="365" t="s">
        <v>11</v>
      </c>
      <c r="US151" s="365" t="s">
        <v>12</v>
      </c>
      <c r="UT151" s="365" t="s">
        <v>13</v>
      </c>
      <c r="UU151" s="365" t="s">
        <v>14</v>
      </c>
      <c r="UV151" s="365" t="s">
        <v>15</v>
      </c>
      <c r="UW151" s="362">
        <f>IF(UK151=24,1,UK151+1)</f>
        <v>1</v>
      </c>
      <c r="UX151" s="365" t="s">
        <v>5</v>
      </c>
      <c r="UY151" s="365" t="s">
        <v>6</v>
      </c>
      <c r="UZ151" s="365" t="s">
        <v>7</v>
      </c>
      <c r="VA151" s="365" t="s">
        <v>8</v>
      </c>
      <c r="VB151" s="365" t="s">
        <v>9</v>
      </c>
      <c r="VC151" s="365" t="s">
        <v>10</v>
      </c>
      <c r="VD151" s="365" t="s">
        <v>11</v>
      </c>
      <c r="VE151" s="365" t="s">
        <v>12</v>
      </c>
      <c r="VF151" s="365" t="s">
        <v>13</v>
      </c>
      <c r="VG151" s="365" t="s">
        <v>14</v>
      </c>
      <c r="VH151" s="365" t="s">
        <v>15</v>
      </c>
      <c r="VI151" s="362">
        <f>IF(UW151=24,1,UW151+1)</f>
        <v>2</v>
      </c>
      <c r="VJ151" s="365" t="s">
        <v>5</v>
      </c>
      <c r="VK151" s="365" t="s">
        <v>6</v>
      </c>
      <c r="VL151" s="365" t="s">
        <v>7</v>
      </c>
      <c r="VM151" s="365" t="s">
        <v>8</v>
      </c>
      <c r="VN151" s="365" t="s">
        <v>9</v>
      </c>
      <c r="VO151" s="365" t="s">
        <v>10</v>
      </c>
      <c r="VP151" s="365" t="s">
        <v>11</v>
      </c>
      <c r="VQ151" s="365" t="s">
        <v>12</v>
      </c>
      <c r="VR151" s="365" t="s">
        <v>13</v>
      </c>
      <c r="VS151" s="365" t="s">
        <v>14</v>
      </c>
      <c r="VT151" s="365" t="s">
        <v>15</v>
      </c>
      <c r="VU151" s="362">
        <f>IF(VI151=24,1,VI151+1)</f>
        <v>3</v>
      </c>
      <c r="VV151" s="365" t="s">
        <v>5</v>
      </c>
      <c r="VW151" s="365" t="s">
        <v>6</v>
      </c>
      <c r="VX151" s="365" t="s">
        <v>7</v>
      </c>
      <c r="VY151" s="365" t="s">
        <v>8</v>
      </c>
      <c r="VZ151" s="365" t="s">
        <v>9</v>
      </c>
      <c r="WA151" s="365" t="s">
        <v>10</v>
      </c>
      <c r="WB151" s="365" t="s">
        <v>11</v>
      </c>
      <c r="WC151" s="365" t="s">
        <v>12</v>
      </c>
      <c r="WD151" s="365" t="s">
        <v>13</v>
      </c>
      <c r="WE151" s="365" t="s">
        <v>14</v>
      </c>
      <c r="WF151" s="365" t="s">
        <v>15</v>
      </c>
      <c r="WG151" s="362">
        <f>IF(VU151=24,1,VU151+1)</f>
        <v>4</v>
      </c>
      <c r="WH151" s="365" t="s">
        <v>5</v>
      </c>
      <c r="WI151" s="365" t="s">
        <v>6</v>
      </c>
      <c r="WJ151" s="365" t="s">
        <v>7</v>
      </c>
      <c r="WK151" s="365" t="s">
        <v>8</v>
      </c>
      <c r="WL151" s="365" t="s">
        <v>9</v>
      </c>
      <c r="WM151" s="365" t="s">
        <v>10</v>
      </c>
      <c r="WN151" s="365" t="s">
        <v>11</v>
      </c>
      <c r="WO151" s="365" t="s">
        <v>12</v>
      </c>
      <c r="WP151" s="365" t="s">
        <v>13</v>
      </c>
      <c r="WQ151" s="365" t="s">
        <v>14</v>
      </c>
      <c r="WR151" s="365" t="s">
        <v>15</v>
      </c>
      <c r="WS151" s="362">
        <f>IF(WG151=24,1,WG151+1)</f>
        <v>5</v>
      </c>
      <c r="WT151" s="365" t="s">
        <v>5</v>
      </c>
      <c r="WU151" s="365" t="s">
        <v>6</v>
      </c>
      <c r="WV151" s="365" t="s">
        <v>7</v>
      </c>
      <c r="WW151" s="365" t="s">
        <v>8</v>
      </c>
      <c r="WX151" s="365" t="s">
        <v>9</v>
      </c>
      <c r="WY151" s="365" t="s">
        <v>10</v>
      </c>
      <c r="WZ151" s="365" t="s">
        <v>11</v>
      </c>
      <c r="XA151" s="365" t="s">
        <v>12</v>
      </c>
      <c r="XB151" s="365" t="s">
        <v>13</v>
      </c>
      <c r="XC151" s="365" t="s">
        <v>14</v>
      </c>
      <c r="XD151" s="365" t="s">
        <v>15</v>
      </c>
      <c r="XE151" s="362">
        <f>IF(WS151=24,1,WS151+1)</f>
        <v>6</v>
      </c>
      <c r="XF151" s="365" t="s">
        <v>5</v>
      </c>
      <c r="XG151" s="365" t="s">
        <v>6</v>
      </c>
      <c r="XH151" s="365" t="s">
        <v>7</v>
      </c>
      <c r="XI151" s="365" t="s">
        <v>8</v>
      </c>
      <c r="XJ151" s="365" t="s">
        <v>9</v>
      </c>
      <c r="XK151" s="365" t="s">
        <v>10</v>
      </c>
      <c r="XL151" s="365" t="s">
        <v>11</v>
      </c>
      <c r="XM151" s="365" t="s">
        <v>12</v>
      </c>
      <c r="XN151" s="365" t="s">
        <v>13</v>
      </c>
      <c r="XO151" s="365" t="s">
        <v>14</v>
      </c>
      <c r="XP151" s="365" t="s">
        <v>15</v>
      </c>
      <c r="XQ151" s="362">
        <f>IF(XE151=24,1,XE151+1)</f>
        <v>7</v>
      </c>
    </row>
    <row r="152" spans="1:641" ht="24.95" customHeight="1" thickBot="1"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</row>
    <row r="153" spans="1:641" ht="24.95" customHeight="1" thickBot="1">
      <c r="A153" s="506"/>
      <c r="B153" s="506"/>
      <c r="C153" s="1279" t="s">
        <v>422</v>
      </c>
      <c r="D153" s="1280"/>
      <c r="E153" s="1182" t="s">
        <v>423</v>
      </c>
      <c r="F153" s="1183"/>
      <c r="G153" s="1183"/>
      <c r="H153" s="1184"/>
      <c r="I153" s="1199" t="s">
        <v>432</v>
      </c>
      <c r="J153" s="1200"/>
      <c r="K153" s="1200"/>
      <c r="L153" s="1200"/>
      <c r="M153" s="1200"/>
      <c r="N153" s="1200"/>
      <c r="O153" s="1200"/>
      <c r="P153" s="1200"/>
      <c r="Q153" s="1200"/>
      <c r="R153" s="1200"/>
      <c r="S153" s="1200"/>
      <c r="T153" s="1201"/>
      <c r="U153" s="1166" t="s">
        <v>424</v>
      </c>
      <c r="V153" s="1167"/>
      <c r="EK153" s="1182" t="s">
        <v>423</v>
      </c>
      <c r="EL153" s="1183"/>
      <c r="EM153" s="1183"/>
      <c r="EN153" s="1184"/>
      <c r="EO153" s="1199" t="s">
        <v>432</v>
      </c>
      <c r="EP153" s="1200"/>
      <c r="EQ153" s="1200"/>
      <c r="ER153" s="1200"/>
      <c r="ES153" s="1200"/>
      <c r="ET153" s="1200"/>
      <c r="EU153" s="1200"/>
      <c r="EV153" s="1200"/>
      <c r="EW153" s="1200"/>
      <c r="EX153" s="1200"/>
      <c r="EY153" s="1200"/>
      <c r="EZ153" s="1201"/>
      <c r="FA153" s="1166" t="s">
        <v>424</v>
      </c>
      <c r="FB153" s="1167"/>
    </row>
  </sheetData>
  <mergeCells count="973">
    <mergeCell ref="FF60:FG60"/>
    <mergeCell ref="FH60:FR60"/>
    <mergeCell ref="FS60:FV60"/>
    <mergeCell ref="FU61:FV61"/>
    <mergeCell ref="FW61:GG61"/>
    <mergeCell ref="GH61:GK61"/>
    <mergeCell ref="DU63:HL63"/>
    <mergeCell ref="DU52:ID52"/>
    <mergeCell ref="FO56:FQ56"/>
    <mergeCell ref="FR56:FV56"/>
    <mergeCell ref="FO57:FQ57"/>
    <mergeCell ref="FS57:FT57"/>
    <mergeCell ref="FU57:FW57"/>
    <mergeCell ref="FI53:FK53"/>
    <mergeCell ref="FL53:FP53"/>
    <mergeCell ref="FI54:FK54"/>
    <mergeCell ref="FM54:FN54"/>
    <mergeCell ref="FO54:FQ54"/>
    <mergeCell ref="GI62:GJ62"/>
    <mergeCell ref="GK62:GW62"/>
    <mergeCell ref="DU66:IK66"/>
    <mergeCell ref="E78:DT78"/>
    <mergeCell ref="E66:DT66"/>
    <mergeCell ref="GI64:GT64"/>
    <mergeCell ref="GX64:HI64"/>
    <mergeCell ref="BN93:CI93"/>
    <mergeCell ref="AC97:AR97"/>
    <mergeCell ref="E142:I142"/>
    <mergeCell ref="C153:D153"/>
    <mergeCell ref="B123:C123"/>
    <mergeCell ref="B137:C137"/>
    <mergeCell ref="B128:C128"/>
    <mergeCell ref="B133:C133"/>
    <mergeCell ref="I153:T153"/>
    <mergeCell ref="B120:C120"/>
    <mergeCell ref="B131:C131"/>
    <mergeCell ref="E143:I143"/>
    <mergeCell ref="B124:C124"/>
    <mergeCell ref="B132:C132"/>
    <mergeCell ref="B134:C134"/>
    <mergeCell ref="B127:C127"/>
    <mergeCell ref="B126:C126"/>
    <mergeCell ref="A121:BD121"/>
    <mergeCell ref="B135:C135"/>
    <mergeCell ref="D72:D73"/>
    <mergeCell ref="C76:D76"/>
    <mergeCell ref="A68:C73"/>
    <mergeCell ref="A4:D4"/>
    <mergeCell ref="B33:D38"/>
    <mergeCell ref="B46:D47"/>
    <mergeCell ref="A62:C62"/>
    <mergeCell ref="B106:C106"/>
    <mergeCell ref="B29:D30"/>
    <mergeCell ref="B95:C96"/>
    <mergeCell ref="B12:D13"/>
    <mergeCell ref="B24:D25"/>
    <mergeCell ref="B50:C50"/>
    <mergeCell ref="A20:D20"/>
    <mergeCell ref="C21:D21"/>
    <mergeCell ref="B97:C98"/>
    <mergeCell ref="B99:C100"/>
    <mergeCell ref="B105:C105"/>
    <mergeCell ref="A80:C80"/>
    <mergeCell ref="B92:D92"/>
    <mergeCell ref="B102:D102"/>
    <mergeCell ref="B104:C104"/>
    <mergeCell ref="B103:C103"/>
    <mergeCell ref="B93:C94"/>
    <mergeCell ref="C77:D77"/>
    <mergeCell ref="A81:C82"/>
    <mergeCell ref="A78:C78"/>
    <mergeCell ref="D68:D69"/>
    <mergeCell ref="D70:D71"/>
    <mergeCell ref="D74:D75"/>
    <mergeCell ref="A76:B77"/>
    <mergeCell ref="BS123:CB123"/>
    <mergeCell ref="AO123:AX123"/>
    <mergeCell ref="AY123:AZ123"/>
    <mergeCell ref="B116:C116"/>
    <mergeCell ref="B117:C117"/>
    <mergeCell ref="BJ123:BL123"/>
    <mergeCell ref="BM123:BN123"/>
    <mergeCell ref="B110:C110"/>
    <mergeCell ref="B108:C108"/>
    <mergeCell ref="B115:C115"/>
    <mergeCell ref="B118:C118"/>
    <mergeCell ref="B114:C114"/>
    <mergeCell ref="B109:C109"/>
    <mergeCell ref="I111:K111"/>
    <mergeCell ref="AV71:AY71"/>
    <mergeCell ref="H112:L112"/>
    <mergeCell ref="Q93:AL93"/>
    <mergeCell ref="B107:C107"/>
    <mergeCell ref="E153:H153"/>
    <mergeCell ref="B136:C136"/>
    <mergeCell ref="E145:I145"/>
    <mergeCell ref="E146:I146"/>
    <mergeCell ref="FQ123:FY123"/>
    <mergeCell ref="B125:C125"/>
    <mergeCell ref="B119:C119"/>
    <mergeCell ref="E144:I144"/>
    <mergeCell ref="E147:I147"/>
    <mergeCell ref="FA153:FB153"/>
    <mergeCell ref="BE129:CO129"/>
    <mergeCell ref="BE121:CO121"/>
    <mergeCell ref="CP129:FZ129"/>
    <mergeCell ref="EK153:EN153"/>
    <mergeCell ref="EO153:EZ153"/>
    <mergeCell ref="EV123:EX123"/>
    <mergeCell ref="DR123:DT123"/>
    <mergeCell ref="DU123:DV123"/>
    <mergeCell ref="FA123:FD123"/>
    <mergeCell ref="EM123:EU123"/>
    <mergeCell ref="BA123:BI123"/>
    <mergeCell ref="CN123:CP123"/>
    <mergeCell ref="GC123:GD123"/>
    <mergeCell ref="EY123:EZ123"/>
    <mergeCell ref="AC123:AH123"/>
    <mergeCell ref="GE123:GH123"/>
    <mergeCell ref="AI123:AJ123"/>
    <mergeCell ref="AK123:AN123"/>
    <mergeCell ref="FZ123:GB123"/>
    <mergeCell ref="AP93:BK93"/>
    <mergeCell ref="L69:M69"/>
    <mergeCell ref="BE111:BG111"/>
    <mergeCell ref="DV115:DX115"/>
    <mergeCell ref="EH115:EJ115"/>
    <mergeCell ref="ES115:EU115"/>
    <mergeCell ref="EA123:EJ123"/>
    <mergeCell ref="DI123:DQ123"/>
    <mergeCell ref="EK123:EL123"/>
    <mergeCell ref="FO123:FP123"/>
    <mergeCell ref="BD112:BH112"/>
    <mergeCell ref="DU116:DY116"/>
    <mergeCell ref="EG116:EK116"/>
    <mergeCell ref="ER116:EV116"/>
    <mergeCell ref="CQ123:CR123"/>
    <mergeCell ref="CC123:CD123"/>
    <mergeCell ref="CE123:CM123"/>
    <mergeCell ref="GS123:HA123"/>
    <mergeCell ref="FE123:FN123"/>
    <mergeCell ref="HB123:HD123"/>
    <mergeCell ref="GQ123:GR123"/>
    <mergeCell ref="U153:V153"/>
    <mergeCell ref="B111:C111"/>
    <mergeCell ref="B112:C112"/>
    <mergeCell ref="FC116:FG116"/>
    <mergeCell ref="FN116:FR116"/>
    <mergeCell ref="FY116:GC116"/>
    <mergeCell ref="GJ116:GN116"/>
    <mergeCell ref="AT114:AX114"/>
    <mergeCell ref="BK114:BO114"/>
    <mergeCell ref="BV114:BZ114"/>
    <mergeCell ref="CK114:CO114"/>
    <mergeCell ref="CV114:CZ114"/>
    <mergeCell ref="DK114:DO114"/>
    <mergeCell ref="CS123:CV123"/>
    <mergeCell ref="CW123:DF123"/>
    <mergeCell ref="DG123:DH123"/>
    <mergeCell ref="BO123:BR123"/>
    <mergeCell ref="CJ117:CV117"/>
    <mergeCell ref="CI118:CW118"/>
    <mergeCell ref="DW123:DZ123"/>
    <mergeCell ref="AF77:AG77"/>
    <mergeCell ref="BB77:BF77"/>
    <mergeCell ref="BG77:BH77"/>
    <mergeCell ref="CA99:CP99"/>
    <mergeCell ref="EV99:FK99"/>
    <mergeCell ref="DK99:DZ99"/>
    <mergeCell ref="AV97:BK97"/>
    <mergeCell ref="DD76:DM76"/>
    <mergeCell ref="DN76:DO76"/>
    <mergeCell ref="DO77:DZ77"/>
    <mergeCell ref="DB76:DC76"/>
    <mergeCell ref="DU78:HX78"/>
    <mergeCell ref="AH77:AN77"/>
    <mergeCell ref="AO77:AS77"/>
    <mergeCell ref="AT77:AU77"/>
    <mergeCell ref="AV77:BA77"/>
    <mergeCell ref="BI77:BO77"/>
    <mergeCell ref="CW77:DC77"/>
    <mergeCell ref="BU77:BV77"/>
    <mergeCell ref="FK103:FW103"/>
    <mergeCell ref="AP99:BE99"/>
    <mergeCell ref="CS99:DH99"/>
    <mergeCell ref="CO96:DQ96"/>
    <mergeCell ref="AG96:AN96"/>
    <mergeCell ref="AQ96:BF96"/>
    <mergeCell ref="DK93:DZ93"/>
    <mergeCell ref="EC93:EX93"/>
    <mergeCell ref="DJ4:IL4"/>
    <mergeCell ref="AC25:AH25"/>
    <mergeCell ref="Q28:EA28"/>
    <mergeCell ref="CJ15:CN15"/>
    <mergeCell ref="DD16:DF16"/>
    <mergeCell ref="DG16:DH16"/>
    <mergeCell ref="AI26:AM26"/>
    <mergeCell ref="CI77:CO77"/>
    <mergeCell ref="CP77:CT77"/>
    <mergeCell ref="CF76:CG76"/>
    <mergeCell ref="CH76:CI76"/>
    <mergeCell ref="AN26:AW26"/>
    <mergeCell ref="U71:X71"/>
    <mergeCell ref="AE76:AF76"/>
    <mergeCell ref="AG76:AH76"/>
    <mergeCell ref="AM76:AN76"/>
    <mergeCell ref="AB47:AW47"/>
    <mergeCell ref="CY18:DC18"/>
    <mergeCell ref="DD18:DW18"/>
    <mergeCell ref="CY19:DH19"/>
    <mergeCell ref="E102:AU102"/>
    <mergeCell ref="T33:W33"/>
    <mergeCell ref="X33:AU33"/>
    <mergeCell ref="T34:Y34"/>
    <mergeCell ref="Z34:AS34"/>
    <mergeCell ref="AT34:AU34"/>
    <mergeCell ref="Z35:AA35"/>
    <mergeCell ref="AB46:AD46"/>
    <mergeCell ref="AE46:AW46"/>
    <mergeCell ref="BO47:BX47"/>
    <mergeCell ref="BV71:BY71"/>
    <mergeCell ref="DO19:DR19"/>
    <mergeCell ref="DS19:DU19"/>
    <mergeCell ref="DV19:DW19"/>
    <mergeCell ref="Q23:EA23"/>
    <mergeCell ref="N69:O69"/>
    <mergeCell ref="BT76:BU76"/>
    <mergeCell ref="CB77:CF77"/>
    <mergeCell ref="CG77:CH77"/>
    <mergeCell ref="BF76:BG76"/>
    <mergeCell ref="KI96:KX96"/>
    <mergeCell ref="DU97:EJ97"/>
    <mergeCell ref="EM97:FB97"/>
    <mergeCell ref="FE97:FT97"/>
    <mergeCell ref="HW97:IM97"/>
    <mergeCell ref="IP97:JF97"/>
    <mergeCell ref="HH100:HW100"/>
    <mergeCell ref="HZ100:IO100"/>
    <mergeCell ref="IR100:JG100"/>
    <mergeCell ref="DT96:EJ96"/>
    <mergeCell ref="EM96:FC96"/>
    <mergeCell ref="FF96:FU96"/>
    <mergeCell ref="GP96:GW96"/>
    <mergeCell ref="KA100:KP100"/>
    <mergeCell ref="JI100:JX100"/>
    <mergeCell ref="DP100:EE100"/>
    <mergeCell ref="FF100:FU100"/>
    <mergeCell ref="EJ100:EY100"/>
    <mergeCell ref="IX94:JM94"/>
    <mergeCell ref="HJ99:IL99"/>
    <mergeCell ref="JP94:KE94"/>
    <mergeCell ref="IF94:IU94"/>
    <mergeCell ref="JI93:JX93"/>
    <mergeCell ref="HN94:IC94"/>
    <mergeCell ref="BI99:BX99"/>
    <mergeCell ref="EC99:ER99"/>
    <mergeCell ref="HR96:IT96"/>
    <mergeCell ref="IW96:JM96"/>
    <mergeCell ref="JP96:KF96"/>
    <mergeCell ref="FA93:FP93"/>
    <mergeCell ref="HM64:HX64"/>
    <mergeCell ref="HX117:II117"/>
    <mergeCell ref="HT118:IN118"/>
    <mergeCell ref="HX119:II119"/>
    <mergeCell ref="HT120:IN120"/>
    <mergeCell ref="M114:Q114"/>
    <mergeCell ref="AH114:AL114"/>
    <mergeCell ref="HT112:IN112"/>
    <mergeCell ref="N113:P113"/>
    <mergeCell ref="AI113:AK113"/>
    <mergeCell ref="AU113:AW113"/>
    <mergeCell ref="BL113:BN113"/>
    <mergeCell ref="BW113:BY113"/>
    <mergeCell ref="CL113:CN113"/>
    <mergeCell ref="CW113:CY113"/>
    <mergeCell ref="DL113:DN113"/>
    <mergeCell ref="HX113:II113"/>
    <mergeCell ref="HT116:IN116"/>
    <mergeCell ref="HT114:IN114"/>
    <mergeCell ref="FD115:FF115"/>
    <mergeCell ref="FO115:FQ115"/>
    <mergeCell ref="FZ115:GB115"/>
    <mergeCell ref="GK115:GM115"/>
    <mergeCell ref="HX115:II115"/>
    <mergeCell ref="FJ104:FX104"/>
    <mergeCell ref="HT104:IN104"/>
    <mergeCell ref="HX105:II105"/>
    <mergeCell ref="HT106:IN106"/>
    <mergeCell ref="HX107:II107"/>
    <mergeCell ref="HT108:IN108"/>
    <mergeCell ref="AD109:AF109"/>
    <mergeCell ref="HX109:II109"/>
    <mergeCell ref="AC110:AG110"/>
    <mergeCell ref="HT110:IN110"/>
    <mergeCell ref="HX111:II111"/>
    <mergeCell ref="AC24:AE24"/>
    <mergeCell ref="CL93:DG93"/>
    <mergeCell ref="HX103:II103"/>
    <mergeCell ref="AZ18:BS18"/>
    <mergeCell ref="AU19:BD19"/>
    <mergeCell ref="BE19:BJ19"/>
    <mergeCell ref="BK19:BN19"/>
    <mergeCell ref="BO19:BQ19"/>
    <mergeCell ref="BR19:BS19"/>
    <mergeCell ref="AQ36:AT36"/>
    <mergeCell ref="AU36:BX36"/>
    <mergeCell ref="DI19:DN19"/>
    <mergeCell ref="AQ37:AV37"/>
    <mergeCell ref="AX29:AZ29"/>
    <mergeCell ref="BA29:BO29"/>
    <mergeCell ref="AX30:BO30"/>
    <mergeCell ref="AY24:BA24"/>
    <mergeCell ref="AY25:BD25"/>
    <mergeCell ref="BE26:BI26"/>
    <mergeCell ref="BJ26:BS26"/>
    <mergeCell ref="CZ30:DL30"/>
    <mergeCell ref="CY36:EB36"/>
    <mergeCell ref="FD40:FM40"/>
    <mergeCell ref="AU16:AV16"/>
    <mergeCell ref="AU18:AY18"/>
    <mergeCell ref="FN40:GE40"/>
    <mergeCell ref="FD41:FU41"/>
    <mergeCell ref="FI42:FL42"/>
    <mergeCell ref="FM42:GP42"/>
    <mergeCell ref="DU42:EX42"/>
    <mergeCell ref="E32:DU32"/>
    <mergeCell ref="DV32:IK32"/>
    <mergeCell ref="EF18:EJ18"/>
    <mergeCell ref="EK18:FD18"/>
    <mergeCell ref="EF19:EO19"/>
    <mergeCell ref="EP19:EU19"/>
    <mergeCell ref="AW37:BF37"/>
    <mergeCell ref="BG37:BX37"/>
    <mergeCell ref="AW38:BN38"/>
    <mergeCell ref="DA38:DR38"/>
    <mergeCell ref="DF39:DI39"/>
    <mergeCell ref="DJ39:EM39"/>
    <mergeCell ref="DF40:DK40"/>
    <mergeCell ref="DL40:DU40"/>
    <mergeCell ref="DV40:EM40"/>
    <mergeCell ref="DL41:EC41"/>
    <mergeCell ref="DQ42:DT42"/>
    <mergeCell ref="X15:AB15"/>
    <mergeCell ref="AC15:AV15"/>
    <mergeCell ref="X16:AG16"/>
    <mergeCell ref="AH16:AM16"/>
    <mergeCell ref="AN16:AQ16"/>
    <mergeCell ref="AR16:AT16"/>
    <mergeCell ref="EO46:EQ46"/>
    <mergeCell ref="ER46:EX46"/>
    <mergeCell ref="EZ46:FB46"/>
    <mergeCell ref="AF24:AX24"/>
    <mergeCell ref="AI25:AX25"/>
    <mergeCell ref="BV18:BZ18"/>
    <mergeCell ref="CA18:CT18"/>
    <mergeCell ref="BV19:CE19"/>
    <mergeCell ref="CF19:CK19"/>
    <mergeCell ref="CL19:CO19"/>
    <mergeCell ref="CP19:CR19"/>
    <mergeCell ref="CS19:CT19"/>
    <mergeCell ref="BT42:BW42"/>
    <mergeCell ref="BX42:DF42"/>
    <mergeCell ref="BR29:BT29"/>
    <mergeCell ref="BE25:CH25"/>
    <mergeCell ref="BB24:CH24"/>
    <mergeCell ref="BR30:CX30"/>
    <mergeCell ref="FC46:FI46"/>
    <mergeCell ref="EO47:EX47"/>
    <mergeCell ref="EZ47:FI47"/>
    <mergeCell ref="FK46:FM46"/>
    <mergeCell ref="FN46:FT46"/>
    <mergeCell ref="FV46:FX46"/>
    <mergeCell ref="FY46:GE46"/>
    <mergeCell ref="FK47:FT47"/>
    <mergeCell ref="FV47:GE47"/>
    <mergeCell ref="FI43:FN43"/>
    <mergeCell ref="FO43:FX43"/>
    <mergeCell ref="FY43:GP43"/>
    <mergeCell ref="FO44:GF44"/>
    <mergeCell ref="DS46:DU46"/>
    <mergeCell ref="DV46:EB46"/>
    <mergeCell ref="ED46:EF46"/>
    <mergeCell ref="EG46:EM46"/>
    <mergeCell ref="DS47:EB47"/>
    <mergeCell ref="ED47:EM47"/>
    <mergeCell ref="GG46:GI46"/>
    <mergeCell ref="GJ46:GP46"/>
    <mergeCell ref="E45:DU45"/>
    <mergeCell ref="DV45:IK45"/>
    <mergeCell ref="BI46:BM47"/>
    <mergeCell ref="BY46:CC47"/>
    <mergeCell ref="HN46:HP46"/>
    <mergeCell ref="HQ46:HW46"/>
    <mergeCell ref="HN47:HW47"/>
    <mergeCell ref="DQ43:DV43"/>
    <mergeCell ref="DW43:EF43"/>
    <mergeCell ref="EG43:EX43"/>
    <mergeCell ref="DW44:EN44"/>
    <mergeCell ref="BT43:BY43"/>
    <mergeCell ref="E4:DI4"/>
    <mergeCell ref="FM18:FQ18"/>
    <mergeCell ref="FR18:GK18"/>
    <mergeCell ref="FM19:FV19"/>
    <mergeCell ref="FW19:GB19"/>
    <mergeCell ref="GC19:GF19"/>
    <mergeCell ref="GG19:GI19"/>
    <mergeCell ref="GJ19:GK19"/>
    <mergeCell ref="GG47:GP47"/>
    <mergeCell ref="EB33:EE33"/>
    <mergeCell ref="EF33:FI33"/>
    <mergeCell ref="EB34:EG34"/>
    <mergeCell ref="EH34:EQ34"/>
    <mergeCell ref="ER34:FI34"/>
    <mergeCell ref="EH35:EY35"/>
    <mergeCell ref="EM36:EP36"/>
    <mergeCell ref="EQ36:FT36"/>
    <mergeCell ref="EM37:ER37"/>
    <mergeCell ref="ES37:FB37"/>
    <mergeCell ref="FC37:FT37"/>
    <mergeCell ref="ES38:FJ38"/>
    <mergeCell ref="EX39:FA39"/>
    <mergeCell ref="FB39:GE39"/>
    <mergeCell ref="EX40:FC40"/>
    <mergeCell ref="T70:V70"/>
    <mergeCell ref="W70:AL70"/>
    <mergeCell ref="AU70:AW70"/>
    <mergeCell ref="AX70:BM70"/>
    <mergeCell ref="BU70:BW70"/>
    <mergeCell ref="BX70:CM70"/>
    <mergeCell ref="P69:U69"/>
    <mergeCell ref="V69:W69"/>
    <mergeCell ref="X69:AC69"/>
    <mergeCell ref="AN69:AO69"/>
    <mergeCell ref="AP69:AQ69"/>
    <mergeCell ref="AR69:AW69"/>
    <mergeCell ref="AX69:AY69"/>
    <mergeCell ref="AZ69:BE69"/>
    <mergeCell ref="AZ71:BG71"/>
    <mergeCell ref="BH71:BI71"/>
    <mergeCell ref="BJ71:BM71"/>
    <mergeCell ref="AE72:AH72"/>
    <mergeCell ref="AI72:AR72"/>
    <mergeCell ref="BF72:BI72"/>
    <mergeCell ref="BJ72:BS72"/>
    <mergeCell ref="CK72:CT72"/>
    <mergeCell ref="BN69:BO69"/>
    <mergeCell ref="BP69:BQ69"/>
    <mergeCell ref="BR69:BW69"/>
    <mergeCell ref="BX69:BY69"/>
    <mergeCell ref="BZ69:CE69"/>
    <mergeCell ref="CG72:CJ72"/>
    <mergeCell ref="AG71:AH71"/>
    <mergeCell ref="AI71:AL71"/>
    <mergeCell ref="BZ71:CG71"/>
    <mergeCell ref="CH71:CI71"/>
    <mergeCell ref="Y71:AF71"/>
    <mergeCell ref="AJ75:AM75"/>
    <mergeCell ref="AN75:AQ75"/>
    <mergeCell ref="AR75:AS75"/>
    <mergeCell ref="AT75:AW75"/>
    <mergeCell ref="FF69:FX69"/>
    <mergeCell ref="BV76:BW76"/>
    <mergeCell ref="BY76:BZ76"/>
    <mergeCell ref="CA76:CB76"/>
    <mergeCell ref="CN76:CO76"/>
    <mergeCell ref="CP76:CQ76"/>
    <mergeCell ref="CT76:CU76"/>
    <mergeCell ref="CV76:CW76"/>
    <mergeCell ref="CG73:CH73"/>
    <mergeCell ref="CI73:CJ73"/>
    <mergeCell ref="CK73:CN73"/>
    <mergeCell ref="CO73:CP73"/>
    <mergeCell ref="CQ73:CT73"/>
    <mergeCell ref="CO70:DA71"/>
    <mergeCell ref="BU75:BX75"/>
    <mergeCell ref="CL75:CO75"/>
    <mergeCell ref="CP75:CS75"/>
    <mergeCell ref="BH76:BI76"/>
    <mergeCell ref="CJ71:CM71"/>
    <mergeCell ref="GE70:GH70"/>
    <mergeCell ref="GI70:GR70"/>
    <mergeCell ref="GS70:GV70"/>
    <mergeCell ref="GW70:GX70"/>
    <mergeCell ref="EE74:EP75"/>
    <mergeCell ref="ET74:FH75"/>
    <mergeCell ref="E67:K77"/>
    <mergeCell ref="L68:O68"/>
    <mergeCell ref="P68:AC68"/>
    <mergeCell ref="AN68:AQ68"/>
    <mergeCell ref="AR68:BE68"/>
    <mergeCell ref="BN68:BQ68"/>
    <mergeCell ref="BR68:CE68"/>
    <mergeCell ref="BW77:CA77"/>
    <mergeCell ref="CU77:CV77"/>
    <mergeCell ref="AO76:AP76"/>
    <mergeCell ref="AS76:AT76"/>
    <mergeCell ref="AU76:AV76"/>
    <mergeCell ref="AY76:AZ76"/>
    <mergeCell ref="BA76:BB76"/>
    <mergeCell ref="BN76:BO76"/>
    <mergeCell ref="BP76:BQ76"/>
    <mergeCell ref="BP77:BT77"/>
    <mergeCell ref="AF74:AH74"/>
    <mergeCell ref="AI74:AW74"/>
    <mergeCell ref="BG74:BI74"/>
    <mergeCell ref="BJ74:BX74"/>
    <mergeCell ref="CH74:CJ74"/>
    <mergeCell ref="CK74:CY74"/>
    <mergeCell ref="DE74:DP75"/>
    <mergeCell ref="AE73:AF73"/>
    <mergeCell ref="AG73:AH73"/>
    <mergeCell ref="AI73:AL73"/>
    <mergeCell ref="AM73:AN73"/>
    <mergeCell ref="AO73:AR73"/>
    <mergeCell ref="BF73:BG73"/>
    <mergeCell ref="BH73:BI73"/>
    <mergeCell ref="BJ73:BM73"/>
    <mergeCell ref="BN73:BO73"/>
    <mergeCell ref="BK75:BN75"/>
    <mergeCell ref="BO75:BR75"/>
    <mergeCell ref="BS75:BT75"/>
    <mergeCell ref="CT75:CU75"/>
    <mergeCell ref="CV75:CY75"/>
    <mergeCell ref="BP73:BS73"/>
    <mergeCell ref="S5:W5"/>
    <mergeCell ref="X5:AS5"/>
    <mergeCell ref="S6:Z6"/>
    <mergeCell ref="AA6:AG6"/>
    <mergeCell ref="AH6:AN6"/>
    <mergeCell ref="AO6:AQ6"/>
    <mergeCell ref="AR6:AS6"/>
    <mergeCell ref="AP8:AT8"/>
    <mergeCell ref="AU8:BO8"/>
    <mergeCell ref="BD5:BH5"/>
    <mergeCell ref="BI5:CC5"/>
    <mergeCell ref="BD6:BK6"/>
    <mergeCell ref="BL6:BQ6"/>
    <mergeCell ref="BR6:BX6"/>
    <mergeCell ref="BY6:CA6"/>
    <mergeCell ref="CB6:CC6"/>
    <mergeCell ref="CB8:CF8"/>
    <mergeCell ref="HZ74:IK75"/>
    <mergeCell ref="IN74:IY75"/>
    <mergeCell ref="FI71:FT71"/>
    <mergeCell ref="FU71:GD71"/>
    <mergeCell ref="GE71:GF71"/>
    <mergeCell ref="GG71:GH71"/>
    <mergeCell ref="GI71:HA71"/>
    <mergeCell ref="AX9:BC9"/>
    <mergeCell ref="BD9:BJ9"/>
    <mergeCell ref="BK9:BM9"/>
    <mergeCell ref="GT74:HE75"/>
    <mergeCell ref="HI74:HW75"/>
    <mergeCell ref="EF68:EQ68"/>
    <mergeCell ref="ER68:FA68"/>
    <mergeCell ref="FB68:FE68"/>
    <mergeCell ref="FF68:FO68"/>
    <mergeCell ref="FP68:FS68"/>
    <mergeCell ref="FT68:FU68"/>
    <mergeCell ref="EF69:EQ69"/>
    <mergeCell ref="ER69:FA69"/>
    <mergeCell ref="FB69:FC69"/>
    <mergeCell ref="FD69:FE69"/>
    <mergeCell ref="FI70:FT70"/>
    <mergeCell ref="FU70:GD70"/>
    <mergeCell ref="AP9:AW9"/>
    <mergeCell ref="CG8:DA8"/>
    <mergeCell ref="CB9:CI9"/>
    <mergeCell ref="CJ9:CO9"/>
    <mergeCell ref="CP9:CV9"/>
    <mergeCell ref="CW9:CY9"/>
    <mergeCell ref="CZ9:DA9"/>
    <mergeCell ref="BJ15:BN15"/>
    <mergeCell ref="BO15:CH15"/>
    <mergeCell ref="CO15:DH15"/>
    <mergeCell ref="BJ16:BS16"/>
    <mergeCell ref="BT16:BY16"/>
    <mergeCell ref="BZ16:CC16"/>
    <mergeCell ref="CD16:CF16"/>
    <mergeCell ref="CG16:CH16"/>
    <mergeCell ref="CO11:CV12"/>
    <mergeCell ref="BN9:BO9"/>
    <mergeCell ref="CJ33:DR33"/>
    <mergeCell ref="CV34:DR34"/>
    <mergeCell ref="CJ16:CS16"/>
    <mergeCell ref="CT16:CY16"/>
    <mergeCell ref="CZ16:DC16"/>
    <mergeCell ref="CL24:CN24"/>
    <mergeCell ref="CL25:CQ25"/>
    <mergeCell ref="CR26:CU26"/>
    <mergeCell ref="CV26:CY26"/>
    <mergeCell ref="CZ29:DB29"/>
    <mergeCell ref="DC29:DL29"/>
    <mergeCell ref="CR25:DC25"/>
    <mergeCell ref="CO24:DC24"/>
    <mergeCell ref="BU29:CX29"/>
    <mergeCell ref="CF33:CI33"/>
    <mergeCell ref="CF34:CK34"/>
    <mergeCell ref="CL35:DJ35"/>
    <mergeCell ref="CY46:DA46"/>
    <mergeCell ref="CY47:DR47"/>
    <mergeCell ref="DB46:DR46"/>
    <mergeCell ref="CU37:CZ37"/>
    <mergeCell ref="DA37:DJ37"/>
    <mergeCell ref="DK37:EB37"/>
    <mergeCell ref="CL34:CU34"/>
    <mergeCell ref="CU36:CX36"/>
    <mergeCell ref="BF39:BI39"/>
    <mergeCell ref="BJ39:CM39"/>
    <mergeCell ref="BF40:BK40"/>
    <mergeCell ref="BL40:BU40"/>
    <mergeCell ref="BV40:CM40"/>
    <mergeCell ref="BL41:CC41"/>
    <mergeCell ref="CD46:CF46"/>
    <mergeCell ref="CG46:CM46"/>
    <mergeCell ref="CD47:CM47"/>
    <mergeCell ref="BZ43:CI43"/>
    <mergeCell ref="CJ43:DF43"/>
    <mergeCell ref="BZ44:CX44"/>
    <mergeCell ref="BO46:BQ46"/>
    <mergeCell ref="BR46:BX46"/>
    <mergeCell ref="FB15:FF15"/>
    <mergeCell ref="FG15:FZ15"/>
    <mergeCell ref="FB16:FK16"/>
    <mergeCell ref="FL16:FQ16"/>
    <mergeCell ref="FR16:FU16"/>
    <mergeCell ref="FV16:FX16"/>
    <mergeCell ref="FY16:FZ16"/>
    <mergeCell ref="FV33:FY33"/>
    <mergeCell ref="FZ33:HH33"/>
    <mergeCell ref="FV34:GA34"/>
    <mergeCell ref="GB34:GK34"/>
    <mergeCell ref="GL34:HH34"/>
    <mergeCell ref="DJ8:DN8"/>
    <mergeCell ref="DO8:EH8"/>
    <mergeCell ref="DJ9:DS9"/>
    <mergeCell ref="DT9:DY9"/>
    <mergeCell ref="DZ9:EC9"/>
    <mergeCell ref="ED9:EF9"/>
    <mergeCell ref="EG9:EH9"/>
    <mergeCell ref="DU15:DY15"/>
    <mergeCell ref="DZ15:ES15"/>
    <mergeCell ref="DU16:ED16"/>
    <mergeCell ref="EE16:EJ16"/>
    <mergeCell ref="EK16:EN16"/>
    <mergeCell ref="EO16:EQ16"/>
    <mergeCell ref="ER16:ES16"/>
    <mergeCell ref="EQ8:EU8"/>
    <mergeCell ref="EV19:EY19"/>
    <mergeCell ref="EZ19:FB19"/>
    <mergeCell ref="FC19:FD19"/>
    <mergeCell ref="GQ11:HG12"/>
    <mergeCell ref="EV8:FO8"/>
    <mergeCell ref="EQ9:EZ9"/>
    <mergeCell ref="HA47:HJ47"/>
    <mergeCell ref="FZ8:GD8"/>
    <mergeCell ref="GE8:GX8"/>
    <mergeCell ref="FZ9:GI9"/>
    <mergeCell ref="GJ9:GO9"/>
    <mergeCell ref="GP9:GS9"/>
    <mergeCell ref="GT9:GV9"/>
    <mergeCell ref="GW9:GX9"/>
    <mergeCell ref="GK15:GO15"/>
    <mergeCell ref="GP15:HI15"/>
    <mergeCell ref="GK16:GT16"/>
    <mergeCell ref="GU16:GZ16"/>
    <mergeCell ref="HA16:HD16"/>
    <mergeCell ref="HE16:HG16"/>
    <mergeCell ref="HH16:HI16"/>
    <mergeCell ref="GB35:GZ35"/>
    <mergeCell ref="GG36:GJ36"/>
    <mergeCell ref="GK36:HS36"/>
    <mergeCell ref="GG37:GL37"/>
    <mergeCell ref="GM37:GV37"/>
    <mergeCell ref="GW37:HS37"/>
    <mergeCell ref="GO38:HM38"/>
    <mergeCell ref="HA46:HC46"/>
    <mergeCell ref="HD46:HJ46"/>
    <mergeCell ref="FA9:FF9"/>
    <mergeCell ref="FG9:FJ9"/>
    <mergeCell ref="FK9:FM9"/>
    <mergeCell ref="FN9:FO9"/>
    <mergeCell ref="I53:K53"/>
    <mergeCell ref="L53:P53"/>
    <mergeCell ref="U53:W53"/>
    <mergeCell ref="X53:AB53"/>
    <mergeCell ref="AF53:AH53"/>
    <mergeCell ref="AI53:AM53"/>
    <mergeCell ref="AP53:AR53"/>
    <mergeCell ref="AS53:AW53"/>
    <mergeCell ref="AX53:AZ53"/>
    <mergeCell ref="BA53:BE53"/>
    <mergeCell ref="BF53:BH53"/>
    <mergeCell ref="BI53:BM53"/>
    <mergeCell ref="BN53:BP53"/>
    <mergeCell ref="BQ53:BU53"/>
    <mergeCell ref="BV53:BX53"/>
    <mergeCell ref="BY53:CC53"/>
    <mergeCell ref="CD53:CF53"/>
    <mergeCell ref="CG53:CK53"/>
    <mergeCell ref="CL53:CN53"/>
    <mergeCell ref="CO53:CS53"/>
    <mergeCell ref="CT53:CV53"/>
    <mergeCell ref="CW53:DA53"/>
    <mergeCell ref="DB53:DD53"/>
    <mergeCell ref="DE53:DI53"/>
    <mergeCell ref="DJ53:DL53"/>
    <mergeCell ref="DM53:DQ53"/>
    <mergeCell ref="DR53:DT53"/>
    <mergeCell ref="DU53:DY53"/>
    <mergeCell ref="DZ53:EB53"/>
    <mergeCell ref="EC53:EG53"/>
    <mergeCell ref="EH53:EJ53"/>
    <mergeCell ref="EK53:EO53"/>
    <mergeCell ref="ET53:EV53"/>
    <mergeCell ref="EW53:FA53"/>
    <mergeCell ref="I54:K54"/>
    <mergeCell ref="M54:N54"/>
    <mergeCell ref="U54:W54"/>
    <mergeCell ref="Y54:Z54"/>
    <mergeCell ref="AF54:AH54"/>
    <mergeCell ref="AJ54:AK54"/>
    <mergeCell ref="AP54:AR54"/>
    <mergeCell ref="AT54:AU54"/>
    <mergeCell ref="AX54:AZ54"/>
    <mergeCell ref="BB54:BC54"/>
    <mergeCell ref="BF54:BH54"/>
    <mergeCell ref="BJ54:BK54"/>
    <mergeCell ref="BN54:BP54"/>
    <mergeCell ref="BR54:BS54"/>
    <mergeCell ref="BV54:BX54"/>
    <mergeCell ref="BZ54:CA54"/>
    <mergeCell ref="CD54:CF54"/>
    <mergeCell ref="CH54:CI54"/>
    <mergeCell ref="CL54:CN54"/>
    <mergeCell ref="CP54:CQ54"/>
    <mergeCell ref="CT54:CV54"/>
    <mergeCell ref="CX54:CY54"/>
    <mergeCell ref="DB54:DD54"/>
    <mergeCell ref="DF54:DG54"/>
    <mergeCell ref="DJ54:DL54"/>
    <mergeCell ref="DN54:DO54"/>
    <mergeCell ref="DR54:DT54"/>
    <mergeCell ref="DV54:DW54"/>
    <mergeCell ref="DZ54:EB54"/>
    <mergeCell ref="ED54:EE54"/>
    <mergeCell ref="EH54:EJ54"/>
    <mergeCell ref="EL54:EM54"/>
    <mergeCell ref="ET54:EV54"/>
    <mergeCell ref="EX54:EY54"/>
    <mergeCell ref="EZ54:FB54"/>
    <mergeCell ref="L56:N56"/>
    <mergeCell ref="O56:S56"/>
    <mergeCell ref="X56:Z56"/>
    <mergeCell ref="AA56:AE56"/>
    <mergeCell ref="AK56:AM56"/>
    <mergeCell ref="AN56:AR56"/>
    <mergeCell ref="AS56:AU56"/>
    <mergeCell ref="AV56:AZ56"/>
    <mergeCell ref="BA56:BC56"/>
    <mergeCell ref="BD56:BH56"/>
    <mergeCell ref="BI56:BK56"/>
    <mergeCell ref="BL56:BP56"/>
    <mergeCell ref="BQ56:BS56"/>
    <mergeCell ref="BT56:BX56"/>
    <mergeCell ref="BY56:CA56"/>
    <mergeCell ref="CB56:CF56"/>
    <mergeCell ref="CG56:CI56"/>
    <mergeCell ref="CJ56:CN56"/>
    <mergeCell ref="CO56:CQ56"/>
    <mergeCell ref="CR56:CV56"/>
    <mergeCell ref="CW56:CY56"/>
    <mergeCell ref="CZ56:DD56"/>
    <mergeCell ref="DE56:DG56"/>
    <mergeCell ref="DH56:DL56"/>
    <mergeCell ref="DM56:DO56"/>
    <mergeCell ref="DP56:DT56"/>
    <mergeCell ref="DU56:DW56"/>
    <mergeCell ref="DX56:EB56"/>
    <mergeCell ref="EC56:EE56"/>
    <mergeCell ref="EF56:EJ56"/>
    <mergeCell ref="EK56:EM56"/>
    <mergeCell ref="EN56:ER56"/>
    <mergeCell ref="EZ56:FB56"/>
    <mergeCell ref="FC56:FG56"/>
    <mergeCell ref="L57:N57"/>
    <mergeCell ref="P57:Q57"/>
    <mergeCell ref="X57:Z57"/>
    <mergeCell ref="AB57:AC57"/>
    <mergeCell ref="AK57:AM57"/>
    <mergeCell ref="AO57:AP57"/>
    <mergeCell ref="AS57:AU57"/>
    <mergeCell ref="AW57:AX57"/>
    <mergeCell ref="BA57:BC57"/>
    <mergeCell ref="BE57:BF57"/>
    <mergeCell ref="BI57:BK57"/>
    <mergeCell ref="BM57:BN57"/>
    <mergeCell ref="BQ57:BS57"/>
    <mergeCell ref="BU57:BV57"/>
    <mergeCell ref="BY57:CA57"/>
    <mergeCell ref="CC57:CD57"/>
    <mergeCell ref="CG57:CI57"/>
    <mergeCell ref="CK57:CL57"/>
    <mergeCell ref="CO57:CQ57"/>
    <mergeCell ref="CS57:CT57"/>
    <mergeCell ref="CW57:CY57"/>
    <mergeCell ref="DA57:DB57"/>
    <mergeCell ref="DE57:DG57"/>
    <mergeCell ref="DI57:DJ57"/>
    <mergeCell ref="DM57:DO57"/>
    <mergeCell ref="DQ57:DR57"/>
    <mergeCell ref="DU57:DW57"/>
    <mergeCell ref="DY57:DZ57"/>
    <mergeCell ref="EC57:EE57"/>
    <mergeCell ref="EG57:EH57"/>
    <mergeCell ref="EK57:EM57"/>
    <mergeCell ref="EO57:EP57"/>
    <mergeCell ref="EZ57:FB57"/>
    <mergeCell ref="FD57:FE57"/>
    <mergeCell ref="FF57:FH57"/>
    <mergeCell ref="O59:Q59"/>
    <mergeCell ref="R59:V59"/>
    <mergeCell ref="AC59:AE59"/>
    <mergeCell ref="AF59:AJ59"/>
    <mergeCell ref="AN59:AP59"/>
    <mergeCell ref="AQ59:AU59"/>
    <mergeCell ref="AV59:AX59"/>
    <mergeCell ref="AY59:BC59"/>
    <mergeCell ref="BD59:BF59"/>
    <mergeCell ref="BG59:BK59"/>
    <mergeCell ref="BL59:BN59"/>
    <mergeCell ref="BO59:BS59"/>
    <mergeCell ref="BT59:BV59"/>
    <mergeCell ref="BW59:CA59"/>
    <mergeCell ref="CB59:CD59"/>
    <mergeCell ref="CE59:CI59"/>
    <mergeCell ref="CJ59:CL59"/>
    <mergeCell ref="CM59:CQ59"/>
    <mergeCell ref="CR59:CT59"/>
    <mergeCell ref="CU59:CY59"/>
    <mergeCell ref="CZ59:DB59"/>
    <mergeCell ref="DC59:DG59"/>
    <mergeCell ref="DH59:DJ59"/>
    <mergeCell ref="DK59:DO59"/>
    <mergeCell ref="DP59:DR59"/>
    <mergeCell ref="DS59:DW59"/>
    <mergeCell ref="DX59:DZ59"/>
    <mergeCell ref="EA59:EE59"/>
    <mergeCell ref="EF59:EH59"/>
    <mergeCell ref="EI59:EM59"/>
    <mergeCell ref="EN59:EP59"/>
    <mergeCell ref="EQ59:EU59"/>
    <mergeCell ref="O60:Q60"/>
    <mergeCell ref="S60:T60"/>
    <mergeCell ref="AC60:AE60"/>
    <mergeCell ref="AG60:AH60"/>
    <mergeCell ref="AN60:AP60"/>
    <mergeCell ref="AR60:AS60"/>
    <mergeCell ref="AV60:AX60"/>
    <mergeCell ref="AZ60:BA60"/>
    <mergeCell ref="BD60:BF60"/>
    <mergeCell ref="BH60:BI60"/>
    <mergeCell ref="BL60:BN60"/>
    <mergeCell ref="BP60:BQ60"/>
    <mergeCell ref="BT60:BV60"/>
    <mergeCell ref="BX60:BY60"/>
    <mergeCell ref="CB60:CD60"/>
    <mergeCell ref="CF60:CG60"/>
    <mergeCell ref="CJ60:CL60"/>
    <mergeCell ref="CN60:CO60"/>
    <mergeCell ref="CR60:CT60"/>
    <mergeCell ref="CV60:CW60"/>
    <mergeCell ref="CZ60:DB60"/>
    <mergeCell ref="DD60:DE60"/>
    <mergeCell ref="DH60:DJ60"/>
    <mergeCell ref="DL60:DM60"/>
    <mergeCell ref="DP60:DR60"/>
    <mergeCell ref="DT60:DU60"/>
    <mergeCell ref="DX60:DZ60"/>
    <mergeCell ref="EB60:EC60"/>
    <mergeCell ref="EF60:EH60"/>
    <mergeCell ref="EJ60:EK60"/>
    <mergeCell ref="EN60:EP60"/>
    <mergeCell ref="ER60:ES60"/>
    <mergeCell ref="U61:V61"/>
    <mergeCell ref="W61:X61"/>
    <mergeCell ref="Y61:AB61"/>
    <mergeCell ref="AD61:AE61"/>
    <mergeCell ref="AF61:AG61"/>
    <mergeCell ref="AH61:AK61"/>
    <mergeCell ref="AL61:AM61"/>
    <mergeCell ref="AN61:AO61"/>
    <mergeCell ref="AP61:AS61"/>
    <mergeCell ref="AT61:AU61"/>
    <mergeCell ref="AV61:AW61"/>
    <mergeCell ref="AX61:BA61"/>
    <mergeCell ref="BB61:BC61"/>
    <mergeCell ref="BD61:BE61"/>
    <mergeCell ref="BF61:BI61"/>
    <mergeCell ref="BJ61:BK61"/>
    <mergeCell ref="BL61:BM61"/>
    <mergeCell ref="BN61:BQ61"/>
    <mergeCell ref="BR61:BS61"/>
    <mergeCell ref="BT61:BU61"/>
    <mergeCell ref="BV61:BY61"/>
    <mergeCell ref="BZ61:CA61"/>
    <mergeCell ref="CB61:CC61"/>
    <mergeCell ref="CD61:CG61"/>
    <mergeCell ref="CH61:CI61"/>
    <mergeCell ref="CJ61:CK61"/>
    <mergeCell ref="CL61:CO61"/>
    <mergeCell ref="CP61:CQ61"/>
    <mergeCell ref="CR61:CS61"/>
    <mergeCell ref="CT61:CW61"/>
    <mergeCell ref="CX61:CY61"/>
    <mergeCell ref="CZ61:DA61"/>
    <mergeCell ref="DB61:DE61"/>
    <mergeCell ref="DF61:DG61"/>
    <mergeCell ref="DH61:DI61"/>
    <mergeCell ref="DJ61:DM61"/>
    <mergeCell ref="DN61:DO61"/>
    <mergeCell ref="EH61:EK61"/>
    <mergeCell ref="EL61:EM61"/>
    <mergeCell ref="Z62:AA62"/>
    <mergeCell ref="AB62:AH62"/>
    <mergeCell ref="AI62:AJ62"/>
    <mergeCell ref="AK62:AP62"/>
    <mergeCell ref="AQ62:AR62"/>
    <mergeCell ref="AS62:AX62"/>
    <mergeCell ref="AY62:AZ62"/>
    <mergeCell ref="BA62:BF62"/>
    <mergeCell ref="BG62:BH62"/>
    <mergeCell ref="BI62:BP62"/>
    <mergeCell ref="BQ62:BR62"/>
    <mergeCell ref="BS62:BW62"/>
    <mergeCell ref="BY62:BZ62"/>
    <mergeCell ref="CA62:CC62"/>
    <mergeCell ref="CG62:CH62"/>
    <mergeCell ref="CI62:CK62"/>
    <mergeCell ref="DP61:DQ61"/>
    <mergeCell ref="DR61:DU61"/>
    <mergeCell ref="DV61:DW61"/>
    <mergeCell ref="EN61:EO61"/>
    <mergeCell ref="EP61:ES61"/>
    <mergeCell ref="ET61:EU61"/>
    <mergeCell ref="EV61:EW61"/>
    <mergeCell ref="EX61:FA61"/>
    <mergeCell ref="DX61:DY61"/>
    <mergeCell ref="DZ61:EC61"/>
    <mergeCell ref="ED61:EE61"/>
    <mergeCell ref="EF61:EG61"/>
    <mergeCell ref="FT62:FU62"/>
    <mergeCell ref="FV62:GH62"/>
    <mergeCell ref="Q63:DT63"/>
    <mergeCell ref="E52:DT52"/>
    <mergeCell ref="DW62:DY62"/>
    <mergeCell ref="EC62:ED62"/>
    <mergeCell ref="EE62:EG62"/>
    <mergeCell ref="EK62:EL62"/>
    <mergeCell ref="EM62:EO62"/>
    <mergeCell ref="ES62:ET62"/>
    <mergeCell ref="EU62:EW62"/>
    <mergeCell ref="FA62:FB62"/>
    <mergeCell ref="FC62:FE62"/>
    <mergeCell ref="CO62:CP62"/>
    <mergeCell ref="CQ62:CS62"/>
    <mergeCell ref="CW62:CX62"/>
    <mergeCell ref="CY62:DA62"/>
    <mergeCell ref="DE62:DF62"/>
    <mergeCell ref="DG62:DI62"/>
    <mergeCell ref="DM62:DN62"/>
    <mergeCell ref="DO62:DQ62"/>
    <mergeCell ref="DU62:DV62"/>
  </mergeCells>
  <pageMargins left="0.23622047244094491" right="0.23622047244094491" top="0.74803149606299213" bottom="0.74803149606299213" header="0.31496062992125984" footer="0.31496062992125984"/>
  <pageSetup paperSize="9" scale="12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39"/>
  <sheetViews>
    <sheetView zoomScale="70" zoomScaleNormal="70" workbookViewId="0">
      <pane xSplit="2" ySplit="4" topLeftCell="O101" activePane="bottomRight" state="frozen"/>
      <selection activeCell="A2" sqref="A2"/>
      <selection pane="topRight" activeCell="C2" sqref="C2"/>
      <selection pane="bottomLeft" activeCell="A5" sqref="A5"/>
      <selection pane="bottomRight" activeCell="V114" sqref="V114"/>
    </sheetView>
  </sheetViews>
  <sheetFormatPr defaultColWidth="8.85546875" defaultRowHeight="15"/>
  <cols>
    <col min="1" max="1" width="10.42578125" style="222" customWidth="1"/>
    <col min="2" max="2" width="34.85546875" style="222" customWidth="1"/>
    <col min="3" max="3" width="13.140625" style="224" hidden="1" customWidth="1"/>
    <col min="4" max="4" width="12.5703125" style="224" hidden="1" customWidth="1"/>
    <col min="5" max="6" width="11.140625" style="224" hidden="1" customWidth="1"/>
    <col min="7" max="7" width="11" style="222" hidden="1" customWidth="1"/>
    <col min="8" max="10" width="13.5703125" style="222" hidden="1" customWidth="1"/>
    <col min="11" max="12" width="11.140625" style="224" hidden="1" customWidth="1"/>
    <col min="13" max="13" width="11" style="222" hidden="1" customWidth="1"/>
    <col min="14" max="14" width="13.5703125" style="222" hidden="1" customWidth="1"/>
    <col min="15" max="16" width="13.5703125" style="222" customWidth="1"/>
    <col min="17" max="18" width="11.140625" style="224" customWidth="1"/>
    <col min="19" max="19" width="11" style="222" customWidth="1"/>
    <col min="20" max="22" width="13.5703125" style="222" customWidth="1"/>
    <col min="23" max="24" width="11.140625" style="224" customWidth="1"/>
    <col min="25" max="25" width="11" style="222" customWidth="1"/>
    <col min="26" max="28" width="13.5703125" style="222" customWidth="1"/>
    <col min="29" max="30" width="11.140625" style="224" customWidth="1"/>
    <col min="31" max="31" width="11" style="222" customWidth="1"/>
    <col min="32" max="34" width="13.5703125" style="222" customWidth="1"/>
    <col min="35" max="36" width="11.140625" style="224" customWidth="1"/>
    <col min="37" max="37" width="11" style="222" customWidth="1"/>
    <col min="38" max="40" width="13.5703125" style="222" customWidth="1"/>
    <col min="41" max="42" width="11.140625" style="224" customWidth="1"/>
    <col min="43" max="43" width="11" style="222" customWidth="1"/>
    <col min="44" max="46" width="13.5703125" style="222" customWidth="1"/>
    <col min="47" max="48" width="11.140625" style="224" customWidth="1"/>
    <col min="49" max="49" width="11" style="222" customWidth="1"/>
    <col min="50" max="52" width="13.5703125" style="222" customWidth="1"/>
    <col min="53" max="54" width="11.140625" style="224" customWidth="1"/>
    <col min="55" max="55" width="11" style="222" customWidth="1"/>
    <col min="56" max="58" width="13.5703125" style="222" customWidth="1"/>
    <col min="59" max="60" width="11.140625" style="224" customWidth="1"/>
    <col min="61" max="61" width="11" style="222" customWidth="1"/>
    <col min="62" max="65" width="13.5703125" style="222" customWidth="1"/>
    <col min="66" max="67" width="11.140625" style="224" customWidth="1"/>
    <col min="68" max="68" width="11" style="222" customWidth="1"/>
    <col min="69" max="71" width="13.5703125" style="222" customWidth="1"/>
    <col min="72" max="73" width="11.140625" style="224" customWidth="1"/>
    <col min="74" max="74" width="11" style="222" customWidth="1"/>
    <col min="75" max="77" width="13.5703125" style="222" customWidth="1"/>
    <col min="78" max="79" width="11.140625" style="224" customWidth="1"/>
    <col min="80" max="80" width="11" style="222" customWidth="1"/>
    <col min="81" max="83" width="13.5703125" style="222" customWidth="1"/>
    <col min="84" max="85" width="8.85546875" style="222"/>
    <col min="86" max="89" width="11.140625" style="224" customWidth="1"/>
    <col min="90" max="16384" width="8.85546875" style="222"/>
  </cols>
  <sheetData>
    <row r="1" spans="1:93" ht="14.45" hidden="1" customHeight="1">
      <c r="C1" s="223" t="s">
        <v>90</v>
      </c>
      <c r="D1" s="223"/>
      <c r="H1" s="222" t="s">
        <v>77</v>
      </c>
      <c r="N1" s="222" t="s">
        <v>77</v>
      </c>
      <c r="T1" s="222" t="s">
        <v>77</v>
      </c>
      <c r="Z1" s="222" t="s">
        <v>77</v>
      </c>
      <c r="AF1" s="222" t="s">
        <v>77</v>
      </c>
      <c r="AL1" s="222" t="s">
        <v>77</v>
      </c>
      <c r="AR1" s="222" t="s">
        <v>77</v>
      </c>
      <c r="AX1" s="222" t="s">
        <v>77</v>
      </c>
      <c r="BD1" s="222" t="s">
        <v>77</v>
      </c>
      <c r="BJ1" s="222" t="s">
        <v>77</v>
      </c>
      <c r="BQ1" s="222" t="s">
        <v>77</v>
      </c>
      <c r="BW1" s="222" t="s">
        <v>77</v>
      </c>
      <c r="CC1" s="222" t="s">
        <v>77</v>
      </c>
    </row>
    <row r="2" spans="1:93" ht="15.75" thickBot="1">
      <c r="C2" s="222"/>
      <c r="D2" s="222"/>
      <c r="G2" s="234" t="s">
        <v>278</v>
      </c>
      <c r="M2" s="234" t="s">
        <v>279</v>
      </c>
      <c r="S2" s="234" t="s">
        <v>280</v>
      </c>
      <c r="Y2" s="234" t="s">
        <v>281</v>
      </c>
      <c r="AE2" s="234" t="s">
        <v>282</v>
      </c>
      <c r="AK2" s="234" t="s">
        <v>283</v>
      </c>
      <c r="AQ2" s="234" t="s">
        <v>284</v>
      </c>
      <c r="AW2" s="234" t="s">
        <v>285</v>
      </c>
      <c r="BC2" s="234" t="s">
        <v>286</v>
      </c>
      <c r="BI2" s="234" t="s">
        <v>287</v>
      </c>
      <c r="BP2" s="224">
        <v>1</v>
      </c>
      <c r="BQ2" s="224"/>
      <c r="BR2" s="224"/>
      <c r="BS2" s="224"/>
      <c r="BV2" s="224">
        <v>1</v>
      </c>
      <c r="BW2" s="224"/>
      <c r="BX2" s="224"/>
      <c r="BY2" s="224"/>
      <c r="CB2" s="224">
        <v>1</v>
      </c>
      <c r="CO2" s="222" t="s">
        <v>232</v>
      </c>
    </row>
    <row r="3" spans="1:93" ht="24" customHeight="1" thickBot="1">
      <c r="A3" s="1319" t="s">
        <v>74</v>
      </c>
      <c r="B3" s="1321" t="s">
        <v>181</v>
      </c>
      <c r="C3" s="1300">
        <v>43328</v>
      </c>
      <c r="D3" s="1302"/>
      <c r="E3" s="1300">
        <f>C3+1</f>
        <v>43329</v>
      </c>
      <c r="F3" s="1301"/>
      <c r="G3" s="1301"/>
      <c r="H3" s="1301"/>
      <c r="I3" s="1301"/>
      <c r="J3" s="1302"/>
      <c r="K3" s="1300">
        <f>E3+1</f>
        <v>43330</v>
      </c>
      <c r="L3" s="1301"/>
      <c r="M3" s="1301"/>
      <c r="N3" s="1301"/>
      <c r="O3" s="1301"/>
      <c r="P3" s="1302"/>
      <c r="Q3" s="1300">
        <f>K3+1</f>
        <v>43331</v>
      </c>
      <c r="R3" s="1301"/>
      <c r="S3" s="1301"/>
      <c r="T3" s="1301"/>
      <c r="U3" s="1301"/>
      <c r="V3" s="1302"/>
      <c r="W3" s="1300">
        <f>Q3+1</f>
        <v>43332</v>
      </c>
      <c r="X3" s="1301"/>
      <c r="Y3" s="1301"/>
      <c r="Z3" s="1301"/>
      <c r="AA3" s="1301"/>
      <c r="AB3" s="1302"/>
      <c r="AC3" s="1300">
        <f>W3+1</f>
        <v>43333</v>
      </c>
      <c r="AD3" s="1301"/>
      <c r="AE3" s="1301"/>
      <c r="AF3" s="1301"/>
      <c r="AG3" s="1301"/>
      <c r="AH3" s="1302"/>
      <c r="AI3" s="1300">
        <f>AC3+1</f>
        <v>43334</v>
      </c>
      <c r="AJ3" s="1301"/>
      <c r="AK3" s="1301"/>
      <c r="AL3" s="1301"/>
      <c r="AM3" s="1301"/>
      <c r="AN3" s="1302"/>
      <c r="AO3" s="1300">
        <f>AI3+1</f>
        <v>43335</v>
      </c>
      <c r="AP3" s="1301"/>
      <c r="AQ3" s="1301"/>
      <c r="AR3" s="1301"/>
      <c r="AS3" s="1301"/>
      <c r="AT3" s="1302"/>
      <c r="AU3" s="1300">
        <f>AO3+1</f>
        <v>43336</v>
      </c>
      <c r="AV3" s="1301"/>
      <c r="AW3" s="1301"/>
      <c r="AX3" s="1301"/>
      <c r="AY3" s="1301"/>
      <c r="AZ3" s="1302"/>
      <c r="BA3" s="1300">
        <f>AU3+1</f>
        <v>43337</v>
      </c>
      <c r="BB3" s="1301"/>
      <c r="BC3" s="1301"/>
      <c r="BD3" s="1301"/>
      <c r="BE3" s="1301"/>
      <c r="BF3" s="1302"/>
      <c r="BG3" s="1300">
        <f>BA3+1</f>
        <v>43338</v>
      </c>
      <c r="BH3" s="1301"/>
      <c r="BI3" s="1301"/>
      <c r="BJ3" s="1301"/>
      <c r="BK3" s="1301"/>
      <c r="BL3" s="1301"/>
      <c r="BM3" s="1302"/>
      <c r="BN3" s="1300" t="s">
        <v>233</v>
      </c>
      <c r="BO3" s="1301"/>
      <c r="BP3" s="1301"/>
      <c r="BQ3" s="1301"/>
      <c r="BR3" s="1301"/>
      <c r="BS3" s="1302"/>
      <c r="BT3" s="1300" t="s">
        <v>234</v>
      </c>
      <c r="BU3" s="1301"/>
      <c r="BV3" s="1301"/>
      <c r="BW3" s="1301"/>
      <c r="BX3" s="1301"/>
      <c r="BY3" s="1302"/>
      <c r="BZ3" s="1300" t="s">
        <v>235</v>
      </c>
      <c r="CA3" s="1301"/>
      <c r="CB3" s="1301"/>
      <c r="CC3" s="1301"/>
      <c r="CD3" s="1301"/>
      <c r="CE3" s="1302"/>
      <c r="CH3" s="1300" t="s">
        <v>255</v>
      </c>
      <c r="CI3" s="1301"/>
      <c r="CJ3" s="1300" t="s">
        <v>256</v>
      </c>
      <c r="CK3" s="1301"/>
    </row>
    <row r="4" spans="1:93" ht="24" customHeight="1">
      <c r="A4" s="1320"/>
      <c r="B4" s="1322"/>
      <c r="C4" s="255" t="s">
        <v>217</v>
      </c>
      <c r="D4" s="260" t="s">
        <v>238</v>
      </c>
      <c r="E4" s="255" t="s">
        <v>239</v>
      </c>
      <c r="F4" s="265" t="s">
        <v>216</v>
      </c>
      <c r="G4" s="265" t="s">
        <v>215</v>
      </c>
      <c r="H4" s="265" t="s">
        <v>183</v>
      </c>
      <c r="I4" s="265" t="s">
        <v>240</v>
      </c>
      <c r="J4" s="256" t="s">
        <v>238</v>
      </c>
      <c r="K4" s="255" t="s">
        <v>182</v>
      </c>
      <c r="L4" s="265" t="s">
        <v>216</v>
      </c>
      <c r="M4" s="265" t="s">
        <v>215</v>
      </c>
      <c r="N4" s="265" t="s">
        <v>183</v>
      </c>
      <c r="O4" s="265" t="s">
        <v>240</v>
      </c>
      <c r="P4" s="256" t="s">
        <v>238</v>
      </c>
      <c r="Q4" s="255" t="s">
        <v>182</v>
      </c>
      <c r="R4" s="265" t="s">
        <v>216</v>
      </c>
      <c r="S4" s="265" t="s">
        <v>215</v>
      </c>
      <c r="T4" s="265" t="s">
        <v>183</v>
      </c>
      <c r="U4" s="265" t="s">
        <v>240</v>
      </c>
      <c r="V4" s="256" t="s">
        <v>238</v>
      </c>
      <c r="W4" s="255" t="s">
        <v>182</v>
      </c>
      <c r="X4" s="265" t="s">
        <v>216</v>
      </c>
      <c r="Y4" s="265" t="s">
        <v>215</v>
      </c>
      <c r="Z4" s="265" t="s">
        <v>183</v>
      </c>
      <c r="AA4" s="265" t="s">
        <v>240</v>
      </c>
      <c r="AB4" s="256" t="s">
        <v>238</v>
      </c>
      <c r="AC4" s="255" t="s">
        <v>182</v>
      </c>
      <c r="AD4" s="265" t="s">
        <v>216</v>
      </c>
      <c r="AE4" s="265" t="s">
        <v>215</v>
      </c>
      <c r="AF4" s="265" t="s">
        <v>183</v>
      </c>
      <c r="AG4" s="265" t="s">
        <v>240</v>
      </c>
      <c r="AH4" s="256" t="s">
        <v>238</v>
      </c>
      <c r="AI4" s="255" t="s">
        <v>182</v>
      </c>
      <c r="AJ4" s="265" t="s">
        <v>216</v>
      </c>
      <c r="AK4" s="265" t="s">
        <v>215</v>
      </c>
      <c r="AL4" s="265" t="s">
        <v>183</v>
      </c>
      <c r="AM4" s="265" t="s">
        <v>240</v>
      </c>
      <c r="AN4" s="256" t="s">
        <v>238</v>
      </c>
      <c r="AO4" s="255" t="s">
        <v>182</v>
      </c>
      <c r="AP4" s="265" t="s">
        <v>216</v>
      </c>
      <c r="AQ4" s="265" t="s">
        <v>215</v>
      </c>
      <c r="AR4" s="265" t="s">
        <v>183</v>
      </c>
      <c r="AS4" s="265" t="s">
        <v>240</v>
      </c>
      <c r="AT4" s="256" t="s">
        <v>238</v>
      </c>
      <c r="AU4" s="255" t="s">
        <v>182</v>
      </c>
      <c r="AV4" s="265" t="s">
        <v>216</v>
      </c>
      <c r="AW4" s="265" t="s">
        <v>215</v>
      </c>
      <c r="AX4" s="265" t="s">
        <v>183</v>
      </c>
      <c r="AY4" s="265" t="s">
        <v>240</v>
      </c>
      <c r="AZ4" s="256" t="s">
        <v>238</v>
      </c>
      <c r="BA4" s="255" t="s">
        <v>182</v>
      </c>
      <c r="BB4" s="265" t="s">
        <v>216</v>
      </c>
      <c r="BC4" s="265" t="s">
        <v>215</v>
      </c>
      <c r="BD4" s="265" t="s">
        <v>183</v>
      </c>
      <c r="BE4" s="265" t="s">
        <v>240</v>
      </c>
      <c r="BF4" s="256" t="s">
        <v>238</v>
      </c>
      <c r="BG4" s="255" t="s">
        <v>182</v>
      </c>
      <c r="BH4" s="265" t="s">
        <v>216</v>
      </c>
      <c r="BI4" s="265" t="s">
        <v>215</v>
      </c>
      <c r="BJ4" s="265" t="s">
        <v>183</v>
      </c>
      <c r="BK4" s="265" t="s">
        <v>257</v>
      </c>
      <c r="BL4" s="265" t="s">
        <v>240</v>
      </c>
      <c r="BM4" s="256" t="s">
        <v>238</v>
      </c>
      <c r="BN4" s="255" t="s">
        <v>182</v>
      </c>
      <c r="BO4" s="265" t="s">
        <v>216</v>
      </c>
      <c r="BP4" s="265" t="s">
        <v>215</v>
      </c>
      <c r="BQ4" s="265" t="s">
        <v>183</v>
      </c>
      <c r="BR4" s="265" t="s">
        <v>240</v>
      </c>
      <c r="BS4" s="256" t="s">
        <v>238</v>
      </c>
      <c r="BT4" s="255" t="s">
        <v>182</v>
      </c>
      <c r="BU4" s="265" t="s">
        <v>216</v>
      </c>
      <c r="BV4" s="265" t="s">
        <v>215</v>
      </c>
      <c r="BW4" s="265" t="s">
        <v>183</v>
      </c>
      <c r="BX4" s="265" t="s">
        <v>240</v>
      </c>
      <c r="BY4" s="256" t="s">
        <v>238</v>
      </c>
      <c r="BZ4" s="255" t="s">
        <v>182</v>
      </c>
      <c r="CA4" s="265" t="s">
        <v>216</v>
      </c>
      <c r="CB4" s="265" t="s">
        <v>215</v>
      </c>
      <c r="CC4" s="265" t="s">
        <v>183</v>
      </c>
      <c r="CD4" s="265" t="s">
        <v>240</v>
      </c>
      <c r="CE4" s="256" t="s">
        <v>238</v>
      </c>
      <c r="CH4" s="255" t="s">
        <v>182</v>
      </c>
      <c r="CI4" s="265" t="s">
        <v>216</v>
      </c>
      <c r="CJ4" s="255" t="s">
        <v>182</v>
      </c>
      <c r="CK4" s="265" t="s">
        <v>216</v>
      </c>
    </row>
    <row r="5" spans="1:93" ht="24" customHeight="1">
      <c r="A5" s="167" t="s">
        <v>19</v>
      </c>
      <c r="B5" s="167" t="s">
        <v>172</v>
      </c>
      <c r="C5" s="257" t="e">
        <f>INDEX('файл остатки'!$A$5:$CX$265,MATCH($C$1,'файл остатки'!$A$5:$A$228,0),MATCH(B5,'файл остатки'!$A$5:$CX$5,0))</f>
        <v>#N/A</v>
      </c>
      <c r="D5" s="261"/>
      <c r="E5" s="229"/>
      <c r="F5" s="220" t="s">
        <v>218</v>
      </c>
      <c r="G5" s="247" t="e">
        <f>IF(ISERROR(INDEX('файл остатки'!$A$5:$CX$265,MATCH(G$2,'файл остатки'!$A$5:$A$228,0),MATCH($B5,'файл остатки'!$A$5:$CX$5,0))),INDEX('файл остатки'!$A$100:$CX$265,MATCH(E$3,'файл остатки'!$A$100:$A$228,0),MATCH($B5,'файл остатки'!$A$5:$CX$5,0)),INDEX('файл остатки'!$A$5:$CX$265,MATCH(G$2,'файл остатки'!$A$5:$A$228,0),MATCH($B5,'файл остатки'!$A$5:$CX$5,0)))</f>
        <v>#N/A</v>
      </c>
      <c r="H5" s="225" t="e">
        <f>INDEX('файл остатки'!$A$5:$CX$265,MATCH($H$1,'файл остатки'!$A$5:$A$228,0),MATCH($B5,'файл остатки'!$A$5:$CX$5,0))</f>
        <v>#N/A</v>
      </c>
      <c r="I5" s="254" t="e">
        <f>IF(E$3='файл остатки'!$B$1,INDEX('файл остатки'!$A$5:$CX$265,MATCH($C$1,'файл остатки'!$A$5:$A$228,0),MATCH($B5,'файл остатки'!$A$5:$CX$5,0)),C5+D5-E5-G5)</f>
        <v>#N/A</v>
      </c>
      <c r="J5" s="230"/>
      <c r="K5" s="229">
        <v>-220</v>
      </c>
      <c r="L5" s="220" t="s">
        <v>218</v>
      </c>
      <c r="M5" s="247" t="e">
        <f>IF(ISERROR(INDEX('файл остатки'!$A$5:$CX$265,MATCH(M$2,'файл остатки'!$A$5:$A$228,0),MATCH($B5,'файл остатки'!$A$5:$CX$5,0))),INDEX('файл остатки'!$A$100:$CX$265,MATCH(K$3,'файл остатки'!$A$100:$A$228,0),MATCH($B5,'файл остатки'!$A$5:$CX$5,0)),INDEX('файл остатки'!$A$5:$CX$265,MATCH(M$2,'файл остатки'!$A$5:$A$228,0),MATCH($B5,'файл остатки'!$A$5:$CX$5,0)))</f>
        <v>#N/A</v>
      </c>
      <c r="N5" s="225" t="e">
        <f>INDEX('файл остатки'!$A$5:$CX$265,MATCH($H$1,'файл остатки'!$A$5:$A$228,0),MATCH($B5,'файл остатки'!$A$5:$CX$5,0))</f>
        <v>#N/A</v>
      </c>
      <c r="O5" s="254" t="e">
        <f>IF(K$3='файл остатки'!$B$1,INDEX('файл остатки'!$A$5:$CX$265,MATCH($C$1,'файл остатки'!$A$5:$A$228,0),MATCH($B5,'файл остатки'!$A$5:$CX$5,0)),I5+J5-K5-M5)</f>
        <v>#N/A</v>
      </c>
      <c r="P5" s="230"/>
      <c r="Q5" s="229">
        <v>-176</v>
      </c>
      <c r="R5" s="220" t="s">
        <v>218</v>
      </c>
      <c r="S5" s="247" t="e">
        <f>IF(ISERROR(INDEX('файл остатки'!$A$5:$CX$265,MATCH(S$2,'файл остатки'!$A$5:$A$228,0),MATCH($B5,'файл остатки'!$A$5:$CX$5,0))),INDEX('файл остатки'!$A$100:$CX$265,MATCH(Q$3,'файл остатки'!$A$100:$A$228,0),MATCH($B5,'файл остатки'!$A$5:$CX$5,0)),INDEX('файл остатки'!$A$5:$CX$265,MATCH(S$2,'файл остатки'!$A$5:$A$228,0),MATCH($B5,'файл остатки'!$A$5:$CX$5,0)))</f>
        <v>#N/A</v>
      </c>
      <c r="T5" s="225" t="e">
        <f>INDEX('файл остатки'!$A$5:$CX$265,MATCH($H$1,'файл остатки'!$A$5:$A$228,0),MATCH($B5,'файл остатки'!$A$5:$CX$5,0))</f>
        <v>#N/A</v>
      </c>
      <c r="U5" s="254" t="e">
        <f>IF(Q$3='файл остатки'!$B$1,INDEX('файл остатки'!$A$5:$CX$265,MATCH($C$1,'файл остатки'!$A$5:$A$228,0),MATCH($B5,'файл остатки'!$A$5:$CX$5,0)),O5+P5-Q5-S5)</f>
        <v>#N/A</v>
      </c>
      <c r="V5" s="230"/>
      <c r="W5" s="229"/>
      <c r="X5" s="220" t="s">
        <v>218</v>
      </c>
      <c r="Y5" s="247" t="e">
        <f>IF(ISERROR(INDEX('файл остатки'!$A$5:$CX$265,MATCH(Y$2,'файл остатки'!$A$5:$A$228,0),MATCH($B5,'файл остатки'!$A$5:$CX$5,0))),INDEX('файл остатки'!$A$100:$CX$265,MATCH(W$3,'файл остатки'!$A$100:$A$228,0),MATCH($B5,'файл остатки'!$A$5:$CX$5,0)),INDEX('файл остатки'!$A$5:$CX$265,MATCH(Y$2,'файл остатки'!$A$5:$A$228,0),MATCH($B5,'файл остатки'!$A$5:$CX$5,0)))</f>
        <v>#N/A</v>
      </c>
      <c r="Z5" s="225" t="e">
        <f>INDEX('файл остатки'!$A$5:$CX$265,MATCH($H$1,'файл остатки'!$A$5:$A$228,0),MATCH($B5,'файл остатки'!$A$5:$CX$5,0))</f>
        <v>#N/A</v>
      </c>
      <c r="AA5" s="254" t="e">
        <f>IF(W$3='файл остатки'!$B$1,INDEX('файл остатки'!$A$5:$CX$265,MATCH($C$1,'файл остатки'!$A$5:$A$228,0),MATCH($B5,'файл остатки'!$A$5:$CX$5,0)),U5+V5-W5-Y5)</f>
        <v>#N/A</v>
      </c>
      <c r="AB5" s="230"/>
      <c r="AC5" s="229">
        <v>-214.66666666666669</v>
      </c>
      <c r="AD5" s="220" t="s">
        <v>218</v>
      </c>
      <c r="AE5" s="247" t="e">
        <f>IF(ISERROR(INDEX('файл остатки'!$A$5:$CX$265,MATCH(AE$2,'файл остатки'!$A$5:$A$228,0),MATCH($B5,'файл остатки'!$A$5:$CX$5,0))),INDEX('файл остатки'!$A$100:$CX$265,MATCH(AC$3,'файл остатки'!$A$100:$A$228,0),MATCH($B5,'файл остатки'!$A$5:$CX$5,0)),INDEX('файл остатки'!$A$5:$CX$265,MATCH(AE$2,'файл остатки'!$A$5:$A$228,0),MATCH($B5,'файл остатки'!$A$5:$CX$5,0)))</f>
        <v>#N/A</v>
      </c>
      <c r="AF5" s="225" t="e">
        <f>INDEX('файл остатки'!$A$5:$CX$265,MATCH($H$1,'файл остатки'!$A$5:$A$228,0),MATCH($B5,'файл остатки'!$A$5:$CX$5,0))</f>
        <v>#N/A</v>
      </c>
      <c r="AG5" s="254" t="e">
        <f>IF(AC$3='файл остатки'!$B$1,INDEX('файл остатки'!$A$5:$CX$265,MATCH($C$1,'файл остатки'!$A$5:$A$228,0),MATCH($B5,'файл остатки'!$A$5:$CX$5,0)),AA5+AB5-AC5-AE5)</f>
        <v>#N/A</v>
      </c>
      <c r="AH5" s="230"/>
      <c r="AI5" s="229">
        <v>-154.16666666666669</v>
      </c>
      <c r="AJ5" s="220" t="s">
        <v>218</v>
      </c>
      <c r="AK5" s="247" t="e">
        <f>IF(ISERROR(INDEX('файл остатки'!$A$5:$CX$265,MATCH(AK$2,'файл остатки'!$A$5:$A$228,0),MATCH($B5,'файл остатки'!$A$5:$CX$5,0))),INDEX('файл остатки'!$A$100:$CX$265,MATCH(AI$3,'файл остатки'!$A$100:$A$228,0),MATCH($B5,'файл остатки'!$A$5:$CX$5,0)),INDEX('файл остатки'!$A$5:$CX$265,MATCH(AK$2,'файл остатки'!$A$5:$A$228,0),MATCH($B5,'файл остатки'!$A$5:$CX$5,0)))</f>
        <v>#N/A</v>
      </c>
      <c r="AL5" s="225" t="e">
        <f>INDEX('файл остатки'!$A$5:$CX$265,MATCH($H$1,'файл остатки'!$A$5:$A$228,0),MATCH($B5,'файл остатки'!$A$5:$CX$5,0))</f>
        <v>#N/A</v>
      </c>
      <c r="AM5" s="254" t="e">
        <f>IF(AI$3='файл остатки'!$B$1,INDEX('файл остатки'!$A$5:$CX$265,MATCH($C$1,'файл остатки'!$A$5:$A$228,0),MATCH($B5,'файл остатки'!$A$5:$CX$5,0)),AG5+AH5-AI5-AK5)</f>
        <v>#N/A</v>
      </c>
      <c r="AN5" s="230"/>
      <c r="AO5" s="229"/>
      <c r="AP5" s="220" t="s">
        <v>218</v>
      </c>
      <c r="AQ5" s="247" t="e">
        <f>IF(ISERROR(INDEX('файл остатки'!$A$5:$CX$265,MATCH(AQ$2,'файл остатки'!$A$5:$A$228,0),MATCH($B5,'файл остатки'!$A$5:$CX$5,0))),INDEX('файл остатки'!$A$100:$CX$265,MATCH(AO$3,'файл остатки'!$A$100:$A$228,0),MATCH($B5,'файл остатки'!$A$5:$CX$5,0)),INDEX('файл остатки'!$A$5:$CX$265,MATCH(AQ$2,'файл остатки'!$A$5:$A$228,0),MATCH($B5,'файл остатки'!$A$5:$CX$5,0)))</f>
        <v>#N/A</v>
      </c>
      <c r="AR5" s="225" t="e">
        <f>INDEX('файл остатки'!$A$5:$CX$265,MATCH($H$1,'файл остатки'!$A$5:$A$228,0),MATCH($B5,'файл остатки'!$A$5:$CX$5,0))</f>
        <v>#N/A</v>
      </c>
      <c r="AS5" s="254" t="e">
        <f>IF(AO$3='файл остатки'!$B$1,INDEX('файл остатки'!$A$5:$CX$265,MATCH($C$1,'файл остатки'!$A$5:$A$228,0),MATCH($B5,'файл остатки'!$A$5:$CX$5,0)),AM5+AN5-AO5-AQ5)</f>
        <v>#N/A</v>
      </c>
      <c r="AT5" s="230"/>
      <c r="AU5" s="229"/>
      <c r="AV5" s="220" t="s">
        <v>218</v>
      </c>
      <c r="AW5" s="247" t="e">
        <f>IF(ISERROR(INDEX('файл остатки'!$A$5:$CX$265,MATCH(AW$2,'файл остатки'!$A$5:$A$228,0),MATCH($B5,'файл остатки'!$A$5:$CX$5,0))),INDEX('файл остатки'!$A$100:$CX$265,MATCH(AU$3,'файл остатки'!$A$100:$A$228,0),MATCH($B5,'файл остатки'!$A$5:$CX$5,0)),INDEX('файл остатки'!$A$5:$CX$265,MATCH(AW$2,'файл остатки'!$A$5:$A$228,0),MATCH($B5,'файл остатки'!$A$5:$CX$5,0)))</f>
        <v>#N/A</v>
      </c>
      <c r="AX5" s="225" t="e">
        <f>INDEX('файл остатки'!$A$5:$CX$265,MATCH($H$1,'файл остатки'!$A$5:$A$228,0),MATCH($B5,'файл остатки'!$A$5:$CX$5,0))</f>
        <v>#N/A</v>
      </c>
      <c r="AY5" s="254" t="e">
        <f>IF(AU$3='файл остатки'!$B$1,INDEX('файл остатки'!$A$5:$CX$265,MATCH($C$1,'файл остатки'!$A$5:$A$228,0),MATCH($B5,'файл остатки'!$A$5:$CX$5,0)),AS5+AT5-AU5-AW5)</f>
        <v>#N/A</v>
      </c>
      <c r="AZ5" s="230"/>
      <c r="BA5" s="229">
        <v>-299</v>
      </c>
      <c r="BB5" s="220" t="s">
        <v>218</v>
      </c>
      <c r="BC5" s="247" t="e">
        <f>IF(ISERROR(INDEX('файл остатки'!$A$5:$CX$265,MATCH(BC$2,'файл остатки'!$A$5:$A$228,0),MATCH($B5,'файл остатки'!$A$5:$CX$5,0))),INDEX('файл остатки'!$A$100:$CX$265,MATCH(BA$3,'файл остатки'!$A$100:$A$228,0),MATCH($B5,'файл остатки'!$A$5:$CX$5,0)),INDEX('файл остатки'!$A$5:$CX$265,MATCH(BC$2,'файл остатки'!$A$5:$A$228,0),MATCH($B5,'файл остатки'!$A$5:$CX$5,0)))</f>
        <v>#N/A</v>
      </c>
      <c r="BD5" s="225" t="e">
        <f>INDEX('файл остатки'!$A$5:$CX$265,MATCH($H$1,'файл остатки'!$A$5:$A$228,0),MATCH($B5,'файл остатки'!$A$5:$CX$5,0))</f>
        <v>#N/A</v>
      </c>
      <c r="BE5" s="254" t="e">
        <f>IF(BA$3='файл остатки'!$B$1,INDEX('файл остатки'!$A$5:$CX$265,MATCH($C$1,'файл остатки'!$A$5:$A$228,0),MATCH($B5,'файл остатки'!$A$5:$CX$5,0)),AY5+AZ5-BA5-BC5)</f>
        <v>#N/A</v>
      </c>
      <c r="BF5" s="230"/>
      <c r="BG5" s="229"/>
      <c r="BH5" s="220" t="s">
        <v>218</v>
      </c>
      <c r="BI5" s="247" t="e">
        <f>IF(ISERROR(INDEX('файл остатки'!$A$5:$CX$265,MATCH(BI$2,'файл остатки'!$A$5:$A$228,0),MATCH($B5,'файл остатки'!$A$5:$CX$5,0))),INDEX('файл остатки'!$A$100:$CX$265,MATCH(BG$3,'файл остатки'!$A$100:$A$228,0),MATCH($B5,'файл остатки'!$A$5:$CX$5,0)),INDEX('файл остатки'!$A$5:$CX$265,MATCH(BI$2,'файл остатки'!$A$5:$A$228,0),MATCH($B5,'файл остатки'!$A$5:$CX$5,0)))</f>
        <v>#N/A</v>
      </c>
      <c r="BJ5" s="225" t="e">
        <f>INDEX('файл остатки'!$A$5:$CX$265,MATCH($H$1,'файл остатки'!$A$5:$A$228,0),MATCH($B5,'файл остатки'!$A$5:$CX$5,0))</f>
        <v>#N/A</v>
      </c>
      <c r="BK5" s="225" t="e">
        <f>((-CJ5/10+BP5/7+BV5/7+CB5/7)/4)*CO5</f>
        <v>#N/A</v>
      </c>
      <c r="BL5" s="254" t="e">
        <f>IF(BG$3='файл остатки'!$B$1,INDEX('файл остатки'!$A$5:$CX$265,MATCH($C$1,'файл остатки'!$A$5:$A$228,0),MATCH($B5,'файл остатки'!$A$5:$CX$5,0)),BE5+BF5-BG5-BI5)</f>
        <v>#N/A</v>
      </c>
      <c r="BM5" s="230"/>
      <c r="BN5" s="229" t="e">
        <f>-BP5</f>
        <v>#N/A</v>
      </c>
      <c r="BO5" s="220" t="s">
        <v>218</v>
      </c>
      <c r="BP5" s="247" t="e">
        <f>IF(ISERROR(INDEX('файл остатки'!$A$5:$CX$265,MATCH(BP$2,'файл остатки'!$A$5:$A$228,0),MATCH($B5,'файл остатки'!$A$5:$CX$5,0))),INDEX('файл остатки'!$A$100:$CX$265,MATCH(BN$3,'файл остатки'!$A$100:$A$228,0),MATCH($B5,'файл остатки'!$A$5:$CX$5,0)),INDEX('файл остатки'!$A$5:$CX$265,MATCH(BP$2,'файл остатки'!$A$5:$A$228,0),MATCH($B5,'файл остатки'!$A$5:$CX$5,0)))</f>
        <v>#N/A</v>
      </c>
      <c r="BQ5" s="225" t="e">
        <f>INDEX('файл остатки'!$A$5:$CX$265,MATCH($H$1,'файл остатки'!$A$5:$A$228,0),MATCH($B5,'файл остатки'!$A$5:$CX$5,0))</f>
        <v>#N/A</v>
      </c>
      <c r="BR5" s="254" t="e">
        <f>IF(BN$3='файл остатки'!$B$1,INDEX('файл остатки'!$A$5:$CX$265,MATCH($C$1,'файл остатки'!$A$5:$A$228,0),MATCH($B5,'файл остатки'!$A$5:$CX$5,0)),BL5+BM5-BN5-BP5)</f>
        <v>#N/A</v>
      </c>
      <c r="BS5" s="230"/>
      <c r="BT5" s="229" t="e">
        <f>-BV5</f>
        <v>#N/A</v>
      </c>
      <c r="BU5" s="220" t="s">
        <v>218</v>
      </c>
      <c r="BV5" s="247" t="e">
        <f>IF(ISERROR(INDEX('файл остатки'!$A$5:$CX$265,MATCH(BV$2,'файл остатки'!$A$5:$A$228,0),MATCH($B5,'файл остатки'!$A$5:$CX$5,0))),INDEX('файл остатки'!$A$100:$CX$265,MATCH(BT$3,'файл остатки'!$A$100:$A$228,0),MATCH($B5,'файл остатки'!$A$5:$CX$5,0)),INDEX('файл остатки'!$A$5:$CX$265,MATCH(BV$2,'файл остатки'!$A$5:$A$228,0),MATCH($B5,'файл остатки'!$A$5:$CX$5,0)))</f>
        <v>#N/A</v>
      </c>
      <c r="BW5" s="225" t="e">
        <f>INDEX('файл остатки'!$A$5:$CX$265,MATCH($H$1,'файл остатки'!$A$5:$A$228,0),MATCH($B5,'файл остатки'!$A$5:$CX$5,0))</f>
        <v>#N/A</v>
      </c>
      <c r="BX5" s="254" t="e">
        <f>IF(BT$3='файл остатки'!$B$1,INDEX('файл остатки'!$A$5:$CX$265,MATCH($C$1,'файл остатки'!$A$5:$A$228,0),MATCH($B5,'файл остатки'!$A$5:$CX$5,0)),BR5+BS5-BT5-BV5)</f>
        <v>#N/A</v>
      </c>
      <c r="BY5" s="230"/>
      <c r="BZ5" s="229" t="e">
        <f>-CB5</f>
        <v>#N/A</v>
      </c>
      <c r="CA5" s="220" t="s">
        <v>218</v>
      </c>
      <c r="CB5" s="247" t="e">
        <f>IF(ISERROR(INDEX('файл остатки'!$A$5:$CX$265,MATCH(CB$2,'файл остатки'!$A$5:$A$228,0),MATCH($B5,'файл остатки'!$A$5:$CX$5,0))),INDEX('файл остатки'!$A$100:$CX$265,MATCH(BZ$3,'файл остатки'!$A$100:$A$228,0),MATCH($B5,'файл остатки'!$A$5:$CX$5,0)),INDEX('файл остатки'!$A$5:$CX$265,MATCH(CB$2,'файл остатки'!$A$5:$A$228,0),MATCH($B5,'файл остатки'!$A$5:$CX$5,0)))</f>
        <v>#N/A</v>
      </c>
      <c r="CC5" s="225" t="e">
        <f>INDEX('файл остатки'!$A$5:$CX$265,MATCH($H$1,'файл остатки'!$A$5:$A$228,0),MATCH($B5,'файл остатки'!$A$5:$CX$5,0))</f>
        <v>#N/A</v>
      </c>
      <c r="CD5" s="254" t="e">
        <f>IF(BZ$3='файл остатки'!$B$1,INDEX('файл остатки'!$A$5:$CX$265,MATCH($C$1,'файл остатки'!$A$5:$A$228,0),MATCH($B5,'файл остатки'!$A$5:$CX$5,0)),BX5+BY5-BZ5-CB5)</f>
        <v>#N/A</v>
      </c>
      <c r="CE5" s="230"/>
      <c r="CH5" s="229">
        <f>E5+K5+Q5+W5+AC5+AI5+AO5+AU5+BA5+BG5</f>
        <v>-1063.8333333333335</v>
      </c>
      <c r="CI5" s="220" t="s">
        <v>218</v>
      </c>
      <c r="CJ5" s="229" t="e">
        <f>-(G5+M5+S5+Y5+AE5+AK5+AQ5+AW5+BC5+BI5)</f>
        <v>#N/A</v>
      </c>
      <c r="CK5" s="220" t="s">
        <v>218</v>
      </c>
      <c r="CO5" s="235" t="e">
        <f>+INDEX('файл остатки'!$A$5:$CX$265,MATCH(CO$2,'файл остатки'!$A$5:$A$228,0),MATCH($B5,'файл остатки'!$A$5:$CX$5,0))</f>
        <v>#N/A</v>
      </c>
    </row>
    <row r="6" spans="1:93" ht="24" customHeight="1">
      <c r="A6" s="167" t="s">
        <v>19</v>
      </c>
      <c r="B6" s="217" t="s">
        <v>150</v>
      </c>
      <c r="C6" s="257" t="e">
        <f>INDEX('файл остатки'!$A$5:$CX$265,MATCH($C$1,'файл остатки'!$A$5:$A$228,0),MATCH(B6,'файл остатки'!$A$5:$CX$5,0))</f>
        <v>#N/A</v>
      </c>
      <c r="D6" s="261"/>
      <c r="E6" s="229"/>
      <c r="F6" s="155">
        <f>-(E6+E5+E10+E17)/'планирование суточное'!$K$7</f>
        <v>0</v>
      </c>
      <c r="G6" s="247" t="e">
        <f>IF(ISERROR(INDEX('файл остатки'!$A$5:$CX$265,MATCH(G$2,'файл остатки'!$A$5:$A$228,0),MATCH($B6,'файл остатки'!$A$5:$CX$5,0))),INDEX('файл остатки'!$A$100:$CX$265,MATCH(E$3,'файл остатки'!$A$100:$A$228,0),MATCH($B6,'файл остатки'!$A$5:$CX$5,0)),INDEX('файл остатки'!$A$5:$CX$265,MATCH(G$2,'файл остатки'!$A$5:$A$228,0),MATCH($B6,'файл остатки'!$A$5:$CX$5,0)))</f>
        <v>#N/A</v>
      </c>
      <c r="H6" s="225" t="e">
        <f>INDEX('файл остатки'!$A$5:$CX$265,MATCH($H$1,'файл остатки'!$A$5:$A$228,0),MATCH($B6,'файл остатки'!$A$5:$CX$5,0))</f>
        <v>#N/A</v>
      </c>
      <c r="I6" s="254" t="e">
        <f>IF(E$3='файл остатки'!$B$1,INDEX('файл остатки'!$A$5:$CX$265,MATCH($C$1,'файл остатки'!$A$5:$A$228,0),MATCH($B6,'файл остатки'!$A$5:$CX$5,0)),C6+D6-E6-G6)</f>
        <v>#N/A</v>
      </c>
      <c r="J6" s="230"/>
      <c r="K6" s="229">
        <v>-384</v>
      </c>
      <c r="L6" s="155">
        <f>-(K6+K5+K10+K17)/'планирование суточное'!$K$7</f>
        <v>0.8014</v>
      </c>
      <c r="M6" s="247" t="e">
        <f>IF(ISERROR(INDEX('файл остатки'!$A$5:$CX$265,MATCH(M$2,'файл остатки'!$A$5:$A$228,0),MATCH($B6,'файл остатки'!$A$5:$CX$5,0))),INDEX('файл остатки'!$A$100:$CX$265,MATCH(K$3,'файл остатки'!$A$100:$A$228,0),MATCH($B6,'файл остатки'!$A$5:$CX$5,0)),INDEX('файл остатки'!$A$5:$CX$265,MATCH(M$2,'файл остатки'!$A$5:$A$228,0),MATCH($B6,'файл остатки'!$A$5:$CX$5,0)))</f>
        <v>#N/A</v>
      </c>
      <c r="N6" s="225" t="e">
        <f>INDEX('файл остатки'!$A$5:$CX$265,MATCH($H$1,'файл остатки'!$A$5:$A$228,0),MATCH($B6,'файл остатки'!$A$5:$CX$5,0))</f>
        <v>#N/A</v>
      </c>
      <c r="O6" s="254" t="e">
        <f>IF(K$3='файл остатки'!$B$1,INDEX('файл остатки'!$A$5:$CX$265,MATCH($C$1,'файл остатки'!$A$5:$A$228,0),MATCH($B6,'файл остатки'!$A$5:$CX$5,0)),I6+J6-K6-M6)</f>
        <v>#N/A</v>
      </c>
      <c r="P6" s="230"/>
      <c r="Q6" s="229"/>
      <c r="R6" s="155">
        <f>-(Q6+Q5+Q10+Q17)/'планирование суточное'!$K$7</f>
        <v>0.17599999999999999</v>
      </c>
      <c r="S6" s="247" t="e">
        <f>IF(ISERROR(INDEX('файл остатки'!$A$5:$CX$265,MATCH(S$2,'файл остатки'!$A$5:$A$228,0),MATCH($B6,'файл остатки'!$A$5:$CX$5,0))),INDEX('файл остатки'!$A$100:$CX$265,MATCH(Q$3,'файл остатки'!$A$100:$A$228,0),MATCH($B6,'файл остатки'!$A$5:$CX$5,0)),INDEX('файл остатки'!$A$5:$CX$265,MATCH(S$2,'файл остатки'!$A$5:$A$228,0),MATCH($B6,'файл остатки'!$A$5:$CX$5,0)))</f>
        <v>#N/A</v>
      </c>
      <c r="T6" s="225" t="e">
        <f>INDEX('файл остатки'!$A$5:$CX$265,MATCH($H$1,'файл остатки'!$A$5:$A$228,0),MATCH($B6,'файл остатки'!$A$5:$CX$5,0))</f>
        <v>#N/A</v>
      </c>
      <c r="U6" s="254" t="e">
        <f>IF(Q$3='файл остатки'!$B$1,INDEX('файл остатки'!$A$5:$CX$265,MATCH($C$1,'файл остатки'!$A$5:$A$228,0),MATCH($B6,'файл остатки'!$A$5:$CX$5,0)),O6+P6-Q6-S6)</f>
        <v>#N/A</v>
      </c>
      <c r="V6" s="230"/>
      <c r="W6" s="229"/>
      <c r="X6" s="155">
        <f>-(W6+W5+W10+W17)/'планирование суточное'!$K$7</f>
        <v>0</v>
      </c>
      <c r="Y6" s="247" t="e">
        <f>IF(ISERROR(INDEX('файл остатки'!$A$5:$CX$265,MATCH(Y$2,'файл остатки'!$A$5:$A$228,0),MATCH($B6,'файл остатки'!$A$5:$CX$5,0))),INDEX('файл остатки'!$A$100:$CX$265,MATCH(W$3,'файл остатки'!$A$100:$A$228,0),MATCH($B6,'файл остатки'!$A$5:$CX$5,0)),INDEX('файл остатки'!$A$5:$CX$265,MATCH(Y$2,'файл остатки'!$A$5:$A$228,0),MATCH($B6,'файл остатки'!$A$5:$CX$5,0)))</f>
        <v>#N/A</v>
      </c>
      <c r="Z6" s="225" t="e">
        <f>INDEX('файл остатки'!$A$5:$CX$265,MATCH($H$1,'файл остатки'!$A$5:$A$228,0),MATCH($B6,'файл остатки'!$A$5:$CX$5,0))</f>
        <v>#N/A</v>
      </c>
      <c r="AA6" s="254" t="e">
        <f>IF(W$3='файл остатки'!$B$1,INDEX('файл остатки'!$A$5:$CX$265,MATCH($C$1,'файл остатки'!$A$5:$A$228,0),MATCH($B6,'файл остатки'!$A$5:$CX$5,0)),U6+V6-W6-Y6)</f>
        <v>#N/A</v>
      </c>
      <c r="AB6" s="230"/>
      <c r="AC6" s="229">
        <v>-4454</v>
      </c>
      <c r="AD6" s="155">
        <f>-(AC6+AC5+AC10+AC17)/'планирование суточное'!$K$7</f>
        <v>4.7423333333333337</v>
      </c>
      <c r="AE6" s="247" t="e">
        <f>IF(ISERROR(INDEX('файл остатки'!$A$5:$CX$265,MATCH(AE$2,'файл остатки'!$A$5:$A$228,0),MATCH($B6,'файл остатки'!$A$5:$CX$5,0))),INDEX('файл остатки'!$A$100:$CX$265,MATCH(AC$3,'файл остатки'!$A$100:$A$228,0),MATCH($B6,'файл остатки'!$A$5:$CX$5,0)),INDEX('файл остатки'!$A$5:$CX$265,MATCH(AE$2,'файл остатки'!$A$5:$A$228,0),MATCH($B6,'файл остатки'!$A$5:$CX$5,0)))</f>
        <v>#N/A</v>
      </c>
      <c r="AF6" s="225" t="e">
        <f>INDEX('файл остатки'!$A$5:$CX$265,MATCH($H$1,'файл остатки'!$A$5:$A$228,0),MATCH($B6,'файл остатки'!$A$5:$CX$5,0))</f>
        <v>#N/A</v>
      </c>
      <c r="AG6" s="254" t="e">
        <f>IF(AC$3='файл остатки'!$B$1,INDEX('файл остатки'!$A$5:$CX$265,MATCH($C$1,'файл остатки'!$A$5:$A$228,0),MATCH($B6,'файл остатки'!$A$5:$CX$5,0)),AA6+AB6-AC6-AE6)</f>
        <v>#N/A</v>
      </c>
      <c r="AH6" s="230"/>
      <c r="AI6" s="229">
        <v>-132</v>
      </c>
      <c r="AJ6" s="155">
        <f>-(AI6+AI5+AI10+AI17)/'планирование суточное'!$K$7</f>
        <v>0.32100000000000001</v>
      </c>
      <c r="AK6" s="247" t="e">
        <f>IF(ISERROR(INDEX('файл остатки'!$A$5:$CX$265,MATCH(AK$2,'файл остатки'!$A$5:$A$228,0),MATCH($B6,'файл остатки'!$A$5:$CX$5,0))),INDEX('файл остатки'!$A$100:$CX$265,MATCH(AI$3,'файл остатки'!$A$100:$A$228,0),MATCH($B6,'файл остатки'!$A$5:$CX$5,0)),INDEX('файл остатки'!$A$5:$CX$265,MATCH(AK$2,'файл остатки'!$A$5:$A$228,0),MATCH($B6,'файл остатки'!$A$5:$CX$5,0)))</f>
        <v>#N/A</v>
      </c>
      <c r="AL6" s="225" t="e">
        <f>INDEX('файл остатки'!$A$5:$CX$265,MATCH($H$1,'файл остатки'!$A$5:$A$228,0),MATCH($B6,'файл остатки'!$A$5:$CX$5,0))</f>
        <v>#N/A</v>
      </c>
      <c r="AM6" s="254" t="e">
        <f>IF(AI$3='файл остатки'!$B$1,INDEX('файл остатки'!$A$5:$CX$265,MATCH($C$1,'файл остатки'!$A$5:$A$228,0),MATCH($B6,'файл остатки'!$A$5:$CX$5,0)),AG6+AH6-AI6-AK6)</f>
        <v>#N/A</v>
      </c>
      <c r="AN6" s="230"/>
      <c r="AO6" s="229"/>
      <c r="AP6" s="155">
        <f>-(AO6+AO5+AO10+AO17)/'планирование суточное'!$K$7</f>
        <v>0</v>
      </c>
      <c r="AQ6" s="247" t="e">
        <f>IF(ISERROR(INDEX('файл остатки'!$A$5:$CX$265,MATCH(AQ$2,'файл остатки'!$A$5:$A$228,0),MATCH($B6,'файл остатки'!$A$5:$CX$5,0))),INDEX('файл остатки'!$A$100:$CX$265,MATCH(AO$3,'файл остатки'!$A$100:$A$228,0),MATCH($B6,'файл остатки'!$A$5:$CX$5,0)),INDEX('файл остатки'!$A$5:$CX$265,MATCH(AQ$2,'файл остатки'!$A$5:$A$228,0),MATCH($B6,'файл остатки'!$A$5:$CX$5,0)))</f>
        <v>#N/A</v>
      </c>
      <c r="AR6" s="225" t="e">
        <f>INDEX('файл остатки'!$A$5:$CX$265,MATCH($H$1,'файл остатки'!$A$5:$A$228,0),MATCH($B6,'файл остатки'!$A$5:$CX$5,0))</f>
        <v>#N/A</v>
      </c>
      <c r="AS6" s="254" t="e">
        <f>IF(AO$3='файл остатки'!$B$1,INDEX('файл остатки'!$A$5:$CX$265,MATCH($C$1,'файл остатки'!$A$5:$A$228,0),MATCH($B6,'файл остатки'!$A$5:$CX$5,0)),AM6+AN6-AO6-AQ6)</f>
        <v>#N/A</v>
      </c>
      <c r="AT6" s="230"/>
      <c r="AU6" s="229"/>
      <c r="AV6" s="155">
        <f>-(AU6+AU5+AU10+AU17)/'планирование суточное'!$K$7</f>
        <v>0</v>
      </c>
      <c r="AW6" s="247" t="e">
        <f>IF(ISERROR(INDEX('файл остатки'!$A$5:$CX$265,MATCH(AW$2,'файл остатки'!$A$5:$A$228,0),MATCH($B6,'файл остатки'!$A$5:$CX$5,0))),INDEX('файл остатки'!$A$100:$CX$265,MATCH(AU$3,'файл остатки'!$A$100:$A$228,0),MATCH($B6,'файл остатки'!$A$5:$CX$5,0)),INDEX('файл остатки'!$A$5:$CX$265,MATCH(AW$2,'файл остатки'!$A$5:$A$228,0),MATCH($B6,'файл остатки'!$A$5:$CX$5,0)))</f>
        <v>#N/A</v>
      </c>
      <c r="AX6" s="225" t="e">
        <f>INDEX('файл остатки'!$A$5:$CX$265,MATCH($H$1,'файл остатки'!$A$5:$A$228,0),MATCH($B6,'файл остатки'!$A$5:$CX$5,0))</f>
        <v>#N/A</v>
      </c>
      <c r="AY6" s="254" t="e">
        <f>IF(AU$3='файл остатки'!$B$1,INDEX('файл остатки'!$A$5:$CX$265,MATCH($C$1,'файл остатки'!$A$5:$A$228,0),MATCH($B6,'файл остатки'!$A$5:$CX$5,0)),AS6+AT6-AU6-AW6)</f>
        <v>#N/A</v>
      </c>
      <c r="AZ6" s="230"/>
      <c r="BA6" s="229">
        <v>-1679.8333333333333</v>
      </c>
      <c r="BB6" s="155">
        <f>-(BA6+BA5+BA10+BA17)/'планирование суточное'!$K$7</f>
        <v>2.0668333333333329</v>
      </c>
      <c r="BC6" s="247" t="e">
        <f>IF(ISERROR(INDEX('файл остатки'!$A$5:$CX$265,MATCH(BC$2,'файл остатки'!$A$5:$A$228,0),MATCH($B6,'файл остатки'!$A$5:$CX$5,0))),INDEX('файл остатки'!$A$100:$CX$265,MATCH(BA$3,'файл остатки'!$A$100:$A$228,0),MATCH($B6,'файл остатки'!$A$5:$CX$5,0)),INDEX('файл остатки'!$A$5:$CX$265,MATCH(BC$2,'файл остатки'!$A$5:$A$228,0),MATCH($B6,'файл остатки'!$A$5:$CX$5,0)))</f>
        <v>#N/A</v>
      </c>
      <c r="BD6" s="225" t="e">
        <f>INDEX('файл остатки'!$A$5:$CX$265,MATCH($H$1,'файл остатки'!$A$5:$A$228,0),MATCH($B6,'файл остатки'!$A$5:$CX$5,0))</f>
        <v>#N/A</v>
      </c>
      <c r="BE6" s="254" t="e">
        <f>IF(BA$3='файл остатки'!$B$1,INDEX('файл остатки'!$A$5:$CX$265,MATCH($C$1,'файл остатки'!$A$5:$A$228,0),MATCH($B6,'файл остатки'!$A$5:$CX$5,0)),AY6+AZ6-BA6-BC6)</f>
        <v>#N/A</v>
      </c>
      <c r="BF6" s="230"/>
      <c r="BG6" s="229"/>
      <c r="BH6" s="155">
        <f>-(BG6+BG5+BG10+BG17)/'планирование суточное'!$K$7</f>
        <v>0</v>
      </c>
      <c r="BI6" s="247" t="e">
        <f>IF(ISERROR(INDEX('файл остатки'!$A$5:$CX$265,MATCH(BI$2,'файл остатки'!$A$5:$A$228,0),MATCH($B6,'файл остатки'!$A$5:$CX$5,0))),INDEX('файл остатки'!$A$100:$CX$265,MATCH(BG$3,'файл остатки'!$A$100:$A$228,0),MATCH($B6,'файл остатки'!$A$5:$CX$5,0)),INDEX('файл остатки'!$A$5:$CX$265,MATCH(BI$2,'файл остатки'!$A$5:$A$228,0),MATCH($B6,'файл остатки'!$A$5:$CX$5,0)))</f>
        <v>#N/A</v>
      </c>
      <c r="BJ6" s="225" t="e">
        <f>INDEX('файл остатки'!$A$5:$CX$265,MATCH($H$1,'файл остатки'!$A$5:$A$228,0),MATCH($B6,'файл остатки'!$A$5:$CX$5,0))</f>
        <v>#N/A</v>
      </c>
      <c r="BK6" s="225" t="e">
        <f t="shared" ref="BK6:BK70" si="0">((-CJ6/10+BP6/7+BV6/7+CB6/7)/4)*CO6</f>
        <v>#N/A</v>
      </c>
      <c r="BL6" s="254" t="e">
        <f>IF(BG$3='файл остатки'!$B$1,INDEX('файл остатки'!$A$5:$CX$265,MATCH($C$1,'файл остатки'!$A$5:$A$228,0),MATCH($B6,'файл остатки'!$A$5:$CX$5,0)),BE6+BF6-BG6-BI6)</f>
        <v>#N/A</v>
      </c>
      <c r="BM6" s="230"/>
      <c r="BN6" s="229" t="e">
        <f t="shared" ref="BN6:BN70" si="1">-BP6</f>
        <v>#N/A</v>
      </c>
      <c r="BO6" s="155" t="e">
        <f>-(BN6+BN5+BN10+BN17)/'планирование суточное'!$K$7</f>
        <v>#N/A</v>
      </c>
      <c r="BP6" s="247" t="e">
        <f>IF(ISERROR(INDEX('файл остатки'!$A$5:$CX$265,MATCH(BP$2,'файл остатки'!$A$5:$A$228,0),MATCH($B6,'файл остатки'!$A$5:$CX$5,0))),INDEX('файл остатки'!$A$100:$CX$265,MATCH(BN$3,'файл остатки'!$A$100:$A$228,0),MATCH($B6,'файл остатки'!$A$5:$CX$5,0)),INDEX('файл остатки'!$A$5:$CX$265,MATCH(BP$2,'файл остатки'!$A$5:$A$228,0),MATCH($B6,'файл остатки'!$A$5:$CX$5,0)))</f>
        <v>#N/A</v>
      </c>
      <c r="BQ6" s="225" t="e">
        <f>INDEX('файл остатки'!$A$5:$CX$265,MATCH($H$1,'файл остатки'!$A$5:$A$228,0),MATCH($B6,'файл остатки'!$A$5:$CX$5,0))</f>
        <v>#N/A</v>
      </c>
      <c r="BR6" s="254" t="e">
        <f>IF(BN$3='файл остатки'!$B$1,INDEX('файл остатки'!$A$5:$CX$265,MATCH($C$1,'файл остатки'!$A$5:$A$228,0),MATCH($B6,'файл остатки'!$A$5:$CX$5,0)),BL6+BM6-BN6-BP6)</f>
        <v>#N/A</v>
      </c>
      <c r="BS6" s="230"/>
      <c r="BT6" s="229" t="e">
        <f t="shared" ref="BT6:BT70" si="2">-BV6</f>
        <v>#N/A</v>
      </c>
      <c r="BU6" s="155" t="e">
        <f>-(BT6+BT5+BT10+BT17)/'планирование суточное'!$K$7</f>
        <v>#N/A</v>
      </c>
      <c r="BV6" s="247" t="e">
        <f>IF(ISERROR(INDEX('файл остатки'!$A$5:$CX$265,MATCH(BV$2,'файл остатки'!$A$5:$A$228,0),MATCH($B6,'файл остатки'!$A$5:$CX$5,0))),INDEX('файл остатки'!$A$100:$CX$265,MATCH(BT$3,'файл остатки'!$A$100:$A$228,0),MATCH($B6,'файл остатки'!$A$5:$CX$5,0)),INDEX('файл остатки'!$A$5:$CX$265,MATCH(BV$2,'файл остатки'!$A$5:$A$228,0),MATCH($B6,'файл остатки'!$A$5:$CX$5,0)))</f>
        <v>#N/A</v>
      </c>
      <c r="BW6" s="225" t="e">
        <f>INDEX('файл остатки'!$A$5:$CX$265,MATCH($H$1,'файл остатки'!$A$5:$A$228,0),MATCH($B6,'файл остатки'!$A$5:$CX$5,0))</f>
        <v>#N/A</v>
      </c>
      <c r="BX6" s="254" t="e">
        <f>IF(BT$3='файл остатки'!$B$1,INDEX('файл остатки'!$A$5:$CX$265,MATCH($C$1,'файл остатки'!$A$5:$A$228,0),MATCH($B6,'файл остатки'!$A$5:$CX$5,0)),BR6+BS6-BT6-BV6)</f>
        <v>#N/A</v>
      </c>
      <c r="BY6" s="230"/>
      <c r="BZ6" s="229" t="e">
        <f t="shared" ref="BZ6:BZ70" si="3">-CB6</f>
        <v>#N/A</v>
      </c>
      <c r="CA6" s="155" t="e">
        <f>-(BZ6+BZ5+BZ10+BZ17)/'планирование суточное'!$K$7</f>
        <v>#N/A</v>
      </c>
      <c r="CB6" s="247" t="e">
        <f>IF(ISERROR(INDEX('файл остатки'!$A$5:$CX$265,MATCH(CB$2,'файл остатки'!$A$5:$A$228,0),MATCH($B6,'файл остатки'!$A$5:$CX$5,0))),INDEX('файл остатки'!$A$100:$CX$265,MATCH(BZ$3,'файл остатки'!$A$100:$A$228,0),MATCH($B6,'файл остатки'!$A$5:$CX$5,0)),INDEX('файл остатки'!$A$5:$CX$265,MATCH(CB$2,'файл остатки'!$A$5:$A$228,0),MATCH($B6,'файл остатки'!$A$5:$CX$5,0)))</f>
        <v>#N/A</v>
      </c>
      <c r="CC6" s="225" t="e">
        <f>INDEX('файл остатки'!$A$5:$CX$265,MATCH($H$1,'файл остатки'!$A$5:$A$228,0),MATCH($B6,'файл остатки'!$A$5:$CX$5,0))</f>
        <v>#N/A</v>
      </c>
      <c r="CD6" s="254" t="e">
        <f>IF(BZ$3='файл остатки'!$B$1,INDEX('файл остатки'!$A$5:$CX$265,MATCH($C$1,'файл остатки'!$A$5:$A$228,0),MATCH($B6,'файл остатки'!$A$5:$CX$5,0)),BX6+BY6-BZ6-CB6)</f>
        <v>#N/A</v>
      </c>
      <c r="CE6" s="230"/>
      <c r="CH6" s="229">
        <f t="shared" ref="CH6:CH70" si="4">E6+K6+Q6+W6+AC6+AI6+AO6+AU6+BA6+BG6</f>
        <v>-6649.833333333333</v>
      </c>
      <c r="CI6" s="155">
        <f>-(CH6+CH5+CH10+CH17)/'планирование суточное'!$K$7</f>
        <v>8.107566666666667</v>
      </c>
      <c r="CJ6" s="229" t="e">
        <f t="shared" ref="CJ6:CJ70" si="5">-(G6+M6+S6+Y6+AE6+AK6+AQ6+AW6+BC6+BI6)</f>
        <v>#N/A</v>
      </c>
      <c r="CK6" s="155" t="e">
        <f>-(CJ6+CJ5+CJ10+CJ17)/'планирование суточное'!$K$7</f>
        <v>#N/A</v>
      </c>
      <c r="CO6" s="235" t="e">
        <f>+INDEX('файл остатки'!$A$5:$CX$265,MATCH(CO$2,'файл остатки'!$A$5:$A$228,0),MATCH($B6,'файл остатки'!$A$5:$CX$5,0))</f>
        <v>#N/A</v>
      </c>
    </row>
    <row r="7" spans="1:93" ht="24" customHeight="1">
      <c r="A7" s="167" t="s">
        <v>20</v>
      </c>
      <c r="B7" s="217" t="s">
        <v>171</v>
      </c>
      <c r="C7" s="257" t="e">
        <f>INDEX('файл остатки'!$A$5:$CX$265,MATCH($C$1,'файл остатки'!$A$5:$A$228,0),MATCH(B7,'файл остатки'!$A$5:$CX$5,0))</f>
        <v>#N/A</v>
      </c>
      <c r="D7" s="261"/>
      <c r="E7" s="229"/>
      <c r="F7" s="220" t="s">
        <v>185</v>
      </c>
      <c r="G7" s="247" t="e">
        <f>IF(ISERROR(INDEX('файл остатки'!$A$5:$CX$265,MATCH(G$2,'файл остатки'!$A$5:$A$228,0),MATCH($B7,'файл остатки'!$A$5:$CX$5,0))),INDEX('файл остатки'!$A$100:$CX$265,MATCH(E$3,'файл остатки'!$A$100:$A$228,0),MATCH($B7,'файл остатки'!$A$5:$CX$5,0)),INDEX('файл остатки'!$A$5:$CX$265,MATCH(G$2,'файл остатки'!$A$5:$A$228,0),MATCH($B7,'файл остатки'!$A$5:$CX$5,0)))</f>
        <v>#N/A</v>
      </c>
      <c r="H7" s="225" t="e">
        <f>INDEX('файл остатки'!$A$5:$CX$265,MATCH($H$1,'файл остатки'!$A$5:$A$228,0),MATCH($B7,'файл остатки'!$A$5:$CX$5,0))</f>
        <v>#N/A</v>
      </c>
      <c r="I7" s="254" t="e">
        <f>IF(E$3='файл остатки'!$B$1,INDEX('файл остатки'!$A$5:$CX$265,MATCH($C$1,'файл остатки'!$A$5:$A$228,0),MATCH($B7,'файл остатки'!$A$5:$CX$5,0)),C7+D7-E7-G7)</f>
        <v>#N/A</v>
      </c>
      <c r="J7" s="230"/>
      <c r="K7" s="229"/>
      <c r="L7" s="220" t="s">
        <v>185</v>
      </c>
      <c r="M7" s="247" t="e">
        <f>IF(ISERROR(INDEX('файл остатки'!$A$5:$CX$265,MATCH(M$2,'файл остатки'!$A$5:$A$228,0),MATCH($B7,'файл остатки'!$A$5:$CX$5,0))),INDEX('файл остатки'!$A$100:$CX$265,MATCH(K$3,'файл остатки'!$A$100:$A$228,0),MATCH($B7,'файл остатки'!$A$5:$CX$5,0)),INDEX('файл остатки'!$A$5:$CX$265,MATCH(M$2,'файл остатки'!$A$5:$A$228,0),MATCH($B7,'файл остатки'!$A$5:$CX$5,0)))</f>
        <v>#N/A</v>
      </c>
      <c r="N7" s="225" t="e">
        <f>INDEX('файл остатки'!$A$5:$CX$265,MATCH($H$1,'файл остатки'!$A$5:$A$228,0),MATCH($B7,'файл остатки'!$A$5:$CX$5,0))</f>
        <v>#N/A</v>
      </c>
      <c r="O7" s="254" t="e">
        <f>IF(K$3='файл остатки'!$B$1,INDEX('файл остатки'!$A$5:$CX$265,MATCH($C$1,'файл остатки'!$A$5:$A$228,0),MATCH($B7,'файл остатки'!$A$5:$CX$5,0)),I7+J7-K7-M7)</f>
        <v>#N/A</v>
      </c>
      <c r="P7" s="230"/>
      <c r="Q7" s="229">
        <v>-84</v>
      </c>
      <c r="R7" s="220" t="s">
        <v>185</v>
      </c>
      <c r="S7" s="247" t="e">
        <f>IF(ISERROR(INDEX('файл остатки'!$A$5:$CX$265,MATCH(S$2,'файл остатки'!$A$5:$A$228,0),MATCH($B7,'файл остатки'!$A$5:$CX$5,0))),INDEX('файл остатки'!$A$100:$CX$265,MATCH(Q$3,'файл остатки'!$A$100:$A$228,0),MATCH($B7,'файл остатки'!$A$5:$CX$5,0)),INDEX('файл остатки'!$A$5:$CX$265,MATCH(S$2,'файл остатки'!$A$5:$A$228,0),MATCH($B7,'файл остатки'!$A$5:$CX$5,0)))</f>
        <v>#N/A</v>
      </c>
      <c r="T7" s="225" t="e">
        <f>INDEX('файл остатки'!$A$5:$CX$265,MATCH($H$1,'файл остатки'!$A$5:$A$228,0),MATCH($B7,'файл остатки'!$A$5:$CX$5,0))</f>
        <v>#N/A</v>
      </c>
      <c r="U7" s="254" t="e">
        <f>IF(Q$3='файл остатки'!$B$1,INDEX('файл остатки'!$A$5:$CX$265,MATCH($C$1,'файл остатки'!$A$5:$A$228,0),MATCH($B7,'файл остатки'!$A$5:$CX$5,0)),O7+P7-Q7-S7)</f>
        <v>#N/A</v>
      </c>
      <c r="V7" s="230"/>
      <c r="W7" s="229"/>
      <c r="X7" s="220" t="s">
        <v>185</v>
      </c>
      <c r="Y7" s="247" t="e">
        <f>IF(ISERROR(INDEX('файл остатки'!$A$5:$CX$265,MATCH(Y$2,'файл остатки'!$A$5:$A$228,0),MATCH($B7,'файл остатки'!$A$5:$CX$5,0))),INDEX('файл остатки'!$A$100:$CX$265,MATCH(W$3,'файл остатки'!$A$100:$A$228,0),MATCH($B7,'файл остатки'!$A$5:$CX$5,0)),INDEX('файл остатки'!$A$5:$CX$265,MATCH(Y$2,'файл остатки'!$A$5:$A$228,0),MATCH($B7,'файл остатки'!$A$5:$CX$5,0)))</f>
        <v>#N/A</v>
      </c>
      <c r="Z7" s="225" t="e">
        <f>INDEX('файл остатки'!$A$5:$CX$265,MATCH($H$1,'файл остатки'!$A$5:$A$228,0),MATCH($B7,'файл остатки'!$A$5:$CX$5,0))</f>
        <v>#N/A</v>
      </c>
      <c r="AA7" s="254" t="e">
        <f>IF(W$3='файл остатки'!$B$1,INDEX('файл остатки'!$A$5:$CX$265,MATCH($C$1,'файл остатки'!$A$5:$A$228,0),MATCH($B7,'файл остатки'!$A$5:$CX$5,0)),U7+V7-W7-Y7)</f>
        <v>#N/A</v>
      </c>
      <c r="AB7" s="230"/>
      <c r="AC7" s="229">
        <v>-86.666666666666671</v>
      </c>
      <c r="AD7" s="220" t="s">
        <v>185</v>
      </c>
      <c r="AE7" s="247" t="e">
        <f>IF(ISERROR(INDEX('файл остатки'!$A$5:$CX$265,MATCH(AE$2,'файл остатки'!$A$5:$A$228,0),MATCH($B7,'файл остатки'!$A$5:$CX$5,0))),INDEX('файл остатки'!$A$100:$CX$265,MATCH(AC$3,'файл остатки'!$A$100:$A$228,0),MATCH($B7,'файл остатки'!$A$5:$CX$5,0)),INDEX('файл остатки'!$A$5:$CX$265,MATCH(AE$2,'файл остатки'!$A$5:$A$228,0),MATCH($B7,'файл остатки'!$A$5:$CX$5,0)))</f>
        <v>#N/A</v>
      </c>
      <c r="AF7" s="225" t="e">
        <f>INDEX('файл остатки'!$A$5:$CX$265,MATCH($H$1,'файл остатки'!$A$5:$A$228,0),MATCH($B7,'файл остатки'!$A$5:$CX$5,0))</f>
        <v>#N/A</v>
      </c>
      <c r="AG7" s="254" t="e">
        <f>IF(AC$3='файл остатки'!$B$1,INDEX('файл остатки'!$A$5:$CX$265,MATCH($C$1,'файл остатки'!$A$5:$A$228,0),MATCH($B7,'файл остатки'!$A$5:$CX$5,0)),AA7+AB7-AC7-AE7)</f>
        <v>#N/A</v>
      </c>
      <c r="AH7" s="230"/>
      <c r="AI7" s="229">
        <v>-59</v>
      </c>
      <c r="AJ7" s="220" t="s">
        <v>185</v>
      </c>
      <c r="AK7" s="247" t="e">
        <f>IF(ISERROR(INDEX('файл остатки'!$A$5:$CX$265,MATCH(AK$2,'файл остатки'!$A$5:$A$228,0),MATCH($B7,'файл остатки'!$A$5:$CX$5,0))),INDEX('файл остатки'!$A$100:$CX$265,MATCH(AI$3,'файл остатки'!$A$100:$A$228,0),MATCH($B7,'файл остатки'!$A$5:$CX$5,0)),INDEX('файл остатки'!$A$5:$CX$265,MATCH(AK$2,'файл остатки'!$A$5:$A$228,0),MATCH($B7,'файл остатки'!$A$5:$CX$5,0)))</f>
        <v>#N/A</v>
      </c>
      <c r="AL7" s="225" t="e">
        <f>INDEX('файл остатки'!$A$5:$CX$265,MATCH($H$1,'файл остатки'!$A$5:$A$228,0),MATCH($B7,'файл остатки'!$A$5:$CX$5,0))</f>
        <v>#N/A</v>
      </c>
      <c r="AM7" s="254" t="e">
        <f>IF(AI$3='файл остатки'!$B$1,INDEX('файл остатки'!$A$5:$CX$265,MATCH($C$1,'файл остатки'!$A$5:$A$228,0),MATCH($B7,'файл остатки'!$A$5:$CX$5,0)),AG7+AH7-AI7-AK7)</f>
        <v>#N/A</v>
      </c>
      <c r="AN7" s="230"/>
      <c r="AO7" s="229"/>
      <c r="AP7" s="220" t="s">
        <v>185</v>
      </c>
      <c r="AQ7" s="247" t="e">
        <f>IF(ISERROR(INDEX('файл остатки'!$A$5:$CX$265,MATCH(AQ$2,'файл остатки'!$A$5:$A$228,0),MATCH($B7,'файл остатки'!$A$5:$CX$5,0))),INDEX('файл остатки'!$A$100:$CX$265,MATCH(AO$3,'файл остатки'!$A$100:$A$228,0),MATCH($B7,'файл остатки'!$A$5:$CX$5,0)),INDEX('файл остатки'!$A$5:$CX$265,MATCH(AQ$2,'файл остатки'!$A$5:$A$228,0),MATCH($B7,'файл остатки'!$A$5:$CX$5,0)))</f>
        <v>#N/A</v>
      </c>
      <c r="AR7" s="225" t="e">
        <f>INDEX('файл остатки'!$A$5:$CX$265,MATCH($H$1,'файл остатки'!$A$5:$A$228,0),MATCH($B7,'файл остатки'!$A$5:$CX$5,0))</f>
        <v>#N/A</v>
      </c>
      <c r="AS7" s="254" t="e">
        <f>IF(AO$3='файл остатки'!$B$1,INDEX('файл остатки'!$A$5:$CX$265,MATCH($C$1,'файл остатки'!$A$5:$A$228,0),MATCH($B7,'файл остатки'!$A$5:$CX$5,0)),AM7+AN7-AO7-AQ7)</f>
        <v>#N/A</v>
      </c>
      <c r="AT7" s="230"/>
      <c r="AU7" s="229"/>
      <c r="AV7" s="220" t="s">
        <v>185</v>
      </c>
      <c r="AW7" s="247" t="e">
        <f>IF(ISERROR(INDEX('файл остатки'!$A$5:$CX$265,MATCH(AW$2,'файл остатки'!$A$5:$A$228,0),MATCH($B7,'файл остатки'!$A$5:$CX$5,0))),INDEX('файл остатки'!$A$100:$CX$265,MATCH(AU$3,'файл остатки'!$A$100:$A$228,0),MATCH($B7,'файл остатки'!$A$5:$CX$5,0)),INDEX('файл остатки'!$A$5:$CX$265,MATCH(AW$2,'файл остатки'!$A$5:$A$228,0),MATCH($B7,'файл остатки'!$A$5:$CX$5,0)))</f>
        <v>#N/A</v>
      </c>
      <c r="AX7" s="225" t="e">
        <f>INDEX('файл остатки'!$A$5:$CX$265,MATCH($H$1,'файл остатки'!$A$5:$A$228,0),MATCH($B7,'файл остатки'!$A$5:$CX$5,0))</f>
        <v>#N/A</v>
      </c>
      <c r="AY7" s="254" t="e">
        <f>IF(AU$3='файл остатки'!$B$1,INDEX('файл остатки'!$A$5:$CX$265,MATCH($C$1,'файл остатки'!$A$5:$A$228,0),MATCH($B7,'файл остатки'!$A$5:$CX$5,0)),AS7+AT7-AU7-AW7)</f>
        <v>#N/A</v>
      </c>
      <c r="AZ7" s="230"/>
      <c r="BA7" s="229">
        <v>-17.999999999999986</v>
      </c>
      <c r="BB7" s="220" t="s">
        <v>185</v>
      </c>
      <c r="BC7" s="247" t="e">
        <f>IF(ISERROR(INDEX('файл остатки'!$A$5:$CX$265,MATCH(BC$2,'файл остатки'!$A$5:$A$228,0),MATCH($B7,'файл остатки'!$A$5:$CX$5,0))),INDEX('файл остатки'!$A$100:$CX$265,MATCH(BA$3,'файл остатки'!$A$100:$A$228,0),MATCH($B7,'файл остатки'!$A$5:$CX$5,0)),INDEX('файл остатки'!$A$5:$CX$265,MATCH(BC$2,'файл остатки'!$A$5:$A$228,0),MATCH($B7,'файл остатки'!$A$5:$CX$5,0)))</f>
        <v>#N/A</v>
      </c>
      <c r="BD7" s="225" t="e">
        <f>INDEX('файл остатки'!$A$5:$CX$265,MATCH($H$1,'файл остатки'!$A$5:$A$228,0),MATCH($B7,'файл остатки'!$A$5:$CX$5,0))</f>
        <v>#N/A</v>
      </c>
      <c r="BE7" s="254" t="e">
        <f>IF(BA$3='файл остатки'!$B$1,INDEX('файл остатки'!$A$5:$CX$265,MATCH($C$1,'файл остатки'!$A$5:$A$228,0),MATCH($B7,'файл остатки'!$A$5:$CX$5,0)),AY7+AZ7-BA7-BC7)</f>
        <v>#N/A</v>
      </c>
      <c r="BF7" s="230"/>
      <c r="BG7" s="229"/>
      <c r="BH7" s="220" t="s">
        <v>185</v>
      </c>
      <c r="BI7" s="247" t="e">
        <f>IF(ISERROR(INDEX('файл остатки'!$A$5:$CX$265,MATCH(BI$2,'файл остатки'!$A$5:$A$228,0),MATCH($B7,'файл остатки'!$A$5:$CX$5,0))),INDEX('файл остатки'!$A$100:$CX$265,MATCH(BG$3,'файл остатки'!$A$100:$A$228,0),MATCH($B7,'файл остатки'!$A$5:$CX$5,0)),INDEX('файл остатки'!$A$5:$CX$265,MATCH(BI$2,'файл остатки'!$A$5:$A$228,0),MATCH($B7,'файл остатки'!$A$5:$CX$5,0)))</f>
        <v>#N/A</v>
      </c>
      <c r="BJ7" s="225" t="e">
        <f>INDEX('файл остатки'!$A$5:$CX$265,MATCH($H$1,'файл остатки'!$A$5:$A$228,0),MATCH($B7,'файл остатки'!$A$5:$CX$5,0))</f>
        <v>#N/A</v>
      </c>
      <c r="BK7" s="225" t="e">
        <f t="shared" si="0"/>
        <v>#N/A</v>
      </c>
      <c r="BL7" s="254" t="e">
        <f>IF(BG$3='файл остатки'!$B$1,INDEX('файл остатки'!$A$5:$CX$265,MATCH($C$1,'файл остатки'!$A$5:$A$228,0),MATCH($B7,'файл остатки'!$A$5:$CX$5,0)),BE7+BF7-BG7-BI7)</f>
        <v>#N/A</v>
      </c>
      <c r="BM7" s="230"/>
      <c r="BN7" s="229" t="e">
        <f t="shared" si="1"/>
        <v>#N/A</v>
      </c>
      <c r="BO7" s="220" t="s">
        <v>185</v>
      </c>
      <c r="BP7" s="247" t="e">
        <f>IF(ISERROR(INDEX('файл остатки'!$A$5:$CX$265,MATCH(BP$2,'файл остатки'!$A$5:$A$228,0),MATCH($B7,'файл остатки'!$A$5:$CX$5,0))),INDEX('файл остатки'!$A$100:$CX$265,MATCH(BN$3,'файл остатки'!$A$100:$A$228,0),MATCH($B7,'файл остатки'!$A$5:$CX$5,0)),INDEX('файл остатки'!$A$5:$CX$265,MATCH(BP$2,'файл остатки'!$A$5:$A$228,0),MATCH($B7,'файл остатки'!$A$5:$CX$5,0)))</f>
        <v>#N/A</v>
      </c>
      <c r="BQ7" s="225" t="e">
        <f>INDEX('файл остатки'!$A$5:$CX$265,MATCH($H$1,'файл остатки'!$A$5:$A$228,0),MATCH($B7,'файл остатки'!$A$5:$CX$5,0))</f>
        <v>#N/A</v>
      </c>
      <c r="BR7" s="254" t="e">
        <f>IF(BN$3='файл остатки'!$B$1,INDEX('файл остатки'!$A$5:$CX$265,MATCH($C$1,'файл остатки'!$A$5:$A$228,0),MATCH($B7,'файл остатки'!$A$5:$CX$5,0)),BL7+BM7-BN7-BP7)</f>
        <v>#N/A</v>
      </c>
      <c r="BS7" s="230"/>
      <c r="BT7" s="229" t="e">
        <f t="shared" si="2"/>
        <v>#N/A</v>
      </c>
      <c r="BU7" s="220" t="s">
        <v>185</v>
      </c>
      <c r="BV7" s="247" t="e">
        <f>IF(ISERROR(INDEX('файл остатки'!$A$5:$CX$265,MATCH(BV$2,'файл остатки'!$A$5:$A$228,0),MATCH($B7,'файл остатки'!$A$5:$CX$5,0))),INDEX('файл остатки'!$A$100:$CX$265,MATCH(BT$3,'файл остатки'!$A$100:$A$228,0),MATCH($B7,'файл остатки'!$A$5:$CX$5,0)),INDEX('файл остатки'!$A$5:$CX$265,MATCH(BV$2,'файл остатки'!$A$5:$A$228,0),MATCH($B7,'файл остатки'!$A$5:$CX$5,0)))</f>
        <v>#N/A</v>
      </c>
      <c r="BW7" s="225" t="e">
        <f>INDEX('файл остатки'!$A$5:$CX$265,MATCH($H$1,'файл остатки'!$A$5:$A$228,0),MATCH($B7,'файл остатки'!$A$5:$CX$5,0))</f>
        <v>#N/A</v>
      </c>
      <c r="BX7" s="254" t="e">
        <f>IF(BT$3='файл остатки'!$B$1,INDEX('файл остатки'!$A$5:$CX$265,MATCH($C$1,'файл остатки'!$A$5:$A$228,0),MATCH($B7,'файл остатки'!$A$5:$CX$5,0)),BR7+BS7-BT7-BV7)</f>
        <v>#N/A</v>
      </c>
      <c r="BY7" s="230"/>
      <c r="BZ7" s="229" t="e">
        <f t="shared" si="3"/>
        <v>#N/A</v>
      </c>
      <c r="CA7" s="220" t="s">
        <v>185</v>
      </c>
      <c r="CB7" s="247" t="e">
        <f>IF(ISERROR(INDEX('файл остатки'!$A$5:$CX$265,MATCH(CB$2,'файл остатки'!$A$5:$A$228,0),MATCH($B7,'файл остатки'!$A$5:$CX$5,0))),INDEX('файл остатки'!$A$100:$CX$265,MATCH(BZ$3,'файл остатки'!$A$100:$A$228,0),MATCH($B7,'файл остатки'!$A$5:$CX$5,0)),INDEX('файл остатки'!$A$5:$CX$265,MATCH(CB$2,'файл остатки'!$A$5:$A$228,0),MATCH($B7,'файл остатки'!$A$5:$CX$5,0)))</f>
        <v>#N/A</v>
      </c>
      <c r="CC7" s="225" t="e">
        <f>INDEX('файл остатки'!$A$5:$CX$265,MATCH($H$1,'файл остатки'!$A$5:$A$228,0),MATCH($B7,'файл остатки'!$A$5:$CX$5,0))</f>
        <v>#N/A</v>
      </c>
      <c r="CD7" s="254" t="e">
        <f>IF(BZ$3='файл остатки'!$B$1,INDEX('файл остатки'!$A$5:$CX$265,MATCH($C$1,'файл остатки'!$A$5:$A$228,0),MATCH($B7,'файл остатки'!$A$5:$CX$5,0)),BX7+BY7-BZ7-CB7)</f>
        <v>#N/A</v>
      </c>
      <c r="CE7" s="230"/>
      <c r="CH7" s="229">
        <f t="shared" si="4"/>
        <v>-247.66666666666669</v>
      </c>
      <c r="CI7" s="220" t="s">
        <v>185</v>
      </c>
      <c r="CJ7" s="229" t="e">
        <f t="shared" si="5"/>
        <v>#N/A</v>
      </c>
      <c r="CK7" s="220" t="s">
        <v>185</v>
      </c>
      <c r="CO7" s="235" t="e">
        <f>+INDEX('файл остатки'!$A$5:$CX$265,MATCH(CO$2,'файл остатки'!$A$5:$A$228,0),MATCH($B7,'файл остатки'!$A$5:$CX$5,0))</f>
        <v>#N/A</v>
      </c>
    </row>
    <row r="8" spans="1:93" ht="24" customHeight="1">
      <c r="A8" s="167" t="s">
        <v>20</v>
      </c>
      <c r="B8" s="217" t="s">
        <v>123</v>
      </c>
      <c r="C8" s="257" t="e">
        <f>INDEX('файл остатки'!$A$5:$CX$265,MATCH($C$1,'файл остатки'!$A$5:$A$228,0),MATCH(B8,'файл остатки'!$A$5:$CX$5,0))</f>
        <v>#N/A</v>
      </c>
      <c r="D8" s="261"/>
      <c r="E8" s="229"/>
      <c r="F8" s="155">
        <f>-(E7+E8+E9+E12+E13+E16+E11+E14+E15)/'планирование суточное'!$K$7</f>
        <v>0</v>
      </c>
      <c r="G8" s="247" t="e">
        <f>IF(ISERROR(INDEX('файл остатки'!$A$5:$CX$265,MATCH(G$2,'файл остатки'!$A$5:$A$228,0),MATCH($B8,'файл остатки'!$A$5:$CX$5,0))),INDEX('файл остатки'!$A$100:$CX$265,MATCH(E$3,'файл остатки'!$A$100:$A$228,0),MATCH($B8,'файл остатки'!$A$5:$CX$5,0)),INDEX('файл остатки'!$A$5:$CX$265,MATCH(G$2,'файл остатки'!$A$5:$A$228,0),MATCH($B8,'файл остатки'!$A$5:$CX$5,0)))</f>
        <v>#N/A</v>
      </c>
      <c r="H8" s="225" t="e">
        <f>INDEX('файл остатки'!$A$5:$CX$265,MATCH($H$1,'файл остатки'!$A$5:$A$228,0),MATCH($B8,'файл остатки'!$A$5:$CX$5,0))</f>
        <v>#N/A</v>
      </c>
      <c r="I8" s="254" t="e">
        <f>IF(E$3='файл остатки'!$B$1,INDEX('файл остатки'!$A$5:$CX$265,MATCH($C$1,'файл остатки'!$A$5:$A$228,0),MATCH($B8,'файл остатки'!$A$5:$CX$5,0)),C8+D8-E8-G8)</f>
        <v>#N/A</v>
      </c>
      <c r="J8" s="230"/>
      <c r="K8" s="229">
        <v>-222</v>
      </c>
      <c r="L8" s="155">
        <f>-(K7+K8+K9+K12+K13+K16+K11+K14+K15)/'планирование суточное'!$K$7</f>
        <v>2.2369500000000002</v>
      </c>
      <c r="M8" s="247" t="e">
        <f>IF(ISERROR(INDEX('файл остатки'!$A$5:$CX$265,MATCH(M$2,'файл остатки'!$A$5:$A$228,0),MATCH($B8,'файл остатки'!$A$5:$CX$5,0))),INDEX('файл остатки'!$A$100:$CX$265,MATCH(K$3,'файл остатки'!$A$100:$A$228,0),MATCH($B8,'файл остатки'!$A$5:$CX$5,0)),INDEX('файл остатки'!$A$5:$CX$265,MATCH(M$2,'файл остатки'!$A$5:$A$228,0),MATCH($B8,'файл остатки'!$A$5:$CX$5,0)))</f>
        <v>#N/A</v>
      </c>
      <c r="N8" s="225" t="e">
        <f>INDEX('файл остатки'!$A$5:$CX$265,MATCH($H$1,'файл остатки'!$A$5:$A$228,0),MATCH($B8,'файл остатки'!$A$5:$CX$5,0))</f>
        <v>#N/A</v>
      </c>
      <c r="O8" s="254" t="e">
        <f>IF(K$3='файл остатки'!$B$1,INDEX('файл остатки'!$A$5:$CX$265,MATCH($C$1,'файл остатки'!$A$5:$A$228,0),MATCH($B8,'файл остатки'!$A$5:$CX$5,0)),I8+J8-K8-M8)</f>
        <v>#N/A</v>
      </c>
      <c r="P8" s="230">
        <v>266</v>
      </c>
      <c r="Q8" s="229">
        <v>-392</v>
      </c>
      <c r="R8" s="155">
        <f>-(Q7+Q8+Q9+Q12+Q13+Q16+Q11+Q14+Q15)/'планирование суточное'!$K$7</f>
        <v>1.1335</v>
      </c>
      <c r="S8" s="247" t="e">
        <f>IF(ISERROR(INDEX('файл остатки'!$A$5:$CX$265,MATCH(S$2,'файл остатки'!$A$5:$A$228,0),MATCH($B8,'файл остатки'!$A$5:$CX$5,0))),INDEX('файл остатки'!$A$100:$CX$265,MATCH(Q$3,'файл остатки'!$A$100:$A$228,0),MATCH($B8,'файл остатки'!$A$5:$CX$5,0)),INDEX('файл остатки'!$A$5:$CX$265,MATCH(S$2,'файл остатки'!$A$5:$A$228,0),MATCH($B8,'файл остатки'!$A$5:$CX$5,0)))</f>
        <v>#N/A</v>
      </c>
      <c r="T8" s="225" t="e">
        <f>INDEX('файл остатки'!$A$5:$CX$265,MATCH($H$1,'файл остатки'!$A$5:$A$228,0),MATCH($B8,'файл остатки'!$A$5:$CX$5,0))</f>
        <v>#N/A</v>
      </c>
      <c r="U8" s="254" t="e">
        <f>IF(Q$3='файл остатки'!$B$1,INDEX('файл остатки'!$A$5:$CX$265,MATCH($C$1,'файл остатки'!$A$5:$A$228,0),MATCH($B8,'файл остатки'!$A$5:$CX$5,0)),O8+P8-Q8-S8)</f>
        <v>#N/A</v>
      </c>
      <c r="V8" s="230"/>
      <c r="W8" s="229"/>
      <c r="X8" s="155">
        <f>-(W7+W8+W9+W12+W13+W16+W11+W14+W15)/'планирование суточное'!$K$7</f>
        <v>0</v>
      </c>
      <c r="Y8" s="247" t="e">
        <f>IF(ISERROR(INDEX('файл остатки'!$A$5:$CX$265,MATCH(Y$2,'файл остатки'!$A$5:$A$228,0),MATCH($B8,'файл остатки'!$A$5:$CX$5,0))),INDEX('файл остатки'!$A$100:$CX$265,MATCH(W$3,'файл остатки'!$A$100:$A$228,0),MATCH($B8,'файл остатки'!$A$5:$CX$5,0)),INDEX('файл остатки'!$A$5:$CX$265,MATCH(Y$2,'файл остатки'!$A$5:$A$228,0),MATCH($B8,'файл остатки'!$A$5:$CX$5,0)))</f>
        <v>#N/A</v>
      </c>
      <c r="Z8" s="225" t="e">
        <f>INDEX('файл остатки'!$A$5:$CX$265,MATCH($H$1,'файл остатки'!$A$5:$A$228,0),MATCH($B8,'файл остатки'!$A$5:$CX$5,0))</f>
        <v>#N/A</v>
      </c>
      <c r="AA8" s="254" t="e">
        <f>IF(W$3='файл остатки'!$B$1,INDEX('файл остатки'!$A$5:$CX$265,MATCH($C$1,'файл остатки'!$A$5:$A$228,0),MATCH($B8,'файл остатки'!$A$5:$CX$5,0)),U8+V8-W8-Y8)</f>
        <v>#N/A</v>
      </c>
      <c r="AB8" s="230"/>
      <c r="AC8" s="229">
        <v>-320.83333333333331</v>
      </c>
      <c r="AD8" s="155">
        <f>-(AC7+AC8+AC9+AC12+AC13+AC16+AC11+AC14+AC15)/'планирование суточное'!$K$7</f>
        <v>2.0161666666666669</v>
      </c>
      <c r="AE8" s="247" t="e">
        <f>IF(ISERROR(INDEX('файл остатки'!$A$5:$CX$265,MATCH(AE$2,'файл остатки'!$A$5:$A$228,0),MATCH($B8,'файл остатки'!$A$5:$CX$5,0))),INDEX('файл остатки'!$A$100:$CX$265,MATCH(AC$3,'файл остатки'!$A$100:$A$228,0),MATCH($B8,'файл остатки'!$A$5:$CX$5,0)),INDEX('файл остатки'!$A$5:$CX$265,MATCH(AE$2,'файл остатки'!$A$5:$A$228,0),MATCH($B8,'файл остатки'!$A$5:$CX$5,0)))</f>
        <v>#N/A</v>
      </c>
      <c r="AF8" s="225" t="e">
        <f>INDEX('файл остатки'!$A$5:$CX$265,MATCH($H$1,'файл остатки'!$A$5:$A$228,0),MATCH($B8,'файл остатки'!$A$5:$CX$5,0))</f>
        <v>#N/A</v>
      </c>
      <c r="AG8" s="254" t="e">
        <f>IF(AC$3='файл остатки'!$B$1,INDEX('файл остатки'!$A$5:$CX$265,MATCH($C$1,'файл остатки'!$A$5:$A$228,0),MATCH($B8,'файл остатки'!$A$5:$CX$5,0)),AA8+AB8-AC8-AE8)</f>
        <v>#N/A</v>
      </c>
      <c r="AH8" s="230"/>
      <c r="AI8" s="229">
        <v>-312.16666666666669</v>
      </c>
      <c r="AJ8" s="155">
        <f>-(AI7+AI8+AI9+AI12+AI13+AI16+AI11+AI14+AI15)/'планирование суточное'!$K$7</f>
        <v>1.6078333333333334</v>
      </c>
      <c r="AK8" s="247" t="e">
        <f>IF(ISERROR(INDEX('файл остатки'!$A$5:$CX$265,MATCH(AK$2,'файл остатки'!$A$5:$A$228,0),MATCH($B8,'файл остатки'!$A$5:$CX$5,0))),INDEX('файл остатки'!$A$100:$CX$265,MATCH(AI$3,'файл остатки'!$A$100:$A$228,0),MATCH($B8,'файл остатки'!$A$5:$CX$5,0)),INDEX('файл остатки'!$A$5:$CX$265,MATCH(AK$2,'файл остатки'!$A$5:$A$228,0),MATCH($B8,'файл остатки'!$A$5:$CX$5,0)))</f>
        <v>#N/A</v>
      </c>
      <c r="AL8" s="225" t="e">
        <f>INDEX('файл остатки'!$A$5:$CX$265,MATCH($H$1,'файл остатки'!$A$5:$A$228,0),MATCH($B8,'файл остатки'!$A$5:$CX$5,0))</f>
        <v>#N/A</v>
      </c>
      <c r="AM8" s="254" t="e">
        <f>IF(AI$3='файл остатки'!$B$1,INDEX('файл остатки'!$A$5:$CX$265,MATCH($C$1,'файл остатки'!$A$5:$A$228,0),MATCH($B8,'файл остатки'!$A$5:$CX$5,0)),AG8+AH8-AI8-AK8)</f>
        <v>#N/A</v>
      </c>
      <c r="AN8" s="230"/>
      <c r="AO8" s="229"/>
      <c r="AP8" s="155">
        <f>-(AO7+AO8+AO9+AO12+AO13+AO16+AO11+AO14+AO15)/'планирование суточное'!$K$7</f>
        <v>0</v>
      </c>
      <c r="AQ8" s="247" t="e">
        <f>IF(ISERROR(INDEX('файл остатки'!$A$5:$CX$265,MATCH(AQ$2,'файл остатки'!$A$5:$A$228,0),MATCH($B8,'файл остатки'!$A$5:$CX$5,0))),INDEX('файл остатки'!$A$100:$CX$265,MATCH(AO$3,'файл остатки'!$A$100:$A$228,0),MATCH($B8,'файл остатки'!$A$5:$CX$5,0)),INDEX('файл остатки'!$A$5:$CX$265,MATCH(AQ$2,'файл остатки'!$A$5:$A$228,0),MATCH($B8,'файл остатки'!$A$5:$CX$5,0)))</f>
        <v>#N/A</v>
      </c>
      <c r="AR8" s="225" t="e">
        <f>INDEX('файл остатки'!$A$5:$CX$265,MATCH($H$1,'файл остатки'!$A$5:$A$228,0),MATCH($B8,'файл остатки'!$A$5:$CX$5,0))</f>
        <v>#N/A</v>
      </c>
      <c r="AS8" s="254" t="e">
        <f>IF(AO$3='файл остатки'!$B$1,INDEX('файл остатки'!$A$5:$CX$265,MATCH($C$1,'файл остатки'!$A$5:$A$228,0),MATCH($B8,'файл остатки'!$A$5:$CX$5,0)),AM8+AN8-AO8-AQ8)</f>
        <v>#N/A</v>
      </c>
      <c r="AT8" s="230"/>
      <c r="AU8" s="229"/>
      <c r="AV8" s="155">
        <f>-(AU7+AU8+AU9+AU12+AU13+AU16+AU11+AU14+AU15)/'планирование суточное'!$K$7</f>
        <v>0</v>
      </c>
      <c r="AW8" s="247" t="e">
        <f>IF(ISERROR(INDEX('файл остатки'!$A$5:$CX$265,MATCH(AW$2,'файл остатки'!$A$5:$A$228,0),MATCH($B8,'файл остатки'!$A$5:$CX$5,0))),INDEX('файл остатки'!$A$100:$CX$265,MATCH(AU$3,'файл остатки'!$A$100:$A$228,0),MATCH($B8,'файл остатки'!$A$5:$CX$5,0)),INDEX('файл остатки'!$A$5:$CX$265,MATCH(AW$2,'файл остатки'!$A$5:$A$228,0),MATCH($B8,'файл остатки'!$A$5:$CX$5,0)))</f>
        <v>#N/A</v>
      </c>
      <c r="AX8" s="225" t="e">
        <f>INDEX('файл остатки'!$A$5:$CX$265,MATCH($H$1,'файл остатки'!$A$5:$A$228,0),MATCH($B8,'файл остатки'!$A$5:$CX$5,0))</f>
        <v>#N/A</v>
      </c>
      <c r="AY8" s="254" t="e">
        <f>IF(AU$3='файл остатки'!$B$1,INDEX('файл остатки'!$A$5:$CX$265,MATCH($C$1,'файл остатки'!$A$5:$A$228,0),MATCH($B8,'файл остатки'!$A$5:$CX$5,0)),AS8+AT8-AU8-AW8)</f>
        <v>#N/A</v>
      </c>
      <c r="AZ8" s="230"/>
      <c r="BA8" s="229">
        <v>-321</v>
      </c>
      <c r="BB8" s="155">
        <f>-(BA7+BA8+BA9+BA12+BA13+BA16+BA11+BA14+BA15)/'планирование суточное'!$K$7</f>
        <v>3.1963333333333335</v>
      </c>
      <c r="BC8" s="247" t="e">
        <f>IF(ISERROR(INDEX('файл остатки'!$A$5:$CX$265,MATCH(BC$2,'файл остатки'!$A$5:$A$228,0),MATCH($B8,'файл остатки'!$A$5:$CX$5,0))),INDEX('файл остатки'!$A$100:$CX$265,MATCH(BA$3,'файл остатки'!$A$100:$A$228,0),MATCH($B8,'файл остатки'!$A$5:$CX$5,0)),INDEX('файл остатки'!$A$5:$CX$265,MATCH(BC$2,'файл остатки'!$A$5:$A$228,0),MATCH($B8,'файл остатки'!$A$5:$CX$5,0)))</f>
        <v>#N/A</v>
      </c>
      <c r="BD8" s="225" t="e">
        <f>INDEX('файл остатки'!$A$5:$CX$265,MATCH($H$1,'файл остатки'!$A$5:$A$228,0),MATCH($B8,'файл остатки'!$A$5:$CX$5,0))</f>
        <v>#N/A</v>
      </c>
      <c r="BE8" s="254" t="e">
        <f>IF(BA$3='файл остатки'!$B$1,INDEX('файл остатки'!$A$5:$CX$265,MATCH($C$1,'файл остатки'!$A$5:$A$228,0),MATCH($B8,'файл остатки'!$A$5:$CX$5,0)),AY8+AZ8-BA8-BC8)</f>
        <v>#N/A</v>
      </c>
      <c r="BF8" s="230"/>
      <c r="BG8" s="229"/>
      <c r="BH8" s="155">
        <f>-(BG7+BG8+BG9+BG12+BG13+BG16+BG11+BG14+BG15)/'планирование суточное'!$K$7</f>
        <v>0</v>
      </c>
      <c r="BI8" s="247" t="e">
        <f>IF(ISERROR(INDEX('файл остатки'!$A$5:$CX$265,MATCH(BI$2,'файл остатки'!$A$5:$A$228,0),MATCH($B8,'файл остатки'!$A$5:$CX$5,0))),INDEX('файл остатки'!$A$100:$CX$265,MATCH(BG$3,'файл остатки'!$A$100:$A$228,0),MATCH($B8,'файл остатки'!$A$5:$CX$5,0)),INDEX('файл остатки'!$A$5:$CX$265,MATCH(BI$2,'файл остатки'!$A$5:$A$228,0),MATCH($B8,'файл остатки'!$A$5:$CX$5,0)))</f>
        <v>#N/A</v>
      </c>
      <c r="BJ8" s="225" t="e">
        <f>INDEX('файл остатки'!$A$5:$CX$265,MATCH($H$1,'файл остатки'!$A$5:$A$228,0),MATCH($B8,'файл остатки'!$A$5:$CX$5,0))</f>
        <v>#N/A</v>
      </c>
      <c r="BK8" s="225" t="e">
        <f t="shared" si="0"/>
        <v>#N/A</v>
      </c>
      <c r="BL8" s="254" t="e">
        <f>IF(BG$3='файл остатки'!$B$1,INDEX('файл остатки'!$A$5:$CX$265,MATCH($C$1,'файл остатки'!$A$5:$A$228,0),MATCH($B8,'файл остатки'!$A$5:$CX$5,0)),BE8+BF8-BG8-BI8)</f>
        <v>#N/A</v>
      </c>
      <c r="BM8" s="230"/>
      <c r="BN8" s="229" t="e">
        <f t="shared" si="1"/>
        <v>#N/A</v>
      </c>
      <c r="BO8" s="155" t="e">
        <f>-(BN7+BN8+BN9+BN12+BN13+BN16+BN11+BN14+BN15)/'планирование суточное'!$K$7</f>
        <v>#N/A</v>
      </c>
      <c r="BP8" s="247" t="e">
        <f>IF(ISERROR(INDEX('файл остатки'!$A$5:$CX$265,MATCH(BP$2,'файл остатки'!$A$5:$A$228,0),MATCH($B8,'файл остатки'!$A$5:$CX$5,0))),INDEX('файл остатки'!$A$100:$CX$265,MATCH(BN$3,'файл остатки'!$A$100:$A$228,0),MATCH($B8,'файл остатки'!$A$5:$CX$5,0)),INDEX('файл остатки'!$A$5:$CX$265,MATCH(BP$2,'файл остатки'!$A$5:$A$228,0),MATCH($B8,'файл остатки'!$A$5:$CX$5,0)))</f>
        <v>#N/A</v>
      </c>
      <c r="BQ8" s="225" t="e">
        <f>INDEX('файл остатки'!$A$5:$CX$265,MATCH($H$1,'файл остатки'!$A$5:$A$228,0),MATCH($B8,'файл остатки'!$A$5:$CX$5,0))</f>
        <v>#N/A</v>
      </c>
      <c r="BR8" s="254" t="e">
        <f>IF(BN$3='файл остатки'!$B$1,INDEX('файл остатки'!$A$5:$CX$265,MATCH($C$1,'файл остатки'!$A$5:$A$228,0),MATCH($B8,'файл остатки'!$A$5:$CX$5,0)),BL8+BM8-BN8-BP8)</f>
        <v>#N/A</v>
      </c>
      <c r="BS8" s="230"/>
      <c r="BT8" s="229" t="e">
        <f t="shared" si="2"/>
        <v>#N/A</v>
      </c>
      <c r="BU8" s="155" t="e">
        <f>-(BT7+BT8+BT9+BT12+BT13+BT16+BT11+BT14+BT15)/'планирование суточное'!$K$7</f>
        <v>#N/A</v>
      </c>
      <c r="BV8" s="247" t="e">
        <f>IF(ISERROR(INDEX('файл остатки'!$A$5:$CX$265,MATCH(BV$2,'файл остатки'!$A$5:$A$228,0),MATCH($B8,'файл остатки'!$A$5:$CX$5,0))),INDEX('файл остатки'!$A$100:$CX$265,MATCH(BT$3,'файл остатки'!$A$100:$A$228,0),MATCH($B8,'файл остатки'!$A$5:$CX$5,0)),INDEX('файл остатки'!$A$5:$CX$265,MATCH(BV$2,'файл остатки'!$A$5:$A$228,0),MATCH($B8,'файл остатки'!$A$5:$CX$5,0)))</f>
        <v>#N/A</v>
      </c>
      <c r="BW8" s="225" t="e">
        <f>INDEX('файл остатки'!$A$5:$CX$265,MATCH($H$1,'файл остатки'!$A$5:$A$228,0),MATCH($B8,'файл остатки'!$A$5:$CX$5,0))</f>
        <v>#N/A</v>
      </c>
      <c r="BX8" s="254" t="e">
        <f>IF(BT$3='файл остатки'!$B$1,INDEX('файл остатки'!$A$5:$CX$265,MATCH($C$1,'файл остатки'!$A$5:$A$228,0),MATCH($B8,'файл остатки'!$A$5:$CX$5,0)),BR8+BS8-BT8-BV8)</f>
        <v>#N/A</v>
      </c>
      <c r="BY8" s="230"/>
      <c r="BZ8" s="229" t="e">
        <f t="shared" si="3"/>
        <v>#N/A</v>
      </c>
      <c r="CA8" s="155" t="e">
        <f>-(BZ7+BZ8+BZ9+BZ12+BZ13+BZ16+BZ11+BZ14+BZ15)/'планирование суточное'!$K$7</f>
        <v>#N/A</v>
      </c>
      <c r="CB8" s="247" t="e">
        <f>IF(ISERROR(INDEX('файл остатки'!$A$5:$CX$265,MATCH(CB$2,'файл остатки'!$A$5:$A$228,0),MATCH($B8,'файл остатки'!$A$5:$CX$5,0))),INDEX('файл остатки'!$A$100:$CX$265,MATCH(BZ$3,'файл остатки'!$A$100:$A$228,0),MATCH($B8,'файл остатки'!$A$5:$CX$5,0)),INDEX('файл остатки'!$A$5:$CX$265,MATCH(CB$2,'файл остатки'!$A$5:$A$228,0),MATCH($B8,'файл остатки'!$A$5:$CX$5,0)))</f>
        <v>#N/A</v>
      </c>
      <c r="CC8" s="225" t="e">
        <f>INDEX('файл остатки'!$A$5:$CX$265,MATCH($H$1,'файл остатки'!$A$5:$A$228,0),MATCH($B8,'файл остатки'!$A$5:$CX$5,0))</f>
        <v>#N/A</v>
      </c>
      <c r="CD8" s="254" t="e">
        <f>IF(BZ$3='файл остатки'!$B$1,INDEX('файл остатки'!$A$5:$CX$265,MATCH($C$1,'файл остатки'!$A$5:$A$228,0),MATCH($B8,'файл остатки'!$A$5:$CX$5,0)),BX8+BY8-BZ8-CB8)</f>
        <v>#N/A</v>
      </c>
      <c r="CE8" s="230"/>
      <c r="CH8" s="229">
        <f t="shared" si="4"/>
        <v>-1568</v>
      </c>
      <c r="CI8" s="155">
        <f>-(CH7+CH8+CH9+CH12+CH13+CH16+CH11+CH14)/'планирование суточное'!$K$7</f>
        <v>8.6937833333333341</v>
      </c>
      <c r="CJ8" s="229" t="e">
        <f t="shared" si="5"/>
        <v>#N/A</v>
      </c>
      <c r="CK8" s="155" t="e">
        <f>-(CJ7+CJ8+CJ9+CJ12+CJ13+CJ16+CJ11+CJ14)/'планирование суточное'!$K$7</f>
        <v>#N/A</v>
      </c>
      <c r="CO8" s="235" t="e">
        <f>+INDEX('файл остатки'!$A$5:$CX$265,MATCH(CO$2,'файл остатки'!$A$5:$A$228,0),MATCH($B8,'файл остатки'!$A$5:$CX$5,0))</f>
        <v>#N/A</v>
      </c>
    </row>
    <row r="9" spans="1:93" ht="24" customHeight="1">
      <c r="A9" s="167" t="s">
        <v>20</v>
      </c>
      <c r="B9" s="217" t="s">
        <v>158</v>
      </c>
      <c r="C9" s="257" t="e">
        <f>INDEX('файл остатки'!$A$5:$CX$265,MATCH($C$1,'файл остатки'!$A$5:$A$228,0),MATCH(B9,'файл остатки'!$A$5:$CX$5,0))</f>
        <v>#N/A</v>
      </c>
      <c r="D9" s="261"/>
      <c r="E9" s="229"/>
      <c r="F9" s="220"/>
      <c r="G9" s="247" t="e">
        <f>IF(ISERROR(INDEX('файл остатки'!$A$5:$CX$265,MATCH(G$2,'файл остатки'!$A$5:$A$228,0),MATCH($B9,'файл остатки'!$A$5:$CX$5,0))),INDEX('файл остатки'!$A$100:$CX$265,MATCH(E$3,'файл остатки'!$A$100:$A$228,0),MATCH($B9,'файл остатки'!$A$5:$CX$5,0)),INDEX('файл остатки'!$A$5:$CX$265,MATCH(G$2,'файл остатки'!$A$5:$A$228,0),MATCH($B9,'файл остатки'!$A$5:$CX$5,0)))</f>
        <v>#N/A</v>
      </c>
      <c r="H9" s="225" t="e">
        <f>INDEX('файл остатки'!$A$5:$CX$265,MATCH($H$1,'файл остатки'!$A$5:$A$228,0),MATCH($B9,'файл остатки'!$A$5:$CX$5,0))</f>
        <v>#N/A</v>
      </c>
      <c r="I9" s="254" t="e">
        <f>IF(E$3='файл остатки'!$B$1,INDEX('файл остатки'!$A$5:$CX$265,MATCH($C$1,'файл остатки'!$A$5:$A$228,0),MATCH($B9,'файл остатки'!$A$5:$CX$5,0)),C9+D9-E9-G9)</f>
        <v>#N/A</v>
      </c>
      <c r="J9" s="230"/>
      <c r="K9" s="229">
        <v>-964.80000000000007</v>
      </c>
      <c r="L9" s="220"/>
      <c r="M9" s="247" t="e">
        <f>IF(ISERROR(INDEX('файл остатки'!$A$5:$CX$265,MATCH(M$2,'файл остатки'!$A$5:$A$228,0),MATCH($B9,'файл остатки'!$A$5:$CX$5,0))),INDEX('файл остатки'!$A$100:$CX$265,MATCH(K$3,'файл остатки'!$A$100:$A$228,0),MATCH($B9,'файл остатки'!$A$5:$CX$5,0)),INDEX('файл остатки'!$A$5:$CX$265,MATCH(M$2,'файл остатки'!$A$5:$A$228,0),MATCH($B9,'файл остатки'!$A$5:$CX$5,0)))</f>
        <v>#N/A</v>
      </c>
      <c r="N9" s="225" t="e">
        <f>INDEX('файл остатки'!$A$5:$CX$265,MATCH($H$1,'файл остатки'!$A$5:$A$228,0),MATCH($B9,'файл остатки'!$A$5:$CX$5,0))</f>
        <v>#N/A</v>
      </c>
      <c r="O9" s="254" t="e">
        <f>IF(K$3='файл остатки'!$B$1,INDEX('файл остатки'!$A$5:$CX$265,MATCH($C$1,'файл остатки'!$A$5:$A$228,0),MATCH($B9,'файл остатки'!$A$5:$CX$5,0)),I9+J9-K9-M9)</f>
        <v>#N/A</v>
      </c>
      <c r="P9" s="230"/>
      <c r="Q9" s="229">
        <v>-548</v>
      </c>
      <c r="R9" s="220"/>
      <c r="S9" s="247" t="e">
        <f>IF(ISERROR(INDEX('файл остатки'!$A$5:$CX$265,MATCH(S$2,'файл остатки'!$A$5:$A$228,0),MATCH($B9,'файл остатки'!$A$5:$CX$5,0))),INDEX('файл остатки'!$A$100:$CX$265,MATCH(Q$3,'файл остатки'!$A$100:$A$228,0),MATCH($B9,'файл остатки'!$A$5:$CX$5,0)),INDEX('файл остатки'!$A$5:$CX$265,MATCH(S$2,'файл остатки'!$A$5:$A$228,0),MATCH($B9,'файл остатки'!$A$5:$CX$5,0)))</f>
        <v>#N/A</v>
      </c>
      <c r="T9" s="225" t="e">
        <f>INDEX('файл остатки'!$A$5:$CX$265,MATCH($H$1,'файл остатки'!$A$5:$A$228,0),MATCH($B9,'файл остатки'!$A$5:$CX$5,0))</f>
        <v>#N/A</v>
      </c>
      <c r="U9" s="254" t="e">
        <f>IF(Q$3='файл остатки'!$B$1,INDEX('файл остатки'!$A$5:$CX$265,MATCH($C$1,'файл остатки'!$A$5:$A$228,0),MATCH($B9,'файл остатки'!$A$5:$CX$5,0)),O9+P9-Q9-S9)</f>
        <v>#N/A</v>
      </c>
      <c r="V9" s="230"/>
      <c r="W9" s="229"/>
      <c r="X9" s="220"/>
      <c r="Y9" s="247" t="e">
        <f>IF(ISERROR(INDEX('файл остатки'!$A$5:$CX$265,MATCH(Y$2,'файл остатки'!$A$5:$A$228,0),MATCH($B9,'файл остатки'!$A$5:$CX$5,0))),INDEX('файл остатки'!$A$100:$CX$265,MATCH(W$3,'файл остатки'!$A$100:$A$228,0),MATCH($B9,'файл остатки'!$A$5:$CX$5,0)),INDEX('файл остатки'!$A$5:$CX$265,MATCH(Y$2,'файл остатки'!$A$5:$A$228,0),MATCH($B9,'файл остатки'!$A$5:$CX$5,0)))</f>
        <v>#N/A</v>
      </c>
      <c r="Z9" s="225" t="e">
        <f>INDEX('файл остатки'!$A$5:$CX$265,MATCH($H$1,'файл остатки'!$A$5:$A$228,0),MATCH($B9,'файл остатки'!$A$5:$CX$5,0))</f>
        <v>#N/A</v>
      </c>
      <c r="AA9" s="254" t="e">
        <f>IF(W$3='файл остатки'!$B$1,INDEX('файл остатки'!$A$5:$CX$265,MATCH($C$1,'файл остатки'!$A$5:$A$228,0),MATCH($B9,'файл остатки'!$A$5:$CX$5,0)),U9+V9-W9-Y9)</f>
        <v>#N/A</v>
      </c>
      <c r="AB9" s="230"/>
      <c r="AC9" s="229">
        <v>-242.99999999999994</v>
      </c>
      <c r="AD9" s="220"/>
      <c r="AE9" s="247" t="e">
        <f>IF(ISERROR(INDEX('файл остатки'!$A$5:$CX$265,MATCH(AE$2,'файл остатки'!$A$5:$A$228,0),MATCH($B9,'файл остатки'!$A$5:$CX$5,0))),INDEX('файл остатки'!$A$100:$CX$265,MATCH(AC$3,'файл остатки'!$A$100:$A$228,0),MATCH($B9,'файл остатки'!$A$5:$CX$5,0)),INDEX('файл остатки'!$A$5:$CX$265,MATCH(AE$2,'файл остатки'!$A$5:$A$228,0),MATCH($B9,'файл остатки'!$A$5:$CX$5,0)))</f>
        <v>#N/A</v>
      </c>
      <c r="AF9" s="225" t="e">
        <f>INDEX('файл остатки'!$A$5:$CX$265,MATCH($H$1,'файл остатки'!$A$5:$A$228,0),MATCH($B9,'файл остатки'!$A$5:$CX$5,0))</f>
        <v>#N/A</v>
      </c>
      <c r="AG9" s="254" t="e">
        <f>IF(AC$3='файл остатки'!$B$1,INDEX('файл остатки'!$A$5:$CX$265,MATCH($C$1,'файл остатки'!$A$5:$A$228,0),MATCH($B9,'файл остатки'!$A$5:$CX$5,0)),AA9+AB9-AC9-AE9)</f>
        <v>#N/A</v>
      </c>
      <c r="AH9" s="230"/>
      <c r="AI9" s="229">
        <v>-577.66666666666674</v>
      </c>
      <c r="AJ9" s="220"/>
      <c r="AK9" s="247" t="e">
        <f>IF(ISERROR(INDEX('файл остатки'!$A$5:$CX$265,MATCH(AK$2,'файл остатки'!$A$5:$A$228,0),MATCH($B9,'файл остатки'!$A$5:$CX$5,0))),INDEX('файл остатки'!$A$100:$CX$265,MATCH(AI$3,'файл остатки'!$A$100:$A$228,0),MATCH($B9,'файл остатки'!$A$5:$CX$5,0)),INDEX('файл остатки'!$A$5:$CX$265,MATCH(AK$2,'файл остатки'!$A$5:$A$228,0),MATCH($B9,'файл остатки'!$A$5:$CX$5,0)))</f>
        <v>#N/A</v>
      </c>
      <c r="AL9" s="225" t="e">
        <f>INDEX('файл остатки'!$A$5:$CX$265,MATCH($H$1,'файл остатки'!$A$5:$A$228,0),MATCH($B9,'файл остатки'!$A$5:$CX$5,0))</f>
        <v>#N/A</v>
      </c>
      <c r="AM9" s="254" t="e">
        <f>IF(AI$3='файл остатки'!$B$1,INDEX('файл остатки'!$A$5:$CX$265,MATCH($C$1,'файл остатки'!$A$5:$A$228,0),MATCH($B9,'файл остатки'!$A$5:$CX$5,0)),AG9+AH9-AI9-AK9)</f>
        <v>#N/A</v>
      </c>
      <c r="AN9" s="230"/>
      <c r="AO9" s="229"/>
      <c r="AP9" s="220"/>
      <c r="AQ9" s="247" t="e">
        <f>IF(ISERROR(INDEX('файл остатки'!$A$5:$CX$265,MATCH(AQ$2,'файл остатки'!$A$5:$A$228,0),MATCH($B9,'файл остатки'!$A$5:$CX$5,0))),INDEX('файл остатки'!$A$100:$CX$265,MATCH(AO$3,'файл остатки'!$A$100:$A$228,0),MATCH($B9,'файл остатки'!$A$5:$CX$5,0)),INDEX('файл остатки'!$A$5:$CX$265,MATCH(AQ$2,'файл остатки'!$A$5:$A$228,0),MATCH($B9,'файл остатки'!$A$5:$CX$5,0)))</f>
        <v>#N/A</v>
      </c>
      <c r="AR9" s="225" t="e">
        <f>INDEX('файл остатки'!$A$5:$CX$265,MATCH($H$1,'файл остатки'!$A$5:$A$228,0),MATCH($B9,'файл остатки'!$A$5:$CX$5,0))</f>
        <v>#N/A</v>
      </c>
      <c r="AS9" s="254" t="e">
        <f>IF(AO$3='файл остатки'!$B$1,INDEX('файл остатки'!$A$5:$CX$265,MATCH($C$1,'файл остатки'!$A$5:$A$228,0),MATCH($B9,'файл остатки'!$A$5:$CX$5,0)),AM9+AN9-AO9-AQ9)</f>
        <v>#N/A</v>
      </c>
      <c r="AT9" s="230"/>
      <c r="AU9" s="229"/>
      <c r="AV9" s="220"/>
      <c r="AW9" s="247" t="e">
        <f>IF(ISERROR(INDEX('файл остатки'!$A$5:$CX$265,MATCH(AW$2,'файл остатки'!$A$5:$A$228,0),MATCH($B9,'файл остатки'!$A$5:$CX$5,0))),INDEX('файл остатки'!$A$100:$CX$265,MATCH(AU$3,'файл остатки'!$A$100:$A$228,0),MATCH($B9,'файл остатки'!$A$5:$CX$5,0)),INDEX('файл остатки'!$A$5:$CX$265,MATCH(AW$2,'файл остатки'!$A$5:$A$228,0),MATCH($B9,'файл остатки'!$A$5:$CX$5,0)))</f>
        <v>#N/A</v>
      </c>
      <c r="AX9" s="225" t="e">
        <f>INDEX('файл остатки'!$A$5:$CX$265,MATCH($H$1,'файл остатки'!$A$5:$A$228,0),MATCH($B9,'файл остатки'!$A$5:$CX$5,0))</f>
        <v>#N/A</v>
      </c>
      <c r="AY9" s="254" t="e">
        <f>IF(AU$3='файл остатки'!$B$1,INDEX('файл остатки'!$A$5:$CX$265,MATCH($C$1,'файл остатки'!$A$5:$A$228,0),MATCH($B9,'файл остатки'!$A$5:$CX$5,0)),AS9+AT9-AU9-AW9)</f>
        <v>#N/A</v>
      </c>
      <c r="AZ9" s="230"/>
      <c r="BA9" s="229">
        <v>-678</v>
      </c>
      <c r="BB9" s="220"/>
      <c r="BC9" s="247" t="e">
        <f>IF(ISERROR(INDEX('файл остатки'!$A$5:$CX$265,MATCH(BC$2,'файл остатки'!$A$5:$A$228,0),MATCH($B9,'файл остатки'!$A$5:$CX$5,0))),INDEX('файл остатки'!$A$100:$CX$265,MATCH(BA$3,'файл остатки'!$A$100:$A$228,0),MATCH($B9,'файл остатки'!$A$5:$CX$5,0)),INDEX('файл остатки'!$A$5:$CX$265,MATCH(BC$2,'файл остатки'!$A$5:$A$228,0),MATCH($B9,'файл остатки'!$A$5:$CX$5,0)))</f>
        <v>#N/A</v>
      </c>
      <c r="BD9" s="225" t="e">
        <f>INDEX('файл остатки'!$A$5:$CX$265,MATCH($H$1,'файл остатки'!$A$5:$A$228,0),MATCH($B9,'файл остатки'!$A$5:$CX$5,0))</f>
        <v>#N/A</v>
      </c>
      <c r="BE9" s="254" t="e">
        <f>IF(BA$3='файл остатки'!$B$1,INDEX('файл остатки'!$A$5:$CX$265,MATCH($C$1,'файл остатки'!$A$5:$A$228,0),MATCH($B9,'файл остатки'!$A$5:$CX$5,0)),AY9+AZ9-BA9-BC9)</f>
        <v>#N/A</v>
      </c>
      <c r="BF9" s="230"/>
      <c r="BG9" s="229"/>
      <c r="BH9" s="220"/>
      <c r="BI9" s="247" t="e">
        <f>IF(ISERROR(INDEX('файл остатки'!$A$5:$CX$265,MATCH(BI$2,'файл остатки'!$A$5:$A$228,0),MATCH($B9,'файл остатки'!$A$5:$CX$5,0))),INDEX('файл остатки'!$A$100:$CX$265,MATCH(BG$3,'файл остатки'!$A$100:$A$228,0),MATCH($B9,'файл остатки'!$A$5:$CX$5,0)),INDEX('файл остатки'!$A$5:$CX$265,MATCH(BI$2,'файл остатки'!$A$5:$A$228,0),MATCH($B9,'файл остатки'!$A$5:$CX$5,0)))</f>
        <v>#N/A</v>
      </c>
      <c r="BJ9" s="225" t="e">
        <f>INDEX('файл остатки'!$A$5:$CX$265,MATCH($H$1,'файл остатки'!$A$5:$A$228,0),MATCH($B9,'файл остатки'!$A$5:$CX$5,0))</f>
        <v>#N/A</v>
      </c>
      <c r="BK9" s="225" t="e">
        <f t="shared" si="0"/>
        <v>#N/A</v>
      </c>
      <c r="BL9" s="254" t="e">
        <f>IF(BG$3='файл остатки'!$B$1,INDEX('файл остатки'!$A$5:$CX$265,MATCH($C$1,'файл остатки'!$A$5:$A$228,0),MATCH($B9,'файл остатки'!$A$5:$CX$5,0)),BE9+BF9-BG9-BI9)</f>
        <v>#N/A</v>
      </c>
      <c r="BM9" s="230"/>
      <c r="BN9" s="229" t="e">
        <f t="shared" si="1"/>
        <v>#N/A</v>
      </c>
      <c r="BO9" s="220"/>
      <c r="BP9" s="247" t="e">
        <f>IF(ISERROR(INDEX('файл остатки'!$A$5:$CX$265,MATCH(BP$2,'файл остатки'!$A$5:$A$228,0),MATCH($B9,'файл остатки'!$A$5:$CX$5,0))),INDEX('файл остатки'!$A$100:$CX$265,MATCH(BN$3,'файл остатки'!$A$100:$A$228,0),MATCH($B9,'файл остатки'!$A$5:$CX$5,0)),INDEX('файл остатки'!$A$5:$CX$265,MATCH(BP$2,'файл остатки'!$A$5:$A$228,0),MATCH($B9,'файл остатки'!$A$5:$CX$5,0)))</f>
        <v>#N/A</v>
      </c>
      <c r="BQ9" s="225" t="e">
        <f>INDEX('файл остатки'!$A$5:$CX$265,MATCH($H$1,'файл остатки'!$A$5:$A$228,0),MATCH($B9,'файл остатки'!$A$5:$CX$5,0))</f>
        <v>#N/A</v>
      </c>
      <c r="BR9" s="254" t="e">
        <f>IF(BN$3='файл остатки'!$B$1,INDEX('файл остатки'!$A$5:$CX$265,MATCH($C$1,'файл остатки'!$A$5:$A$228,0),MATCH($B9,'файл остатки'!$A$5:$CX$5,0)),BL9+BM9-BN9-BP9)</f>
        <v>#N/A</v>
      </c>
      <c r="BS9" s="230"/>
      <c r="BT9" s="229" t="e">
        <f t="shared" si="2"/>
        <v>#N/A</v>
      </c>
      <c r="BU9" s="220"/>
      <c r="BV9" s="247" t="e">
        <f>IF(ISERROR(INDEX('файл остатки'!$A$5:$CX$265,MATCH(BV$2,'файл остатки'!$A$5:$A$228,0),MATCH($B9,'файл остатки'!$A$5:$CX$5,0))),INDEX('файл остатки'!$A$100:$CX$265,MATCH(BT$3,'файл остатки'!$A$100:$A$228,0),MATCH($B9,'файл остатки'!$A$5:$CX$5,0)),INDEX('файл остатки'!$A$5:$CX$265,MATCH(BV$2,'файл остатки'!$A$5:$A$228,0),MATCH($B9,'файл остатки'!$A$5:$CX$5,0)))</f>
        <v>#N/A</v>
      </c>
      <c r="BW9" s="225" t="e">
        <f>INDEX('файл остатки'!$A$5:$CX$265,MATCH($H$1,'файл остатки'!$A$5:$A$228,0),MATCH($B9,'файл остатки'!$A$5:$CX$5,0))</f>
        <v>#N/A</v>
      </c>
      <c r="BX9" s="254" t="e">
        <f>IF(BT$3='файл остатки'!$B$1,INDEX('файл остатки'!$A$5:$CX$265,MATCH($C$1,'файл остатки'!$A$5:$A$228,0),MATCH($B9,'файл остатки'!$A$5:$CX$5,0)),BR9+BS9-BT9-BV9)</f>
        <v>#N/A</v>
      </c>
      <c r="BY9" s="230"/>
      <c r="BZ9" s="229" t="e">
        <f t="shared" si="3"/>
        <v>#N/A</v>
      </c>
      <c r="CA9" s="220"/>
      <c r="CB9" s="247" t="e">
        <f>IF(ISERROR(INDEX('файл остатки'!$A$5:$CX$265,MATCH(CB$2,'файл остатки'!$A$5:$A$228,0),MATCH($B9,'файл остатки'!$A$5:$CX$5,0))),INDEX('файл остатки'!$A$100:$CX$265,MATCH(BZ$3,'файл остатки'!$A$100:$A$228,0),MATCH($B9,'файл остатки'!$A$5:$CX$5,0)),INDEX('файл остатки'!$A$5:$CX$265,MATCH(CB$2,'файл остатки'!$A$5:$A$228,0),MATCH($B9,'файл остатки'!$A$5:$CX$5,0)))</f>
        <v>#N/A</v>
      </c>
      <c r="CC9" s="225" t="e">
        <f>INDEX('файл остатки'!$A$5:$CX$265,MATCH($H$1,'файл остатки'!$A$5:$A$228,0),MATCH($B9,'файл остатки'!$A$5:$CX$5,0))</f>
        <v>#N/A</v>
      </c>
      <c r="CD9" s="254" t="e">
        <f>IF(BZ$3='файл остатки'!$B$1,INDEX('файл остатки'!$A$5:$CX$265,MATCH($C$1,'файл остатки'!$A$5:$A$228,0),MATCH($B9,'файл остатки'!$A$5:$CX$5,0)),BX9+BY9-BZ9-CB9)</f>
        <v>#N/A</v>
      </c>
      <c r="CE9" s="230"/>
      <c r="CH9" s="229">
        <f t="shared" si="4"/>
        <v>-3011.4666666666672</v>
      </c>
      <c r="CI9" s="220"/>
      <c r="CJ9" s="229" t="e">
        <f t="shared" si="5"/>
        <v>#N/A</v>
      </c>
      <c r="CK9" s="220"/>
      <c r="CO9" s="235" t="e">
        <f>+INDEX('файл остатки'!$A$5:$CX$265,MATCH(CO$2,'файл остатки'!$A$5:$A$228,0),MATCH($B9,'файл остатки'!$A$5:$CX$5,0))</f>
        <v>#N/A</v>
      </c>
    </row>
    <row r="10" spans="1:93" ht="24" customHeight="1">
      <c r="A10" s="167" t="s">
        <v>19</v>
      </c>
      <c r="B10" s="217" t="s">
        <v>112</v>
      </c>
      <c r="C10" s="257" t="e">
        <f>INDEX('файл остатки'!$A$5:$CX$265,MATCH($C$1,'файл остатки'!$A$5:$A$228,0),MATCH(B10,'файл остатки'!$A$5:$CX$5,0))</f>
        <v>#N/A</v>
      </c>
      <c r="D10" s="261"/>
      <c r="E10" s="229"/>
      <c r="F10" s="220"/>
      <c r="G10" s="247" t="e">
        <f>IF(ISERROR(INDEX('файл остатки'!$A$5:$CX$265,MATCH(G$2,'файл остатки'!$A$5:$A$228,0),MATCH($B10,'файл остатки'!$A$5:$CX$5,0))),INDEX('файл остатки'!$A$100:$CX$265,MATCH(E$3,'файл остатки'!$A$100:$A$228,0),MATCH($B10,'файл остатки'!$A$5:$CX$5,0)),INDEX('файл остатки'!$A$5:$CX$265,MATCH(G$2,'файл остатки'!$A$5:$A$228,0),MATCH($B10,'файл остатки'!$A$5:$CX$5,0)))</f>
        <v>#N/A</v>
      </c>
      <c r="H10" s="225" t="e">
        <f>INDEX('файл остатки'!$A$5:$CX$265,MATCH($H$1,'файл остатки'!$A$5:$A$228,0),MATCH($B10,'файл остатки'!$A$5:$CX$5,0))</f>
        <v>#N/A</v>
      </c>
      <c r="I10" s="254" t="e">
        <f>IF(E$3='файл остатки'!$B$1,INDEX('файл остатки'!$A$5:$CX$265,MATCH($C$1,'файл остатки'!$A$5:$A$228,0),MATCH($B10,'файл остатки'!$A$5:$CX$5,0)),C10+D10-E10-G10)</f>
        <v>#N/A</v>
      </c>
      <c r="J10" s="230"/>
      <c r="K10" s="229">
        <v>-3</v>
      </c>
      <c r="L10" s="220"/>
      <c r="M10" s="247" t="e">
        <f>IF(ISERROR(INDEX('файл остатки'!$A$5:$CX$265,MATCH(M$2,'файл остатки'!$A$5:$A$228,0),MATCH($B10,'файл остатки'!$A$5:$CX$5,0))),INDEX('файл остатки'!$A$100:$CX$265,MATCH(K$3,'файл остатки'!$A$100:$A$228,0),MATCH($B10,'файл остатки'!$A$5:$CX$5,0)),INDEX('файл остатки'!$A$5:$CX$265,MATCH(M$2,'файл остатки'!$A$5:$A$228,0),MATCH($B10,'файл остатки'!$A$5:$CX$5,0)))</f>
        <v>#N/A</v>
      </c>
      <c r="N10" s="225" t="e">
        <f>INDEX('файл остатки'!$A$5:$CX$265,MATCH($H$1,'файл остатки'!$A$5:$A$228,0),MATCH($B10,'файл остатки'!$A$5:$CX$5,0))</f>
        <v>#N/A</v>
      </c>
      <c r="O10" s="254" t="e">
        <f>IF(K$3='файл остатки'!$B$1,INDEX('файл остатки'!$A$5:$CX$265,MATCH($C$1,'файл остатки'!$A$5:$A$228,0),MATCH($B10,'файл остатки'!$A$5:$CX$5,0)),I10+J10-K10-M10)</f>
        <v>#N/A</v>
      </c>
      <c r="P10" s="230">
        <v>1.0900000000000001</v>
      </c>
      <c r="Q10" s="229"/>
      <c r="R10" s="220"/>
      <c r="S10" s="247" t="e">
        <f>IF(ISERROR(INDEX('файл остатки'!$A$5:$CX$265,MATCH(S$2,'файл остатки'!$A$5:$A$228,0),MATCH($B10,'файл остатки'!$A$5:$CX$5,0))),INDEX('файл остатки'!$A$100:$CX$265,MATCH(Q$3,'файл остатки'!$A$100:$A$228,0),MATCH($B10,'файл остатки'!$A$5:$CX$5,0)),INDEX('файл остатки'!$A$5:$CX$265,MATCH(S$2,'файл остатки'!$A$5:$A$228,0),MATCH($B10,'файл остатки'!$A$5:$CX$5,0)))</f>
        <v>#N/A</v>
      </c>
      <c r="T10" s="225" t="e">
        <f>INDEX('файл остатки'!$A$5:$CX$265,MATCH($H$1,'файл остатки'!$A$5:$A$228,0),MATCH($B10,'файл остатки'!$A$5:$CX$5,0))</f>
        <v>#N/A</v>
      </c>
      <c r="U10" s="254" t="e">
        <f>IF(Q$3='файл остатки'!$B$1,INDEX('файл остатки'!$A$5:$CX$265,MATCH($C$1,'файл остатки'!$A$5:$A$228,0),MATCH($B10,'файл остатки'!$A$5:$CX$5,0)),O10+P10-Q10-S10)</f>
        <v>#N/A</v>
      </c>
      <c r="V10" s="230"/>
      <c r="W10" s="229"/>
      <c r="X10" s="220"/>
      <c r="Y10" s="247" t="e">
        <f>IF(ISERROR(INDEX('файл остатки'!$A$5:$CX$265,MATCH(Y$2,'файл остатки'!$A$5:$A$228,0),MATCH($B10,'файл остатки'!$A$5:$CX$5,0))),INDEX('файл остатки'!$A$100:$CX$265,MATCH(W$3,'файл остатки'!$A$100:$A$228,0),MATCH($B10,'файл остатки'!$A$5:$CX$5,0)),INDEX('файл остатки'!$A$5:$CX$265,MATCH(Y$2,'файл остатки'!$A$5:$A$228,0),MATCH($B10,'файл остатки'!$A$5:$CX$5,0)))</f>
        <v>#N/A</v>
      </c>
      <c r="Z10" s="225" t="e">
        <f>INDEX('файл остатки'!$A$5:$CX$265,MATCH($H$1,'файл остатки'!$A$5:$A$228,0),MATCH($B10,'файл остатки'!$A$5:$CX$5,0))</f>
        <v>#N/A</v>
      </c>
      <c r="AA10" s="254" t="e">
        <f>IF(W$3='файл остатки'!$B$1,INDEX('файл остатки'!$A$5:$CX$265,MATCH($C$1,'файл остатки'!$A$5:$A$228,0),MATCH($B10,'файл остатки'!$A$5:$CX$5,0)),U10+V10-W10-Y10)</f>
        <v>#N/A</v>
      </c>
      <c r="AB10" s="230"/>
      <c r="AC10" s="229">
        <v>-5.666666666666667</v>
      </c>
      <c r="AD10" s="220"/>
      <c r="AE10" s="247" t="e">
        <f>IF(ISERROR(INDEX('файл остатки'!$A$5:$CX$265,MATCH(AE$2,'файл остатки'!$A$5:$A$228,0),MATCH($B10,'файл остатки'!$A$5:$CX$5,0))),INDEX('файл остатки'!$A$100:$CX$265,MATCH(AC$3,'файл остатки'!$A$100:$A$228,0),MATCH($B10,'файл остатки'!$A$5:$CX$5,0)),INDEX('файл остатки'!$A$5:$CX$265,MATCH(AE$2,'файл остатки'!$A$5:$A$228,0),MATCH($B10,'файл остатки'!$A$5:$CX$5,0)))</f>
        <v>#N/A</v>
      </c>
      <c r="AF10" s="225" t="e">
        <f>INDEX('файл остатки'!$A$5:$CX$265,MATCH($H$1,'файл остатки'!$A$5:$A$228,0),MATCH($B10,'файл остатки'!$A$5:$CX$5,0))</f>
        <v>#N/A</v>
      </c>
      <c r="AG10" s="254" t="e">
        <f>IF(AC$3='файл остатки'!$B$1,INDEX('файл остатки'!$A$5:$CX$265,MATCH($C$1,'файл остатки'!$A$5:$A$228,0),MATCH($B10,'файл остатки'!$A$5:$CX$5,0)),AA10+AB10-AC10-AE10)</f>
        <v>#N/A</v>
      </c>
      <c r="AH10" s="230"/>
      <c r="AI10" s="229">
        <v>0</v>
      </c>
      <c r="AJ10" s="220"/>
      <c r="AK10" s="247" t="e">
        <f>IF(ISERROR(INDEX('файл остатки'!$A$5:$CX$265,MATCH(AK$2,'файл остатки'!$A$5:$A$228,0),MATCH($B10,'файл остатки'!$A$5:$CX$5,0))),INDEX('файл остатки'!$A$100:$CX$265,MATCH(AI$3,'файл остатки'!$A$100:$A$228,0),MATCH($B10,'файл остатки'!$A$5:$CX$5,0)),INDEX('файл остатки'!$A$5:$CX$265,MATCH(AK$2,'файл остатки'!$A$5:$A$228,0),MATCH($B10,'файл остатки'!$A$5:$CX$5,0)))</f>
        <v>#N/A</v>
      </c>
      <c r="AL10" s="225" t="e">
        <f>INDEX('файл остатки'!$A$5:$CX$265,MATCH($H$1,'файл остатки'!$A$5:$A$228,0),MATCH($B10,'файл остатки'!$A$5:$CX$5,0))</f>
        <v>#N/A</v>
      </c>
      <c r="AM10" s="254" t="e">
        <f>IF(AI$3='файл остатки'!$B$1,INDEX('файл остатки'!$A$5:$CX$265,MATCH($C$1,'файл остатки'!$A$5:$A$228,0),MATCH($B10,'файл остатки'!$A$5:$CX$5,0)),AG10+AH10-AI10-AK10)</f>
        <v>#N/A</v>
      </c>
      <c r="AN10" s="230"/>
      <c r="AO10" s="229"/>
      <c r="AP10" s="220"/>
      <c r="AQ10" s="247" t="e">
        <f>IF(ISERROR(INDEX('файл остатки'!$A$5:$CX$265,MATCH(AQ$2,'файл остатки'!$A$5:$A$228,0),MATCH($B10,'файл остатки'!$A$5:$CX$5,0))),INDEX('файл остатки'!$A$100:$CX$265,MATCH(AO$3,'файл остатки'!$A$100:$A$228,0),MATCH($B10,'файл остатки'!$A$5:$CX$5,0)),INDEX('файл остатки'!$A$5:$CX$265,MATCH(AQ$2,'файл остатки'!$A$5:$A$228,0),MATCH($B10,'файл остатки'!$A$5:$CX$5,0)))</f>
        <v>#N/A</v>
      </c>
      <c r="AR10" s="225" t="e">
        <f>INDEX('файл остатки'!$A$5:$CX$265,MATCH($H$1,'файл остатки'!$A$5:$A$228,0),MATCH($B10,'файл остатки'!$A$5:$CX$5,0))</f>
        <v>#N/A</v>
      </c>
      <c r="AS10" s="254" t="e">
        <f>IF(AO$3='файл остатки'!$B$1,INDEX('файл остатки'!$A$5:$CX$265,MATCH($C$1,'файл остатки'!$A$5:$A$228,0),MATCH($B10,'файл остатки'!$A$5:$CX$5,0)),AM10+AN10-AO10-AQ10)</f>
        <v>#N/A</v>
      </c>
      <c r="AT10" s="230"/>
      <c r="AU10" s="229"/>
      <c r="AV10" s="220"/>
      <c r="AW10" s="247" t="e">
        <f>IF(ISERROR(INDEX('файл остатки'!$A$5:$CX$265,MATCH(AW$2,'файл остатки'!$A$5:$A$228,0),MATCH($B10,'файл остатки'!$A$5:$CX$5,0))),INDEX('файл остатки'!$A$100:$CX$265,MATCH(AU$3,'файл остатки'!$A$100:$A$228,0),MATCH($B10,'файл остатки'!$A$5:$CX$5,0)),INDEX('файл остатки'!$A$5:$CX$265,MATCH(AW$2,'файл остатки'!$A$5:$A$228,0),MATCH($B10,'файл остатки'!$A$5:$CX$5,0)))</f>
        <v>#N/A</v>
      </c>
      <c r="AX10" s="225" t="e">
        <f>INDEX('файл остатки'!$A$5:$CX$265,MATCH($H$1,'файл остатки'!$A$5:$A$228,0),MATCH($B10,'файл остатки'!$A$5:$CX$5,0))</f>
        <v>#N/A</v>
      </c>
      <c r="AY10" s="254" t="e">
        <f>IF(AU$3='файл остатки'!$B$1,INDEX('файл остатки'!$A$5:$CX$265,MATCH($C$1,'файл остатки'!$A$5:$A$228,0),MATCH($B10,'файл остатки'!$A$5:$CX$5,0)),AS10+AT10-AU10-AW10)</f>
        <v>#N/A</v>
      </c>
      <c r="AZ10" s="230"/>
      <c r="BA10" s="229">
        <v>-5</v>
      </c>
      <c r="BB10" s="220"/>
      <c r="BC10" s="247" t="e">
        <f>IF(ISERROR(INDEX('файл остатки'!$A$5:$CX$265,MATCH(BC$2,'файл остатки'!$A$5:$A$228,0),MATCH($B10,'файл остатки'!$A$5:$CX$5,0))),INDEX('файл остатки'!$A$100:$CX$265,MATCH(BA$3,'файл остатки'!$A$100:$A$228,0),MATCH($B10,'файл остатки'!$A$5:$CX$5,0)),INDEX('файл остатки'!$A$5:$CX$265,MATCH(BC$2,'файл остатки'!$A$5:$A$228,0),MATCH($B10,'файл остатки'!$A$5:$CX$5,0)))</f>
        <v>#N/A</v>
      </c>
      <c r="BD10" s="225" t="e">
        <f>INDEX('файл остатки'!$A$5:$CX$265,MATCH($H$1,'файл остатки'!$A$5:$A$228,0),MATCH($B10,'файл остатки'!$A$5:$CX$5,0))</f>
        <v>#N/A</v>
      </c>
      <c r="BE10" s="254" t="e">
        <f>IF(BA$3='файл остатки'!$B$1,INDEX('файл остатки'!$A$5:$CX$265,MATCH($C$1,'файл остатки'!$A$5:$A$228,0),MATCH($B10,'файл остатки'!$A$5:$CX$5,0)),AY10+AZ10-BA10-BC10)</f>
        <v>#N/A</v>
      </c>
      <c r="BF10" s="230"/>
      <c r="BG10" s="229"/>
      <c r="BH10" s="220"/>
      <c r="BI10" s="247" t="e">
        <f>IF(ISERROR(INDEX('файл остатки'!$A$5:$CX$265,MATCH(BI$2,'файл остатки'!$A$5:$A$228,0),MATCH($B10,'файл остатки'!$A$5:$CX$5,0))),INDEX('файл остатки'!$A$100:$CX$265,MATCH(BG$3,'файл остатки'!$A$100:$A$228,0),MATCH($B10,'файл остатки'!$A$5:$CX$5,0)),INDEX('файл остатки'!$A$5:$CX$265,MATCH(BI$2,'файл остатки'!$A$5:$A$228,0),MATCH($B10,'файл остатки'!$A$5:$CX$5,0)))</f>
        <v>#N/A</v>
      </c>
      <c r="BJ10" s="225" t="e">
        <f>INDEX('файл остатки'!$A$5:$CX$265,MATCH($H$1,'файл остатки'!$A$5:$A$228,0),MATCH($B10,'файл остатки'!$A$5:$CX$5,0))</f>
        <v>#N/A</v>
      </c>
      <c r="BK10" s="225" t="e">
        <f t="shared" si="0"/>
        <v>#N/A</v>
      </c>
      <c r="BL10" s="254" t="e">
        <f>IF(BG$3='файл остатки'!$B$1,INDEX('файл остатки'!$A$5:$CX$265,MATCH($C$1,'файл остатки'!$A$5:$A$228,0),MATCH($B10,'файл остатки'!$A$5:$CX$5,0)),BE10+BF10-BG10-BI10)</f>
        <v>#N/A</v>
      </c>
      <c r="BM10" s="230"/>
      <c r="BN10" s="229" t="e">
        <f t="shared" si="1"/>
        <v>#N/A</v>
      </c>
      <c r="BO10" s="220"/>
      <c r="BP10" s="247" t="e">
        <f>IF(ISERROR(INDEX('файл остатки'!$A$5:$CX$265,MATCH(BP$2,'файл остатки'!$A$5:$A$228,0),MATCH($B10,'файл остатки'!$A$5:$CX$5,0))),INDEX('файл остатки'!$A$100:$CX$265,MATCH(BN$3,'файл остатки'!$A$100:$A$228,0),MATCH($B10,'файл остатки'!$A$5:$CX$5,0)),INDEX('файл остатки'!$A$5:$CX$265,MATCH(BP$2,'файл остатки'!$A$5:$A$228,0),MATCH($B10,'файл остатки'!$A$5:$CX$5,0)))</f>
        <v>#N/A</v>
      </c>
      <c r="BQ10" s="225" t="e">
        <f>INDEX('файл остатки'!$A$5:$CX$265,MATCH($H$1,'файл остатки'!$A$5:$A$228,0),MATCH($B10,'файл остатки'!$A$5:$CX$5,0))</f>
        <v>#N/A</v>
      </c>
      <c r="BR10" s="254" t="e">
        <f>IF(BN$3='файл остатки'!$B$1,INDEX('файл остатки'!$A$5:$CX$265,MATCH($C$1,'файл остатки'!$A$5:$A$228,0),MATCH($B10,'файл остатки'!$A$5:$CX$5,0)),BL10+BM10-BN10-BP10)</f>
        <v>#N/A</v>
      </c>
      <c r="BS10" s="230"/>
      <c r="BT10" s="229" t="e">
        <f t="shared" si="2"/>
        <v>#N/A</v>
      </c>
      <c r="BU10" s="220"/>
      <c r="BV10" s="247" t="e">
        <f>IF(ISERROR(INDEX('файл остатки'!$A$5:$CX$265,MATCH(BV$2,'файл остатки'!$A$5:$A$228,0),MATCH($B10,'файл остатки'!$A$5:$CX$5,0))),INDEX('файл остатки'!$A$100:$CX$265,MATCH(BT$3,'файл остатки'!$A$100:$A$228,0),MATCH($B10,'файл остатки'!$A$5:$CX$5,0)),INDEX('файл остатки'!$A$5:$CX$265,MATCH(BV$2,'файл остатки'!$A$5:$A$228,0),MATCH($B10,'файл остатки'!$A$5:$CX$5,0)))</f>
        <v>#N/A</v>
      </c>
      <c r="BW10" s="225" t="e">
        <f>INDEX('файл остатки'!$A$5:$CX$265,MATCH($H$1,'файл остатки'!$A$5:$A$228,0),MATCH($B10,'файл остатки'!$A$5:$CX$5,0))</f>
        <v>#N/A</v>
      </c>
      <c r="BX10" s="254" t="e">
        <f>IF(BT$3='файл остатки'!$B$1,INDEX('файл остатки'!$A$5:$CX$265,MATCH($C$1,'файл остатки'!$A$5:$A$228,0),MATCH($B10,'файл остатки'!$A$5:$CX$5,0)),BR10+BS10-BT10-BV10)</f>
        <v>#N/A</v>
      </c>
      <c r="BY10" s="230"/>
      <c r="BZ10" s="229" t="e">
        <f t="shared" si="3"/>
        <v>#N/A</v>
      </c>
      <c r="CA10" s="220"/>
      <c r="CB10" s="247" t="e">
        <f>IF(ISERROR(INDEX('файл остатки'!$A$5:$CX$265,MATCH(CB$2,'файл остатки'!$A$5:$A$228,0),MATCH($B10,'файл остатки'!$A$5:$CX$5,0))),INDEX('файл остатки'!$A$100:$CX$265,MATCH(BZ$3,'файл остатки'!$A$100:$A$228,0),MATCH($B10,'файл остатки'!$A$5:$CX$5,0)),INDEX('файл остатки'!$A$5:$CX$265,MATCH(CB$2,'файл остатки'!$A$5:$A$228,0),MATCH($B10,'файл остатки'!$A$5:$CX$5,0)))</f>
        <v>#N/A</v>
      </c>
      <c r="CC10" s="225" t="e">
        <f>INDEX('файл остатки'!$A$5:$CX$265,MATCH($H$1,'файл остатки'!$A$5:$A$228,0),MATCH($B10,'файл остатки'!$A$5:$CX$5,0))</f>
        <v>#N/A</v>
      </c>
      <c r="CD10" s="254" t="e">
        <f>IF(BZ$3='файл остатки'!$B$1,INDEX('файл остатки'!$A$5:$CX$265,MATCH($C$1,'файл остатки'!$A$5:$A$228,0),MATCH($B10,'файл остатки'!$A$5:$CX$5,0)),BX10+BY10-BZ10-CB10)</f>
        <v>#N/A</v>
      </c>
      <c r="CE10" s="230"/>
      <c r="CH10" s="229">
        <f t="shared" si="4"/>
        <v>-13.666666666666668</v>
      </c>
      <c r="CI10" s="220"/>
      <c r="CJ10" s="229" t="e">
        <f t="shared" si="5"/>
        <v>#N/A</v>
      </c>
      <c r="CK10" s="220"/>
      <c r="CO10" s="235" t="e">
        <f>+INDEX('файл остатки'!$A$5:$CX$265,MATCH(CO$2,'файл остатки'!$A$5:$A$228,0),MATCH($B10,'файл остатки'!$A$5:$CX$5,0))</f>
        <v>#N/A</v>
      </c>
    </row>
    <row r="11" spans="1:93" ht="24" customHeight="1">
      <c r="A11" s="167" t="s">
        <v>58</v>
      </c>
      <c r="B11" s="217" t="s">
        <v>97</v>
      </c>
      <c r="C11" s="257">
        <f>INDEX('файл остатки'!$A$5:$CX$265,MATCH($C$1,'файл остатки'!$A$5:$A$228,0),MATCH(B11,'файл остатки'!$A$5:$CX$5,0))</f>
        <v>0</v>
      </c>
      <c r="D11" s="261"/>
      <c r="E11" s="229"/>
      <c r="F11" s="220"/>
      <c r="G11" s="247" t="e">
        <f>IF(ISERROR(INDEX('файл остатки'!$A$5:$CX$265,MATCH(G$2,'файл остатки'!$A$5:$A$228,0),MATCH($B11,'файл остатки'!$A$5:$CX$5,0))),INDEX('файл остатки'!$A$100:$CX$265,MATCH(E$3,'файл остатки'!$A$100:$A$228,0),MATCH($B11,'файл остатки'!$A$5:$CX$5,0)),INDEX('файл остатки'!$A$5:$CX$265,MATCH(G$2,'файл остатки'!$A$5:$A$228,0),MATCH($B11,'файл остатки'!$A$5:$CX$5,0)))</f>
        <v>#N/A</v>
      </c>
      <c r="H11" s="225">
        <f>INDEX('файл остатки'!$A$5:$CX$265,MATCH($H$1,'файл остатки'!$A$5:$A$228,0),MATCH($B11,'файл остатки'!$A$5:$CX$5,0))</f>
        <v>0</v>
      </c>
      <c r="I11" s="254" t="e">
        <f>IF(E$3='файл остатки'!$B$1,INDEX('файл остатки'!$A$5:$CX$265,MATCH($C$1,'файл остатки'!$A$5:$A$228,0),MATCH($B11,'файл остатки'!$A$5:$CX$5,0)),C11+D11-E11-G11)</f>
        <v>#N/A</v>
      </c>
      <c r="J11" s="230"/>
      <c r="K11" s="229">
        <v>-212.4</v>
      </c>
      <c r="L11" s="220"/>
      <c r="M11" s="247" t="e">
        <f>IF(ISERROR(INDEX('файл остатки'!$A$5:$CX$265,MATCH(M$2,'файл остатки'!$A$5:$A$228,0),MATCH($B11,'файл остатки'!$A$5:$CX$5,0))),INDEX('файл остатки'!$A$100:$CX$265,MATCH(K$3,'файл остатки'!$A$100:$A$228,0),MATCH($B11,'файл остатки'!$A$5:$CX$5,0)),INDEX('файл остатки'!$A$5:$CX$265,MATCH(M$2,'файл остатки'!$A$5:$A$228,0),MATCH($B11,'файл остатки'!$A$5:$CX$5,0)))</f>
        <v>#N/A</v>
      </c>
      <c r="N11" s="225">
        <f>INDEX('файл остатки'!$A$5:$CX$265,MATCH($H$1,'файл остатки'!$A$5:$A$228,0),MATCH($B11,'файл остатки'!$A$5:$CX$5,0))</f>
        <v>0</v>
      </c>
      <c r="O11" s="254" t="e">
        <f>IF(K$3='файл остатки'!$B$1,INDEX('файл остатки'!$A$5:$CX$265,MATCH($C$1,'файл остатки'!$A$5:$A$228,0),MATCH($B11,'файл остатки'!$A$5:$CX$5,0)),I11+J11-K11-M11)</f>
        <v>#N/A</v>
      </c>
      <c r="P11" s="230"/>
      <c r="Q11" s="229"/>
      <c r="R11" s="220"/>
      <c r="S11" s="247" t="e">
        <f>IF(ISERROR(INDEX('файл остатки'!$A$5:$CX$265,MATCH(S$2,'файл остатки'!$A$5:$A$228,0),MATCH($B11,'файл остатки'!$A$5:$CX$5,0))),INDEX('файл остатки'!$A$100:$CX$265,MATCH(Q$3,'файл остатки'!$A$100:$A$228,0),MATCH($B11,'файл остатки'!$A$5:$CX$5,0)),INDEX('файл остатки'!$A$5:$CX$265,MATCH(S$2,'файл остатки'!$A$5:$A$228,0),MATCH($B11,'файл остатки'!$A$5:$CX$5,0)))</f>
        <v>#N/A</v>
      </c>
      <c r="T11" s="225">
        <f>INDEX('файл остатки'!$A$5:$CX$265,MATCH($H$1,'файл остатки'!$A$5:$A$228,0),MATCH($B11,'файл остатки'!$A$5:$CX$5,0))</f>
        <v>0</v>
      </c>
      <c r="U11" s="254" t="e">
        <f>IF(Q$3='файл остатки'!$B$1,INDEX('файл остатки'!$A$5:$CX$265,MATCH($C$1,'файл остатки'!$A$5:$A$228,0),MATCH($B11,'файл остатки'!$A$5:$CX$5,0)),O11+P11-Q11-S11)</f>
        <v>#N/A</v>
      </c>
      <c r="V11" s="230"/>
      <c r="W11" s="229"/>
      <c r="X11" s="220"/>
      <c r="Y11" s="247" t="e">
        <f>IF(ISERROR(INDEX('файл остатки'!$A$5:$CX$265,MATCH(Y$2,'файл остатки'!$A$5:$A$228,0),MATCH($B11,'файл остатки'!$A$5:$CX$5,0))),INDEX('файл остатки'!$A$100:$CX$265,MATCH(W$3,'файл остатки'!$A$100:$A$228,0),MATCH($B11,'файл остатки'!$A$5:$CX$5,0)),INDEX('файл остатки'!$A$5:$CX$265,MATCH(Y$2,'файл остатки'!$A$5:$A$228,0),MATCH($B11,'файл остатки'!$A$5:$CX$5,0)))</f>
        <v>#N/A</v>
      </c>
      <c r="Z11" s="225">
        <f>INDEX('файл остатки'!$A$5:$CX$265,MATCH($H$1,'файл остатки'!$A$5:$A$228,0),MATCH($B11,'файл остатки'!$A$5:$CX$5,0))</f>
        <v>0</v>
      </c>
      <c r="AA11" s="254" t="e">
        <f>IF(W$3='файл остатки'!$B$1,INDEX('файл остатки'!$A$5:$CX$265,MATCH($C$1,'файл остатки'!$A$5:$A$228,0),MATCH($B11,'файл остатки'!$A$5:$CX$5,0)),U11+V11-W11-Y11)</f>
        <v>#N/A</v>
      </c>
      <c r="AB11" s="230"/>
      <c r="AC11" s="229">
        <v>-180</v>
      </c>
      <c r="AD11" s="220"/>
      <c r="AE11" s="247" t="e">
        <f>IF(ISERROR(INDEX('файл остатки'!$A$5:$CX$265,MATCH(AE$2,'файл остатки'!$A$5:$A$228,0),MATCH($B11,'файл остатки'!$A$5:$CX$5,0))),INDEX('файл остатки'!$A$100:$CX$265,MATCH(AC$3,'файл остатки'!$A$100:$A$228,0),MATCH($B11,'файл остатки'!$A$5:$CX$5,0)),INDEX('файл остатки'!$A$5:$CX$265,MATCH(AE$2,'файл остатки'!$A$5:$A$228,0),MATCH($B11,'файл остатки'!$A$5:$CX$5,0)))</f>
        <v>#N/A</v>
      </c>
      <c r="AF11" s="225">
        <f>INDEX('файл остатки'!$A$5:$CX$265,MATCH($H$1,'файл остатки'!$A$5:$A$228,0),MATCH($B11,'файл остатки'!$A$5:$CX$5,0))</f>
        <v>0</v>
      </c>
      <c r="AG11" s="254" t="e">
        <f>IF(AC$3='файл остатки'!$B$1,INDEX('файл остатки'!$A$5:$CX$265,MATCH($C$1,'файл остатки'!$A$5:$A$228,0),MATCH($B11,'файл остатки'!$A$5:$CX$5,0)),AA11+AB11-AC11-AE11)</f>
        <v>#N/A</v>
      </c>
      <c r="AH11" s="230"/>
      <c r="AI11" s="229">
        <v>0</v>
      </c>
      <c r="AJ11" s="220"/>
      <c r="AK11" s="247" t="e">
        <f>IF(ISERROR(INDEX('файл остатки'!$A$5:$CX$265,MATCH(AK$2,'файл остатки'!$A$5:$A$228,0),MATCH($B11,'файл остатки'!$A$5:$CX$5,0))),INDEX('файл остатки'!$A$100:$CX$265,MATCH(AI$3,'файл остатки'!$A$100:$A$228,0),MATCH($B11,'файл остатки'!$A$5:$CX$5,0)),INDEX('файл остатки'!$A$5:$CX$265,MATCH(AK$2,'файл остатки'!$A$5:$A$228,0),MATCH($B11,'файл остатки'!$A$5:$CX$5,0)))</f>
        <v>#N/A</v>
      </c>
      <c r="AL11" s="225">
        <f>INDEX('файл остатки'!$A$5:$CX$265,MATCH($H$1,'файл остатки'!$A$5:$A$228,0),MATCH($B11,'файл остатки'!$A$5:$CX$5,0))</f>
        <v>0</v>
      </c>
      <c r="AM11" s="254" t="e">
        <f>IF(AI$3='файл остатки'!$B$1,INDEX('файл остатки'!$A$5:$CX$265,MATCH($C$1,'файл остатки'!$A$5:$A$228,0),MATCH($B11,'файл остатки'!$A$5:$CX$5,0)),AG11+AH11-AI11-AK11)</f>
        <v>#N/A</v>
      </c>
      <c r="AN11" s="230"/>
      <c r="AO11" s="229"/>
      <c r="AP11" s="220"/>
      <c r="AQ11" s="247" t="e">
        <f>IF(ISERROR(INDEX('файл остатки'!$A$5:$CX$265,MATCH(AQ$2,'файл остатки'!$A$5:$A$228,0),MATCH($B11,'файл остатки'!$A$5:$CX$5,0))),INDEX('файл остатки'!$A$100:$CX$265,MATCH(AO$3,'файл остатки'!$A$100:$A$228,0),MATCH($B11,'файл остатки'!$A$5:$CX$5,0)),INDEX('файл остатки'!$A$5:$CX$265,MATCH(AQ$2,'файл остатки'!$A$5:$A$228,0),MATCH($B11,'файл остатки'!$A$5:$CX$5,0)))</f>
        <v>#N/A</v>
      </c>
      <c r="AR11" s="225">
        <f>INDEX('файл остатки'!$A$5:$CX$265,MATCH($H$1,'файл остатки'!$A$5:$A$228,0),MATCH($B11,'файл остатки'!$A$5:$CX$5,0))</f>
        <v>0</v>
      </c>
      <c r="AS11" s="254" t="e">
        <f>IF(AO$3='файл остатки'!$B$1,INDEX('файл остатки'!$A$5:$CX$265,MATCH($C$1,'файл остатки'!$A$5:$A$228,0),MATCH($B11,'файл остатки'!$A$5:$CX$5,0)),AM11+AN11-AO11-AQ11)</f>
        <v>#N/A</v>
      </c>
      <c r="AT11" s="230"/>
      <c r="AU11" s="229"/>
      <c r="AV11" s="220"/>
      <c r="AW11" s="247" t="e">
        <f>IF(ISERROR(INDEX('файл остатки'!$A$5:$CX$265,MATCH(AW$2,'файл остатки'!$A$5:$A$228,0),MATCH($B11,'файл остатки'!$A$5:$CX$5,0))),INDEX('файл остатки'!$A$100:$CX$265,MATCH(AU$3,'файл остатки'!$A$100:$A$228,0),MATCH($B11,'файл остатки'!$A$5:$CX$5,0)),INDEX('файл остатки'!$A$5:$CX$265,MATCH(AW$2,'файл остатки'!$A$5:$A$228,0),MATCH($B11,'файл остатки'!$A$5:$CX$5,0)))</f>
        <v>#N/A</v>
      </c>
      <c r="AX11" s="225">
        <f>INDEX('файл остатки'!$A$5:$CX$265,MATCH($H$1,'файл остатки'!$A$5:$A$228,0),MATCH($B11,'файл остатки'!$A$5:$CX$5,0))</f>
        <v>0</v>
      </c>
      <c r="AY11" s="254" t="e">
        <f>IF(AU$3='файл остатки'!$B$1,INDEX('файл остатки'!$A$5:$CX$265,MATCH($C$1,'файл остатки'!$A$5:$A$228,0),MATCH($B11,'файл остатки'!$A$5:$CX$5,0)),AS11+AT11-AU11-AW11)</f>
        <v>#N/A</v>
      </c>
      <c r="AZ11" s="230"/>
      <c r="BA11" s="229">
        <v>-200</v>
      </c>
      <c r="BB11" s="220"/>
      <c r="BC11" s="247" t="e">
        <f>IF(ISERROR(INDEX('файл остатки'!$A$5:$CX$265,MATCH(BC$2,'файл остатки'!$A$5:$A$228,0),MATCH($B11,'файл остатки'!$A$5:$CX$5,0))),INDEX('файл остатки'!$A$100:$CX$265,MATCH(BA$3,'файл остатки'!$A$100:$A$228,0),MATCH($B11,'файл остатки'!$A$5:$CX$5,0)),INDEX('файл остатки'!$A$5:$CX$265,MATCH(BC$2,'файл остатки'!$A$5:$A$228,0),MATCH($B11,'файл остатки'!$A$5:$CX$5,0)))</f>
        <v>#N/A</v>
      </c>
      <c r="BD11" s="225">
        <f>INDEX('файл остатки'!$A$5:$CX$265,MATCH($H$1,'файл остатки'!$A$5:$A$228,0),MATCH($B11,'файл остатки'!$A$5:$CX$5,0))</f>
        <v>0</v>
      </c>
      <c r="BE11" s="254" t="e">
        <f>IF(BA$3='файл остатки'!$B$1,INDEX('файл остатки'!$A$5:$CX$265,MATCH($C$1,'файл остатки'!$A$5:$A$228,0),MATCH($B11,'файл остатки'!$A$5:$CX$5,0)),AY11+AZ11-BA11-BC11)</f>
        <v>#N/A</v>
      </c>
      <c r="BF11" s="230"/>
      <c r="BG11" s="229"/>
      <c r="BH11" s="220"/>
      <c r="BI11" s="247" t="e">
        <f>IF(ISERROR(INDEX('файл остатки'!$A$5:$CX$265,MATCH(BI$2,'файл остатки'!$A$5:$A$228,0),MATCH($B11,'файл остатки'!$A$5:$CX$5,0))),INDEX('файл остатки'!$A$100:$CX$265,MATCH(BG$3,'файл остатки'!$A$100:$A$228,0),MATCH($B11,'файл остатки'!$A$5:$CX$5,0)),INDEX('файл остатки'!$A$5:$CX$265,MATCH(BI$2,'файл остатки'!$A$5:$A$228,0),MATCH($B11,'файл остатки'!$A$5:$CX$5,0)))</f>
        <v>#N/A</v>
      </c>
      <c r="BJ11" s="225">
        <f>INDEX('файл остатки'!$A$5:$CX$265,MATCH($H$1,'файл остатки'!$A$5:$A$228,0),MATCH($B11,'файл остатки'!$A$5:$CX$5,0))</f>
        <v>0</v>
      </c>
      <c r="BK11" s="225" t="e">
        <f t="shared" si="0"/>
        <v>#N/A</v>
      </c>
      <c r="BL11" s="254" t="e">
        <f>IF(BG$3='файл остатки'!$B$1,INDEX('файл остатки'!$A$5:$CX$265,MATCH($C$1,'файл остатки'!$A$5:$A$228,0),MATCH($B11,'файл остатки'!$A$5:$CX$5,0)),BE11+BF11-BG11-BI11)</f>
        <v>#N/A</v>
      </c>
      <c r="BM11" s="230"/>
      <c r="BN11" s="229">
        <f t="shared" si="1"/>
        <v>-441</v>
      </c>
      <c r="BO11" s="220"/>
      <c r="BP11" s="247">
        <f>IF(ISERROR(INDEX('файл остатки'!$A$5:$CX$265,MATCH(BP$2,'файл остатки'!$A$5:$A$228,0),MATCH($B11,'файл остатки'!$A$5:$CX$5,0))),INDEX('файл остатки'!$A$100:$CX$265,MATCH(BN$3,'файл остатки'!$A$100:$A$228,0),MATCH($B11,'файл остатки'!$A$5:$CX$5,0)),INDEX('файл остатки'!$A$5:$CX$265,MATCH(BP$2,'файл остатки'!$A$5:$A$228,0),MATCH($B11,'файл остатки'!$A$5:$CX$5,0)))</f>
        <v>441</v>
      </c>
      <c r="BQ11" s="225">
        <f>INDEX('файл остатки'!$A$5:$CX$265,MATCH($H$1,'файл остатки'!$A$5:$A$228,0),MATCH($B11,'файл остатки'!$A$5:$CX$5,0))</f>
        <v>0</v>
      </c>
      <c r="BR11" s="254" t="e">
        <f>IF(BN$3='файл остатки'!$B$1,INDEX('файл остатки'!$A$5:$CX$265,MATCH($C$1,'файл остатки'!$A$5:$A$228,0),MATCH($B11,'файл остатки'!$A$5:$CX$5,0)),BL11+BM11-BN11-BP11)</f>
        <v>#N/A</v>
      </c>
      <c r="BS11" s="230"/>
      <c r="BT11" s="229">
        <f t="shared" si="2"/>
        <v>-441</v>
      </c>
      <c r="BU11" s="220"/>
      <c r="BV11" s="247">
        <f>IF(ISERROR(INDEX('файл остатки'!$A$5:$CX$265,MATCH(BV$2,'файл остатки'!$A$5:$A$228,0),MATCH($B11,'файл остатки'!$A$5:$CX$5,0))),INDEX('файл остатки'!$A$100:$CX$265,MATCH(BT$3,'файл остатки'!$A$100:$A$228,0),MATCH($B11,'файл остатки'!$A$5:$CX$5,0)),INDEX('файл остатки'!$A$5:$CX$265,MATCH(BV$2,'файл остатки'!$A$5:$A$228,0),MATCH($B11,'файл остатки'!$A$5:$CX$5,0)))</f>
        <v>441</v>
      </c>
      <c r="BW11" s="225">
        <f>INDEX('файл остатки'!$A$5:$CX$265,MATCH($H$1,'файл остатки'!$A$5:$A$228,0),MATCH($B11,'файл остатки'!$A$5:$CX$5,0))</f>
        <v>0</v>
      </c>
      <c r="BX11" s="254" t="e">
        <f>IF(BT$3='файл остатки'!$B$1,INDEX('файл остатки'!$A$5:$CX$265,MATCH($C$1,'файл остатки'!$A$5:$A$228,0),MATCH($B11,'файл остатки'!$A$5:$CX$5,0)),BR11+BS11-BT11-BV11)</f>
        <v>#N/A</v>
      </c>
      <c r="BY11" s="230"/>
      <c r="BZ11" s="229">
        <f t="shared" si="3"/>
        <v>-441</v>
      </c>
      <c r="CA11" s="220"/>
      <c r="CB11" s="247">
        <f>IF(ISERROR(INDEX('файл остатки'!$A$5:$CX$265,MATCH(CB$2,'файл остатки'!$A$5:$A$228,0),MATCH($B11,'файл остатки'!$A$5:$CX$5,0))),INDEX('файл остатки'!$A$100:$CX$265,MATCH(BZ$3,'файл остатки'!$A$100:$A$228,0),MATCH($B11,'файл остатки'!$A$5:$CX$5,0)),INDEX('файл остатки'!$A$5:$CX$265,MATCH(CB$2,'файл остатки'!$A$5:$A$228,0),MATCH($B11,'файл остатки'!$A$5:$CX$5,0)))</f>
        <v>441</v>
      </c>
      <c r="CC11" s="225">
        <f>INDEX('файл остатки'!$A$5:$CX$265,MATCH($H$1,'файл остатки'!$A$5:$A$228,0),MATCH($B11,'файл остатки'!$A$5:$CX$5,0))</f>
        <v>0</v>
      </c>
      <c r="CD11" s="254" t="e">
        <f>IF(BZ$3='файл остатки'!$B$1,INDEX('файл остатки'!$A$5:$CX$265,MATCH($C$1,'файл остатки'!$A$5:$A$228,0),MATCH($B11,'файл остатки'!$A$5:$CX$5,0)),BX11+BY11-BZ11-CB11)</f>
        <v>#N/A</v>
      </c>
      <c r="CE11" s="230"/>
      <c r="CH11" s="229">
        <f t="shared" si="4"/>
        <v>-592.4</v>
      </c>
      <c r="CI11" s="220"/>
      <c r="CJ11" s="229" t="e">
        <f t="shared" si="5"/>
        <v>#N/A</v>
      </c>
      <c r="CK11" s="220"/>
      <c r="CO11" s="235">
        <f>+INDEX('файл остатки'!$A$5:$CX$265,MATCH(CO$2,'файл остатки'!$A$5:$A$228,0),MATCH($B11,'файл остатки'!$A$5:$CX$5,0))</f>
        <v>0</v>
      </c>
    </row>
    <row r="12" spans="1:93" ht="24" customHeight="1">
      <c r="A12" s="167" t="s">
        <v>41</v>
      </c>
      <c r="B12" s="217" t="s">
        <v>114</v>
      </c>
      <c r="C12" s="257" t="e">
        <f>INDEX('файл остатки'!$A$5:$CX$265,MATCH($C$1,'файл остатки'!$A$5:$A$228,0),MATCH(B12,'файл остатки'!$A$5:$CX$5,0))</f>
        <v>#N/A</v>
      </c>
      <c r="D12" s="261"/>
      <c r="E12" s="229"/>
      <c r="F12" s="220"/>
      <c r="G12" s="247" t="e">
        <f>IF(ISERROR(INDEX('файл остатки'!$A$5:$CX$265,MATCH(G$2,'файл остатки'!$A$5:$A$228,0),MATCH($B12,'файл остатки'!$A$5:$CX$5,0))),INDEX('файл остатки'!$A$100:$CX$265,MATCH(E$3,'файл остатки'!$A$100:$A$228,0),MATCH($B12,'файл остатки'!$A$5:$CX$5,0)),INDEX('файл остатки'!$A$5:$CX$265,MATCH(G$2,'файл остатки'!$A$5:$A$228,0),MATCH($B12,'файл остатки'!$A$5:$CX$5,0)))</f>
        <v>#N/A</v>
      </c>
      <c r="H12" s="225" t="e">
        <f>INDEX('файл остатки'!$A$5:$CX$265,MATCH($H$1,'файл остатки'!$A$5:$A$228,0),MATCH($B12,'файл остатки'!$A$5:$CX$5,0))</f>
        <v>#N/A</v>
      </c>
      <c r="I12" s="254" t="e">
        <f>IF(E$3='файл остатки'!$B$1,INDEX('файл остатки'!$A$5:$CX$265,MATCH($C$1,'файл остатки'!$A$5:$A$228,0),MATCH($B12,'файл остатки'!$A$5:$CX$5,0)),C12+D12-E12-G12)</f>
        <v>#N/A</v>
      </c>
      <c r="J12" s="230"/>
      <c r="K12" s="229">
        <v>-739.5</v>
      </c>
      <c r="L12" s="220"/>
      <c r="M12" s="247" t="e">
        <f>IF(ISERROR(INDEX('файл остатки'!$A$5:$CX$265,MATCH(M$2,'файл остатки'!$A$5:$A$228,0),MATCH($B12,'файл остатки'!$A$5:$CX$5,0))),INDEX('файл остатки'!$A$100:$CX$265,MATCH(K$3,'файл остатки'!$A$100:$A$228,0),MATCH($B12,'файл остатки'!$A$5:$CX$5,0)),INDEX('файл остатки'!$A$5:$CX$265,MATCH(M$2,'файл остатки'!$A$5:$A$228,0),MATCH($B12,'файл остатки'!$A$5:$CX$5,0)))</f>
        <v>#N/A</v>
      </c>
      <c r="N12" s="225" t="e">
        <f>INDEX('файл остатки'!$A$5:$CX$265,MATCH($H$1,'файл остатки'!$A$5:$A$228,0),MATCH($B12,'файл остатки'!$A$5:$CX$5,0))</f>
        <v>#N/A</v>
      </c>
      <c r="O12" s="254" t="e">
        <f>IF(K$3='файл остатки'!$B$1,INDEX('файл остатки'!$A$5:$CX$265,MATCH($C$1,'файл остатки'!$A$5:$A$228,0),MATCH($B12,'файл остатки'!$A$5:$CX$5,0)),I12+J12-K12-M12)</f>
        <v>#N/A</v>
      </c>
      <c r="P12" s="230"/>
      <c r="Q12" s="229">
        <v>-46.5</v>
      </c>
      <c r="R12" s="220"/>
      <c r="S12" s="247" t="e">
        <f>IF(ISERROR(INDEX('файл остатки'!$A$5:$CX$265,MATCH(S$2,'файл остатки'!$A$5:$A$228,0),MATCH($B12,'файл остатки'!$A$5:$CX$5,0))),INDEX('файл остатки'!$A$100:$CX$265,MATCH(Q$3,'файл остатки'!$A$100:$A$228,0),MATCH($B12,'файл остатки'!$A$5:$CX$5,0)),INDEX('файл остатки'!$A$5:$CX$265,MATCH(S$2,'файл остатки'!$A$5:$A$228,0),MATCH($B12,'файл остатки'!$A$5:$CX$5,0)))</f>
        <v>#N/A</v>
      </c>
      <c r="T12" s="225" t="e">
        <f>INDEX('файл остатки'!$A$5:$CX$265,MATCH($H$1,'файл остатки'!$A$5:$A$228,0),MATCH($B12,'файл остатки'!$A$5:$CX$5,0))</f>
        <v>#N/A</v>
      </c>
      <c r="U12" s="254" t="e">
        <f>IF(Q$3='файл остатки'!$B$1,INDEX('файл остатки'!$A$5:$CX$265,MATCH($C$1,'файл остатки'!$A$5:$A$228,0),MATCH($B12,'файл остатки'!$A$5:$CX$5,0)),O12+P12-Q12-S12)</f>
        <v>#N/A</v>
      </c>
      <c r="V12" s="230"/>
      <c r="W12" s="229"/>
      <c r="X12" s="220"/>
      <c r="Y12" s="247" t="e">
        <f>IF(ISERROR(INDEX('файл остатки'!$A$5:$CX$265,MATCH(Y$2,'файл остатки'!$A$5:$A$228,0),MATCH($B12,'файл остатки'!$A$5:$CX$5,0))),INDEX('файл остатки'!$A$100:$CX$265,MATCH(W$3,'файл остатки'!$A$100:$A$228,0),MATCH($B12,'файл остатки'!$A$5:$CX$5,0)),INDEX('файл остатки'!$A$5:$CX$265,MATCH(Y$2,'файл остатки'!$A$5:$A$228,0),MATCH($B12,'файл остатки'!$A$5:$CX$5,0)))</f>
        <v>#N/A</v>
      </c>
      <c r="Z12" s="225" t="e">
        <f>INDEX('файл остатки'!$A$5:$CX$265,MATCH($H$1,'файл остатки'!$A$5:$A$228,0),MATCH($B12,'файл остатки'!$A$5:$CX$5,0))</f>
        <v>#N/A</v>
      </c>
      <c r="AA12" s="254" t="e">
        <f>IF(W$3='файл остатки'!$B$1,INDEX('файл остатки'!$A$5:$CX$265,MATCH($C$1,'файл остатки'!$A$5:$A$228,0),MATCH($B12,'файл остатки'!$A$5:$CX$5,0)),U12+V12-W12-Y12)</f>
        <v>#N/A</v>
      </c>
      <c r="AB12" s="230"/>
      <c r="AC12" s="229">
        <v>-804</v>
      </c>
      <c r="AD12" s="220"/>
      <c r="AE12" s="247" t="e">
        <f>IF(ISERROR(INDEX('файл остатки'!$A$5:$CX$265,MATCH(AE$2,'файл остатки'!$A$5:$A$228,0),MATCH($B12,'файл остатки'!$A$5:$CX$5,0))),INDEX('файл остатки'!$A$100:$CX$265,MATCH(AC$3,'файл остатки'!$A$100:$A$228,0),MATCH($B12,'файл остатки'!$A$5:$CX$5,0)),INDEX('файл остатки'!$A$5:$CX$265,MATCH(AE$2,'файл остатки'!$A$5:$A$228,0),MATCH($B12,'файл остатки'!$A$5:$CX$5,0)))</f>
        <v>#N/A</v>
      </c>
      <c r="AF12" s="225" t="e">
        <f>INDEX('файл остатки'!$A$5:$CX$265,MATCH($H$1,'файл остатки'!$A$5:$A$228,0),MATCH($B12,'файл остатки'!$A$5:$CX$5,0))</f>
        <v>#N/A</v>
      </c>
      <c r="AG12" s="254" t="e">
        <f>IF(AC$3='файл остатки'!$B$1,INDEX('файл остатки'!$A$5:$CX$265,MATCH($C$1,'файл остатки'!$A$5:$A$228,0),MATCH($B12,'файл остатки'!$A$5:$CX$5,0)),AA12+AB12-AC12-AE12)</f>
        <v>#N/A</v>
      </c>
      <c r="AH12" s="230"/>
      <c r="AI12" s="229">
        <v>-249</v>
      </c>
      <c r="AJ12" s="220"/>
      <c r="AK12" s="247" t="e">
        <f>IF(ISERROR(INDEX('файл остатки'!$A$5:$CX$265,MATCH(AK$2,'файл остатки'!$A$5:$A$228,0),MATCH($B12,'файл остатки'!$A$5:$CX$5,0))),INDEX('файл остатки'!$A$100:$CX$265,MATCH(AI$3,'файл остатки'!$A$100:$A$228,0),MATCH($B12,'файл остатки'!$A$5:$CX$5,0)),INDEX('файл остатки'!$A$5:$CX$265,MATCH(AK$2,'файл остатки'!$A$5:$A$228,0),MATCH($B12,'файл остатки'!$A$5:$CX$5,0)))</f>
        <v>#N/A</v>
      </c>
      <c r="AL12" s="225" t="e">
        <f>INDEX('файл остатки'!$A$5:$CX$265,MATCH($H$1,'файл остатки'!$A$5:$A$228,0),MATCH($B12,'файл остатки'!$A$5:$CX$5,0))</f>
        <v>#N/A</v>
      </c>
      <c r="AM12" s="254" t="e">
        <f>IF(AI$3='файл остатки'!$B$1,INDEX('файл остатки'!$A$5:$CX$265,MATCH($C$1,'файл остатки'!$A$5:$A$228,0),MATCH($B12,'файл остатки'!$A$5:$CX$5,0)),AG12+AH12-AI12-AK12)</f>
        <v>#N/A</v>
      </c>
      <c r="AN12" s="230"/>
      <c r="AO12" s="229"/>
      <c r="AP12" s="220"/>
      <c r="AQ12" s="247" t="e">
        <f>IF(ISERROR(INDEX('файл остатки'!$A$5:$CX$265,MATCH(AQ$2,'файл остатки'!$A$5:$A$228,0),MATCH($B12,'файл остатки'!$A$5:$CX$5,0))),INDEX('файл остатки'!$A$100:$CX$265,MATCH(AO$3,'файл остатки'!$A$100:$A$228,0),MATCH($B12,'файл остатки'!$A$5:$CX$5,0)),INDEX('файл остатки'!$A$5:$CX$265,MATCH(AQ$2,'файл остатки'!$A$5:$A$228,0),MATCH($B12,'файл остатки'!$A$5:$CX$5,0)))</f>
        <v>#N/A</v>
      </c>
      <c r="AR12" s="225" t="e">
        <f>INDEX('файл остатки'!$A$5:$CX$265,MATCH($H$1,'файл остатки'!$A$5:$A$228,0),MATCH($B12,'файл остатки'!$A$5:$CX$5,0))</f>
        <v>#N/A</v>
      </c>
      <c r="AS12" s="254" t="e">
        <f>IF(AO$3='файл остатки'!$B$1,INDEX('файл остатки'!$A$5:$CX$265,MATCH($C$1,'файл остатки'!$A$5:$A$228,0),MATCH($B12,'файл остатки'!$A$5:$CX$5,0)),AM12+AN12-AO12-AQ12)</f>
        <v>#N/A</v>
      </c>
      <c r="AT12" s="230"/>
      <c r="AU12" s="229"/>
      <c r="AV12" s="220"/>
      <c r="AW12" s="247" t="e">
        <f>IF(ISERROR(INDEX('файл остатки'!$A$5:$CX$265,MATCH(AW$2,'файл остатки'!$A$5:$A$228,0),MATCH($B12,'файл остатки'!$A$5:$CX$5,0))),INDEX('файл остатки'!$A$100:$CX$265,MATCH(AU$3,'файл остатки'!$A$100:$A$228,0),MATCH($B12,'файл остатки'!$A$5:$CX$5,0)),INDEX('файл остатки'!$A$5:$CX$265,MATCH(AW$2,'файл остатки'!$A$5:$A$228,0),MATCH($B12,'файл остатки'!$A$5:$CX$5,0)))</f>
        <v>#N/A</v>
      </c>
      <c r="AX12" s="225" t="e">
        <f>INDEX('файл остатки'!$A$5:$CX$265,MATCH($H$1,'файл остатки'!$A$5:$A$228,0),MATCH($B12,'файл остатки'!$A$5:$CX$5,0))</f>
        <v>#N/A</v>
      </c>
      <c r="AY12" s="254" t="e">
        <f>IF(AU$3='файл остатки'!$B$1,INDEX('файл остатки'!$A$5:$CX$265,MATCH($C$1,'файл остатки'!$A$5:$A$228,0),MATCH($B12,'файл остатки'!$A$5:$CX$5,0)),AS12+AT12-AU12-AW12)</f>
        <v>#N/A</v>
      </c>
      <c r="AZ12" s="230"/>
      <c r="BA12" s="229">
        <v>-1022</v>
      </c>
      <c r="BB12" s="220"/>
      <c r="BC12" s="247" t="e">
        <f>IF(ISERROR(INDEX('файл остатки'!$A$5:$CX$265,MATCH(BC$2,'файл остатки'!$A$5:$A$228,0),MATCH($B12,'файл остатки'!$A$5:$CX$5,0))),INDEX('файл остатки'!$A$100:$CX$265,MATCH(BA$3,'файл остатки'!$A$100:$A$228,0),MATCH($B12,'файл остатки'!$A$5:$CX$5,0)),INDEX('файл остатки'!$A$5:$CX$265,MATCH(BC$2,'файл остатки'!$A$5:$A$228,0),MATCH($B12,'файл остатки'!$A$5:$CX$5,0)))</f>
        <v>#N/A</v>
      </c>
      <c r="BD12" s="225" t="e">
        <f>INDEX('файл остатки'!$A$5:$CX$265,MATCH($H$1,'файл остатки'!$A$5:$A$228,0),MATCH($B12,'файл остатки'!$A$5:$CX$5,0))</f>
        <v>#N/A</v>
      </c>
      <c r="BE12" s="254" t="e">
        <f>IF(BA$3='файл остатки'!$B$1,INDEX('файл остатки'!$A$5:$CX$265,MATCH($C$1,'файл остатки'!$A$5:$A$228,0),MATCH($B12,'файл остатки'!$A$5:$CX$5,0)),AY12+AZ12-BA12-BC12)</f>
        <v>#N/A</v>
      </c>
      <c r="BF12" s="230"/>
      <c r="BG12" s="229"/>
      <c r="BH12" s="220"/>
      <c r="BI12" s="247" t="e">
        <f>IF(ISERROR(INDEX('файл остатки'!$A$5:$CX$265,MATCH(BI$2,'файл остатки'!$A$5:$A$228,0),MATCH($B12,'файл остатки'!$A$5:$CX$5,0))),INDEX('файл остатки'!$A$100:$CX$265,MATCH(BG$3,'файл остатки'!$A$100:$A$228,0),MATCH($B12,'файл остатки'!$A$5:$CX$5,0)),INDEX('файл остатки'!$A$5:$CX$265,MATCH(BI$2,'файл остатки'!$A$5:$A$228,0),MATCH($B12,'файл остатки'!$A$5:$CX$5,0)))</f>
        <v>#N/A</v>
      </c>
      <c r="BJ12" s="225" t="e">
        <f>INDEX('файл остатки'!$A$5:$CX$265,MATCH($H$1,'файл остатки'!$A$5:$A$228,0),MATCH($B12,'файл остатки'!$A$5:$CX$5,0))</f>
        <v>#N/A</v>
      </c>
      <c r="BK12" s="225" t="e">
        <f t="shared" si="0"/>
        <v>#N/A</v>
      </c>
      <c r="BL12" s="254" t="e">
        <f>IF(BG$3='файл остатки'!$B$1,INDEX('файл остатки'!$A$5:$CX$265,MATCH($C$1,'файл остатки'!$A$5:$A$228,0),MATCH($B12,'файл остатки'!$A$5:$CX$5,0)),BE12+BF12-BG12-BI12)</f>
        <v>#N/A</v>
      </c>
      <c r="BM12" s="230"/>
      <c r="BN12" s="229" t="e">
        <f t="shared" si="1"/>
        <v>#N/A</v>
      </c>
      <c r="BO12" s="220"/>
      <c r="BP12" s="247" t="e">
        <f>IF(ISERROR(INDEX('файл остатки'!$A$5:$CX$265,MATCH(BP$2,'файл остатки'!$A$5:$A$228,0),MATCH($B12,'файл остатки'!$A$5:$CX$5,0))),INDEX('файл остатки'!$A$100:$CX$265,MATCH(BN$3,'файл остатки'!$A$100:$A$228,0),MATCH($B12,'файл остатки'!$A$5:$CX$5,0)),INDEX('файл остатки'!$A$5:$CX$265,MATCH(BP$2,'файл остатки'!$A$5:$A$228,0),MATCH($B12,'файл остатки'!$A$5:$CX$5,0)))</f>
        <v>#N/A</v>
      </c>
      <c r="BQ12" s="225" t="e">
        <f>INDEX('файл остатки'!$A$5:$CX$265,MATCH($H$1,'файл остатки'!$A$5:$A$228,0),MATCH($B12,'файл остатки'!$A$5:$CX$5,0))</f>
        <v>#N/A</v>
      </c>
      <c r="BR12" s="254" t="e">
        <f>IF(BN$3='файл остатки'!$B$1,INDEX('файл остатки'!$A$5:$CX$265,MATCH($C$1,'файл остатки'!$A$5:$A$228,0),MATCH($B12,'файл остатки'!$A$5:$CX$5,0)),BL12+BM12-BN12-BP12)</f>
        <v>#N/A</v>
      </c>
      <c r="BS12" s="230"/>
      <c r="BT12" s="229" t="e">
        <f t="shared" si="2"/>
        <v>#N/A</v>
      </c>
      <c r="BU12" s="220"/>
      <c r="BV12" s="247" t="e">
        <f>IF(ISERROR(INDEX('файл остатки'!$A$5:$CX$265,MATCH(BV$2,'файл остатки'!$A$5:$A$228,0),MATCH($B12,'файл остатки'!$A$5:$CX$5,0))),INDEX('файл остатки'!$A$100:$CX$265,MATCH(BT$3,'файл остатки'!$A$100:$A$228,0),MATCH($B12,'файл остатки'!$A$5:$CX$5,0)),INDEX('файл остатки'!$A$5:$CX$265,MATCH(BV$2,'файл остатки'!$A$5:$A$228,0),MATCH($B12,'файл остатки'!$A$5:$CX$5,0)))</f>
        <v>#N/A</v>
      </c>
      <c r="BW12" s="225" t="e">
        <f>INDEX('файл остатки'!$A$5:$CX$265,MATCH($H$1,'файл остатки'!$A$5:$A$228,0),MATCH($B12,'файл остатки'!$A$5:$CX$5,0))</f>
        <v>#N/A</v>
      </c>
      <c r="BX12" s="254" t="e">
        <f>IF(BT$3='файл остатки'!$B$1,INDEX('файл остатки'!$A$5:$CX$265,MATCH($C$1,'файл остатки'!$A$5:$A$228,0),MATCH($B12,'файл остатки'!$A$5:$CX$5,0)),BR12+BS12-BT12-BV12)</f>
        <v>#N/A</v>
      </c>
      <c r="BY12" s="230"/>
      <c r="BZ12" s="229" t="e">
        <f t="shared" si="3"/>
        <v>#N/A</v>
      </c>
      <c r="CA12" s="220"/>
      <c r="CB12" s="247" t="e">
        <f>IF(ISERROR(INDEX('файл остатки'!$A$5:$CX$265,MATCH(CB$2,'файл остатки'!$A$5:$A$228,0),MATCH($B12,'файл остатки'!$A$5:$CX$5,0))),INDEX('файл остатки'!$A$100:$CX$265,MATCH(BZ$3,'файл остатки'!$A$100:$A$228,0),MATCH($B12,'файл остатки'!$A$5:$CX$5,0)),INDEX('файл остатки'!$A$5:$CX$265,MATCH(CB$2,'файл остатки'!$A$5:$A$228,0),MATCH($B12,'файл остатки'!$A$5:$CX$5,0)))</f>
        <v>#N/A</v>
      </c>
      <c r="CC12" s="225" t="e">
        <f>INDEX('файл остатки'!$A$5:$CX$265,MATCH($H$1,'файл остатки'!$A$5:$A$228,0),MATCH($B12,'файл остатки'!$A$5:$CX$5,0))</f>
        <v>#N/A</v>
      </c>
      <c r="CD12" s="254" t="e">
        <f>IF(BZ$3='файл остатки'!$B$1,INDEX('файл остатки'!$A$5:$CX$265,MATCH($C$1,'файл остатки'!$A$5:$A$228,0),MATCH($B12,'файл остатки'!$A$5:$CX$5,0)),BX12+BY12-BZ12-CB12)</f>
        <v>#N/A</v>
      </c>
      <c r="CE12" s="230"/>
      <c r="CH12" s="229">
        <f t="shared" si="4"/>
        <v>-2861</v>
      </c>
      <c r="CI12" s="220"/>
      <c r="CJ12" s="229" t="e">
        <f t="shared" si="5"/>
        <v>#N/A</v>
      </c>
      <c r="CK12" s="220"/>
      <c r="CO12" s="235" t="e">
        <f>+INDEX('файл остатки'!$A$5:$CX$265,MATCH(CO$2,'файл остатки'!$A$5:$A$228,0),MATCH($B12,'файл остатки'!$A$5:$CX$5,0))</f>
        <v>#N/A</v>
      </c>
    </row>
    <row r="13" spans="1:93" ht="24" customHeight="1">
      <c r="A13" s="167" t="s">
        <v>63</v>
      </c>
      <c r="B13" s="217" t="s">
        <v>146</v>
      </c>
      <c r="C13" s="257">
        <f>INDEX('файл остатки'!$A$5:$CX$265,MATCH($C$1,'файл остатки'!$A$5:$A$228,0),MATCH(B13,'файл остатки'!$A$5:$CX$5,0))</f>
        <v>28.5</v>
      </c>
      <c r="D13" s="261"/>
      <c r="E13" s="229"/>
      <c r="F13" s="220"/>
      <c r="G13" s="247" t="e">
        <f>IF(ISERROR(INDEX('файл остатки'!$A$5:$CX$265,MATCH(G$2,'файл остатки'!$A$5:$A$228,0),MATCH($B13,'файл остатки'!$A$5:$CX$5,0))),INDEX('файл остатки'!$A$100:$CX$265,MATCH(E$3,'файл остатки'!$A$100:$A$228,0),MATCH($B13,'файл остатки'!$A$5:$CX$5,0)),INDEX('файл остатки'!$A$5:$CX$265,MATCH(G$2,'файл остатки'!$A$5:$A$228,0),MATCH($B13,'файл остатки'!$A$5:$CX$5,0)))</f>
        <v>#N/A</v>
      </c>
      <c r="H13" s="225">
        <f>INDEX('файл остатки'!$A$5:$CX$265,MATCH($H$1,'файл остатки'!$A$5:$A$228,0),MATCH($B13,'файл остатки'!$A$5:$CX$5,0))</f>
        <v>0</v>
      </c>
      <c r="I13" s="254" t="e">
        <f>IF(E$3='файл остатки'!$B$1,INDEX('файл остатки'!$A$5:$CX$265,MATCH($C$1,'файл остатки'!$A$5:$A$228,0),MATCH($B13,'файл остатки'!$A$5:$CX$5,0)),C13+D13-E13-G13)</f>
        <v>#N/A</v>
      </c>
      <c r="J13" s="230"/>
      <c r="K13" s="229">
        <v>-40.5</v>
      </c>
      <c r="L13" s="220"/>
      <c r="M13" s="247" t="e">
        <f>IF(ISERROR(INDEX('файл остатки'!$A$5:$CX$265,MATCH(M$2,'файл остатки'!$A$5:$A$228,0),MATCH($B13,'файл остатки'!$A$5:$CX$5,0))),INDEX('файл остатки'!$A$100:$CX$265,MATCH(K$3,'файл остатки'!$A$100:$A$228,0),MATCH($B13,'файл остатки'!$A$5:$CX$5,0)),INDEX('файл остатки'!$A$5:$CX$265,MATCH(M$2,'файл остатки'!$A$5:$A$228,0),MATCH($B13,'файл остатки'!$A$5:$CX$5,0)))</f>
        <v>#N/A</v>
      </c>
      <c r="N13" s="225">
        <f>INDEX('файл остатки'!$A$5:$CX$265,MATCH($H$1,'файл остатки'!$A$5:$A$228,0),MATCH($B13,'файл остатки'!$A$5:$CX$5,0))</f>
        <v>0</v>
      </c>
      <c r="O13" s="254" t="e">
        <f>IF(K$3='файл остатки'!$B$1,INDEX('файл остатки'!$A$5:$CX$265,MATCH($C$1,'файл остатки'!$A$5:$A$228,0),MATCH($B13,'файл остатки'!$A$5:$CX$5,0)),I13+J13-K13-M13)</f>
        <v>#N/A</v>
      </c>
      <c r="P13" s="230">
        <v>6</v>
      </c>
      <c r="Q13" s="229">
        <v>-63</v>
      </c>
      <c r="R13" s="220"/>
      <c r="S13" s="247" t="e">
        <f>IF(ISERROR(INDEX('файл остатки'!$A$5:$CX$265,MATCH(S$2,'файл остатки'!$A$5:$A$228,0),MATCH($B13,'файл остатки'!$A$5:$CX$5,0))),INDEX('файл остатки'!$A$100:$CX$265,MATCH(Q$3,'файл остатки'!$A$100:$A$228,0),MATCH($B13,'файл остатки'!$A$5:$CX$5,0)),INDEX('файл остатки'!$A$5:$CX$265,MATCH(S$2,'файл остатки'!$A$5:$A$228,0),MATCH($B13,'файл остатки'!$A$5:$CX$5,0)))</f>
        <v>#N/A</v>
      </c>
      <c r="T13" s="225">
        <f>INDEX('файл остатки'!$A$5:$CX$265,MATCH($H$1,'файл остатки'!$A$5:$A$228,0),MATCH($B13,'файл остатки'!$A$5:$CX$5,0))</f>
        <v>0</v>
      </c>
      <c r="U13" s="254" t="e">
        <f>IF(Q$3='файл остатки'!$B$1,INDEX('файл остатки'!$A$5:$CX$265,MATCH($C$1,'файл остатки'!$A$5:$A$228,0),MATCH($B13,'файл остатки'!$A$5:$CX$5,0)),O13+P13-Q13-S13)</f>
        <v>#N/A</v>
      </c>
      <c r="V13" s="230"/>
      <c r="W13" s="229"/>
      <c r="X13" s="220"/>
      <c r="Y13" s="247" t="e">
        <f>IF(ISERROR(INDEX('файл остатки'!$A$5:$CX$265,MATCH(Y$2,'файл остатки'!$A$5:$A$228,0),MATCH($B13,'файл остатки'!$A$5:$CX$5,0))),INDEX('файл остатки'!$A$100:$CX$265,MATCH(W$3,'файл остатки'!$A$100:$A$228,0),MATCH($B13,'файл остатки'!$A$5:$CX$5,0)),INDEX('файл остатки'!$A$5:$CX$265,MATCH(Y$2,'файл остатки'!$A$5:$A$228,0),MATCH($B13,'файл остатки'!$A$5:$CX$5,0)))</f>
        <v>#N/A</v>
      </c>
      <c r="Z13" s="225">
        <f>INDEX('файл остатки'!$A$5:$CX$265,MATCH($H$1,'файл остатки'!$A$5:$A$228,0),MATCH($B13,'файл остатки'!$A$5:$CX$5,0))</f>
        <v>0</v>
      </c>
      <c r="AA13" s="254" t="e">
        <f>IF(W$3='файл остатки'!$B$1,INDEX('файл остатки'!$A$5:$CX$265,MATCH($C$1,'файл остатки'!$A$5:$A$228,0),MATCH($B13,'файл остатки'!$A$5:$CX$5,0)),U13+V13-W13-Y13)</f>
        <v>#N/A</v>
      </c>
      <c r="AB13" s="230"/>
      <c r="AC13" s="229">
        <v>-33</v>
      </c>
      <c r="AD13" s="220"/>
      <c r="AE13" s="247" t="e">
        <f>IF(ISERROR(INDEX('файл остатки'!$A$5:$CX$265,MATCH(AE$2,'файл остатки'!$A$5:$A$228,0),MATCH($B13,'файл остатки'!$A$5:$CX$5,0))),INDEX('файл остатки'!$A$100:$CX$265,MATCH(AC$3,'файл остатки'!$A$100:$A$228,0),MATCH($B13,'файл остатки'!$A$5:$CX$5,0)),INDEX('файл остатки'!$A$5:$CX$265,MATCH(AE$2,'файл остатки'!$A$5:$A$228,0),MATCH($B13,'файл остатки'!$A$5:$CX$5,0)))</f>
        <v>#N/A</v>
      </c>
      <c r="AF13" s="225">
        <f>INDEX('файл остатки'!$A$5:$CX$265,MATCH($H$1,'файл остатки'!$A$5:$A$228,0),MATCH($B13,'файл остатки'!$A$5:$CX$5,0))</f>
        <v>0</v>
      </c>
      <c r="AG13" s="254" t="e">
        <f>IF(AC$3='файл остатки'!$B$1,INDEX('файл остатки'!$A$5:$CX$265,MATCH($C$1,'файл остатки'!$A$5:$A$228,0),MATCH($B13,'файл остатки'!$A$5:$CX$5,0)),AA13+AB13-AC13-AE13)</f>
        <v>#N/A</v>
      </c>
      <c r="AH13" s="230"/>
      <c r="AI13" s="229">
        <v>-50</v>
      </c>
      <c r="AJ13" s="220"/>
      <c r="AK13" s="247" t="e">
        <f>IF(ISERROR(INDEX('файл остатки'!$A$5:$CX$265,MATCH(AK$2,'файл остатки'!$A$5:$A$228,0),MATCH($B13,'файл остатки'!$A$5:$CX$5,0))),INDEX('файл остатки'!$A$100:$CX$265,MATCH(AI$3,'файл остатки'!$A$100:$A$228,0),MATCH($B13,'файл остатки'!$A$5:$CX$5,0)),INDEX('файл остатки'!$A$5:$CX$265,MATCH(AK$2,'файл остатки'!$A$5:$A$228,0),MATCH($B13,'файл остатки'!$A$5:$CX$5,0)))</f>
        <v>#N/A</v>
      </c>
      <c r="AL13" s="225">
        <f>INDEX('файл остатки'!$A$5:$CX$265,MATCH($H$1,'файл остатки'!$A$5:$A$228,0),MATCH($B13,'файл остатки'!$A$5:$CX$5,0))</f>
        <v>0</v>
      </c>
      <c r="AM13" s="254" t="e">
        <f>IF(AI$3='файл остатки'!$B$1,INDEX('файл остатки'!$A$5:$CX$265,MATCH($C$1,'файл остатки'!$A$5:$A$228,0),MATCH($B13,'файл остатки'!$A$5:$CX$5,0)),AG13+AH13-AI13-AK13)</f>
        <v>#N/A</v>
      </c>
      <c r="AN13" s="230"/>
      <c r="AO13" s="229"/>
      <c r="AP13" s="220"/>
      <c r="AQ13" s="247" t="e">
        <f>IF(ISERROR(INDEX('файл остатки'!$A$5:$CX$265,MATCH(AQ$2,'файл остатки'!$A$5:$A$228,0),MATCH($B13,'файл остатки'!$A$5:$CX$5,0))),INDEX('файл остатки'!$A$100:$CX$265,MATCH(AO$3,'файл остатки'!$A$100:$A$228,0),MATCH($B13,'файл остатки'!$A$5:$CX$5,0)),INDEX('файл остатки'!$A$5:$CX$265,MATCH(AQ$2,'файл остатки'!$A$5:$A$228,0),MATCH($B13,'файл остатки'!$A$5:$CX$5,0)))</f>
        <v>#N/A</v>
      </c>
      <c r="AR13" s="225">
        <f>INDEX('файл остатки'!$A$5:$CX$265,MATCH($H$1,'файл остатки'!$A$5:$A$228,0),MATCH($B13,'файл остатки'!$A$5:$CX$5,0))</f>
        <v>0</v>
      </c>
      <c r="AS13" s="254" t="e">
        <f>IF(AO$3='файл остатки'!$B$1,INDEX('файл остатки'!$A$5:$CX$265,MATCH($C$1,'файл остатки'!$A$5:$A$228,0),MATCH($B13,'файл остатки'!$A$5:$CX$5,0)),AM13+AN13-AO13-AQ13)</f>
        <v>#N/A</v>
      </c>
      <c r="AT13" s="230"/>
      <c r="AU13" s="229"/>
      <c r="AV13" s="220"/>
      <c r="AW13" s="247" t="e">
        <f>IF(ISERROR(INDEX('файл остатки'!$A$5:$CX$265,MATCH(AW$2,'файл остатки'!$A$5:$A$228,0),MATCH($B13,'файл остатки'!$A$5:$CX$5,0))),INDEX('файл остатки'!$A$100:$CX$265,MATCH(AU$3,'файл остатки'!$A$100:$A$228,0),MATCH($B13,'файл остатки'!$A$5:$CX$5,0)),INDEX('файл остатки'!$A$5:$CX$265,MATCH(AW$2,'файл остатки'!$A$5:$A$228,0),MATCH($B13,'файл остатки'!$A$5:$CX$5,0)))</f>
        <v>#N/A</v>
      </c>
      <c r="AX13" s="225">
        <f>INDEX('файл остатки'!$A$5:$CX$265,MATCH($H$1,'файл остатки'!$A$5:$A$228,0),MATCH($B13,'файл остатки'!$A$5:$CX$5,0))</f>
        <v>0</v>
      </c>
      <c r="AY13" s="254" t="e">
        <f>IF(AU$3='файл остатки'!$B$1,INDEX('файл остатки'!$A$5:$CX$265,MATCH($C$1,'файл остатки'!$A$5:$A$228,0),MATCH($B13,'файл остатки'!$A$5:$CX$5,0)),AS13+AT13-AU13-AW13)</f>
        <v>#N/A</v>
      </c>
      <c r="AZ13" s="230"/>
      <c r="BA13" s="229">
        <v>-30</v>
      </c>
      <c r="BB13" s="220"/>
      <c r="BC13" s="247" t="e">
        <f>IF(ISERROR(INDEX('файл остатки'!$A$5:$CX$265,MATCH(BC$2,'файл остатки'!$A$5:$A$228,0),MATCH($B13,'файл остатки'!$A$5:$CX$5,0))),INDEX('файл остатки'!$A$100:$CX$265,MATCH(BA$3,'файл остатки'!$A$100:$A$228,0),MATCH($B13,'файл остатки'!$A$5:$CX$5,0)),INDEX('файл остатки'!$A$5:$CX$265,MATCH(BC$2,'файл остатки'!$A$5:$A$228,0),MATCH($B13,'файл остатки'!$A$5:$CX$5,0)))</f>
        <v>#N/A</v>
      </c>
      <c r="BD13" s="225">
        <f>INDEX('файл остатки'!$A$5:$CX$265,MATCH($H$1,'файл остатки'!$A$5:$A$228,0),MATCH($B13,'файл остатки'!$A$5:$CX$5,0))</f>
        <v>0</v>
      </c>
      <c r="BE13" s="254" t="e">
        <f>IF(BA$3='файл остатки'!$B$1,INDEX('файл остатки'!$A$5:$CX$265,MATCH($C$1,'файл остатки'!$A$5:$A$228,0),MATCH($B13,'файл остатки'!$A$5:$CX$5,0)),AY13+AZ13-BA13-BC13)</f>
        <v>#N/A</v>
      </c>
      <c r="BF13" s="230"/>
      <c r="BG13" s="229"/>
      <c r="BH13" s="220"/>
      <c r="BI13" s="247" t="e">
        <f>IF(ISERROR(INDEX('файл остатки'!$A$5:$CX$265,MATCH(BI$2,'файл остатки'!$A$5:$A$228,0),MATCH($B13,'файл остатки'!$A$5:$CX$5,0))),INDEX('файл остатки'!$A$100:$CX$265,MATCH(BG$3,'файл остатки'!$A$100:$A$228,0),MATCH($B13,'файл остатки'!$A$5:$CX$5,0)),INDEX('файл остатки'!$A$5:$CX$265,MATCH(BI$2,'файл остатки'!$A$5:$A$228,0),MATCH($B13,'файл остатки'!$A$5:$CX$5,0)))</f>
        <v>#N/A</v>
      </c>
      <c r="BJ13" s="225">
        <f>INDEX('файл остатки'!$A$5:$CX$265,MATCH($H$1,'файл остатки'!$A$5:$A$228,0),MATCH($B13,'файл остатки'!$A$5:$CX$5,0))</f>
        <v>0</v>
      </c>
      <c r="BK13" s="225" t="e">
        <f t="shared" si="0"/>
        <v>#N/A</v>
      </c>
      <c r="BL13" s="254" t="e">
        <f>IF(BG$3='файл остатки'!$B$1,INDEX('файл остатки'!$A$5:$CX$265,MATCH($C$1,'файл остатки'!$A$5:$A$228,0),MATCH($B13,'файл остатки'!$A$5:$CX$5,0)),BE13+BF13-BG13-BI13)</f>
        <v>#N/A</v>
      </c>
      <c r="BM13" s="230"/>
      <c r="BN13" s="229">
        <f t="shared" si="1"/>
        <v>-187.73600000000002</v>
      </c>
      <c r="BO13" s="220"/>
      <c r="BP13" s="247">
        <f>IF(ISERROR(INDEX('файл остатки'!$A$5:$CX$265,MATCH(BP$2,'файл остатки'!$A$5:$A$228,0),MATCH($B13,'файл остатки'!$A$5:$CX$5,0))),INDEX('файл остатки'!$A$100:$CX$265,MATCH(BN$3,'файл остатки'!$A$100:$A$228,0),MATCH($B13,'файл остатки'!$A$5:$CX$5,0)),INDEX('файл остатки'!$A$5:$CX$265,MATCH(BP$2,'файл остатки'!$A$5:$A$228,0),MATCH($B13,'файл остатки'!$A$5:$CX$5,0)))</f>
        <v>187.73600000000002</v>
      </c>
      <c r="BQ13" s="225">
        <f>INDEX('файл остатки'!$A$5:$CX$265,MATCH($H$1,'файл остатки'!$A$5:$A$228,0),MATCH($B13,'файл остатки'!$A$5:$CX$5,0))</f>
        <v>0</v>
      </c>
      <c r="BR13" s="254" t="e">
        <f>IF(BN$3='файл остатки'!$B$1,INDEX('файл остатки'!$A$5:$CX$265,MATCH($C$1,'файл остатки'!$A$5:$A$228,0),MATCH($B13,'файл остатки'!$A$5:$CX$5,0)),BL13+BM13-BN13-BP13)</f>
        <v>#N/A</v>
      </c>
      <c r="BS13" s="230"/>
      <c r="BT13" s="229">
        <f t="shared" si="2"/>
        <v>-187.73600000000002</v>
      </c>
      <c r="BU13" s="220"/>
      <c r="BV13" s="247">
        <f>IF(ISERROR(INDEX('файл остатки'!$A$5:$CX$265,MATCH(BV$2,'файл остатки'!$A$5:$A$228,0),MATCH($B13,'файл остатки'!$A$5:$CX$5,0))),INDEX('файл остатки'!$A$100:$CX$265,MATCH(BT$3,'файл остатки'!$A$100:$A$228,0),MATCH($B13,'файл остатки'!$A$5:$CX$5,0)),INDEX('файл остатки'!$A$5:$CX$265,MATCH(BV$2,'файл остатки'!$A$5:$A$228,0),MATCH($B13,'файл остатки'!$A$5:$CX$5,0)))</f>
        <v>187.73600000000002</v>
      </c>
      <c r="BW13" s="225">
        <f>INDEX('файл остатки'!$A$5:$CX$265,MATCH($H$1,'файл остатки'!$A$5:$A$228,0),MATCH($B13,'файл остатки'!$A$5:$CX$5,0))</f>
        <v>0</v>
      </c>
      <c r="BX13" s="254" t="e">
        <f>IF(BT$3='файл остатки'!$B$1,INDEX('файл остатки'!$A$5:$CX$265,MATCH($C$1,'файл остатки'!$A$5:$A$228,0),MATCH($B13,'файл остатки'!$A$5:$CX$5,0)),BR13+BS13-BT13-BV13)</f>
        <v>#N/A</v>
      </c>
      <c r="BY13" s="230"/>
      <c r="BZ13" s="229">
        <f t="shared" si="3"/>
        <v>-187.73600000000002</v>
      </c>
      <c r="CA13" s="220"/>
      <c r="CB13" s="247">
        <f>IF(ISERROR(INDEX('файл остатки'!$A$5:$CX$265,MATCH(CB$2,'файл остатки'!$A$5:$A$228,0),MATCH($B13,'файл остатки'!$A$5:$CX$5,0))),INDEX('файл остатки'!$A$100:$CX$265,MATCH(BZ$3,'файл остатки'!$A$100:$A$228,0),MATCH($B13,'файл остатки'!$A$5:$CX$5,0)),INDEX('файл остатки'!$A$5:$CX$265,MATCH(CB$2,'файл остатки'!$A$5:$A$228,0),MATCH($B13,'файл остатки'!$A$5:$CX$5,0)))</f>
        <v>187.73600000000002</v>
      </c>
      <c r="CC13" s="225">
        <f>INDEX('файл остатки'!$A$5:$CX$265,MATCH($H$1,'файл остатки'!$A$5:$A$228,0),MATCH($B13,'файл остатки'!$A$5:$CX$5,0))</f>
        <v>0</v>
      </c>
      <c r="CD13" s="254" t="e">
        <f>IF(BZ$3='файл остатки'!$B$1,INDEX('файл остатки'!$A$5:$CX$265,MATCH($C$1,'файл остатки'!$A$5:$A$228,0),MATCH($B13,'файл остатки'!$A$5:$CX$5,0)),BX13+BY13-BZ13-CB13)</f>
        <v>#N/A</v>
      </c>
      <c r="CE13" s="230"/>
      <c r="CH13" s="229">
        <f t="shared" si="4"/>
        <v>-216.5</v>
      </c>
      <c r="CI13" s="220"/>
      <c r="CJ13" s="229" t="e">
        <f t="shared" si="5"/>
        <v>#N/A</v>
      </c>
      <c r="CK13" s="220"/>
      <c r="CO13" s="235">
        <f>+INDEX('файл остатки'!$A$5:$CX$265,MATCH(CO$2,'файл остатки'!$A$5:$A$228,0),MATCH($B13,'файл остатки'!$A$5:$CX$5,0))</f>
        <v>0</v>
      </c>
    </row>
    <row r="14" spans="1:93" ht="24" customHeight="1">
      <c r="A14" s="167" t="s">
        <v>19</v>
      </c>
      <c r="B14" s="217" t="s">
        <v>170</v>
      </c>
      <c r="C14" s="257" t="e">
        <f>INDEX('файл остатки'!$A$5:$CX$265,MATCH($C$1,'файл остатки'!$A$5:$A$228,0),MATCH(B14,'файл остатки'!$A$5:$CX$5,0))</f>
        <v>#N/A</v>
      </c>
      <c r="D14" s="261"/>
      <c r="E14" s="229"/>
      <c r="F14" s="220"/>
      <c r="G14" s="247" t="e">
        <f>IF(ISERROR(INDEX('файл остатки'!$A$5:$CX$265,MATCH(G$2,'файл остатки'!$A$5:$A$228,0),MATCH($B14,'файл остатки'!$A$5:$CX$5,0))),INDEX('файл остатки'!$A$100:$CX$265,MATCH(E$3,'файл остатки'!$A$100:$A$228,0),MATCH($B14,'файл остатки'!$A$5:$CX$5,0)),INDEX('файл остатки'!$A$5:$CX$265,MATCH(G$2,'файл остатки'!$A$5:$A$228,0),MATCH($B14,'файл остатки'!$A$5:$CX$5,0)))</f>
        <v>#N/A</v>
      </c>
      <c r="H14" s="225" t="e">
        <f>INDEX('файл остатки'!$A$5:$CX$265,MATCH($H$1,'файл остатки'!$A$5:$A$228,0),MATCH($B14,'файл остатки'!$A$5:$CX$5,0))</f>
        <v>#N/A</v>
      </c>
      <c r="I14" s="254" t="e">
        <f>IF(E$3='файл остатки'!$B$1,INDEX('файл остатки'!$A$5:$CX$265,MATCH($C$1,'файл остатки'!$A$5:$A$228,0),MATCH($B14,'файл остатки'!$A$5:$CX$5,0)),C14+D14-E14-G14)</f>
        <v>#N/A</v>
      </c>
      <c r="J14" s="230"/>
      <c r="K14" s="229"/>
      <c r="L14" s="220"/>
      <c r="M14" s="247" t="e">
        <f>IF(ISERROR(INDEX('файл остатки'!$A$5:$CX$265,MATCH(M$2,'файл остатки'!$A$5:$A$228,0),MATCH($B14,'файл остатки'!$A$5:$CX$5,0))),INDEX('файл остатки'!$A$100:$CX$265,MATCH(K$3,'файл остатки'!$A$100:$A$228,0),MATCH($B14,'файл остатки'!$A$5:$CX$5,0)),INDEX('файл остатки'!$A$5:$CX$265,MATCH(M$2,'файл остатки'!$A$5:$A$228,0),MATCH($B14,'файл остатки'!$A$5:$CX$5,0)))</f>
        <v>#N/A</v>
      </c>
      <c r="N14" s="225" t="e">
        <f>INDEX('файл остатки'!$A$5:$CX$265,MATCH($H$1,'файл остатки'!$A$5:$A$228,0),MATCH($B14,'файл остатки'!$A$5:$CX$5,0))</f>
        <v>#N/A</v>
      </c>
      <c r="O14" s="254" t="e">
        <f>IF(K$3='файл остатки'!$B$1,INDEX('файл остатки'!$A$5:$CX$265,MATCH($C$1,'файл остатки'!$A$5:$A$228,0),MATCH($B14,'файл остатки'!$A$5:$CX$5,0)),I14+J14-K14-M14)</f>
        <v>#N/A</v>
      </c>
      <c r="P14" s="230">
        <v>29</v>
      </c>
      <c r="Q14" s="229"/>
      <c r="R14" s="220"/>
      <c r="S14" s="247" t="e">
        <f>IF(ISERROR(INDEX('файл остатки'!$A$5:$CX$265,MATCH(S$2,'файл остатки'!$A$5:$A$228,0),MATCH($B14,'файл остатки'!$A$5:$CX$5,0))),INDEX('файл остатки'!$A$100:$CX$265,MATCH(Q$3,'файл остатки'!$A$100:$A$228,0),MATCH($B14,'файл остатки'!$A$5:$CX$5,0)),INDEX('файл остатки'!$A$5:$CX$265,MATCH(S$2,'файл остатки'!$A$5:$A$228,0),MATCH($B14,'файл остатки'!$A$5:$CX$5,0)))</f>
        <v>#N/A</v>
      </c>
      <c r="T14" s="225" t="e">
        <f>INDEX('файл остатки'!$A$5:$CX$265,MATCH($H$1,'файл остатки'!$A$5:$A$228,0),MATCH($B14,'файл остатки'!$A$5:$CX$5,0))</f>
        <v>#N/A</v>
      </c>
      <c r="U14" s="254" t="e">
        <f>IF(Q$3='файл остатки'!$B$1,INDEX('файл остатки'!$A$5:$CX$265,MATCH($C$1,'файл остатки'!$A$5:$A$228,0),MATCH($B14,'файл остатки'!$A$5:$CX$5,0)),O14+P14-Q14-S14)</f>
        <v>#N/A</v>
      </c>
      <c r="V14" s="230"/>
      <c r="W14" s="229"/>
      <c r="X14" s="220"/>
      <c r="Y14" s="247" t="e">
        <f>IF(ISERROR(INDEX('файл остатки'!$A$5:$CX$265,MATCH(Y$2,'файл остатки'!$A$5:$A$228,0),MATCH($B14,'файл остатки'!$A$5:$CX$5,0))),INDEX('файл остатки'!$A$100:$CX$265,MATCH(W$3,'файл остатки'!$A$100:$A$228,0),MATCH($B14,'файл остатки'!$A$5:$CX$5,0)),INDEX('файл остатки'!$A$5:$CX$265,MATCH(Y$2,'файл остатки'!$A$5:$A$228,0),MATCH($B14,'файл остатки'!$A$5:$CX$5,0)))</f>
        <v>#N/A</v>
      </c>
      <c r="Z14" s="225" t="e">
        <f>INDEX('файл остатки'!$A$5:$CX$265,MATCH($H$1,'файл остатки'!$A$5:$A$228,0),MATCH($B14,'файл остатки'!$A$5:$CX$5,0))</f>
        <v>#N/A</v>
      </c>
      <c r="AA14" s="254" t="e">
        <f>IF(W$3='файл остатки'!$B$1,INDEX('файл остатки'!$A$5:$CX$265,MATCH($C$1,'файл остатки'!$A$5:$A$228,0),MATCH($B14,'файл остатки'!$A$5:$CX$5,0)),U14+V14-W14-Y14)</f>
        <v>#N/A</v>
      </c>
      <c r="AB14" s="230"/>
      <c r="AC14" s="229">
        <v>-28.666666666666668</v>
      </c>
      <c r="AD14" s="220"/>
      <c r="AE14" s="247" t="e">
        <f>IF(ISERROR(INDEX('файл остатки'!$A$5:$CX$265,MATCH(AE$2,'файл остатки'!$A$5:$A$228,0),MATCH($B14,'файл остатки'!$A$5:$CX$5,0))),INDEX('файл остатки'!$A$100:$CX$265,MATCH(AC$3,'файл остатки'!$A$100:$A$228,0),MATCH($B14,'файл остатки'!$A$5:$CX$5,0)),INDEX('файл остатки'!$A$5:$CX$265,MATCH(AE$2,'файл остатки'!$A$5:$A$228,0),MATCH($B14,'файл остатки'!$A$5:$CX$5,0)))</f>
        <v>#N/A</v>
      </c>
      <c r="AF14" s="225" t="e">
        <f>INDEX('файл остатки'!$A$5:$CX$265,MATCH($H$1,'файл остатки'!$A$5:$A$228,0),MATCH($B14,'файл остатки'!$A$5:$CX$5,0))</f>
        <v>#N/A</v>
      </c>
      <c r="AG14" s="254" t="e">
        <f>IF(AC$3='файл остатки'!$B$1,INDEX('файл остатки'!$A$5:$CX$265,MATCH($C$1,'файл остатки'!$A$5:$A$228,0),MATCH($B14,'файл остатки'!$A$5:$CX$5,0)),AA14+AB14-AC14-AE14)</f>
        <v>#N/A</v>
      </c>
      <c r="AH14" s="230"/>
      <c r="AI14" s="229">
        <v>-25</v>
      </c>
      <c r="AJ14" s="220"/>
      <c r="AK14" s="247" t="e">
        <f>IF(ISERROR(INDEX('файл остатки'!$A$5:$CX$265,MATCH(AK$2,'файл остатки'!$A$5:$A$228,0),MATCH($B14,'файл остатки'!$A$5:$CX$5,0))),INDEX('файл остатки'!$A$100:$CX$265,MATCH(AI$3,'файл остатки'!$A$100:$A$228,0),MATCH($B14,'файл остатки'!$A$5:$CX$5,0)),INDEX('файл остатки'!$A$5:$CX$265,MATCH(AK$2,'файл остатки'!$A$5:$A$228,0),MATCH($B14,'файл остатки'!$A$5:$CX$5,0)))</f>
        <v>#N/A</v>
      </c>
      <c r="AL14" s="225" t="e">
        <f>INDEX('файл остатки'!$A$5:$CX$265,MATCH($H$1,'файл остатки'!$A$5:$A$228,0),MATCH($B14,'файл остатки'!$A$5:$CX$5,0))</f>
        <v>#N/A</v>
      </c>
      <c r="AM14" s="254" t="e">
        <f>IF(AI$3='файл остатки'!$B$1,INDEX('файл остатки'!$A$5:$CX$265,MATCH($C$1,'файл остатки'!$A$5:$A$228,0),MATCH($B14,'файл остатки'!$A$5:$CX$5,0)),AG14+AH14-AI14-AK14)</f>
        <v>#N/A</v>
      </c>
      <c r="AN14" s="230"/>
      <c r="AO14" s="229"/>
      <c r="AP14" s="220"/>
      <c r="AQ14" s="247" t="e">
        <f>IF(ISERROR(INDEX('файл остатки'!$A$5:$CX$265,MATCH(AQ$2,'файл остатки'!$A$5:$A$228,0),MATCH($B14,'файл остатки'!$A$5:$CX$5,0))),INDEX('файл остатки'!$A$100:$CX$265,MATCH(AO$3,'файл остатки'!$A$100:$A$228,0),MATCH($B14,'файл остатки'!$A$5:$CX$5,0)),INDEX('файл остатки'!$A$5:$CX$265,MATCH(AQ$2,'файл остатки'!$A$5:$A$228,0),MATCH($B14,'файл остатки'!$A$5:$CX$5,0)))</f>
        <v>#N/A</v>
      </c>
      <c r="AR14" s="225" t="e">
        <f>INDEX('файл остатки'!$A$5:$CX$265,MATCH($H$1,'файл остатки'!$A$5:$A$228,0),MATCH($B14,'файл остатки'!$A$5:$CX$5,0))</f>
        <v>#N/A</v>
      </c>
      <c r="AS14" s="254" t="e">
        <f>IF(AO$3='файл остатки'!$B$1,INDEX('файл остатки'!$A$5:$CX$265,MATCH($C$1,'файл остатки'!$A$5:$A$228,0),MATCH($B14,'файл остатки'!$A$5:$CX$5,0)),AM14+AN14-AO14-AQ14)</f>
        <v>#N/A</v>
      </c>
      <c r="AT14" s="230"/>
      <c r="AU14" s="229"/>
      <c r="AV14" s="220"/>
      <c r="AW14" s="247" t="e">
        <f>IF(ISERROR(INDEX('файл остатки'!$A$5:$CX$265,MATCH(AW$2,'файл остатки'!$A$5:$A$228,0),MATCH($B14,'файл остатки'!$A$5:$CX$5,0))),INDEX('файл остатки'!$A$100:$CX$265,MATCH(AU$3,'файл остатки'!$A$100:$A$228,0),MATCH($B14,'файл остатки'!$A$5:$CX$5,0)),INDEX('файл остатки'!$A$5:$CX$265,MATCH(AW$2,'файл остатки'!$A$5:$A$228,0),MATCH($B14,'файл остатки'!$A$5:$CX$5,0)))</f>
        <v>#N/A</v>
      </c>
      <c r="AX14" s="225" t="e">
        <f>INDEX('файл остатки'!$A$5:$CX$265,MATCH($H$1,'файл остатки'!$A$5:$A$228,0),MATCH($B14,'файл остатки'!$A$5:$CX$5,0))</f>
        <v>#N/A</v>
      </c>
      <c r="AY14" s="254" t="e">
        <f>IF(AU$3='файл остатки'!$B$1,INDEX('файл остатки'!$A$5:$CX$265,MATCH($C$1,'файл остатки'!$A$5:$A$228,0),MATCH($B14,'файл остатки'!$A$5:$CX$5,0)),AS14+AT14-AU14-AW14)</f>
        <v>#N/A</v>
      </c>
      <c r="AZ14" s="230"/>
      <c r="BA14" s="229">
        <v>-52.083333333333329</v>
      </c>
      <c r="BB14" s="220"/>
      <c r="BC14" s="247" t="e">
        <f>IF(ISERROR(INDEX('файл остатки'!$A$5:$CX$265,MATCH(BC$2,'файл остатки'!$A$5:$A$228,0),MATCH($B14,'файл остатки'!$A$5:$CX$5,0))),INDEX('файл остатки'!$A$100:$CX$265,MATCH(BA$3,'файл остатки'!$A$100:$A$228,0),MATCH($B14,'файл остатки'!$A$5:$CX$5,0)),INDEX('файл остатки'!$A$5:$CX$265,MATCH(BC$2,'файл остатки'!$A$5:$A$228,0),MATCH($B14,'файл остатки'!$A$5:$CX$5,0)))</f>
        <v>#N/A</v>
      </c>
      <c r="BD14" s="225" t="e">
        <f>INDEX('файл остатки'!$A$5:$CX$265,MATCH($H$1,'файл остатки'!$A$5:$A$228,0),MATCH($B14,'файл остатки'!$A$5:$CX$5,0))</f>
        <v>#N/A</v>
      </c>
      <c r="BE14" s="254" t="e">
        <f>IF(BA$3='файл остатки'!$B$1,INDEX('файл остатки'!$A$5:$CX$265,MATCH($C$1,'файл остатки'!$A$5:$A$228,0),MATCH($B14,'файл остатки'!$A$5:$CX$5,0)),AY14+AZ14-BA14-BC14)</f>
        <v>#N/A</v>
      </c>
      <c r="BF14" s="230"/>
      <c r="BG14" s="229"/>
      <c r="BH14" s="220"/>
      <c r="BI14" s="247" t="e">
        <f>IF(ISERROR(INDEX('файл остатки'!$A$5:$CX$265,MATCH(BI$2,'файл остатки'!$A$5:$A$228,0),MATCH($B14,'файл остатки'!$A$5:$CX$5,0))),INDEX('файл остатки'!$A$100:$CX$265,MATCH(BG$3,'файл остатки'!$A$100:$A$228,0),MATCH($B14,'файл остатки'!$A$5:$CX$5,0)),INDEX('файл остатки'!$A$5:$CX$265,MATCH(BI$2,'файл остатки'!$A$5:$A$228,0),MATCH($B14,'файл остатки'!$A$5:$CX$5,0)))</f>
        <v>#N/A</v>
      </c>
      <c r="BJ14" s="225" t="e">
        <f>INDEX('файл остатки'!$A$5:$CX$265,MATCH($H$1,'файл остатки'!$A$5:$A$228,0),MATCH($B14,'файл остатки'!$A$5:$CX$5,0))</f>
        <v>#N/A</v>
      </c>
      <c r="BK14" s="225" t="e">
        <f t="shared" si="0"/>
        <v>#N/A</v>
      </c>
      <c r="BL14" s="254" t="e">
        <f>IF(BG$3='файл остатки'!$B$1,INDEX('файл остатки'!$A$5:$CX$265,MATCH($C$1,'файл остатки'!$A$5:$A$228,0),MATCH($B14,'файл остатки'!$A$5:$CX$5,0)),BE14+BF14-BG14-BI14)</f>
        <v>#N/A</v>
      </c>
      <c r="BM14" s="230"/>
      <c r="BN14" s="229" t="e">
        <f t="shared" si="1"/>
        <v>#N/A</v>
      </c>
      <c r="BO14" s="220"/>
      <c r="BP14" s="247" t="e">
        <f>IF(ISERROR(INDEX('файл остатки'!$A$5:$CX$265,MATCH(BP$2,'файл остатки'!$A$5:$A$228,0),MATCH($B14,'файл остатки'!$A$5:$CX$5,0))),INDEX('файл остатки'!$A$100:$CX$265,MATCH(BN$3,'файл остатки'!$A$100:$A$228,0),MATCH($B14,'файл остатки'!$A$5:$CX$5,0)),INDEX('файл остатки'!$A$5:$CX$265,MATCH(BP$2,'файл остатки'!$A$5:$A$228,0),MATCH($B14,'файл остатки'!$A$5:$CX$5,0)))</f>
        <v>#N/A</v>
      </c>
      <c r="BQ14" s="225" t="e">
        <f>INDEX('файл остатки'!$A$5:$CX$265,MATCH($H$1,'файл остатки'!$A$5:$A$228,0),MATCH($B14,'файл остатки'!$A$5:$CX$5,0))</f>
        <v>#N/A</v>
      </c>
      <c r="BR14" s="254" t="e">
        <f>IF(BN$3='файл остатки'!$B$1,INDEX('файл остатки'!$A$5:$CX$265,MATCH($C$1,'файл остатки'!$A$5:$A$228,0),MATCH($B14,'файл остатки'!$A$5:$CX$5,0)),BL14+BM14-BN14-BP14)</f>
        <v>#N/A</v>
      </c>
      <c r="BS14" s="230"/>
      <c r="BT14" s="229" t="e">
        <f t="shared" si="2"/>
        <v>#N/A</v>
      </c>
      <c r="BU14" s="220"/>
      <c r="BV14" s="247" t="e">
        <f>IF(ISERROR(INDEX('файл остатки'!$A$5:$CX$265,MATCH(BV$2,'файл остатки'!$A$5:$A$228,0),MATCH($B14,'файл остатки'!$A$5:$CX$5,0))),INDEX('файл остатки'!$A$100:$CX$265,MATCH(BT$3,'файл остатки'!$A$100:$A$228,0),MATCH($B14,'файл остатки'!$A$5:$CX$5,0)),INDEX('файл остатки'!$A$5:$CX$265,MATCH(BV$2,'файл остатки'!$A$5:$A$228,0),MATCH($B14,'файл остатки'!$A$5:$CX$5,0)))</f>
        <v>#N/A</v>
      </c>
      <c r="BW14" s="225" t="e">
        <f>INDEX('файл остатки'!$A$5:$CX$265,MATCH($H$1,'файл остатки'!$A$5:$A$228,0),MATCH($B14,'файл остатки'!$A$5:$CX$5,0))</f>
        <v>#N/A</v>
      </c>
      <c r="BX14" s="254" t="e">
        <f>IF(BT$3='файл остатки'!$B$1,INDEX('файл остатки'!$A$5:$CX$265,MATCH($C$1,'файл остатки'!$A$5:$A$228,0),MATCH($B14,'файл остатки'!$A$5:$CX$5,0)),BR14+BS14-BT14-BV14)</f>
        <v>#N/A</v>
      </c>
      <c r="BY14" s="230"/>
      <c r="BZ14" s="229" t="e">
        <f t="shared" si="3"/>
        <v>#N/A</v>
      </c>
      <c r="CA14" s="220"/>
      <c r="CB14" s="247" t="e">
        <f>IF(ISERROR(INDEX('файл остатки'!$A$5:$CX$265,MATCH(CB$2,'файл остатки'!$A$5:$A$228,0),MATCH($B14,'файл остатки'!$A$5:$CX$5,0))),INDEX('файл остатки'!$A$100:$CX$265,MATCH(BZ$3,'файл остатки'!$A$100:$A$228,0),MATCH($B14,'файл остатки'!$A$5:$CX$5,0)),INDEX('файл остатки'!$A$5:$CX$265,MATCH(CB$2,'файл остатки'!$A$5:$A$228,0),MATCH($B14,'файл остатки'!$A$5:$CX$5,0)))</f>
        <v>#N/A</v>
      </c>
      <c r="CC14" s="225" t="e">
        <f>INDEX('файл остатки'!$A$5:$CX$265,MATCH($H$1,'файл остатки'!$A$5:$A$228,0),MATCH($B14,'файл остатки'!$A$5:$CX$5,0))</f>
        <v>#N/A</v>
      </c>
      <c r="CD14" s="254" t="e">
        <f>IF(BZ$3='файл остатки'!$B$1,INDEX('файл остатки'!$A$5:$CX$265,MATCH($C$1,'файл остатки'!$A$5:$A$228,0),MATCH($B14,'файл остатки'!$A$5:$CX$5,0)),BX14+BY14-BZ14-CB14)</f>
        <v>#N/A</v>
      </c>
      <c r="CE14" s="230"/>
      <c r="CH14" s="229">
        <f t="shared" si="4"/>
        <v>-105.75</v>
      </c>
      <c r="CI14" s="220"/>
      <c r="CJ14" s="229" t="e">
        <f t="shared" si="5"/>
        <v>#N/A</v>
      </c>
      <c r="CK14" s="220"/>
      <c r="CO14" s="235" t="e">
        <f>+INDEX('файл остатки'!$A$5:$CX$265,MATCH(CO$2,'файл остатки'!$A$5:$A$228,0),MATCH($B14,'файл остатки'!$A$5:$CX$5,0))</f>
        <v>#N/A</v>
      </c>
    </row>
    <row r="15" spans="1:93" ht="24" customHeight="1">
      <c r="A15" s="167" t="s">
        <v>19</v>
      </c>
      <c r="B15" s="282" t="s">
        <v>275</v>
      </c>
      <c r="C15" s="257" t="e">
        <f>INDEX('файл остатки'!$A$5:$CX$265,MATCH($C$1,'файл остатки'!$A$5:$A$228,0),MATCH(B15,'файл остатки'!$A$5:$CX$5,0))</f>
        <v>#N/A</v>
      </c>
      <c r="D15" s="261"/>
      <c r="E15" s="229"/>
      <c r="F15" s="220"/>
      <c r="G15" s="283" t="e">
        <f>IF(ISERROR(INDEX('файл остатки'!$A$5:$CX$265,MATCH(G$2,'файл остатки'!$A$5:$A$228,0),MATCH($B15,'файл остатки'!$A$5:$CX$5,0))),INDEX('файл остатки'!$A$100:$CX$265,MATCH(E$3,'файл остатки'!$A$100:$A$228,0),MATCH($B15,'файл остатки'!$A$5:$CX$5,0)),INDEX('файл остатки'!$A$5:$CX$265,MATCH(G$2,'файл остатки'!$A$5:$A$228,0),MATCH($B15,'файл остатки'!$A$5:$CX$5,0)))</f>
        <v>#N/A</v>
      </c>
      <c r="H15" s="225" t="e">
        <f>INDEX('файл остатки'!$A$5:$CX$265,MATCH($H$1,'файл остатки'!$A$5:$A$228,0),MATCH($B15,'файл остатки'!$A$5:$CX$5,0))</f>
        <v>#N/A</v>
      </c>
      <c r="I15" s="254" t="e">
        <f>IF(E$3='файл остатки'!$B$1,INDEX('файл остатки'!$A$5:$CX$265,MATCH($C$1,'файл остатки'!$A$5:$A$228,0),MATCH($B15,'файл остатки'!$A$5:$CX$5,0)),C15+D15-E15-G15)</f>
        <v>#N/A</v>
      </c>
      <c r="J15" s="230"/>
      <c r="K15" s="229">
        <v>-0.75</v>
      </c>
      <c r="L15" s="220"/>
      <c r="M15" s="283" t="e">
        <f>IF(ISERROR(INDEX('файл остатки'!$A$5:$CX$265,MATCH(M$2,'файл остатки'!$A$5:$A$228,0),MATCH($B15,'файл остатки'!$A$5:$CX$5,0))),INDEX('файл остатки'!$A$100:$CX$265,MATCH(K$3,'файл остатки'!$A$100:$A$228,0),MATCH($B15,'файл остатки'!$A$5:$CX$5,0)),INDEX('файл остатки'!$A$5:$CX$265,MATCH(M$2,'файл остатки'!$A$5:$A$228,0),MATCH($B15,'файл остатки'!$A$5:$CX$5,0)))</f>
        <v>#N/A</v>
      </c>
      <c r="N15" s="225" t="e">
        <f>INDEX('файл остатки'!$A$5:$CX$265,MATCH($H$1,'файл остатки'!$A$5:$A$228,0),MATCH($B15,'файл остатки'!$A$5:$CX$5,0))</f>
        <v>#N/A</v>
      </c>
      <c r="O15" s="254" t="e">
        <f>IF(K$3='файл остатки'!$B$1,INDEX('файл остатки'!$A$5:$CX$265,MATCH($C$1,'файл остатки'!$A$5:$A$228,0),MATCH($B15,'файл остатки'!$A$5:$CX$5,0)),I15+J15-K15-M15)</f>
        <v>#N/A</v>
      </c>
      <c r="P15" s="230">
        <v>223.25</v>
      </c>
      <c r="Q15" s="229"/>
      <c r="R15" s="220"/>
      <c r="S15" s="283" t="e">
        <f>IF(ISERROR(INDEX('файл остатки'!$A$5:$CX$265,MATCH(S$2,'файл остатки'!$A$5:$A$228,0),MATCH($B15,'файл остатки'!$A$5:$CX$5,0))),INDEX('файл остатки'!$A$100:$CX$265,MATCH(Q$3,'файл остатки'!$A$100:$A$228,0),MATCH($B15,'файл остатки'!$A$5:$CX$5,0)),INDEX('файл остатки'!$A$5:$CX$265,MATCH(S$2,'файл остатки'!$A$5:$A$228,0),MATCH($B15,'файл остатки'!$A$5:$CX$5,0)))</f>
        <v>#N/A</v>
      </c>
      <c r="T15" s="225" t="e">
        <f>INDEX('файл остатки'!$A$5:$CX$265,MATCH($H$1,'файл остатки'!$A$5:$A$228,0),MATCH($B15,'файл остатки'!$A$5:$CX$5,0))</f>
        <v>#N/A</v>
      </c>
      <c r="U15" s="254" t="e">
        <f>IF(Q$3='файл остатки'!$B$1,INDEX('файл остатки'!$A$5:$CX$265,MATCH($C$1,'файл остатки'!$A$5:$A$228,0),MATCH($B15,'файл остатки'!$A$5:$CX$5,0)),O15+P15-Q15-S15)</f>
        <v>#N/A</v>
      </c>
      <c r="V15" s="230"/>
      <c r="W15" s="229"/>
      <c r="X15" s="220"/>
      <c r="Y15" s="283" t="e">
        <f>IF(ISERROR(INDEX('файл остатки'!$A$5:$CX$265,MATCH(Y$2,'файл остатки'!$A$5:$A$228,0),MATCH($B15,'файл остатки'!$A$5:$CX$5,0))),INDEX('файл остатки'!$A$100:$CX$265,MATCH(W$3,'файл остатки'!$A$100:$A$228,0),MATCH($B15,'файл остатки'!$A$5:$CX$5,0)),INDEX('файл остатки'!$A$5:$CX$265,MATCH(Y$2,'файл остатки'!$A$5:$A$228,0),MATCH($B15,'файл остатки'!$A$5:$CX$5,0)))</f>
        <v>#N/A</v>
      </c>
      <c r="Z15" s="225" t="e">
        <f>INDEX('файл остатки'!$A$5:$CX$265,MATCH($H$1,'файл остатки'!$A$5:$A$228,0),MATCH($B15,'файл остатки'!$A$5:$CX$5,0))</f>
        <v>#N/A</v>
      </c>
      <c r="AA15" s="254" t="e">
        <f>IF(W$3='файл остатки'!$B$1,INDEX('файл остатки'!$A$5:$CX$265,MATCH($C$1,'файл остатки'!$A$5:$A$228,0),MATCH($B15,'файл остатки'!$A$5:$CX$5,0)),U15+V15-W15-Y15)</f>
        <v>#N/A</v>
      </c>
      <c r="AB15" s="230"/>
      <c r="AC15" s="229">
        <v>-306</v>
      </c>
      <c r="AD15" s="220"/>
      <c r="AE15" s="283" t="e">
        <f>IF(ISERROR(INDEX('файл остатки'!$A$5:$CX$265,MATCH(AE$2,'файл остатки'!$A$5:$A$228,0),MATCH($B15,'файл остатки'!$A$5:$CX$5,0))),INDEX('файл остатки'!$A$100:$CX$265,MATCH(AC$3,'файл остатки'!$A$100:$A$228,0),MATCH($B15,'файл остатки'!$A$5:$CX$5,0)),INDEX('файл остатки'!$A$5:$CX$265,MATCH(AE$2,'файл остатки'!$A$5:$A$228,0),MATCH($B15,'файл остатки'!$A$5:$CX$5,0)))</f>
        <v>#N/A</v>
      </c>
      <c r="AF15" s="225" t="e">
        <f>INDEX('файл остатки'!$A$5:$CX$265,MATCH($H$1,'файл остатки'!$A$5:$A$228,0),MATCH($B15,'файл остатки'!$A$5:$CX$5,0))</f>
        <v>#N/A</v>
      </c>
      <c r="AG15" s="254" t="e">
        <f>IF(AC$3='файл остатки'!$B$1,INDEX('файл остатки'!$A$5:$CX$265,MATCH($C$1,'файл остатки'!$A$5:$A$228,0),MATCH($B15,'файл остатки'!$A$5:$CX$5,0)),AA15+AB15-AC15-AE15)</f>
        <v>#N/A</v>
      </c>
      <c r="AH15" s="230"/>
      <c r="AI15" s="229">
        <v>-323</v>
      </c>
      <c r="AJ15" s="220"/>
      <c r="AK15" s="283" t="e">
        <f>IF(ISERROR(INDEX('файл остатки'!$A$5:$CX$265,MATCH(AK$2,'файл остатки'!$A$5:$A$228,0),MATCH($B15,'файл остатки'!$A$5:$CX$5,0))),INDEX('файл остатки'!$A$100:$CX$265,MATCH(AI$3,'файл остатки'!$A$100:$A$228,0),MATCH($B15,'файл остатки'!$A$5:$CX$5,0)),INDEX('файл остатки'!$A$5:$CX$265,MATCH(AK$2,'файл остатки'!$A$5:$A$228,0),MATCH($B15,'файл остатки'!$A$5:$CX$5,0)))</f>
        <v>#N/A</v>
      </c>
      <c r="AL15" s="225" t="e">
        <f>INDEX('файл остатки'!$A$5:$CX$265,MATCH($H$1,'файл остатки'!$A$5:$A$228,0),MATCH($B15,'файл остатки'!$A$5:$CX$5,0))</f>
        <v>#N/A</v>
      </c>
      <c r="AM15" s="254" t="e">
        <f>IF(AI$3='файл остатки'!$B$1,INDEX('файл остатки'!$A$5:$CX$265,MATCH($C$1,'файл остатки'!$A$5:$A$228,0),MATCH($B15,'файл остатки'!$A$5:$CX$5,0)),AG15+AH15-AI15-AK15)</f>
        <v>#N/A</v>
      </c>
      <c r="AN15" s="230"/>
      <c r="AO15" s="229"/>
      <c r="AP15" s="220"/>
      <c r="AQ15" s="283" t="e">
        <f>IF(ISERROR(INDEX('файл остатки'!$A$5:$CX$265,MATCH(AQ$2,'файл остатки'!$A$5:$A$228,0),MATCH($B15,'файл остатки'!$A$5:$CX$5,0))),INDEX('файл остатки'!$A$100:$CX$265,MATCH(AO$3,'файл остатки'!$A$100:$A$228,0),MATCH($B15,'файл остатки'!$A$5:$CX$5,0)),INDEX('файл остатки'!$A$5:$CX$265,MATCH(AQ$2,'файл остатки'!$A$5:$A$228,0),MATCH($B15,'файл остатки'!$A$5:$CX$5,0)))</f>
        <v>#N/A</v>
      </c>
      <c r="AR15" s="225" t="e">
        <f>INDEX('файл остатки'!$A$5:$CX$265,MATCH($H$1,'файл остатки'!$A$5:$A$228,0),MATCH($B15,'файл остатки'!$A$5:$CX$5,0))</f>
        <v>#N/A</v>
      </c>
      <c r="AS15" s="254" t="e">
        <f>IF(AO$3='файл остатки'!$B$1,INDEX('файл остатки'!$A$5:$CX$265,MATCH($C$1,'файл остатки'!$A$5:$A$228,0),MATCH($B15,'файл остатки'!$A$5:$CX$5,0)),AM15+AN15-AO15-AQ15)</f>
        <v>#N/A</v>
      </c>
      <c r="AT15" s="230"/>
      <c r="AU15" s="229"/>
      <c r="AV15" s="220"/>
      <c r="AW15" s="283" t="e">
        <f>IF(ISERROR(INDEX('файл остатки'!$A$5:$CX$265,MATCH(AW$2,'файл остатки'!$A$5:$A$228,0),MATCH($B15,'файл остатки'!$A$5:$CX$5,0))),INDEX('файл остатки'!$A$100:$CX$265,MATCH(AU$3,'файл остатки'!$A$100:$A$228,0),MATCH($B15,'файл остатки'!$A$5:$CX$5,0)),INDEX('файл остатки'!$A$5:$CX$265,MATCH(AW$2,'файл остатки'!$A$5:$A$228,0),MATCH($B15,'файл остатки'!$A$5:$CX$5,0)))</f>
        <v>#N/A</v>
      </c>
      <c r="AX15" s="225" t="e">
        <f>INDEX('файл остатки'!$A$5:$CX$265,MATCH($H$1,'файл остатки'!$A$5:$A$228,0),MATCH($B15,'файл остатки'!$A$5:$CX$5,0))</f>
        <v>#N/A</v>
      </c>
      <c r="AY15" s="254" t="e">
        <f>IF(AU$3='файл остатки'!$B$1,INDEX('файл остатки'!$A$5:$CX$265,MATCH($C$1,'файл остатки'!$A$5:$A$228,0),MATCH($B15,'файл остатки'!$A$5:$CX$5,0)),AS15+AT15-AU15-AW15)</f>
        <v>#N/A</v>
      </c>
      <c r="AZ15" s="230"/>
      <c r="BA15" s="229">
        <v>-867.25</v>
      </c>
      <c r="BB15" s="220"/>
      <c r="BC15" s="283" t="e">
        <f>IF(ISERROR(INDEX('файл остатки'!$A$5:$CX$265,MATCH(BC$2,'файл остатки'!$A$5:$A$228,0),MATCH($B15,'файл остатки'!$A$5:$CX$5,0))),INDEX('файл остатки'!$A$100:$CX$265,MATCH(BA$3,'файл остатки'!$A$100:$A$228,0),MATCH($B15,'файл остатки'!$A$5:$CX$5,0)),INDEX('файл остатки'!$A$5:$CX$265,MATCH(BC$2,'файл остатки'!$A$5:$A$228,0),MATCH($B15,'файл остатки'!$A$5:$CX$5,0)))</f>
        <v>#N/A</v>
      </c>
      <c r="BD15" s="225" t="e">
        <f>INDEX('файл остатки'!$A$5:$CX$265,MATCH($H$1,'файл остатки'!$A$5:$A$228,0),MATCH($B15,'файл остатки'!$A$5:$CX$5,0))</f>
        <v>#N/A</v>
      </c>
      <c r="BE15" s="254" t="e">
        <f>IF(BA$3='файл остатки'!$B$1,INDEX('файл остатки'!$A$5:$CX$265,MATCH($C$1,'файл остатки'!$A$5:$A$228,0),MATCH($B15,'файл остатки'!$A$5:$CX$5,0)),AY15+AZ15-BA15-BC15)</f>
        <v>#N/A</v>
      </c>
      <c r="BF15" s="230"/>
      <c r="BG15" s="229"/>
      <c r="BH15" s="220"/>
      <c r="BI15" s="283" t="e">
        <f>IF(ISERROR(INDEX('файл остатки'!$A$5:$CX$265,MATCH(BI$2,'файл остатки'!$A$5:$A$228,0),MATCH($B15,'файл остатки'!$A$5:$CX$5,0))),INDEX('файл остатки'!$A$100:$CX$265,MATCH(BG$3,'файл остатки'!$A$100:$A$228,0),MATCH($B15,'файл остатки'!$A$5:$CX$5,0)),INDEX('файл остатки'!$A$5:$CX$265,MATCH(BI$2,'файл остатки'!$A$5:$A$228,0),MATCH($B15,'файл остатки'!$A$5:$CX$5,0)))</f>
        <v>#N/A</v>
      </c>
      <c r="BJ15" s="225" t="e">
        <f>INDEX('файл остатки'!$A$5:$CX$265,MATCH($H$1,'файл остатки'!$A$5:$A$228,0),MATCH($B15,'файл остатки'!$A$5:$CX$5,0))</f>
        <v>#N/A</v>
      </c>
      <c r="BK15" s="225" t="e">
        <f t="shared" ref="BK15" si="6">((-CJ15/10+BP15/7+BV15/7+CB15/7)/4)*CO15</f>
        <v>#N/A</v>
      </c>
      <c r="BL15" s="254" t="e">
        <f>IF(BG$3='файл остатки'!$B$1,INDEX('файл остатки'!$A$5:$CX$265,MATCH($C$1,'файл остатки'!$A$5:$A$228,0),MATCH($B15,'файл остатки'!$A$5:$CX$5,0)),BE15+BF15-BG15-BI15)</f>
        <v>#N/A</v>
      </c>
      <c r="BM15" s="230"/>
      <c r="BN15" s="229" t="e">
        <f t="shared" ref="BN15" si="7">-BP15</f>
        <v>#N/A</v>
      </c>
      <c r="BO15" s="220"/>
      <c r="BP15" s="283" t="e">
        <f>IF(ISERROR(INDEX('файл остатки'!$A$5:$CX$265,MATCH(BP$2,'файл остатки'!$A$5:$A$228,0),MATCH($B15,'файл остатки'!$A$5:$CX$5,0))),INDEX('файл остатки'!$A$100:$CX$265,MATCH(BN$3,'файл остатки'!$A$100:$A$228,0),MATCH($B15,'файл остатки'!$A$5:$CX$5,0)),INDEX('файл остатки'!$A$5:$CX$265,MATCH(BP$2,'файл остатки'!$A$5:$A$228,0),MATCH($B15,'файл остатки'!$A$5:$CX$5,0)))</f>
        <v>#N/A</v>
      </c>
      <c r="BQ15" s="225" t="e">
        <f>INDEX('файл остатки'!$A$5:$CX$265,MATCH($H$1,'файл остатки'!$A$5:$A$228,0),MATCH($B15,'файл остатки'!$A$5:$CX$5,0))</f>
        <v>#N/A</v>
      </c>
      <c r="BR15" s="254" t="e">
        <f>IF(BN$3='файл остатки'!$B$1,INDEX('файл остатки'!$A$5:$CX$265,MATCH($C$1,'файл остатки'!$A$5:$A$228,0),MATCH($B15,'файл остатки'!$A$5:$CX$5,0)),BL15+BM15-BN15-BP15)</f>
        <v>#N/A</v>
      </c>
      <c r="BS15" s="230"/>
      <c r="BT15" s="229" t="e">
        <f t="shared" ref="BT15" si="8">-BV15</f>
        <v>#N/A</v>
      </c>
      <c r="BU15" s="220"/>
      <c r="BV15" s="283" t="e">
        <f>IF(ISERROR(INDEX('файл остатки'!$A$5:$CX$265,MATCH(BV$2,'файл остатки'!$A$5:$A$228,0),MATCH($B15,'файл остатки'!$A$5:$CX$5,0))),INDEX('файл остатки'!$A$100:$CX$265,MATCH(BT$3,'файл остатки'!$A$100:$A$228,0),MATCH($B15,'файл остатки'!$A$5:$CX$5,0)),INDEX('файл остатки'!$A$5:$CX$265,MATCH(BV$2,'файл остатки'!$A$5:$A$228,0),MATCH($B15,'файл остатки'!$A$5:$CX$5,0)))</f>
        <v>#N/A</v>
      </c>
      <c r="BW15" s="225" t="e">
        <f>INDEX('файл остатки'!$A$5:$CX$265,MATCH($H$1,'файл остатки'!$A$5:$A$228,0),MATCH($B15,'файл остатки'!$A$5:$CX$5,0))</f>
        <v>#N/A</v>
      </c>
      <c r="BX15" s="254" t="e">
        <f>IF(BT$3='файл остатки'!$B$1,INDEX('файл остатки'!$A$5:$CX$265,MATCH($C$1,'файл остатки'!$A$5:$A$228,0),MATCH($B15,'файл остатки'!$A$5:$CX$5,0)),BR15+BS15-BT15-BV15)</f>
        <v>#N/A</v>
      </c>
      <c r="BY15" s="230"/>
      <c r="BZ15" s="229" t="e">
        <f t="shared" ref="BZ15" si="9">-CB15</f>
        <v>#N/A</v>
      </c>
      <c r="CA15" s="220"/>
      <c r="CB15" s="283" t="e">
        <f>IF(ISERROR(INDEX('файл остатки'!$A$5:$CX$265,MATCH(CB$2,'файл остатки'!$A$5:$A$228,0),MATCH($B15,'файл остатки'!$A$5:$CX$5,0))),INDEX('файл остатки'!$A$100:$CX$265,MATCH(BZ$3,'файл остатки'!$A$100:$A$228,0),MATCH($B15,'файл остатки'!$A$5:$CX$5,0)),INDEX('файл остатки'!$A$5:$CX$265,MATCH(CB$2,'файл остатки'!$A$5:$A$228,0),MATCH($B15,'файл остатки'!$A$5:$CX$5,0)))</f>
        <v>#N/A</v>
      </c>
      <c r="CC15" s="225" t="e">
        <f>INDEX('файл остатки'!$A$5:$CX$265,MATCH($H$1,'файл остатки'!$A$5:$A$228,0),MATCH($B15,'файл остатки'!$A$5:$CX$5,0))</f>
        <v>#N/A</v>
      </c>
      <c r="CD15" s="254" t="e">
        <f>IF(BZ$3='файл остатки'!$B$1,INDEX('файл остатки'!$A$5:$CX$265,MATCH($C$1,'файл остатки'!$A$5:$A$228,0),MATCH($B15,'файл остатки'!$A$5:$CX$5,0)),BX15+BY15-BZ15-CB15)</f>
        <v>#N/A</v>
      </c>
      <c r="CE15" s="230"/>
      <c r="CH15" s="229">
        <f t="shared" ref="CH15" si="10">E15+K15+Q15+W15+AC15+AI15+AO15+AU15+BA15+BG15</f>
        <v>-1497</v>
      </c>
      <c r="CI15" s="220"/>
      <c r="CJ15" s="229" t="e">
        <f t="shared" ref="CJ15" si="11">-(G15+M15+S15+Y15+AE15+AK15+AQ15+AW15+BC15+BI15)</f>
        <v>#N/A</v>
      </c>
      <c r="CK15" s="220"/>
      <c r="CO15" s="235" t="e">
        <f>+INDEX('файл остатки'!$A$5:$CX$265,MATCH(CO$2,'файл остатки'!$A$5:$A$228,0),MATCH($B15,'файл остатки'!$A$5:$CX$5,0))</f>
        <v>#N/A</v>
      </c>
    </row>
    <row r="16" spans="1:93" ht="24" customHeight="1">
      <c r="A16" s="167" t="s">
        <v>19</v>
      </c>
      <c r="B16" s="217" t="s">
        <v>149</v>
      </c>
      <c r="C16" s="257" t="e">
        <f>INDEX('файл остатки'!$A$5:$CX$265,MATCH($C$1,'файл остатки'!$A$5:$A$228,0),MATCH(B16,'файл остатки'!$A$5:$CX$5,0))</f>
        <v>#N/A</v>
      </c>
      <c r="D16" s="261"/>
      <c r="E16" s="229"/>
      <c r="F16" s="220"/>
      <c r="G16" s="247" t="e">
        <f>IF(ISERROR(INDEX('файл остатки'!$A$5:$CX$265,MATCH(G$2,'файл остатки'!$A$5:$A$228,0),MATCH($B16,'файл остатки'!$A$5:$CX$5,0))),INDEX('файл остатки'!$A$100:$CX$265,MATCH(E$3,'файл остатки'!$A$100:$A$228,0),MATCH($B16,'файл остатки'!$A$5:$CX$5,0)),INDEX('файл остатки'!$A$5:$CX$265,MATCH(G$2,'файл остатки'!$A$5:$A$228,0),MATCH($B16,'файл остатки'!$A$5:$CX$5,0)))</f>
        <v>#N/A</v>
      </c>
      <c r="H16" s="225" t="e">
        <f>INDEX('файл остатки'!$A$5:$CX$265,MATCH($H$1,'файл остатки'!$A$5:$A$228,0),MATCH($B16,'файл остатки'!$A$5:$CX$5,0))</f>
        <v>#N/A</v>
      </c>
      <c r="I16" s="254" t="e">
        <f>IF(E$3='файл остатки'!$B$1,INDEX('файл остатки'!$A$5:$CX$265,MATCH($C$1,'файл остатки'!$A$5:$A$228,0),MATCH($B16,'файл остатки'!$A$5:$CX$5,0)),C16+D16-E16-G16)</f>
        <v>#N/A</v>
      </c>
      <c r="J16" s="230"/>
      <c r="K16" s="229">
        <v>-57</v>
      </c>
      <c r="L16" s="220"/>
      <c r="M16" s="247" t="e">
        <f>IF(ISERROR(INDEX('файл остатки'!$A$5:$CX$265,MATCH(M$2,'файл остатки'!$A$5:$A$228,0),MATCH($B16,'файл остатки'!$A$5:$CX$5,0))),INDEX('файл остатки'!$A$100:$CX$265,MATCH(K$3,'файл остатки'!$A$100:$A$228,0),MATCH($B16,'файл остатки'!$A$5:$CX$5,0)),INDEX('файл остатки'!$A$5:$CX$265,MATCH(M$2,'файл остатки'!$A$5:$A$228,0),MATCH($B16,'файл остатки'!$A$5:$CX$5,0)))</f>
        <v>#N/A</v>
      </c>
      <c r="N16" s="225" t="e">
        <f>INDEX('файл остатки'!$A$5:$CX$265,MATCH($H$1,'файл остатки'!$A$5:$A$228,0),MATCH($B16,'файл остатки'!$A$5:$CX$5,0))</f>
        <v>#N/A</v>
      </c>
      <c r="O16" s="254" t="e">
        <f>IF(K$3='файл остатки'!$B$1,INDEX('файл остатки'!$A$5:$CX$265,MATCH($C$1,'файл остатки'!$A$5:$A$228,0),MATCH($B16,'файл остатки'!$A$5:$CX$5,0)),I16+J16-K16-M16)</f>
        <v>#N/A</v>
      </c>
      <c r="P16" s="230">
        <v>4.24</v>
      </c>
      <c r="Q16" s="229"/>
      <c r="R16" s="220"/>
      <c r="S16" s="247" t="e">
        <f>IF(ISERROR(INDEX('файл остатки'!$A$5:$CX$265,MATCH(S$2,'файл остатки'!$A$5:$A$228,0),MATCH($B16,'файл остатки'!$A$5:$CX$5,0))),INDEX('файл остатки'!$A$100:$CX$265,MATCH(Q$3,'файл остатки'!$A$100:$A$228,0),MATCH($B16,'файл остатки'!$A$5:$CX$5,0)),INDEX('файл остатки'!$A$5:$CX$265,MATCH(S$2,'файл остатки'!$A$5:$A$228,0),MATCH($B16,'файл остатки'!$A$5:$CX$5,0)))</f>
        <v>#N/A</v>
      </c>
      <c r="T16" s="225" t="e">
        <f>INDEX('файл остатки'!$A$5:$CX$265,MATCH($H$1,'файл остатки'!$A$5:$A$228,0),MATCH($B16,'файл остатки'!$A$5:$CX$5,0))</f>
        <v>#N/A</v>
      </c>
      <c r="U16" s="254" t="e">
        <f>IF(Q$3='файл остатки'!$B$1,INDEX('файл остатки'!$A$5:$CX$265,MATCH($C$1,'файл остатки'!$A$5:$A$228,0),MATCH($B16,'файл остатки'!$A$5:$CX$5,0)),O16+P16-Q16-S16)</f>
        <v>#N/A</v>
      </c>
      <c r="V16" s="230"/>
      <c r="W16" s="229"/>
      <c r="X16" s="220"/>
      <c r="Y16" s="247" t="e">
        <f>IF(ISERROR(INDEX('файл остатки'!$A$5:$CX$265,MATCH(Y$2,'файл остатки'!$A$5:$A$228,0),MATCH($B16,'файл остатки'!$A$5:$CX$5,0))),INDEX('файл остатки'!$A$100:$CX$265,MATCH(W$3,'файл остатки'!$A$100:$A$228,0),MATCH($B16,'файл остатки'!$A$5:$CX$5,0)),INDEX('файл остатки'!$A$5:$CX$265,MATCH(Y$2,'файл остатки'!$A$5:$A$228,0),MATCH($B16,'файл остатки'!$A$5:$CX$5,0)))</f>
        <v>#N/A</v>
      </c>
      <c r="Z16" s="225" t="e">
        <f>INDEX('файл остатки'!$A$5:$CX$265,MATCH($H$1,'файл остатки'!$A$5:$A$228,0),MATCH($B16,'файл остатки'!$A$5:$CX$5,0))</f>
        <v>#N/A</v>
      </c>
      <c r="AA16" s="254" t="e">
        <f>IF(W$3='файл остатки'!$B$1,INDEX('файл остатки'!$A$5:$CX$265,MATCH($C$1,'файл остатки'!$A$5:$A$228,0),MATCH($B16,'файл остатки'!$A$5:$CX$5,0)),U16+V16-W16-Y16)</f>
        <v>#N/A</v>
      </c>
      <c r="AB16" s="230"/>
      <c r="AC16" s="229">
        <v>-14</v>
      </c>
      <c r="AD16" s="220"/>
      <c r="AE16" s="247" t="e">
        <f>IF(ISERROR(INDEX('файл остатки'!$A$5:$CX$265,MATCH(AE$2,'файл остатки'!$A$5:$A$228,0),MATCH($B16,'файл остатки'!$A$5:$CX$5,0))),INDEX('файл остатки'!$A$100:$CX$265,MATCH(AC$3,'файл остатки'!$A$100:$A$228,0),MATCH($B16,'файл остатки'!$A$5:$CX$5,0)),INDEX('файл остатки'!$A$5:$CX$265,MATCH(AE$2,'файл остатки'!$A$5:$A$228,0),MATCH($B16,'файл остатки'!$A$5:$CX$5,0)))</f>
        <v>#N/A</v>
      </c>
      <c r="AF16" s="225" t="e">
        <f>INDEX('файл остатки'!$A$5:$CX$265,MATCH($H$1,'файл остатки'!$A$5:$A$228,0),MATCH($B16,'файл остатки'!$A$5:$CX$5,0))</f>
        <v>#N/A</v>
      </c>
      <c r="AG16" s="254" t="e">
        <f>IF(AC$3='файл остатки'!$B$1,INDEX('файл остатки'!$A$5:$CX$265,MATCH($C$1,'файл остатки'!$A$5:$A$228,0),MATCH($B16,'файл остатки'!$A$5:$CX$5,0)),AA16+AB16-AC16-AE16)</f>
        <v>#N/A</v>
      </c>
      <c r="AH16" s="230"/>
      <c r="AI16" s="229">
        <v>-12</v>
      </c>
      <c r="AJ16" s="220"/>
      <c r="AK16" s="247" t="e">
        <f>IF(ISERROR(INDEX('файл остатки'!$A$5:$CX$265,MATCH(AK$2,'файл остатки'!$A$5:$A$228,0),MATCH($B16,'файл остатки'!$A$5:$CX$5,0))),INDEX('файл остатки'!$A$100:$CX$265,MATCH(AI$3,'файл остатки'!$A$100:$A$228,0),MATCH($B16,'файл остатки'!$A$5:$CX$5,0)),INDEX('файл остатки'!$A$5:$CX$265,MATCH(AK$2,'файл остатки'!$A$5:$A$228,0),MATCH($B16,'файл остатки'!$A$5:$CX$5,0)))</f>
        <v>#N/A</v>
      </c>
      <c r="AL16" s="225" t="e">
        <f>INDEX('файл остатки'!$A$5:$CX$265,MATCH($H$1,'файл остатки'!$A$5:$A$228,0),MATCH($B16,'файл остатки'!$A$5:$CX$5,0))</f>
        <v>#N/A</v>
      </c>
      <c r="AM16" s="254" t="e">
        <f>IF(AI$3='файл остатки'!$B$1,INDEX('файл остатки'!$A$5:$CX$265,MATCH($C$1,'файл остатки'!$A$5:$A$228,0),MATCH($B16,'файл остатки'!$A$5:$CX$5,0)),AG16+AH16-AI16-AK16)</f>
        <v>#N/A</v>
      </c>
      <c r="AN16" s="230"/>
      <c r="AO16" s="229"/>
      <c r="AP16" s="220"/>
      <c r="AQ16" s="247" t="e">
        <f>IF(ISERROR(INDEX('файл остатки'!$A$5:$CX$265,MATCH(AQ$2,'файл остатки'!$A$5:$A$228,0),MATCH($B16,'файл остатки'!$A$5:$CX$5,0))),INDEX('файл остатки'!$A$100:$CX$265,MATCH(AO$3,'файл остатки'!$A$100:$A$228,0),MATCH($B16,'файл остатки'!$A$5:$CX$5,0)),INDEX('файл остатки'!$A$5:$CX$265,MATCH(AQ$2,'файл остатки'!$A$5:$A$228,0),MATCH($B16,'файл остатки'!$A$5:$CX$5,0)))</f>
        <v>#N/A</v>
      </c>
      <c r="AR16" s="225" t="e">
        <f>INDEX('файл остатки'!$A$5:$CX$265,MATCH($H$1,'файл остатки'!$A$5:$A$228,0),MATCH($B16,'файл остатки'!$A$5:$CX$5,0))</f>
        <v>#N/A</v>
      </c>
      <c r="AS16" s="254" t="e">
        <f>IF(AO$3='файл остатки'!$B$1,INDEX('файл остатки'!$A$5:$CX$265,MATCH($C$1,'файл остатки'!$A$5:$A$228,0),MATCH($B16,'файл остатки'!$A$5:$CX$5,0)),AM16+AN16-AO16-AQ16)</f>
        <v>#N/A</v>
      </c>
      <c r="AT16" s="230"/>
      <c r="AU16" s="229"/>
      <c r="AV16" s="220"/>
      <c r="AW16" s="247" t="e">
        <f>IF(ISERROR(INDEX('файл остатки'!$A$5:$CX$265,MATCH(AW$2,'файл остатки'!$A$5:$A$228,0),MATCH($B16,'файл остатки'!$A$5:$CX$5,0))),INDEX('файл остатки'!$A$100:$CX$265,MATCH(AU$3,'файл остатки'!$A$100:$A$228,0),MATCH($B16,'файл остатки'!$A$5:$CX$5,0)),INDEX('файл остатки'!$A$5:$CX$265,MATCH(AW$2,'файл остатки'!$A$5:$A$228,0),MATCH($B16,'файл остатки'!$A$5:$CX$5,0)))</f>
        <v>#N/A</v>
      </c>
      <c r="AX16" s="225" t="e">
        <f>INDEX('файл остатки'!$A$5:$CX$265,MATCH($H$1,'файл остатки'!$A$5:$A$228,0),MATCH($B16,'файл остатки'!$A$5:$CX$5,0))</f>
        <v>#N/A</v>
      </c>
      <c r="AY16" s="254" t="e">
        <f>IF(AU$3='файл остатки'!$B$1,INDEX('файл остатки'!$A$5:$CX$265,MATCH($C$1,'файл остатки'!$A$5:$A$228,0),MATCH($B16,'файл остатки'!$A$5:$CX$5,0)),AS16+AT16-AU16-AW16)</f>
        <v>#N/A</v>
      </c>
      <c r="AZ16" s="230"/>
      <c r="BA16" s="229">
        <v>-8</v>
      </c>
      <c r="BB16" s="220"/>
      <c r="BC16" s="247" t="e">
        <f>IF(ISERROR(INDEX('файл остатки'!$A$5:$CX$265,MATCH(BC$2,'файл остатки'!$A$5:$A$228,0),MATCH($B16,'файл остатки'!$A$5:$CX$5,0))),INDEX('файл остатки'!$A$100:$CX$265,MATCH(BA$3,'файл остатки'!$A$100:$A$228,0),MATCH($B16,'файл остатки'!$A$5:$CX$5,0)),INDEX('файл остатки'!$A$5:$CX$265,MATCH(BC$2,'файл остатки'!$A$5:$A$228,0),MATCH($B16,'файл остатки'!$A$5:$CX$5,0)))</f>
        <v>#N/A</v>
      </c>
      <c r="BD16" s="225" t="e">
        <f>INDEX('файл остатки'!$A$5:$CX$265,MATCH($H$1,'файл остатки'!$A$5:$A$228,0),MATCH($B16,'файл остатки'!$A$5:$CX$5,0))</f>
        <v>#N/A</v>
      </c>
      <c r="BE16" s="254" t="e">
        <f>IF(BA$3='файл остатки'!$B$1,INDEX('файл остатки'!$A$5:$CX$265,MATCH($C$1,'файл остатки'!$A$5:$A$228,0),MATCH($B16,'файл остатки'!$A$5:$CX$5,0)),AY16+AZ16-BA16-BC16)</f>
        <v>#N/A</v>
      </c>
      <c r="BF16" s="230"/>
      <c r="BG16" s="229"/>
      <c r="BH16" s="220"/>
      <c r="BI16" s="247" t="e">
        <f>IF(ISERROR(INDEX('файл остатки'!$A$5:$CX$265,MATCH(BI$2,'файл остатки'!$A$5:$A$228,0),MATCH($B16,'файл остатки'!$A$5:$CX$5,0))),INDEX('файл остатки'!$A$100:$CX$265,MATCH(BG$3,'файл остатки'!$A$100:$A$228,0),MATCH($B16,'файл остатки'!$A$5:$CX$5,0)),INDEX('файл остатки'!$A$5:$CX$265,MATCH(BI$2,'файл остатки'!$A$5:$A$228,0),MATCH($B16,'файл остатки'!$A$5:$CX$5,0)))</f>
        <v>#N/A</v>
      </c>
      <c r="BJ16" s="225" t="e">
        <f>INDEX('файл остатки'!$A$5:$CX$265,MATCH($H$1,'файл остатки'!$A$5:$A$228,0),MATCH($B16,'файл остатки'!$A$5:$CX$5,0))</f>
        <v>#N/A</v>
      </c>
      <c r="BK16" s="225" t="e">
        <f t="shared" si="0"/>
        <v>#N/A</v>
      </c>
      <c r="BL16" s="254" t="e">
        <f>IF(BG$3='файл остатки'!$B$1,INDEX('файл остатки'!$A$5:$CX$265,MATCH($C$1,'файл остатки'!$A$5:$A$228,0),MATCH($B16,'файл остатки'!$A$5:$CX$5,0)),BE16+BF16-BG16-BI16)</f>
        <v>#N/A</v>
      </c>
      <c r="BM16" s="230"/>
      <c r="BN16" s="229" t="e">
        <f t="shared" si="1"/>
        <v>#N/A</v>
      </c>
      <c r="BO16" s="220"/>
      <c r="BP16" s="247" t="e">
        <f>IF(ISERROR(INDEX('файл остатки'!$A$5:$CX$265,MATCH(BP$2,'файл остатки'!$A$5:$A$228,0),MATCH($B16,'файл остатки'!$A$5:$CX$5,0))),INDEX('файл остатки'!$A$100:$CX$265,MATCH(BN$3,'файл остатки'!$A$100:$A$228,0),MATCH($B16,'файл остатки'!$A$5:$CX$5,0)),INDEX('файл остатки'!$A$5:$CX$265,MATCH(BP$2,'файл остатки'!$A$5:$A$228,0),MATCH($B16,'файл остатки'!$A$5:$CX$5,0)))</f>
        <v>#N/A</v>
      </c>
      <c r="BQ16" s="225" t="e">
        <f>INDEX('файл остатки'!$A$5:$CX$265,MATCH($H$1,'файл остатки'!$A$5:$A$228,0),MATCH($B16,'файл остатки'!$A$5:$CX$5,0))</f>
        <v>#N/A</v>
      </c>
      <c r="BR16" s="254" t="e">
        <f>IF(BN$3='файл остатки'!$B$1,INDEX('файл остатки'!$A$5:$CX$265,MATCH($C$1,'файл остатки'!$A$5:$A$228,0),MATCH($B16,'файл остатки'!$A$5:$CX$5,0)),BL16+BM16-BN16-BP16)</f>
        <v>#N/A</v>
      </c>
      <c r="BS16" s="230"/>
      <c r="BT16" s="229" t="e">
        <f t="shared" si="2"/>
        <v>#N/A</v>
      </c>
      <c r="BU16" s="220"/>
      <c r="BV16" s="247" t="e">
        <f>IF(ISERROR(INDEX('файл остатки'!$A$5:$CX$265,MATCH(BV$2,'файл остатки'!$A$5:$A$228,0),MATCH($B16,'файл остатки'!$A$5:$CX$5,0))),INDEX('файл остатки'!$A$100:$CX$265,MATCH(BT$3,'файл остатки'!$A$100:$A$228,0),MATCH($B16,'файл остатки'!$A$5:$CX$5,0)),INDEX('файл остатки'!$A$5:$CX$265,MATCH(BV$2,'файл остатки'!$A$5:$A$228,0),MATCH($B16,'файл остатки'!$A$5:$CX$5,0)))</f>
        <v>#N/A</v>
      </c>
      <c r="BW16" s="225" t="e">
        <f>INDEX('файл остатки'!$A$5:$CX$265,MATCH($H$1,'файл остатки'!$A$5:$A$228,0),MATCH($B16,'файл остатки'!$A$5:$CX$5,0))</f>
        <v>#N/A</v>
      </c>
      <c r="BX16" s="254" t="e">
        <f>IF(BT$3='файл остатки'!$B$1,INDEX('файл остатки'!$A$5:$CX$265,MATCH($C$1,'файл остатки'!$A$5:$A$228,0),MATCH($B16,'файл остатки'!$A$5:$CX$5,0)),BR16+BS16-BT16-BV16)</f>
        <v>#N/A</v>
      </c>
      <c r="BY16" s="230"/>
      <c r="BZ16" s="229" t="e">
        <f t="shared" si="3"/>
        <v>#N/A</v>
      </c>
      <c r="CA16" s="220"/>
      <c r="CB16" s="247" t="e">
        <f>IF(ISERROR(INDEX('файл остатки'!$A$5:$CX$265,MATCH(CB$2,'файл остатки'!$A$5:$A$228,0),MATCH($B16,'файл остатки'!$A$5:$CX$5,0))),INDEX('файл остатки'!$A$100:$CX$265,MATCH(BZ$3,'файл остатки'!$A$100:$A$228,0),MATCH($B16,'файл остатки'!$A$5:$CX$5,0)),INDEX('файл остатки'!$A$5:$CX$265,MATCH(CB$2,'файл остатки'!$A$5:$A$228,0),MATCH($B16,'файл остатки'!$A$5:$CX$5,0)))</f>
        <v>#N/A</v>
      </c>
      <c r="CC16" s="225" t="e">
        <f>INDEX('файл остатки'!$A$5:$CX$265,MATCH($H$1,'файл остатки'!$A$5:$A$228,0),MATCH($B16,'файл остатки'!$A$5:$CX$5,0))</f>
        <v>#N/A</v>
      </c>
      <c r="CD16" s="254" t="e">
        <f>IF(BZ$3='файл остатки'!$B$1,INDEX('файл остатки'!$A$5:$CX$265,MATCH($C$1,'файл остатки'!$A$5:$A$228,0),MATCH($B16,'файл остатки'!$A$5:$CX$5,0)),BX16+BY16-BZ16-CB16)</f>
        <v>#N/A</v>
      </c>
      <c r="CE16" s="230"/>
      <c r="CH16" s="229">
        <f t="shared" si="4"/>
        <v>-91</v>
      </c>
      <c r="CI16" s="220"/>
      <c r="CJ16" s="229" t="e">
        <f t="shared" si="5"/>
        <v>#N/A</v>
      </c>
      <c r="CK16" s="220"/>
      <c r="CO16" s="235" t="e">
        <f>+INDEX('файл остатки'!$A$5:$CX$265,MATCH(CO$2,'файл остатки'!$A$5:$A$228,0),MATCH($B16,'файл остатки'!$A$5:$CX$5,0))</f>
        <v>#N/A</v>
      </c>
    </row>
    <row r="17" spans="1:93" ht="24" customHeight="1">
      <c r="A17" s="167" t="str">
        <f>A14</f>
        <v>Unagrande</v>
      </c>
      <c r="B17" s="217" t="s">
        <v>93</v>
      </c>
      <c r="C17" s="257" t="e">
        <f>INDEX('файл остатки'!$A$5:$CX$265,MATCH($C$1,'файл остатки'!$A$5:$A$228,0),MATCH(B17,'файл остатки'!$A$5:$CX$5,0))</f>
        <v>#N/A</v>
      </c>
      <c r="D17" s="261"/>
      <c r="E17" s="229"/>
      <c r="F17" s="220"/>
      <c r="G17" s="247" t="e">
        <f>IF(ISERROR(INDEX('файл остатки'!$A$5:$CX$265,MATCH(G$2,'файл остатки'!$A$5:$A$228,0),MATCH($B17,'файл остатки'!$A$5:$CX$5,0))),INDEX('файл остатки'!$A$100:$CX$265,MATCH(E$3,'файл остатки'!$A$100:$A$228,0),MATCH($B17,'файл остатки'!$A$5:$CX$5,0)),INDEX('файл остатки'!$A$5:$CX$265,MATCH(G$2,'файл остатки'!$A$5:$A$228,0),MATCH($B17,'файл остатки'!$A$5:$CX$5,0)))</f>
        <v>#N/A</v>
      </c>
      <c r="H17" s="225" t="e">
        <f>INDEX('файл остатки'!$A$5:$CX$265,MATCH($H$1,'файл остатки'!$A$5:$A$228,0),MATCH($B17,'файл остатки'!$A$5:$CX$5,0))</f>
        <v>#N/A</v>
      </c>
      <c r="I17" s="254" t="e">
        <f>IF(E$3='файл остатки'!$B$1,INDEX('файл остатки'!$A$5:$CX$265,MATCH($C$1,'файл остатки'!$A$5:$A$228,0),MATCH($B17,'файл остатки'!$A$5:$CX$5,0)),C17+D17-E17-G17)</f>
        <v>#N/A</v>
      </c>
      <c r="J17" s="230"/>
      <c r="K17" s="229">
        <v>-194.4</v>
      </c>
      <c r="L17" s="220"/>
      <c r="M17" s="247" t="e">
        <f>IF(ISERROR(INDEX('файл остатки'!$A$5:$CX$265,MATCH(M$2,'файл остатки'!$A$5:$A$228,0),MATCH($B17,'файл остатки'!$A$5:$CX$5,0))),INDEX('файл остатки'!$A$100:$CX$265,MATCH(K$3,'файл остатки'!$A$100:$A$228,0),MATCH($B17,'файл остатки'!$A$5:$CX$5,0)),INDEX('файл остатки'!$A$5:$CX$265,MATCH(M$2,'файл остатки'!$A$5:$A$228,0),MATCH($B17,'файл остатки'!$A$5:$CX$5,0)))</f>
        <v>#N/A</v>
      </c>
      <c r="N17" s="225" t="e">
        <f>INDEX('файл остатки'!$A$5:$CX$265,MATCH($H$1,'файл остатки'!$A$5:$A$228,0),MATCH($B17,'файл остатки'!$A$5:$CX$5,0))</f>
        <v>#N/A</v>
      </c>
      <c r="O17" s="254" t="e">
        <f>IF(K$3='файл остатки'!$B$1,INDEX('файл остатки'!$A$5:$CX$265,MATCH($C$1,'файл остатки'!$A$5:$A$228,0),MATCH($B17,'файл остатки'!$A$5:$CX$5,0)),I17+J17-K17-M17)</f>
        <v>#N/A</v>
      </c>
      <c r="P17" s="230"/>
      <c r="Q17" s="229"/>
      <c r="R17" s="220"/>
      <c r="S17" s="247" t="e">
        <f>IF(ISERROR(INDEX('файл остатки'!$A$5:$CX$265,MATCH(S$2,'файл остатки'!$A$5:$A$228,0),MATCH($B17,'файл остатки'!$A$5:$CX$5,0))),INDEX('файл остатки'!$A$100:$CX$265,MATCH(Q$3,'файл остатки'!$A$100:$A$228,0),MATCH($B17,'файл остатки'!$A$5:$CX$5,0)),INDEX('файл остатки'!$A$5:$CX$265,MATCH(S$2,'файл остатки'!$A$5:$A$228,0),MATCH($B17,'файл остатки'!$A$5:$CX$5,0)))</f>
        <v>#N/A</v>
      </c>
      <c r="T17" s="225" t="e">
        <f>INDEX('файл остатки'!$A$5:$CX$265,MATCH($H$1,'файл остатки'!$A$5:$A$228,0),MATCH($B17,'файл остатки'!$A$5:$CX$5,0))</f>
        <v>#N/A</v>
      </c>
      <c r="U17" s="254" t="e">
        <f>IF(Q$3='файл остатки'!$B$1,INDEX('файл остатки'!$A$5:$CX$265,MATCH($C$1,'файл остатки'!$A$5:$A$228,0),MATCH($B17,'файл остатки'!$A$5:$CX$5,0)),O17+P17-Q17-S17)</f>
        <v>#N/A</v>
      </c>
      <c r="V17" s="230"/>
      <c r="W17" s="229"/>
      <c r="X17" s="220"/>
      <c r="Y17" s="247" t="e">
        <f>IF(ISERROR(INDEX('файл остатки'!$A$5:$CX$265,MATCH(Y$2,'файл остатки'!$A$5:$A$228,0),MATCH($B17,'файл остатки'!$A$5:$CX$5,0))),INDEX('файл остатки'!$A$100:$CX$265,MATCH(W$3,'файл остатки'!$A$100:$A$228,0),MATCH($B17,'файл остатки'!$A$5:$CX$5,0)),INDEX('файл остатки'!$A$5:$CX$265,MATCH(Y$2,'файл остатки'!$A$5:$A$228,0),MATCH($B17,'файл остатки'!$A$5:$CX$5,0)))</f>
        <v>#N/A</v>
      </c>
      <c r="Z17" s="225" t="e">
        <f>INDEX('файл остатки'!$A$5:$CX$265,MATCH($H$1,'файл остатки'!$A$5:$A$228,0),MATCH($B17,'файл остатки'!$A$5:$CX$5,0))</f>
        <v>#N/A</v>
      </c>
      <c r="AA17" s="254" t="e">
        <f>IF(W$3='файл остатки'!$B$1,INDEX('файл остатки'!$A$5:$CX$265,MATCH($C$1,'файл остатки'!$A$5:$A$228,0),MATCH($B17,'файл остатки'!$A$5:$CX$5,0)),U17+V17-W17-Y17)</f>
        <v>#N/A</v>
      </c>
      <c r="AB17" s="230"/>
      <c r="AC17" s="229">
        <v>-68</v>
      </c>
      <c r="AD17" s="220"/>
      <c r="AE17" s="247" t="e">
        <f>IF(ISERROR(INDEX('файл остатки'!$A$5:$CX$265,MATCH(AE$2,'файл остатки'!$A$5:$A$228,0),MATCH($B17,'файл остатки'!$A$5:$CX$5,0))),INDEX('файл остатки'!$A$100:$CX$265,MATCH(AC$3,'файл остатки'!$A$100:$A$228,0),MATCH($B17,'файл остатки'!$A$5:$CX$5,0)),INDEX('файл остатки'!$A$5:$CX$265,MATCH(AE$2,'файл остатки'!$A$5:$A$228,0),MATCH($B17,'файл остатки'!$A$5:$CX$5,0)))</f>
        <v>#N/A</v>
      </c>
      <c r="AF17" s="225" t="e">
        <f>INDEX('файл остатки'!$A$5:$CX$265,MATCH($H$1,'файл остатки'!$A$5:$A$228,0),MATCH($B17,'файл остатки'!$A$5:$CX$5,0))</f>
        <v>#N/A</v>
      </c>
      <c r="AG17" s="254" t="e">
        <f>IF(AC$3='файл остатки'!$B$1,INDEX('файл остатки'!$A$5:$CX$265,MATCH($C$1,'файл остатки'!$A$5:$A$228,0),MATCH($B17,'файл остатки'!$A$5:$CX$5,0)),AA17+AB17-AC17-AE17)</f>
        <v>#N/A</v>
      </c>
      <c r="AH17" s="230"/>
      <c r="AI17" s="229">
        <v>-34.833333333333329</v>
      </c>
      <c r="AJ17" s="220"/>
      <c r="AK17" s="247" t="e">
        <f>IF(ISERROR(INDEX('файл остатки'!$A$5:$CX$265,MATCH(AK$2,'файл остатки'!$A$5:$A$228,0),MATCH($B17,'файл остатки'!$A$5:$CX$5,0))),INDEX('файл остатки'!$A$100:$CX$265,MATCH(AI$3,'файл остатки'!$A$100:$A$228,0),MATCH($B17,'файл остатки'!$A$5:$CX$5,0)),INDEX('файл остатки'!$A$5:$CX$265,MATCH(AK$2,'файл остатки'!$A$5:$A$228,0),MATCH($B17,'файл остатки'!$A$5:$CX$5,0)))</f>
        <v>#N/A</v>
      </c>
      <c r="AL17" s="225" t="e">
        <f>INDEX('файл остатки'!$A$5:$CX$265,MATCH($H$1,'файл остатки'!$A$5:$A$228,0),MATCH($B17,'файл остатки'!$A$5:$CX$5,0))</f>
        <v>#N/A</v>
      </c>
      <c r="AM17" s="254" t="e">
        <f>IF(AI$3='файл остатки'!$B$1,INDEX('файл остатки'!$A$5:$CX$265,MATCH($C$1,'файл остатки'!$A$5:$A$228,0),MATCH($B17,'файл остатки'!$A$5:$CX$5,0)),AG17+AH17-AI17-AK17)</f>
        <v>#N/A</v>
      </c>
      <c r="AN17" s="230"/>
      <c r="AO17" s="229"/>
      <c r="AP17" s="220"/>
      <c r="AQ17" s="247" t="e">
        <f>IF(ISERROR(INDEX('файл остатки'!$A$5:$CX$265,MATCH(AQ$2,'файл остатки'!$A$5:$A$228,0),MATCH($B17,'файл остатки'!$A$5:$CX$5,0))),INDEX('файл остатки'!$A$100:$CX$265,MATCH(AO$3,'файл остатки'!$A$100:$A$228,0),MATCH($B17,'файл остатки'!$A$5:$CX$5,0)),INDEX('файл остатки'!$A$5:$CX$265,MATCH(AQ$2,'файл остатки'!$A$5:$A$228,0),MATCH($B17,'файл остатки'!$A$5:$CX$5,0)))</f>
        <v>#N/A</v>
      </c>
      <c r="AR17" s="225" t="e">
        <f>INDEX('файл остатки'!$A$5:$CX$265,MATCH($H$1,'файл остатки'!$A$5:$A$228,0),MATCH($B17,'файл остатки'!$A$5:$CX$5,0))</f>
        <v>#N/A</v>
      </c>
      <c r="AS17" s="254" t="e">
        <f>IF(AO$3='файл остатки'!$B$1,INDEX('файл остатки'!$A$5:$CX$265,MATCH($C$1,'файл остатки'!$A$5:$A$228,0),MATCH($B17,'файл остатки'!$A$5:$CX$5,0)),AM17+AN17-AO17-AQ17)</f>
        <v>#N/A</v>
      </c>
      <c r="AT17" s="230"/>
      <c r="AU17" s="229"/>
      <c r="AV17" s="220"/>
      <c r="AW17" s="247" t="e">
        <f>IF(ISERROR(INDEX('файл остатки'!$A$5:$CX$265,MATCH(AW$2,'файл остатки'!$A$5:$A$228,0),MATCH($B17,'файл остатки'!$A$5:$CX$5,0))),INDEX('файл остатки'!$A$100:$CX$265,MATCH(AU$3,'файл остатки'!$A$100:$A$228,0),MATCH($B17,'файл остатки'!$A$5:$CX$5,0)),INDEX('файл остатки'!$A$5:$CX$265,MATCH(AW$2,'файл остатки'!$A$5:$A$228,0),MATCH($B17,'файл остатки'!$A$5:$CX$5,0)))</f>
        <v>#N/A</v>
      </c>
      <c r="AX17" s="225" t="e">
        <f>INDEX('файл остатки'!$A$5:$CX$265,MATCH($H$1,'файл остатки'!$A$5:$A$228,0),MATCH($B17,'файл остатки'!$A$5:$CX$5,0))</f>
        <v>#N/A</v>
      </c>
      <c r="AY17" s="254" t="e">
        <f>IF(AU$3='файл остатки'!$B$1,INDEX('файл остатки'!$A$5:$CX$265,MATCH($C$1,'файл остатки'!$A$5:$A$228,0),MATCH($B17,'файл остатки'!$A$5:$CX$5,0)),AS17+AT17-AU17-AW17)</f>
        <v>#N/A</v>
      </c>
      <c r="AZ17" s="230"/>
      <c r="BA17" s="229">
        <v>-83</v>
      </c>
      <c r="BB17" s="220"/>
      <c r="BC17" s="247" t="e">
        <f>IF(ISERROR(INDEX('файл остатки'!$A$5:$CX$265,MATCH(BC$2,'файл остатки'!$A$5:$A$228,0),MATCH($B17,'файл остатки'!$A$5:$CX$5,0))),INDEX('файл остатки'!$A$100:$CX$265,MATCH(BA$3,'файл остатки'!$A$100:$A$228,0),MATCH($B17,'файл остатки'!$A$5:$CX$5,0)),INDEX('файл остатки'!$A$5:$CX$265,MATCH(BC$2,'файл остатки'!$A$5:$A$228,0),MATCH($B17,'файл остатки'!$A$5:$CX$5,0)))</f>
        <v>#N/A</v>
      </c>
      <c r="BD17" s="225" t="e">
        <f>INDEX('файл остатки'!$A$5:$CX$265,MATCH($H$1,'файл остатки'!$A$5:$A$228,0),MATCH($B17,'файл остатки'!$A$5:$CX$5,0))</f>
        <v>#N/A</v>
      </c>
      <c r="BE17" s="254" t="e">
        <f>IF(BA$3='файл остатки'!$B$1,INDEX('файл остатки'!$A$5:$CX$265,MATCH($C$1,'файл остатки'!$A$5:$A$228,0),MATCH($B17,'файл остатки'!$A$5:$CX$5,0)),AY17+AZ17-BA17-BC17)</f>
        <v>#N/A</v>
      </c>
      <c r="BF17" s="230"/>
      <c r="BG17" s="229"/>
      <c r="BH17" s="220"/>
      <c r="BI17" s="247" t="e">
        <f>IF(ISERROR(INDEX('файл остатки'!$A$5:$CX$265,MATCH(BI$2,'файл остатки'!$A$5:$A$228,0),MATCH($B17,'файл остатки'!$A$5:$CX$5,0))),INDEX('файл остатки'!$A$100:$CX$265,MATCH(BG$3,'файл остатки'!$A$100:$A$228,0),MATCH($B17,'файл остатки'!$A$5:$CX$5,0)),INDEX('файл остатки'!$A$5:$CX$265,MATCH(BI$2,'файл остатки'!$A$5:$A$228,0),MATCH($B17,'файл остатки'!$A$5:$CX$5,0)))</f>
        <v>#N/A</v>
      </c>
      <c r="BJ17" s="225" t="e">
        <f>INDEX('файл остатки'!$A$5:$CX$265,MATCH($H$1,'файл остатки'!$A$5:$A$228,0),MATCH($B17,'файл остатки'!$A$5:$CX$5,0))</f>
        <v>#N/A</v>
      </c>
      <c r="BK17" s="225" t="e">
        <f t="shared" si="0"/>
        <v>#N/A</v>
      </c>
      <c r="BL17" s="254" t="e">
        <f>IF(BG$3='файл остатки'!$B$1,INDEX('файл остатки'!$A$5:$CX$265,MATCH($C$1,'файл остатки'!$A$5:$A$228,0),MATCH($B17,'файл остатки'!$A$5:$CX$5,0)),BE17+BF17-BG17-BI17)</f>
        <v>#N/A</v>
      </c>
      <c r="BM17" s="230"/>
      <c r="BN17" s="229" t="e">
        <f t="shared" si="1"/>
        <v>#N/A</v>
      </c>
      <c r="BO17" s="220"/>
      <c r="BP17" s="247" t="e">
        <f>IF(ISERROR(INDEX('файл остатки'!$A$5:$CX$265,MATCH(BP$2,'файл остатки'!$A$5:$A$228,0),MATCH($B17,'файл остатки'!$A$5:$CX$5,0))),INDEX('файл остатки'!$A$100:$CX$265,MATCH(BN$3,'файл остатки'!$A$100:$A$228,0),MATCH($B17,'файл остатки'!$A$5:$CX$5,0)),INDEX('файл остатки'!$A$5:$CX$265,MATCH(BP$2,'файл остатки'!$A$5:$A$228,0),MATCH($B17,'файл остатки'!$A$5:$CX$5,0)))</f>
        <v>#N/A</v>
      </c>
      <c r="BQ17" s="225" t="e">
        <f>INDEX('файл остатки'!$A$5:$CX$265,MATCH($H$1,'файл остатки'!$A$5:$A$228,0),MATCH($B17,'файл остатки'!$A$5:$CX$5,0))</f>
        <v>#N/A</v>
      </c>
      <c r="BR17" s="254" t="e">
        <f>IF(BN$3='файл остатки'!$B$1,INDEX('файл остатки'!$A$5:$CX$265,MATCH($C$1,'файл остатки'!$A$5:$A$228,0),MATCH($B17,'файл остатки'!$A$5:$CX$5,0)),BL17+BM17-BN17-BP17)</f>
        <v>#N/A</v>
      </c>
      <c r="BS17" s="230"/>
      <c r="BT17" s="229" t="e">
        <f t="shared" si="2"/>
        <v>#N/A</v>
      </c>
      <c r="BU17" s="220"/>
      <c r="BV17" s="247" t="e">
        <f>IF(ISERROR(INDEX('файл остатки'!$A$5:$CX$265,MATCH(BV$2,'файл остатки'!$A$5:$A$228,0),MATCH($B17,'файл остатки'!$A$5:$CX$5,0))),INDEX('файл остатки'!$A$100:$CX$265,MATCH(BT$3,'файл остатки'!$A$100:$A$228,0),MATCH($B17,'файл остатки'!$A$5:$CX$5,0)),INDEX('файл остатки'!$A$5:$CX$265,MATCH(BV$2,'файл остатки'!$A$5:$A$228,0),MATCH($B17,'файл остатки'!$A$5:$CX$5,0)))</f>
        <v>#N/A</v>
      </c>
      <c r="BW17" s="225" t="e">
        <f>INDEX('файл остатки'!$A$5:$CX$265,MATCH($H$1,'файл остатки'!$A$5:$A$228,0),MATCH($B17,'файл остатки'!$A$5:$CX$5,0))</f>
        <v>#N/A</v>
      </c>
      <c r="BX17" s="254" t="e">
        <f>IF(BT$3='файл остатки'!$B$1,INDEX('файл остатки'!$A$5:$CX$265,MATCH($C$1,'файл остатки'!$A$5:$A$228,0),MATCH($B17,'файл остатки'!$A$5:$CX$5,0)),BR17+BS17-BT17-BV17)</f>
        <v>#N/A</v>
      </c>
      <c r="BY17" s="230"/>
      <c r="BZ17" s="229" t="e">
        <f t="shared" si="3"/>
        <v>#N/A</v>
      </c>
      <c r="CA17" s="220"/>
      <c r="CB17" s="247" t="e">
        <f>IF(ISERROR(INDEX('файл остатки'!$A$5:$CX$265,MATCH(CB$2,'файл остатки'!$A$5:$A$228,0),MATCH($B17,'файл остатки'!$A$5:$CX$5,0))),INDEX('файл остатки'!$A$100:$CX$265,MATCH(BZ$3,'файл остатки'!$A$100:$A$228,0),MATCH($B17,'файл остатки'!$A$5:$CX$5,0)),INDEX('файл остатки'!$A$5:$CX$265,MATCH(CB$2,'файл остатки'!$A$5:$A$228,0),MATCH($B17,'файл остатки'!$A$5:$CX$5,0)))</f>
        <v>#N/A</v>
      </c>
      <c r="CC17" s="225" t="e">
        <f>INDEX('файл остатки'!$A$5:$CX$265,MATCH($H$1,'файл остатки'!$A$5:$A$228,0),MATCH($B17,'файл остатки'!$A$5:$CX$5,0))</f>
        <v>#N/A</v>
      </c>
      <c r="CD17" s="254" t="e">
        <f>IF(BZ$3='файл остатки'!$B$1,INDEX('файл остатки'!$A$5:$CX$265,MATCH($C$1,'файл остатки'!$A$5:$A$228,0),MATCH($B17,'файл остатки'!$A$5:$CX$5,0)),BX17+BY17-BZ17-CB17)</f>
        <v>#N/A</v>
      </c>
      <c r="CE17" s="230"/>
      <c r="CH17" s="229">
        <f t="shared" si="4"/>
        <v>-380.23333333333329</v>
      </c>
      <c r="CI17" s="220"/>
      <c r="CJ17" s="229" t="e">
        <f t="shared" si="5"/>
        <v>#N/A</v>
      </c>
      <c r="CK17" s="220"/>
      <c r="CO17" s="235" t="e">
        <f>+INDEX('файл остатки'!$A$5:$CX$265,MATCH(CO$2,'файл остатки'!$A$5:$A$228,0),MATCH($B17,'файл остатки'!$A$5:$CX$5,0))</f>
        <v>#N/A</v>
      </c>
    </row>
    <row r="18" spans="1:93" ht="24" customHeight="1">
      <c r="A18" s="167"/>
      <c r="B18" s="217"/>
      <c r="C18" s="257"/>
      <c r="D18" s="261"/>
      <c r="E18" s="229"/>
      <c r="F18" s="220"/>
      <c r="G18" s="247"/>
      <c r="H18" s="225"/>
      <c r="I18" s="254"/>
      <c r="J18" s="230"/>
      <c r="K18" s="229"/>
      <c r="L18" s="220"/>
      <c r="M18" s="247"/>
      <c r="N18" s="225"/>
      <c r="O18" s="254"/>
      <c r="P18" s="230"/>
      <c r="Q18" s="229">
        <v>0</v>
      </c>
      <c r="R18" s="220"/>
      <c r="S18" s="247"/>
      <c r="T18" s="225"/>
      <c r="U18" s="254"/>
      <c r="V18" s="230"/>
      <c r="W18" s="229"/>
      <c r="X18" s="220"/>
      <c r="Y18" s="247"/>
      <c r="Z18" s="225"/>
      <c r="AA18" s="254"/>
      <c r="AB18" s="230"/>
      <c r="AC18" s="229"/>
      <c r="AD18" s="220"/>
      <c r="AE18" s="247"/>
      <c r="AF18" s="225"/>
      <c r="AG18" s="254"/>
      <c r="AH18" s="230"/>
      <c r="AI18" s="229"/>
      <c r="AJ18" s="220"/>
      <c r="AK18" s="247"/>
      <c r="AL18" s="225"/>
      <c r="AM18" s="254"/>
      <c r="AN18" s="230"/>
      <c r="AO18" s="229"/>
      <c r="AP18" s="220"/>
      <c r="AQ18" s="247"/>
      <c r="AR18" s="225"/>
      <c r="AS18" s="254"/>
      <c r="AT18" s="230"/>
      <c r="AU18" s="229"/>
      <c r="AV18" s="220"/>
      <c r="AW18" s="247"/>
      <c r="AX18" s="225"/>
      <c r="AY18" s="254"/>
      <c r="AZ18" s="230"/>
      <c r="BA18" s="229"/>
      <c r="BB18" s="220"/>
      <c r="BC18" s="247"/>
      <c r="BD18" s="225"/>
      <c r="BE18" s="254"/>
      <c r="BF18" s="230"/>
      <c r="BG18" s="229"/>
      <c r="BH18" s="220"/>
      <c r="BI18" s="247"/>
      <c r="BJ18" s="225"/>
      <c r="BK18" s="225">
        <f t="shared" si="0"/>
        <v>0</v>
      </c>
      <c r="BL18" s="254"/>
      <c r="BM18" s="230"/>
      <c r="BN18" s="229"/>
      <c r="BO18" s="220"/>
      <c r="BP18" s="247"/>
      <c r="BQ18" s="225"/>
      <c r="BR18" s="254"/>
      <c r="BS18" s="230"/>
      <c r="BT18" s="229"/>
      <c r="BU18" s="220"/>
      <c r="BV18" s="247"/>
      <c r="BW18" s="225"/>
      <c r="BX18" s="254"/>
      <c r="BY18" s="230"/>
      <c r="BZ18" s="229"/>
      <c r="CA18" s="220"/>
      <c r="CB18" s="247"/>
      <c r="CC18" s="225"/>
      <c r="CD18" s="254"/>
      <c r="CE18" s="230"/>
      <c r="CH18" s="229"/>
      <c r="CI18" s="220"/>
      <c r="CJ18" s="229"/>
      <c r="CK18" s="220"/>
      <c r="CO18" s="235"/>
    </row>
    <row r="19" spans="1:93" s="224" customFormat="1" ht="24" customHeight="1">
      <c r="C19" s="227"/>
      <c r="D19" s="221"/>
      <c r="E19" s="227"/>
      <c r="F19" s="263"/>
      <c r="G19" s="220"/>
      <c r="H19" s="220"/>
      <c r="I19" s="220"/>
      <c r="J19" s="228"/>
      <c r="K19" s="227"/>
      <c r="L19" s="263"/>
      <c r="M19" s="220"/>
      <c r="N19" s="220"/>
      <c r="O19" s="220"/>
      <c r="P19" s="228"/>
      <c r="Q19" s="227"/>
      <c r="R19" s="263"/>
      <c r="S19" s="220"/>
      <c r="T19" s="220"/>
      <c r="U19" s="220"/>
      <c r="V19" s="228"/>
      <c r="W19" s="227"/>
      <c r="X19" s="263"/>
      <c r="Y19" s="220"/>
      <c r="Z19" s="220"/>
      <c r="AA19" s="220"/>
      <c r="AB19" s="228"/>
      <c r="AC19" s="227"/>
      <c r="AD19" s="263"/>
      <c r="AE19" s="220"/>
      <c r="AF19" s="220"/>
      <c r="AG19" s="220"/>
      <c r="AH19" s="228"/>
      <c r="AI19" s="227"/>
      <c r="AJ19" s="263"/>
      <c r="AK19" s="220"/>
      <c r="AL19" s="220"/>
      <c r="AM19" s="220"/>
      <c r="AN19" s="228"/>
      <c r="AO19" s="227"/>
      <c r="AP19" s="263"/>
      <c r="AQ19" s="220"/>
      <c r="AR19" s="220"/>
      <c r="AS19" s="220"/>
      <c r="AT19" s="228"/>
      <c r="AU19" s="227"/>
      <c r="AV19" s="263"/>
      <c r="AW19" s="220"/>
      <c r="AX19" s="220"/>
      <c r="AY19" s="220"/>
      <c r="AZ19" s="228"/>
      <c r="BA19" s="227"/>
      <c r="BB19" s="263"/>
      <c r="BC19" s="220"/>
      <c r="BD19" s="220"/>
      <c r="BE19" s="220"/>
      <c r="BF19" s="228"/>
      <c r="BG19" s="227"/>
      <c r="BH19" s="263"/>
      <c r="BI19" s="220"/>
      <c r="BJ19" s="220"/>
      <c r="BK19" s="220"/>
      <c r="BL19" s="220"/>
      <c r="BM19" s="228"/>
      <c r="BN19" s="227"/>
      <c r="BO19" s="263"/>
      <c r="BP19" s="220"/>
      <c r="BQ19" s="220"/>
      <c r="BR19" s="220"/>
      <c r="BS19" s="228"/>
      <c r="BT19" s="227"/>
      <c r="BU19" s="263"/>
      <c r="BV19" s="220"/>
      <c r="BW19" s="220"/>
      <c r="BX19" s="220"/>
      <c r="BY19" s="228"/>
      <c r="BZ19" s="227"/>
      <c r="CA19" s="263"/>
      <c r="CB19" s="220"/>
      <c r="CC19" s="220"/>
      <c r="CD19" s="220"/>
      <c r="CE19" s="228"/>
      <c r="CH19" s="229"/>
      <c r="CI19" s="263"/>
      <c r="CJ19" s="229"/>
      <c r="CK19" s="263"/>
      <c r="CO19" s="275"/>
    </row>
    <row r="20" spans="1:93" ht="24" customHeight="1">
      <c r="A20" s="168" t="s">
        <v>19</v>
      </c>
      <c r="B20" s="218" t="s">
        <v>174</v>
      </c>
      <c r="C20" s="257" t="e">
        <f>INDEX('файл остатки'!$A$5:$CX$265,MATCH($C$1,'файл остатки'!$A$5:$A$228,0),MATCH(B20,'файл остатки'!$A$5:$CX$5,0))</f>
        <v>#N/A</v>
      </c>
      <c r="D20" s="261"/>
      <c r="E20" s="229"/>
      <c r="F20" s="220"/>
      <c r="G20" s="247" t="e">
        <f>IF(ISERROR(INDEX('файл остатки'!$A$5:$CX$265,MATCH(G$2,'файл остатки'!$A$5:$A$228,0),MATCH($B20,'файл остатки'!$A$5:$CX$5,0))),INDEX('файл остатки'!$A$100:$CX$265,MATCH(E$3,'файл остатки'!$A$100:$A$228,0),MATCH($B20,'файл остатки'!$A$5:$CX$5,0)),INDEX('файл остатки'!$A$5:$CX$265,MATCH(G$2,'файл остатки'!$A$5:$A$228,0),MATCH($B20,'файл остатки'!$A$5:$CX$5,0)))</f>
        <v>#N/A</v>
      </c>
      <c r="H20" s="225" t="e">
        <f>INDEX('файл остатки'!$A$5:$CX$265,MATCH($H$1,'файл остатки'!$A$5:$A$228,0),MATCH($B20,'файл остатки'!$A$5:$CX$5,0))</f>
        <v>#N/A</v>
      </c>
      <c r="I20" s="254" t="e">
        <f>IF(E$3='файл остатки'!$B$1,INDEX('файл остатки'!$A$5:$CX$265,MATCH($C$1,'файл остатки'!$A$5:$A$228,0),MATCH($B20,'файл остатки'!$A$5:$CX$5,0)),C20+D20-E20-G20)</f>
        <v>#N/A</v>
      </c>
      <c r="J20" s="230"/>
      <c r="K20" s="229">
        <v>-350</v>
      </c>
      <c r="L20" s="220"/>
      <c r="M20" s="247" t="e">
        <f>IF(ISERROR(INDEX('файл остатки'!$A$5:$CX$265,MATCH(M$2,'файл остатки'!$A$5:$A$228,0),MATCH($B20,'файл остатки'!$A$5:$CX$5,0))),INDEX('файл остатки'!$A$100:$CX$265,MATCH(K$3,'файл остатки'!$A$100:$A$228,0),MATCH($B20,'файл остатки'!$A$5:$CX$5,0)),INDEX('файл остатки'!$A$5:$CX$265,MATCH(M$2,'файл остатки'!$A$5:$A$228,0),MATCH($B20,'файл остатки'!$A$5:$CX$5,0)))</f>
        <v>#N/A</v>
      </c>
      <c r="N20" s="225" t="e">
        <f>INDEX('файл остатки'!$A$5:$CX$265,MATCH($H$1,'файл остатки'!$A$5:$A$228,0),MATCH($B20,'файл остатки'!$A$5:$CX$5,0))</f>
        <v>#N/A</v>
      </c>
      <c r="O20" s="254" t="e">
        <f>IF(K$3='файл остатки'!$B$1,INDEX('файл остатки'!$A$5:$CX$265,MATCH($C$1,'файл остатки'!$A$5:$A$228,0),MATCH($B20,'файл остатки'!$A$5:$CX$5,0)),I20+J20-K20-M20)</f>
        <v>#N/A</v>
      </c>
      <c r="P20" s="230">
        <v>169.09</v>
      </c>
      <c r="Q20" s="229"/>
      <c r="R20" s="220"/>
      <c r="S20" s="247" t="e">
        <f>IF(ISERROR(INDEX('файл остатки'!$A$5:$CX$265,MATCH(S$2,'файл остатки'!$A$5:$A$228,0),MATCH($B20,'файл остатки'!$A$5:$CX$5,0))),INDEX('файл остатки'!$A$100:$CX$265,MATCH(Q$3,'файл остатки'!$A$100:$A$228,0),MATCH($B20,'файл остатки'!$A$5:$CX$5,0)),INDEX('файл остатки'!$A$5:$CX$265,MATCH(S$2,'файл остатки'!$A$5:$A$228,0),MATCH($B20,'файл остатки'!$A$5:$CX$5,0)))</f>
        <v>#N/A</v>
      </c>
      <c r="T20" s="225" t="e">
        <f>INDEX('файл остатки'!$A$5:$CX$265,MATCH($H$1,'файл остатки'!$A$5:$A$228,0),MATCH($B20,'файл остатки'!$A$5:$CX$5,0))</f>
        <v>#N/A</v>
      </c>
      <c r="U20" s="254" t="e">
        <f>IF(Q$3='файл остатки'!$B$1,INDEX('файл остатки'!$A$5:$CX$265,MATCH($C$1,'файл остатки'!$A$5:$A$228,0),MATCH($B20,'файл остатки'!$A$5:$CX$5,0)),O20+P20-Q20-S20)</f>
        <v>#N/A</v>
      </c>
      <c r="V20" s="230"/>
      <c r="W20" s="229"/>
      <c r="X20" s="220"/>
      <c r="Y20" s="247" t="e">
        <f>IF(ISERROR(INDEX('файл остатки'!$A$5:$CX$265,MATCH(Y$2,'файл остатки'!$A$5:$A$228,0),MATCH($B20,'файл остатки'!$A$5:$CX$5,0))),INDEX('файл остатки'!$A$100:$CX$265,MATCH(W$3,'файл остатки'!$A$100:$A$228,0),MATCH($B20,'файл остатки'!$A$5:$CX$5,0)),INDEX('файл остатки'!$A$5:$CX$265,MATCH(Y$2,'файл остатки'!$A$5:$A$228,0),MATCH($B20,'файл остатки'!$A$5:$CX$5,0)))</f>
        <v>#N/A</v>
      </c>
      <c r="Z20" s="225" t="e">
        <f>INDEX('файл остатки'!$A$5:$CX$265,MATCH($H$1,'файл остатки'!$A$5:$A$228,0),MATCH($B20,'файл остатки'!$A$5:$CX$5,0))</f>
        <v>#N/A</v>
      </c>
      <c r="AA20" s="254" t="e">
        <f>IF(W$3='файл остатки'!$B$1,INDEX('файл остатки'!$A$5:$CX$265,MATCH($C$1,'файл остатки'!$A$5:$A$228,0),MATCH($B20,'файл остатки'!$A$5:$CX$5,0)),U20+V20-W20-Y20)</f>
        <v>#N/A</v>
      </c>
      <c r="AB20" s="230"/>
      <c r="AC20" s="229">
        <v>-40.261537198226335</v>
      </c>
      <c r="AD20" s="220"/>
      <c r="AE20" s="247" t="e">
        <f>IF(ISERROR(INDEX('файл остатки'!$A$5:$CX$265,MATCH(AE$2,'файл остатки'!$A$5:$A$228,0),MATCH($B20,'файл остатки'!$A$5:$CX$5,0))),INDEX('файл остатки'!$A$100:$CX$265,MATCH(AC$3,'файл остатки'!$A$100:$A$228,0),MATCH($B20,'файл остатки'!$A$5:$CX$5,0)),INDEX('файл остатки'!$A$5:$CX$265,MATCH(AE$2,'файл остатки'!$A$5:$A$228,0),MATCH($B20,'файл остатки'!$A$5:$CX$5,0)))</f>
        <v>#N/A</v>
      </c>
      <c r="AF20" s="225" t="e">
        <f>INDEX('файл остатки'!$A$5:$CX$265,MATCH($H$1,'файл остатки'!$A$5:$A$228,0),MATCH($B20,'файл остатки'!$A$5:$CX$5,0))</f>
        <v>#N/A</v>
      </c>
      <c r="AG20" s="254" t="e">
        <f>IF(AC$3='файл остатки'!$B$1,INDEX('файл остатки'!$A$5:$CX$265,MATCH($C$1,'файл остатки'!$A$5:$A$228,0),MATCH($B20,'файл остатки'!$A$5:$CX$5,0)),AA20+AB20-AC20-AE20)</f>
        <v>#N/A</v>
      </c>
      <c r="AH20" s="230"/>
      <c r="AI20" s="229">
        <v>-267.16666666666669</v>
      </c>
      <c r="AJ20" s="220"/>
      <c r="AK20" s="247" t="e">
        <f>IF(ISERROR(INDEX('файл остатки'!$A$5:$CX$265,MATCH(AK$2,'файл остатки'!$A$5:$A$228,0),MATCH($B20,'файл остатки'!$A$5:$CX$5,0))),INDEX('файл остатки'!$A$100:$CX$265,MATCH(AI$3,'файл остатки'!$A$100:$A$228,0),MATCH($B20,'файл остатки'!$A$5:$CX$5,0)),INDEX('файл остатки'!$A$5:$CX$265,MATCH(AK$2,'файл остатки'!$A$5:$A$228,0),MATCH($B20,'файл остатки'!$A$5:$CX$5,0)))</f>
        <v>#N/A</v>
      </c>
      <c r="AL20" s="225" t="e">
        <f>INDEX('файл остатки'!$A$5:$CX$265,MATCH($H$1,'файл остатки'!$A$5:$A$228,0),MATCH($B20,'файл остатки'!$A$5:$CX$5,0))</f>
        <v>#N/A</v>
      </c>
      <c r="AM20" s="254" t="e">
        <f>IF(AI$3='файл остатки'!$B$1,INDEX('файл остатки'!$A$5:$CX$265,MATCH($C$1,'файл остатки'!$A$5:$A$228,0),MATCH($B20,'файл остатки'!$A$5:$CX$5,0)),AG20+AH20-AI20-AK20)</f>
        <v>#N/A</v>
      </c>
      <c r="AN20" s="230"/>
      <c r="AO20" s="229"/>
      <c r="AP20" s="220"/>
      <c r="AQ20" s="247" t="e">
        <f>IF(ISERROR(INDEX('файл остатки'!$A$5:$CX$265,MATCH(AQ$2,'файл остатки'!$A$5:$A$228,0),MATCH($B20,'файл остатки'!$A$5:$CX$5,0))),INDEX('файл остатки'!$A$100:$CX$265,MATCH(AO$3,'файл остатки'!$A$100:$A$228,0),MATCH($B20,'файл остатки'!$A$5:$CX$5,0)),INDEX('файл остатки'!$A$5:$CX$265,MATCH(AQ$2,'файл остатки'!$A$5:$A$228,0),MATCH($B20,'файл остатки'!$A$5:$CX$5,0)))</f>
        <v>#N/A</v>
      </c>
      <c r="AR20" s="225" t="e">
        <f>INDEX('файл остатки'!$A$5:$CX$265,MATCH($H$1,'файл остатки'!$A$5:$A$228,0),MATCH($B20,'файл остатки'!$A$5:$CX$5,0))</f>
        <v>#N/A</v>
      </c>
      <c r="AS20" s="254" t="e">
        <f>IF(AO$3='файл остатки'!$B$1,INDEX('файл остатки'!$A$5:$CX$265,MATCH($C$1,'файл остатки'!$A$5:$A$228,0),MATCH($B20,'файл остатки'!$A$5:$CX$5,0)),AM20+AN20-AO20-AQ20)</f>
        <v>#N/A</v>
      </c>
      <c r="AT20" s="230"/>
      <c r="AU20" s="229"/>
      <c r="AV20" s="220"/>
      <c r="AW20" s="247" t="e">
        <f>IF(ISERROR(INDEX('файл остатки'!$A$5:$CX$265,MATCH(AW$2,'файл остатки'!$A$5:$A$228,0),MATCH($B20,'файл остатки'!$A$5:$CX$5,0))),INDEX('файл остатки'!$A$100:$CX$265,MATCH(AU$3,'файл остатки'!$A$100:$A$228,0),MATCH($B20,'файл остатки'!$A$5:$CX$5,0)),INDEX('файл остатки'!$A$5:$CX$265,MATCH(AW$2,'файл остатки'!$A$5:$A$228,0),MATCH($B20,'файл остатки'!$A$5:$CX$5,0)))</f>
        <v>#N/A</v>
      </c>
      <c r="AX20" s="225" t="e">
        <f>INDEX('файл остатки'!$A$5:$CX$265,MATCH($H$1,'файл остатки'!$A$5:$A$228,0),MATCH($B20,'файл остатки'!$A$5:$CX$5,0))</f>
        <v>#N/A</v>
      </c>
      <c r="AY20" s="254" t="e">
        <f>IF(AU$3='файл остатки'!$B$1,INDEX('файл остатки'!$A$5:$CX$265,MATCH($C$1,'файл остатки'!$A$5:$A$228,0),MATCH($B20,'файл остатки'!$A$5:$CX$5,0)),AS20+AT20-AU20-AW20)</f>
        <v>#N/A</v>
      </c>
      <c r="AZ20" s="230"/>
      <c r="BA20" s="229">
        <v>-351</v>
      </c>
      <c r="BB20" s="220"/>
      <c r="BC20" s="247" t="e">
        <f>IF(ISERROR(INDEX('файл остатки'!$A$5:$CX$265,MATCH(BC$2,'файл остатки'!$A$5:$A$228,0),MATCH($B20,'файл остатки'!$A$5:$CX$5,0))),INDEX('файл остатки'!$A$100:$CX$265,MATCH(BA$3,'файл остатки'!$A$100:$A$228,0),MATCH($B20,'файл остатки'!$A$5:$CX$5,0)),INDEX('файл остатки'!$A$5:$CX$265,MATCH(BC$2,'файл остатки'!$A$5:$A$228,0),MATCH($B20,'файл остатки'!$A$5:$CX$5,0)))</f>
        <v>#N/A</v>
      </c>
      <c r="BD20" s="225" t="e">
        <f>INDEX('файл остатки'!$A$5:$CX$265,MATCH($H$1,'файл остатки'!$A$5:$A$228,0),MATCH($B20,'файл остатки'!$A$5:$CX$5,0))</f>
        <v>#N/A</v>
      </c>
      <c r="BE20" s="254" t="e">
        <f>IF(BA$3='файл остатки'!$B$1,INDEX('файл остатки'!$A$5:$CX$265,MATCH($C$1,'файл остатки'!$A$5:$A$228,0),MATCH($B20,'файл остатки'!$A$5:$CX$5,0)),AY20+AZ20-BA20-BC20)</f>
        <v>#N/A</v>
      </c>
      <c r="BF20" s="230"/>
      <c r="BG20" s="229"/>
      <c r="BH20" s="220"/>
      <c r="BI20" s="247" t="e">
        <f>IF(ISERROR(INDEX('файл остатки'!$A$5:$CX$265,MATCH(BI$2,'файл остатки'!$A$5:$A$228,0),MATCH($B20,'файл остатки'!$A$5:$CX$5,0))),INDEX('файл остатки'!$A$100:$CX$265,MATCH(BG$3,'файл остатки'!$A$100:$A$228,0),MATCH($B20,'файл остатки'!$A$5:$CX$5,0)),INDEX('файл остатки'!$A$5:$CX$265,MATCH(BI$2,'файл остатки'!$A$5:$A$228,0),MATCH($B20,'файл остатки'!$A$5:$CX$5,0)))</f>
        <v>#N/A</v>
      </c>
      <c r="BJ20" s="225" t="e">
        <f>INDEX('файл остатки'!$A$5:$CX$265,MATCH($H$1,'файл остатки'!$A$5:$A$228,0),MATCH($B20,'файл остатки'!$A$5:$CX$5,0))</f>
        <v>#N/A</v>
      </c>
      <c r="BK20" s="225" t="e">
        <f t="shared" si="0"/>
        <v>#N/A</v>
      </c>
      <c r="BL20" s="254" t="e">
        <f>IF(BG$3='файл остатки'!$B$1,INDEX('файл остатки'!$A$5:$CX$265,MATCH($C$1,'файл остатки'!$A$5:$A$228,0),MATCH($B20,'файл остатки'!$A$5:$CX$5,0)),BE20+BF20-BG20-BI20)</f>
        <v>#N/A</v>
      </c>
      <c r="BM20" s="230"/>
      <c r="BN20" s="229" t="e">
        <f t="shared" si="1"/>
        <v>#N/A</v>
      </c>
      <c r="BO20" s="220"/>
      <c r="BP20" s="247" t="e">
        <f>IF(ISERROR(INDEX('файл остатки'!$A$5:$CX$265,MATCH(BP$2,'файл остатки'!$A$5:$A$228,0),MATCH($B20,'файл остатки'!$A$5:$CX$5,0))),INDEX('файл остатки'!$A$100:$CX$265,MATCH(BN$3,'файл остатки'!$A$100:$A$228,0),MATCH($B20,'файл остатки'!$A$5:$CX$5,0)),INDEX('файл остатки'!$A$5:$CX$265,MATCH(BP$2,'файл остатки'!$A$5:$A$228,0),MATCH($B20,'файл остатки'!$A$5:$CX$5,0)))</f>
        <v>#N/A</v>
      </c>
      <c r="BQ20" s="225" t="e">
        <f>INDEX('файл остатки'!$A$5:$CX$265,MATCH($H$1,'файл остатки'!$A$5:$A$228,0),MATCH($B20,'файл остатки'!$A$5:$CX$5,0))</f>
        <v>#N/A</v>
      </c>
      <c r="BR20" s="254" t="e">
        <f>IF(BN$3='файл остатки'!$B$1,INDEX('файл остатки'!$A$5:$CX$265,MATCH($C$1,'файл остатки'!$A$5:$A$228,0),MATCH($B20,'файл остатки'!$A$5:$CX$5,0)),BL20+BM20-BN20-BP20)</f>
        <v>#N/A</v>
      </c>
      <c r="BS20" s="230"/>
      <c r="BT20" s="229" t="e">
        <f t="shared" si="2"/>
        <v>#N/A</v>
      </c>
      <c r="BU20" s="220"/>
      <c r="BV20" s="247" t="e">
        <f>IF(ISERROR(INDEX('файл остатки'!$A$5:$CX$265,MATCH(BV$2,'файл остатки'!$A$5:$A$228,0),MATCH($B20,'файл остатки'!$A$5:$CX$5,0))),INDEX('файл остатки'!$A$100:$CX$265,MATCH(BT$3,'файл остатки'!$A$100:$A$228,0),MATCH($B20,'файл остатки'!$A$5:$CX$5,0)),INDEX('файл остатки'!$A$5:$CX$265,MATCH(BV$2,'файл остатки'!$A$5:$A$228,0),MATCH($B20,'файл остатки'!$A$5:$CX$5,0)))</f>
        <v>#N/A</v>
      </c>
      <c r="BW20" s="225" t="e">
        <f>INDEX('файл остатки'!$A$5:$CX$265,MATCH($H$1,'файл остатки'!$A$5:$A$228,0),MATCH($B20,'файл остатки'!$A$5:$CX$5,0))</f>
        <v>#N/A</v>
      </c>
      <c r="BX20" s="254" t="e">
        <f>IF(BT$3='файл остатки'!$B$1,INDEX('файл остатки'!$A$5:$CX$265,MATCH($C$1,'файл остатки'!$A$5:$A$228,0),MATCH($B20,'файл остатки'!$A$5:$CX$5,0)),BR20+BS20-BT20-BV20)</f>
        <v>#N/A</v>
      </c>
      <c r="BY20" s="230"/>
      <c r="BZ20" s="229" t="e">
        <f t="shared" si="3"/>
        <v>#N/A</v>
      </c>
      <c r="CA20" s="220"/>
      <c r="CB20" s="247" t="e">
        <f>IF(ISERROR(INDEX('файл остатки'!$A$5:$CX$265,MATCH(CB$2,'файл остатки'!$A$5:$A$228,0),MATCH($B20,'файл остатки'!$A$5:$CX$5,0))),INDEX('файл остатки'!$A$100:$CX$265,MATCH(BZ$3,'файл остатки'!$A$100:$A$228,0),MATCH($B20,'файл остатки'!$A$5:$CX$5,0)),INDEX('файл остатки'!$A$5:$CX$265,MATCH(CB$2,'файл остатки'!$A$5:$A$228,0),MATCH($B20,'файл остатки'!$A$5:$CX$5,0)))</f>
        <v>#N/A</v>
      </c>
      <c r="CC20" s="225" t="e">
        <f>INDEX('файл остатки'!$A$5:$CX$265,MATCH($H$1,'файл остатки'!$A$5:$A$228,0),MATCH($B20,'файл остатки'!$A$5:$CX$5,0))</f>
        <v>#N/A</v>
      </c>
      <c r="CD20" s="254" t="e">
        <f>IF(BZ$3='файл остатки'!$B$1,INDEX('файл остатки'!$A$5:$CX$265,MATCH($C$1,'файл остатки'!$A$5:$A$228,0),MATCH($B20,'файл остатки'!$A$5:$CX$5,0)),BX20+BY20-BZ20-CB20)</f>
        <v>#N/A</v>
      </c>
      <c r="CE20" s="230"/>
      <c r="CH20" s="229">
        <f t="shared" si="4"/>
        <v>-1008.428203864893</v>
      </c>
      <c r="CI20" s="220"/>
      <c r="CJ20" s="229" t="e">
        <f t="shared" si="5"/>
        <v>#N/A</v>
      </c>
      <c r="CK20" s="220"/>
      <c r="CO20" s="235" t="e">
        <f>+INDEX('файл остатки'!$A$5:$CX$265,MATCH(CO$2,'файл остатки'!$A$5:$A$228,0),MATCH($B20,'файл остатки'!$A$5:$CX$5,0))</f>
        <v>#N/A</v>
      </c>
    </row>
    <row r="21" spans="1:93" ht="24" customHeight="1">
      <c r="A21" s="168" t="s">
        <v>19</v>
      </c>
      <c r="B21" s="218" t="s">
        <v>151</v>
      </c>
      <c r="C21" s="257" t="e">
        <f>INDEX('файл остатки'!$A$5:$CX$265,MATCH($C$1,'файл остатки'!$A$5:$A$228,0),MATCH(B21,'файл остатки'!$A$5:$CX$5,0))</f>
        <v>#N/A</v>
      </c>
      <c r="D21" s="261"/>
      <c r="E21" s="229"/>
      <c r="F21" s="220" t="s">
        <v>218</v>
      </c>
      <c r="G21" s="247" t="e">
        <f>IF(ISERROR(INDEX('файл остатки'!$A$5:$CX$265,MATCH(G$2,'файл остатки'!$A$5:$A$228,0),MATCH($B21,'файл остатки'!$A$5:$CX$5,0))),INDEX('файл остатки'!$A$100:$CX$265,MATCH(E$3,'файл остатки'!$A$100:$A$228,0),MATCH($B21,'файл остатки'!$A$5:$CX$5,0)),INDEX('файл остатки'!$A$5:$CX$265,MATCH(G$2,'файл остатки'!$A$5:$A$228,0),MATCH($B21,'файл остатки'!$A$5:$CX$5,0)))</f>
        <v>#N/A</v>
      </c>
      <c r="H21" s="225" t="e">
        <f>INDEX('файл остатки'!$A$5:$CX$265,MATCH($H$1,'файл остатки'!$A$5:$A$228,0),MATCH($B21,'файл остатки'!$A$5:$CX$5,0))</f>
        <v>#N/A</v>
      </c>
      <c r="I21" s="254" t="e">
        <f>IF(E$3='файл остатки'!$B$1,INDEX('файл остатки'!$A$5:$CX$265,MATCH($C$1,'файл остатки'!$A$5:$A$228,0),MATCH($B21,'файл остатки'!$A$5:$CX$5,0)),C21+D21-E21-G21)</f>
        <v>#N/A</v>
      </c>
      <c r="J21" s="230"/>
      <c r="K21" s="229">
        <v>-383.25</v>
      </c>
      <c r="L21" s="220" t="s">
        <v>218</v>
      </c>
      <c r="M21" s="247" t="e">
        <f>IF(ISERROR(INDEX('файл остатки'!$A$5:$CX$265,MATCH(M$2,'файл остатки'!$A$5:$A$228,0),MATCH($B21,'файл остатки'!$A$5:$CX$5,0))),INDEX('файл остатки'!$A$100:$CX$265,MATCH(K$3,'файл остатки'!$A$100:$A$228,0),MATCH($B21,'файл остатки'!$A$5:$CX$5,0)),INDEX('файл остатки'!$A$5:$CX$265,MATCH(M$2,'файл остатки'!$A$5:$A$228,0),MATCH($B21,'файл остатки'!$A$5:$CX$5,0)))</f>
        <v>#N/A</v>
      </c>
      <c r="N21" s="225" t="e">
        <f>INDEX('файл остатки'!$A$5:$CX$265,MATCH($H$1,'файл остатки'!$A$5:$A$228,0),MATCH($B21,'файл остатки'!$A$5:$CX$5,0))</f>
        <v>#N/A</v>
      </c>
      <c r="O21" s="254" t="e">
        <f>IF(K$3='файл остатки'!$B$1,INDEX('файл остатки'!$A$5:$CX$265,MATCH($C$1,'файл остатки'!$A$5:$A$228,0),MATCH($B21,'файл остатки'!$A$5:$CX$5,0)),I21+J21-K21-M21)</f>
        <v>#N/A</v>
      </c>
      <c r="P21" s="230"/>
      <c r="Q21" s="229"/>
      <c r="R21" s="220" t="s">
        <v>218</v>
      </c>
      <c r="S21" s="247" t="e">
        <f>IF(ISERROR(INDEX('файл остатки'!$A$5:$CX$265,MATCH(S$2,'файл остатки'!$A$5:$A$228,0),MATCH($B21,'файл остатки'!$A$5:$CX$5,0))),INDEX('файл остатки'!$A$100:$CX$265,MATCH(Q$3,'файл остатки'!$A$100:$A$228,0),MATCH($B21,'файл остатки'!$A$5:$CX$5,0)),INDEX('файл остатки'!$A$5:$CX$265,MATCH(S$2,'файл остатки'!$A$5:$A$228,0),MATCH($B21,'файл остатки'!$A$5:$CX$5,0)))</f>
        <v>#N/A</v>
      </c>
      <c r="T21" s="225" t="e">
        <f>INDEX('файл остатки'!$A$5:$CX$265,MATCH($H$1,'файл остатки'!$A$5:$A$228,0),MATCH($B21,'файл остатки'!$A$5:$CX$5,0))</f>
        <v>#N/A</v>
      </c>
      <c r="U21" s="254" t="e">
        <f>IF(Q$3='файл остатки'!$B$1,INDEX('файл остатки'!$A$5:$CX$265,MATCH($C$1,'файл остатки'!$A$5:$A$228,0),MATCH($B21,'файл остатки'!$A$5:$CX$5,0)),O21+P21-Q21-S21)</f>
        <v>#N/A</v>
      </c>
      <c r="V21" s="230"/>
      <c r="W21" s="229"/>
      <c r="X21" s="220" t="s">
        <v>218</v>
      </c>
      <c r="Y21" s="247" t="e">
        <f>IF(ISERROR(INDEX('файл остатки'!$A$5:$CX$265,MATCH(Y$2,'файл остатки'!$A$5:$A$228,0),MATCH($B21,'файл остатки'!$A$5:$CX$5,0))),INDEX('файл остатки'!$A$100:$CX$265,MATCH(W$3,'файл остатки'!$A$100:$A$228,0),MATCH($B21,'файл остатки'!$A$5:$CX$5,0)),INDEX('файл остатки'!$A$5:$CX$265,MATCH(Y$2,'файл остатки'!$A$5:$A$228,0),MATCH($B21,'файл остатки'!$A$5:$CX$5,0)))</f>
        <v>#N/A</v>
      </c>
      <c r="Z21" s="225" t="e">
        <f>INDEX('файл остатки'!$A$5:$CX$265,MATCH($H$1,'файл остатки'!$A$5:$A$228,0),MATCH($B21,'файл остатки'!$A$5:$CX$5,0))</f>
        <v>#N/A</v>
      </c>
      <c r="AA21" s="254" t="e">
        <f>IF(W$3='файл остатки'!$B$1,INDEX('файл остатки'!$A$5:$CX$265,MATCH($C$1,'файл остатки'!$A$5:$A$228,0),MATCH($B21,'файл остатки'!$A$5:$CX$5,0)),U21+V21-W21-Y21)</f>
        <v>#N/A</v>
      </c>
      <c r="AB21" s="230"/>
      <c r="AC21" s="229">
        <v>-661</v>
      </c>
      <c r="AD21" s="220" t="s">
        <v>218</v>
      </c>
      <c r="AE21" s="247" t="e">
        <f>IF(ISERROR(INDEX('файл остатки'!$A$5:$CX$265,MATCH(AE$2,'файл остатки'!$A$5:$A$228,0),MATCH($B21,'файл остатки'!$A$5:$CX$5,0))),INDEX('файл остатки'!$A$100:$CX$265,MATCH(AC$3,'файл остатки'!$A$100:$A$228,0),MATCH($B21,'файл остатки'!$A$5:$CX$5,0)),INDEX('файл остатки'!$A$5:$CX$265,MATCH(AE$2,'файл остатки'!$A$5:$A$228,0),MATCH($B21,'файл остатки'!$A$5:$CX$5,0)))</f>
        <v>#N/A</v>
      </c>
      <c r="AF21" s="225" t="e">
        <f>INDEX('файл остатки'!$A$5:$CX$265,MATCH($H$1,'файл остатки'!$A$5:$A$228,0),MATCH($B21,'файл остатки'!$A$5:$CX$5,0))</f>
        <v>#N/A</v>
      </c>
      <c r="AG21" s="254" t="e">
        <f>IF(AC$3='файл остатки'!$B$1,INDEX('файл остатки'!$A$5:$CX$265,MATCH($C$1,'файл остатки'!$A$5:$A$228,0),MATCH($B21,'файл остатки'!$A$5:$CX$5,0)),AA21+AB21-AC21-AE21)</f>
        <v>#N/A</v>
      </c>
      <c r="AH21" s="230"/>
      <c r="AI21" s="229">
        <v>-74</v>
      </c>
      <c r="AJ21" s="220" t="s">
        <v>218</v>
      </c>
      <c r="AK21" s="247" t="e">
        <f>IF(ISERROR(INDEX('файл остатки'!$A$5:$CX$265,MATCH(AK$2,'файл остатки'!$A$5:$A$228,0),MATCH($B21,'файл остатки'!$A$5:$CX$5,0))),INDEX('файл остатки'!$A$100:$CX$265,MATCH(AI$3,'файл остатки'!$A$100:$A$228,0),MATCH($B21,'файл остатки'!$A$5:$CX$5,0)),INDEX('файл остатки'!$A$5:$CX$265,MATCH(AK$2,'файл остатки'!$A$5:$A$228,0),MATCH($B21,'файл остатки'!$A$5:$CX$5,0)))</f>
        <v>#N/A</v>
      </c>
      <c r="AL21" s="225" t="e">
        <f>INDEX('файл остатки'!$A$5:$CX$265,MATCH($H$1,'файл остатки'!$A$5:$A$228,0),MATCH($B21,'файл остатки'!$A$5:$CX$5,0))</f>
        <v>#N/A</v>
      </c>
      <c r="AM21" s="254" t="e">
        <f>IF(AI$3='файл остатки'!$B$1,INDEX('файл остатки'!$A$5:$CX$265,MATCH($C$1,'файл остатки'!$A$5:$A$228,0),MATCH($B21,'файл остатки'!$A$5:$CX$5,0)),AG21+AH21-AI21-AK21)</f>
        <v>#N/A</v>
      </c>
      <c r="AN21" s="230"/>
      <c r="AO21" s="229"/>
      <c r="AP21" s="220" t="s">
        <v>218</v>
      </c>
      <c r="AQ21" s="247" t="e">
        <f>IF(ISERROR(INDEX('файл остатки'!$A$5:$CX$265,MATCH(AQ$2,'файл остатки'!$A$5:$A$228,0),MATCH($B21,'файл остатки'!$A$5:$CX$5,0))),INDEX('файл остатки'!$A$100:$CX$265,MATCH(AO$3,'файл остатки'!$A$100:$A$228,0),MATCH($B21,'файл остатки'!$A$5:$CX$5,0)),INDEX('файл остатки'!$A$5:$CX$265,MATCH(AQ$2,'файл остатки'!$A$5:$A$228,0),MATCH($B21,'файл остатки'!$A$5:$CX$5,0)))</f>
        <v>#N/A</v>
      </c>
      <c r="AR21" s="225" t="e">
        <f>INDEX('файл остатки'!$A$5:$CX$265,MATCH($H$1,'файл остатки'!$A$5:$A$228,0),MATCH($B21,'файл остатки'!$A$5:$CX$5,0))</f>
        <v>#N/A</v>
      </c>
      <c r="AS21" s="254" t="e">
        <f>IF(AO$3='файл остатки'!$B$1,INDEX('файл остатки'!$A$5:$CX$265,MATCH($C$1,'файл остатки'!$A$5:$A$228,0),MATCH($B21,'файл остатки'!$A$5:$CX$5,0)),AM21+AN21-AO21-AQ21)</f>
        <v>#N/A</v>
      </c>
      <c r="AT21" s="230"/>
      <c r="AU21" s="229"/>
      <c r="AV21" s="220" t="s">
        <v>184</v>
      </c>
      <c r="AW21" s="247" t="e">
        <f>IF(ISERROR(INDEX('файл остатки'!$A$5:$CX$265,MATCH(AW$2,'файл остатки'!$A$5:$A$228,0),MATCH($B21,'файл остатки'!$A$5:$CX$5,0))),INDEX('файл остатки'!$A$100:$CX$265,MATCH(AU$3,'файл остатки'!$A$100:$A$228,0),MATCH($B21,'файл остатки'!$A$5:$CX$5,0)),INDEX('файл остатки'!$A$5:$CX$265,MATCH(AW$2,'файл остатки'!$A$5:$A$228,0),MATCH($B21,'файл остатки'!$A$5:$CX$5,0)))</f>
        <v>#N/A</v>
      </c>
      <c r="AX21" s="225" t="e">
        <f>INDEX('файл остатки'!$A$5:$CX$265,MATCH($H$1,'файл остатки'!$A$5:$A$228,0),MATCH($B21,'файл остатки'!$A$5:$CX$5,0))</f>
        <v>#N/A</v>
      </c>
      <c r="AY21" s="254" t="e">
        <f>IF(AU$3='файл остатки'!$B$1,INDEX('файл остатки'!$A$5:$CX$265,MATCH($C$1,'файл остатки'!$A$5:$A$228,0),MATCH($B21,'файл остатки'!$A$5:$CX$5,0)),AS21+AT21-AU21-AW21)</f>
        <v>#N/A</v>
      </c>
      <c r="AZ21" s="230"/>
      <c r="BA21" s="229">
        <v>-116.91666666666667</v>
      </c>
      <c r="BB21" s="220" t="s">
        <v>184</v>
      </c>
      <c r="BC21" s="247" t="e">
        <f>IF(ISERROR(INDEX('файл остатки'!$A$5:$CX$265,MATCH(BC$2,'файл остатки'!$A$5:$A$228,0),MATCH($B21,'файл остатки'!$A$5:$CX$5,0))),INDEX('файл остатки'!$A$100:$CX$265,MATCH(BA$3,'файл остатки'!$A$100:$A$228,0),MATCH($B21,'файл остатки'!$A$5:$CX$5,0)),INDEX('файл остатки'!$A$5:$CX$265,MATCH(BC$2,'файл остатки'!$A$5:$A$228,0),MATCH($B21,'файл остатки'!$A$5:$CX$5,0)))</f>
        <v>#N/A</v>
      </c>
      <c r="BD21" s="225" t="e">
        <f>INDEX('файл остатки'!$A$5:$CX$265,MATCH($H$1,'файл остатки'!$A$5:$A$228,0),MATCH($B21,'файл остатки'!$A$5:$CX$5,0))</f>
        <v>#N/A</v>
      </c>
      <c r="BE21" s="254" t="e">
        <f>IF(BA$3='файл остатки'!$B$1,INDEX('файл остатки'!$A$5:$CX$265,MATCH($C$1,'файл остатки'!$A$5:$A$228,0),MATCH($B21,'файл остатки'!$A$5:$CX$5,0)),AY21+AZ21-BA21-BC21)</f>
        <v>#N/A</v>
      </c>
      <c r="BF21" s="230"/>
      <c r="BG21" s="229"/>
      <c r="BH21" s="220" t="s">
        <v>184</v>
      </c>
      <c r="BI21" s="247" t="e">
        <f>IF(ISERROR(INDEX('файл остатки'!$A$5:$CX$265,MATCH(BI$2,'файл остатки'!$A$5:$A$228,0),MATCH($B21,'файл остатки'!$A$5:$CX$5,0))),INDEX('файл остатки'!$A$100:$CX$265,MATCH(BG$3,'файл остатки'!$A$100:$A$228,0),MATCH($B21,'файл остатки'!$A$5:$CX$5,0)),INDEX('файл остатки'!$A$5:$CX$265,MATCH(BI$2,'файл остатки'!$A$5:$A$228,0),MATCH($B21,'файл остатки'!$A$5:$CX$5,0)))</f>
        <v>#N/A</v>
      </c>
      <c r="BJ21" s="225" t="e">
        <f>INDEX('файл остатки'!$A$5:$CX$265,MATCH($H$1,'файл остатки'!$A$5:$A$228,0),MATCH($B21,'файл остатки'!$A$5:$CX$5,0))</f>
        <v>#N/A</v>
      </c>
      <c r="BK21" s="225" t="e">
        <f t="shared" si="0"/>
        <v>#N/A</v>
      </c>
      <c r="BL21" s="254" t="e">
        <f>IF(BG$3='файл остатки'!$B$1,INDEX('файл остатки'!$A$5:$CX$265,MATCH($C$1,'файл остатки'!$A$5:$A$228,0),MATCH($B21,'файл остатки'!$A$5:$CX$5,0)),BE21+BF21-BG21-BI21)</f>
        <v>#N/A</v>
      </c>
      <c r="BM21" s="230"/>
      <c r="BN21" s="229" t="e">
        <f t="shared" si="1"/>
        <v>#N/A</v>
      </c>
      <c r="BO21" s="220" t="s">
        <v>184</v>
      </c>
      <c r="BP21" s="247" t="e">
        <f>IF(ISERROR(INDEX('файл остатки'!$A$5:$CX$265,MATCH(BP$2,'файл остатки'!$A$5:$A$228,0),MATCH($B21,'файл остатки'!$A$5:$CX$5,0))),INDEX('файл остатки'!$A$100:$CX$265,MATCH(BN$3,'файл остатки'!$A$100:$A$228,0),MATCH($B21,'файл остатки'!$A$5:$CX$5,0)),INDEX('файл остатки'!$A$5:$CX$265,MATCH(BP$2,'файл остатки'!$A$5:$A$228,0),MATCH($B21,'файл остатки'!$A$5:$CX$5,0)))</f>
        <v>#N/A</v>
      </c>
      <c r="BQ21" s="225" t="e">
        <f>INDEX('файл остатки'!$A$5:$CX$265,MATCH($H$1,'файл остатки'!$A$5:$A$228,0),MATCH($B21,'файл остатки'!$A$5:$CX$5,0))</f>
        <v>#N/A</v>
      </c>
      <c r="BR21" s="254" t="e">
        <f>IF(BN$3='файл остатки'!$B$1,INDEX('файл остатки'!$A$5:$CX$265,MATCH($C$1,'файл остатки'!$A$5:$A$228,0),MATCH($B21,'файл остатки'!$A$5:$CX$5,0)),BL21+BM21-BN21-BP21)</f>
        <v>#N/A</v>
      </c>
      <c r="BS21" s="230"/>
      <c r="BT21" s="229" t="e">
        <f t="shared" si="2"/>
        <v>#N/A</v>
      </c>
      <c r="BU21" s="220" t="s">
        <v>184</v>
      </c>
      <c r="BV21" s="247" t="e">
        <f>IF(ISERROR(INDEX('файл остатки'!$A$5:$CX$265,MATCH(BV$2,'файл остатки'!$A$5:$A$228,0),MATCH($B21,'файл остатки'!$A$5:$CX$5,0))),INDEX('файл остатки'!$A$100:$CX$265,MATCH(BT$3,'файл остатки'!$A$100:$A$228,0),MATCH($B21,'файл остатки'!$A$5:$CX$5,0)),INDEX('файл остатки'!$A$5:$CX$265,MATCH(BV$2,'файл остатки'!$A$5:$A$228,0),MATCH($B21,'файл остатки'!$A$5:$CX$5,0)))</f>
        <v>#N/A</v>
      </c>
      <c r="BW21" s="225" t="e">
        <f>INDEX('файл остатки'!$A$5:$CX$265,MATCH($H$1,'файл остатки'!$A$5:$A$228,0),MATCH($B21,'файл остатки'!$A$5:$CX$5,0))</f>
        <v>#N/A</v>
      </c>
      <c r="BX21" s="254" t="e">
        <f>IF(BT$3='файл остатки'!$B$1,INDEX('файл остатки'!$A$5:$CX$265,MATCH($C$1,'файл остатки'!$A$5:$A$228,0),MATCH($B21,'файл остатки'!$A$5:$CX$5,0)),BR21+BS21-BT21-BV21)</f>
        <v>#N/A</v>
      </c>
      <c r="BY21" s="230"/>
      <c r="BZ21" s="229" t="e">
        <f t="shared" si="3"/>
        <v>#N/A</v>
      </c>
      <c r="CA21" s="220" t="s">
        <v>184</v>
      </c>
      <c r="CB21" s="247" t="e">
        <f>IF(ISERROR(INDEX('файл остатки'!$A$5:$CX$265,MATCH(CB$2,'файл остатки'!$A$5:$A$228,0),MATCH($B21,'файл остатки'!$A$5:$CX$5,0))),INDEX('файл остатки'!$A$100:$CX$265,MATCH(BZ$3,'файл остатки'!$A$100:$A$228,0),MATCH($B21,'файл остатки'!$A$5:$CX$5,0)),INDEX('файл остатки'!$A$5:$CX$265,MATCH(CB$2,'файл остатки'!$A$5:$A$228,0),MATCH($B21,'файл остатки'!$A$5:$CX$5,0)))</f>
        <v>#N/A</v>
      </c>
      <c r="CC21" s="225" t="e">
        <f>INDEX('файл остатки'!$A$5:$CX$265,MATCH($H$1,'файл остатки'!$A$5:$A$228,0),MATCH($B21,'файл остатки'!$A$5:$CX$5,0))</f>
        <v>#N/A</v>
      </c>
      <c r="CD21" s="254" t="e">
        <f>IF(BZ$3='файл остатки'!$B$1,INDEX('файл остатки'!$A$5:$CX$265,MATCH($C$1,'файл остатки'!$A$5:$A$228,0),MATCH($B21,'файл остатки'!$A$5:$CX$5,0)),BX21+BY21-BZ21-CB21)</f>
        <v>#N/A</v>
      </c>
      <c r="CE21" s="230"/>
      <c r="CH21" s="229">
        <f t="shared" si="4"/>
        <v>-1235.1666666666667</v>
      </c>
      <c r="CI21" s="220" t="s">
        <v>184</v>
      </c>
      <c r="CJ21" s="229" t="e">
        <f t="shared" si="5"/>
        <v>#N/A</v>
      </c>
      <c r="CK21" s="220" t="s">
        <v>184</v>
      </c>
      <c r="CO21" s="235" t="e">
        <f>+INDEX('файл остатки'!$A$5:$CX$265,MATCH(CO$2,'файл остатки'!$A$5:$A$228,0),MATCH($B21,'файл остатки'!$A$5:$CX$5,0))</f>
        <v>#N/A</v>
      </c>
    </row>
    <row r="22" spans="1:93" ht="24" customHeight="1">
      <c r="A22" s="168" t="s">
        <v>20</v>
      </c>
      <c r="B22" s="218" t="s">
        <v>173</v>
      </c>
      <c r="C22" s="257" t="e">
        <f>INDEX('файл остатки'!$A$5:$CX$265,MATCH($C$1,'файл остатки'!$A$5:$A$228,0),MATCH(B22,'файл остатки'!$A$5:$CX$5,0))</f>
        <v>#N/A</v>
      </c>
      <c r="D22" s="261"/>
      <c r="E22" s="229"/>
      <c r="F22" s="155">
        <f>-(E20+E21+E25)/'планирование суточное'!$K$25</f>
        <v>0</v>
      </c>
      <c r="G22" s="247" t="e">
        <f>IF(ISERROR(INDEX('файл остатки'!$A$5:$CX$265,MATCH(G$2,'файл остатки'!$A$5:$A$228,0),MATCH($B22,'файл остатки'!$A$5:$CX$5,0))),INDEX('файл остатки'!$A$100:$CX$265,MATCH(E$3,'файл остатки'!$A$100:$A$228,0),MATCH($B22,'файл остатки'!$A$5:$CX$5,0)),INDEX('файл остатки'!$A$5:$CX$265,MATCH(G$2,'файл остатки'!$A$5:$A$228,0),MATCH($B22,'файл остатки'!$A$5:$CX$5,0)))</f>
        <v>#N/A</v>
      </c>
      <c r="H22" s="225" t="e">
        <f>INDEX('файл остатки'!$A$5:$CX$265,MATCH($H$1,'файл остатки'!$A$5:$A$228,0),MATCH($B22,'файл остатки'!$A$5:$CX$5,0))</f>
        <v>#N/A</v>
      </c>
      <c r="I22" s="254" t="e">
        <f>IF(E$3='файл остатки'!$B$1,INDEX('файл остатки'!$A$5:$CX$265,MATCH($C$1,'файл остатки'!$A$5:$A$228,0),MATCH($B22,'файл остатки'!$A$5:$CX$5,0)),C22+D22-E22-G22)</f>
        <v>#N/A</v>
      </c>
      <c r="J22" s="230"/>
      <c r="K22" s="229"/>
      <c r="L22" s="155">
        <f>-(K20+K21+K25)/'планирование суточное'!$K$25</f>
        <v>0.82174999999999998</v>
      </c>
      <c r="M22" s="247" t="e">
        <f>IF(ISERROR(INDEX('файл остатки'!$A$5:$CX$265,MATCH(M$2,'файл остатки'!$A$5:$A$228,0),MATCH($B22,'файл остатки'!$A$5:$CX$5,0))),INDEX('файл остатки'!$A$100:$CX$265,MATCH(K$3,'файл остатки'!$A$100:$A$228,0),MATCH($B22,'файл остатки'!$A$5:$CX$5,0)),INDEX('файл остатки'!$A$5:$CX$265,MATCH(M$2,'файл остатки'!$A$5:$A$228,0),MATCH($B22,'файл остатки'!$A$5:$CX$5,0)))</f>
        <v>#N/A</v>
      </c>
      <c r="N22" s="225" t="e">
        <f>INDEX('файл остатки'!$A$5:$CX$265,MATCH($H$1,'файл остатки'!$A$5:$A$228,0),MATCH($B22,'файл остатки'!$A$5:$CX$5,0))</f>
        <v>#N/A</v>
      </c>
      <c r="O22" s="254" t="e">
        <f>IF(K$3='файл остатки'!$B$1,INDEX('файл остатки'!$A$5:$CX$265,MATCH($C$1,'файл остатки'!$A$5:$A$228,0),MATCH($B22,'файл остатки'!$A$5:$CX$5,0)),I22+J22-K22-M22)</f>
        <v>#N/A</v>
      </c>
      <c r="P22" s="230">
        <v>107</v>
      </c>
      <c r="Q22" s="229"/>
      <c r="R22" s="155">
        <f>-(Q20+Q21+Q25)/'планирование суточное'!$K$25</f>
        <v>0</v>
      </c>
      <c r="S22" s="247" t="e">
        <f>IF(ISERROR(INDEX('файл остатки'!$A$5:$CX$265,MATCH(S$2,'файл остатки'!$A$5:$A$228,0),MATCH($B22,'файл остатки'!$A$5:$CX$5,0))),INDEX('файл остатки'!$A$100:$CX$265,MATCH(Q$3,'файл остатки'!$A$100:$A$228,0),MATCH($B22,'файл остатки'!$A$5:$CX$5,0)),INDEX('файл остатки'!$A$5:$CX$265,MATCH(S$2,'файл остатки'!$A$5:$A$228,0),MATCH($B22,'файл остатки'!$A$5:$CX$5,0)))</f>
        <v>#N/A</v>
      </c>
      <c r="T22" s="225" t="e">
        <f>INDEX('файл остатки'!$A$5:$CX$265,MATCH($H$1,'файл остатки'!$A$5:$A$228,0),MATCH($B22,'файл остатки'!$A$5:$CX$5,0))</f>
        <v>#N/A</v>
      </c>
      <c r="U22" s="254" t="e">
        <f>IF(Q$3='файл остатки'!$B$1,INDEX('файл остатки'!$A$5:$CX$265,MATCH($C$1,'файл остатки'!$A$5:$A$228,0),MATCH($B22,'файл остатки'!$A$5:$CX$5,0)),O22+P22-Q22-S22)</f>
        <v>#N/A</v>
      </c>
      <c r="V22" s="230"/>
      <c r="W22" s="229"/>
      <c r="X22" s="155">
        <f>-(W20+W21+W25)/'планирование суточное'!$K$25</f>
        <v>0</v>
      </c>
      <c r="Y22" s="247" t="e">
        <f>IF(ISERROR(INDEX('файл остатки'!$A$5:$CX$265,MATCH(Y$2,'файл остатки'!$A$5:$A$228,0),MATCH($B22,'файл остатки'!$A$5:$CX$5,0))),INDEX('файл остатки'!$A$100:$CX$265,MATCH(W$3,'файл остатки'!$A$100:$A$228,0),MATCH($B22,'файл остатки'!$A$5:$CX$5,0)),INDEX('файл остатки'!$A$5:$CX$265,MATCH(Y$2,'файл остатки'!$A$5:$A$228,0),MATCH($B22,'файл остатки'!$A$5:$CX$5,0)))</f>
        <v>#N/A</v>
      </c>
      <c r="Z22" s="225" t="e">
        <f>INDEX('файл остатки'!$A$5:$CX$265,MATCH($H$1,'файл остатки'!$A$5:$A$228,0),MATCH($B22,'файл остатки'!$A$5:$CX$5,0))</f>
        <v>#N/A</v>
      </c>
      <c r="AA22" s="254" t="e">
        <f>IF(W$3='файл остатки'!$B$1,INDEX('файл остатки'!$A$5:$CX$265,MATCH($C$1,'файл остатки'!$A$5:$A$228,0),MATCH($B22,'файл остатки'!$A$5:$CX$5,0)),U22+V22-W22-Y22)</f>
        <v>#N/A</v>
      </c>
      <c r="AB22" s="230"/>
      <c r="AC22" s="229">
        <v>-85.8</v>
      </c>
      <c r="AD22" s="155">
        <f>-(AC20+AC21+AC25)/'планирование суточное'!$K$25</f>
        <v>0.71192820386489286</v>
      </c>
      <c r="AE22" s="247" t="e">
        <f>IF(ISERROR(INDEX('файл остатки'!$A$5:$CX$265,MATCH(AE$2,'файл остатки'!$A$5:$A$228,0),MATCH($B22,'файл остатки'!$A$5:$CX$5,0))),INDEX('файл остатки'!$A$100:$CX$265,MATCH(AC$3,'файл остатки'!$A$100:$A$228,0),MATCH($B22,'файл остатки'!$A$5:$CX$5,0)),INDEX('файл остатки'!$A$5:$CX$265,MATCH(AE$2,'файл остатки'!$A$5:$A$228,0),MATCH($B22,'файл остатки'!$A$5:$CX$5,0)))</f>
        <v>#N/A</v>
      </c>
      <c r="AF22" s="225" t="e">
        <f>INDEX('файл остатки'!$A$5:$CX$265,MATCH($H$1,'файл остатки'!$A$5:$A$228,0),MATCH($B22,'файл остатки'!$A$5:$CX$5,0))</f>
        <v>#N/A</v>
      </c>
      <c r="AG22" s="254" t="e">
        <f>IF(AC$3='файл остатки'!$B$1,INDEX('файл остатки'!$A$5:$CX$265,MATCH($C$1,'файл остатки'!$A$5:$A$228,0),MATCH($B22,'файл остатки'!$A$5:$CX$5,0)),AA22+AB22-AC22-AE22)</f>
        <v>#N/A</v>
      </c>
      <c r="AH22" s="230"/>
      <c r="AI22" s="229">
        <v>-156</v>
      </c>
      <c r="AJ22" s="155">
        <f>-(AI20+AI21+AI25)/'планирование суточное'!$K$25</f>
        <v>0.41116666666666668</v>
      </c>
      <c r="AK22" s="247" t="e">
        <f>IF(ISERROR(INDEX('файл остатки'!$A$5:$CX$265,MATCH(AK$2,'файл остатки'!$A$5:$A$228,0),MATCH($B22,'файл остатки'!$A$5:$CX$5,0))),INDEX('файл остатки'!$A$100:$CX$265,MATCH(AI$3,'файл остатки'!$A$100:$A$228,0),MATCH($B22,'файл остатки'!$A$5:$CX$5,0)),INDEX('файл остатки'!$A$5:$CX$265,MATCH(AK$2,'файл остатки'!$A$5:$A$228,0),MATCH($B22,'файл остатки'!$A$5:$CX$5,0)))</f>
        <v>#N/A</v>
      </c>
      <c r="AL22" s="225" t="e">
        <f>INDEX('файл остатки'!$A$5:$CX$265,MATCH($H$1,'файл остатки'!$A$5:$A$228,0),MATCH($B22,'файл остатки'!$A$5:$CX$5,0))</f>
        <v>#N/A</v>
      </c>
      <c r="AM22" s="254" t="e">
        <f>IF(AI$3='файл остатки'!$B$1,INDEX('файл остатки'!$A$5:$CX$265,MATCH($C$1,'файл остатки'!$A$5:$A$228,0),MATCH($B22,'файл остатки'!$A$5:$CX$5,0)),AG22+AH22-AI22-AK22)</f>
        <v>#N/A</v>
      </c>
      <c r="AN22" s="230"/>
      <c r="AO22" s="229"/>
      <c r="AP22" s="155">
        <f>-(AO20+AO21+AO25)/'планирование суточное'!$K$25</f>
        <v>0</v>
      </c>
      <c r="AQ22" s="247" t="e">
        <f>IF(ISERROR(INDEX('файл остатки'!$A$5:$CX$265,MATCH(AQ$2,'файл остатки'!$A$5:$A$228,0),MATCH($B22,'файл остатки'!$A$5:$CX$5,0))),INDEX('файл остатки'!$A$100:$CX$265,MATCH(AO$3,'файл остатки'!$A$100:$A$228,0),MATCH($B22,'файл остатки'!$A$5:$CX$5,0)),INDEX('файл остатки'!$A$5:$CX$265,MATCH(AQ$2,'файл остатки'!$A$5:$A$228,0),MATCH($B22,'файл остатки'!$A$5:$CX$5,0)))</f>
        <v>#N/A</v>
      </c>
      <c r="AR22" s="225" t="e">
        <f>INDEX('файл остатки'!$A$5:$CX$265,MATCH($H$1,'файл остатки'!$A$5:$A$228,0),MATCH($B22,'файл остатки'!$A$5:$CX$5,0))</f>
        <v>#N/A</v>
      </c>
      <c r="AS22" s="254" t="e">
        <f>IF(AO$3='файл остатки'!$B$1,INDEX('файл остатки'!$A$5:$CX$265,MATCH($C$1,'файл остатки'!$A$5:$A$228,0),MATCH($B22,'файл остатки'!$A$5:$CX$5,0)),AM22+AN22-AO22-AQ22)</f>
        <v>#N/A</v>
      </c>
      <c r="AT22" s="230"/>
      <c r="AU22" s="229"/>
      <c r="AV22" s="155">
        <f>-(AU20+AU21+AU25)/'планирование суточное'!$K$25</f>
        <v>0</v>
      </c>
      <c r="AW22" s="247" t="e">
        <f>IF(ISERROR(INDEX('файл остатки'!$A$5:$CX$265,MATCH(AW$2,'файл остатки'!$A$5:$A$228,0),MATCH($B22,'файл остатки'!$A$5:$CX$5,0))),INDEX('файл остатки'!$A$100:$CX$265,MATCH(AU$3,'файл остатки'!$A$100:$A$228,0),MATCH($B22,'файл остатки'!$A$5:$CX$5,0)),INDEX('файл остатки'!$A$5:$CX$265,MATCH(AW$2,'файл остатки'!$A$5:$A$228,0),MATCH($B22,'файл остатки'!$A$5:$CX$5,0)))</f>
        <v>#N/A</v>
      </c>
      <c r="AX22" s="225" t="e">
        <f>INDEX('файл остатки'!$A$5:$CX$265,MATCH($H$1,'файл остатки'!$A$5:$A$228,0),MATCH($B22,'файл остатки'!$A$5:$CX$5,0))</f>
        <v>#N/A</v>
      </c>
      <c r="AY22" s="254" t="e">
        <f>IF(AU$3='файл остатки'!$B$1,INDEX('файл остатки'!$A$5:$CX$265,MATCH($C$1,'файл остатки'!$A$5:$A$228,0),MATCH($B22,'файл остатки'!$A$5:$CX$5,0)),AS22+AT22-AU22-AW22)</f>
        <v>#N/A</v>
      </c>
      <c r="AZ22" s="230"/>
      <c r="BA22" s="229">
        <v>-42</v>
      </c>
      <c r="BB22" s="155">
        <f>-(BA20+BA21+BA25)/'планирование суточное'!$K$25</f>
        <v>0.56491666666666673</v>
      </c>
      <c r="BC22" s="247" t="e">
        <f>IF(ISERROR(INDEX('файл остатки'!$A$5:$CX$265,MATCH(BC$2,'файл остатки'!$A$5:$A$228,0),MATCH($B22,'файл остатки'!$A$5:$CX$5,0))),INDEX('файл остатки'!$A$100:$CX$265,MATCH(BA$3,'файл остатки'!$A$100:$A$228,0),MATCH($B22,'файл остатки'!$A$5:$CX$5,0)),INDEX('файл остатки'!$A$5:$CX$265,MATCH(BC$2,'файл остатки'!$A$5:$A$228,0),MATCH($B22,'файл остатки'!$A$5:$CX$5,0)))</f>
        <v>#N/A</v>
      </c>
      <c r="BD22" s="225" t="e">
        <f>INDEX('файл остатки'!$A$5:$CX$265,MATCH($H$1,'файл остатки'!$A$5:$A$228,0),MATCH($B22,'файл остатки'!$A$5:$CX$5,0))</f>
        <v>#N/A</v>
      </c>
      <c r="BE22" s="254" t="e">
        <f>IF(BA$3='файл остатки'!$B$1,INDEX('файл остатки'!$A$5:$CX$265,MATCH($C$1,'файл остатки'!$A$5:$A$228,0),MATCH($B22,'файл остатки'!$A$5:$CX$5,0)),AY22+AZ22-BA22-BC22)</f>
        <v>#N/A</v>
      </c>
      <c r="BF22" s="230"/>
      <c r="BG22" s="229"/>
      <c r="BH22" s="155">
        <f>-(BG20+BG21+BG25)/'планирование суточное'!$K$25</f>
        <v>0</v>
      </c>
      <c r="BI22" s="247" t="e">
        <f>IF(ISERROR(INDEX('файл остатки'!$A$5:$CX$265,MATCH(BI$2,'файл остатки'!$A$5:$A$228,0),MATCH($B22,'файл остатки'!$A$5:$CX$5,0))),INDEX('файл остатки'!$A$100:$CX$265,MATCH(BG$3,'файл остатки'!$A$100:$A$228,0),MATCH($B22,'файл остатки'!$A$5:$CX$5,0)),INDEX('файл остатки'!$A$5:$CX$265,MATCH(BI$2,'файл остатки'!$A$5:$A$228,0),MATCH($B22,'файл остатки'!$A$5:$CX$5,0)))</f>
        <v>#N/A</v>
      </c>
      <c r="BJ22" s="225" t="e">
        <f>INDEX('файл остатки'!$A$5:$CX$265,MATCH($H$1,'файл остатки'!$A$5:$A$228,0),MATCH($B22,'файл остатки'!$A$5:$CX$5,0))</f>
        <v>#N/A</v>
      </c>
      <c r="BK22" s="225" t="e">
        <f t="shared" si="0"/>
        <v>#N/A</v>
      </c>
      <c r="BL22" s="254" t="e">
        <f>IF(BG$3='файл остатки'!$B$1,INDEX('файл остатки'!$A$5:$CX$265,MATCH($C$1,'файл остатки'!$A$5:$A$228,0),MATCH($B22,'файл остатки'!$A$5:$CX$5,0)),BE22+BF22-BG22-BI22)</f>
        <v>#N/A</v>
      </c>
      <c r="BM22" s="230"/>
      <c r="BN22" s="229" t="e">
        <f t="shared" si="1"/>
        <v>#N/A</v>
      </c>
      <c r="BO22" s="155" t="e">
        <f>-(BN20+BN21+BN25)/'планирование суточное'!$K$25</f>
        <v>#N/A</v>
      </c>
      <c r="BP22" s="247" t="e">
        <f>IF(ISERROR(INDEX('файл остатки'!$A$5:$CX$265,MATCH(BP$2,'файл остатки'!$A$5:$A$228,0),MATCH($B22,'файл остатки'!$A$5:$CX$5,0))),INDEX('файл остатки'!$A$100:$CX$265,MATCH(BN$3,'файл остатки'!$A$100:$A$228,0),MATCH($B22,'файл остатки'!$A$5:$CX$5,0)),INDEX('файл остатки'!$A$5:$CX$265,MATCH(BP$2,'файл остатки'!$A$5:$A$228,0),MATCH($B22,'файл остатки'!$A$5:$CX$5,0)))</f>
        <v>#N/A</v>
      </c>
      <c r="BQ22" s="225" t="e">
        <f>INDEX('файл остатки'!$A$5:$CX$265,MATCH($H$1,'файл остатки'!$A$5:$A$228,0),MATCH($B22,'файл остатки'!$A$5:$CX$5,0))</f>
        <v>#N/A</v>
      </c>
      <c r="BR22" s="254" t="e">
        <f>IF(BN$3='файл остатки'!$B$1,INDEX('файл остатки'!$A$5:$CX$265,MATCH($C$1,'файл остатки'!$A$5:$A$228,0),MATCH($B22,'файл остатки'!$A$5:$CX$5,0)),BL22+BM22-BN22-BP22)</f>
        <v>#N/A</v>
      </c>
      <c r="BS22" s="230"/>
      <c r="BT22" s="229" t="e">
        <f t="shared" si="2"/>
        <v>#N/A</v>
      </c>
      <c r="BU22" s="155" t="e">
        <f>-(BT20+BT21+BT25)/'планирование суточное'!$K$25</f>
        <v>#N/A</v>
      </c>
      <c r="BV22" s="247" t="e">
        <f>IF(ISERROR(INDEX('файл остатки'!$A$5:$CX$265,MATCH(BV$2,'файл остатки'!$A$5:$A$228,0),MATCH($B22,'файл остатки'!$A$5:$CX$5,0))),INDEX('файл остатки'!$A$100:$CX$265,MATCH(BT$3,'файл остатки'!$A$100:$A$228,0),MATCH($B22,'файл остатки'!$A$5:$CX$5,0)),INDEX('файл остатки'!$A$5:$CX$265,MATCH(BV$2,'файл остатки'!$A$5:$A$228,0),MATCH($B22,'файл остатки'!$A$5:$CX$5,0)))</f>
        <v>#N/A</v>
      </c>
      <c r="BW22" s="225" t="e">
        <f>INDEX('файл остатки'!$A$5:$CX$265,MATCH($H$1,'файл остатки'!$A$5:$A$228,0),MATCH($B22,'файл остатки'!$A$5:$CX$5,0))</f>
        <v>#N/A</v>
      </c>
      <c r="BX22" s="254" t="e">
        <f>IF(BT$3='файл остатки'!$B$1,INDEX('файл остатки'!$A$5:$CX$265,MATCH($C$1,'файл остатки'!$A$5:$A$228,0),MATCH($B22,'файл остатки'!$A$5:$CX$5,0)),BR22+BS22-BT22-BV22)</f>
        <v>#N/A</v>
      </c>
      <c r="BY22" s="230"/>
      <c r="BZ22" s="229" t="e">
        <f t="shared" si="3"/>
        <v>#N/A</v>
      </c>
      <c r="CA22" s="155" t="e">
        <f>-(BZ20+BZ21+BZ25)/'планирование суточное'!$K$25</f>
        <v>#N/A</v>
      </c>
      <c r="CB22" s="247" t="e">
        <f>IF(ISERROR(INDEX('файл остатки'!$A$5:$CX$265,MATCH(CB$2,'файл остатки'!$A$5:$A$228,0),MATCH($B22,'файл остатки'!$A$5:$CX$5,0))),INDEX('файл остатки'!$A$100:$CX$265,MATCH(BZ$3,'файл остатки'!$A$100:$A$228,0),MATCH($B22,'файл остатки'!$A$5:$CX$5,0)),INDEX('файл остатки'!$A$5:$CX$265,MATCH(CB$2,'файл остатки'!$A$5:$A$228,0),MATCH($B22,'файл остатки'!$A$5:$CX$5,0)))</f>
        <v>#N/A</v>
      </c>
      <c r="CC22" s="225" t="e">
        <f>INDEX('файл остатки'!$A$5:$CX$265,MATCH($H$1,'файл остатки'!$A$5:$A$228,0),MATCH($B22,'файл остатки'!$A$5:$CX$5,0))</f>
        <v>#N/A</v>
      </c>
      <c r="CD22" s="254" t="e">
        <f>IF(BZ$3='файл остатки'!$B$1,INDEX('файл остатки'!$A$5:$CX$265,MATCH($C$1,'файл остатки'!$A$5:$A$228,0),MATCH($B22,'файл остатки'!$A$5:$CX$5,0)),BX22+BY22-BZ22-CB22)</f>
        <v>#N/A</v>
      </c>
      <c r="CE22" s="230"/>
      <c r="CH22" s="229">
        <f t="shared" si="4"/>
        <v>-283.8</v>
      </c>
      <c r="CI22" s="155">
        <f>-(CH20+CH21+CH25)/'планирование суточное'!$K$25</f>
        <v>2.509761537198226</v>
      </c>
      <c r="CJ22" s="229" t="e">
        <f t="shared" si="5"/>
        <v>#N/A</v>
      </c>
      <c r="CK22" s="155" t="e">
        <f>-(CJ20+CJ21+CJ25)/'планирование суточное'!$K$25</f>
        <v>#N/A</v>
      </c>
      <c r="CO22" s="235" t="e">
        <f>+INDEX('файл остатки'!$A$5:$CX$265,MATCH(CO$2,'файл остатки'!$A$5:$A$228,0),MATCH($B22,'файл остатки'!$A$5:$CX$5,0))</f>
        <v>#N/A</v>
      </c>
    </row>
    <row r="23" spans="1:93" ht="24" customHeight="1">
      <c r="A23" s="168" t="s">
        <v>20</v>
      </c>
      <c r="B23" s="218" t="s">
        <v>105</v>
      </c>
      <c r="C23" s="257" t="e">
        <f>INDEX('файл остатки'!$A$5:$CX$265,MATCH($C$1,'файл остатки'!$A$5:$A$228,0),MATCH(B23,'файл остатки'!$A$5:$CX$5,0))</f>
        <v>#N/A</v>
      </c>
      <c r="D23" s="261"/>
      <c r="E23" s="229"/>
      <c r="F23" s="220" t="s">
        <v>185</v>
      </c>
      <c r="G23" s="247" t="e">
        <f>IF(ISERROR(INDEX('файл остатки'!$A$5:$CX$265,MATCH(G$2,'файл остатки'!$A$5:$A$228,0),MATCH($B23,'файл остатки'!$A$5:$CX$5,0))),INDEX('файл остатки'!$A$100:$CX$265,MATCH(E$3,'файл остатки'!$A$100:$A$228,0),MATCH($B23,'файл остатки'!$A$5:$CX$5,0)),INDEX('файл остатки'!$A$5:$CX$265,MATCH(G$2,'файл остатки'!$A$5:$A$228,0),MATCH($B23,'файл остатки'!$A$5:$CX$5,0)))</f>
        <v>#N/A</v>
      </c>
      <c r="H23" s="225" t="e">
        <f>INDEX('файл остатки'!$A$5:$CX$265,MATCH($H$1,'файл остатки'!$A$5:$A$228,0),MATCH($B23,'файл остатки'!$A$5:$CX$5,0))</f>
        <v>#N/A</v>
      </c>
      <c r="I23" s="254" t="e">
        <f>IF(E$3='файл остатки'!$B$1,INDEX('файл остатки'!$A$5:$CX$265,MATCH($C$1,'файл остатки'!$A$5:$A$228,0),MATCH($B23,'файл остатки'!$A$5:$CX$5,0)),C23+D23-E23-G23)</f>
        <v>#N/A</v>
      </c>
      <c r="J23" s="230"/>
      <c r="K23" s="229">
        <v>-4.5</v>
      </c>
      <c r="L23" s="220" t="s">
        <v>185</v>
      </c>
      <c r="M23" s="247" t="e">
        <f>IF(ISERROR(INDEX('файл остатки'!$A$5:$CX$265,MATCH(M$2,'файл остатки'!$A$5:$A$228,0),MATCH($B23,'файл остатки'!$A$5:$CX$5,0))),INDEX('файл остатки'!$A$100:$CX$265,MATCH(K$3,'файл остатки'!$A$100:$A$228,0),MATCH($B23,'файл остатки'!$A$5:$CX$5,0)),INDEX('файл остатки'!$A$5:$CX$265,MATCH(M$2,'файл остатки'!$A$5:$A$228,0),MATCH($B23,'файл остатки'!$A$5:$CX$5,0)))</f>
        <v>#N/A</v>
      </c>
      <c r="N23" s="225" t="e">
        <f>INDEX('файл остатки'!$A$5:$CX$265,MATCH($H$1,'файл остатки'!$A$5:$A$228,0),MATCH($B23,'файл остатки'!$A$5:$CX$5,0))</f>
        <v>#N/A</v>
      </c>
      <c r="O23" s="254" t="e">
        <f>IF(K$3='файл остатки'!$B$1,INDEX('файл остатки'!$A$5:$CX$265,MATCH($C$1,'файл остатки'!$A$5:$A$228,0),MATCH($B23,'файл остатки'!$A$5:$CX$5,0)),I23+J23-K23-M23)</f>
        <v>#N/A</v>
      </c>
      <c r="P23" s="230">
        <v>11</v>
      </c>
      <c r="Q23" s="229"/>
      <c r="R23" s="220" t="s">
        <v>185</v>
      </c>
      <c r="S23" s="247" t="e">
        <f>IF(ISERROR(INDEX('файл остатки'!$A$5:$CX$265,MATCH(S$2,'файл остатки'!$A$5:$A$228,0),MATCH($B23,'файл остатки'!$A$5:$CX$5,0))),INDEX('файл остатки'!$A$100:$CX$265,MATCH(Q$3,'файл остатки'!$A$100:$A$228,0),MATCH($B23,'файл остатки'!$A$5:$CX$5,0)),INDEX('файл остатки'!$A$5:$CX$265,MATCH(S$2,'файл остатки'!$A$5:$A$228,0),MATCH($B23,'файл остатки'!$A$5:$CX$5,0)))</f>
        <v>#N/A</v>
      </c>
      <c r="T23" s="225" t="e">
        <f>INDEX('файл остатки'!$A$5:$CX$265,MATCH($H$1,'файл остатки'!$A$5:$A$228,0),MATCH($B23,'файл остатки'!$A$5:$CX$5,0))</f>
        <v>#N/A</v>
      </c>
      <c r="U23" s="254" t="e">
        <f>IF(Q$3='файл остатки'!$B$1,INDEX('файл остатки'!$A$5:$CX$265,MATCH($C$1,'файл остатки'!$A$5:$A$228,0),MATCH($B23,'файл остатки'!$A$5:$CX$5,0)),O23+P23-Q23-S23)</f>
        <v>#N/A</v>
      </c>
      <c r="V23" s="230"/>
      <c r="W23" s="229"/>
      <c r="X23" s="220" t="s">
        <v>185</v>
      </c>
      <c r="Y23" s="247" t="e">
        <f>IF(ISERROR(INDEX('файл остатки'!$A$5:$CX$265,MATCH(Y$2,'файл остатки'!$A$5:$A$228,0),MATCH($B23,'файл остатки'!$A$5:$CX$5,0))),INDEX('файл остатки'!$A$100:$CX$265,MATCH(W$3,'файл остатки'!$A$100:$A$228,0),MATCH($B23,'файл остатки'!$A$5:$CX$5,0)),INDEX('файл остатки'!$A$5:$CX$265,MATCH(Y$2,'файл остатки'!$A$5:$A$228,0),MATCH($B23,'файл остатки'!$A$5:$CX$5,0)))</f>
        <v>#N/A</v>
      </c>
      <c r="Z23" s="225" t="e">
        <f>INDEX('файл остатки'!$A$5:$CX$265,MATCH($H$1,'файл остатки'!$A$5:$A$228,0),MATCH($B23,'файл остатки'!$A$5:$CX$5,0))</f>
        <v>#N/A</v>
      </c>
      <c r="AA23" s="254" t="e">
        <f>IF(W$3='файл остатки'!$B$1,INDEX('файл остатки'!$A$5:$CX$265,MATCH($C$1,'файл остатки'!$A$5:$A$228,0),MATCH($B23,'файл остатки'!$A$5:$CX$5,0)),U23+V23-W23-Y23)</f>
        <v>#N/A</v>
      </c>
      <c r="AB23" s="230"/>
      <c r="AC23" s="229">
        <v>-1</v>
      </c>
      <c r="AD23" s="220" t="s">
        <v>185</v>
      </c>
      <c r="AE23" s="247" t="e">
        <f>IF(ISERROR(INDEX('файл остатки'!$A$5:$CX$265,MATCH(AE$2,'файл остатки'!$A$5:$A$228,0),MATCH($B23,'файл остатки'!$A$5:$CX$5,0))),INDEX('файл остатки'!$A$100:$CX$265,MATCH(AC$3,'файл остатки'!$A$100:$A$228,0),MATCH($B23,'файл остатки'!$A$5:$CX$5,0)),INDEX('файл остатки'!$A$5:$CX$265,MATCH(AE$2,'файл остатки'!$A$5:$A$228,0),MATCH($B23,'файл остатки'!$A$5:$CX$5,0)))</f>
        <v>#N/A</v>
      </c>
      <c r="AF23" s="225" t="e">
        <f>INDEX('файл остатки'!$A$5:$CX$265,MATCH($H$1,'файл остатки'!$A$5:$A$228,0),MATCH($B23,'файл остатки'!$A$5:$CX$5,0))</f>
        <v>#N/A</v>
      </c>
      <c r="AG23" s="254" t="e">
        <f>IF(AC$3='файл остатки'!$B$1,INDEX('файл остатки'!$A$5:$CX$265,MATCH($C$1,'файл остатки'!$A$5:$A$228,0),MATCH($B23,'файл остатки'!$A$5:$CX$5,0)),AA23+AB23-AC23-AE23)</f>
        <v>#N/A</v>
      </c>
      <c r="AH23" s="230"/>
      <c r="AI23" s="229">
        <v>-50</v>
      </c>
      <c r="AJ23" s="220" t="s">
        <v>185</v>
      </c>
      <c r="AK23" s="247" t="e">
        <f>IF(ISERROR(INDEX('файл остатки'!$A$5:$CX$265,MATCH(AK$2,'файл остатки'!$A$5:$A$228,0),MATCH($B23,'файл остатки'!$A$5:$CX$5,0))),INDEX('файл остатки'!$A$100:$CX$265,MATCH(AI$3,'файл остатки'!$A$100:$A$228,0),MATCH($B23,'файл остатки'!$A$5:$CX$5,0)),INDEX('файл остатки'!$A$5:$CX$265,MATCH(AK$2,'файл остатки'!$A$5:$A$228,0),MATCH($B23,'файл остатки'!$A$5:$CX$5,0)))</f>
        <v>#N/A</v>
      </c>
      <c r="AL23" s="225" t="e">
        <f>INDEX('файл остатки'!$A$5:$CX$265,MATCH($H$1,'файл остатки'!$A$5:$A$228,0),MATCH($B23,'файл остатки'!$A$5:$CX$5,0))</f>
        <v>#N/A</v>
      </c>
      <c r="AM23" s="254" t="e">
        <f>IF(AI$3='файл остатки'!$B$1,INDEX('файл остатки'!$A$5:$CX$265,MATCH($C$1,'файл остатки'!$A$5:$A$228,0),MATCH($B23,'файл остатки'!$A$5:$CX$5,0)),AG23+AH23-AI23-AK23)</f>
        <v>#N/A</v>
      </c>
      <c r="AN23" s="230"/>
      <c r="AO23" s="229"/>
      <c r="AP23" s="220" t="s">
        <v>185</v>
      </c>
      <c r="AQ23" s="247" t="e">
        <f>IF(ISERROR(INDEX('файл остатки'!$A$5:$CX$265,MATCH(AQ$2,'файл остатки'!$A$5:$A$228,0),MATCH($B23,'файл остатки'!$A$5:$CX$5,0))),INDEX('файл остатки'!$A$100:$CX$265,MATCH(AO$3,'файл остатки'!$A$100:$A$228,0),MATCH($B23,'файл остатки'!$A$5:$CX$5,0)),INDEX('файл остатки'!$A$5:$CX$265,MATCH(AQ$2,'файл остатки'!$A$5:$A$228,0),MATCH($B23,'файл остатки'!$A$5:$CX$5,0)))</f>
        <v>#N/A</v>
      </c>
      <c r="AR23" s="225" t="e">
        <f>INDEX('файл остатки'!$A$5:$CX$265,MATCH($H$1,'файл остатки'!$A$5:$A$228,0),MATCH($B23,'файл остатки'!$A$5:$CX$5,0))</f>
        <v>#N/A</v>
      </c>
      <c r="AS23" s="254" t="e">
        <f>IF(AO$3='файл остатки'!$B$1,INDEX('файл остатки'!$A$5:$CX$265,MATCH($C$1,'файл остатки'!$A$5:$A$228,0),MATCH($B23,'файл остатки'!$A$5:$CX$5,0)),AM23+AN23-AO23-AQ23)</f>
        <v>#N/A</v>
      </c>
      <c r="AT23" s="230"/>
      <c r="AU23" s="229"/>
      <c r="AV23" s="220" t="s">
        <v>185</v>
      </c>
      <c r="AW23" s="247" t="e">
        <f>IF(ISERROR(INDEX('файл остатки'!$A$5:$CX$265,MATCH(AW$2,'файл остатки'!$A$5:$A$228,0),MATCH($B23,'файл остатки'!$A$5:$CX$5,0))),INDEX('файл остатки'!$A$100:$CX$265,MATCH(AU$3,'файл остатки'!$A$100:$A$228,0),MATCH($B23,'файл остатки'!$A$5:$CX$5,0)),INDEX('файл остатки'!$A$5:$CX$265,MATCH(AW$2,'файл остатки'!$A$5:$A$228,0),MATCH($B23,'файл остатки'!$A$5:$CX$5,0)))</f>
        <v>#N/A</v>
      </c>
      <c r="AX23" s="225" t="e">
        <f>INDEX('файл остатки'!$A$5:$CX$265,MATCH($H$1,'файл остатки'!$A$5:$A$228,0),MATCH($B23,'файл остатки'!$A$5:$CX$5,0))</f>
        <v>#N/A</v>
      </c>
      <c r="AY23" s="254" t="e">
        <f>IF(AU$3='файл остатки'!$B$1,INDEX('файл остатки'!$A$5:$CX$265,MATCH($C$1,'файл остатки'!$A$5:$A$228,0),MATCH($B23,'файл остатки'!$A$5:$CX$5,0)),AS23+AT23-AU23-AW23)</f>
        <v>#N/A</v>
      </c>
      <c r="AZ23" s="230"/>
      <c r="BA23" s="229">
        <v>-111</v>
      </c>
      <c r="BB23" s="220" t="s">
        <v>185</v>
      </c>
      <c r="BC23" s="247" t="e">
        <f>IF(ISERROR(INDEX('файл остатки'!$A$5:$CX$265,MATCH(BC$2,'файл остатки'!$A$5:$A$228,0),MATCH($B23,'файл остатки'!$A$5:$CX$5,0))),INDEX('файл остатки'!$A$100:$CX$265,MATCH(BA$3,'файл остатки'!$A$100:$A$228,0),MATCH($B23,'файл остатки'!$A$5:$CX$5,0)),INDEX('файл остатки'!$A$5:$CX$265,MATCH(BC$2,'файл остатки'!$A$5:$A$228,0),MATCH($B23,'файл остатки'!$A$5:$CX$5,0)))</f>
        <v>#N/A</v>
      </c>
      <c r="BD23" s="225" t="e">
        <f>INDEX('файл остатки'!$A$5:$CX$265,MATCH($H$1,'файл остатки'!$A$5:$A$228,0),MATCH($B23,'файл остатки'!$A$5:$CX$5,0))</f>
        <v>#N/A</v>
      </c>
      <c r="BE23" s="254" t="e">
        <f>IF(BA$3='файл остатки'!$B$1,INDEX('файл остатки'!$A$5:$CX$265,MATCH($C$1,'файл остатки'!$A$5:$A$228,0),MATCH($B23,'файл остатки'!$A$5:$CX$5,0)),AY23+AZ23-BA23-BC23)</f>
        <v>#N/A</v>
      </c>
      <c r="BF23" s="230"/>
      <c r="BG23" s="229"/>
      <c r="BH23" s="220" t="s">
        <v>185</v>
      </c>
      <c r="BI23" s="247" t="e">
        <f>IF(ISERROR(INDEX('файл остатки'!$A$5:$CX$265,MATCH(BI$2,'файл остатки'!$A$5:$A$228,0),MATCH($B23,'файл остатки'!$A$5:$CX$5,0))),INDEX('файл остатки'!$A$100:$CX$265,MATCH(BG$3,'файл остатки'!$A$100:$A$228,0),MATCH($B23,'файл остатки'!$A$5:$CX$5,0)),INDEX('файл остатки'!$A$5:$CX$265,MATCH(BI$2,'файл остатки'!$A$5:$A$228,0),MATCH($B23,'файл остатки'!$A$5:$CX$5,0)))</f>
        <v>#N/A</v>
      </c>
      <c r="BJ23" s="225" t="e">
        <f>INDEX('файл остатки'!$A$5:$CX$265,MATCH($H$1,'файл остатки'!$A$5:$A$228,0),MATCH($B23,'файл остатки'!$A$5:$CX$5,0))</f>
        <v>#N/A</v>
      </c>
      <c r="BK23" s="225" t="e">
        <f t="shared" si="0"/>
        <v>#N/A</v>
      </c>
      <c r="BL23" s="254" t="e">
        <f>IF(BG$3='файл остатки'!$B$1,INDEX('файл остатки'!$A$5:$CX$265,MATCH($C$1,'файл остатки'!$A$5:$A$228,0),MATCH($B23,'файл остатки'!$A$5:$CX$5,0)),BE23+BF23-BG23-BI23)</f>
        <v>#N/A</v>
      </c>
      <c r="BM23" s="230"/>
      <c r="BN23" s="229" t="e">
        <f t="shared" si="1"/>
        <v>#N/A</v>
      </c>
      <c r="BO23" s="220" t="s">
        <v>185</v>
      </c>
      <c r="BP23" s="247" t="e">
        <f>IF(ISERROR(INDEX('файл остатки'!$A$5:$CX$265,MATCH(BP$2,'файл остатки'!$A$5:$A$228,0),MATCH($B23,'файл остатки'!$A$5:$CX$5,0))),INDEX('файл остатки'!$A$100:$CX$265,MATCH(BN$3,'файл остатки'!$A$100:$A$228,0),MATCH($B23,'файл остатки'!$A$5:$CX$5,0)),INDEX('файл остатки'!$A$5:$CX$265,MATCH(BP$2,'файл остатки'!$A$5:$A$228,0),MATCH($B23,'файл остатки'!$A$5:$CX$5,0)))</f>
        <v>#N/A</v>
      </c>
      <c r="BQ23" s="225" t="e">
        <f>INDEX('файл остатки'!$A$5:$CX$265,MATCH($H$1,'файл остатки'!$A$5:$A$228,0),MATCH($B23,'файл остатки'!$A$5:$CX$5,0))</f>
        <v>#N/A</v>
      </c>
      <c r="BR23" s="254" t="e">
        <f>IF(BN$3='файл остатки'!$B$1,INDEX('файл остатки'!$A$5:$CX$265,MATCH($C$1,'файл остатки'!$A$5:$A$228,0),MATCH($B23,'файл остатки'!$A$5:$CX$5,0)),BL23+BM23-BN23-BP23)</f>
        <v>#N/A</v>
      </c>
      <c r="BS23" s="230"/>
      <c r="BT23" s="229" t="e">
        <f t="shared" si="2"/>
        <v>#N/A</v>
      </c>
      <c r="BU23" s="220" t="s">
        <v>185</v>
      </c>
      <c r="BV23" s="247" t="e">
        <f>IF(ISERROR(INDEX('файл остатки'!$A$5:$CX$265,MATCH(BV$2,'файл остатки'!$A$5:$A$228,0),MATCH($B23,'файл остатки'!$A$5:$CX$5,0))),INDEX('файл остатки'!$A$100:$CX$265,MATCH(BT$3,'файл остатки'!$A$100:$A$228,0),MATCH($B23,'файл остатки'!$A$5:$CX$5,0)),INDEX('файл остатки'!$A$5:$CX$265,MATCH(BV$2,'файл остатки'!$A$5:$A$228,0),MATCH($B23,'файл остатки'!$A$5:$CX$5,0)))</f>
        <v>#N/A</v>
      </c>
      <c r="BW23" s="225" t="e">
        <f>INDEX('файл остатки'!$A$5:$CX$265,MATCH($H$1,'файл остатки'!$A$5:$A$228,0),MATCH($B23,'файл остатки'!$A$5:$CX$5,0))</f>
        <v>#N/A</v>
      </c>
      <c r="BX23" s="254" t="e">
        <f>IF(BT$3='файл остатки'!$B$1,INDEX('файл остатки'!$A$5:$CX$265,MATCH($C$1,'файл остатки'!$A$5:$A$228,0),MATCH($B23,'файл остатки'!$A$5:$CX$5,0)),BR23+BS23-BT23-BV23)</f>
        <v>#N/A</v>
      </c>
      <c r="BY23" s="230"/>
      <c r="BZ23" s="229" t="e">
        <f t="shared" si="3"/>
        <v>#N/A</v>
      </c>
      <c r="CA23" s="220" t="s">
        <v>185</v>
      </c>
      <c r="CB23" s="247" t="e">
        <f>IF(ISERROR(INDEX('файл остатки'!$A$5:$CX$265,MATCH(CB$2,'файл остатки'!$A$5:$A$228,0),MATCH($B23,'файл остатки'!$A$5:$CX$5,0))),INDEX('файл остатки'!$A$100:$CX$265,MATCH(BZ$3,'файл остатки'!$A$100:$A$228,0),MATCH($B23,'файл остатки'!$A$5:$CX$5,0)),INDEX('файл остатки'!$A$5:$CX$265,MATCH(CB$2,'файл остатки'!$A$5:$A$228,0),MATCH($B23,'файл остатки'!$A$5:$CX$5,0)))</f>
        <v>#N/A</v>
      </c>
      <c r="CC23" s="225" t="e">
        <f>INDEX('файл остатки'!$A$5:$CX$265,MATCH($H$1,'файл остатки'!$A$5:$A$228,0),MATCH($B23,'файл остатки'!$A$5:$CX$5,0))</f>
        <v>#N/A</v>
      </c>
      <c r="CD23" s="254" t="e">
        <f>IF(BZ$3='файл остатки'!$B$1,INDEX('файл остатки'!$A$5:$CX$265,MATCH($C$1,'файл остатки'!$A$5:$A$228,0),MATCH($B23,'файл остатки'!$A$5:$CX$5,0)),BX23+BY23-BZ23-CB23)</f>
        <v>#N/A</v>
      </c>
      <c r="CE23" s="230"/>
      <c r="CH23" s="229">
        <f t="shared" si="4"/>
        <v>-166.5</v>
      </c>
      <c r="CI23" s="220" t="s">
        <v>185</v>
      </c>
      <c r="CJ23" s="229" t="e">
        <f t="shared" si="5"/>
        <v>#N/A</v>
      </c>
      <c r="CK23" s="220" t="s">
        <v>185</v>
      </c>
      <c r="CO23" s="235" t="e">
        <f>+INDEX('файл остатки'!$A$5:$CX$265,MATCH(CO$2,'файл остатки'!$A$5:$A$228,0),MATCH($B23,'файл остатки'!$A$5:$CX$5,0))</f>
        <v>#N/A</v>
      </c>
    </row>
    <row r="24" spans="1:93" ht="24" customHeight="1">
      <c r="A24" s="168" t="s">
        <v>20</v>
      </c>
      <c r="B24" s="218" t="s">
        <v>159</v>
      </c>
      <c r="C24" s="257" t="e">
        <f>INDEX('файл остатки'!$A$5:$CX$265,MATCH($C$1,'файл остатки'!$A$5:$A$228,0),MATCH(B24,'файл остатки'!$A$5:$CX$5,0))</f>
        <v>#N/A</v>
      </c>
      <c r="D24" s="261"/>
      <c r="E24" s="229"/>
      <c r="F24" s="155">
        <f>-(E22+E23+E24+E26+E27+E29+E28)/'планирование суточное'!$K$25</f>
        <v>0</v>
      </c>
      <c r="G24" s="247" t="e">
        <f>IF(ISERROR(INDEX('файл остатки'!$A$5:$CX$265,MATCH(G$2,'файл остатки'!$A$5:$A$228,0),MATCH($B24,'файл остатки'!$A$5:$CX$5,0))),INDEX('файл остатки'!$A$100:$CX$265,MATCH(E$3,'файл остатки'!$A$100:$A$228,0),MATCH($B24,'файл остатки'!$A$5:$CX$5,0)),INDEX('файл остатки'!$A$5:$CX$265,MATCH(G$2,'файл остатки'!$A$5:$A$228,0),MATCH($B24,'файл остатки'!$A$5:$CX$5,0)))</f>
        <v>#N/A</v>
      </c>
      <c r="H24" s="225" t="e">
        <f>INDEX('файл остатки'!$A$5:$CX$265,MATCH($H$1,'файл остатки'!$A$5:$A$228,0),MATCH($B24,'файл остатки'!$A$5:$CX$5,0))</f>
        <v>#N/A</v>
      </c>
      <c r="I24" s="254" t="e">
        <f>IF(E$3='файл остатки'!$B$1,INDEX('файл остатки'!$A$5:$CX$265,MATCH($C$1,'файл остатки'!$A$5:$A$228,0),MATCH($B24,'файл остатки'!$A$5:$CX$5,0)),C24+D24-E24-G24)</f>
        <v>#N/A</v>
      </c>
      <c r="J24" s="230"/>
      <c r="K24" s="229">
        <v>-1173.5999999999999</v>
      </c>
      <c r="L24" s="155">
        <f>-(K22+K23+K24+K26+K27+K29+K28)/'планирование суточное'!$K$25</f>
        <v>2.2656000000000001</v>
      </c>
      <c r="M24" s="247" t="e">
        <f>IF(ISERROR(INDEX('файл остатки'!$A$5:$CX$265,MATCH(M$2,'файл остатки'!$A$5:$A$228,0),MATCH($B24,'файл остатки'!$A$5:$CX$5,0))),INDEX('файл остатки'!$A$100:$CX$265,MATCH(K$3,'файл остатки'!$A$100:$A$228,0),MATCH($B24,'файл остатки'!$A$5:$CX$5,0)),INDEX('файл остатки'!$A$5:$CX$265,MATCH(M$2,'файл остатки'!$A$5:$A$228,0),MATCH($B24,'файл остатки'!$A$5:$CX$5,0)))</f>
        <v>#N/A</v>
      </c>
      <c r="N24" s="225" t="e">
        <f>INDEX('файл остатки'!$A$5:$CX$265,MATCH($H$1,'файл остатки'!$A$5:$A$228,0),MATCH($B24,'файл остатки'!$A$5:$CX$5,0))</f>
        <v>#N/A</v>
      </c>
      <c r="O24" s="254" t="e">
        <f>IF(K$3='файл остатки'!$B$1,INDEX('файл остатки'!$A$5:$CX$265,MATCH($C$1,'файл остатки'!$A$5:$A$228,0),MATCH($B24,'файл остатки'!$A$5:$CX$5,0)),I24+J24-K24-M24)</f>
        <v>#N/A</v>
      </c>
      <c r="P24" s="230"/>
      <c r="Q24" s="229">
        <v>-1162.2</v>
      </c>
      <c r="R24" s="155">
        <f>-(Q22+Q23+Q24+Q26+Q27+Q29+Q28)/'планирование суточное'!$K$25</f>
        <v>1.7919</v>
      </c>
      <c r="S24" s="247" t="e">
        <f>IF(ISERROR(INDEX('файл остатки'!$A$5:$CX$265,MATCH(S$2,'файл остатки'!$A$5:$A$228,0),MATCH($B24,'файл остатки'!$A$5:$CX$5,0))),INDEX('файл остатки'!$A$100:$CX$265,MATCH(Q$3,'файл остатки'!$A$100:$A$228,0),MATCH($B24,'файл остатки'!$A$5:$CX$5,0)),INDEX('файл остатки'!$A$5:$CX$265,MATCH(S$2,'файл остатки'!$A$5:$A$228,0),MATCH($B24,'файл остатки'!$A$5:$CX$5,0)))</f>
        <v>#N/A</v>
      </c>
      <c r="T24" s="225" t="e">
        <f>INDEX('файл остатки'!$A$5:$CX$265,MATCH($H$1,'файл остатки'!$A$5:$A$228,0),MATCH($B24,'файл остатки'!$A$5:$CX$5,0))</f>
        <v>#N/A</v>
      </c>
      <c r="U24" s="254" t="e">
        <f>IF(Q$3='файл остатки'!$B$1,INDEX('файл остатки'!$A$5:$CX$265,MATCH($C$1,'файл остатки'!$A$5:$A$228,0),MATCH($B24,'файл остатки'!$A$5:$CX$5,0)),O24+P24-Q24-S24)</f>
        <v>#N/A</v>
      </c>
      <c r="V24" s="230"/>
      <c r="W24" s="229"/>
      <c r="X24" s="155">
        <f>-(W22+W23+W24+W26+W27+W29+W28)/'планирование суточное'!$K$25</f>
        <v>0</v>
      </c>
      <c r="Y24" s="247" t="e">
        <f>IF(ISERROR(INDEX('файл остатки'!$A$5:$CX$265,MATCH(Y$2,'файл остатки'!$A$5:$A$228,0),MATCH($B24,'файл остатки'!$A$5:$CX$5,0))),INDEX('файл остатки'!$A$100:$CX$265,MATCH(W$3,'файл остатки'!$A$100:$A$228,0),MATCH($B24,'файл остатки'!$A$5:$CX$5,0)),INDEX('файл остатки'!$A$5:$CX$265,MATCH(Y$2,'файл остатки'!$A$5:$A$228,0),MATCH($B24,'файл остатки'!$A$5:$CX$5,0)))</f>
        <v>#N/A</v>
      </c>
      <c r="Z24" s="225" t="e">
        <f>INDEX('файл остатки'!$A$5:$CX$265,MATCH($H$1,'файл остатки'!$A$5:$A$228,0),MATCH($B24,'файл остатки'!$A$5:$CX$5,0))</f>
        <v>#N/A</v>
      </c>
      <c r="AA24" s="254" t="e">
        <f>IF(W$3='файл остатки'!$B$1,INDEX('файл остатки'!$A$5:$CX$265,MATCH($C$1,'файл остатки'!$A$5:$A$228,0),MATCH($B24,'файл остатки'!$A$5:$CX$5,0)),U24+V24-W24-Y24)</f>
        <v>#N/A</v>
      </c>
      <c r="AB24" s="230"/>
      <c r="AC24" s="229">
        <v>-559.00000000000023</v>
      </c>
      <c r="AD24" s="155">
        <f>-(AC22+AC23+AC24+AC26+AC27+AC29+AC28)/'планирование суточное'!$K$25</f>
        <v>1.5758000000000001</v>
      </c>
      <c r="AE24" s="247" t="e">
        <f>IF(ISERROR(INDEX('файл остатки'!$A$5:$CX$265,MATCH(AE$2,'файл остатки'!$A$5:$A$228,0),MATCH($B24,'файл остатки'!$A$5:$CX$5,0))),INDEX('файл остатки'!$A$100:$CX$265,MATCH(AC$3,'файл остатки'!$A$100:$A$228,0),MATCH($B24,'файл остатки'!$A$5:$CX$5,0)),INDEX('файл остатки'!$A$5:$CX$265,MATCH(AE$2,'файл остатки'!$A$5:$A$228,0),MATCH($B24,'файл остатки'!$A$5:$CX$5,0)))</f>
        <v>#N/A</v>
      </c>
      <c r="AF24" s="225" t="e">
        <f>INDEX('файл остатки'!$A$5:$CX$265,MATCH($H$1,'файл остатки'!$A$5:$A$228,0),MATCH($B24,'файл остатки'!$A$5:$CX$5,0))</f>
        <v>#N/A</v>
      </c>
      <c r="AG24" s="254" t="e">
        <f>IF(AC$3='файл остатки'!$B$1,INDEX('файл остатки'!$A$5:$CX$265,MATCH($C$1,'файл остатки'!$A$5:$A$228,0),MATCH($B24,'файл остатки'!$A$5:$CX$5,0)),AA24+AB24-AC24-AE24)</f>
        <v>#N/A</v>
      </c>
      <c r="AH24" s="230"/>
      <c r="AI24" s="229">
        <v>-1160.5</v>
      </c>
      <c r="AJ24" s="155">
        <f>-(AI22+AI23+AI24+AI26+AI27+AI29+AI28)/'планирование суточное'!$K$25</f>
        <v>1.7164999999999999</v>
      </c>
      <c r="AK24" s="247" t="e">
        <f>IF(ISERROR(INDEX('файл остатки'!$A$5:$CX$265,MATCH(AK$2,'файл остатки'!$A$5:$A$228,0),MATCH($B24,'файл остатки'!$A$5:$CX$5,0))),INDEX('файл остатки'!$A$100:$CX$265,MATCH(AI$3,'файл остатки'!$A$100:$A$228,0),MATCH($B24,'файл остатки'!$A$5:$CX$5,0)),INDEX('файл остатки'!$A$5:$CX$265,MATCH(AK$2,'файл остатки'!$A$5:$A$228,0),MATCH($B24,'файл остатки'!$A$5:$CX$5,0)))</f>
        <v>#N/A</v>
      </c>
      <c r="AL24" s="225" t="e">
        <f>INDEX('файл остатки'!$A$5:$CX$265,MATCH($H$1,'файл остатки'!$A$5:$A$228,0),MATCH($B24,'файл остатки'!$A$5:$CX$5,0))</f>
        <v>#N/A</v>
      </c>
      <c r="AM24" s="254" t="e">
        <f>IF(AI$3='файл остатки'!$B$1,INDEX('файл остатки'!$A$5:$CX$265,MATCH($C$1,'файл остатки'!$A$5:$A$228,0),MATCH($B24,'файл остатки'!$A$5:$CX$5,0)),AG24+AH24-AI24-AK24)</f>
        <v>#N/A</v>
      </c>
      <c r="AN24" s="230"/>
      <c r="AO24" s="229"/>
      <c r="AP24" s="155">
        <f>-(AO22+AO23+AO24+AO26+AO27+AO29+AO28)/'планирование суточное'!$K$25</f>
        <v>0</v>
      </c>
      <c r="AQ24" s="247" t="e">
        <f>IF(ISERROR(INDEX('файл остатки'!$A$5:$CX$265,MATCH(AQ$2,'файл остатки'!$A$5:$A$228,0),MATCH($B24,'файл остатки'!$A$5:$CX$5,0))),INDEX('файл остатки'!$A$100:$CX$265,MATCH(AO$3,'файл остатки'!$A$100:$A$228,0),MATCH($B24,'файл остатки'!$A$5:$CX$5,0)),INDEX('файл остатки'!$A$5:$CX$265,MATCH(AQ$2,'файл остатки'!$A$5:$A$228,0),MATCH($B24,'файл остатки'!$A$5:$CX$5,0)))</f>
        <v>#N/A</v>
      </c>
      <c r="AR24" s="225" t="e">
        <f>INDEX('файл остатки'!$A$5:$CX$265,MATCH($H$1,'файл остатки'!$A$5:$A$228,0),MATCH($B24,'файл остатки'!$A$5:$CX$5,0))</f>
        <v>#N/A</v>
      </c>
      <c r="AS24" s="254" t="e">
        <f>IF(AO$3='файл остатки'!$B$1,INDEX('файл остатки'!$A$5:$CX$265,MATCH($C$1,'файл остатки'!$A$5:$A$228,0),MATCH($B24,'файл остатки'!$A$5:$CX$5,0)),AM24+AN24-AO24-AQ24)</f>
        <v>#N/A</v>
      </c>
      <c r="AT24" s="230"/>
      <c r="AU24" s="229"/>
      <c r="AV24" s="155">
        <f>-(AU22+AU23+AU24+AU26+AU27+AU29+AU28)/'планирование суточное'!$K$25</f>
        <v>0</v>
      </c>
      <c r="AW24" s="247" t="e">
        <f>IF(ISERROR(INDEX('файл остатки'!$A$5:$CX$265,MATCH(AW$2,'файл остатки'!$A$5:$A$228,0),MATCH($B24,'файл остатки'!$A$5:$CX$5,0))),INDEX('файл остатки'!$A$100:$CX$265,MATCH(AU$3,'файл остатки'!$A$100:$A$228,0),MATCH($B24,'файл остатки'!$A$5:$CX$5,0)),INDEX('файл остатки'!$A$5:$CX$265,MATCH(AW$2,'файл остатки'!$A$5:$A$228,0),MATCH($B24,'файл остатки'!$A$5:$CX$5,0)))</f>
        <v>#N/A</v>
      </c>
      <c r="AX24" s="225" t="e">
        <f>INDEX('файл остатки'!$A$5:$CX$265,MATCH($H$1,'файл остатки'!$A$5:$A$228,0),MATCH($B24,'файл остатки'!$A$5:$CX$5,0))</f>
        <v>#N/A</v>
      </c>
      <c r="AY24" s="254" t="e">
        <f>IF(AU$3='файл остатки'!$B$1,INDEX('файл остатки'!$A$5:$CX$265,MATCH($C$1,'файл остатки'!$A$5:$A$228,0),MATCH($B24,'файл остатки'!$A$5:$CX$5,0)),AS24+AT24-AU24-AW24)</f>
        <v>#N/A</v>
      </c>
      <c r="AZ24" s="230"/>
      <c r="BA24" s="229">
        <v>-1214.8333333333335</v>
      </c>
      <c r="BB24" s="155">
        <f>-(BA22+BA23+BA24+BA26+BA27+BA29+BA28)/'планирование суточное'!$K$25</f>
        <v>2.6608333333333336</v>
      </c>
      <c r="BC24" s="247" t="e">
        <f>IF(ISERROR(INDEX('файл остатки'!$A$5:$CX$265,MATCH(BC$2,'файл остатки'!$A$5:$A$228,0),MATCH($B24,'файл остатки'!$A$5:$CX$5,0))),INDEX('файл остатки'!$A$100:$CX$265,MATCH(BA$3,'файл остатки'!$A$100:$A$228,0),MATCH($B24,'файл остатки'!$A$5:$CX$5,0)),INDEX('файл остатки'!$A$5:$CX$265,MATCH(BC$2,'файл остатки'!$A$5:$A$228,0),MATCH($B24,'файл остатки'!$A$5:$CX$5,0)))</f>
        <v>#N/A</v>
      </c>
      <c r="BD24" s="225" t="e">
        <f>INDEX('файл остатки'!$A$5:$CX$265,MATCH($H$1,'файл остатки'!$A$5:$A$228,0),MATCH($B24,'файл остатки'!$A$5:$CX$5,0))</f>
        <v>#N/A</v>
      </c>
      <c r="BE24" s="254" t="e">
        <f>IF(BA$3='файл остатки'!$B$1,INDEX('файл остатки'!$A$5:$CX$265,MATCH($C$1,'файл остатки'!$A$5:$A$228,0),MATCH($B24,'файл остатки'!$A$5:$CX$5,0)),AY24+AZ24-BA24-BC24)</f>
        <v>#N/A</v>
      </c>
      <c r="BF24" s="230"/>
      <c r="BG24" s="229"/>
      <c r="BH24" s="155">
        <f>-(BG22+BG23+BG24+BG26+BG27+BG29+BG28)/'планирование суточное'!$K$25</f>
        <v>0</v>
      </c>
      <c r="BI24" s="247" t="e">
        <f>IF(ISERROR(INDEX('файл остатки'!$A$5:$CX$265,MATCH(BI$2,'файл остатки'!$A$5:$A$228,0),MATCH($B24,'файл остатки'!$A$5:$CX$5,0))),INDEX('файл остатки'!$A$100:$CX$265,MATCH(BG$3,'файл остатки'!$A$100:$A$228,0),MATCH($B24,'файл остатки'!$A$5:$CX$5,0)),INDEX('файл остатки'!$A$5:$CX$265,MATCH(BI$2,'файл остатки'!$A$5:$A$228,0),MATCH($B24,'файл остатки'!$A$5:$CX$5,0)))</f>
        <v>#N/A</v>
      </c>
      <c r="BJ24" s="225" t="e">
        <f>INDEX('файл остатки'!$A$5:$CX$265,MATCH($H$1,'файл остатки'!$A$5:$A$228,0),MATCH($B24,'файл остатки'!$A$5:$CX$5,0))</f>
        <v>#N/A</v>
      </c>
      <c r="BK24" s="225" t="e">
        <f t="shared" si="0"/>
        <v>#N/A</v>
      </c>
      <c r="BL24" s="254" t="e">
        <f>IF(BG$3='файл остатки'!$B$1,INDEX('файл остатки'!$A$5:$CX$265,MATCH($C$1,'файл остатки'!$A$5:$A$228,0),MATCH($B24,'файл остатки'!$A$5:$CX$5,0)),BE24+BF24-BG24-BI24)</f>
        <v>#N/A</v>
      </c>
      <c r="BM24" s="230"/>
      <c r="BN24" s="229" t="e">
        <f t="shared" si="1"/>
        <v>#N/A</v>
      </c>
      <c r="BO24" s="155" t="e">
        <f>-(BN22+BN23+BN24+BN26+BN27+BN29+BN28)/'планирование суточное'!$K$25</f>
        <v>#N/A</v>
      </c>
      <c r="BP24" s="247" t="e">
        <f>IF(ISERROR(INDEX('файл остатки'!$A$5:$CX$265,MATCH(BP$2,'файл остатки'!$A$5:$A$228,0),MATCH($B24,'файл остатки'!$A$5:$CX$5,0))),INDEX('файл остатки'!$A$100:$CX$265,MATCH(BN$3,'файл остатки'!$A$100:$A$228,0),MATCH($B24,'файл остатки'!$A$5:$CX$5,0)),INDEX('файл остатки'!$A$5:$CX$265,MATCH(BP$2,'файл остатки'!$A$5:$A$228,0),MATCH($B24,'файл остатки'!$A$5:$CX$5,0)))</f>
        <v>#N/A</v>
      </c>
      <c r="BQ24" s="225" t="e">
        <f>INDEX('файл остатки'!$A$5:$CX$265,MATCH($H$1,'файл остатки'!$A$5:$A$228,0),MATCH($B24,'файл остатки'!$A$5:$CX$5,0))</f>
        <v>#N/A</v>
      </c>
      <c r="BR24" s="254" t="e">
        <f>IF(BN$3='файл остатки'!$B$1,INDEX('файл остатки'!$A$5:$CX$265,MATCH($C$1,'файл остатки'!$A$5:$A$228,0),MATCH($B24,'файл остатки'!$A$5:$CX$5,0)),BL24+BM24-BN24-BP24)</f>
        <v>#N/A</v>
      </c>
      <c r="BS24" s="230"/>
      <c r="BT24" s="229" t="e">
        <f t="shared" si="2"/>
        <v>#N/A</v>
      </c>
      <c r="BU24" s="155" t="e">
        <f>-(BT22+BT23+BT24+BT26+BT27+BT29+BT28)/'планирование суточное'!$K$25</f>
        <v>#N/A</v>
      </c>
      <c r="BV24" s="247" t="e">
        <f>IF(ISERROR(INDEX('файл остатки'!$A$5:$CX$265,MATCH(BV$2,'файл остатки'!$A$5:$A$228,0),MATCH($B24,'файл остатки'!$A$5:$CX$5,0))),INDEX('файл остатки'!$A$100:$CX$265,MATCH(BT$3,'файл остатки'!$A$100:$A$228,0),MATCH($B24,'файл остатки'!$A$5:$CX$5,0)),INDEX('файл остатки'!$A$5:$CX$265,MATCH(BV$2,'файл остатки'!$A$5:$A$228,0),MATCH($B24,'файл остатки'!$A$5:$CX$5,0)))</f>
        <v>#N/A</v>
      </c>
      <c r="BW24" s="225" t="e">
        <f>INDEX('файл остатки'!$A$5:$CX$265,MATCH($H$1,'файл остатки'!$A$5:$A$228,0),MATCH($B24,'файл остатки'!$A$5:$CX$5,0))</f>
        <v>#N/A</v>
      </c>
      <c r="BX24" s="254" t="e">
        <f>IF(BT$3='файл остатки'!$B$1,INDEX('файл остатки'!$A$5:$CX$265,MATCH($C$1,'файл остатки'!$A$5:$A$228,0),MATCH($B24,'файл остатки'!$A$5:$CX$5,0)),BR24+BS24-BT24-BV24)</f>
        <v>#N/A</v>
      </c>
      <c r="BY24" s="230"/>
      <c r="BZ24" s="229" t="e">
        <f t="shared" si="3"/>
        <v>#N/A</v>
      </c>
      <c r="CA24" s="155" t="e">
        <f>-(BZ22+BZ23+BZ24+BZ26+BZ27+BZ29+BZ28)/'планирование суточное'!$K$25</f>
        <v>#N/A</v>
      </c>
      <c r="CB24" s="247" t="e">
        <f>IF(ISERROR(INDEX('файл остатки'!$A$5:$CX$265,MATCH(CB$2,'файл остатки'!$A$5:$A$228,0),MATCH($B24,'файл остатки'!$A$5:$CX$5,0))),INDEX('файл остатки'!$A$100:$CX$265,MATCH(BZ$3,'файл остатки'!$A$100:$A$228,0),MATCH($B24,'файл остатки'!$A$5:$CX$5,0)),INDEX('файл остатки'!$A$5:$CX$265,MATCH(CB$2,'файл остатки'!$A$5:$A$228,0),MATCH($B24,'файл остатки'!$A$5:$CX$5,0)))</f>
        <v>#N/A</v>
      </c>
      <c r="CC24" s="225" t="e">
        <f>INDEX('файл остатки'!$A$5:$CX$265,MATCH($H$1,'файл остатки'!$A$5:$A$228,0),MATCH($B24,'файл остатки'!$A$5:$CX$5,0))</f>
        <v>#N/A</v>
      </c>
      <c r="CD24" s="254" t="e">
        <f>IF(BZ$3='файл остатки'!$B$1,INDEX('файл остатки'!$A$5:$CX$265,MATCH($C$1,'файл остатки'!$A$5:$A$228,0),MATCH($B24,'файл остатки'!$A$5:$CX$5,0)),BX24+BY24-BZ24-CB24)</f>
        <v>#N/A</v>
      </c>
      <c r="CE24" s="230"/>
      <c r="CH24" s="229">
        <f t="shared" si="4"/>
        <v>-5270.1333333333332</v>
      </c>
      <c r="CI24" s="155">
        <f>-(CH22+CH23+CH24+CH26+CH27+CH29+CH28)/'планирование суточное'!$K$25</f>
        <v>10.010633333333333</v>
      </c>
      <c r="CJ24" s="229" t="e">
        <f t="shared" si="5"/>
        <v>#N/A</v>
      </c>
      <c r="CK24" s="155" t="e">
        <f>-(CJ22+CJ23+CJ24+CJ26+CJ27+CJ29+CJ28)/'планирование суточное'!$K$25</f>
        <v>#N/A</v>
      </c>
      <c r="CO24" s="235" t="e">
        <f>+INDEX('файл остатки'!$A$5:$CX$265,MATCH(CO$2,'файл остатки'!$A$5:$A$228,0),MATCH($B24,'файл остатки'!$A$5:$CX$5,0))</f>
        <v>#N/A</v>
      </c>
    </row>
    <row r="25" spans="1:93" ht="24" customHeight="1">
      <c r="A25" s="168" t="s">
        <v>19</v>
      </c>
      <c r="B25" s="218" t="s">
        <v>113</v>
      </c>
      <c r="C25" s="257" t="e">
        <f>INDEX('файл остатки'!$A$5:$CX$265,MATCH($C$1,'файл остатки'!$A$5:$A$228,0),MATCH(B25,'файл остатки'!$A$5:$CX$5,0))</f>
        <v>#N/A</v>
      </c>
      <c r="D25" s="261"/>
      <c r="E25" s="229"/>
      <c r="F25" s="220"/>
      <c r="G25" s="247" t="e">
        <f>IF(ISERROR(INDEX('файл остатки'!$A$5:$CX$265,MATCH(G$2,'файл остатки'!$A$5:$A$228,0),MATCH($B25,'файл остатки'!$A$5:$CX$5,0))),INDEX('файл остатки'!$A$100:$CX$265,MATCH(E$3,'файл остатки'!$A$100:$A$228,0),MATCH($B25,'файл остатки'!$A$5:$CX$5,0)),INDEX('файл остатки'!$A$5:$CX$265,MATCH(G$2,'файл остатки'!$A$5:$A$228,0),MATCH($B25,'файл остатки'!$A$5:$CX$5,0)))</f>
        <v>#N/A</v>
      </c>
      <c r="H25" s="225" t="e">
        <f>INDEX('файл остатки'!$A$5:$CX$265,MATCH($H$1,'файл остатки'!$A$5:$A$228,0),MATCH($B25,'файл остатки'!$A$5:$CX$5,0))</f>
        <v>#N/A</v>
      </c>
      <c r="I25" s="254" t="e">
        <f>IF(E$3='файл остатки'!$B$1,INDEX('файл остатки'!$A$5:$CX$265,MATCH($C$1,'файл остатки'!$A$5:$A$228,0),MATCH($B25,'файл остатки'!$A$5:$CX$5,0)),C25+D25-E25-G25)</f>
        <v>#N/A</v>
      </c>
      <c r="J25" s="230"/>
      <c r="K25" s="229">
        <v>-88.5</v>
      </c>
      <c r="L25" s="220"/>
      <c r="M25" s="247" t="e">
        <f>IF(ISERROR(INDEX('файл остатки'!$A$5:$CX$265,MATCH(M$2,'файл остатки'!$A$5:$A$228,0),MATCH($B25,'файл остатки'!$A$5:$CX$5,0))),INDEX('файл остатки'!$A$100:$CX$265,MATCH(K$3,'файл остатки'!$A$100:$A$228,0),MATCH($B25,'файл остатки'!$A$5:$CX$5,0)),INDEX('файл остатки'!$A$5:$CX$265,MATCH(M$2,'файл остатки'!$A$5:$A$228,0),MATCH($B25,'файл остатки'!$A$5:$CX$5,0)))</f>
        <v>#N/A</v>
      </c>
      <c r="N25" s="225" t="e">
        <f>INDEX('файл остатки'!$A$5:$CX$265,MATCH($H$1,'файл остатки'!$A$5:$A$228,0),MATCH($B25,'файл остатки'!$A$5:$CX$5,0))</f>
        <v>#N/A</v>
      </c>
      <c r="O25" s="254" t="e">
        <f>IF(K$3='файл остатки'!$B$1,INDEX('файл остатки'!$A$5:$CX$265,MATCH($C$1,'файл остатки'!$A$5:$A$228,0),MATCH($B25,'файл остатки'!$A$5:$CX$5,0)),I25+J25-K25-M25)</f>
        <v>#N/A</v>
      </c>
      <c r="P25" s="230">
        <v>1.0900000000000001</v>
      </c>
      <c r="Q25" s="229"/>
      <c r="R25" s="220"/>
      <c r="S25" s="247" t="e">
        <f>IF(ISERROR(INDEX('файл остатки'!$A$5:$CX$265,MATCH(S$2,'файл остатки'!$A$5:$A$228,0),MATCH($B25,'файл остатки'!$A$5:$CX$5,0))),INDEX('файл остатки'!$A$100:$CX$265,MATCH(Q$3,'файл остатки'!$A$100:$A$228,0),MATCH($B25,'файл остатки'!$A$5:$CX$5,0)),INDEX('файл остатки'!$A$5:$CX$265,MATCH(S$2,'файл остатки'!$A$5:$A$228,0),MATCH($B25,'файл остатки'!$A$5:$CX$5,0)))</f>
        <v>#N/A</v>
      </c>
      <c r="T25" s="225" t="e">
        <f>INDEX('файл остатки'!$A$5:$CX$265,MATCH($H$1,'файл остатки'!$A$5:$A$228,0),MATCH($B25,'файл остатки'!$A$5:$CX$5,0))</f>
        <v>#N/A</v>
      </c>
      <c r="U25" s="254" t="e">
        <f>IF(Q$3='файл остатки'!$B$1,INDEX('файл остатки'!$A$5:$CX$265,MATCH($C$1,'файл остатки'!$A$5:$A$228,0),MATCH($B25,'файл остатки'!$A$5:$CX$5,0)),O25+P25-Q25-S25)</f>
        <v>#N/A</v>
      </c>
      <c r="V25" s="230"/>
      <c r="W25" s="229"/>
      <c r="X25" s="220"/>
      <c r="Y25" s="247" t="e">
        <f>IF(ISERROR(INDEX('файл остатки'!$A$5:$CX$265,MATCH(Y$2,'файл остатки'!$A$5:$A$228,0),MATCH($B25,'файл остатки'!$A$5:$CX$5,0))),INDEX('файл остатки'!$A$100:$CX$265,MATCH(W$3,'файл остатки'!$A$100:$A$228,0),MATCH($B25,'файл остатки'!$A$5:$CX$5,0)),INDEX('файл остатки'!$A$5:$CX$265,MATCH(Y$2,'файл остатки'!$A$5:$A$228,0),MATCH($B25,'файл остатки'!$A$5:$CX$5,0)))</f>
        <v>#N/A</v>
      </c>
      <c r="Z25" s="225" t="e">
        <f>INDEX('файл остатки'!$A$5:$CX$265,MATCH($H$1,'файл остатки'!$A$5:$A$228,0),MATCH($B25,'файл остатки'!$A$5:$CX$5,0))</f>
        <v>#N/A</v>
      </c>
      <c r="AA25" s="254" t="e">
        <f>IF(W$3='файл остатки'!$B$1,INDEX('файл остатки'!$A$5:$CX$265,MATCH($C$1,'файл остатки'!$A$5:$A$228,0),MATCH($B25,'файл остатки'!$A$5:$CX$5,0)),U25+V25-W25-Y25)</f>
        <v>#N/A</v>
      </c>
      <c r="AB25" s="230"/>
      <c r="AC25" s="229">
        <v>-10.666666666666661</v>
      </c>
      <c r="AD25" s="220"/>
      <c r="AE25" s="247" t="e">
        <f>IF(ISERROR(INDEX('файл остатки'!$A$5:$CX$265,MATCH(AE$2,'файл остатки'!$A$5:$A$228,0),MATCH($B25,'файл остатки'!$A$5:$CX$5,0))),INDEX('файл остатки'!$A$100:$CX$265,MATCH(AC$3,'файл остатки'!$A$100:$A$228,0),MATCH($B25,'файл остатки'!$A$5:$CX$5,0)),INDEX('файл остатки'!$A$5:$CX$265,MATCH(AE$2,'файл остатки'!$A$5:$A$228,0),MATCH($B25,'файл остатки'!$A$5:$CX$5,0)))</f>
        <v>#N/A</v>
      </c>
      <c r="AF25" s="225" t="e">
        <f>INDEX('файл остатки'!$A$5:$CX$265,MATCH($H$1,'файл остатки'!$A$5:$A$228,0),MATCH($B25,'файл остатки'!$A$5:$CX$5,0))</f>
        <v>#N/A</v>
      </c>
      <c r="AG25" s="254" t="e">
        <f>IF(AC$3='файл остатки'!$B$1,INDEX('файл остатки'!$A$5:$CX$265,MATCH($C$1,'файл остатки'!$A$5:$A$228,0),MATCH($B25,'файл остатки'!$A$5:$CX$5,0)),AA25+AB25-AC25-AE25)</f>
        <v>#N/A</v>
      </c>
      <c r="AH25" s="230"/>
      <c r="AI25" s="229">
        <v>-70</v>
      </c>
      <c r="AJ25" s="220"/>
      <c r="AK25" s="247" t="e">
        <f>IF(ISERROR(INDEX('файл остатки'!$A$5:$CX$265,MATCH(AK$2,'файл остатки'!$A$5:$A$228,0),MATCH($B25,'файл остатки'!$A$5:$CX$5,0))),INDEX('файл остатки'!$A$100:$CX$265,MATCH(AI$3,'файл остатки'!$A$100:$A$228,0),MATCH($B25,'файл остатки'!$A$5:$CX$5,0)),INDEX('файл остатки'!$A$5:$CX$265,MATCH(AK$2,'файл остатки'!$A$5:$A$228,0),MATCH($B25,'файл остатки'!$A$5:$CX$5,0)))</f>
        <v>#N/A</v>
      </c>
      <c r="AL25" s="225" t="e">
        <f>INDEX('файл остатки'!$A$5:$CX$265,MATCH($H$1,'файл остатки'!$A$5:$A$228,0),MATCH($B25,'файл остатки'!$A$5:$CX$5,0))</f>
        <v>#N/A</v>
      </c>
      <c r="AM25" s="254" t="e">
        <f>IF(AI$3='файл остатки'!$B$1,INDEX('файл остатки'!$A$5:$CX$265,MATCH($C$1,'файл остатки'!$A$5:$A$228,0),MATCH($B25,'файл остатки'!$A$5:$CX$5,0)),AG25+AH25-AI25-AK25)</f>
        <v>#N/A</v>
      </c>
      <c r="AN25" s="230"/>
      <c r="AO25" s="229"/>
      <c r="AP25" s="220"/>
      <c r="AQ25" s="247" t="e">
        <f>IF(ISERROR(INDEX('файл остатки'!$A$5:$CX$265,MATCH(AQ$2,'файл остатки'!$A$5:$A$228,0),MATCH($B25,'файл остатки'!$A$5:$CX$5,0))),INDEX('файл остатки'!$A$100:$CX$265,MATCH(AO$3,'файл остатки'!$A$100:$A$228,0),MATCH($B25,'файл остатки'!$A$5:$CX$5,0)),INDEX('файл остатки'!$A$5:$CX$265,MATCH(AQ$2,'файл остатки'!$A$5:$A$228,0),MATCH($B25,'файл остатки'!$A$5:$CX$5,0)))</f>
        <v>#N/A</v>
      </c>
      <c r="AR25" s="225" t="e">
        <f>INDEX('файл остатки'!$A$5:$CX$265,MATCH($H$1,'файл остатки'!$A$5:$A$228,0),MATCH($B25,'файл остатки'!$A$5:$CX$5,0))</f>
        <v>#N/A</v>
      </c>
      <c r="AS25" s="254" t="e">
        <f>IF(AO$3='файл остатки'!$B$1,INDEX('файл остатки'!$A$5:$CX$265,MATCH($C$1,'файл остатки'!$A$5:$A$228,0),MATCH($B25,'файл остатки'!$A$5:$CX$5,0)),AM25+AN25-AO25-AQ25)</f>
        <v>#N/A</v>
      </c>
      <c r="AT25" s="230"/>
      <c r="AU25" s="229"/>
      <c r="AV25" s="220"/>
      <c r="AW25" s="247" t="e">
        <f>IF(ISERROR(INDEX('файл остатки'!$A$5:$CX$265,MATCH(AW$2,'файл остатки'!$A$5:$A$228,0),MATCH($B25,'файл остатки'!$A$5:$CX$5,0))),INDEX('файл остатки'!$A$100:$CX$265,MATCH(AU$3,'файл остатки'!$A$100:$A$228,0),MATCH($B25,'файл остатки'!$A$5:$CX$5,0)),INDEX('файл остатки'!$A$5:$CX$265,MATCH(AW$2,'файл остатки'!$A$5:$A$228,0),MATCH($B25,'файл остатки'!$A$5:$CX$5,0)))</f>
        <v>#N/A</v>
      </c>
      <c r="AX25" s="225" t="e">
        <f>INDEX('файл остатки'!$A$5:$CX$265,MATCH($H$1,'файл остатки'!$A$5:$A$228,0),MATCH($B25,'файл остатки'!$A$5:$CX$5,0))</f>
        <v>#N/A</v>
      </c>
      <c r="AY25" s="254" t="e">
        <f>IF(AU$3='файл остатки'!$B$1,INDEX('файл остатки'!$A$5:$CX$265,MATCH($C$1,'файл остатки'!$A$5:$A$228,0),MATCH($B25,'файл остатки'!$A$5:$CX$5,0)),AS25+AT25-AU25-AW25)</f>
        <v>#N/A</v>
      </c>
      <c r="AZ25" s="230"/>
      <c r="BA25" s="229">
        <v>-97</v>
      </c>
      <c r="BB25" s="220"/>
      <c r="BC25" s="247" t="e">
        <f>IF(ISERROR(INDEX('файл остатки'!$A$5:$CX$265,MATCH(BC$2,'файл остатки'!$A$5:$A$228,0),MATCH($B25,'файл остатки'!$A$5:$CX$5,0))),INDEX('файл остатки'!$A$100:$CX$265,MATCH(BA$3,'файл остатки'!$A$100:$A$228,0),MATCH($B25,'файл остатки'!$A$5:$CX$5,0)),INDEX('файл остатки'!$A$5:$CX$265,MATCH(BC$2,'файл остатки'!$A$5:$A$228,0),MATCH($B25,'файл остатки'!$A$5:$CX$5,0)))</f>
        <v>#N/A</v>
      </c>
      <c r="BD25" s="225" t="e">
        <f>INDEX('файл остатки'!$A$5:$CX$265,MATCH($H$1,'файл остатки'!$A$5:$A$228,0),MATCH($B25,'файл остатки'!$A$5:$CX$5,0))</f>
        <v>#N/A</v>
      </c>
      <c r="BE25" s="254" t="e">
        <f>IF(BA$3='файл остатки'!$B$1,INDEX('файл остатки'!$A$5:$CX$265,MATCH($C$1,'файл остатки'!$A$5:$A$228,0),MATCH($B25,'файл остатки'!$A$5:$CX$5,0)),AY25+AZ25-BA25-BC25)</f>
        <v>#N/A</v>
      </c>
      <c r="BF25" s="230"/>
      <c r="BG25" s="229"/>
      <c r="BH25" s="220"/>
      <c r="BI25" s="247" t="e">
        <f>IF(ISERROR(INDEX('файл остатки'!$A$5:$CX$265,MATCH(BI$2,'файл остатки'!$A$5:$A$228,0),MATCH($B25,'файл остатки'!$A$5:$CX$5,0))),INDEX('файл остатки'!$A$100:$CX$265,MATCH(BG$3,'файл остатки'!$A$100:$A$228,0),MATCH($B25,'файл остатки'!$A$5:$CX$5,0)),INDEX('файл остатки'!$A$5:$CX$265,MATCH(BI$2,'файл остатки'!$A$5:$A$228,0),MATCH($B25,'файл остатки'!$A$5:$CX$5,0)))</f>
        <v>#N/A</v>
      </c>
      <c r="BJ25" s="225" t="e">
        <f>INDEX('файл остатки'!$A$5:$CX$265,MATCH($H$1,'файл остатки'!$A$5:$A$228,0),MATCH($B25,'файл остатки'!$A$5:$CX$5,0))</f>
        <v>#N/A</v>
      </c>
      <c r="BK25" s="225" t="e">
        <f t="shared" si="0"/>
        <v>#N/A</v>
      </c>
      <c r="BL25" s="254" t="e">
        <f>IF(BG$3='файл остатки'!$B$1,INDEX('файл остатки'!$A$5:$CX$265,MATCH($C$1,'файл остатки'!$A$5:$A$228,0),MATCH($B25,'файл остатки'!$A$5:$CX$5,0)),BE25+BF25-BG25-BI25)</f>
        <v>#N/A</v>
      </c>
      <c r="BM25" s="230"/>
      <c r="BN25" s="229" t="e">
        <f t="shared" si="1"/>
        <v>#N/A</v>
      </c>
      <c r="BO25" s="220"/>
      <c r="BP25" s="247" t="e">
        <f>IF(ISERROR(INDEX('файл остатки'!$A$5:$CX$265,MATCH(BP$2,'файл остатки'!$A$5:$A$228,0),MATCH($B25,'файл остатки'!$A$5:$CX$5,0))),INDEX('файл остатки'!$A$100:$CX$265,MATCH(BN$3,'файл остатки'!$A$100:$A$228,0),MATCH($B25,'файл остатки'!$A$5:$CX$5,0)),INDEX('файл остатки'!$A$5:$CX$265,MATCH(BP$2,'файл остатки'!$A$5:$A$228,0),MATCH($B25,'файл остатки'!$A$5:$CX$5,0)))</f>
        <v>#N/A</v>
      </c>
      <c r="BQ25" s="225" t="e">
        <f>INDEX('файл остатки'!$A$5:$CX$265,MATCH($H$1,'файл остатки'!$A$5:$A$228,0),MATCH($B25,'файл остатки'!$A$5:$CX$5,0))</f>
        <v>#N/A</v>
      </c>
      <c r="BR25" s="254" t="e">
        <f>IF(BN$3='файл остатки'!$B$1,INDEX('файл остатки'!$A$5:$CX$265,MATCH($C$1,'файл остатки'!$A$5:$A$228,0),MATCH($B25,'файл остатки'!$A$5:$CX$5,0)),BL25+BM25-BN25-BP25)</f>
        <v>#N/A</v>
      </c>
      <c r="BS25" s="230"/>
      <c r="BT25" s="229" t="e">
        <f t="shared" si="2"/>
        <v>#N/A</v>
      </c>
      <c r="BU25" s="220"/>
      <c r="BV25" s="247" t="e">
        <f>IF(ISERROR(INDEX('файл остатки'!$A$5:$CX$265,MATCH(BV$2,'файл остатки'!$A$5:$A$228,0),MATCH($B25,'файл остатки'!$A$5:$CX$5,0))),INDEX('файл остатки'!$A$100:$CX$265,MATCH(BT$3,'файл остатки'!$A$100:$A$228,0),MATCH($B25,'файл остатки'!$A$5:$CX$5,0)),INDEX('файл остатки'!$A$5:$CX$265,MATCH(BV$2,'файл остатки'!$A$5:$A$228,0),MATCH($B25,'файл остатки'!$A$5:$CX$5,0)))</f>
        <v>#N/A</v>
      </c>
      <c r="BW25" s="225" t="e">
        <f>INDEX('файл остатки'!$A$5:$CX$265,MATCH($H$1,'файл остатки'!$A$5:$A$228,0),MATCH($B25,'файл остатки'!$A$5:$CX$5,0))</f>
        <v>#N/A</v>
      </c>
      <c r="BX25" s="254" t="e">
        <f>IF(BT$3='файл остатки'!$B$1,INDEX('файл остатки'!$A$5:$CX$265,MATCH($C$1,'файл остатки'!$A$5:$A$228,0),MATCH($B25,'файл остатки'!$A$5:$CX$5,0)),BR25+BS25-BT25-BV25)</f>
        <v>#N/A</v>
      </c>
      <c r="BY25" s="230"/>
      <c r="BZ25" s="229" t="e">
        <f t="shared" si="3"/>
        <v>#N/A</v>
      </c>
      <c r="CA25" s="220"/>
      <c r="CB25" s="247" t="e">
        <f>IF(ISERROR(INDEX('файл остатки'!$A$5:$CX$265,MATCH(CB$2,'файл остатки'!$A$5:$A$228,0),MATCH($B25,'файл остатки'!$A$5:$CX$5,0))),INDEX('файл остатки'!$A$100:$CX$265,MATCH(BZ$3,'файл остатки'!$A$100:$A$228,0),MATCH($B25,'файл остатки'!$A$5:$CX$5,0)),INDEX('файл остатки'!$A$5:$CX$265,MATCH(CB$2,'файл остатки'!$A$5:$A$228,0),MATCH($B25,'файл остатки'!$A$5:$CX$5,0)))</f>
        <v>#N/A</v>
      </c>
      <c r="CC25" s="225" t="e">
        <f>INDEX('файл остатки'!$A$5:$CX$265,MATCH($H$1,'файл остатки'!$A$5:$A$228,0),MATCH($B25,'файл остатки'!$A$5:$CX$5,0))</f>
        <v>#N/A</v>
      </c>
      <c r="CD25" s="254" t="e">
        <f>IF(BZ$3='файл остатки'!$B$1,INDEX('файл остатки'!$A$5:$CX$265,MATCH($C$1,'файл остатки'!$A$5:$A$228,0),MATCH($B25,'файл остатки'!$A$5:$CX$5,0)),BX25+BY25-BZ25-CB25)</f>
        <v>#N/A</v>
      </c>
      <c r="CE25" s="230"/>
      <c r="CH25" s="229">
        <f t="shared" si="4"/>
        <v>-266.16666666666663</v>
      </c>
      <c r="CI25" s="220"/>
      <c r="CJ25" s="229" t="e">
        <f t="shared" si="5"/>
        <v>#N/A</v>
      </c>
      <c r="CK25" s="220"/>
      <c r="CO25" s="235" t="e">
        <f>+INDEX('файл остатки'!$A$5:$CX$265,MATCH(CO$2,'файл остатки'!$A$5:$A$228,0),MATCH($B25,'файл остатки'!$A$5:$CX$5,0))</f>
        <v>#N/A</v>
      </c>
    </row>
    <row r="26" spans="1:93" ht="24" customHeight="1">
      <c r="A26" s="168" t="s">
        <v>63</v>
      </c>
      <c r="B26" s="218" t="s">
        <v>144</v>
      </c>
      <c r="C26" s="257">
        <f>INDEX('файл остатки'!$A$5:$CX$265,MATCH($C$1,'файл остатки'!$A$5:$A$228,0),MATCH(B26,'файл остатки'!$A$5:$CX$5,0))</f>
        <v>30</v>
      </c>
      <c r="D26" s="261"/>
      <c r="E26" s="229"/>
      <c r="F26" s="220"/>
      <c r="G26" s="247" t="e">
        <f>IF(ISERROR(INDEX('файл остатки'!$A$5:$CX$265,MATCH(G$2,'файл остатки'!$A$5:$A$228,0),MATCH($B26,'файл остатки'!$A$5:$CX$5,0))),INDEX('файл остатки'!$A$100:$CX$265,MATCH(E$3,'файл остатки'!$A$100:$A$228,0),MATCH($B26,'файл остатки'!$A$5:$CX$5,0)),INDEX('файл остатки'!$A$5:$CX$265,MATCH(G$2,'файл остатки'!$A$5:$A$228,0),MATCH($B26,'файл остатки'!$A$5:$CX$5,0)))</f>
        <v>#N/A</v>
      </c>
      <c r="H26" s="225">
        <f>INDEX('файл остатки'!$A$5:$CX$265,MATCH($H$1,'файл остатки'!$A$5:$A$228,0),MATCH($B26,'файл остатки'!$A$5:$CX$5,0))</f>
        <v>0</v>
      </c>
      <c r="I26" s="254" t="e">
        <f>IF(E$3='файл остатки'!$B$1,INDEX('файл остатки'!$A$5:$CX$265,MATCH($C$1,'файл остатки'!$A$5:$A$228,0),MATCH($B26,'файл остатки'!$A$5:$CX$5,0)),C26+D26-E26-G26)</f>
        <v>#N/A</v>
      </c>
      <c r="J26" s="230"/>
      <c r="K26" s="229">
        <v>-33</v>
      </c>
      <c r="L26" s="220"/>
      <c r="M26" s="247" t="e">
        <f>IF(ISERROR(INDEX('файл остатки'!$A$5:$CX$265,MATCH(M$2,'файл остатки'!$A$5:$A$228,0),MATCH($B26,'файл остатки'!$A$5:$CX$5,0))),INDEX('файл остатки'!$A$100:$CX$265,MATCH(K$3,'файл остатки'!$A$100:$A$228,0),MATCH($B26,'файл остатки'!$A$5:$CX$5,0)),INDEX('файл остатки'!$A$5:$CX$265,MATCH(M$2,'файл остатки'!$A$5:$A$228,0),MATCH($B26,'файл остатки'!$A$5:$CX$5,0)))</f>
        <v>#N/A</v>
      </c>
      <c r="N26" s="225">
        <f>INDEX('файл остатки'!$A$5:$CX$265,MATCH($H$1,'файл остатки'!$A$5:$A$228,0),MATCH($B26,'файл остатки'!$A$5:$CX$5,0))</f>
        <v>0</v>
      </c>
      <c r="O26" s="254" t="e">
        <f>IF(K$3='файл остатки'!$B$1,INDEX('файл остатки'!$A$5:$CX$265,MATCH($C$1,'файл остатки'!$A$5:$A$228,0),MATCH($B26,'файл остатки'!$A$5:$CX$5,0)),I26+J26-K26-M26)</f>
        <v>#N/A</v>
      </c>
      <c r="P26" s="230">
        <v>11.5</v>
      </c>
      <c r="Q26" s="229">
        <v>-64.5</v>
      </c>
      <c r="R26" s="220"/>
      <c r="S26" s="247" t="e">
        <f>IF(ISERROR(INDEX('файл остатки'!$A$5:$CX$265,MATCH(S$2,'файл остатки'!$A$5:$A$228,0),MATCH($B26,'файл остатки'!$A$5:$CX$5,0))),INDEX('файл остатки'!$A$100:$CX$265,MATCH(Q$3,'файл остатки'!$A$100:$A$228,0),MATCH($B26,'файл остатки'!$A$5:$CX$5,0)),INDEX('файл остатки'!$A$5:$CX$265,MATCH(S$2,'файл остатки'!$A$5:$A$228,0),MATCH($B26,'файл остатки'!$A$5:$CX$5,0)))</f>
        <v>#N/A</v>
      </c>
      <c r="T26" s="225">
        <f>INDEX('файл остатки'!$A$5:$CX$265,MATCH($H$1,'файл остатки'!$A$5:$A$228,0),MATCH($B26,'файл остатки'!$A$5:$CX$5,0))</f>
        <v>0</v>
      </c>
      <c r="U26" s="254" t="e">
        <f>IF(Q$3='файл остатки'!$B$1,INDEX('файл остатки'!$A$5:$CX$265,MATCH($C$1,'файл остатки'!$A$5:$A$228,0),MATCH($B26,'файл остатки'!$A$5:$CX$5,0)),O26+P26-Q26-S26)</f>
        <v>#N/A</v>
      </c>
      <c r="V26" s="230"/>
      <c r="W26" s="229"/>
      <c r="X26" s="220"/>
      <c r="Y26" s="247" t="e">
        <f>IF(ISERROR(INDEX('файл остатки'!$A$5:$CX$265,MATCH(Y$2,'файл остатки'!$A$5:$A$228,0),MATCH($B26,'файл остатки'!$A$5:$CX$5,0))),INDEX('файл остатки'!$A$100:$CX$265,MATCH(W$3,'файл остатки'!$A$100:$A$228,0),MATCH($B26,'файл остатки'!$A$5:$CX$5,0)),INDEX('файл остатки'!$A$5:$CX$265,MATCH(Y$2,'файл остатки'!$A$5:$A$228,0),MATCH($B26,'файл остатки'!$A$5:$CX$5,0)))</f>
        <v>#N/A</v>
      </c>
      <c r="Z26" s="225">
        <f>INDEX('файл остатки'!$A$5:$CX$265,MATCH($H$1,'файл остатки'!$A$5:$A$228,0),MATCH($B26,'файл остатки'!$A$5:$CX$5,0))</f>
        <v>0</v>
      </c>
      <c r="AA26" s="254" t="e">
        <f>IF(W$3='файл остатки'!$B$1,INDEX('файл остатки'!$A$5:$CX$265,MATCH($C$1,'файл остатки'!$A$5:$A$228,0),MATCH($B26,'файл остатки'!$A$5:$CX$5,0)),U26+V26-W26-Y26)</f>
        <v>#N/A</v>
      </c>
      <c r="AB26" s="230"/>
      <c r="AC26" s="229">
        <v>-23</v>
      </c>
      <c r="AD26" s="220"/>
      <c r="AE26" s="247" t="e">
        <f>IF(ISERROR(INDEX('файл остатки'!$A$5:$CX$265,MATCH(AE$2,'файл остатки'!$A$5:$A$228,0),MATCH($B26,'файл остатки'!$A$5:$CX$5,0))),INDEX('файл остатки'!$A$100:$CX$265,MATCH(AC$3,'файл остатки'!$A$100:$A$228,0),MATCH($B26,'файл остатки'!$A$5:$CX$5,0)),INDEX('файл остатки'!$A$5:$CX$265,MATCH(AE$2,'файл остатки'!$A$5:$A$228,0),MATCH($B26,'файл остатки'!$A$5:$CX$5,0)))</f>
        <v>#N/A</v>
      </c>
      <c r="AF26" s="225">
        <f>INDEX('файл остатки'!$A$5:$CX$265,MATCH($H$1,'файл остатки'!$A$5:$A$228,0),MATCH($B26,'файл остатки'!$A$5:$CX$5,0))</f>
        <v>0</v>
      </c>
      <c r="AG26" s="254" t="e">
        <f>IF(AC$3='файл остатки'!$B$1,INDEX('файл остатки'!$A$5:$CX$265,MATCH($C$1,'файл остатки'!$A$5:$A$228,0),MATCH($B26,'файл остатки'!$A$5:$CX$5,0)),AA26+AB26-AC26-AE26)</f>
        <v>#N/A</v>
      </c>
      <c r="AH26" s="230"/>
      <c r="AI26" s="229">
        <v>-50</v>
      </c>
      <c r="AJ26" s="220"/>
      <c r="AK26" s="247" t="e">
        <f>IF(ISERROR(INDEX('файл остатки'!$A$5:$CX$265,MATCH(AK$2,'файл остатки'!$A$5:$A$228,0),MATCH($B26,'файл остатки'!$A$5:$CX$5,0))),INDEX('файл остатки'!$A$100:$CX$265,MATCH(AI$3,'файл остатки'!$A$100:$A$228,0),MATCH($B26,'файл остатки'!$A$5:$CX$5,0)),INDEX('файл остатки'!$A$5:$CX$265,MATCH(AK$2,'файл остатки'!$A$5:$A$228,0),MATCH($B26,'файл остатки'!$A$5:$CX$5,0)))</f>
        <v>#N/A</v>
      </c>
      <c r="AL26" s="225">
        <f>INDEX('файл остатки'!$A$5:$CX$265,MATCH($H$1,'файл остатки'!$A$5:$A$228,0),MATCH($B26,'файл остатки'!$A$5:$CX$5,0))</f>
        <v>0</v>
      </c>
      <c r="AM26" s="254" t="e">
        <f>IF(AI$3='файл остатки'!$B$1,INDEX('файл остатки'!$A$5:$CX$265,MATCH($C$1,'файл остатки'!$A$5:$A$228,0),MATCH($B26,'файл остатки'!$A$5:$CX$5,0)),AG26+AH26-AI26-AK26)</f>
        <v>#N/A</v>
      </c>
      <c r="AN26" s="230"/>
      <c r="AO26" s="229"/>
      <c r="AP26" s="220"/>
      <c r="AQ26" s="247" t="e">
        <f>IF(ISERROR(INDEX('файл остатки'!$A$5:$CX$265,MATCH(AQ$2,'файл остатки'!$A$5:$A$228,0),MATCH($B26,'файл остатки'!$A$5:$CX$5,0))),INDEX('файл остатки'!$A$100:$CX$265,MATCH(AO$3,'файл остатки'!$A$100:$A$228,0),MATCH($B26,'файл остатки'!$A$5:$CX$5,0)),INDEX('файл остатки'!$A$5:$CX$265,MATCH(AQ$2,'файл остатки'!$A$5:$A$228,0),MATCH($B26,'файл остатки'!$A$5:$CX$5,0)))</f>
        <v>#N/A</v>
      </c>
      <c r="AR26" s="225">
        <f>INDEX('файл остатки'!$A$5:$CX$265,MATCH($H$1,'файл остатки'!$A$5:$A$228,0),MATCH($B26,'файл остатки'!$A$5:$CX$5,0))</f>
        <v>0</v>
      </c>
      <c r="AS26" s="254" t="e">
        <f>IF(AO$3='файл остатки'!$B$1,INDEX('файл остатки'!$A$5:$CX$265,MATCH($C$1,'файл остатки'!$A$5:$A$228,0),MATCH($B26,'файл остатки'!$A$5:$CX$5,0)),AM26+AN26-AO26-AQ26)</f>
        <v>#N/A</v>
      </c>
      <c r="AT26" s="230"/>
      <c r="AU26" s="229"/>
      <c r="AV26" s="220"/>
      <c r="AW26" s="247" t="e">
        <f>IF(ISERROR(INDEX('файл остатки'!$A$5:$CX$265,MATCH(AW$2,'файл остатки'!$A$5:$A$228,0),MATCH($B26,'файл остатки'!$A$5:$CX$5,0))),INDEX('файл остатки'!$A$100:$CX$265,MATCH(AU$3,'файл остатки'!$A$100:$A$228,0),MATCH($B26,'файл остатки'!$A$5:$CX$5,0)),INDEX('файл остатки'!$A$5:$CX$265,MATCH(AW$2,'файл остатки'!$A$5:$A$228,0),MATCH($B26,'файл остатки'!$A$5:$CX$5,0)))</f>
        <v>#N/A</v>
      </c>
      <c r="AX26" s="225">
        <f>INDEX('файл остатки'!$A$5:$CX$265,MATCH($H$1,'файл остатки'!$A$5:$A$228,0),MATCH($B26,'файл остатки'!$A$5:$CX$5,0))</f>
        <v>0</v>
      </c>
      <c r="AY26" s="254" t="e">
        <f>IF(AU$3='файл остатки'!$B$1,INDEX('файл остатки'!$A$5:$CX$265,MATCH($C$1,'файл остатки'!$A$5:$A$228,0),MATCH($B26,'файл остатки'!$A$5:$CX$5,0)),AS26+AT26-AU26-AW26)</f>
        <v>#N/A</v>
      </c>
      <c r="AZ26" s="230"/>
      <c r="BA26" s="229">
        <v>-22</v>
      </c>
      <c r="BB26" s="220"/>
      <c r="BC26" s="247" t="e">
        <f>IF(ISERROR(INDEX('файл остатки'!$A$5:$CX$265,MATCH(BC$2,'файл остатки'!$A$5:$A$228,0),MATCH($B26,'файл остатки'!$A$5:$CX$5,0))),INDEX('файл остатки'!$A$100:$CX$265,MATCH(BA$3,'файл остатки'!$A$100:$A$228,0),MATCH($B26,'файл остатки'!$A$5:$CX$5,0)),INDEX('файл остатки'!$A$5:$CX$265,MATCH(BC$2,'файл остатки'!$A$5:$A$228,0),MATCH($B26,'файл остатки'!$A$5:$CX$5,0)))</f>
        <v>#N/A</v>
      </c>
      <c r="BD26" s="225">
        <f>INDEX('файл остатки'!$A$5:$CX$265,MATCH($H$1,'файл остатки'!$A$5:$A$228,0),MATCH($B26,'файл остатки'!$A$5:$CX$5,0))</f>
        <v>0</v>
      </c>
      <c r="BE26" s="254" t="e">
        <f>IF(BA$3='файл остатки'!$B$1,INDEX('файл остатки'!$A$5:$CX$265,MATCH($C$1,'файл остатки'!$A$5:$A$228,0),MATCH($B26,'файл остатки'!$A$5:$CX$5,0)),AY26+AZ26-BA26-BC26)</f>
        <v>#N/A</v>
      </c>
      <c r="BF26" s="230"/>
      <c r="BG26" s="229"/>
      <c r="BH26" s="220"/>
      <c r="BI26" s="247" t="e">
        <f>IF(ISERROR(INDEX('файл остатки'!$A$5:$CX$265,MATCH(BI$2,'файл остатки'!$A$5:$A$228,0),MATCH($B26,'файл остатки'!$A$5:$CX$5,0))),INDEX('файл остатки'!$A$100:$CX$265,MATCH(BG$3,'файл остатки'!$A$100:$A$228,0),MATCH($B26,'файл остатки'!$A$5:$CX$5,0)),INDEX('файл остатки'!$A$5:$CX$265,MATCH(BI$2,'файл остатки'!$A$5:$A$228,0),MATCH($B26,'файл остатки'!$A$5:$CX$5,0)))</f>
        <v>#N/A</v>
      </c>
      <c r="BJ26" s="225">
        <f>INDEX('файл остатки'!$A$5:$CX$265,MATCH($H$1,'файл остатки'!$A$5:$A$228,0),MATCH($B26,'файл остатки'!$A$5:$CX$5,0))</f>
        <v>0</v>
      </c>
      <c r="BK26" s="225" t="e">
        <f t="shared" si="0"/>
        <v>#N/A</v>
      </c>
      <c r="BL26" s="254" t="e">
        <f>IF(BG$3='файл остатки'!$B$1,INDEX('файл остатки'!$A$5:$CX$265,MATCH($C$1,'файл остатки'!$A$5:$A$228,0),MATCH($B26,'файл остатки'!$A$5:$CX$5,0)),BE26+BF26-BG26-BI26)</f>
        <v>#N/A</v>
      </c>
      <c r="BM26" s="230"/>
      <c r="BN26" s="229">
        <f t="shared" si="1"/>
        <v>-140.69999999999999</v>
      </c>
      <c r="BO26" s="220"/>
      <c r="BP26" s="247">
        <f>IF(ISERROR(INDEX('файл остатки'!$A$5:$CX$265,MATCH(BP$2,'файл остатки'!$A$5:$A$228,0),MATCH($B26,'файл остатки'!$A$5:$CX$5,0))),INDEX('файл остатки'!$A$100:$CX$265,MATCH(BN$3,'файл остатки'!$A$100:$A$228,0),MATCH($B26,'файл остатки'!$A$5:$CX$5,0)),INDEX('файл остатки'!$A$5:$CX$265,MATCH(BP$2,'файл остатки'!$A$5:$A$228,0),MATCH($B26,'файл остатки'!$A$5:$CX$5,0)))</f>
        <v>140.69999999999999</v>
      </c>
      <c r="BQ26" s="225">
        <f>INDEX('файл остатки'!$A$5:$CX$265,MATCH($H$1,'файл остатки'!$A$5:$A$228,0),MATCH($B26,'файл остатки'!$A$5:$CX$5,0))</f>
        <v>0</v>
      </c>
      <c r="BR26" s="254" t="e">
        <f>IF(BN$3='файл остатки'!$B$1,INDEX('файл остатки'!$A$5:$CX$265,MATCH($C$1,'файл остатки'!$A$5:$A$228,0),MATCH($B26,'файл остатки'!$A$5:$CX$5,0)),BL26+BM26-BN26-BP26)</f>
        <v>#N/A</v>
      </c>
      <c r="BS26" s="230"/>
      <c r="BT26" s="229">
        <f t="shared" si="2"/>
        <v>-140.69999999999999</v>
      </c>
      <c r="BU26" s="220"/>
      <c r="BV26" s="247">
        <f>IF(ISERROR(INDEX('файл остатки'!$A$5:$CX$265,MATCH(BV$2,'файл остатки'!$A$5:$A$228,0),MATCH($B26,'файл остатки'!$A$5:$CX$5,0))),INDEX('файл остатки'!$A$100:$CX$265,MATCH(BT$3,'файл остатки'!$A$100:$A$228,0),MATCH($B26,'файл остатки'!$A$5:$CX$5,0)),INDEX('файл остатки'!$A$5:$CX$265,MATCH(BV$2,'файл остатки'!$A$5:$A$228,0),MATCH($B26,'файл остатки'!$A$5:$CX$5,0)))</f>
        <v>140.69999999999999</v>
      </c>
      <c r="BW26" s="225">
        <f>INDEX('файл остатки'!$A$5:$CX$265,MATCH($H$1,'файл остатки'!$A$5:$A$228,0),MATCH($B26,'файл остатки'!$A$5:$CX$5,0))</f>
        <v>0</v>
      </c>
      <c r="BX26" s="254" t="e">
        <f>IF(BT$3='файл остатки'!$B$1,INDEX('файл остатки'!$A$5:$CX$265,MATCH($C$1,'файл остатки'!$A$5:$A$228,0),MATCH($B26,'файл остатки'!$A$5:$CX$5,0)),BR26+BS26-BT26-BV26)</f>
        <v>#N/A</v>
      </c>
      <c r="BY26" s="230"/>
      <c r="BZ26" s="229">
        <f t="shared" si="3"/>
        <v>-140.69999999999999</v>
      </c>
      <c r="CA26" s="220"/>
      <c r="CB26" s="247">
        <f>IF(ISERROR(INDEX('файл остатки'!$A$5:$CX$265,MATCH(CB$2,'файл остатки'!$A$5:$A$228,0),MATCH($B26,'файл остатки'!$A$5:$CX$5,0))),INDEX('файл остатки'!$A$100:$CX$265,MATCH(BZ$3,'файл остатки'!$A$100:$A$228,0),MATCH($B26,'файл остатки'!$A$5:$CX$5,0)),INDEX('файл остатки'!$A$5:$CX$265,MATCH(CB$2,'файл остатки'!$A$5:$A$228,0),MATCH($B26,'файл остатки'!$A$5:$CX$5,0)))</f>
        <v>140.69999999999999</v>
      </c>
      <c r="CC26" s="225">
        <f>INDEX('файл остатки'!$A$5:$CX$265,MATCH($H$1,'файл остатки'!$A$5:$A$228,0),MATCH($B26,'файл остатки'!$A$5:$CX$5,0))</f>
        <v>0</v>
      </c>
      <c r="CD26" s="254" t="e">
        <f>IF(BZ$3='файл остатки'!$B$1,INDEX('файл остатки'!$A$5:$CX$265,MATCH($C$1,'файл остатки'!$A$5:$A$228,0),MATCH($B26,'файл остатки'!$A$5:$CX$5,0)),BX26+BY26-BZ26-CB26)</f>
        <v>#N/A</v>
      </c>
      <c r="CE26" s="230"/>
      <c r="CH26" s="229">
        <f t="shared" si="4"/>
        <v>-192.5</v>
      </c>
      <c r="CI26" s="220"/>
      <c r="CJ26" s="229" t="e">
        <f t="shared" si="5"/>
        <v>#N/A</v>
      </c>
      <c r="CK26" s="220"/>
      <c r="CO26" s="235">
        <f>+INDEX('файл остатки'!$A$5:$CX$265,MATCH(CO$2,'файл остатки'!$A$5:$A$228,0),MATCH($B26,'файл остатки'!$A$5:$CX$5,0))</f>
        <v>0</v>
      </c>
    </row>
    <row r="27" spans="1:93" ht="24" customHeight="1">
      <c r="A27" s="168" t="s">
        <v>64</v>
      </c>
      <c r="B27" s="218" t="s">
        <v>145</v>
      </c>
      <c r="C27" s="257" t="e">
        <f>INDEX('файл остатки'!$A$5:$CX$265,MATCH($C$1,'файл остатки'!$A$5:$A$228,0),MATCH(B27,'файл остатки'!$A$5:$CX$5,0))</f>
        <v>#N/A</v>
      </c>
      <c r="D27" s="261"/>
      <c r="E27" s="229"/>
      <c r="F27" s="220"/>
      <c r="G27" s="247" t="e">
        <f>IF(ISERROR(INDEX('файл остатки'!$A$5:$CX$265,MATCH(G$2,'файл остатки'!$A$5:$A$228,0),MATCH($B27,'файл остатки'!$A$5:$CX$5,0))),INDEX('файл остатки'!$A$100:$CX$265,MATCH(E$3,'файл остатки'!$A$100:$A$228,0),MATCH($B27,'файл остатки'!$A$5:$CX$5,0)),INDEX('файл остатки'!$A$5:$CX$265,MATCH(G$2,'файл остатки'!$A$5:$A$228,0),MATCH($B27,'файл остатки'!$A$5:$CX$5,0)))</f>
        <v>#N/A</v>
      </c>
      <c r="H27" s="225" t="e">
        <f>INDEX('файл остатки'!$A$5:$CX$265,MATCH($H$1,'файл остатки'!$A$5:$A$228,0),MATCH($B27,'файл остатки'!$A$5:$CX$5,0))</f>
        <v>#N/A</v>
      </c>
      <c r="I27" s="254" t="e">
        <f>IF(E$3='файл остатки'!$B$1,INDEX('файл остатки'!$A$5:$CX$265,MATCH($C$1,'файл остатки'!$A$5:$A$228,0),MATCH($B27,'файл остатки'!$A$5:$CX$5,0)),C27+D27-E27-G27)</f>
        <v>#N/A</v>
      </c>
      <c r="J27" s="230"/>
      <c r="K27" s="229">
        <v>-310.2</v>
      </c>
      <c r="L27" s="220"/>
      <c r="M27" s="247" t="e">
        <f>IF(ISERROR(INDEX('файл остатки'!$A$5:$CX$265,MATCH(M$2,'файл остатки'!$A$5:$A$228,0),MATCH($B27,'файл остатки'!$A$5:$CX$5,0))),INDEX('файл остатки'!$A$100:$CX$265,MATCH(K$3,'файл остатки'!$A$100:$A$228,0),MATCH($B27,'файл остатки'!$A$5:$CX$5,0)),INDEX('файл остатки'!$A$5:$CX$265,MATCH(M$2,'файл остатки'!$A$5:$A$228,0),MATCH($B27,'файл остатки'!$A$5:$CX$5,0)))</f>
        <v>#N/A</v>
      </c>
      <c r="N27" s="225" t="e">
        <f>INDEX('файл остатки'!$A$5:$CX$265,MATCH($H$1,'файл остатки'!$A$5:$A$228,0),MATCH($B27,'файл остатки'!$A$5:$CX$5,0))</f>
        <v>#N/A</v>
      </c>
      <c r="O27" s="254" t="e">
        <f>IF(K$3='файл остатки'!$B$1,INDEX('файл остатки'!$A$5:$CX$265,MATCH($C$1,'файл остатки'!$A$5:$A$228,0),MATCH($B27,'файл остатки'!$A$5:$CX$5,0)),I27+J27-K27-M27)</f>
        <v>#N/A</v>
      </c>
      <c r="P27" s="230"/>
      <c r="Q27" s="229">
        <v>-505.2</v>
      </c>
      <c r="R27" s="220"/>
      <c r="S27" s="247" t="e">
        <f>IF(ISERROR(INDEX('файл остатки'!$A$5:$CX$265,MATCH(S$2,'файл остатки'!$A$5:$A$228,0),MATCH($B27,'файл остатки'!$A$5:$CX$5,0))),INDEX('файл остатки'!$A$100:$CX$265,MATCH(Q$3,'файл остатки'!$A$100:$A$228,0),MATCH($B27,'файл остатки'!$A$5:$CX$5,0)),INDEX('файл остатки'!$A$5:$CX$265,MATCH(S$2,'файл остатки'!$A$5:$A$228,0),MATCH($B27,'файл остатки'!$A$5:$CX$5,0)))</f>
        <v>#N/A</v>
      </c>
      <c r="T27" s="225" t="e">
        <f>INDEX('файл остатки'!$A$5:$CX$265,MATCH($H$1,'файл остатки'!$A$5:$A$228,0),MATCH($B27,'файл остатки'!$A$5:$CX$5,0))</f>
        <v>#N/A</v>
      </c>
      <c r="U27" s="254" t="e">
        <f>IF(Q$3='файл остатки'!$B$1,INDEX('файл остатки'!$A$5:$CX$265,MATCH($C$1,'файл остатки'!$A$5:$A$228,0),MATCH($B27,'файл остатки'!$A$5:$CX$5,0)),O27+P27-Q27-S27)</f>
        <v>#N/A</v>
      </c>
      <c r="V27" s="230"/>
      <c r="W27" s="229"/>
      <c r="X27" s="220"/>
      <c r="Y27" s="247" t="e">
        <f>IF(ISERROR(INDEX('файл остатки'!$A$5:$CX$265,MATCH(Y$2,'файл остатки'!$A$5:$A$228,0),MATCH($B27,'файл остатки'!$A$5:$CX$5,0))),INDEX('файл остатки'!$A$100:$CX$265,MATCH(W$3,'файл остатки'!$A$100:$A$228,0),MATCH($B27,'файл остатки'!$A$5:$CX$5,0)),INDEX('файл остатки'!$A$5:$CX$265,MATCH(Y$2,'файл остатки'!$A$5:$A$228,0),MATCH($B27,'файл остатки'!$A$5:$CX$5,0)))</f>
        <v>#N/A</v>
      </c>
      <c r="Z27" s="225" t="e">
        <f>INDEX('файл остатки'!$A$5:$CX$265,MATCH($H$1,'файл остатки'!$A$5:$A$228,0),MATCH($B27,'файл остатки'!$A$5:$CX$5,0))</f>
        <v>#N/A</v>
      </c>
      <c r="AA27" s="254" t="e">
        <f>IF(W$3='файл остатки'!$B$1,INDEX('файл остатки'!$A$5:$CX$265,MATCH($C$1,'файл остатки'!$A$5:$A$228,0),MATCH($B27,'файл остатки'!$A$5:$CX$5,0)),U27+V27-W27-Y27)</f>
        <v>#N/A</v>
      </c>
      <c r="AB27" s="230"/>
      <c r="AC27" s="229">
        <v>-100</v>
      </c>
      <c r="AD27" s="220"/>
      <c r="AE27" s="247" t="e">
        <f>IF(ISERROR(INDEX('файл остатки'!$A$5:$CX$265,MATCH(AE$2,'файл остатки'!$A$5:$A$228,0),MATCH($B27,'файл остатки'!$A$5:$CX$5,0))),INDEX('файл остатки'!$A$100:$CX$265,MATCH(AC$3,'файл остатки'!$A$100:$A$228,0),MATCH($B27,'файл остатки'!$A$5:$CX$5,0)),INDEX('файл остатки'!$A$5:$CX$265,MATCH(AE$2,'файл остатки'!$A$5:$A$228,0),MATCH($B27,'файл остатки'!$A$5:$CX$5,0)))</f>
        <v>#N/A</v>
      </c>
      <c r="AF27" s="225" t="e">
        <f>INDEX('файл остатки'!$A$5:$CX$265,MATCH($H$1,'файл остатки'!$A$5:$A$228,0),MATCH($B27,'файл остатки'!$A$5:$CX$5,0))</f>
        <v>#N/A</v>
      </c>
      <c r="AG27" s="254" t="e">
        <f>IF(AC$3='файл остатки'!$B$1,INDEX('файл остатки'!$A$5:$CX$265,MATCH($C$1,'файл остатки'!$A$5:$A$228,0),MATCH($B27,'файл остатки'!$A$5:$CX$5,0)),AA27+AB27-AC27-AE27)</f>
        <v>#N/A</v>
      </c>
      <c r="AH27" s="230"/>
      <c r="AI27" s="229">
        <v>-80</v>
      </c>
      <c r="AJ27" s="220"/>
      <c r="AK27" s="247" t="e">
        <f>IF(ISERROR(INDEX('файл остатки'!$A$5:$CX$265,MATCH(AK$2,'файл остатки'!$A$5:$A$228,0),MATCH($B27,'файл остатки'!$A$5:$CX$5,0))),INDEX('файл остатки'!$A$100:$CX$265,MATCH(AI$3,'файл остатки'!$A$100:$A$228,0),MATCH($B27,'файл остатки'!$A$5:$CX$5,0)),INDEX('файл остатки'!$A$5:$CX$265,MATCH(AK$2,'файл остатки'!$A$5:$A$228,0),MATCH($B27,'файл остатки'!$A$5:$CX$5,0)))</f>
        <v>#N/A</v>
      </c>
      <c r="AL27" s="225" t="e">
        <f>INDEX('файл остатки'!$A$5:$CX$265,MATCH($H$1,'файл остатки'!$A$5:$A$228,0),MATCH($B27,'файл остатки'!$A$5:$CX$5,0))</f>
        <v>#N/A</v>
      </c>
      <c r="AM27" s="254" t="e">
        <f>IF(AI$3='файл остатки'!$B$1,INDEX('файл остатки'!$A$5:$CX$265,MATCH($C$1,'файл остатки'!$A$5:$A$228,0),MATCH($B27,'файл остатки'!$A$5:$CX$5,0)),AG27+AH27-AI27-AK27)</f>
        <v>#N/A</v>
      </c>
      <c r="AN27" s="230"/>
      <c r="AO27" s="229"/>
      <c r="AP27" s="220"/>
      <c r="AQ27" s="247" t="e">
        <f>IF(ISERROR(INDEX('файл остатки'!$A$5:$CX$265,MATCH(AQ$2,'файл остатки'!$A$5:$A$228,0),MATCH($B27,'файл остатки'!$A$5:$CX$5,0))),INDEX('файл остатки'!$A$100:$CX$265,MATCH(AO$3,'файл остатки'!$A$100:$A$228,0),MATCH($B27,'файл остатки'!$A$5:$CX$5,0)),INDEX('файл остатки'!$A$5:$CX$265,MATCH(AQ$2,'файл остатки'!$A$5:$A$228,0),MATCH($B27,'файл остатки'!$A$5:$CX$5,0)))</f>
        <v>#N/A</v>
      </c>
      <c r="AR27" s="225" t="e">
        <f>INDEX('файл остатки'!$A$5:$CX$265,MATCH($H$1,'файл остатки'!$A$5:$A$228,0),MATCH($B27,'файл остатки'!$A$5:$CX$5,0))</f>
        <v>#N/A</v>
      </c>
      <c r="AS27" s="254" t="e">
        <f>IF(AO$3='файл остатки'!$B$1,INDEX('файл остатки'!$A$5:$CX$265,MATCH($C$1,'файл остатки'!$A$5:$A$228,0),MATCH($B27,'файл остатки'!$A$5:$CX$5,0)),AM27+AN27-AO27-AQ27)</f>
        <v>#N/A</v>
      </c>
      <c r="AT27" s="230"/>
      <c r="AU27" s="229"/>
      <c r="AV27" s="220"/>
      <c r="AW27" s="247" t="e">
        <f>IF(ISERROR(INDEX('файл остатки'!$A$5:$CX$265,MATCH(AW$2,'файл остатки'!$A$5:$A$228,0),MATCH($B27,'файл остатки'!$A$5:$CX$5,0))),INDEX('файл остатки'!$A$100:$CX$265,MATCH(AU$3,'файл остатки'!$A$100:$A$228,0),MATCH($B27,'файл остатки'!$A$5:$CX$5,0)),INDEX('файл остатки'!$A$5:$CX$265,MATCH(AW$2,'файл остатки'!$A$5:$A$228,0),MATCH($B27,'файл остатки'!$A$5:$CX$5,0)))</f>
        <v>#N/A</v>
      </c>
      <c r="AX27" s="225" t="e">
        <f>INDEX('файл остатки'!$A$5:$CX$265,MATCH($H$1,'файл остатки'!$A$5:$A$228,0),MATCH($B27,'файл остатки'!$A$5:$CX$5,0))</f>
        <v>#N/A</v>
      </c>
      <c r="AY27" s="254" t="e">
        <f>IF(AU$3='файл остатки'!$B$1,INDEX('файл остатки'!$A$5:$CX$265,MATCH($C$1,'файл остатки'!$A$5:$A$228,0),MATCH($B27,'файл остатки'!$A$5:$CX$5,0)),AS27+AT27-AU27-AW27)</f>
        <v>#N/A</v>
      </c>
      <c r="AZ27" s="230"/>
      <c r="BA27" s="229">
        <v>-285</v>
      </c>
      <c r="BB27" s="220"/>
      <c r="BC27" s="247" t="e">
        <f>IF(ISERROR(INDEX('файл остатки'!$A$5:$CX$265,MATCH(BC$2,'файл остатки'!$A$5:$A$228,0),MATCH($B27,'файл остатки'!$A$5:$CX$5,0))),INDEX('файл остатки'!$A$100:$CX$265,MATCH(BA$3,'файл остатки'!$A$100:$A$228,0),MATCH($B27,'файл остатки'!$A$5:$CX$5,0)),INDEX('файл остатки'!$A$5:$CX$265,MATCH(BC$2,'файл остатки'!$A$5:$A$228,0),MATCH($B27,'файл остатки'!$A$5:$CX$5,0)))</f>
        <v>#N/A</v>
      </c>
      <c r="BD27" s="225" t="e">
        <f>INDEX('файл остатки'!$A$5:$CX$265,MATCH($H$1,'файл остатки'!$A$5:$A$228,0),MATCH($B27,'файл остатки'!$A$5:$CX$5,0))</f>
        <v>#N/A</v>
      </c>
      <c r="BE27" s="254" t="e">
        <f>IF(BA$3='файл остатки'!$B$1,INDEX('файл остатки'!$A$5:$CX$265,MATCH($C$1,'файл остатки'!$A$5:$A$228,0),MATCH($B27,'файл остатки'!$A$5:$CX$5,0)),AY27+AZ27-BA27-BC27)</f>
        <v>#N/A</v>
      </c>
      <c r="BF27" s="230"/>
      <c r="BG27" s="229"/>
      <c r="BH27" s="220"/>
      <c r="BI27" s="247" t="e">
        <f>IF(ISERROR(INDEX('файл остатки'!$A$5:$CX$265,MATCH(BI$2,'файл остатки'!$A$5:$A$228,0),MATCH($B27,'файл остатки'!$A$5:$CX$5,0))),INDEX('файл остатки'!$A$100:$CX$265,MATCH(BG$3,'файл остатки'!$A$100:$A$228,0),MATCH($B27,'файл остатки'!$A$5:$CX$5,0)),INDEX('файл остатки'!$A$5:$CX$265,MATCH(BI$2,'файл остатки'!$A$5:$A$228,0),MATCH($B27,'файл остатки'!$A$5:$CX$5,0)))</f>
        <v>#N/A</v>
      </c>
      <c r="BJ27" s="225" t="e">
        <f>INDEX('файл остатки'!$A$5:$CX$265,MATCH($H$1,'файл остатки'!$A$5:$A$228,0),MATCH($B27,'файл остатки'!$A$5:$CX$5,0))</f>
        <v>#N/A</v>
      </c>
      <c r="BK27" s="225" t="e">
        <f t="shared" si="0"/>
        <v>#N/A</v>
      </c>
      <c r="BL27" s="254" t="e">
        <f>IF(BG$3='файл остатки'!$B$1,INDEX('файл остатки'!$A$5:$CX$265,MATCH($C$1,'файл остатки'!$A$5:$A$228,0),MATCH($B27,'файл остатки'!$A$5:$CX$5,0)),BE27+BF27-BG27-BI27)</f>
        <v>#N/A</v>
      </c>
      <c r="BM27" s="230"/>
      <c r="BN27" s="229" t="e">
        <f t="shared" si="1"/>
        <v>#N/A</v>
      </c>
      <c r="BO27" s="220"/>
      <c r="BP27" s="247" t="e">
        <f>IF(ISERROR(INDEX('файл остатки'!$A$5:$CX$265,MATCH(BP$2,'файл остатки'!$A$5:$A$228,0),MATCH($B27,'файл остатки'!$A$5:$CX$5,0))),INDEX('файл остатки'!$A$100:$CX$265,MATCH(BN$3,'файл остатки'!$A$100:$A$228,0),MATCH($B27,'файл остатки'!$A$5:$CX$5,0)),INDEX('файл остатки'!$A$5:$CX$265,MATCH(BP$2,'файл остатки'!$A$5:$A$228,0),MATCH($B27,'файл остатки'!$A$5:$CX$5,0)))</f>
        <v>#N/A</v>
      </c>
      <c r="BQ27" s="225" t="e">
        <f>INDEX('файл остатки'!$A$5:$CX$265,MATCH($H$1,'файл остатки'!$A$5:$A$228,0),MATCH($B27,'файл остатки'!$A$5:$CX$5,0))</f>
        <v>#N/A</v>
      </c>
      <c r="BR27" s="254" t="e">
        <f>IF(BN$3='файл остатки'!$B$1,INDEX('файл остатки'!$A$5:$CX$265,MATCH($C$1,'файл остатки'!$A$5:$A$228,0),MATCH($B27,'файл остатки'!$A$5:$CX$5,0)),BL27+BM27-BN27-BP27)</f>
        <v>#N/A</v>
      </c>
      <c r="BS27" s="230"/>
      <c r="BT27" s="229" t="e">
        <f t="shared" si="2"/>
        <v>#N/A</v>
      </c>
      <c r="BU27" s="220"/>
      <c r="BV27" s="247" t="e">
        <f>IF(ISERROR(INDEX('файл остатки'!$A$5:$CX$265,MATCH(BV$2,'файл остатки'!$A$5:$A$228,0),MATCH($B27,'файл остатки'!$A$5:$CX$5,0))),INDEX('файл остатки'!$A$100:$CX$265,MATCH(BT$3,'файл остатки'!$A$100:$A$228,0),MATCH($B27,'файл остатки'!$A$5:$CX$5,0)),INDEX('файл остатки'!$A$5:$CX$265,MATCH(BV$2,'файл остатки'!$A$5:$A$228,0),MATCH($B27,'файл остатки'!$A$5:$CX$5,0)))</f>
        <v>#N/A</v>
      </c>
      <c r="BW27" s="225" t="e">
        <f>INDEX('файл остатки'!$A$5:$CX$265,MATCH($H$1,'файл остатки'!$A$5:$A$228,0),MATCH($B27,'файл остатки'!$A$5:$CX$5,0))</f>
        <v>#N/A</v>
      </c>
      <c r="BX27" s="254" t="e">
        <f>IF(BT$3='файл остатки'!$B$1,INDEX('файл остатки'!$A$5:$CX$265,MATCH($C$1,'файл остатки'!$A$5:$A$228,0),MATCH($B27,'файл остатки'!$A$5:$CX$5,0)),BR27+BS27-BT27-BV27)</f>
        <v>#N/A</v>
      </c>
      <c r="BY27" s="230"/>
      <c r="BZ27" s="229" t="e">
        <f t="shared" si="3"/>
        <v>#N/A</v>
      </c>
      <c r="CA27" s="220"/>
      <c r="CB27" s="247" t="e">
        <f>IF(ISERROR(INDEX('файл остатки'!$A$5:$CX$265,MATCH(CB$2,'файл остатки'!$A$5:$A$228,0),MATCH($B27,'файл остатки'!$A$5:$CX$5,0))),INDEX('файл остатки'!$A$100:$CX$265,MATCH(BZ$3,'файл остатки'!$A$100:$A$228,0),MATCH($B27,'файл остатки'!$A$5:$CX$5,0)),INDEX('файл остатки'!$A$5:$CX$265,MATCH(CB$2,'файл остатки'!$A$5:$A$228,0),MATCH($B27,'файл остатки'!$A$5:$CX$5,0)))</f>
        <v>#N/A</v>
      </c>
      <c r="CC27" s="225" t="e">
        <f>INDEX('файл остатки'!$A$5:$CX$265,MATCH($H$1,'файл остатки'!$A$5:$A$228,0),MATCH($B27,'файл остатки'!$A$5:$CX$5,0))</f>
        <v>#N/A</v>
      </c>
      <c r="CD27" s="254" t="e">
        <f>IF(BZ$3='файл остатки'!$B$1,INDEX('файл остатки'!$A$5:$CX$265,MATCH($C$1,'файл остатки'!$A$5:$A$228,0),MATCH($B27,'файл остатки'!$A$5:$CX$5,0)),BX27+BY27-BZ27-CB27)</f>
        <v>#N/A</v>
      </c>
      <c r="CE27" s="230"/>
      <c r="CH27" s="229">
        <f t="shared" si="4"/>
        <v>-1280.4000000000001</v>
      </c>
      <c r="CI27" s="220"/>
      <c r="CJ27" s="229" t="e">
        <f t="shared" si="5"/>
        <v>#N/A</v>
      </c>
      <c r="CK27" s="220"/>
      <c r="CO27" s="235" t="e">
        <f>+INDEX('файл остатки'!$A$5:$CX$265,MATCH(CO$2,'файл остатки'!$A$5:$A$228,0),MATCH($B27,'файл остатки'!$A$5:$CX$5,0))</f>
        <v>#N/A</v>
      </c>
    </row>
    <row r="28" spans="1:93" ht="24" customHeight="1">
      <c r="A28" s="168" t="s">
        <v>58</v>
      </c>
      <c r="B28" s="218" t="s">
        <v>98</v>
      </c>
      <c r="C28" s="257">
        <f>INDEX('файл остатки'!$A$5:$CX$265,MATCH($C$1,'файл остатки'!$A$5:$A$228,0),MATCH(B28,'файл остатки'!$A$5:$CX$5,0))</f>
        <v>3.6</v>
      </c>
      <c r="D28" s="261"/>
      <c r="E28" s="229"/>
      <c r="F28" s="220"/>
      <c r="G28" s="247" t="e">
        <f>IF(ISERROR(INDEX('файл остатки'!$A$5:$CX$265,MATCH(G$2,'файл остатки'!$A$5:$A$228,0),MATCH($B28,'файл остатки'!$A$5:$CX$5,0))),INDEX('файл остатки'!$A$100:$CX$265,MATCH(E$3,'файл остатки'!$A$100:$A$228,0),MATCH($B28,'файл остатки'!$A$5:$CX$5,0)),INDEX('файл остатки'!$A$5:$CX$265,MATCH(G$2,'файл остатки'!$A$5:$A$228,0),MATCH($B28,'файл остатки'!$A$5:$CX$5,0)))</f>
        <v>#N/A</v>
      </c>
      <c r="H28" s="225">
        <f>INDEX('файл остатки'!$A$5:$CX$265,MATCH($H$1,'файл остатки'!$A$5:$A$228,0),MATCH($B28,'файл остатки'!$A$5:$CX$5,0))</f>
        <v>0</v>
      </c>
      <c r="I28" s="254" t="e">
        <f>IF(E$3='файл остатки'!$B$1,INDEX('файл остатки'!$A$5:$CX$265,MATCH($C$1,'файл остатки'!$A$5:$A$228,0),MATCH($B28,'файл остатки'!$A$5:$CX$5,0)),C28+D28-E28-G28)</f>
        <v>#N/A</v>
      </c>
      <c r="J28" s="230"/>
      <c r="K28" s="229">
        <v>-298.8</v>
      </c>
      <c r="L28" s="220"/>
      <c r="M28" s="247" t="e">
        <f>IF(ISERROR(INDEX('файл остатки'!$A$5:$CX$265,MATCH(M$2,'файл остатки'!$A$5:$A$228,0),MATCH($B28,'файл остатки'!$A$5:$CX$5,0))),INDEX('файл остатки'!$A$100:$CX$265,MATCH(K$3,'файл остатки'!$A$100:$A$228,0),MATCH($B28,'файл остатки'!$A$5:$CX$5,0)),INDEX('файл остатки'!$A$5:$CX$265,MATCH(M$2,'файл остатки'!$A$5:$A$228,0),MATCH($B28,'файл остатки'!$A$5:$CX$5,0)))</f>
        <v>#N/A</v>
      </c>
      <c r="N28" s="225">
        <f>INDEX('файл остатки'!$A$5:$CX$265,MATCH($H$1,'файл остатки'!$A$5:$A$228,0),MATCH($B28,'файл остатки'!$A$5:$CX$5,0))</f>
        <v>0</v>
      </c>
      <c r="O28" s="254" t="e">
        <f>IF(K$3='файл остатки'!$B$1,INDEX('файл остатки'!$A$5:$CX$265,MATCH($C$1,'файл остатки'!$A$5:$A$228,0),MATCH($B28,'файл остатки'!$A$5:$CX$5,0)),I28+J28-K28-M28)</f>
        <v>#N/A</v>
      </c>
      <c r="P28" s="230"/>
      <c r="Q28" s="229"/>
      <c r="R28" s="220"/>
      <c r="S28" s="247" t="e">
        <f>IF(ISERROR(INDEX('файл остатки'!$A$5:$CX$265,MATCH(S$2,'файл остатки'!$A$5:$A$228,0),MATCH($B28,'файл остатки'!$A$5:$CX$5,0))),INDEX('файл остатки'!$A$100:$CX$265,MATCH(Q$3,'файл остатки'!$A$100:$A$228,0),MATCH($B28,'файл остатки'!$A$5:$CX$5,0)),INDEX('файл остатки'!$A$5:$CX$265,MATCH(S$2,'файл остатки'!$A$5:$A$228,0),MATCH($B28,'файл остатки'!$A$5:$CX$5,0)))</f>
        <v>#N/A</v>
      </c>
      <c r="T28" s="225">
        <f>INDEX('файл остатки'!$A$5:$CX$265,MATCH($H$1,'файл остатки'!$A$5:$A$228,0),MATCH($B28,'файл остатки'!$A$5:$CX$5,0))</f>
        <v>0</v>
      </c>
      <c r="U28" s="254" t="e">
        <f>IF(Q$3='файл остатки'!$B$1,INDEX('файл остатки'!$A$5:$CX$265,MATCH($C$1,'файл остатки'!$A$5:$A$228,0),MATCH($B28,'файл остатки'!$A$5:$CX$5,0)),O28+P28-Q28-S28)</f>
        <v>#N/A</v>
      </c>
      <c r="V28" s="230"/>
      <c r="W28" s="229"/>
      <c r="X28" s="220"/>
      <c r="Y28" s="247" t="e">
        <f>IF(ISERROR(INDEX('файл остатки'!$A$5:$CX$265,MATCH(Y$2,'файл остатки'!$A$5:$A$228,0),MATCH($B28,'файл остатки'!$A$5:$CX$5,0))),INDEX('файл остатки'!$A$100:$CX$265,MATCH(W$3,'файл остатки'!$A$100:$A$228,0),MATCH($B28,'файл остатки'!$A$5:$CX$5,0)),INDEX('файл остатки'!$A$5:$CX$265,MATCH(Y$2,'файл остатки'!$A$5:$A$228,0),MATCH($B28,'файл остатки'!$A$5:$CX$5,0)))</f>
        <v>#N/A</v>
      </c>
      <c r="Z28" s="225">
        <f>INDEX('файл остатки'!$A$5:$CX$265,MATCH($H$1,'файл остатки'!$A$5:$A$228,0),MATCH($B28,'файл остатки'!$A$5:$CX$5,0))</f>
        <v>0</v>
      </c>
      <c r="AA28" s="254" t="e">
        <f>IF(W$3='файл остатки'!$B$1,INDEX('файл остатки'!$A$5:$CX$265,MATCH($C$1,'файл остатки'!$A$5:$A$228,0),MATCH($B28,'файл остатки'!$A$5:$CX$5,0)),U28+V28-W28-Y28)</f>
        <v>#N/A</v>
      </c>
      <c r="AB28" s="230"/>
      <c r="AC28" s="229">
        <v>-220</v>
      </c>
      <c r="AD28" s="220"/>
      <c r="AE28" s="247" t="e">
        <f>IF(ISERROR(INDEX('файл остатки'!$A$5:$CX$265,MATCH(AE$2,'файл остатки'!$A$5:$A$228,0),MATCH($B28,'файл остатки'!$A$5:$CX$5,0))),INDEX('файл остатки'!$A$100:$CX$265,MATCH(AC$3,'файл остатки'!$A$100:$A$228,0),MATCH($B28,'файл остатки'!$A$5:$CX$5,0)),INDEX('файл остатки'!$A$5:$CX$265,MATCH(AE$2,'файл остатки'!$A$5:$A$228,0),MATCH($B28,'файл остатки'!$A$5:$CX$5,0)))</f>
        <v>#N/A</v>
      </c>
      <c r="AF28" s="225">
        <f>INDEX('файл остатки'!$A$5:$CX$265,MATCH($H$1,'файл остатки'!$A$5:$A$228,0),MATCH($B28,'файл остатки'!$A$5:$CX$5,0))</f>
        <v>0</v>
      </c>
      <c r="AG28" s="254" t="e">
        <f>IF(AC$3='файл остатки'!$B$1,INDEX('файл остатки'!$A$5:$CX$265,MATCH($C$1,'файл остатки'!$A$5:$A$228,0),MATCH($B28,'файл остатки'!$A$5:$CX$5,0)),AA28+AB28-AC28-AE28)</f>
        <v>#N/A</v>
      </c>
      <c r="AH28" s="230"/>
      <c r="AI28" s="229">
        <v>0</v>
      </c>
      <c r="AJ28" s="220"/>
      <c r="AK28" s="247" t="e">
        <f>IF(ISERROR(INDEX('файл остатки'!$A$5:$CX$265,MATCH(AK$2,'файл остатки'!$A$5:$A$228,0),MATCH($B28,'файл остатки'!$A$5:$CX$5,0))),INDEX('файл остатки'!$A$100:$CX$265,MATCH(AI$3,'файл остатки'!$A$100:$A$228,0),MATCH($B28,'файл остатки'!$A$5:$CX$5,0)),INDEX('файл остатки'!$A$5:$CX$265,MATCH(AK$2,'файл остатки'!$A$5:$A$228,0),MATCH($B28,'файл остатки'!$A$5:$CX$5,0)))</f>
        <v>#N/A</v>
      </c>
      <c r="AL28" s="225">
        <f>INDEX('файл остатки'!$A$5:$CX$265,MATCH($H$1,'файл остатки'!$A$5:$A$228,0),MATCH($B28,'файл остатки'!$A$5:$CX$5,0))</f>
        <v>0</v>
      </c>
      <c r="AM28" s="254" t="e">
        <f>IF(AI$3='файл остатки'!$B$1,INDEX('файл остатки'!$A$5:$CX$265,MATCH($C$1,'файл остатки'!$A$5:$A$228,0),MATCH($B28,'файл остатки'!$A$5:$CX$5,0)),AG28+AH28-AI28-AK28)</f>
        <v>#N/A</v>
      </c>
      <c r="AN28" s="230"/>
      <c r="AO28" s="229"/>
      <c r="AP28" s="220"/>
      <c r="AQ28" s="247" t="e">
        <f>IF(ISERROR(INDEX('файл остатки'!$A$5:$CX$265,MATCH(AQ$2,'файл остатки'!$A$5:$A$228,0),MATCH($B28,'файл остатки'!$A$5:$CX$5,0))),INDEX('файл остатки'!$A$100:$CX$265,MATCH(AO$3,'файл остатки'!$A$100:$A$228,0),MATCH($B28,'файл остатки'!$A$5:$CX$5,0)),INDEX('файл остатки'!$A$5:$CX$265,MATCH(AQ$2,'файл остатки'!$A$5:$A$228,0),MATCH($B28,'файл остатки'!$A$5:$CX$5,0)))</f>
        <v>#N/A</v>
      </c>
      <c r="AR28" s="225">
        <f>INDEX('файл остатки'!$A$5:$CX$265,MATCH($H$1,'файл остатки'!$A$5:$A$228,0),MATCH($B28,'файл остатки'!$A$5:$CX$5,0))</f>
        <v>0</v>
      </c>
      <c r="AS28" s="254" t="e">
        <f>IF(AO$3='файл остатки'!$B$1,INDEX('файл остатки'!$A$5:$CX$265,MATCH($C$1,'файл остатки'!$A$5:$A$228,0),MATCH($B28,'файл остатки'!$A$5:$CX$5,0)),AM28+AN28-AO28-AQ28)</f>
        <v>#N/A</v>
      </c>
      <c r="AT28" s="230"/>
      <c r="AU28" s="229"/>
      <c r="AV28" s="220"/>
      <c r="AW28" s="247" t="e">
        <f>IF(ISERROR(INDEX('файл остатки'!$A$5:$CX$265,MATCH(AW$2,'файл остатки'!$A$5:$A$228,0),MATCH($B28,'файл остатки'!$A$5:$CX$5,0))),INDEX('файл остатки'!$A$100:$CX$265,MATCH(AU$3,'файл остатки'!$A$100:$A$228,0),MATCH($B28,'файл остатки'!$A$5:$CX$5,0)),INDEX('файл остатки'!$A$5:$CX$265,MATCH(AW$2,'файл остатки'!$A$5:$A$228,0),MATCH($B28,'файл остатки'!$A$5:$CX$5,0)))</f>
        <v>#N/A</v>
      </c>
      <c r="AX28" s="225">
        <f>INDEX('файл остатки'!$A$5:$CX$265,MATCH($H$1,'файл остатки'!$A$5:$A$228,0),MATCH($B28,'файл остатки'!$A$5:$CX$5,0))</f>
        <v>0</v>
      </c>
      <c r="AY28" s="254" t="e">
        <f>IF(AU$3='файл остатки'!$B$1,INDEX('файл остатки'!$A$5:$CX$265,MATCH($C$1,'файл остатки'!$A$5:$A$228,0),MATCH($B28,'файл остатки'!$A$5:$CX$5,0)),AS28+AT28-AU28-AW28)</f>
        <v>#N/A</v>
      </c>
      <c r="AZ28" s="230"/>
      <c r="BA28" s="229">
        <v>-220</v>
      </c>
      <c r="BB28" s="220"/>
      <c r="BC28" s="247" t="e">
        <f>IF(ISERROR(INDEX('файл остатки'!$A$5:$CX$265,MATCH(BC$2,'файл остатки'!$A$5:$A$228,0),MATCH($B28,'файл остатки'!$A$5:$CX$5,0))),INDEX('файл остатки'!$A$100:$CX$265,MATCH(BA$3,'файл остатки'!$A$100:$A$228,0),MATCH($B28,'файл остатки'!$A$5:$CX$5,0)),INDEX('файл остатки'!$A$5:$CX$265,MATCH(BC$2,'файл остатки'!$A$5:$A$228,0),MATCH($B28,'файл остатки'!$A$5:$CX$5,0)))</f>
        <v>#N/A</v>
      </c>
      <c r="BD28" s="225">
        <f>INDEX('файл остатки'!$A$5:$CX$265,MATCH($H$1,'файл остатки'!$A$5:$A$228,0),MATCH($B28,'файл остатки'!$A$5:$CX$5,0))</f>
        <v>0</v>
      </c>
      <c r="BE28" s="254" t="e">
        <f>IF(BA$3='файл остатки'!$B$1,INDEX('файл остатки'!$A$5:$CX$265,MATCH($C$1,'файл остатки'!$A$5:$A$228,0),MATCH($B28,'файл остатки'!$A$5:$CX$5,0)),AY28+AZ28-BA28-BC28)</f>
        <v>#N/A</v>
      </c>
      <c r="BF28" s="230"/>
      <c r="BG28" s="229"/>
      <c r="BH28" s="220"/>
      <c r="BI28" s="247" t="e">
        <f>IF(ISERROR(INDEX('файл остатки'!$A$5:$CX$265,MATCH(BI$2,'файл остатки'!$A$5:$A$228,0),MATCH($B28,'файл остатки'!$A$5:$CX$5,0))),INDEX('файл остатки'!$A$100:$CX$265,MATCH(BG$3,'файл остатки'!$A$100:$A$228,0),MATCH($B28,'файл остатки'!$A$5:$CX$5,0)),INDEX('файл остатки'!$A$5:$CX$265,MATCH(BI$2,'файл остатки'!$A$5:$A$228,0),MATCH($B28,'файл остатки'!$A$5:$CX$5,0)))</f>
        <v>#N/A</v>
      </c>
      <c r="BJ28" s="225">
        <f>INDEX('файл остатки'!$A$5:$CX$265,MATCH($H$1,'файл остатки'!$A$5:$A$228,0),MATCH($B28,'файл остатки'!$A$5:$CX$5,0))</f>
        <v>0</v>
      </c>
      <c r="BK28" s="225" t="e">
        <f t="shared" si="0"/>
        <v>#N/A</v>
      </c>
      <c r="BL28" s="254" t="e">
        <f>IF(BG$3='файл остатки'!$B$1,INDEX('файл остатки'!$A$5:$CX$265,MATCH($C$1,'файл остатки'!$A$5:$A$228,0),MATCH($B28,'файл остатки'!$A$5:$CX$5,0)),BE28+BF28-BG28-BI28)</f>
        <v>#N/A</v>
      </c>
      <c r="BM28" s="230"/>
      <c r="BN28" s="229">
        <f t="shared" si="1"/>
        <v>-564.29999999999995</v>
      </c>
      <c r="BO28" s="220"/>
      <c r="BP28" s="247">
        <f>IF(ISERROR(INDEX('файл остатки'!$A$5:$CX$265,MATCH(BP$2,'файл остатки'!$A$5:$A$228,0),MATCH($B28,'файл остатки'!$A$5:$CX$5,0))),INDEX('файл остатки'!$A$100:$CX$265,MATCH(BN$3,'файл остатки'!$A$100:$A$228,0),MATCH($B28,'файл остатки'!$A$5:$CX$5,0)),INDEX('файл остатки'!$A$5:$CX$265,MATCH(BP$2,'файл остатки'!$A$5:$A$228,0),MATCH($B28,'файл остатки'!$A$5:$CX$5,0)))</f>
        <v>564.29999999999995</v>
      </c>
      <c r="BQ28" s="225">
        <f>INDEX('файл остатки'!$A$5:$CX$265,MATCH($H$1,'файл остатки'!$A$5:$A$228,0),MATCH($B28,'файл остатки'!$A$5:$CX$5,0))</f>
        <v>0</v>
      </c>
      <c r="BR28" s="254" t="e">
        <f>IF(BN$3='файл остатки'!$B$1,INDEX('файл остатки'!$A$5:$CX$265,MATCH($C$1,'файл остатки'!$A$5:$A$228,0),MATCH($B28,'файл остатки'!$A$5:$CX$5,0)),BL28+BM28-BN28-BP28)</f>
        <v>#N/A</v>
      </c>
      <c r="BS28" s="230"/>
      <c r="BT28" s="229">
        <f t="shared" si="2"/>
        <v>-564.29999999999995</v>
      </c>
      <c r="BU28" s="220"/>
      <c r="BV28" s="247">
        <f>IF(ISERROR(INDEX('файл остатки'!$A$5:$CX$265,MATCH(BV$2,'файл остатки'!$A$5:$A$228,0),MATCH($B28,'файл остатки'!$A$5:$CX$5,0))),INDEX('файл остатки'!$A$100:$CX$265,MATCH(BT$3,'файл остатки'!$A$100:$A$228,0),MATCH($B28,'файл остатки'!$A$5:$CX$5,0)),INDEX('файл остатки'!$A$5:$CX$265,MATCH(BV$2,'файл остатки'!$A$5:$A$228,0),MATCH($B28,'файл остатки'!$A$5:$CX$5,0)))</f>
        <v>564.29999999999995</v>
      </c>
      <c r="BW28" s="225">
        <f>INDEX('файл остатки'!$A$5:$CX$265,MATCH($H$1,'файл остатки'!$A$5:$A$228,0),MATCH($B28,'файл остатки'!$A$5:$CX$5,0))</f>
        <v>0</v>
      </c>
      <c r="BX28" s="254" t="e">
        <f>IF(BT$3='файл остатки'!$B$1,INDEX('файл остатки'!$A$5:$CX$265,MATCH($C$1,'файл остатки'!$A$5:$A$228,0),MATCH($B28,'файл остатки'!$A$5:$CX$5,0)),BR28+BS28-BT28-BV28)</f>
        <v>#N/A</v>
      </c>
      <c r="BY28" s="230"/>
      <c r="BZ28" s="229">
        <f t="shared" si="3"/>
        <v>-564.29999999999995</v>
      </c>
      <c r="CA28" s="220"/>
      <c r="CB28" s="247">
        <f>IF(ISERROR(INDEX('файл остатки'!$A$5:$CX$265,MATCH(CB$2,'файл остатки'!$A$5:$A$228,0),MATCH($B28,'файл остатки'!$A$5:$CX$5,0))),INDEX('файл остатки'!$A$100:$CX$265,MATCH(BZ$3,'файл остатки'!$A$100:$A$228,0),MATCH($B28,'файл остатки'!$A$5:$CX$5,0)),INDEX('файл остатки'!$A$5:$CX$265,MATCH(CB$2,'файл остатки'!$A$5:$A$228,0),MATCH($B28,'файл остатки'!$A$5:$CX$5,0)))</f>
        <v>564.29999999999995</v>
      </c>
      <c r="CC28" s="225">
        <f>INDEX('файл остатки'!$A$5:$CX$265,MATCH($H$1,'файл остатки'!$A$5:$A$228,0),MATCH($B28,'файл остатки'!$A$5:$CX$5,0))</f>
        <v>0</v>
      </c>
      <c r="CD28" s="254" t="e">
        <f>IF(BZ$3='файл остатки'!$B$1,INDEX('файл остатки'!$A$5:$CX$265,MATCH($C$1,'файл остатки'!$A$5:$A$228,0),MATCH($B28,'файл остатки'!$A$5:$CX$5,0)),BX28+BY28-BZ28-CB28)</f>
        <v>#N/A</v>
      </c>
      <c r="CE28" s="230"/>
      <c r="CH28" s="229">
        <f t="shared" si="4"/>
        <v>-738.8</v>
      </c>
      <c r="CI28" s="220"/>
      <c r="CJ28" s="229" t="e">
        <f t="shared" si="5"/>
        <v>#N/A</v>
      </c>
      <c r="CK28" s="220"/>
      <c r="CO28" s="235">
        <f>+INDEX('файл остатки'!$A$5:$CX$265,MATCH(CO$2,'файл остатки'!$A$5:$A$228,0),MATCH($B28,'файл остатки'!$A$5:$CX$5,0))</f>
        <v>0</v>
      </c>
    </row>
    <row r="29" spans="1:93" ht="24" customHeight="1">
      <c r="A29" s="168" t="s">
        <v>41</v>
      </c>
      <c r="B29" s="218" t="s">
        <v>115</v>
      </c>
      <c r="C29" s="257" t="e">
        <f>INDEX('файл остатки'!$A$5:$CX$265,MATCH($C$1,'файл остатки'!$A$5:$A$228,0),MATCH(B29,'файл остатки'!$A$5:$CX$5,0))</f>
        <v>#N/A</v>
      </c>
      <c r="D29" s="261"/>
      <c r="E29" s="229"/>
      <c r="F29" s="220"/>
      <c r="G29" s="247" t="e">
        <f>IF(ISERROR(INDEX('файл остатки'!$A$5:$CX$265,MATCH(G$2,'файл остатки'!$A$5:$A$228,0),MATCH($B29,'файл остатки'!$A$5:$CX$5,0))),INDEX('файл остатки'!$A$100:$CX$265,MATCH(E$3,'файл остатки'!$A$100:$A$228,0),MATCH($B29,'файл остатки'!$A$5:$CX$5,0)),INDEX('файл остатки'!$A$5:$CX$265,MATCH(G$2,'файл остатки'!$A$5:$A$228,0),MATCH($B29,'файл остатки'!$A$5:$CX$5,0)))</f>
        <v>#N/A</v>
      </c>
      <c r="H29" s="225" t="e">
        <f>INDEX('файл остатки'!$A$5:$CX$265,MATCH($H$1,'файл остатки'!$A$5:$A$228,0),MATCH($B29,'файл остатки'!$A$5:$CX$5,0))</f>
        <v>#N/A</v>
      </c>
      <c r="I29" s="254" t="e">
        <f>IF(E$3='файл остатки'!$B$1,INDEX('файл остатки'!$A$5:$CX$265,MATCH($C$1,'файл остатки'!$A$5:$A$228,0),MATCH($B29,'файл остатки'!$A$5:$CX$5,0)),C29+D29-E29-G29)</f>
        <v>#N/A</v>
      </c>
      <c r="J29" s="230"/>
      <c r="K29" s="229">
        <v>-445.5</v>
      </c>
      <c r="L29" s="220"/>
      <c r="M29" s="247" t="e">
        <f>IF(ISERROR(INDEX('файл остатки'!$A$5:$CX$265,MATCH(M$2,'файл остатки'!$A$5:$A$228,0),MATCH($B29,'файл остатки'!$A$5:$CX$5,0))),INDEX('файл остатки'!$A$100:$CX$265,MATCH(K$3,'файл остатки'!$A$100:$A$228,0),MATCH($B29,'файл остатки'!$A$5:$CX$5,0)),INDEX('файл остатки'!$A$5:$CX$265,MATCH(M$2,'файл остатки'!$A$5:$A$228,0),MATCH($B29,'файл остатки'!$A$5:$CX$5,0)))</f>
        <v>#N/A</v>
      </c>
      <c r="N29" s="225" t="e">
        <f>INDEX('файл остатки'!$A$5:$CX$265,MATCH($H$1,'файл остатки'!$A$5:$A$228,0),MATCH($B29,'файл остатки'!$A$5:$CX$5,0))</f>
        <v>#N/A</v>
      </c>
      <c r="O29" s="254" t="e">
        <f>IF(K$3='файл остатки'!$B$1,INDEX('файл остатки'!$A$5:$CX$265,MATCH($C$1,'файл остатки'!$A$5:$A$228,0),MATCH($B29,'файл остатки'!$A$5:$CX$5,0)),I29+J29-K29-M29)</f>
        <v>#N/A</v>
      </c>
      <c r="P29" s="230"/>
      <c r="Q29" s="229">
        <v>-60</v>
      </c>
      <c r="R29" s="220"/>
      <c r="S29" s="247" t="e">
        <f>IF(ISERROR(INDEX('файл остатки'!$A$5:$CX$265,MATCH(S$2,'файл остатки'!$A$5:$A$228,0),MATCH($B29,'файл остатки'!$A$5:$CX$5,0))),INDEX('файл остатки'!$A$100:$CX$265,MATCH(Q$3,'файл остатки'!$A$100:$A$228,0),MATCH($B29,'файл остатки'!$A$5:$CX$5,0)),INDEX('файл остатки'!$A$5:$CX$265,MATCH(S$2,'файл остатки'!$A$5:$A$228,0),MATCH($B29,'файл остатки'!$A$5:$CX$5,0)))</f>
        <v>#N/A</v>
      </c>
      <c r="T29" s="225" t="e">
        <f>INDEX('файл остатки'!$A$5:$CX$265,MATCH($H$1,'файл остатки'!$A$5:$A$228,0),MATCH($B29,'файл остатки'!$A$5:$CX$5,0))</f>
        <v>#N/A</v>
      </c>
      <c r="U29" s="254" t="e">
        <f>IF(Q$3='файл остатки'!$B$1,INDEX('файл остатки'!$A$5:$CX$265,MATCH($C$1,'файл остатки'!$A$5:$A$228,0),MATCH($B29,'файл остатки'!$A$5:$CX$5,0)),O29+P29-Q29-S29)</f>
        <v>#N/A</v>
      </c>
      <c r="V29" s="230"/>
      <c r="W29" s="229"/>
      <c r="X29" s="220"/>
      <c r="Y29" s="247" t="e">
        <f>IF(ISERROR(INDEX('файл остатки'!$A$5:$CX$265,MATCH(Y$2,'файл остатки'!$A$5:$A$228,0),MATCH($B29,'файл остатки'!$A$5:$CX$5,0))),INDEX('файл остатки'!$A$100:$CX$265,MATCH(W$3,'файл остатки'!$A$100:$A$228,0),MATCH($B29,'файл остатки'!$A$5:$CX$5,0)),INDEX('файл остатки'!$A$5:$CX$265,MATCH(Y$2,'файл остатки'!$A$5:$A$228,0),MATCH($B29,'файл остатки'!$A$5:$CX$5,0)))</f>
        <v>#N/A</v>
      </c>
      <c r="Z29" s="225" t="e">
        <f>INDEX('файл остатки'!$A$5:$CX$265,MATCH($H$1,'файл остатки'!$A$5:$A$228,0),MATCH($B29,'файл остатки'!$A$5:$CX$5,0))</f>
        <v>#N/A</v>
      </c>
      <c r="AA29" s="254" t="e">
        <f>IF(W$3='файл остатки'!$B$1,INDEX('файл остатки'!$A$5:$CX$265,MATCH($C$1,'файл остатки'!$A$5:$A$228,0),MATCH($B29,'файл остатки'!$A$5:$CX$5,0)),U29+V29-W29-Y29)</f>
        <v>#N/A</v>
      </c>
      <c r="AB29" s="230"/>
      <c r="AC29" s="229">
        <v>-587</v>
      </c>
      <c r="AD29" s="220"/>
      <c r="AE29" s="247" t="e">
        <f>IF(ISERROR(INDEX('файл остатки'!$A$5:$CX$265,MATCH(AE$2,'файл остатки'!$A$5:$A$228,0),MATCH($B29,'файл остатки'!$A$5:$CX$5,0))),INDEX('файл остатки'!$A$100:$CX$265,MATCH(AC$3,'файл остатки'!$A$100:$A$228,0),MATCH($B29,'файл остатки'!$A$5:$CX$5,0)),INDEX('файл остатки'!$A$5:$CX$265,MATCH(AE$2,'файл остатки'!$A$5:$A$228,0),MATCH($B29,'файл остатки'!$A$5:$CX$5,0)))</f>
        <v>#N/A</v>
      </c>
      <c r="AF29" s="225" t="e">
        <f>INDEX('файл остатки'!$A$5:$CX$265,MATCH($H$1,'файл остатки'!$A$5:$A$228,0),MATCH($B29,'файл остатки'!$A$5:$CX$5,0))</f>
        <v>#N/A</v>
      </c>
      <c r="AG29" s="254" t="e">
        <f>IF(AC$3='файл остатки'!$B$1,INDEX('файл остатки'!$A$5:$CX$265,MATCH($C$1,'файл остатки'!$A$5:$A$228,0),MATCH($B29,'файл остатки'!$A$5:$CX$5,0)),AA29+AB29-AC29-AE29)</f>
        <v>#N/A</v>
      </c>
      <c r="AH29" s="230"/>
      <c r="AI29" s="229">
        <v>-220</v>
      </c>
      <c r="AJ29" s="220"/>
      <c r="AK29" s="247" t="e">
        <f>IF(ISERROR(INDEX('файл остатки'!$A$5:$CX$265,MATCH(AK$2,'файл остатки'!$A$5:$A$228,0),MATCH($B29,'файл остатки'!$A$5:$CX$5,0))),INDEX('файл остатки'!$A$100:$CX$265,MATCH(AI$3,'файл остатки'!$A$100:$A$228,0),MATCH($B29,'файл остатки'!$A$5:$CX$5,0)),INDEX('файл остатки'!$A$5:$CX$265,MATCH(AK$2,'файл остатки'!$A$5:$A$228,0),MATCH($B29,'файл остатки'!$A$5:$CX$5,0)))</f>
        <v>#N/A</v>
      </c>
      <c r="AL29" s="225" t="e">
        <f>INDEX('файл остатки'!$A$5:$CX$265,MATCH($H$1,'файл остатки'!$A$5:$A$228,0),MATCH($B29,'файл остатки'!$A$5:$CX$5,0))</f>
        <v>#N/A</v>
      </c>
      <c r="AM29" s="254" t="e">
        <f>IF(AI$3='файл остатки'!$B$1,INDEX('файл остатки'!$A$5:$CX$265,MATCH($C$1,'файл остатки'!$A$5:$A$228,0),MATCH($B29,'файл остатки'!$A$5:$CX$5,0)),AG29+AH29-AI29-AK29)</f>
        <v>#N/A</v>
      </c>
      <c r="AN29" s="230"/>
      <c r="AO29" s="229"/>
      <c r="AP29" s="220"/>
      <c r="AQ29" s="247" t="e">
        <f>IF(ISERROR(INDEX('файл остатки'!$A$5:$CX$265,MATCH(AQ$2,'файл остатки'!$A$5:$A$228,0),MATCH($B29,'файл остатки'!$A$5:$CX$5,0))),INDEX('файл остатки'!$A$100:$CX$265,MATCH(AO$3,'файл остатки'!$A$100:$A$228,0),MATCH($B29,'файл остатки'!$A$5:$CX$5,0)),INDEX('файл остатки'!$A$5:$CX$265,MATCH(AQ$2,'файл остатки'!$A$5:$A$228,0),MATCH($B29,'файл остатки'!$A$5:$CX$5,0)))</f>
        <v>#N/A</v>
      </c>
      <c r="AR29" s="225" t="e">
        <f>INDEX('файл остатки'!$A$5:$CX$265,MATCH($H$1,'файл остатки'!$A$5:$A$228,0),MATCH($B29,'файл остатки'!$A$5:$CX$5,0))</f>
        <v>#N/A</v>
      </c>
      <c r="AS29" s="254" t="e">
        <f>IF(AO$3='файл остатки'!$B$1,INDEX('файл остатки'!$A$5:$CX$265,MATCH($C$1,'файл остатки'!$A$5:$A$228,0),MATCH($B29,'файл остатки'!$A$5:$CX$5,0)),AM29+AN29-AO29-AQ29)</f>
        <v>#N/A</v>
      </c>
      <c r="AT29" s="230"/>
      <c r="AU29" s="229"/>
      <c r="AV29" s="220"/>
      <c r="AW29" s="247" t="e">
        <f>IF(ISERROR(INDEX('файл остатки'!$A$5:$CX$265,MATCH(AW$2,'файл остатки'!$A$5:$A$228,0),MATCH($B29,'файл остатки'!$A$5:$CX$5,0))),INDEX('файл остатки'!$A$100:$CX$265,MATCH(AU$3,'файл остатки'!$A$100:$A$228,0),MATCH($B29,'файл остатки'!$A$5:$CX$5,0)),INDEX('файл остатки'!$A$5:$CX$265,MATCH(AW$2,'файл остатки'!$A$5:$A$228,0),MATCH($B29,'файл остатки'!$A$5:$CX$5,0)))</f>
        <v>#N/A</v>
      </c>
      <c r="AX29" s="225" t="e">
        <f>INDEX('файл остатки'!$A$5:$CX$265,MATCH($H$1,'файл остатки'!$A$5:$A$228,0),MATCH($B29,'файл остатки'!$A$5:$CX$5,0))</f>
        <v>#N/A</v>
      </c>
      <c r="AY29" s="254" t="e">
        <f>IF(AU$3='файл остатки'!$B$1,INDEX('файл остатки'!$A$5:$CX$265,MATCH($C$1,'файл остатки'!$A$5:$A$228,0),MATCH($B29,'файл остатки'!$A$5:$CX$5,0)),AS29+AT29-AU29-AW29)</f>
        <v>#N/A</v>
      </c>
      <c r="AZ29" s="230"/>
      <c r="BA29" s="229">
        <v>-766</v>
      </c>
      <c r="BB29" s="220"/>
      <c r="BC29" s="247" t="e">
        <f>IF(ISERROR(INDEX('файл остатки'!$A$5:$CX$265,MATCH(BC$2,'файл остатки'!$A$5:$A$228,0),MATCH($B29,'файл остатки'!$A$5:$CX$5,0))),INDEX('файл остатки'!$A$100:$CX$265,MATCH(BA$3,'файл остатки'!$A$100:$A$228,0),MATCH($B29,'файл остатки'!$A$5:$CX$5,0)),INDEX('файл остатки'!$A$5:$CX$265,MATCH(BC$2,'файл остатки'!$A$5:$A$228,0),MATCH($B29,'файл остатки'!$A$5:$CX$5,0)))</f>
        <v>#N/A</v>
      </c>
      <c r="BD29" s="225" t="e">
        <f>INDEX('файл остатки'!$A$5:$CX$265,MATCH($H$1,'файл остатки'!$A$5:$A$228,0),MATCH($B29,'файл остатки'!$A$5:$CX$5,0))</f>
        <v>#N/A</v>
      </c>
      <c r="BE29" s="254" t="e">
        <f>IF(BA$3='файл остатки'!$B$1,INDEX('файл остатки'!$A$5:$CX$265,MATCH($C$1,'файл остатки'!$A$5:$A$228,0),MATCH($B29,'файл остатки'!$A$5:$CX$5,0)),AY29+AZ29-BA29-BC29)</f>
        <v>#N/A</v>
      </c>
      <c r="BF29" s="230"/>
      <c r="BG29" s="229"/>
      <c r="BH29" s="220"/>
      <c r="BI29" s="247" t="e">
        <f>IF(ISERROR(INDEX('файл остатки'!$A$5:$CX$265,MATCH(BI$2,'файл остатки'!$A$5:$A$228,0),MATCH($B29,'файл остатки'!$A$5:$CX$5,0))),INDEX('файл остатки'!$A$100:$CX$265,MATCH(BG$3,'файл остатки'!$A$100:$A$228,0),MATCH($B29,'файл остатки'!$A$5:$CX$5,0)),INDEX('файл остатки'!$A$5:$CX$265,MATCH(BI$2,'файл остатки'!$A$5:$A$228,0),MATCH($B29,'файл остатки'!$A$5:$CX$5,0)))</f>
        <v>#N/A</v>
      </c>
      <c r="BJ29" s="225" t="e">
        <f>INDEX('файл остатки'!$A$5:$CX$265,MATCH($H$1,'файл остатки'!$A$5:$A$228,0),MATCH($B29,'файл остатки'!$A$5:$CX$5,0))</f>
        <v>#N/A</v>
      </c>
      <c r="BK29" s="225" t="e">
        <f t="shared" si="0"/>
        <v>#N/A</v>
      </c>
      <c r="BL29" s="254" t="e">
        <f>IF(BG$3='файл остатки'!$B$1,INDEX('файл остатки'!$A$5:$CX$265,MATCH($C$1,'файл остатки'!$A$5:$A$228,0),MATCH($B29,'файл остатки'!$A$5:$CX$5,0)),BE29+BF29-BG29-BI29)</f>
        <v>#N/A</v>
      </c>
      <c r="BM29" s="230"/>
      <c r="BN29" s="229" t="e">
        <f t="shared" si="1"/>
        <v>#N/A</v>
      </c>
      <c r="BO29" s="220"/>
      <c r="BP29" s="247" t="e">
        <f>IF(ISERROR(INDEX('файл остатки'!$A$5:$CX$265,MATCH(BP$2,'файл остатки'!$A$5:$A$228,0),MATCH($B29,'файл остатки'!$A$5:$CX$5,0))),INDEX('файл остатки'!$A$100:$CX$265,MATCH(BN$3,'файл остатки'!$A$100:$A$228,0),MATCH($B29,'файл остатки'!$A$5:$CX$5,0)),INDEX('файл остатки'!$A$5:$CX$265,MATCH(BP$2,'файл остатки'!$A$5:$A$228,0),MATCH($B29,'файл остатки'!$A$5:$CX$5,0)))</f>
        <v>#N/A</v>
      </c>
      <c r="BQ29" s="225" t="e">
        <f>INDEX('файл остатки'!$A$5:$CX$265,MATCH($H$1,'файл остатки'!$A$5:$A$228,0),MATCH($B29,'файл остатки'!$A$5:$CX$5,0))</f>
        <v>#N/A</v>
      </c>
      <c r="BR29" s="254" t="e">
        <f>IF(BN$3='файл остатки'!$B$1,INDEX('файл остатки'!$A$5:$CX$265,MATCH($C$1,'файл остатки'!$A$5:$A$228,0),MATCH($B29,'файл остатки'!$A$5:$CX$5,0)),BL29+BM29-BN29-BP29)</f>
        <v>#N/A</v>
      </c>
      <c r="BS29" s="230"/>
      <c r="BT29" s="229" t="e">
        <f t="shared" si="2"/>
        <v>#N/A</v>
      </c>
      <c r="BU29" s="220"/>
      <c r="BV29" s="247" t="e">
        <f>IF(ISERROR(INDEX('файл остатки'!$A$5:$CX$265,MATCH(BV$2,'файл остатки'!$A$5:$A$228,0),MATCH($B29,'файл остатки'!$A$5:$CX$5,0))),INDEX('файл остатки'!$A$100:$CX$265,MATCH(BT$3,'файл остатки'!$A$100:$A$228,0),MATCH($B29,'файл остатки'!$A$5:$CX$5,0)),INDEX('файл остатки'!$A$5:$CX$265,MATCH(BV$2,'файл остатки'!$A$5:$A$228,0),MATCH($B29,'файл остатки'!$A$5:$CX$5,0)))</f>
        <v>#N/A</v>
      </c>
      <c r="BW29" s="225" t="e">
        <f>INDEX('файл остатки'!$A$5:$CX$265,MATCH($H$1,'файл остатки'!$A$5:$A$228,0),MATCH($B29,'файл остатки'!$A$5:$CX$5,0))</f>
        <v>#N/A</v>
      </c>
      <c r="BX29" s="254" t="e">
        <f>IF(BT$3='файл остатки'!$B$1,INDEX('файл остатки'!$A$5:$CX$265,MATCH($C$1,'файл остатки'!$A$5:$A$228,0),MATCH($B29,'файл остатки'!$A$5:$CX$5,0)),BR29+BS29-BT29-BV29)</f>
        <v>#N/A</v>
      </c>
      <c r="BY29" s="230"/>
      <c r="BZ29" s="229" t="e">
        <f t="shared" si="3"/>
        <v>#N/A</v>
      </c>
      <c r="CA29" s="220"/>
      <c r="CB29" s="247" t="e">
        <f>IF(ISERROR(INDEX('файл остатки'!$A$5:$CX$265,MATCH(CB$2,'файл остатки'!$A$5:$A$228,0),MATCH($B29,'файл остатки'!$A$5:$CX$5,0))),INDEX('файл остатки'!$A$100:$CX$265,MATCH(BZ$3,'файл остатки'!$A$100:$A$228,0),MATCH($B29,'файл остатки'!$A$5:$CX$5,0)),INDEX('файл остатки'!$A$5:$CX$265,MATCH(CB$2,'файл остатки'!$A$5:$A$228,0),MATCH($B29,'файл остатки'!$A$5:$CX$5,0)))</f>
        <v>#N/A</v>
      </c>
      <c r="CC29" s="225" t="e">
        <f>INDEX('файл остатки'!$A$5:$CX$265,MATCH($H$1,'файл остатки'!$A$5:$A$228,0),MATCH($B29,'файл остатки'!$A$5:$CX$5,0))</f>
        <v>#N/A</v>
      </c>
      <c r="CD29" s="254" t="e">
        <f>IF(BZ$3='файл остатки'!$B$1,INDEX('файл остатки'!$A$5:$CX$265,MATCH($C$1,'файл остатки'!$A$5:$A$228,0),MATCH($B29,'файл остатки'!$A$5:$CX$5,0)),BX29+BY29-BZ29-CB29)</f>
        <v>#N/A</v>
      </c>
      <c r="CE29" s="230"/>
      <c r="CH29" s="229">
        <f t="shared" si="4"/>
        <v>-2078.5</v>
      </c>
      <c r="CI29" s="220"/>
      <c r="CJ29" s="229" t="e">
        <f t="shared" si="5"/>
        <v>#N/A</v>
      </c>
      <c r="CK29" s="220"/>
      <c r="CO29" s="235" t="e">
        <f>+INDEX('файл остатки'!$A$5:$CX$265,MATCH(CO$2,'файл остатки'!$A$5:$A$228,0),MATCH($B29,'файл остатки'!$A$5:$CX$5,0))</f>
        <v>#N/A</v>
      </c>
    </row>
    <row r="30" spans="1:93" ht="24" customHeight="1">
      <c r="A30" s="168"/>
      <c r="B30" s="218"/>
      <c r="C30" s="257"/>
      <c r="D30" s="261"/>
      <c r="E30" s="229"/>
      <c r="F30" s="220"/>
      <c r="G30" s="247"/>
      <c r="H30" s="225"/>
      <c r="I30" s="254"/>
      <c r="J30" s="230"/>
      <c r="K30" s="229"/>
      <c r="L30" s="220"/>
      <c r="M30" s="247"/>
      <c r="N30" s="225"/>
      <c r="O30" s="254"/>
      <c r="P30" s="230"/>
      <c r="Q30" s="229">
        <v>0</v>
      </c>
      <c r="R30" s="220"/>
      <c r="S30" s="247"/>
      <c r="T30" s="225"/>
      <c r="U30" s="254"/>
      <c r="V30" s="230"/>
      <c r="W30" s="229"/>
      <c r="X30" s="220"/>
      <c r="Y30" s="247"/>
      <c r="Z30" s="225"/>
      <c r="AA30" s="254"/>
      <c r="AB30" s="230"/>
      <c r="AC30" s="229"/>
      <c r="AD30" s="220"/>
      <c r="AE30" s="247"/>
      <c r="AF30" s="225"/>
      <c r="AG30" s="254"/>
      <c r="AH30" s="230"/>
      <c r="AI30" s="229"/>
      <c r="AJ30" s="220"/>
      <c r="AK30" s="247"/>
      <c r="AL30" s="225"/>
      <c r="AM30" s="254"/>
      <c r="AN30" s="230"/>
      <c r="AO30" s="229"/>
      <c r="AP30" s="220"/>
      <c r="AQ30" s="247"/>
      <c r="AR30" s="225"/>
      <c r="AS30" s="254"/>
      <c r="AT30" s="230"/>
      <c r="AU30" s="229"/>
      <c r="AV30" s="220"/>
      <c r="AW30" s="247"/>
      <c r="AX30" s="225"/>
      <c r="AY30" s="254"/>
      <c r="AZ30" s="230"/>
      <c r="BA30" s="229"/>
      <c r="BB30" s="220"/>
      <c r="BC30" s="247"/>
      <c r="BD30" s="225"/>
      <c r="BE30" s="254"/>
      <c r="BF30" s="230"/>
      <c r="BG30" s="229"/>
      <c r="BH30" s="220"/>
      <c r="BI30" s="247"/>
      <c r="BJ30" s="225"/>
      <c r="BK30" s="225"/>
      <c r="BL30" s="254"/>
      <c r="BM30" s="230"/>
      <c r="BN30" s="229"/>
      <c r="BO30" s="220"/>
      <c r="BP30" s="247"/>
      <c r="BQ30" s="225"/>
      <c r="BR30" s="254"/>
      <c r="BS30" s="230"/>
      <c r="BT30" s="229"/>
      <c r="BU30" s="220"/>
      <c r="BV30" s="247"/>
      <c r="BW30" s="225"/>
      <c r="BX30" s="254"/>
      <c r="BY30" s="230"/>
      <c r="BZ30" s="229"/>
      <c r="CA30" s="220"/>
      <c r="CB30" s="247"/>
      <c r="CC30" s="225"/>
      <c r="CD30" s="254"/>
      <c r="CE30" s="230"/>
      <c r="CH30" s="229"/>
      <c r="CI30" s="220"/>
      <c r="CJ30" s="229"/>
      <c r="CK30" s="220"/>
      <c r="CO30" s="235"/>
    </row>
    <row r="31" spans="1:93" s="224" customFormat="1" ht="22.9" customHeight="1">
      <c r="C31" s="227"/>
      <c r="D31" s="221"/>
      <c r="E31" s="227"/>
      <c r="F31" s="263"/>
      <c r="G31" s="220"/>
      <c r="H31" s="220"/>
      <c r="I31" s="220"/>
      <c r="J31" s="228"/>
      <c r="K31" s="227"/>
      <c r="L31" s="263"/>
      <c r="M31" s="220"/>
      <c r="N31" s="220"/>
      <c r="O31" s="220"/>
      <c r="P31" s="228"/>
      <c r="Q31" s="227"/>
      <c r="R31" s="263"/>
      <c r="S31" s="220"/>
      <c r="T31" s="220"/>
      <c r="U31" s="220"/>
      <c r="V31" s="228"/>
      <c r="W31" s="227"/>
      <c r="X31" s="263"/>
      <c r="Y31" s="220"/>
      <c r="Z31" s="220"/>
      <c r="AA31" s="220"/>
      <c r="AB31" s="228"/>
      <c r="AC31" s="227"/>
      <c r="AD31" s="263"/>
      <c r="AE31" s="220"/>
      <c r="AF31" s="220"/>
      <c r="AG31" s="220"/>
      <c r="AH31" s="228"/>
      <c r="AI31" s="227"/>
      <c r="AJ31" s="263"/>
      <c r="AK31" s="220"/>
      <c r="AL31" s="220"/>
      <c r="AM31" s="220"/>
      <c r="AN31" s="228"/>
      <c r="AO31" s="227"/>
      <c r="AP31" s="263"/>
      <c r="AQ31" s="220"/>
      <c r="AR31" s="220"/>
      <c r="AS31" s="220"/>
      <c r="AT31" s="228"/>
      <c r="AU31" s="227"/>
      <c r="AV31" s="263"/>
      <c r="AW31" s="220"/>
      <c r="AX31" s="220"/>
      <c r="AY31" s="220"/>
      <c r="AZ31" s="228"/>
      <c r="BA31" s="227"/>
      <c r="BB31" s="263"/>
      <c r="BC31" s="220"/>
      <c r="BD31" s="220"/>
      <c r="BE31" s="220"/>
      <c r="BF31" s="228"/>
      <c r="BG31" s="227"/>
      <c r="BH31" s="263"/>
      <c r="BI31" s="220"/>
      <c r="BJ31" s="220"/>
      <c r="BK31" s="220"/>
      <c r="BL31" s="220"/>
      <c r="BM31" s="228"/>
      <c r="BN31" s="227"/>
      <c r="BO31" s="263"/>
      <c r="BP31" s="220"/>
      <c r="BQ31" s="220"/>
      <c r="BR31" s="220"/>
      <c r="BS31" s="228"/>
      <c r="BT31" s="227"/>
      <c r="BU31" s="263"/>
      <c r="BV31" s="220"/>
      <c r="BW31" s="220"/>
      <c r="BX31" s="220"/>
      <c r="BY31" s="228"/>
      <c r="BZ31" s="227"/>
      <c r="CA31" s="263"/>
      <c r="CB31" s="220"/>
      <c r="CC31" s="220"/>
      <c r="CD31" s="220"/>
      <c r="CE31" s="228"/>
      <c r="CH31" s="229"/>
      <c r="CI31" s="263"/>
      <c r="CJ31" s="229"/>
      <c r="CK31" s="263"/>
      <c r="CO31" s="275"/>
    </row>
    <row r="32" spans="1:93" ht="24" customHeight="1">
      <c r="A32" s="202"/>
      <c r="B32" s="214"/>
      <c r="C32" s="257"/>
      <c r="D32" s="261"/>
      <c r="E32" s="229"/>
      <c r="F32" s="220" t="s">
        <v>222</v>
      </c>
      <c r="G32" s="247"/>
      <c r="H32" s="225"/>
      <c r="I32" s="254"/>
      <c r="J32" s="230"/>
      <c r="K32" s="229"/>
      <c r="L32" s="220" t="s">
        <v>222</v>
      </c>
      <c r="M32" s="247"/>
      <c r="N32" s="225"/>
      <c r="O32" s="254"/>
      <c r="P32" s="230"/>
      <c r="Q32" s="229"/>
      <c r="R32" s="220" t="s">
        <v>222</v>
      </c>
      <c r="S32" s="247"/>
      <c r="T32" s="225"/>
      <c r="U32" s="254"/>
      <c r="V32" s="230"/>
      <c r="W32" s="229"/>
      <c r="X32" s="220"/>
      <c r="Y32" s="247"/>
      <c r="Z32" s="225"/>
      <c r="AA32" s="254"/>
      <c r="AB32" s="230"/>
      <c r="AC32" s="229"/>
      <c r="AD32" s="220" t="s">
        <v>222</v>
      </c>
      <c r="AE32" s="247"/>
      <c r="AF32" s="225"/>
      <c r="AG32" s="254"/>
      <c r="AH32" s="230"/>
      <c r="AI32" s="229"/>
      <c r="AJ32" s="220" t="s">
        <v>222</v>
      </c>
      <c r="AK32" s="247"/>
      <c r="AL32" s="225"/>
      <c r="AM32" s="254"/>
      <c r="AN32" s="230"/>
      <c r="AO32" s="229"/>
      <c r="AP32" s="220" t="s">
        <v>222</v>
      </c>
      <c r="AQ32" s="247"/>
      <c r="AR32" s="225"/>
      <c r="AS32" s="254"/>
      <c r="AT32" s="230"/>
      <c r="AU32" s="229"/>
      <c r="AV32" s="220" t="s">
        <v>189</v>
      </c>
      <c r="AW32" s="247"/>
      <c r="AX32" s="225"/>
      <c r="AY32" s="254"/>
      <c r="AZ32" s="230"/>
      <c r="BA32" s="229"/>
      <c r="BB32" s="220" t="s">
        <v>189</v>
      </c>
      <c r="BC32" s="247"/>
      <c r="BD32" s="225"/>
      <c r="BE32" s="254"/>
      <c r="BF32" s="230"/>
      <c r="BG32" s="229"/>
      <c r="BH32" s="220" t="s">
        <v>189</v>
      </c>
      <c r="BI32" s="247"/>
      <c r="BJ32" s="225"/>
      <c r="BK32" s="225"/>
      <c r="BL32" s="254"/>
      <c r="BM32" s="230"/>
      <c r="BN32" s="229"/>
      <c r="BO32" s="220" t="s">
        <v>189</v>
      </c>
      <c r="BP32" s="247"/>
      <c r="BQ32" s="225"/>
      <c r="BR32" s="254"/>
      <c r="BS32" s="230"/>
      <c r="BT32" s="229"/>
      <c r="BU32" s="220" t="s">
        <v>189</v>
      </c>
      <c r="BV32" s="247"/>
      <c r="BW32" s="225"/>
      <c r="BX32" s="254"/>
      <c r="BY32" s="230"/>
      <c r="BZ32" s="229"/>
      <c r="CA32" s="220" t="s">
        <v>189</v>
      </c>
      <c r="CB32" s="247"/>
      <c r="CC32" s="225"/>
      <c r="CD32" s="254"/>
      <c r="CE32" s="230"/>
      <c r="CH32" s="229"/>
      <c r="CI32" s="220" t="s">
        <v>189</v>
      </c>
      <c r="CJ32" s="229"/>
      <c r="CK32" s="220" t="s">
        <v>189</v>
      </c>
      <c r="CO32" s="235"/>
    </row>
    <row r="33" spans="1:93" ht="24" customHeight="1">
      <c r="A33" s="202" t="s">
        <v>46</v>
      </c>
      <c r="B33" s="214" t="s">
        <v>178</v>
      </c>
      <c r="C33" s="257" t="e">
        <f>INDEX('файл остатки'!$A$5:$CX$265,MATCH($C$1,'файл остатки'!$A$5:$A$228,0),MATCH(B33,'файл остатки'!$A$5:$CX$5,0))</f>
        <v>#N/A</v>
      </c>
      <c r="D33" s="261"/>
      <c r="E33" s="229">
        <v>-600</v>
      </c>
      <c r="F33" s="155">
        <f>-(E33+E32)/'планирование суточное'!$K$36</f>
        <v>1</v>
      </c>
      <c r="G33" s="247" t="e">
        <f>IF(ISERROR(INDEX('файл остатки'!$A$5:$CX$265,MATCH(G$2,'файл остатки'!$A$5:$A$228,0),MATCH($B33,'файл остатки'!$A$5:$CX$5,0))),INDEX('файл остатки'!$A$100:$CX$265,MATCH(E$3,'файл остатки'!$A$100:$A$228,0),MATCH($B33,'файл остатки'!$A$5:$CX$5,0)),INDEX('файл остатки'!$A$5:$CX$265,MATCH(G$2,'файл остатки'!$A$5:$A$228,0),MATCH($B33,'файл остатки'!$A$5:$CX$5,0)))</f>
        <v>#N/A</v>
      </c>
      <c r="H33" s="225" t="e">
        <f>INDEX('файл остатки'!$A$5:$CX$265,MATCH($H$1,'файл остатки'!$A$5:$A$228,0),MATCH($B33,'файл остатки'!$A$5:$CX$5,0))</f>
        <v>#N/A</v>
      </c>
      <c r="I33" s="254" t="e">
        <f>IF(E$3='файл остатки'!$B$1,INDEX('файл остатки'!$A$5:$CX$265,MATCH($C$1,'файл остатки'!$A$5:$A$228,0),MATCH($B33,'файл остатки'!$A$5:$CX$5,0)),C33+D33-E33-G33)</f>
        <v>#N/A</v>
      </c>
      <c r="J33" s="230"/>
      <c r="K33" s="229"/>
      <c r="L33" s="155">
        <f>-(K33+K32)/'планирование суточное'!$K$36</f>
        <v>0</v>
      </c>
      <c r="M33" s="247" t="e">
        <f>IF(ISERROR(INDEX('файл остатки'!$A$5:$CX$265,MATCH(M$2,'файл остатки'!$A$5:$A$228,0),MATCH($B33,'файл остатки'!$A$5:$CX$5,0))),INDEX('файл остатки'!$A$100:$CX$265,MATCH(K$3,'файл остатки'!$A$100:$A$228,0),MATCH($B33,'файл остатки'!$A$5:$CX$5,0)),INDEX('файл остатки'!$A$5:$CX$265,MATCH(M$2,'файл остатки'!$A$5:$A$228,0),MATCH($B33,'файл остатки'!$A$5:$CX$5,0)))</f>
        <v>#N/A</v>
      </c>
      <c r="N33" s="225" t="e">
        <f>INDEX('файл остатки'!$A$5:$CX$265,MATCH($H$1,'файл остатки'!$A$5:$A$228,0),MATCH($B33,'файл остатки'!$A$5:$CX$5,0))</f>
        <v>#N/A</v>
      </c>
      <c r="O33" s="254" t="e">
        <f>IF(K$3='файл остатки'!$B$1,INDEX('файл остатки'!$A$5:$CX$265,MATCH($C$1,'файл остатки'!$A$5:$A$228,0),MATCH($B33,'файл остатки'!$A$5:$CX$5,0)),I33+J33-K33-M33)</f>
        <v>#N/A</v>
      </c>
      <c r="P33" s="230"/>
      <c r="Q33" s="229">
        <v>-300</v>
      </c>
      <c r="R33" s="155">
        <f>-(Q33+Q32)/'планирование суточное'!$K$36</f>
        <v>0.5</v>
      </c>
      <c r="S33" s="247" t="e">
        <f>IF(ISERROR(INDEX('файл остатки'!$A$5:$CX$265,MATCH(S$2,'файл остатки'!$A$5:$A$228,0),MATCH($B33,'файл остатки'!$A$5:$CX$5,0))),INDEX('файл остатки'!$A$100:$CX$265,MATCH(Q$3,'файл остатки'!$A$100:$A$228,0),MATCH($B33,'файл остатки'!$A$5:$CX$5,0)),INDEX('файл остатки'!$A$5:$CX$265,MATCH(S$2,'файл остатки'!$A$5:$A$228,0),MATCH($B33,'файл остатки'!$A$5:$CX$5,0)))</f>
        <v>#N/A</v>
      </c>
      <c r="T33" s="225" t="e">
        <f>INDEX('файл остатки'!$A$5:$CX$265,MATCH($H$1,'файл остатки'!$A$5:$A$228,0),MATCH($B33,'файл остатки'!$A$5:$CX$5,0))</f>
        <v>#N/A</v>
      </c>
      <c r="U33" s="254" t="e">
        <f>IF(Q$3='файл остатки'!$B$1,INDEX('файл остатки'!$A$5:$CX$265,MATCH($C$1,'файл остатки'!$A$5:$A$228,0),MATCH($B33,'файл остатки'!$A$5:$CX$5,0)),O33+P33-Q33-S33)</f>
        <v>#N/A</v>
      </c>
      <c r="V33" s="230"/>
      <c r="W33" s="229"/>
      <c r="X33" s="155">
        <f>-(W33+W32)/'планирование суточное'!$K$36</f>
        <v>0</v>
      </c>
      <c r="Y33" s="247" t="e">
        <f>IF(ISERROR(INDEX('файл остатки'!$A$5:$CX$265,MATCH(Y$2,'файл остатки'!$A$5:$A$228,0),MATCH($B33,'файл остатки'!$A$5:$CX$5,0))),INDEX('файл остатки'!$A$100:$CX$265,MATCH(W$3,'файл остатки'!$A$100:$A$228,0),MATCH($B33,'файл остатки'!$A$5:$CX$5,0)),INDEX('файл остатки'!$A$5:$CX$265,MATCH(Y$2,'файл остатки'!$A$5:$A$228,0),MATCH($B33,'файл остатки'!$A$5:$CX$5,0)))</f>
        <v>#N/A</v>
      </c>
      <c r="Z33" s="225" t="e">
        <f>INDEX('файл остатки'!$A$5:$CX$265,MATCH($H$1,'файл остатки'!$A$5:$A$228,0),MATCH($B33,'файл остатки'!$A$5:$CX$5,0))</f>
        <v>#N/A</v>
      </c>
      <c r="AA33" s="254" t="e">
        <f>IF(W$3='файл остатки'!$B$1,INDEX('файл остатки'!$A$5:$CX$265,MATCH($C$1,'файл остатки'!$A$5:$A$228,0),MATCH($B33,'файл остатки'!$A$5:$CX$5,0)),U33+V33-W33-Y33)</f>
        <v>#N/A</v>
      </c>
      <c r="AB33" s="230"/>
      <c r="AC33" s="229"/>
      <c r="AD33" s="155">
        <f>-(AC33+AC32)/'планирование суточное'!$K$36</f>
        <v>0</v>
      </c>
      <c r="AE33" s="247" t="e">
        <f>IF(ISERROR(INDEX('файл остатки'!$A$5:$CX$265,MATCH(AE$2,'файл остатки'!$A$5:$A$228,0),MATCH($B33,'файл остатки'!$A$5:$CX$5,0))),INDEX('файл остатки'!$A$100:$CX$265,MATCH(AC$3,'файл остатки'!$A$100:$A$228,0),MATCH($B33,'файл остатки'!$A$5:$CX$5,0)),INDEX('файл остатки'!$A$5:$CX$265,MATCH(AE$2,'файл остатки'!$A$5:$A$228,0),MATCH($B33,'файл остатки'!$A$5:$CX$5,0)))</f>
        <v>#N/A</v>
      </c>
      <c r="AF33" s="225" t="e">
        <f>INDEX('файл остатки'!$A$5:$CX$265,MATCH($H$1,'файл остатки'!$A$5:$A$228,0),MATCH($B33,'файл остатки'!$A$5:$CX$5,0))</f>
        <v>#N/A</v>
      </c>
      <c r="AG33" s="254" t="e">
        <f>IF(AC$3='файл остатки'!$B$1,INDEX('файл остатки'!$A$5:$CX$265,MATCH($C$1,'файл остатки'!$A$5:$A$228,0),MATCH($B33,'файл остатки'!$A$5:$CX$5,0)),AA33+AB33-AC33-AE33)</f>
        <v>#N/A</v>
      </c>
      <c r="AH33" s="230"/>
      <c r="AI33" s="229">
        <v>-660</v>
      </c>
      <c r="AJ33" s="155">
        <f>-(AI33+AI32)/'планирование суточное'!$K$36</f>
        <v>1.1000000000000001</v>
      </c>
      <c r="AK33" s="247" t="e">
        <f>IF(ISERROR(INDEX('файл остатки'!$A$5:$CX$265,MATCH(AK$2,'файл остатки'!$A$5:$A$228,0),MATCH($B33,'файл остатки'!$A$5:$CX$5,0))),INDEX('файл остатки'!$A$100:$CX$265,MATCH(AI$3,'файл остатки'!$A$100:$A$228,0),MATCH($B33,'файл остатки'!$A$5:$CX$5,0)),INDEX('файл остатки'!$A$5:$CX$265,MATCH(AK$2,'файл остатки'!$A$5:$A$228,0),MATCH($B33,'файл остатки'!$A$5:$CX$5,0)))</f>
        <v>#N/A</v>
      </c>
      <c r="AL33" s="225" t="e">
        <f>INDEX('файл остатки'!$A$5:$CX$265,MATCH($H$1,'файл остатки'!$A$5:$A$228,0),MATCH($B33,'файл остатки'!$A$5:$CX$5,0))</f>
        <v>#N/A</v>
      </c>
      <c r="AM33" s="254" t="e">
        <f>IF(AI$3='файл остатки'!$B$1,INDEX('файл остатки'!$A$5:$CX$265,MATCH($C$1,'файл остатки'!$A$5:$A$228,0),MATCH($B33,'файл остатки'!$A$5:$CX$5,0)),AG33+AH33-AI33-AK33)</f>
        <v>#N/A</v>
      </c>
      <c r="AN33" s="230"/>
      <c r="AO33" s="229"/>
      <c r="AP33" s="155">
        <f>-(AO33+AO32)/'планирование суточное'!$K$36</f>
        <v>0</v>
      </c>
      <c r="AQ33" s="247" t="e">
        <f>IF(ISERROR(INDEX('файл остатки'!$A$5:$CX$265,MATCH(AQ$2,'файл остатки'!$A$5:$A$228,0),MATCH($B33,'файл остатки'!$A$5:$CX$5,0))),INDEX('файл остатки'!$A$100:$CX$265,MATCH(AO$3,'файл остатки'!$A$100:$A$228,0),MATCH($B33,'файл остатки'!$A$5:$CX$5,0)),INDEX('файл остатки'!$A$5:$CX$265,MATCH(AQ$2,'файл остатки'!$A$5:$A$228,0),MATCH($B33,'файл остатки'!$A$5:$CX$5,0)))</f>
        <v>#N/A</v>
      </c>
      <c r="AR33" s="225" t="e">
        <f>INDEX('файл остатки'!$A$5:$CX$265,MATCH($H$1,'файл остатки'!$A$5:$A$228,0),MATCH($B33,'файл остатки'!$A$5:$CX$5,0))</f>
        <v>#N/A</v>
      </c>
      <c r="AS33" s="254" t="e">
        <f>IF(AO$3='файл остатки'!$B$1,INDEX('файл остатки'!$A$5:$CX$265,MATCH($C$1,'файл остатки'!$A$5:$A$228,0),MATCH($B33,'файл остатки'!$A$5:$CX$5,0)),AM33+AN33-AO33-AQ33)</f>
        <v>#N/A</v>
      </c>
      <c r="AT33" s="230"/>
      <c r="AU33" s="229"/>
      <c r="AV33" s="155">
        <f>-(AU33+AU32)/'планирование суточное'!$K$36</f>
        <v>0</v>
      </c>
      <c r="AW33" s="247" t="e">
        <f>IF(ISERROR(INDEX('файл остатки'!$A$5:$CX$265,MATCH(AW$2,'файл остатки'!$A$5:$A$228,0),MATCH($B33,'файл остатки'!$A$5:$CX$5,0))),INDEX('файл остатки'!$A$100:$CX$265,MATCH(AU$3,'файл остатки'!$A$100:$A$228,0),MATCH($B33,'файл остатки'!$A$5:$CX$5,0)),INDEX('файл остатки'!$A$5:$CX$265,MATCH(AW$2,'файл остатки'!$A$5:$A$228,0),MATCH($B33,'файл остатки'!$A$5:$CX$5,0)))</f>
        <v>#N/A</v>
      </c>
      <c r="AX33" s="225" t="e">
        <f>INDEX('файл остатки'!$A$5:$CX$265,MATCH($H$1,'файл остатки'!$A$5:$A$228,0),MATCH($B33,'файл остатки'!$A$5:$CX$5,0))</f>
        <v>#N/A</v>
      </c>
      <c r="AY33" s="254" t="e">
        <f>IF(AU$3='файл остатки'!$B$1,INDEX('файл остатки'!$A$5:$CX$265,MATCH($C$1,'файл остатки'!$A$5:$A$228,0),MATCH($B33,'файл остатки'!$A$5:$CX$5,0)),AS33+AT33-AU33-AW33)</f>
        <v>#N/A</v>
      </c>
      <c r="AZ33" s="230"/>
      <c r="BA33" s="229"/>
      <c r="BB33" s="155">
        <f>-(BA33+BA32)/'планирование суточное'!$K$36</f>
        <v>0</v>
      </c>
      <c r="BC33" s="247" t="e">
        <f>IF(ISERROR(INDEX('файл остатки'!$A$5:$CX$265,MATCH(BC$2,'файл остатки'!$A$5:$A$228,0),MATCH($B33,'файл остатки'!$A$5:$CX$5,0))),INDEX('файл остатки'!$A$100:$CX$265,MATCH(BA$3,'файл остатки'!$A$100:$A$228,0),MATCH($B33,'файл остатки'!$A$5:$CX$5,0)),INDEX('файл остатки'!$A$5:$CX$265,MATCH(BC$2,'файл остатки'!$A$5:$A$228,0),MATCH($B33,'файл остатки'!$A$5:$CX$5,0)))</f>
        <v>#N/A</v>
      </c>
      <c r="BD33" s="225" t="e">
        <f>INDEX('файл остатки'!$A$5:$CX$265,MATCH($H$1,'файл остатки'!$A$5:$A$228,0),MATCH($B33,'файл остатки'!$A$5:$CX$5,0))</f>
        <v>#N/A</v>
      </c>
      <c r="BE33" s="254" t="e">
        <f>IF(BA$3='файл остатки'!$B$1,INDEX('файл остатки'!$A$5:$CX$265,MATCH($C$1,'файл остатки'!$A$5:$A$228,0),MATCH($B33,'файл остатки'!$A$5:$CX$5,0)),AY33+AZ33-BA33-BC33)</f>
        <v>#N/A</v>
      </c>
      <c r="BF33" s="230"/>
      <c r="BG33" s="229"/>
      <c r="BH33" s="155">
        <f>-(BG33+BG32)/'планирование суточное'!$K$36</f>
        <v>0</v>
      </c>
      <c r="BI33" s="247" t="e">
        <f>IF(ISERROR(INDEX('файл остатки'!$A$5:$CX$265,MATCH(BI$2,'файл остатки'!$A$5:$A$228,0),MATCH($B33,'файл остатки'!$A$5:$CX$5,0))),INDEX('файл остатки'!$A$100:$CX$265,MATCH(BG$3,'файл остатки'!$A$100:$A$228,0),MATCH($B33,'файл остатки'!$A$5:$CX$5,0)),INDEX('файл остатки'!$A$5:$CX$265,MATCH(BI$2,'файл остатки'!$A$5:$A$228,0),MATCH($B33,'файл остатки'!$A$5:$CX$5,0)))</f>
        <v>#N/A</v>
      </c>
      <c r="BJ33" s="225" t="e">
        <f>INDEX('файл остатки'!$A$5:$CX$265,MATCH($H$1,'файл остатки'!$A$5:$A$228,0),MATCH($B33,'файл остатки'!$A$5:$CX$5,0))</f>
        <v>#N/A</v>
      </c>
      <c r="BK33" s="225" t="e">
        <f t="shared" si="0"/>
        <v>#N/A</v>
      </c>
      <c r="BL33" s="254" t="e">
        <f>IF(BG$3='файл остатки'!$B$1,INDEX('файл остатки'!$A$5:$CX$265,MATCH($C$1,'файл остатки'!$A$5:$A$228,0),MATCH($B33,'файл остатки'!$A$5:$CX$5,0)),BE33+BF33-BG33-BI33)</f>
        <v>#N/A</v>
      </c>
      <c r="BM33" s="230"/>
      <c r="BN33" s="229" t="e">
        <f t="shared" si="1"/>
        <v>#N/A</v>
      </c>
      <c r="BO33" s="155" t="e">
        <f>-(BN33+BN32)/'планирование суточное'!$K$36</f>
        <v>#N/A</v>
      </c>
      <c r="BP33" s="247" t="e">
        <f>IF(ISERROR(INDEX('файл остатки'!$A$5:$CX$265,MATCH(BP$2,'файл остатки'!$A$5:$A$228,0),MATCH($B33,'файл остатки'!$A$5:$CX$5,0))),INDEX('файл остатки'!$A$100:$CX$265,MATCH(BN$3,'файл остатки'!$A$100:$A$228,0),MATCH($B33,'файл остатки'!$A$5:$CX$5,0)),INDEX('файл остатки'!$A$5:$CX$265,MATCH(BP$2,'файл остатки'!$A$5:$A$228,0),MATCH($B33,'файл остатки'!$A$5:$CX$5,0)))</f>
        <v>#N/A</v>
      </c>
      <c r="BQ33" s="225" t="e">
        <f>INDEX('файл остатки'!$A$5:$CX$265,MATCH($H$1,'файл остатки'!$A$5:$A$228,0),MATCH($B33,'файл остатки'!$A$5:$CX$5,0))</f>
        <v>#N/A</v>
      </c>
      <c r="BR33" s="254" t="e">
        <f>IF(BN$3='файл остатки'!$B$1,INDEX('файл остатки'!$A$5:$CX$265,MATCH($C$1,'файл остатки'!$A$5:$A$228,0),MATCH($B33,'файл остатки'!$A$5:$CX$5,0)),BL33+BM33-BN33-BP33)</f>
        <v>#N/A</v>
      </c>
      <c r="BS33" s="230"/>
      <c r="BT33" s="229" t="e">
        <f t="shared" si="2"/>
        <v>#N/A</v>
      </c>
      <c r="BU33" s="155" t="e">
        <f>-(BT33+BT32)/'планирование суточное'!$K$36</f>
        <v>#N/A</v>
      </c>
      <c r="BV33" s="247" t="e">
        <f>IF(ISERROR(INDEX('файл остатки'!$A$5:$CX$265,MATCH(BV$2,'файл остатки'!$A$5:$A$228,0),MATCH($B33,'файл остатки'!$A$5:$CX$5,0))),INDEX('файл остатки'!$A$100:$CX$265,MATCH(BT$3,'файл остатки'!$A$100:$A$228,0),MATCH($B33,'файл остатки'!$A$5:$CX$5,0)),INDEX('файл остатки'!$A$5:$CX$265,MATCH(BV$2,'файл остатки'!$A$5:$A$228,0),MATCH($B33,'файл остатки'!$A$5:$CX$5,0)))</f>
        <v>#N/A</v>
      </c>
      <c r="BW33" s="225" t="e">
        <f>INDEX('файл остатки'!$A$5:$CX$265,MATCH($H$1,'файл остатки'!$A$5:$A$228,0),MATCH($B33,'файл остатки'!$A$5:$CX$5,0))</f>
        <v>#N/A</v>
      </c>
      <c r="BX33" s="254" t="e">
        <f>IF(BT$3='файл остатки'!$B$1,INDEX('файл остатки'!$A$5:$CX$265,MATCH($C$1,'файл остатки'!$A$5:$A$228,0),MATCH($B33,'файл остатки'!$A$5:$CX$5,0)),BR33+BS33-BT33-BV33)</f>
        <v>#N/A</v>
      </c>
      <c r="BY33" s="230"/>
      <c r="BZ33" s="229" t="e">
        <f t="shared" si="3"/>
        <v>#N/A</v>
      </c>
      <c r="CA33" s="155" t="e">
        <f>-(BZ33+BZ32)/'планирование суточное'!$K$36</f>
        <v>#N/A</v>
      </c>
      <c r="CB33" s="247" t="e">
        <f>IF(ISERROR(INDEX('файл остатки'!$A$5:$CX$265,MATCH(CB$2,'файл остатки'!$A$5:$A$228,0),MATCH($B33,'файл остатки'!$A$5:$CX$5,0))),INDEX('файл остатки'!$A$100:$CX$265,MATCH(BZ$3,'файл остатки'!$A$100:$A$228,0),MATCH($B33,'файл остатки'!$A$5:$CX$5,0)),INDEX('файл остатки'!$A$5:$CX$265,MATCH(CB$2,'файл остатки'!$A$5:$A$228,0),MATCH($B33,'файл остатки'!$A$5:$CX$5,0)))</f>
        <v>#N/A</v>
      </c>
      <c r="CC33" s="225" t="e">
        <f>INDEX('файл остатки'!$A$5:$CX$265,MATCH($H$1,'файл остатки'!$A$5:$A$228,0),MATCH($B33,'файл остатки'!$A$5:$CX$5,0))</f>
        <v>#N/A</v>
      </c>
      <c r="CD33" s="254" t="e">
        <f>IF(BZ$3='файл остатки'!$B$1,INDEX('файл остатки'!$A$5:$CX$265,MATCH($C$1,'файл остатки'!$A$5:$A$228,0),MATCH($B33,'файл остатки'!$A$5:$CX$5,0)),BX33+BY33-BZ33-CB33)</f>
        <v>#N/A</v>
      </c>
      <c r="CE33" s="230"/>
      <c r="CH33" s="229">
        <f t="shared" si="4"/>
        <v>-1560</v>
      </c>
      <c r="CI33" s="155">
        <f>-(CH33+CH32)/'планирование суточное'!$K$36</f>
        <v>2.6</v>
      </c>
      <c r="CJ33" s="229" t="e">
        <f t="shared" si="5"/>
        <v>#N/A</v>
      </c>
      <c r="CK33" s="155" t="e">
        <f>-(CJ33+CJ32)/'планирование суточное'!$K$36</f>
        <v>#N/A</v>
      </c>
      <c r="CO33" s="235" t="e">
        <f>+INDEX('файл остатки'!$A$5:$CX$265,MATCH(CO$2,'файл остатки'!$A$5:$A$228,0),MATCH($B33,'файл остатки'!$A$5:$CX$5,0))</f>
        <v>#N/A</v>
      </c>
    </row>
    <row r="34" spans="1:93" ht="24" customHeight="1">
      <c r="A34" s="202" t="s">
        <v>167</v>
      </c>
      <c r="B34" s="214" t="s">
        <v>168</v>
      </c>
      <c r="C34" s="257">
        <f>INDEX('файл остатки'!$A$5:$CX$265,MATCH($C$1,'файл остатки'!$A$5:$A$228,0),MATCH(B34,'файл остатки'!$A$5:$CX$5,0))</f>
        <v>0</v>
      </c>
      <c r="D34" s="261"/>
      <c r="E34" s="229">
        <v>0</v>
      </c>
      <c r="F34" s="220" t="s">
        <v>190</v>
      </c>
      <c r="G34" s="247" t="e">
        <f>IF(ISERROR(INDEX('файл остатки'!$A$5:$CX$265,MATCH(G$2,'файл остатки'!$A$5:$A$228,0),MATCH($B34,'файл остатки'!$A$5:$CX$5,0))),INDEX('файл остатки'!$A$100:$CX$265,MATCH(E$3,'файл остатки'!$A$100:$A$228,0),MATCH($B34,'файл остатки'!$A$5:$CX$5,0)),INDEX('файл остатки'!$A$5:$CX$265,MATCH(G$2,'файл остатки'!$A$5:$A$228,0),MATCH($B34,'файл остатки'!$A$5:$CX$5,0)))</f>
        <v>#N/A</v>
      </c>
      <c r="H34" s="225">
        <f>INDEX('файл остатки'!$A$5:$CX$265,MATCH($H$1,'файл остатки'!$A$5:$A$228,0),MATCH($B34,'файл остатки'!$A$5:$CX$5,0))</f>
        <v>0</v>
      </c>
      <c r="I34" s="254" t="e">
        <f>IF(E$3='файл остатки'!$B$1,INDEX('файл остатки'!$A$5:$CX$265,MATCH($C$1,'файл остатки'!$A$5:$A$228,0),MATCH($B34,'файл остатки'!$A$5:$CX$5,0)),C34+D34-E34-G34)</f>
        <v>#N/A</v>
      </c>
      <c r="J34" s="230"/>
      <c r="K34" s="229"/>
      <c r="L34" s="220" t="s">
        <v>190</v>
      </c>
      <c r="M34" s="247" t="e">
        <f>IF(ISERROR(INDEX('файл остатки'!$A$5:$CX$265,MATCH(M$2,'файл остатки'!$A$5:$A$228,0),MATCH($B34,'файл остатки'!$A$5:$CX$5,0))),INDEX('файл остатки'!$A$100:$CX$265,MATCH(K$3,'файл остатки'!$A$100:$A$228,0),MATCH($B34,'файл остатки'!$A$5:$CX$5,0)),INDEX('файл остатки'!$A$5:$CX$265,MATCH(M$2,'файл остатки'!$A$5:$A$228,0),MATCH($B34,'файл остатки'!$A$5:$CX$5,0)))</f>
        <v>#N/A</v>
      </c>
      <c r="N34" s="225">
        <f>INDEX('файл остатки'!$A$5:$CX$265,MATCH($H$1,'файл остатки'!$A$5:$A$228,0),MATCH($B34,'файл остатки'!$A$5:$CX$5,0))</f>
        <v>0</v>
      </c>
      <c r="O34" s="254" t="e">
        <f>IF(K$3='файл остатки'!$B$1,INDEX('файл остатки'!$A$5:$CX$265,MATCH($C$1,'файл остатки'!$A$5:$A$228,0),MATCH($B34,'файл остатки'!$A$5:$CX$5,0)),I34+J34-K34-M34)</f>
        <v>#N/A</v>
      </c>
      <c r="P34" s="230"/>
      <c r="Q34" s="229">
        <v>0</v>
      </c>
      <c r="R34" s="220" t="s">
        <v>190</v>
      </c>
      <c r="S34" s="247" t="e">
        <f>IF(ISERROR(INDEX('файл остатки'!$A$5:$CX$265,MATCH(S$2,'файл остатки'!$A$5:$A$228,0),MATCH($B34,'файл остатки'!$A$5:$CX$5,0))),INDEX('файл остатки'!$A$100:$CX$265,MATCH(Q$3,'файл остатки'!$A$100:$A$228,0),MATCH($B34,'файл остатки'!$A$5:$CX$5,0)),INDEX('файл остатки'!$A$5:$CX$265,MATCH(S$2,'файл остатки'!$A$5:$A$228,0),MATCH($B34,'файл остатки'!$A$5:$CX$5,0)))</f>
        <v>#N/A</v>
      </c>
      <c r="T34" s="225">
        <f>INDEX('файл остатки'!$A$5:$CX$265,MATCH($H$1,'файл остатки'!$A$5:$A$228,0),MATCH($B34,'файл остатки'!$A$5:$CX$5,0))</f>
        <v>0</v>
      </c>
      <c r="U34" s="254" t="e">
        <f>IF(Q$3='файл остатки'!$B$1,INDEX('файл остатки'!$A$5:$CX$265,MATCH($C$1,'файл остатки'!$A$5:$A$228,0),MATCH($B34,'файл остатки'!$A$5:$CX$5,0)),O34+P34-Q34-S34)</f>
        <v>#N/A</v>
      </c>
      <c r="V34" s="230"/>
      <c r="W34" s="229"/>
      <c r="X34" s="220" t="s">
        <v>190</v>
      </c>
      <c r="Y34" s="247" t="e">
        <f>IF(ISERROR(INDEX('файл остатки'!$A$5:$CX$265,MATCH(Y$2,'файл остатки'!$A$5:$A$228,0),MATCH($B34,'файл остатки'!$A$5:$CX$5,0))),INDEX('файл остатки'!$A$100:$CX$265,MATCH(W$3,'файл остатки'!$A$100:$A$228,0),MATCH($B34,'файл остатки'!$A$5:$CX$5,0)),INDEX('файл остатки'!$A$5:$CX$265,MATCH(Y$2,'файл остатки'!$A$5:$A$228,0),MATCH($B34,'файл остатки'!$A$5:$CX$5,0)))</f>
        <v>#N/A</v>
      </c>
      <c r="Z34" s="225">
        <f>INDEX('файл остатки'!$A$5:$CX$265,MATCH($H$1,'файл остатки'!$A$5:$A$228,0),MATCH($B34,'файл остатки'!$A$5:$CX$5,0))</f>
        <v>0</v>
      </c>
      <c r="AA34" s="254" t="e">
        <f>IF(W$3='файл остатки'!$B$1,INDEX('файл остатки'!$A$5:$CX$265,MATCH($C$1,'файл остатки'!$A$5:$A$228,0),MATCH($B34,'файл остатки'!$A$5:$CX$5,0)),U34+V34-W34-Y34)</f>
        <v>#N/A</v>
      </c>
      <c r="AB34" s="230"/>
      <c r="AC34" s="229"/>
      <c r="AD34" s="220" t="s">
        <v>190</v>
      </c>
      <c r="AE34" s="247" t="e">
        <f>IF(ISERROR(INDEX('файл остатки'!$A$5:$CX$265,MATCH(AE$2,'файл остатки'!$A$5:$A$228,0),MATCH($B34,'файл остатки'!$A$5:$CX$5,0))),INDEX('файл остатки'!$A$100:$CX$265,MATCH(AC$3,'файл остатки'!$A$100:$A$228,0),MATCH($B34,'файл остатки'!$A$5:$CX$5,0)),INDEX('файл остатки'!$A$5:$CX$265,MATCH(AE$2,'файл остатки'!$A$5:$A$228,0),MATCH($B34,'файл остатки'!$A$5:$CX$5,0)))</f>
        <v>#N/A</v>
      </c>
      <c r="AF34" s="225">
        <f>INDEX('файл остатки'!$A$5:$CX$265,MATCH($H$1,'файл остатки'!$A$5:$A$228,0),MATCH($B34,'файл остатки'!$A$5:$CX$5,0))</f>
        <v>0</v>
      </c>
      <c r="AG34" s="254" t="e">
        <f>IF(AC$3='файл остатки'!$B$1,INDEX('файл остатки'!$A$5:$CX$265,MATCH($C$1,'файл остатки'!$A$5:$A$228,0),MATCH($B34,'файл остатки'!$A$5:$CX$5,0)),AA34+AB34-AC34-AE34)</f>
        <v>#N/A</v>
      </c>
      <c r="AH34" s="230"/>
      <c r="AI34" s="229"/>
      <c r="AJ34" s="220" t="s">
        <v>190</v>
      </c>
      <c r="AK34" s="247" t="e">
        <f>IF(ISERROR(INDEX('файл остатки'!$A$5:$CX$265,MATCH(AK$2,'файл остатки'!$A$5:$A$228,0),MATCH($B34,'файл остатки'!$A$5:$CX$5,0))),INDEX('файл остатки'!$A$100:$CX$265,MATCH(AI$3,'файл остатки'!$A$100:$A$228,0),MATCH($B34,'файл остатки'!$A$5:$CX$5,0)),INDEX('файл остатки'!$A$5:$CX$265,MATCH(AK$2,'файл остатки'!$A$5:$A$228,0),MATCH($B34,'файл остатки'!$A$5:$CX$5,0)))</f>
        <v>#N/A</v>
      </c>
      <c r="AL34" s="225">
        <f>INDEX('файл остатки'!$A$5:$CX$265,MATCH($H$1,'файл остатки'!$A$5:$A$228,0),MATCH($B34,'файл остатки'!$A$5:$CX$5,0))</f>
        <v>0</v>
      </c>
      <c r="AM34" s="254" t="e">
        <f>IF(AI$3='файл остатки'!$B$1,INDEX('файл остатки'!$A$5:$CX$265,MATCH($C$1,'файл остатки'!$A$5:$A$228,0),MATCH($B34,'файл остатки'!$A$5:$CX$5,0)),AG34+AH34-AI34-AK34)</f>
        <v>#N/A</v>
      </c>
      <c r="AN34" s="230"/>
      <c r="AO34" s="229"/>
      <c r="AP34" s="220" t="s">
        <v>190</v>
      </c>
      <c r="AQ34" s="247" t="e">
        <f>IF(ISERROR(INDEX('файл остатки'!$A$5:$CX$265,MATCH(AQ$2,'файл остатки'!$A$5:$A$228,0),MATCH($B34,'файл остатки'!$A$5:$CX$5,0))),INDEX('файл остатки'!$A$100:$CX$265,MATCH(AO$3,'файл остатки'!$A$100:$A$228,0),MATCH($B34,'файл остатки'!$A$5:$CX$5,0)),INDEX('файл остатки'!$A$5:$CX$265,MATCH(AQ$2,'файл остатки'!$A$5:$A$228,0),MATCH($B34,'файл остатки'!$A$5:$CX$5,0)))</f>
        <v>#N/A</v>
      </c>
      <c r="AR34" s="225">
        <f>INDEX('файл остатки'!$A$5:$CX$265,MATCH($H$1,'файл остатки'!$A$5:$A$228,0),MATCH($B34,'файл остатки'!$A$5:$CX$5,0))</f>
        <v>0</v>
      </c>
      <c r="AS34" s="254" t="e">
        <f>IF(AO$3='файл остатки'!$B$1,INDEX('файл остатки'!$A$5:$CX$265,MATCH($C$1,'файл остатки'!$A$5:$A$228,0),MATCH($B34,'файл остатки'!$A$5:$CX$5,0)),AM34+AN34-AO34-AQ34)</f>
        <v>#N/A</v>
      </c>
      <c r="AT34" s="230"/>
      <c r="AU34" s="229"/>
      <c r="AV34" s="220" t="s">
        <v>190</v>
      </c>
      <c r="AW34" s="247" t="e">
        <f>IF(ISERROR(INDEX('файл остатки'!$A$5:$CX$265,MATCH(AW$2,'файл остатки'!$A$5:$A$228,0),MATCH($B34,'файл остатки'!$A$5:$CX$5,0))),INDEX('файл остатки'!$A$100:$CX$265,MATCH(AU$3,'файл остатки'!$A$100:$A$228,0),MATCH($B34,'файл остатки'!$A$5:$CX$5,0)),INDEX('файл остатки'!$A$5:$CX$265,MATCH(AW$2,'файл остатки'!$A$5:$A$228,0),MATCH($B34,'файл остатки'!$A$5:$CX$5,0)))</f>
        <v>#N/A</v>
      </c>
      <c r="AX34" s="225">
        <f>INDEX('файл остатки'!$A$5:$CX$265,MATCH($H$1,'файл остатки'!$A$5:$A$228,0),MATCH($B34,'файл остатки'!$A$5:$CX$5,0))</f>
        <v>0</v>
      </c>
      <c r="AY34" s="254" t="e">
        <f>IF(AU$3='файл остатки'!$B$1,INDEX('файл остатки'!$A$5:$CX$265,MATCH($C$1,'файл остатки'!$A$5:$A$228,0),MATCH($B34,'файл остатки'!$A$5:$CX$5,0)),AS34+AT34-AU34-AW34)</f>
        <v>#N/A</v>
      </c>
      <c r="AZ34" s="230"/>
      <c r="BA34" s="229"/>
      <c r="BB34" s="220" t="s">
        <v>190</v>
      </c>
      <c r="BC34" s="247" t="e">
        <f>IF(ISERROR(INDEX('файл остатки'!$A$5:$CX$265,MATCH(BC$2,'файл остатки'!$A$5:$A$228,0),MATCH($B34,'файл остатки'!$A$5:$CX$5,0))),INDEX('файл остатки'!$A$100:$CX$265,MATCH(BA$3,'файл остатки'!$A$100:$A$228,0),MATCH($B34,'файл остатки'!$A$5:$CX$5,0)),INDEX('файл остатки'!$A$5:$CX$265,MATCH(BC$2,'файл остатки'!$A$5:$A$228,0),MATCH($B34,'файл остатки'!$A$5:$CX$5,0)))</f>
        <v>#N/A</v>
      </c>
      <c r="BD34" s="225">
        <f>INDEX('файл остатки'!$A$5:$CX$265,MATCH($H$1,'файл остатки'!$A$5:$A$228,0),MATCH($B34,'файл остатки'!$A$5:$CX$5,0))</f>
        <v>0</v>
      </c>
      <c r="BE34" s="254" t="e">
        <f>IF(BA$3='файл остатки'!$B$1,INDEX('файл остатки'!$A$5:$CX$265,MATCH($C$1,'файл остатки'!$A$5:$A$228,0),MATCH($B34,'файл остатки'!$A$5:$CX$5,0)),AY34+AZ34-BA34-BC34)</f>
        <v>#N/A</v>
      </c>
      <c r="BF34" s="230"/>
      <c r="BG34" s="229"/>
      <c r="BH34" s="220" t="s">
        <v>190</v>
      </c>
      <c r="BI34" s="247" t="e">
        <f>IF(ISERROR(INDEX('файл остатки'!$A$5:$CX$265,MATCH(BI$2,'файл остатки'!$A$5:$A$228,0),MATCH($B34,'файл остатки'!$A$5:$CX$5,0))),INDEX('файл остатки'!$A$100:$CX$265,MATCH(BG$3,'файл остатки'!$A$100:$A$228,0),MATCH($B34,'файл остатки'!$A$5:$CX$5,0)),INDEX('файл остатки'!$A$5:$CX$265,MATCH(BI$2,'файл остатки'!$A$5:$A$228,0),MATCH($B34,'файл остатки'!$A$5:$CX$5,0)))</f>
        <v>#N/A</v>
      </c>
      <c r="BJ34" s="225">
        <f>INDEX('файл остатки'!$A$5:$CX$265,MATCH($H$1,'файл остатки'!$A$5:$A$228,0),MATCH($B34,'файл остатки'!$A$5:$CX$5,0))</f>
        <v>0</v>
      </c>
      <c r="BK34" s="225" t="e">
        <f t="shared" si="0"/>
        <v>#N/A</v>
      </c>
      <c r="BL34" s="254" t="e">
        <f>IF(BG$3='файл остатки'!$B$1,INDEX('файл остатки'!$A$5:$CX$265,MATCH($C$1,'файл остатки'!$A$5:$A$228,0),MATCH($B34,'файл остатки'!$A$5:$CX$5,0)),BE34+BF34-BG34-BI34)</f>
        <v>#N/A</v>
      </c>
      <c r="BM34" s="230"/>
      <c r="BN34" s="229">
        <f t="shared" si="1"/>
        <v>-1700</v>
      </c>
      <c r="BO34" s="220" t="s">
        <v>190</v>
      </c>
      <c r="BP34" s="247">
        <f>IF(ISERROR(INDEX('файл остатки'!$A$5:$CX$265,MATCH(BP$2,'файл остатки'!$A$5:$A$228,0),MATCH($B34,'файл остатки'!$A$5:$CX$5,0))),INDEX('файл остатки'!$A$100:$CX$265,MATCH(BN$3,'файл остатки'!$A$100:$A$228,0),MATCH($B34,'файл остатки'!$A$5:$CX$5,0)),INDEX('файл остатки'!$A$5:$CX$265,MATCH(BP$2,'файл остатки'!$A$5:$A$228,0),MATCH($B34,'файл остатки'!$A$5:$CX$5,0)))</f>
        <v>1700</v>
      </c>
      <c r="BQ34" s="225">
        <f>INDEX('файл остатки'!$A$5:$CX$265,MATCH($H$1,'файл остатки'!$A$5:$A$228,0),MATCH($B34,'файл остатки'!$A$5:$CX$5,0))</f>
        <v>0</v>
      </c>
      <c r="BR34" s="254" t="e">
        <f>IF(BN$3='файл остатки'!$B$1,INDEX('файл остатки'!$A$5:$CX$265,MATCH($C$1,'файл остатки'!$A$5:$A$228,0),MATCH($B34,'файл остатки'!$A$5:$CX$5,0)),BL34+BM34-BN34-BP34)</f>
        <v>#N/A</v>
      </c>
      <c r="BS34" s="230"/>
      <c r="BT34" s="229">
        <f t="shared" si="2"/>
        <v>-1700</v>
      </c>
      <c r="BU34" s="220" t="s">
        <v>190</v>
      </c>
      <c r="BV34" s="247">
        <f>IF(ISERROR(INDEX('файл остатки'!$A$5:$CX$265,MATCH(BV$2,'файл остатки'!$A$5:$A$228,0),MATCH($B34,'файл остатки'!$A$5:$CX$5,0))),INDEX('файл остатки'!$A$100:$CX$265,MATCH(BT$3,'файл остатки'!$A$100:$A$228,0),MATCH($B34,'файл остатки'!$A$5:$CX$5,0)),INDEX('файл остатки'!$A$5:$CX$265,MATCH(BV$2,'файл остатки'!$A$5:$A$228,0),MATCH($B34,'файл остатки'!$A$5:$CX$5,0)))</f>
        <v>1700</v>
      </c>
      <c r="BW34" s="225">
        <f>INDEX('файл остатки'!$A$5:$CX$265,MATCH($H$1,'файл остатки'!$A$5:$A$228,0),MATCH($B34,'файл остатки'!$A$5:$CX$5,0))</f>
        <v>0</v>
      </c>
      <c r="BX34" s="254" t="e">
        <f>IF(BT$3='файл остатки'!$B$1,INDEX('файл остатки'!$A$5:$CX$265,MATCH($C$1,'файл остатки'!$A$5:$A$228,0),MATCH($B34,'файл остатки'!$A$5:$CX$5,0)),BR34+BS34-BT34-BV34)</f>
        <v>#N/A</v>
      </c>
      <c r="BY34" s="230"/>
      <c r="BZ34" s="229">
        <f t="shared" si="3"/>
        <v>-1700</v>
      </c>
      <c r="CA34" s="220" t="s">
        <v>190</v>
      </c>
      <c r="CB34" s="247">
        <f>IF(ISERROR(INDEX('файл остатки'!$A$5:$CX$265,MATCH(CB$2,'файл остатки'!$A$5:$A$228,0),MATCH($B34,'файл остатки'!$A$5:$CX$5,0))),INDEX('файл остатки'!$A$100:$CX$265,MATCH(BZ$3,'файл остатки'!$A$100:$A$228,0),MATCH($B34,'файл остатки'!$A$5:$CX$5,0)),INDEX('файл остатки'!$A$5:$CX$265,MATCH(CB$2,'файл остатки'!$A$5:$A$228,0),MATCH($B34,'файл остатки'!$A$5:$CX$5,0)))</f>
        <v>1700</v>
      </c>
      <c r="CC34" s="225">
        <f>INDEX('файл остатки'!$A$5:$CX$265,MATCH($H$1,'файл остатки'!$A$5:$A$228,0),MATCH($B34,'файл остатки'!$A$5:$CX$5,0))</f>
        <v>0</v>
      </c>
      <c r="CD34" s="254" t="e">
        <f>IF(BZ$3='файл остатки'!$B$1,INDEX('файл остатки'!$A$5:$CX$265,MATCH($C$1,'файл остатки'!$A$5:$A$228,0),MATCH($B34,'файл остатки'!$A$5:$CX$5,0)),BX34+BY34-BZ34-CB34)</f>
        <v>#N/A</v>
      </c>
      <c r="CE34" s="230"/>
      <c r="CH34" s="229">
        <f t="shared" si="4"/>
        <v>0</v>
      </c>
      <c r="CI34" s="220" t="s">
        <v>190</v>
      </c>
      <c r="CJ34" s="229" t="e">
        <f t="shared" si="5"/>
        <v>#N/A</v>
      </c>
      <c r="CK34" s="220" t="s">
        <v>190</v>
      </c>
      <c r="CO34" s="235">
        <f>+INDEX('файл остатки'!$A$5:$CX$265,MATCH(CO$2,'файл остатки'!$A$5:$A$228,0),MATCH($B34,'файл остатки'!$A$5:$CX$5,0))</f>
        <v>2</v>
      </c>
    </row>
    <row r="35" spans="1:93" ht="24" customHeight="1">
      <c r="A35" s="202"/>
      <c r="B35" s="214"/>
      <c r="C35" s="257"/>
      <c r="D35" s="261"/>
      <c r="E35" s="229">
        <v>0</v>
      </c>
      <c r="F35" s="155">
        <f>-(E34)/'планирование суточное'!$K$36</f>
        <v>0</v>
      </c>
      <c r="G35" s="247"/>
      <c r="H35" s="225"/>
      <c r="I35" s="254"/>
      <c r="J35" s="230"/>
      <c r="K35" s="229"/>
      <c r="L35" s="155">
        <f>-(K34)/'планирование суточное'!$K$36</f>
        <v>0</v>
      </c>
      <c r="M35" s="247"/>
      <c r="N35" s="225"/>
      <c r="O35" s="254"/>
      <c r="P35" s="230"/>
      <c r="Q35" s="229">
        <v>0</v>
      </c>
      <c r="R35" s="155">
        <f>-(Q34)/'планирование суточное'!$K$36</f>
        <v>0</v>
      </c>
      <c r="S35" s="247"/>
      <c r="T35" s="225"/>
      <c r="U35" s="254"/>
      <c r="V35" s="230"/>
      <c r="W35" s="229"/>
      <c r="X35" s="155">
        <f>-(W34)/'планирование суточное'!$K$36</f>
        <v>0</v>
      </c>
      <c r="Y35" s="247"/>
      <c r="Z35" s="225"/>
      <c r="AA35" s="254"/>
      <c r="AB35" s="230"/>
      <c r="AC35" s="229"/>
      <c r="AD35" s="155">
        <f>-(AC34)/'планирование суточное'!$K$36</f>
        <v>0</v>
      </c>
      <c r="AE35" s="247"/>
      <c r="AF35" s="225"/>
      <c r="AG35" s="254"/>
      <c r="AH35" s="230"/>
      <c r="AI35" s="229"/>
      <c r="AJ35" s="155">
        <f>-(AI34)/'планирование суточное'!$K$36</f>
        <v>0</v>
      </c>
      <c r="AK35" s="247"/>
      <c r="AL35" s="225"/>
      <c r="AM35" s="254"/>
      <c r="AN35" s="230"/>
      <c r="AO35" s="229"/>
      <c r="AP35" s="155">
        <f>-(AO34)/'планирование суточное'!$K$36</f>
        <v>0</v>
      </c>
      <c r="AQ35" s="247"/>
      <c r="AR35" s="225"/>
      <c r="AS35" s="254"/>
      <c r="AT35" s="230"/>
      <c r="AU35" s="229"/>
      <c r="AV35" s="155">
        <f>-(AU34)/'планирование суточное'!$K$36</f>
        <v>0</v>
      </c>
      <c r="AW35" s="247"/>
      <c r="AX35" s="225"/>
      <c r="AY35" s="254"/>
      <c r="AZ35" s="230"/>
      <c r="BA35" s="229"/>
      <c r="BB35" s="155">
        <f>-(BA34)/'планирование суточное'!$K$36</f>
        <v>0</v>
      </c>
      <c r="BC35" s="247"/>
      <c r="BD35" s="225"/>
      <c r="BE35" s="254"/>
      <c r="BF35" s="230"/>
      <c r="BG35" s="229"/>
      <c r="BH35" s="155">
        <f>-(BG34)/'планирование суточное'!$K$36</f>
        <v>0</v>
      </c>
      <c r="BI35" s="247"/>
      <c r="BJ35" s="225"/>
      <c r="BK35" s="225"/>
      <c r="BL35" s="254"/>
      <c r="BM35" s="230"/>
      <c r="BN35" s="229"/>
      <c r="BO35" s="155">
        <f>-(BN34)/'планирование суточное'!$K$36</f>
        <v>2.8333333333333335</v>
      </c>
      <c r="BP35" s="247"/>
      <c r="BQ35" s="225"/>
      <c r="BR35" s="254"/>
      <c r="BS35" s="230"/>
      <c r="BT35" s="229"/>
      <c r="BU35" s="155">
        <f>-(BT34)/'планирование суточное'!$K$36</f>
        <v>2.8333333333333335</v>
      </c>
      <c r="BV35" s="247"/>
      <c r="BW35" s="225"/>
      <c r="BX35" s="254"/>
      <c r="BY35" s="230"/>
      <c r="BZ35" s="229"/>
      <c r="CA35" s="155">
        <f>-(BZ34)/'планирование суточное'!$K$36</f>
        <v>2.8333333333333335</v>
      </c>
      <c r="CB35" s="247"/>
      <c r="CC35" s="225"/>
      <c r="CD35" s="254"/>
      <c r="CE35" s="230"/>
      <c r="CH35" s="229"/>
      <c r="CI35" s="155">
        <f>-(CH34)/'планирование суточное'!$K$36</f>
        <v>0</v>
      </c>
      <c r="CJ35" s="229"/>
      <c r="CK35" s="155" t="e">
        <f>-(CJ34)/'планирование суточное'!$K$36</f>
        <v>#N/A</v>
      </c>
      <c r="CO35" s="235"/>
    </row>
    <row r="36" spans="1:93" s="224" customFormat="1" ht="24.4" customHeight="1">
      <c r="C36" s="227"/>
      <c r="D36" s="221"/>
      <c r="E36" s="227"/>
      <c r="F36" s="263"/>
      <c r="G36" s="220"/>
      <c r="H36" s="220"/>
      <c r="I36" s="220"/>
      <c r="J36" s="228"/>
      <c r="K36" s="227"/>
      <c r="L36" s="263"/>
      <c r="M36" s="220"/>
      <c r="N36" s="220"/>
      <c r="O36" s="220"/>
      <c r="P36" s="228"/>
      <c r="Q36" s="227"/>
      <c r="R36" s="263"/>
      <c r="S36" s="220"/>
      <c r="T36" s="220"/>
      <c r="U36" s="220"/>
      <c r="V36" s="228"/>
      <c r="W36" s="227"/>
      <c r="X36" s="263"/>
      <c r="Y36" s="220"/>
      <c r="Z36" s="220"/>
      <c r="AA36" s="220"/>
      <c r="AB36" s="228"/>
      <c r="AC36" s="227"/>
      <c r="AD36" s="263"/>
      <c r="AE36" s="220"/>
      <c r="AF36" s="220"/>
      <c r="AG36" s="220"/>
      <c r="AH36" s="228"/>
      <c r="AI36" s="227"/>
      <c r="AJ36" s="263"/>
      <c r="AK36" s="220"/>
      <c r="AL36" s="220"/>
      <c r="AM36" s="220"/>
      <c r="AN36" s="228"/>
      <c r="AO36" s="227"/>
      <c r="AP36" s="263"/>
      <c r="AQ36" s="220"/>
      <c r="AR36" s="220"/>
      <c r="AS36" s="220"/>
      <c r="AT36" s="228"/>
      <c r="AU36" s="227"/>
      <c r="AV36" s="263"/>
      <c r="AW36" s="220"/>
      <c r="AX36" s="220"/>
      <c r="AY36" s="220"/>
      <c r="AZ36" s="228"/>
      <c r="BA36" s="227"/>
      <c r="BB36" s="263"/>
      <c r="BC36" s="220"/>
      <c r="BD36" s="220"/>
      <c r="BE36" s="220"/>
      <c r="BF36" s="228"/>
      <c r="BG36" s="227"/>
      <c r="BH36" s="263"/>
      <c r="BI36" s="220"/>
      <c r="BJ36" s="220"/>
      <c r="BK36" s="220"/>
      <c r="BL36" s="220"/>
      <c r="BM36" s="228"/>
      <c r="BN36" s="227"/>
      <c r="BO36" s="263"/>
      <c r="BP36" s="220"/>
      <c r="BQ36" s="220"/>
      <c r="BR36" s="220"/>
      <c r="BS36" s="228"/>
      <c r="BT36" s="227"/>
      <c r="BU36" s="263"/>
      <c r="BV36" s="220"/>
      <c r="BW36" s="220"/>
      <c r="BX36" s="220"/>
      <c r="BY36" s="228"/>
      <c r="BZ36" s="227"/>
      <c r="CA36" s="263"/>
      <c r="CB36" s="220"/>
      <c r="CC36" s="220"/>
      <c r="CD36" s="220"/>
      <c r="CE36" s="228"/>
      <c r="CH36" s="229"/>
      <c r="CI36" s="263"/>
      <c r="CJ36" s="229"/>
      <c r="CK36" s="263"/>
      <c r="CO36" s="275"/>
    </row>
    <row r="37" spans="1:93" s="224" customFormat="1" ht="24" customHeight="1">
      <c r="C37" s="227"/>
      <c r="D37" s="221"/>
      <c r="E37" s="227"/>
      <c r="F37" s="263"/>
      <c r="G37" s="220"/>
      <c r="H37" s="220"/>
      <c r="I37" s="220"/>
      <c r="J37" s="228"/>
      <c r="K37" s="227"/>
      <c r="L37" s="263"/>
      <c r="M37" s="220"/>
      <c r="N37" s="220"/>
      <c r="O37" s="220"/>
      <c r="P37" s="228"/>
      <c r="Q37" s="227"/>
      <c r="R37" s="263"/>
      <c r="S37" s="220"/>
      <c r="T37" s="220"/>
      <c r="U37" s="220"/>
      <c r="V37" s="228"/>
      <c r="W37" s="227"/>
      <c r="X37" s="263"/>
      <c r="Y37" s="220"/>
      <c r="Z37" s="220"/>
      <c r="AA37" s="220"/>
      <c r="AB37" s="228"/>
      <c r="AC37" s="227"/>
      <c r="AD37" s="263"/>
      <c r="AE37" s="220"/>
      <c r="AF37" s="220"/>
      <c r="AG37" s="220"/>
      <c r="AH37" s="228"/>
      <c r="AI37" s="227"/>
      <c r="AJ37" s="263"/>
      <c r="AK37" s="220"/>
      <c r="AL37" s="220"/>
      <c r="AM37" s="220"/>
      <c r="AN37" s="228"/>
      <c r="AO37" s="227"/>
      <c r="AP37" s="263"/>
      <c r="AQ37" s="220"/>
      <c r="AR37" s="220"/>
      <c r="AS37" s="220"/>
      <c r="AT37" s="228"/>
      <c r="AU37" s="227"/>
      <c r="AV37" s="263"/>
      <c r="AW37" s="220"/>
      <c r="AX37" s="220"/>
      <c r="AY37" s="220"/>
      <c r="AZ37" s="228"/>
      <c r="BA37" s="227"/>
      <c r="BB37" s="263"/>
      <c r="BC37" s="220"/>
      <c r="BD37" s="220"/>
      <c r="BE37" s="220"/>
      <c r="BF37" s="228"/>
      <c r="BG37" s="227"/>
      <c r="BH37" s="263"/>
      <c r="BI37" s="220"/>
      <c r="BJ37" s="220"/>
      <c r="BK37" s="220"/>
      <c r="BL37" s="220"/>
      <c r="BM37" s="228"/>
      <c r="BN37" s="227"/>
      <c r="BO37" s="263"/>
      <c r="BP37" s="220"/>
      <c r="BQ37" s="220"/>
      <c r="BR37" s="220"/>
      <c r="BS37" s="228"/>
      <c r="BT37" s="227"/>
      <c r="BU37" s="263"/>
      <c r="BV37" s="220"/>
      <c r="BW37" s="220"/>
      <c r="BX37" s="220"/>
      <c r="BY37" s="228"/>
      <c r="BZ37" s="227"/>
      <c r="CA37" s="263"/>
      <c r="CB37" s="220"/>
      <c r="CC37" s="220"/>
      <c r="CD37" s="220"/>
      <c r="CE37" s="228"/>
      <c r="CH37" s="229"/>
      <c r="CI37" s="263"/>
      <c r="CJ37" s="229"/>
      <c r="CK37" s="263"/>
      <c r="CO37" s="275"/>
    </row>
    <row r="38" spans="1:93" ht="24" customHeight="1">
      <c r="A38" s="143" t="s">
        <v>46</v>
      </c>
      <c r="B38" s="216" t="s">
        <v>102</v>
      </c>
      <c r="C38" s="257" t="e">
        <f>INDEX('файл остатки'!$A$5:$CX$265,MATCH($C$1,'файл остатки'!$A$5:$A$228,0),MATCH(B38,'файл остатки'!$A$5:$CX$5,0))</f>
        <v>#N/A</v>
      </c>
      <c r="D38" s="261"/>
      <c r="E38" s="229">
        <v>-5280</v>
      </c>
      <c r="F38" s="264" t="s">
        <v>223</v>
      </c>
      <c r="G38" s="247" t="e">
        <f>IF(ISERROR(INDEX('файл остатки'!$A$5:$CX$265,MATCH(G$2,'файл остатки'!$A$5:$A$228,0),MATCH($B38,'файл остатки'!$A$5:$CX$5,0))),INDEX('файл остатки'!$A$100:$CX$265,MATCH(E$3,'файл остатки'!$A$100:$A$228,0),MATCH($B38,'файл остатки'!$A$5:$CX$5,0)),INDEX('файл остатки'!$A$5:$CX$265,MATCH(G$2,'файл остатки'!$A$5:$A$228,0),MATCH($B38,'файл остатки'!$A$5:$CX$5,0)))</f>
        <v>#N/A</v>
      </c>
      <c r="H38" s="225" t="e">
        <f>INDEX('файл остатки'!$A$5:$CX$265,MATCH($H$1,'файл остатки'!$A$5:$A$228,0),MATCH($B38,'файл остатки'!$A$5:$CX$5,0))</f>
        <v>#N/A</v>
      </c>
      <c r="I38" s="254" t="e">
        <f>IF(E$3='файл остатки'!$B$1,INDEX('файл остатки'!$A$5:$CX$265,MATCH($C$1,'файл остатки'!$A$5:$A$228,0),MATCH($B38,'файл остатки'!$A$5:$CX$5,0)),C38+D38-E38-G38)</f>
        <v>#N/A</v>
      </c>
      <c r="J38" s="230"/>
      <c r="K38" s="229">
        <v>-1980</v>
      </c>
      <c r="L38" s="264" t="s">
        <v>223</v>
      </c>
      <c r="M38" s="247" t="e">
        <f>IF(ISERROR(INDEX('файл остатки'!$A$5:$CX$265,MATCH(M$2,'файл остатки'!$A$5:$A$228,0),MATCH($B38,'файл остатки'!$A$5:$CX$5,0))),INDEX('файл остатки'!$A$100:$CX$265,MATCH(K$3,'файл остатки'!$A$100:$A$228,0),MATCH($B38,'файл остатки'!$A$5:$CX$5,0)),INDEX('файл остатки'!$A$5:$CX$265,MATCH(M$2,'файл остатки'!$A$5:$A$228,0),MATCH($B38,'файл остатки'!$A$5:$CX$5,0)))</f>
        <v>#N/A</v>
      </c>
      <c r="N38" s="225" t="e">
        <f>INDEX('файл остатки'!$A$5:$CX$265,MATCH($H$1,'файл остатки'!$A$5:$A$228,0),MATCH($B38,'файл остатки'!$A$5:$CX$5,0))</f>
        <v>#N/A</v>
      </c>
      <c r="O38" s="254" t="e">
        <f>IF(K$3='файл остатки'!$B$1,INDEX('файл остатки'!$A$5:$CX$265,MATCH($C$1,'файл остатки'!$A$5:$A$228,0),MATCH($B38,'файл остатки'!$A$5:$CX$5,0)),I38+J38-K38-M38)</f>
        <v>#N/A</v>
      </c>
      <c r="P38" s="230"/>
      <c r="Q38" s="229"/>
      <c r="R38" s="264" t="s">
        <v>223</v>
      </c>
      <c r="S38" s="247" t="e">
        <f>IF(ISERROR(INDEX('файл остатки'!$A$5:$CX$265,MATCH(S$2,'файл остатки'!$A$5:$A$228,0),MATCH($B38,'файл остатки'!$A$5:$CX$5,0))),INDEX('файл остатки'!$A$100:$CX$265,MATCH(Q$3,'файл остатки'!$A$100:$A$228,0),MATCH($B38,'файл остатки'!$A$5:$CX$5,0)),INDEX('файл остатки'!$A$5:$CX$265,MATCH(S$2,'файл остатки'!$A$5:$A$228,0),MATCH($B38,'файл остатки'!$A$5:$CX$5,0)))</f>
        <v>#N/A</v>
      </c>
      <c r="T38" s="225" t="e">
        <f>INDEX('файл остатки'!$A$5:$CX$265,MATCH($H$1,'файл остатки'!$A$5:$A$228,0),MATCH($B38,'файл остатки'!$A$5:$CX$5,0))</f>
        <v>#N/A</v>
      </c>
      <c r="U38" s="254" t="e">
        <f>IF(Q$3='файл остатки'!$B$1,INDEX('файл остатки'!$A$5:$CX$265,MATCH($C$1,'файл остатки'!$A$5:$A$228,0),MATCH($B38,'файл остатки'!$A$5:$CX$5,0)),O38+P38-Q38-S38)</f>
        <v>#N/A</v>
      </c>
      <c r="V38" s="230"/>
      <c r="W38" s="229">
        <v>-5280</v>
      </c>
      <c r="X38" s="264" t="s">
        <v>223</v>
      </c>
      <c r="Y38" s="247" t="e">
        <f>IF(ISERROR(INDEX('файл остатки'!$A$5:$CX$265,MATCH(Y$2,'файл остатки'!$A$5:$A$228,0),MATCH($B38,'файл остатки'!$A$5:$CX$5,0))),INDEX('файл остатки'!$A$100:$CX$265,MATCH(W$3,'файл остатки'!$A$100:$A$228,0),MATCH($B38,'файл остатки'!$A$5:$CX$5,0)),INDEX('файл остатки'!$A$5:$CX$265,MATCH(Y$2,'файл остатки'!$A$5:$A$228,0),MATCH($B38,'файл остатки'!$A$5:$CX$5,0)))</f>
        <v>#N/A</v>
      </c>
      <c r="Z38" s="225" t="e">
        <f>INDEX('файл остатки'!$A$5:$CX$265,MATCH($H$1,'файл остатки'!$A$5:$A$228,0),MATCH($B38,'файл остатки'!$A$5:$CX$5,0))</f>
        <v>#N/A</v>
      </c>
      <c r="AA38" s="254" t="e">
        <f>IF(W$3='файл остатки'!$B$1,INDEX('файл остатки'!$A$5:$CX$265,MATCH($C$1,'файл остатки'!$A$5:$A$228,0),MATCH($B38,'файл остатки'!$A$5:$CX$5,0)),U38+V38-W38-Y38)</f>
        <v>#N/A</v>
      </c>
      <c r="AB38" s="230"/>
      <c r="AC38" s="229"/>
      <c r="AD38" s="264" t="s">
        <v>223</v>
      </c>
      <c r="AE38" s="247" t="e">
        <f>IF(ISERROR(INDEX('файл остатки'!$A$5:$CX$265,MATCH(AE$2,'файл остатки'!$A$5:$A$228,0),MATCH($B38,'файл остатки'!$A$5:$CX$5,0))),INDEX('файл остатки'!$A$100:$CX$265,MATCH(AC$3,'файл остатки'!$A$100:$A$228,0),MATCH($B38,'файл остатки'!$A$5:$CX$5,0)),INDEX('файл остатки'!$A$5:$CX$265,MATCH(AE$2,'файл остатки'!$A$5:$A$228,0),MATCH($B38,'файл остатки'!$A$5:$CX$5,0)))</f>
        <v>#N/A</v>
      </c>
      <c r="AF38" s="225" t="e">
        <f>INDEX('файл остатки'!$A$5:$CX$265,MATCH($H$1,'файл остатки'!$A$5:$A$228,0),MATCH($B38,'файл остатки'!$A$5:$CX$5,0))</f>
        <v>#N/A</v>
      </c>
      <c r="AG38" s="254" t="e">
        <f>IF(AC$3='файл остатки'!$B$1,INDEX('файл остатки'!$A$5:$CX$265,MATCH($C$1,'файл остатки'!$A$5:$A$228,0),MATCH($B38,'файл остатки'!$A$5:$CX$5,0)),AA38+AB38-AC38-AE38)</f>
        <v>#N/A</v>
      </c>
      <c r="AH38" s="230"/>
      <c r="AI38" s="229">
        <v>-1980</v>
      </c>
      <c r="AJ38" s="264" t="s">
        <v>223</v>
      </c>
      <c r="AK38" s="247" t="e">
        <f>IF(ISERROR(INDEX('файл остатки'!$A$5:$CX$265,MATCH(AK$2,'файл остатки'!$A$5:$A$228,0),MATCH($B38,'файл остатки'!$A$5:$CX$5,0))),INDEX('файл остатки'!$A$100:$CX$265,MATCH(AI$3,'файл остатки'!$A$100:$A$228,0),MATCH($B38,'файл остатки'!$A$5:$CX$5,0)),INDEX('файл остатки'!$A$5:$CX$265,MATCH(AK$2,'файл остатки'!$A$5:$A$228,0),MATCH($B38,'файл остатки'!$A$5:$CX$5,0)))</f>
        <v>#N/A</v>
      </c>
      <c r="AL38" s="225" t="e">
        <f>INDEX('файл остатки'!$A$5:$CX$265,MATCH($H$1,'файл остатки'!$A$5:$A$228,0),MATCH($B38,'файл остатки'!$A$5:$CX$5,0))</f>
        <v>#N/A</v>
      </c>
      <c r="AM38" s="254" t="e">
        <f>IF(AI$3='файл остатки'!$B$1,INDEX('файл остатки'!$A$5:$CX$265,MATCH($C$1,'файл остатки'!$A$5:$A$228,0),MATCH($B38,'файл остатки'!$A$5:$CX$5,0)),AG38+AH38-AI38-AK38)</f>
        <v>#N/A</v>
      </c>
      <c r="AN38" s="230"/>
      <c r="AO38" s="229">
        <v>-6600</v>
      </c>
      <c r="AP38" s="264" t="s">
        <v>223</v>
      </c>
      <c r="AQ38" s="247" t="e">
        <f>IF(ISERROR(INDEX('файл остатки'!$A$5:$CX$265,MATCH(AQ$2,'файл остатки'!$A$5:$A$228,0),MATCH($B38,'файл остатки'!$A$5:$CX$5,0))),INDEX('файл остатки'!$A$100:$CX$265,MATCH(AO$3,'файл остатки'!$A$100:$A$228,0),MATCH($B38,'файл остатки'!$A$5:$CX$5,0)),INDEX('файл остатки'!$A$5:$CX$265,MATCH(AQ$2,'файл остатки'!$A$5:$A$228,0),MATCH($B38,'файл остатки'!$A$5:$CX$5,0)))</f>
        <v>#N/A</v>
      </c>
      <c r="AR38" s="225" t="e">
        <f>INDEX('файл остатки'!$A$5:$CX$265,MATCH($H$1,'файл остатки'!$A$5:$A$228,0),MATCH($B38,'файл остатки'!$A$5:$CX$5,0))</f>
        <v>#N/A</v>
      </c>
      <c r="AS38" s="254" t="e">
        <f>IF(AO$3='файл остатки'!$B$1,INDEX('файл остатки'!$A$5:$CX$265,MATCH($C$1,'файл остатки'!$A$5:$A$228,0),MATCH($B38,'файл остатки'!$A$5:$CX$5,0)),AM38+AN38-AO38-AQ38)</f>
        <v>#N/A</v>
      </c>
      <c r="AT38" s="230"/>
      <c r="AU38" s="229">
        <v>-5280</v>
      </c>
      <c r="AV38" s="264" t="s">
        <v>193</v>
      </c>
      <c r="AW38" s="247" t="e">
        <f>IF(ISERROR(INDEX('файл остатки'!$A$5:$CX$265,MATCH(AW$2,'файл остатки'!$A$5:$A$228,0),MATCH($B38,'файл остатки'!$A$5:$CX$5,0))),INDEX('файл остатки'!$A$100:$CX$265,MATCH(AU$3,'файл остатки'!$A$100:$A$228,0),MATCH($B38,'файл остатки'!$A$5:$CX$5,0)),INDEX('файл остатки'!$A$5:$CX$265,MATCH(AW$2,'файл остатки'!$A$5:$A$228,0),MATCH($B38,'файл остатки'!$A$5:$CX$5,0)))</f>
        <v>#N/A</v>
      </c>
      <c r="AX38" s="225" t="e">
        <f>INDEX('файл остатки'!$A$5:$CX$265,MATCH($H$1,'файл остатки'!$A$5:$A$228,0),MATCH($B38,'файл остатки'!$A$5:$CX$5,0))</f>
        <v>#N/A</v>
      </c>
      <c r="AY38" s="254" t="e">
        <f>IF(AU$3='файл остатки'!$B$1,INDEX('файл остатки'!$A$5:$CX$265,MATCH($C$1,'файл остатки'!$A$5:$A$228,0),MATCH($B38,'файл остатки'!$A$5:$CX$5,0)),AS38+AT38-AU38-AW38)</f>
        <v>#N/A</v>
      </c>
      <c r="AZ38" s="230"/>
      <c r="BA38" s="229"/>
      <c r="BB38" s="264" t="s">
        <v>193</v>
      </c>
      <c r="BC38" s="247" t="e">
        <f>IF(ISERROR(INDEX('файл остатки'!$A$5:$CX$265,MATCH(BC$2,'файл остатки'!$A$5:$A$228,0),MATCH($B38,'файл остатки'!$A$5:$CX$5,0))),INDEX('файл остатки'!$A$100:$CX$265,MATCH(BA$3,'файл остатки'!$A$100:$A$228,0),MATCH($B38,'файл остатки'!$A$5:$CX$5,0)),INDEX('файл остатки'!$A$5:$CX$265,MATCH(BC$2,'файл остатки'!$A$5:$A$228,0),MATCH($B38,'файл остатки'!$A$5:$CX$5,0)))</f>
        <v>#N/A</v>
      </c>
      <c r="BD38" s="225" t="e">
        <f>INDEX('файл остатки'!$A$5:$CX$265,MATCH($H$1,'файл остатки'!$A$5:$A$228,0),MATCH($B38,'файл остатки'!$A$5:$CX$5,0))</f>
        <v>#N/A</v>
      </c>
      <c r="BE38" s="254" t="e">
        <f>IF(BA$3='файл остатки'!$B$1,INDEX('файл остатки'!$A$5:$CX$265,MATCH($C$1,'файл остатки'!$A$5:$A$228,0),MATCH($B38,'файл остатки'!$A$5:$CX$5,0)),AY38+AZ38-BA38-BC38)</f>
        <v>#N/A</v>
      </c>
      <c r="BF38" s="230"/>
      <c r="BG38" s="229">
        <v>-3960</v>
      </c>
      <c r="BH38" s="264" t="s">
        <v>193</v>
      </c>
      <c r="BI38" s="247" t="e">
        <f>IF(ISERROR(INDEX('файл остатки'!$A$5:$CX$265,MATCH(BI$2,'файл остатки'!$A$5:$A$228,0),MATCH($B38,'файл остатки'!$A$5:$CX$5,0))),INDEX('файл остатки'!$A$100:$CX$265,MATCH(BG$3,'файл остатки'!$A$100:$A$228,0),MATCH($B38,'файл остатки'!$A$5:$CX$5,0)),INDEX('файл остатки'!$A$5:$CX$265,MATCH(BI$2,'файл остатки'!$A$5:$A$228,0),MATCH($B38,'файл остатки'!$A$5:$CX$5,0)))</f>
        <v>#N/A</v>
      </c>
      <c r="BJ38" s="225" t="e">
        <f>INDEX('файл остатки'!$A$5:$CX$265,MATCH($H$1,'файл остатки'!$A$5:$A$228,0),MATCH($B38,'файл остатки'!$A$5:$CX$5,0))</f>
        <v>#N/A</v>
      </c>
      <c r="BK38" s="225" t="e">
        <f t="shared" si="0"/>
        <v>#N/A</v>
      </c>
      <c r="BL38" s="254" t="e">
        <f>IF(BG$3='файл остатки'!$B$1,INDEX('файл остатки'!$A$5:$CX$265,MATCH($C$1,'файл остатки'!$A$5:$A$228,0),MATCH($B38,'файл остатки'!$A$5:$CX$5,0)),BE38+BF38-BG38-BI38)</f>
        <v>#N/A</v>
      </c>
      <c r="BM38" s="230"/>
      <c r="BN38" s="229" t="e">
        <f t="shared" si="1"/>
        <v>#N/A</v>
      </c>
      <c r="BO38" s="264" t="s">
        <v>193</v>
      </c>
      <c r="BP38" s="247" t="e">
        <f>IF(ISERROR(INDEX('файл остатки'!$A$5:$CX$265,MATCH(BP$2,'файл остатки'!$A$5:$A$228,0),MATCH($B38,'файл остатки'!$A$5:$CX$5,0))),INDEX('файл остатки'!$A$100:$CX$265,MATCH(BN$3,'файл остатки'!$A$100:$A$228,0),MATCH($B38,'файл остатки'!$A$5:$CX$5,0)),INDEX('файл остатки'!$A$5:$CX$265,MATCH(BP$2,'файл остатки'!$A$5:$A$228,0),MATCH($B38,'файл остатки'!$A$5:$CX$5,0)))</f>
        <v>#N/A</v>
      </c>
      <c r="BQ38" s="225" t="e">
        <f>INDEX('файл остатки'!$A$5:$CX$265,MATCH($H$1,'файл остатки'!$A$5:$A$228,0),MATCH($B38,'файл остатки'!$A$5:$CX$5,0))</f>
        <v>#N/A</v>
      </c>
      <c r="BR38" s="254" t="e">
        <f>IF(BN$3='файл остатки'!$B$1,INDEX('файл остатки'!$A$5:$CX$265,MATCH($C$1,'файл остатки'!$A$5:$A$228,0),MATCH($B38,'файл остатки'!$A$5:$CX$5,0)),BL38+BM38-BN38-BP38)</f>
        <v>#N/A</v>
      </c>
      <c r="BS38" s="230"/>
      <c r="BT38" s="229" t="e">
        <f t="shared" si="2"/>
        <v>#N/A</v>
      </c>
      <c r="BU38" s="264" t="s">
        <v>193</v>
      </c>
      <c r="BV38" s="247" t="e">
        <f>IF(ISERROR(INDEX('файл остатки'!$A$5:$CX$265,MATCH(BV$2,'файл остатки'!$A$5:$A$228,0),MATCH($B38,'файл остатки'!$A$5:$CX$5,0))),INDEX('файл остатки'!$A$100:$CX$265,MATCH(BT$3,'файл остатки'!$A$100:$A$228,0),MATCH($B38,'файл остатки'!$A$5:$CX$5,0)),INDEX('файл остатки'!$A$5:$CX$265,MATCH(BV$2,'файл остатки'!$A$5:$A$228,0),MATCH($B38,'файл остатки'!$A$5:$CX$5,0)))</f>
        <v>#N/A</v>
      </c>
      <c r="BW38" s="225" t="e">
        <f>INDEX('файл остатки'!$A$5:$CX$265,MATCH($H$1,'файл остатки'!$A$5:$A$228,0),MATCH($B38,'файл остатки'!$A$5:$CX$5,0))</f>
        <v>#N/A</v>
      </c>
      <c r="BX38" s="254" t="e">
        <f>IF(BT$3='файл остатки'!$B$1,INDEX('файл остатки'!$A$5:$CX$265,MATCH($C$1,'файл остатки'!$A$5:$A$228,0),MATCH($B38,'файл остатки'!$A$5:$CX$5,0)),BR38+BS38-BT38-BV38)</f>
        <v>#N/A</v>
      </c>
      <c r="BY38" s="230"/>
      <c r="BZ38" s="229" t="e">
        <f t="shared" si="3"/>
        <v>#N/A</v>
      </c>
      <c r="CA38" s="264" t="s">
        <v>193</v>
      </c>
      <c r="CB38" s="247" t="e">
        <f>IF(ISERROR(INDEX('файл остатки'!$A$5:$CX$265,MATCH(CB$2,'файл остатки'!$A$5:$A$228,0),MATCH($B38,'файл остатки'!$A$5:$CX$5,0))),INDEX('файл остатки'!$A$100:$CX$265,MATCH(BZ$3,'файл остатки'!$A$100:$A$228,0),MATCH($B38,'файл остатки'!$A$5:$CX$5,0)),INDEX('файл остатки'!$A$5:$CX$265,MATCH(CB$2,'файл остатки'!$A$5:$A$228,0),MATCH($B38,'файл остатки'!$A$5:$CX$5,0)))</f>
        <v>#N/A</v>
      </c>
      <c r="CC38" s="225" t="e">
        <f>INDEX('файл остатки'!$A$5:$CX$265,MATCH($H$1,'файл остатки'!$A$5:$A$228,0),MATCH($B38,'файл остатки'!$A$5:$CX$5,0))</f>
        <v>#N/A</v>
      </c>
      <c r="CD38" s="254" t="e">
        <f>IF(BZ$3='файл остатки'!$B$1,INDEX('файл остатки'!$A$5:$CX$265,MATCH($C$1,'файл остатки'!$A$5:$A$228,0),MATCH($B38,'файл остатки'!$A$5:$CX$5,0)),BX38+BY38-BZ38-CB38)</f>
        <v>#N/A</v>
      </c>
      <c r="CE38" s="230"/>
      <c r="CH38" s="229">
        <f t="shared" si="4"/>
        <v>-30360</v>
      </c>
      <c r="CI38" s="264" t="s">
        <v>193</v>
      </c>
      <c r="CJ38" s="229" t="e">
        <f t="shared" si="5"/>
        <v>#N/A</v>
      </c>
      <c r="CK38" s="264" t="s">
        <v>193</v>
      </c>
      <c r="CO38" s="235" t="e">
        <f>+INDEX('файл остатки'!$A$5:$CX$265,MATCH(CO$2,'файл остатки'!$A$5:$A$228,0),MATCH($B38,'файл остатки'!$A$5:$CX$5,0))</f>
        <v>#N/A</v>
      </c>
    </row>
    <row r="39" spans="1:93" ht="24" customHeight="1">
      <c r="A39" s="143" t="s">
        <v>46</v>
      </c>
      <c r="B39" s="216" t="s">
        <v>143</v>
      </c>
      <c r="C39" s="257">
        <f>INDEX('файл остатки'!$A$5:$CX$265,MATCH($C$1,'файл остатки'!$A$5:$A$228,0),MATCH(B39,'файл остатки'!$A$5:$CX$5,0))</f>
        <v>1789.76</v>
      </c>
      <c r="D39" s="261"/>
      <c r="E39" s="229">
        <v>-200</v>
      </c>
      <c r="F39" s="226">
        <f>-(E38)/'планирование суточное'!$K$46</f>
        <v>6.2117647058823531</v>
      </c>
      <c r="G39" s="247" t="e">
        <f>IF(ISERROR(INDEX('файл остатки'!$A$5:$CX$265,MATCH(G$2,'файл остатки'!$A$5:$A$228,0),MATCH($B39,'файл остатки'!$A$5:$CX$5,0))),INDEX('файл остатки'!$A$100:$CX$265,MATCH(E$3,'файл остатки'!$A$100:$A$228,0),MATCH($B39,'файл остатки'!$A$5:$CX$5,0)),INDEX('файл остатки'!$A$5:$CX$265,MATCH(G$2,'файл остатки'!$A$5:$A$228,0),MATCH($B39,'файл остатки'!$A$5:$CX$5,0)))</f>
        <v>#N/A</v>
      </c>
      <c r="H39" s="225">
        <f>INDEX('файл остатки'!$A$5:$CX$265,MATCH($H$1,'файл остатки'!$A$5:$A$228,0),MATCH($B39,'файл остатки'!$A$5:$CX$5,0))</f>
        <v>1229.6533333333334</v>
      </c>
      <c r="I39" s="254" t="e">
        <f>IF(E$3='файл остатки'!$B$1,INDEX('файл остатки'!$A$5:$CX$265,MATCH($C$1,'файл остатки'!$A$5:$A$228,0),MATCH($B39,'файл остатки'!$A$5:$CX$5,0)),C39+D39-E39-G39)</f>
        <v>#N/A</v>
      </c>
      <c r="J39" s="230"/>
      <c r="K39" s="229"/>
      <c r="L39" s="226">
        <f>-(K38)/'планирование суточное'!$K$46</f>
        <v>2.3294117647058825</v>
      </c>
      <c r="M39" s="247" t="e">
        <f>IF(ISERROR(INDEX('файл остатки'!$A$5:$CX$265,MATCH(M$2,'файл остатки'!$A$5:$A$228,0),MATCH($B39,'файл остатки'!$A$5:$CX$5,0))),INDEX('файл остатки'!$A$100:$CX$265,MATCH(K$3,'файл остатки'!$A$100:$A$228,0),MATCH($B39,'файл остатки'!$A$5:$CX$5,0)),INDEX('файл остатки'!$A$5:$CX$265,MATCH(M$2,'файл остатки'!$A$5:$A$228,0),MATCH($B39,'файл остатки'!$A$5:$CX$5,0)))</f>
        <v>#N/A</v>
      </c>
      <c r="N39" s="225">
        <f>INDEX('файл остатки'!$A$5:$CX$265,MATCH($H$1,'файл остатки'!$A$5:$A$228,0),MATCH($B39,'файл остатки'!$A$5:$CX$5,0))</f>
        <v>1229.6533333333334</v>
      </c>
      <c r="O39" s="254" t="e">
        <f>IF(K$3='файл остатки'!$B$1,INDEX('файл остатки'!$A$5:$CX$265,MATCH($C$1,'файл остатки'!$A$5:$A$228,0),MATCH($B39,'файл остатки'!$A$5:$CX$5,0)),I39+J39-K39-M39)</f>
        <v>#N/A</v>
      </c>
      <c r="P39" s="230"/>
      <c r="Q39" s="229"/>
      <c r="R39" s="226">
        <f>-(Q38)/'планирование суточное'!$K$46</f>
        <v>0</v>
      </c>
      <c r="S39" s="247" t="e">
        <f>IF(ISERROR(INDEX('файл остатки'!$A$5:$CX$265,MATCH(S$2,'файл остатки'!$A$5:$A$228,0),MATCH($B39,'файл остатки'!$A$5:$CX$5,0))),INDEX('файл остатки'!$A$100:$CX$265,MATCH(Q$3,'файл остатки'!$A$100:$A$228,0),MATCH($B39,'файл остатки'!$A$5:$CX$5,0)),INDEX('файл остатки'!$A$5:$CX$265,MATCH(S$2,'файл остатки'!$A$5:$A$228,0),MATCH($B39,'файл остатки'!$A$5:$CX$5,0)))</f>
        <v>#N/A</v>
      </c>
      <c r="T39" s="225">
        <f>INDEX('файл остатки'!$A$5:$CX$265,MATCH($H$1,'файл остатки'!$A$5:$A$228,0),MATCH($B39,'файл остатки'!$A$5:$CX$5,0))</f>
        <v>1229.6533333333334</v>
      </c>
      <c r="U39" s="254" t="e">
        <f>IF(Q$3='файл остатки'!$B$1,INDEX('файл остатки'!$A$5:$CX$265,MATCH($C$1,'файл остатки'!$A$5:$A$228,0),MATCH($B39,'файл остатки'!$A$5:$CX$5,0)),O39+P39-Q39-S39)</f>
        <v>#N/A</v>
      </c>
      <c r="V39" s="230"/>
      <c r="W39" s="229">
        <v>-330</v>
      </c>
      <c r="X39" s="226">
        <f>-(W38)/'планирование суточное'!$K$46</f>
        <v>6.2117647058823531</v>
      </c>
      <c r="Y39" s="247" t="e">
        <f>IF(ISERROR(INDEX('файл остатки'!$A$5:$CX$265,MATCH(Y$2,'файл остатки'!$A$5:$A$228,0),MATCH($B39,'файл остатки'!$A$5:$CX$5,0))),INDEX('файл остатки'!$A$100:$CX$265,MATCH(W$3,'файл остатки'!$A$100:$A$228,0),MATCH($B39,'файл остатки'!$A$5:$CX$5,0)),INDEX('файл остатки'!$A$5:$CX$265,MATCH(Y$2,'файл остатки'!$A$5:$A$228,0),MATCH($B39,'файл остатки'!$A$5:$CX$5,0)))</f>
        <v>#N/A</v>
      </c>
      <c r="Z39" s="225">
        <f>INDEX('файл остатки'!$A$5:$CX$265,MATCH($H$1,'файл остатки'!$A$5:$A$228,0),MATCH($B39,'файл остатки'!$A$5:$CX$5,0))</f>
        <v>1229.6533333333334</v>
      </c>
      <c r="AA39" s="254" t="e">
        <f>IF(W$3='файл остатки'!$B$1,INDEX('файл остатки'!$A$5:$CX$265,MATCH($C$1,'файл остатки'!$A$5:$A$228,0),MATCH($B39,'файл остатки'!$A$5:$CX$5,0)),U39+V39-W39-Y39)</f>
        <v>#N/A</v>
      </c>
      <c r="AB39" s="230"/>
      <c r="AC39" s="229">
        <v>-330</v>
      </c>
      <c r="AD39" s="226">
        <f>-(AC38)/'планирование суточное'!$K$46</f>
        <v>0</v>
      </c>
      <c r="AE39" s="247" t="e">
        <f>IF(ISERROR(INDEX('файл остатки'!$A$5:$CX$265,MATCH(AE$2,'файл остатки'!$A$5:$A$228,0),MATCH($B39,'файл остатки'!$A$5:$CX$5,0))),INDEX('файл остатки'!$A$100:$CX$265,MATCH(AC$3,'файл остатки'!$A$100:$A$228,0),MATCH($B39,'файл остатки'!$A$5:$CX$5,0)),INDEX('файл остатки'!$A$5:$CX$265,MATCH(AE$2,'файл остатки'!$A$5:$A$228,0),MATCH($B39,'файл остатки'!$A$5:$CX$5,0)))</f>
        <v>#N/A</v>
      </c>
      <c r="AF39" s="225">
        <f>INDEX('файл остатки'!$A$5:$CX$265,MATCH($H$1,'файл остатки'!$A$5:$A$228,0),MATCH($B39,'файл остатки'!$A$5:$CX$5,0))</f>
        <v>1229.6533333333334</v>
      </c>
      <c r="AG39" s="254" t="e">
        <f>IF(AC$3='файл остатки'!$B$1,INDEX('файл остатки'!$A$5:$CX$265,MATCH($C$1,'файл остатки'!$A$5:$A$228,0),MATCH($B39,'файл остатки'!$A$5:$CX$5,0)),AA39+AB39-AC39-AE39)</f>
        <v>#N/A</v>
      </c>
      <c r="AH39" s="230"/>
      <c r="AI39" s="229"/>
      <c r="AJ39" s="226">
        <f>-(AI38)/'планирование суточное'!$K$46</f>
        <v>2.3294117647058825</v>
      </c>
      <c r="AK39" s="247" t="e">
        <f>IF(ISERROR(INDEX('файл остатки'!$A$5:$CX$265,MATCH(AK$2,'файл остатки'!$A$5:$A$228,0),MATCH($B39,'файл остатки'!$A$5:$CX$5,0))),INDEX('файл остатки'!$A$100:$CX$265,MATCH(AI$3,'файл остатки'!$A$100:$A$228,0),MATCH($B39,'файл остатки'!$A$5:$CX$5,0)),INDEX('файл остатки'!$A$5:$CX$265,MATCH(AK$2,'файл остатки'!$A$5:$A$228,0),MATCH($B39,'файл остатки'!$A$5:$CX$5,0)))</f>
        <v>#N/A</v>
      </c>
      <c r="AL39" s="225">
        <f>INDEX('файл остатки'!$A$5:$CX$265,MATCH($H$1,'файл остатки'!$A$5:$A$228,0),MATCH($B39,'файл остатки'!$A$5:$CX$5,0))</f>
        <v>1229.6533333333334</v>
      </c>
      <c r="AM39" s="254" t="e">
        <f>IF(AI$3='файл остатки'!$B$1,INDEX('файл остатки'!$A$5:$CX$265,MATCH($C$1,'файл остатки'!$A$5:$A$228,0),MATCH($B39,'файл остатки'!$A$5:$CX$5,0)),AG39+AH39-AI39-AK39)</f>
        <v>#N/A</v>
      </c>
      <c r="AN39" s="230"/>
      <c r="AO39" s="229"/>
      <c r="AP39" s="226">
        <f>-(AO38)/'планирование суточное'!$K$46</f>
        <v>7.7647058823529411</v>
      </c>
      <c r="AQ39" s="247" t="e">
        <f>IF(ISERROR(INDEX('файл остатки'!$A$5:$CX$265,MATCH(AQ$2,'файл остатки'!$A$5:$A$228,0),MATCH($B39,'файл остатки'!$A$5:$CX$5,0))),INDEX('файл остатки'!$A$100:$CX$265,MATCH(AO$3,'файл остатки'!$A$100:$A$228,0),MATCH($B39,'файл остатки'!$A$5:$CX$5,0)),INDEX('файл остатки'!$A$5:$CX$265,MATCH(AQ$2,'файл остатки'!$A$5:$A$228,0),MATCH($B39,'файл остатки'!$A$5:$CX$5,0)))</f>
        <v>#N/A</v>
      </c>
      <c r="AR39" s="225">
        <f>INDEX('файл остатки'!$A$5:$CX$265,MATCH($H$1,'файл остатки'!$A$5:$A$228,0),MATCH($B39,'файл остатки'!$A$5:$CX$5,0))</f>
        <v>1229.6533333333334</v>
      </c>
      <c r="AS39" s="254" t="e">
        <f>IF(AO$3='файл остатки'!$B$1,INDEX('файл остатки'!$A$5:$CX$265,MATCH($C$1,'файл остатки'!$A$5:$A$228,0),MATCH($B39,'файл остатки'!$A$5:$CX$5,0)),AM39+AN39-AO39-AQ39)</f>
        <v>#N/A</v>
      </c>
      <c r="AT39" s="230"/>
      <c r="AU39" s="229"/>
      <c r="AV39" s="226">
        <f>-(AU38)/'планирование суточное'!$K$46</f>
        <v>6.2117647058823531</v>
      </c>
      <c r="AW39" s="247" t="e">
        <f>IF(ISERROR(INDEX('файл остатки'!$A$5:$CX$265,MATCH(AW$2,'файл остатки'!$A$5:$A$228,0),MATCH($B39,'файл остатки'!$A$5:$CX$5,0))),INDEX('файл остатки'!$A$100:$CX$265,MATCH(AU$3,'файл остатки'!$A$100:$A$228,0),MATCH($B39,'файл остатки'!$A$5:$CX$5,0)),INDEX('файл остатки'!$A$5:$CX$265,MATCH(AW$2,'файл остатки'!$A$5:$A$228,0),MATCH($B39,'файл остатки'!$A$5:$CX$5,0)))</f>
        <v>#N/A</v>
      </c>
      <c r="AX39" s="225">
        <f>INDEX('файл остатки'!$A$5:$CX$265,MATCH($H$1,'файл остатки'!$A$5:$A$228,0),MATCH($B39,'файл остатки'!$A$5:$CX$5,0))</f>
        <v>1229.6533333333334</v>
      </c>
      <c r="AY39" s="254" t="e">
        <f>IF(AU$3='файл остатки'!$B$1,INDEX('файл остатки'!$A$5:$CX$265,MATCH($C$1,'файл остатки'!$A$5:$A$228,0),MATCH($B39,'файл остатки'!$A$5:$CX$5,0)),AS39+AT39-AU39-AW39)</f>
        <v>#N/A</v>
      </c>
      <c r="AZ39" s="230"/>
      <c r="BA39" s="229"/>
      <c r="BB39" s="226">
        <f>-(BA38)/'планирование суточное'!$K$46</f>
        <v>0</v>
      </c>
      <c r="BC39" s="247" t="e">
        <f>IF(ISERROR(INDEX('файл остатки'!$A$5:$CX$265,MATCH(BC$2,'файл остатки'!$A$5:$A$228,0),MATCH($B39,'файл остатки'!$A$5:$CX$5,0))),INDEX('файл остатки'!$A$100:$CX$265,MATCH(BA$3,'файл остатки'!$A$100:$A$228,0),MATCH($B39,'файл остатки'!$A$5:$CX$5,0)),INDEX('файл остатки'!$A$5:$CX$265,MATCH(BC$2,'файл остатки'!$A$5:$A$228,0),MATCH($B39,'файл остатки'!$A$5:$CX$5,0)))</f>
        <v>#N/A</v>
      </c>
      <c r="BD39" s="225">
        <f>INDEX('файл остатки'!$A$5:$CX$265,MATCH($H$1,'файл остатки'!$A$5:$A$228,0),MATCH($B39,'файл остатки'!$A$5:$CX$5,0))</f>
        <v>1229.6533333333334</v>
      </c>
      <c r="BE39" s="254" t="e">
        <f>IF(BA$3='файл остатки'!$B$1,INDEX('файл остатки'!$A$5:$CX$265,MATCH($C$1,'файл остатки'!$A$5:$A$228,0),MATCH($B39,'файл остатки'!$A$5:$CX$5,0)),AY39+AZ39-BA39-BC39)</f>
        <v>#N/A</v>
      </c>
      <c r="BF39" s="230"/>
      <c r="BG39" s="229"/>
      <c r="BH39" s="226">
        <f>-(BG38)/'планирование суточное'!$K$46</f>
        <v>4.658823529411765</v>
      </c>
      <c r="BI39" s="247" t="e">
        <f>IF(ISERROR(INDEX('файл остатки'!$A$5:$CX$265,MATCH(BI$2,'файл остатки'!$A$5:$A$228,0),MATCH($B39,'файл остатки'!$A$5:$CX$5,0))),INDEX('файл остатки'!$A$100:$CX$265,MATCH(BG$3,'файл остатки'!$A$100:$A$228,0),MATCH($B39,'файл остатки'!$A$5:$CX$5,0)),INDEX('файл остатки'!$A$5:$CX$265,MATCH(BI$2,'файл остатки'!$A$5:$A$228,0),MATCH($B39,'файл остатки'!$A$5:$CX$5,0)))</f>
        <v>#N/A</v>
      </c>
      <c r="BJ39" s="225">
        <f>INDEX('файл остатки'!$A$5:$CX$265,MATCH($H$1,'файл остатки'!$A$5:$A$228,0),MATCH($B39,'файл остатки'!$A$5:$CX$5,0))</f>
        <v>1229.6533333333334</v>
      </c>
      <c r="BK39" s="225" t="e">
        <f t="shared" si="0"/>
        <v>#N/A</v>
      </c>
      <c r="BL39" s="254" t="e">
        <f>IF(BG$3='файл остатки'!$B$1,INDEX('файл остатки'!$A$5:$CX$265,MATCH($C$1,'файл остатки'!$A$5:$A$228,0),MATCH($B39,'файл остатки'!$A$5:$CX$5,0)),BE39+BF39-BG39-BI39)</f>
        <v>#N/A</v>
      </c>
      <c r="BM39" s="230"/>
      <c r="BN39" s="229">
        <f t="shared" si="1"/>
        <v>-1428.1599999999999</v>
      </c>
      <c r="BO39" s="226" t="e">
        <f>-(BN38)/'планирование суточное'!$K$46</f>
        <v>#N/A</v>
      </c>
      <c r="BP39" s="247">
        <f>IF(ISERROR(INDEX('файл остатки'!$A$5:$CX$265,MATCH(BP$2,'файл остатки'!$A$5:$A$228,0),MATCH($B39,'файл остатки'!$A$5:$CX$5,0))),INDEX('файл остатки'!$A$100:$CX$265,MATCH(BN$3,'файл остатки'!$A$100:$A$228,0),MATCH($B39,'файл остатки'!$A$5:$CX$5,0)),INDEX('файл остатки'!$A$5:$CX$265,MATCH(BP$2,'файл остатки'!$A$5:$A$228,0),MATCH($B39,'файл остатки'!$A$5:$CX$5,0)))</f>
        <v>1428.1599999999999</v>
      </c>
      <c r="BQ39" s="225">
        <f>INDEX('файл остатки'!$A$5:$CX$265,MATCH($H$1,'файл остатки'!$A$5:$A$228,0),MATCH($B39,'файл остатки'!$A$5:$CX$5,0))</f>
        <v>1229.6533333333334</v>
      </c>
      <c r="BR39" s="254" t="e">
        <f>IF(BN$3='файл остатки'!$B$1,INDEX('файл остатки'!$A$5:$CX$265,MATCH($C$1,'файл остатки'!$A$5:$A$228,0),MATCH($B39,'файл остатки'!$A$5:$CX$5,0)),BL39+BM39-BN39-BP39)</f>
        <v>#N/A</v>
      </c>
      <c r="BS39" s="230"/>
      <c r="BT39" s="229">
        <f t="shared" si="2"/>
        <v>-6000</v>
      </c>
      <c r="BU39" s="226" t="e">
        <f>-(BT38)/'планирование суточное'!$K$46</f>
        <v>#N/A</v>
      </c>
      <c r="BV39" s="247">
        <f>IF(ISERROR(INDEX('файл остатки'!$A$5:$CX$265,MATCH(BV$2,'файл остатки'!$A$5:$A$228,0),MATCH($B39,'файл остатки'!$A$5:$CX$5,0))),INDEX('файл остатки'!$A$100:$CX$265,MATCH(BT$3,'файл остатки'!$A$100:$A$228,0),MATCH($B39,'файл остатки'!$A$5:$CX$5,0)),INDEX('файл остатки'!$A$5:$CX$265,MATCH(BV$2,'файл остатки'!$A$5:$A$228,0),MATCH($B39,'файл остатки'!$A$5:$CX$5,0)))</f>
        <v>6000</v>
      </c>
      <c r="BW39" s="225">
        <f>INDEX('файл остатки'!$A$5:$CX$265,MATCH($H$1,'файл остатки'!$A$5:$A$228,0),MATCH($B39,'файл остатки'!$A$5:$CX$5,0))</f>
        <v>1229.6533333333334</v>
      </c>
      <c r="BX39" s="254" t="e">
        <f>IF(BT$3='файл остатки'!$B$1,INDEX('файл остатки'!$A$5:$CX$265,MATCH($C$1,'файл остатки'!$A$5:$A$228,0),MATCH($B39,'файл остатки'!$A$5:$CX$5,0)),BR39+BS39-BT39-BV39)</f>
        <v>#N/A</v>
      </c>
      <c r="BY39" s="230"/>
      <c r="BZ39" s="229">
        <f t="shared" si="3"/>
        <v>-1428.16</v>
      </c>
      <c r="CA39" s="226" t="e">
        <f>-(BZ38)/'планирование суточное'!$K$46</f>
        <v>#N/A</v>
      </c>
      <c r="CB39" s="247">
        <f>IF(ISERROR(INDEX('файл остатки'!$A$5:$CX$265,MATCH(CB$2,'файл остатки'!$A$5:$A$228,0),MATCH($B39,'файл остатки'!$A$5:$CX$5,0))),INDEX('файл остатки'!$A$100:$CX$265,MATCH(BZ$3,'файл остатки'!$A$100:$A$228,0),MATCH($B39,'файл остатки'!$A$5:$CX$5,0)),INDEX('файл остатки'!$A$5:$CX$265,MATCH(CB$2,'файл остатки'!$A$5:$A$228,0),MATCH($B39,'файл остатки'!$A$5:$CX$5,0)))</f>
        <v>1428.16</v>
      </c>
      <c r="CC39" s="225">
        <f>INDEX('файл остатки'!$A$5:$CX$265,MATCH($H$1,'файл остатки'!$A$5:$A$228,0),MATCH($B39,'файл остатки'!$A$5:$CX$5,0))</f>
        <v>1229.6533333333334</v>
      </c>
      <c r="CD39" s="254" t="e">
        <f>IF(BZ$3='файл остатки'!$B$1,INDEX('файл остатки'!$A$5:$CX$265,MATCH($C$1,'файл остатки'!$A$5:$A$228,0),MATCH($B39,'файл остатки'!$A$5:$CX$5,0)),BX39+BY39-BZ39-CB39)</f>
        <v>#N/A</v>
      </c>
      <c r="CE39" s="230"/>
      <c r="CH39" s="229">
        <f t="shared" si="4"/>
        <v>-860</v>
      </c>
      <c r="CI39" s="226">
        <f>-(CH39+CH38)/'планирование суточное'!$K$46</f>
        <v>36.72941176470588</v>
      </c>
      <c r="CJ39" s="229" t="e">
        <f t="shared" si="5"/>
        <v>#N/A</v>
      </c>
      <c r="CK39" s="226" t="e">
        <f>-(CJ39+CJ38)/'планирование суточное'!$K$46</f>
        <v>#N/A</v>
      </c>
      <c r="CO39" s="235">
        <f>+INDEX('файл остатки'!$A$5:$CX$265,MATCH(CO$2,'файл остатки'!$A$5:$A$228,0),MATCH($B39,'файл остатки'!$A$5:$CX$5,0))</f>
        <v>4</v>
      </c>
    </row>
    <row r="40" spans="1:93" ht="24" customHeight="1">
      <c r="A40" s="144" t="s">
        <v>41</v>
      </c>
      <c r="B40" s="232" t="s">
        <v>86</v>
      </c>
      <c r="C40" s="257" t="e">
        <f>INDEX('файл остатки'!$A$5:$CX$265,MATCH($C$1,'файл остатки'!$A$5:$A$228,0),MATCH(B40,'файл остатки'!$A$5:$CX$5,0))</f>
        <v>#N/A</v>
      </c>
      <c r="D40" s="261"/>
      <c r="E40" s="229">
        <v>-460</v>
      </c>
      <c r="F40" s="264" t="s">
        <v>194</v>
      </c>
      <c r="G40" s="247" t="e">
        <f>IF(ISERROR(INDEX('файл остатки'!$A$5:$CX$265,MATCH(G$2,'файл остатки'!$A$5:$A$228,0),MATCH($B40,'файл остатки'!$A$5:$CX$5,0))),INDEX('файл остатки'!$A$100:$CX$265,MATCH(E$3,'файл остатки'!$A$100:$A$228,0),MATCH($B40,'файл остатки'!$A$5:$CX$5,0)),INDEX('файл остатки'!$A$5:$CX$265,MATCH(G$2,'файл остатки'!$A$5:$A$228,0),MATCH($B40,'файл остатки'!$A$5:$CX$5,0)))</f>
        <v>#N/A</v>
      </c>
      <c r="H40" s="225" t="e">
        <f>INDEX('файл остатки'!$A$5:$CX$265,MATCH($H$1,'файл остатки'!$A$5:$A$228,0),MATCH($B40,'файл остатки'!$A$5:$CX$5,0))</f>
        <v>#N/A</v>
      </c>
      <c r="I40" s="254" t="e">
        <f>IF(E$3='файл остатки'!$B$1,INDEX('файл остатки'!$A$5:$CX$265,MATCH($C$1,'файл остатки'!$A$5:$A$228,0),MATCH($B40,'файл остатки'!$A$5:$CX$5,0)),C40+D40-E40-G40)</f>
        <v>#N/A</v>
      </c>
      <c r="J40" s="230"/>
      <c r="K40" s="229"/>
      <c r="L40" s="264" t="s">
        <v>194</v>
      </c>
      <c r="M40" s="247" t="e">
        <f>IF(ISERROR(INDEX('файл остатки'!$A$5:$CX$265,MATCH(M$2,'файл остатки'!$A$5:$A$228,0),MATCH($B40,'файл остатки'!$A$5:$CX$5,0))),INDEX('файл остатки'!$A$100:$CX$265,MATCH(K$3,'файл остатки'!$A$100:$A$228,0),MATCH($B40,'файл остатки'!$A$5:$CX$5,0)),INDEX('файл остатки'!$A$5:$CX$265,MATCH(M$2,'файл остатки'!$A$5:$A$228,0),MATCH($B40,'файл остатки'!$A$5:$CX$5,0)))</f>
        <v>#N/A</v>
      </c>
      <c r="N40" s="225" t="e">
        <f>INDEX('файл остатки'!$A$5:$CX$265,MATCH($H$1,'файл остатки'!$A$5:$A$228,0),MATCH($B40,'файл остатки'!$A$5:$CX$5,0))</f>
        <v>#N/A</v>
      </c>
      <c r="O40" s="254" t="e">
        <f>IF(K$3='файл остатки'!$B$1,INDEX('файл остатки'!$A$5:$CX$265,MATCH($C$1,'файл остатки'!$A$5:$A$228,0),MATCH($B40,'файл остатки'!$A$5:$CX$5,0)),I40+J40-K40-M40)</f>
        <v>#N/A</v>
      </c>
      <c r="P40" s="230"/>
      <c r="Q40" s="229"/>
      <c r="R40" s="264" t="s">
        <v>194</v>
      </c>
      <c r="S40" s="247" t="e">
        <f>IF(ISERROR(INDEX('файл остатки'!$A$5:$CX$265,MATCH(S$2,'файл остатки'!$A$5:$A$228,0),MATCH($B40,'файл остатки'!$A$5:$CX$5,0))),INDEX('файл остатки'!$A$100:$CX$265,MATCH(Q$3,'файл остатки'!$A$100:$A$228,0),MATCH($B40,'файл остатки'!$A$5:$CX$5,0)),INDEX('файл остатки'!$A$5:$CX$265,MATCH(S$2,'файл остатки'!$A$5:$A$228,0),MATCH($B40,'файл остатки'!$A$5:$CX$5,0)))</f>
        <v>#N/A</v>
      </c>
      <c r="T40" s="225" t="e">
        <f>INDEX('файл остатки'!$A$5:$CX$265,MATCH($H$1,'файл остатки'!$A$5:$A$228,0),MATCH($B40,'файл остатки'!$A$5:$CX$5,0))</f>
        <v>#N/A</v>
      </c>
      <c r="U40" s="254" t="e">
        <f>IF(Q$3='файл остатки'!$B$1,INDEX('файл остатки'!$A$5:$CX$265,MATCH($C$1,'файл остатки'!$A$5:$A$228,0),MATCH($B40,'файл остатки'!$A$5:$CX$5,0)),O40+P40-Q40-S40)</f>
        <v>#N/A</v>
      </c>
      <c r="V40" s="230"/>
      <c r="W40" s="229">
        <v>-330</v>
      </c>
      <c r="X40" s="264" t="s">
        <v>194</v>
      </c>
      <c r="Y40" s="247" t="e">
        <f>IF(ISERROR(INDEX('файл остатки'!$A$5:$CX$265,MATCH(Y$2,'файл остатки'!$A$5:$A$228,0),MATCH($B40,'файл остатки'!$A$5:$CX$5,0))),INDEX('файл остатки'!$A$100:$CX$265,MATCH(W$3,'файл остатки'!$A$100:$A$228,0),MATCH($B40,'файл остатки'!$A$5:$CX$5,0)),INDEX('файл остатки'!$A$5:$CX$265,MATCH(Y$2,'файл остатки'!$A$5:$A$228,0),MATCH($B40,'файл остатки'!$A$5:$CX$5,0)))</f>
        <v>#N/A</v>
      </c>
      <c r="Z40" s="225" t="e">
        <f>INDEX('файл остатки'!$A$5:$CX$265,MATCH($H$1,'файл остатки'!$A$5:$A$228,0),MATCH($B40,'файл остатки'!$A$5:$CX$5,0))</f>
        <v>#N/A</v>
      </c>
      <c r="AA40" s="254" t="e">
        <f>IF(W$3='файл остатки'!$B$1,INDEX('файл остатки'!$A$5:$CX$265,MATCH($C$1,'файл остатки'!$A$5:$A$228,0),MATCH($B40,'файл остатки'!$A$5:$CX$5,0)),U40+V40-W40-Y40)</f>
        <v>#N/A</v>
      </c>
      <c r="AB40" s="230"/>
      <c r="AC40" s="229">
        <v>-330</v>
      </c>
      <c r="AD40" s="264" t="s">
        <v>194</v>
      </c>
      <c r="AE40" s="247" t="e">
        <f>IF(ISERROR(INDEX('файл остатки'!$A$5:$CX$265,MATCH(AE$2,'файл остатки'!$A$5:$A$228,0),MATCH($B40,'файл остатки'!$A$5:$CX$5,0))),INDEX('файл остатки'!$A$100:$CX$265,MATCH(AC$3,'файл остатки'!$A$100:$A$228,0),MATCH($B40,'файл остатки'!$A$5:$CX$5,0)),INDEX('файл остатки'!$A$5:$CX$265,MATCH(AE$2,'файл остатки'!$A$5:$A$228,0),MATCH($B40,'файл остатки'!$A$5:$CX$5,0)))</f>
        <v>#N/A</v>
      </c>
      <c r="AF40" s="225" t="e">
        <f>INDEX('файл остатки'!$A$5:$CX$265,MATCH($H$1,'файл остатки'!$A$5:$A$228,0),MATCH($B40,'файл остатки'!$A$5:$CX$5,0))</f>
        <v>#N/A</v>
      </c>
      <c r="AG40" s="254" t="e">
        <f>IF(AC$3='файл остатки'!$B$1,INDEX('файл остатки'!$A$5:$CX$265,MATCH($C$1,'файл остатки'!$A$5:$A$228,0),MATCH($B40,'файл остатки'!$A$5:$CX$5,0)),AA40+AB40-AC40-AE40)</f>
        <v>#N/A</v>
      </c>
      <c r="AH40" s="230"/>
      <c r="AI40" s="229"/>
      <c r="AJ40" s="264" t="s">
        <v>194</v>
      </c>
      <c r="AK40" s="247" t="e">
        <f>IF(ISERROR(INDEX('файл остатки'!$A$5:$CX$265,MATCH(AK$2,'файл остатки'!$A$5:$A$228,0),MATCH($B40,'файл остатки'!$A$5:$CX$5,0))),INDEX('файл остатки'!$A$100:$CX$265,MATCH(AI$3,'файл остатки'!$A$100:$A$228,0),MATCH($B40,'файл остатки'!$A$5:$CX$5,0)),INDEX('файл остатки'!$A$5:$CX$265,MATCH(AK$2,'файл остатки'!$A$5:$A$228,0),MATCH($B40,'файл остатки'!$A$5:$CX$5,0)))</f>
        <v>#N/A</v>
      </c>
      <c r="AL40" s="225" t="e">
        <f>INDEX('файл остатки'!$A$5:$CX$265,MATCH($H$1,'файл остатки'!$A$5:$A$228,0),MATCH($B40,'файл остатки'!$A$5:$CX$5,0))</f>
        <v>#N/A</v>
      </c>
      <c r="AM40" s="254" t="e">
        <f>IF(AI$3='файл остатки'!$B$1,INDEX('файл остатки'!$A$5:$CX$265,MATCH($C$1,'файл остатки'!$A$5:$A$228,0),MATCH($B40,'файл остатки'!$A$5:$CX$5,0)),AG40+AH40-AI40-AK40)</f>
        <v>#N/A</v>
      </c>
      <c r="AN40" s="230"/>
      <c r="AO40" s="229"/>
      <c r="AP40" s="264" t="s">
        <v>194</v>
      </c>
      <c r="AQ40" s="247" t="e">
        <f>IF(ISERROR(INDEX('файл остатки'!$A$5:$CX$265,MATCH(AQ$2,'файл остатки'!$A$5:$A$228,0),MATCH($B40,'файл остатки'!$A$5:$CX$5,0))),INDEX('файл остатки'!$A$100:$CX$265,MATCH(AO$3,'файл остатки'!$A$100:$A$228,0),MATCH($B40,'файл остатки'!$A$5:$CX$5,0)),INDEX('файл остатки'!$A$5:$CX$265,MATCH(AQ$2,'файл остатки'!$A$5:$A$228,0),MATCH($B40,'файл остатки'!$A$5:$CX$5,0)))</f>
        <v>#N/A</v>
      </c>
      <c r="AR40" s="225" t="e">
        <f>INDEX('файл остатки'!$A$5:$CX$265,MATCH($H$1,'файл остатки'!$A$5:$A$228,0),MATCH($B40,'файл остатки'!$A$5:$CX$5,0))</f>
        <v>#N/A</v>
      </c>
      <c r="AS40" s="254" t="e">
        <f>IF(AO$3='файл остатки'!$B$1,INDEX('файл остатки'!$A$5:$CX$265,MATCH($C$1,'файл остатки'!$A$5:$A$228,0),MATCH($B40,'файл остатки'!$A$5:$CX$5,0)),AM40+AN40-AO40-AQ40)</f>
        <v>#N/A</v>
      </c>
      <c r="AT40" s="230"/>
      <c r="AU40" s="229">
        <v>-660</v>
      </c>
      <c r="AV40" s="264" t="s">
        <v>194</v>
      </c>
      <c r="AW40" s="247" t="e">
        <f>IF(ISERROR(INDEX('файл остатки'!$A$5:$CX$265,MATCH(AW$2,'файл остатки'!$A$5:$A$228,0),MATCH($B40,'файл остатки'!$A$5:$CX$5,0))),INDEX('файл остатки'!$A$100:$CX$265,MATCH(AU$3,'файл остатки'!$A$100:$A$228,0),MATCH($B40,'файл остатки'!$A$5:$CX$5,0)),INDEX('файл остатки'!$A$5:$CX$265,MATCH(AW$2,'файл остатки'!$A$5:$A$228,0),MATCH($B40,'файл остатки'!$A$5:$CX$5,0)))</f>
        <v>#N/A</v>
      </c>
      <c r="AX40" s="225" t="e">
        <f>INDEX('файл остатки'!$A$5:$CX$265,MATCH($H$1,'файл остатки'!$A$5:$A$228,0),MATCH($B40,'файл остатки'!$A$5:$CX$5,0))</f>
        <v>#N/A</v>
      </c>
      <c r="AY40" s="254" t="e">
        <f>IF(AU$3='файл остатки'!$B$1,INDEX('файл остатки'!$A$5:$CX$265,MATCH($C$1,'файл остатки'!$A$5:$A$228,0),MATCH($B40,'файл остатки'!$A$5:$CX$5,0)),AS40+AT40-AU40-AW40)</f>
        <v>#N/A</v>
      </c>
      <c r="AZ40" s="230"/>
      <c r="BA40" s="229"/>
      <c r="BB40" s="264" t="s">
        <v>194</v>
      </c>
      <c r="BC40" s="247" t="e">
        <f>IF(ISERROR(INDEX('файл остатки'!$A$5:$CX$265,MATCH(BC$2,'файл остатки'!$A$5:$A$228,0),MATCH($B40,'файл остатки'!$A$5:$CX$5,0))),INDEX('файл остатки'!$A$100:$CX$265,MATCH(BA$3,'файл остатки'!$A$100:$A$228,0),MATCH($B40,'файл остатки'!$A$5:$CX$5,0)),INDEX('файл остатки'!$A$5:$CX$265,MATCH(BC$2,'файл остатки'!$A$5:$A$228,0),MATCH($B40,'файл остатки'!$A$5:$CX$5,0)))</f>
        <v>#N/A</v>
      </c>
      <c r="BD40" s="225" t="e">
        <f>INDEX('файл остатки'!$A$5:$CX$265,MATCH($H$1,'файл остатки'!$A$5:$A$228,0),MATCH($B40,'файл остатки'!$A$5:$CX$5,0))</f>
        <v>#N/A</v>
      </c>
      <c r="BE40" s="254" t="e">
        <f>IF(BA$3='файл остатки'!$B$1,INDEX('файл остатки'!$A$5:$CX$265,MATCH($C$1,'файл остатки'!$A$5:$A$228,0),MATCH($B40,'файл остатки'!$A$5:$CX$5,0)),AY40+AZ40-BA40-BC40)</f>
        <v>#N/A</v>
      </c>
      <c r="BF40" s="230"/>
      <c r="BG40" s="229"/>
      <c r="BH40" s="264" t="s">
        <v>194</v>
      </c>
      <c r="BI40" s="247" t="e">
        <f>IF(ISERROR(INDEX('файл остатки'!$A$5:$CX$265,MATCH(BI$2,'файл остатки'!$A$5:$A$228,0),MATCH($B40,'файл остатки'!$A$5:$CX$5,0))),INDEX('файл остатки'!$A$100:$CX$265,MATCH(BG$3,'файл остатки'!$A$100:$A$228,0),MATCH($B40,'файл остатки'!$A$5:$CX$5,0)),INDEX('файл остатки'!$A$5:$CX$265,MATCH(BI$2,'файл остатки'!$A$5:$A$228,0),MATCH($B40,'файл остатки'!$A$5:$CX$5,0)))</f>
        <v>#N/A</v>
      </c>
      <c r="BJ40" s="225" t="e">
        <f>INDEX('файл остатки'!$A$5:$CX$265,MATCH($H$1,'файл остатки'!$A$5:$A$228,0),MATCH($B40,'файл остатки'!$A$5:$CX$5,0))</f>
        <v>#N/A</v>
      </c>
      <c r="BK40" s="225" t="e">
        <f t="shared" si="0"/>
        <v>#N/A</v>
      </c>
      <c r="BL40" s="254" t="e">
        <f>IF(BG$3='файл остатки'!$B$1,INDEX('файл остатки'!$A$5:$CX$265,MATCH($C$1,'файл остатки'!$A$5:$A$228,0),MATCH($B40,'файл остатки'!$A$5:$CX$5,0)),BE40+BF40-BG40-BI40)</f>
        <v>#N/A</v>
      </c>
      <c r="BM40" s="230"/>
      <c r="BN40" s="229" t="e">
        <f t="shared" si="1"/>
        <v>#N/A</v>
      </c>
      <c r="BO40" s="264" t="s">
        <v>194</v>
      </c>
      <c r="BP40" s="247" t="e">
        <f>IF(ISERROR(INDEX('файл остатки'!$A$5:$CX$265,MATCH(BP$2,'файл остатки'!$A$5:$A$228,0),MATCH($B40,'файл остатки'!$A$5:$CX$5,0))),INDEX('файл остатки'!$A$100:$CX$265,MATCH(BN$3,'файл остатки'!$A$100:$A$228,0),MATCH($B40,'файл остатки'!$A$5:$CX$5,0)),INDEX('файл остатки'!$A$5:$CX$265,MATCH(BP$2,'файл остатки'!$A$5:$A$228,0),MATCH($B40,'файл остатки'!$A$5:$CX$5,0)))</f>
        <v>#N/A</v>
      </c>
      <c r="BQ40" s="225" t="e">
        <f>INDEX('файл остатки'!$A$5:$CX$265,MATCH($H$1,'файл остатки'!$A$5:$A$228,0),MATCH($B40,'файл остатки'!$A$5:$CX$5,0))</f>
        <v>#N/A</v>
      </c>
      <c r="BR40" s="254" t="e">
        <f>IF(BN$3='файл остатки'!$B$1,INDEX('файл остатки'!$A$5:$CX$265,MATCH($C$1,'файл остатки'!$A$5:$A$228,0),MATCH($B40,'файл остатки'!$A$5:$CX$5,0)),BL40+BM40-BN40-BP40)</f>
        <v>#N/A</v>
      </c>
      <c r="BS40" s="230"/>
      <c r="BT40" s="229" t="e">
        <f t="shared" si="2"/>
        <v>#N/A</v>
      </c>
      <c r="BU40" s="264" t="s">
        <v>194</v>
      </c>
      <c r="BV40" s="247" t="e">
        <f>IF(ISERROR(INDEX('файл остатки'!$A$5:$CX$265,MATCH(BV$2,'файл остатки'!$A$5:$A$228,0),MATCH($B40,'файл остатки'!$A$5:$CX$5,0))),INDEX('файл остатки'!$A$100:$CX$265,MATCH(BT$3,'файл остатки'!$A$100:$A$228,0),MATCH($B40,'файл остатки'!$A$5:$CX$5,0)),INDEX('файл остатки'!$A$5:$CX$265,MATCH(BV$2,'файл остатки'!$A$5:$A$228,0),MATCH($B40,'файл остатки'!$A$5:$CX$5,0)))</f>
        <v>#N/A</v>
      </c>
      <c r="BW40" s="225" t="e">
        <f>INDEX('файл остатки'!$A$5:$CX$265,MATCH($H$1,'файл остатки'!$A$5:$A$228,0),MATCH($B40,'файл остатки'!$A$5:$CX$5,0))</f>
        <v>#N/A</v>
      </c>
      <c r="BX40" s="254" t="e">
        <f>IF(BT$3='файл остатки'!$B$1,INDEX('файл остатки'!$A$5:$CX$265,MATCH($C$1,'файл остатки'!$A$5:$A$228,0),MATCH($B40,'файл остатки'!$A$5:$CX$5,0)),BR40+BS40-BT40-BV40)</f>
        <v>#N/A</v>
      </c>
      <c r="BY40" s="230"/>
      <c r="BZ40" s="229" t="e">
        <f t="shared" si="3"/>
        <v>#N/A</v>
      </c>
      <c r="CA40" s="264" t="s">
        <v>194</v>
      </c>
      <c r="CB40" s="247" t="e">
        <f>IF(ISERROR(INDEX('файл остатки'!$A$5:$CX$265,MATCH(CB$2,'файл остатки'!$A$5:$A$228,0),MATCH($B40,'файл остатки'!$A$5:$CX$5,0))),INDEX('файл остатки'!$A$100:$CX$265,MATCH(BZ$3,'файл остатки'!$A$100:$A$228,0),MATCH($B40,'файл остатки'!$A$5:$CX$5,0)),INDEX('файл остатки'!$A$5:$CX$265,MATCH(CB$2,'файл остатки'!$A$5:$A$228,0),MATCH($B40,'файл остатки'!$A$5:$CX$5,0)))</f>
        <v>#N/A</v>
      </c>
      <c r="CC40" s="225" t="e">
        <f>INDEX('файл остатки'!$A$5:$CX$265,MATCH($H$1,'файл остатки'!$A$5:$A$228,0),MATCH($B40,'файл остатки'!$A$5:$CX$5,0))</f>
        <v>#N/A</v>
      </c>
      <c r="CD40" s="254" t="e">
        <f>IF(BZ$3='файл остатки'!$B$1,INDEX('файл остатки'!$A$5:$CX$265,MATCH($C$1,'файл остатки'!$A$5:$A$228,0),MATCH($B40,'файл остатки'!$A$5:$CX$5,0)),BX40+BY40-BZ40-CB40)</f>
        <v>#N/A</v>
      </c>
      <c r="CE40" s="230"/>
      <c r="CH40" s="229">
        <f t="shared" si="4"/>
        <v>-1780</v>
      </c>
      <c r="CI40" s="264" t="s">
        <v>194</v>
      </c>
      <c r="CJ40" s="229" t="e">
        <f t="shared" si="5"/>
        <v>#N/A</v>
      </c>
      <c r="CK40" s="264" t="s">
        <v>194</v>
      </c>
      <c r="CO40" s="235" t="e">
        <f>+INDEX('файл остатки'!$A$5:$CX$265,MATCH(CO$2,'файл остатки'!$A$5:$A$228,0),MATCH($B40,'файл остатки'!$A$5:$CX$5,0))</f>
        <v>#N/A</v>
      </c>
    </row>
    <row r="41" spans="1:93" ht="24" customHeight="1">
      <c r="A41" s="144"/>
      <c r="B41" s="232"/>
      <c r="C41" s="257"/>
      <c r="D41" s="261"/>
      <c r="E41" s="229">
        <v>0</v>
      </c>
      <c r="F41" s="226">
        <f>-(E40+E39)/'планирование суточное'!$K$46</f>
        <v>0.77647058823529413</v>
      </c>
      <c r="G41" s="247"/>
      <c r="H41" s="225"/>
      <c r="I41" s="254"/>
      <c r="J41" s="230"/>
      <c r="K41" s="229"/>
      <c r="L41" s="226">
        <f>-(K40+K39)/'планирование суточное'!$K$46</f>
        <v>0</v>
      </c>
      <c r="M41" s="247"/>
      <c r="N41" s="225"/>
      <c r="O41" s="254"/>
      <c r="P41" s="230"/>
      <c r="Q41" s="229">
        <v>0</v>
      </c>
      <c r="R41" s="226">
        <f>-(Q40+Q39)/'планирование суточное'!$K$46</f>
        <v>0</v>
      </c>
      <c r="S41" s="247"/>
      <c r="T41" s="225"/>
      <c r="U41" s="254"/>
      <c r="V41" s="230"/>
      <c r="W41" s="229"/>
      <c r="X41" s="226">
        <f>-(W40+W39)/'планирование суточное'!$K$46</f>
        <v>0.77647058823529413</v>
      </c>
      <c r="Y41" s="247"/>
      <c r="Z41" s="225"/>
      <c r="AA41" s="254"/>
      <c r="AB41" s="230"/>
      <c r="AC41" s="229"/>
      <c r="AD41" s="226">
        <f>-(AC40+AC39)/'планирование суточное'!$K$46</f>
        <v>0.77647058823529413</v>
      </c>
      <c r="AE41" s="247"/>
      <c r="AF41" s="225"/>
      <c r="AG41" s="254"/>
      <c r="AH41" s="230"/>
      <c r="AI41" s="229"/>
      <c r="AJ41" s="226">
        <f>-(AI40+AI39)/'планирование суточное'!$K$46</f>
        <v>0</v>
      </c>
      <c r="AK41" s="247"/>
      <c r="AL41" s="225"/>
      <c r="AM41" s="254"/>
      <c r="AN41" s="230"/>
      <c r="AO41" s="229"/>
      <c r="AP41" s="226">
        <f>-(AO40+AO39)/'планирование суточное'!$K$46</f>
        <v>0</v>
      </c>
      <c r="AQ41" s="247"/>
      <c r="AR41" s="225"/>
      <c r="AS41" s="254"/>
      <c r="AT41" s="230"/>
      <c r="AU41" s="229"/>
      <c r="AV41" s="226">
        <f>-(AU40+AU39)/'планирование суточное'!$K$46</f>
        <v>0.77647058823529413</v>
      </c>
      <c r="AW41" s="247"/>
      <c r="AX41" s="225"/>
      <c r="AY41" s="254"/>
      <c r="AZ41" s="230"/>
      <c r="BA41" s="229"/>
      <c r="BB41" s="226">
        <f>-(BA40+BA39)/'планирование суточное'!$K$46</f>
        <v>0</v>
      </c>
      <c r="BC41" s="247"/>
      <c r="BD41" s="225"/>
      <c r="BE41" s="254"/>
      <c r="BF41" s="230"/>
      <c r="BG41" s="229"/>
      <c r="BH41" s="226">
        <f>-(BG40+BG39)/'планирование суточное'!$K$46</f>
        <v>0</v>
      </c>
      <c r="BI41" s="247"/>
      <c r="BJ41" s="225"/>
      <c r="BK41" s="225"/>
      <c r="BL41" s="254"/>
      <c r="BM41" s="230"/>
      <c r="BN41" s="229"/>
      <c r="BO41" s="226" t="e">
        <f>-(BN40+BN39)/'планирование суточное'!$K$46</f>
        <v>#N/A</v>
      </c>
      <c r="BP41" s="247"/>
      <c r="BQ41" s="225"/>
      <c r="BR41" s="254"/>
      <c r="BS41" s="230"/>
      <c r="BT41" s="229"/>
      <c r="BU41" s="226" t="e">
        <f>-(BT40+BT39)/'планирование суточное'!$K$46</f>
        <v>#N/A</v>
      </c>
      <c r="BV41" s="247"/>
      <c r="BW41" s="225"/>
      <c r="BX41" s="254"/>
      <c r="BY41" s="230"/>
      <c r="BZ41" s="229"/>
      <c r="CA41" s="226" t="e">
        <f>-(BZ40+BZ39)/'планирование суточное'!$K$46</f>
        <v>#N/A</v>
      </c>
      <c r="CB41" s="247"/>
      <c r="CC41" s="225"/>
      <c r="CD41" s="254"/>
      <c r="CE41" s="230"/>
      <c r="CH41" s="229"/>
      <c r="CI41" s="226">
        <f>-(CH40+CH39)/'планирование суточное'!$K$46</f>
        <v>3.1058823529411765</v>
      </c>
      <c r="CJ41" s="229"/>
      <c r="CK41" s="226" t="e">
        <f>-(CJ40+CJ39)/'планирование суточное'!$K$46</f>
        <v>#N/A</v>
      </c>
      <c r="CO41" s="235"/>
    </row>
    <row r="42" spans="1:93" s="224" customFormat="1" ht="24" customHeight="1">
      <c r="C42" s="227"/>
      <c r="D42" s="221"/>
      <c r="E42" s="227"/>
      <c r="F42" s="263"/>
      <c r="G42" s="220"/>
      <c r="H42" s="220"/>
      <c r="I42" s="220"/>
      <c r="J42" s="228"/>
      <c r="K42" s="227"/>
      <c r="L42" s="263"/>
      <c r="M42" s="220"/>
      <c r="N42" s="220"/>
      <c r="O42" s="220"/>
      <c r="P42" s="228"/>
      <c r="Q42" s="227"/>
      <c r="R42" s="263"/>
      <c r="S42" s="220"/>
      <c r="T42" s="220"/>
      <c r="U42" s="220"/>
      <c r="V42" s="228"/>
      <c r="W42" s="227"/>
      <c r="X42" s="263"/>
      <c r="Y42" s="220"/>
      <c r="Z42" s="220"/>
      <c r="AA42" s="220"/>
      <c r="AB42" s="228"/>
      <c r="AC42" s="227"/>
      <c r="AD42" s="263"/>
      <c r="AE42" s="220"/>
      <c r="AF42" s="220"/>
      <c r="AG42" s="220"/>
      <c r="AH42" s="228"/>
      <c r="AI42" s="227"/>
      <c r="AJ42" s="263"/>
      <c r="AK42" s="220"/>
      <c r="AL42" s="220"/>
      <c r="AM42" s="220"/>
      <c r="AN42" s="228"/>
      <c r="AO42" s="227"/>
      <c r="AP42" s="263"/>
      <c r="AQ42" s="220"/>
      <c r="AR42" s="220"/>
      <c r="AS42" s="220"/>
      <c r="AT42" s="228"/>
      <c r="AU42" s="227"/>
      <c r="AV42" s="263"/>
      <c r="AW42" s="220"/>
      <c r="AX42" s="220"/>
      <c r="AY42" s="220"/>
      <c r="AZ42" s="228"/>
      <c r="BA42" s="227"/>
      <c r="BB42" s="263"/>
      <c r="BC42" s="220"/>
      <c r="BD42" s="220"/>
      <c r="BE42" s="220"/>
      <c r="BF42" s="228"/>
      <c r="BG42" s="227"/>
      <c r="BH42" s="263"/>
      <c r="BI42" s="220"/>
      <c r="BJ42" s="220"/>
      <c r="BK42" s="220"/>
      <c r="BL42" s="220"/>
      <c r="BM42" s="228"/>
      <c r="BN42" s="227"/>
      <c r="BO42" s="263"/>
      <c r="BP42" s="220"/>
      <c r="BQ42" s="220"/>
      <c r="BR42" s="220"/>
      <c r="BS42" s="228"/>
      <c r="BT42" s="227"/>
      <c r="BU42" s="263"/>
      <c r="BV42" s="220"/>
      <c r="BW42" s="220"/>
      <c r="BX42" s="220"/>
      <c r="BY42" s="228"/>
      <c r="BZ42" s="227"/>
      <c r="CA42" s="263"/>
      <c r="CB42" s="220"/>
      <c r="CC42" s="220"/>
      <c r="CD42" s="220"/>
      <c r="CE42" s="228"/>
      <c r="CH42" s="229"/>
      <c r="CI42" s="263"/>
      <c r="CJ42" s="229"/>
      <c r="CK42" s="263"/>
      <c r="CO42" s="275"/>
    </row>
    <row r="43" spans="1:93" ht="24" customHeight="1">
      <c r="A43" s="147" t="s">
        <v>46</v>
      </c>
      <c r="B43" s="219" t="s">
        <v>126</v>
      </c>
      <c r="C43" s="257" t="e">
        <f>INDEX('файл остатки'!$A$5:$CX$265,MATCH($C$1,'файл остатки'!$A$5:$A$228,0),MATCH(B43,'файл остатки'!$A$5:$CX$5,0))</f>
        <v>#N/A</v>
      </c>
      <c r="D43" s="261">
        <v>481</v>
      </c>
      <c r="E43" s="229"/>
      <c r="F43" s="220" t="s">
        <v>220</v>
      </c>
      <c r="G43" s="247" t="e">
        <f>IF(ISERROR(INDEX('файл остатки'!$A$5:$CX$265,MATCH(G$2,'файл остатки'!$A$5:$A$228,0),MATCH($B43,'файл остатки'!$A$5:$CX$5,0))),INDEX('файл остатки'!$A$100:$CX$265,MATCH(E$3,'файл остатки'!$A$100:$A$228,0),MATCH($B43,'файл остатки'!$A$5:$CX$5,0)),INDEX('файл остатки'!$A$5:$CX$265,MATCH(G$2,'файл остатки'!$A$5:$A$228,0),MATCH($B43,'файл остатки'!$A$5:$CX$5,0)))</f>
        <v>#N/A</v>
      </c>
      <c r="H43" s="225" t="e">
        <f>INDEX('файл остатки'!$A$5:$CX$265,MATCH($H$1,'файл остатки'!$A$5:$A$228,0),MATCH($B43,'файл остатки'!$A$5:$CX$5,0))</f>
        <v>#N/A</v>
      </c>
      <c r="I43" s="254" t="e">
        <f>IF(E$3='файл остатки'!$B$1,INDEX('файл остатки'!$A$5:$CX$265,MATCH($C$1,'файл остатки'!$A$5:$A$228,0),MATCH($B43,'файл остатки'!$A$5:$CX$5,0)),C43+D43-E43-G43)</f>
        <v>#N/A</v>
      </c>
      <c r="J43" s="230"/>
      <c r="K43" s="229">
        <v>-330</v>
      </c>
      <c r="L43" s="220" t="s">
        <v>220</v>
      </c>
      <c r="M43" s="247" t="e">
        <f>IF(ISERROR(INDEX('файл остатки'!$A$5:$CX$265,MATCH(M$2,'файл остатки'!$A$5:$A$228,0),MATCH($B43,'файл остатки'!$A$5:$CX$5,0))),INDEX('файл остатки'!$A$100:$CX$265,MATCH(K$3,'файл остатки'!$A$100:$A$228,0),MATCH($B43,'файл остатки'!$A$5:$CX$5,0)),INDEX('файл остатки'!$A$5:$CX$265,MATCH(M$2,'файл остатки'!$A$5:$A$228,0),MATCH($B43,'файл остатки'!$A$5:$CX$5,0)))</f>
        <v>#N/A</v>
      </c>
      <c r="N43" s="225" t="e">
        <f>INDEX('файл остатки'!$A$5:$CX$265,MATCH($H$1,'файл остатки'!$A$5:$A$228,0),MATCH($B43,'файл остатки'!$A$5:$CX$5,0))</f>
        <v>#N/A</v>
      </c>
      <c r="O43" s="254" t="e">
        <f>IF(K$3='файл остатки'!$B$1,INDEX('файл остатки'!$A$5:$CX$265,MATCH($C$1,'файл остатки'!$A$5:$A$228,0),MATCH($B43,'файл остатки'!$A$5:$CX$5,0)),I43+J43-K43-M43)</f>
        <v>#N/A</v>
      </c>
      <c r="P43" s="230"/>
      <c r="Q43" s="229">
        <v>-330</v>
      </c>
      <c r="R43" s="220" t="s">
        <v>220</v>
      </c>
      <c r="S43" s="247" t="e">
        <f>IF(ISERROR(INDEX('файл остатки'!$A$5:$CX$265,MATCH(S$2,'файл остатки'!$A$5:$A$228,0),MATCH($B43,'файл остатки'!$A$5:$CX$5,0))),INDEX('файл остатки'!$A$100:$CX$265,MATCH(Q$3,'файл остатки'!$A$100:$A$228,0),MATCH($B43,'файл остатки'!$A$5:$CX$5,0)),INDEX('файл остатки'!$A$5:$CX$265,MATCH(S$2,'файл остатки'!$A$5:$A$228,0),MATCH($B43,'файл остатки'!$A$5:$CX$5,0)))</f>
        <v>#N/A</v>
      </c>
      <c r="T43" s="225" t="e">
        <f>INDEX('файл остатки'!$A$5:$CX$265,MATCH($H$1,'файл остатки'!$A$5:$A$228,0),MATCH($B43,'файл остатки'!$A$5:$CX$5,0))</f>
        <v>#N/A</v>
      </c>
      <c r="U43" s="254" t="e">
        <f>IF(Q$3='файл остатки'!$B$1,INDEX('файл остатки'!$A$5:$CX$265,MATCH($C$1,'файл остатки'!$A$5:$A$228,0),MATCH($B43,'файл остатки'!$A$5:$CX$5,0)),O43+P43-Q43-S43)</f>
        <v>#N/A</v>
      </c>
      <c r="V43" s="230"/>
      <c r="W43" s="229"/>
      <c r="X43" s="220" t="s">
        <v>220</v>
      </c>
      <c r="Y43" s="247" t="e">
        <f>IF(ISERROR(INDEX('файл остатки'!$A$5:$CX$265,MATCH(Y$2,'файл остатки'!$A$5:$A$228,0),MATCH($B43,'файл остатки'!$A$5:$CX$5,0))),INDEX('файл остатки'!$A$100:$CX$265,MATCH(W$3,'файл остатки'!$A$100:$A$228,0),MATCH($B43,'файл остатки'!$A$5:$CX$5,0)),INDEX('файл остатки'!$A$5:$CX$265,MATCH(Y$2,'файл остатки'!$A$5:$A$228,0),MATCH($B43,'файл остатки'!$A$5:$CX$5,0)))</f>
        <v>#N/A</v>
      </c>
      <c r="Z43" s="225" t="e">
        <f>INDEX('файл остатки'!$A$5:$CX$265,MATCH($H$1,'файл остатки'!$A$5:$A$228,0),MATCH($B43,'файл остатки'!$A$5:$CX$5,0))</f>
        <v>#N/A</v>
      </c>
      <c r="AA43" s="254" t="e">
        <f>IF(W$3='файл остатки'!$B$1,INDEX('файл остатки'!$A$5:$CX$265,MATCH($C$1,'файл остатки'!$A$5:$A$228,0),MATCH($B43,'файл остатки'!$A$5:$CX$5,0)),U43+V43-W43-Y43)</f>
        <v>#N/A</v>
      </c>
      <c r="AB43" s="230"/>
      <c r="AC43" s="229">
        <v>-660</v>
      </c>
      <c r="AD43" s="220" t="s">
        <v>220</v>
      </c>
      <c r="AE43" s="247" t="e">
        <f>IF(ISERROR(INDEX('файл остатки'!$A$5:$CX$265,MATCH(AE$2,'файл остатки'!$A$5:$A$228,0),MATCH($B43,'файл остатки'!$A$5:$CX$5,0))),INDEX('файл остатки'!$A$100:$CX$265,MATCH(AC$3,'файл остатки'!$A$100:$A$228,0),MATCH($B43,'файл остатки'!$A$5:$CX$5,0)),INDEX('файл остатки'!$A$5:$CX$265,MATCH(AE$2,'файл остатки'!$A$5:$A$228,0),MATCH($B43,'файл остатки'!$A$5:$CX$5,0)))</f>
        <v>#N/A</v>
      </c>
      <c r="AF43" s="225" t="e">
        <f>INDEX('файл остатки'!$A$5:$CX$265,MATCH($H$1,'файл остатки'!$A$5:$A$228,0),MATCH($B43,'файл остатки'!$A$5:$CX$5,0))</f>
        <v>#N/A</v>
      </c>
      <c r="AG43" s="254" t="e">
        <f>IF(AC$3='файл остатки'!$B$1,INDEX('файл остатки'!$A$5:$CX$265,MATCH($C$1,'файл остатки'!$A$5:$A$228,0),MATCH($B43,'файл остатки'!$A$5:$CX$5,0)),AA43+AB43-AC43-AE43)</f>
        <v>#N/A</v>
      </c>
      <c r="AH43" s="230"/>
      <c r="AI43" s="229">
        <v>-660</v>
      </c>
      <c r="AJ43" s="220" t="s">
        <v>220</v>
      </c>
      <c r="AK43" s="247" t="e">
        <f>IF(ISERROR(INDEX('файл остатки'!$A$5:$CX$265,MATCH(AK$2,'файл остатки'!$A$5:$A$228,0),MATCH($B43,'файл остатки'!$A$5:$CX$5,0))),INDEX('файл остатки'!$A$100:$CX$265,MATCH(AI$3,'файл остатки'!$A$100:$A$228,0),MATCH($B43,'файл остатки'!$A$5:$CX$5,0)),INDEX('файл остатки'!$A$5:$CX$265,MATCH(AK$2,'файл остатки'!$A$5:$A$228,0),MATCH($B43,'файл остатки'!$A$5:$CX$5,0)))</f>
        <v>#N/A</v>
      </c>
      <c r="AL43" s="225" t="e">
        <f>INDEX('файл остатки'!$A$5:$CX$265,MATCH($H$1,'файл остатки'!$A$5:$A$228,0),MATCH($B43,'файл остатки'!$A$5:$CX$5,0))</f>
        <v>#N/A</v>
      </c>
      <c r="AM43" s="254" t="e">
        <f>IF(AI$3='файл остатки'!$B$1,INDEX('файл остатки'!$A$5:$CX$265,MATCH($C$1,'файл остатки'!$A$5:$A$228,0),MATCH($B43,'файл остатки'!$A$5:$CX$5,0)),AG43+AH43-AI43-AK43)</f>
        <v>#N/A</v>
      </c>
      <c r="AN43" s="230"/>
      <c r="AO43" s="229">
        <v>-660</v>
      </c>
      <c r="AP43" s="220" t="s">
        <v>220</v>
      </c>
      <c r="AQ43" s="247" t="e">
        <f>IF(ISERROR(INDEX('файл остатки'!$A$5:$CX$265,MATCH(AQ$2,'файл остатки'!$A$5:$A$228,0),MATCH($B43,'файл остатки'!$A$5:$CX$5,0))),INDEX('файл остатки'!$A$100:$CX$265,MATCH(AO$3,'файл остатки'!$A$100:$A$228,0),MATCH($B43,'файл остатки'!$A$5:$CX$5,0)),INDEX('файл остатки'!$A$5:$CX$265,MATCH(AQ$2,'файл остатки'!$A$5:$A$228,0),MATCH($B43,'файл остатки'!$A$5:$CX$5,0)))</f>
        <v>#N/A</v>
      </c>
      <c r="AR43" s="225" t="e">
        <f>INDEX('файл остатки'!$A$5:$CX$265,MATCH($H$1,'файл остатки'!$A$5:$A$228,0),MATCH($B43,'файл остатки'!$A$5:$CX$5,0))</f>
        <v>#N/A</v>
      </c>
      <c r="AS43" s="254" t="e">
        <f>IF(AO$3='файл остатки'!$B$1,INDEX('файл остатки'!$A$5:$CX$265,MATCH($C$1,'файл остатки'!$A$5:$A$228,0),MATCH($B43,'файл остатки'!$A$5:$CX$5,0)),AM43+AN43-AO43-AQ43)</f>
        <v>#N/A</v>
      </c>
      <c r="AT43" s="230"/>
      <c r="AU43" s="229"/>
      <c r="AV43" s="220" t="s">
        <v>191</v>
      </c>
      <c r="AW43" s="247" t="e">
        <f>IF(ISERROR(INDEX('файл остатки'!$A$5:$CX$265,MATCH(AW$2,'файл остатки'!$A$5:$A$228,0),MATCH($B43,'файл остатки'!$A$5:$CX$5,0))),INDEX('файл остатки'!$A$100:$CX$265,MATCH(AU$3,'файл остатки'!$A$100:$A$228,0),MATCH($B43,'файл остатки'!$A$5:$CX$5,0)),INDEX('файл остатки'!$A$5:$CX$265,MATCH(AW$2,'файл остатки'!$A$5:$A$228,0),MATCH($B43,'файл остатки'!$A$5:$CX$5,0)))</f>
        <v>#N/A</v>
      </c>
      <c r="AX43" s="225" t="e">
        <f>INDEX('файл остатки'!$A$5:$CX$265,MATCH($H$1,'файл остатки'!$A$5:$A$228,0),MATCH($B43,'файл остатки'!$A$5:$CX$5,0))</f>
        <v>#N/A</v>
      </c>
      <c r="AY43" s="254" t="e">
        <f>IF(AU$3='файл остатки'!$B$1,INDEX('файл остатки'!$A$5:$CX$265,MATCH($C$1,'файл остатки'!$A$5:$A$228,0),MATCH($B43,'файл остатки'!$A$5:$CX$5,0)),AS43+AT43-AU43-AW43)</f>
        <v>#N/A</v>
      </c>
      <c r="AZ43" s="230"/>
      <c r="BA43" s="229">
        <v>-660</v>
      </c>
      <c r="BB43" s="220" t="s">
        <v>191</v>
      </c>
      <c r="BC43" s="247" t="e">
        <f>IF(ISERROR(INDEX('файл остатки'!$A$5:$CX$265,MATCH(BC$2,'файл остатки'!$A$5:$A$228,0),MATCH($B43,'файл остатки'!$A$5:$CX$5,0))),INDEX('файл остатки'!$A$100:$CX$265,MATCH(BA$3,'файл остатки'!$A$100:$A$228,0),MATCH($B43,'файл остатки'!$A$5:$CX$5,0)),INDEX('файл остатки'!$A$5:$CX$265,MATCH(BC$2,'файл остатки'!$A$5:$A$228,0),MATCH($B43,'файл остатки'!$A$5:$CX$5,0)))</f>
        <v>#N/A</v>
      </c>
      <c r="BD43" s="225" t="e">
        <f>INDEX('файл остатки'!$A$5:$CX$265,MATCH($H$1,'файл остатки'!$A$5:$A$228,0),MATCH($B43,'файл остатки'!$A$5:$CX$5,0))</f>
        <v>#N/A</v>
      </c>
      <c r="BE43" s="254" t="e">
        <f>IF(BA$3='файл остатки'!$B$1,INDEX('файл остатки'!$A$5:$CX$265,MATCH($C$1,'файл остатки'!$A$5:$A$228,0),MATCH($B43,'файл остатки'!$A$5:$CX$5,0)),AY43+AZ43-BA43-BC43)</f>
        <v>#N/A</v>
      </c>
      <c r="BF43" s="230"/>
      <c r="BG43" s="229"/>
      <c r="BH43" s="220" t="s">
        <v>191</v>
      </c>
      <c r="BI43" s="247" t="e">
        <f>IF(ISERROR(INDEX('файл остатки'!$A$5:$CX$265,MATCH(BI$2,'файл остатки'!$A$5:$A$228,0),MATCH($B43,'файл остатки'!$A$5:$CX$5,0))),INDEX('файл остатки'!$A$100:$CX$265,MATCH(BG$3,'файл остатки'!$A$100:$A$228,0),MATCH($B43,'файл остатки'!$A$5:$CX$5,0)),INDEX('файл остатки'!$A$5:$CX$265,MATCH(BI$2,'файл остатки'!$A$5:$A$228,0),MATCH($B43,'файл остатки'!$A$5:$CX$5,0)))</f>
        <v>#N/A</v>
      </c>
      <c r="BJ43" s="225" t="e">
        <f>INDEX('файл остатки'!$A$5:$CX$265,MATCH($H$1,'файл остатки'!$A$5:$A$228,0),MATCH($B43,'файл остатки'!$A$5:$CX$5,0))</f>
        <v>#N/A</v>
      </c>
      <c r="BK43" s="225" t="e">
        <f t="shared" si="0"/>
        <v>#N/A</v>
      </c>
      <c r="BL43" s="254" t="e">
        <f>IF(BG$3='файл остатки'!$B$1,INDEX('файл остатки'!$A$5:$CX$265,MATCH($C$1,'файл остатки'!$A$5:$A$228,0),MATCH($B43,'файл остатки'!$A$5:$CX$5,0)),BE43+BF43-BG43-BI43)</f>
        <v>#N/A</v>
      </c>
      <c r="BM43" s="230"/>
      <c r="BN43" s="229" t="e">
        <f t="shared" si="1"/>
        <v>#N/A</v>
      </c>
      <c r="BO43" s="220" t="s">
        <v>191</v>
      </c>
      <c r="BP43" s="247" t="e">
        <f>IF(ISERROR(INDEX('файл остатки'!$A$5:$CX$265,MATCH(BP$2,'файл остатки'!$A$5:$A$228,0),MATCH($B43,'файл остатки'!$A$5:$CX$5,0))),INDEX('файл остатки'!$A$100:$CX$265,MATCH(BN$3,'файл остатки'!$A$100:$A$228,0),MATCH($B43,'файл остатки'!$A$5:$CX$5,0)),INDEX('файл остатки'!$A$5:$CX$265,MATCH(BP$2,'файл остатки'!$A$5:$A$228,0),MATCH($B43,'файл остатки'!$A$5:$CX$5,0)))</f>
        <v>#N/A</v>
      </c>
      <c r="BQ43" s="225" t="e">
        <f>INDEX('файл остатки'!$A$5:$CX$265,MATCH($H$1,'файл остатки'!$A$5:$A$228,0),MATCH($B43,'файл остатки'!$A$5:$CX$5,0))</f>
        <v>#N/A</v>
      </c>
      <c r="BR43" s="254" t="e">
        <f>IF(BN$3='файл остатки'!$B$1,INDEX('файл остатки'!$A$5:$CX$265,MATCH($C$1,'файл остатки'!$A$5:$A$228,0),MATCH($B43,'файл остатки'!$A$5:$CX$5,0)),BL43+BM43-BN43-BP43)</f>
        <v>#N/A</v>
      </c>
      <c r="BS43" s="230"/>
      <c r="BT43" s="229" t="e">
        <f t="shared" si="2"/>
        <v>#N/A</v>
      </c>
      <c r="BU43" s="220" t="s">
        <v>191</v>
      </c>
      <c r="BV43" s="247" t="e">
        <f>IF(ISERROR(INDEX('файл остатки'!$A$5:$CX$265,MATCH(BV$2,'файл остатки'!$A$5:$A$228,0),MATCH($B43,'файл остатки'!$A$5:$CX$5,0))),INDEX('файл остатки'!$A$100:$CX$265,MATCH(BT$3,'файл остатки'!$A$100:$A$228,0),MATCH($B43,'файл остатки'!$A$5:$CX$5,0)),INDEX('файл остатки'!$A$5:$CX$265,MATCH(BV$2,'файл остатки'!$A$5:$A$228,0),MATCH($B43,'файл остатки'!$A$5:$CX$5,0)))</f>
        <v>#N/A</v>
      </c>
      <c r="BW43" s="225" t="e">
        <f>INDEX('файл остатки'!$A$5:$CX$265,MATCH($H$1,'файл остатки'!$A$5:$A$228,0),MATCH($B43,'файл остатки'!$A$5:$CX$5,0))</f>
        <v>#N/A</v>
      </c>
      <c r="BX43" s="254" t="e">
        <f>IF(BT$3='файл остатки'!$B$1,INDEX('файл остатки'!$A$5:$CX$265,MATCH($C$1,'файл остатки'!$A$5:$A$228,0),MATCH($B43,'файл остатки'!$A$5:$CX$5,0)),BR43+BS43-BT43-BV43)</f>
        <v>#N/A</v>
      </c>
      <c r="BY43" s="230"/>
      <c r="BZ43" s="229" t="e">
        <f t="shared" si="3"/>
        <v>#N/A</v>
      </c>
      <c r="CA43" s="220" t="s">
        <v>191</v>
      </c>
      <c r="CB43" s="247" t="e">
        <f>IF(ISERROR(INDEX('файл остатки'!$A$5:$CX$265,MATCH(CB$2,'файл остатки'!$A$5:$A$228,0),MATCH($B43,'файл остатки'!$A$5:$CX$5,0))),INDEX('файл остатки'!$A$100:$CX$265,MATCH(BZ$3,'файл остатки'!$A$100:$A$228,0),MATCH($B43,'файл остатки'!$A$5:$CX$5,0)),INDEX('файл остатки'!$A$5:$CX$265,MATCH(CB$2,'файл остатки'!$A$5:$A$228,0),MATCH($B43,'файл остатки'!$A$5:$CX$5,0)))</f>
        <v>#N/A</v>
      </c>
      <c r="CC43" s="225" t="e">
        <f>INDEX('файл остатки'!$A$5:$CX$265,MATCH($H$1,'файл остатки'!$A$5:$A$228,0),MATCH($B43,'файл остатки'!$A$5:$CX$5,0))</f>
        <v>#N/A</v>
      </c>
      <c r="CD43" s="254" t="e">
        <f>IF(BZ$3='файл остатки'!$B$1,INDEX('файл остатки'!$A$5:$CX$265,MATCH($C$1,'файл остатки'!$A$5:$A$228,0),MATCH($B43,'файл остатки'!$A$5:$CX$5,0)),BX43+BY43-BZ43-CB43)</f>
        <v>#N/A</v>
      </c>
      <c r="CE43" s="230"/>
      <c r="CH43" s="229">
        <f t="shared" si="4"/>
        <v>-3300</v>
      </c>
      <c r="CI43" s="220" t="s">
        <v>191</v>
      </c>
      <c r="CJ43" s="229" t="e">
        <f t="shared" si="5"/>
        <v>#N/A</v>
      </c>
      <c r="CK43" s="220" t="s">
        <v>191</v>
      </c>
      <c r="CO43" s="235" t="e">
        <f>+INDEX('файл остатки'!$A$5:$CX$265,MATCH(CO$2,'файл остатки'!$A$5:$A$228,0),MATCH($B43,'файл остатки'!$A$5:$CX$5,0))</f>
        <v>#N/A</v>
      </c>
    </row>
    <row r="44" spans="1:93" ht="24" customHeight="1">
      <c r="A44" s="147" t="s">
        <v>20</v>
      </c>
      <c r="B44" s="219" t="s">
        <v>99</v>
      </c>
      <c r="C44" s="257" t="e">
        <f>INDEX('файл остатки'!$A$5:$CX$265,MATCH($C$1,'файл остатки'!$A$5:$A$228,0),MATCH(B44,'файл остатки'!$A$5:$CX$5,0))</f>
        <v>#N/A</v>
      </c>
      <c r="D44" s="261"/>
      <c r="E44" s="229">
        <v>-660</v>
      </c>
      <c r="F44" s="155">
        <f>-(E43)/'планирование суточное'!$K$53</f>
        <v>0</v>
      </c>
      <c r="G44" s="247" t="e">
        <f>IF(ISERROR(INDEX('файл остатки'!$A$5:$CX$265,MATCH(G$2,'файл остатки'!$A$5:$A$228,0),MATCH($B44,'файл остатки'!$A$5:$CX$5,0))),INDEX('файл остатки'!$A$100:$CX$265,MATCH(E$3,'файл остатки'!$A$100:$A$228,0),MATCH($B44,'файл остатки'!$A$5:$CX$5,0)),INDEX('файл остатки'!$A$5:$CX$265,MATCH(G$2,'файл остатки'!$A$5:$A$228,0),MATCH($B44,'файл остатки'!$A$5:$CX$5,0)))</f>
        <v>#N/A</v>
      </c>
      <c r="H44" s="225" t="e">
        <f>INDEX('файл остатки'!$A$5:$CX$265,MATCH($H$1,'файл остатки'!$A$5:$A$228,0),MATCH($B44,'файл остатки'!$A$5:$CX$5,0))</f>
        <v>#N/A</v>
      </c>
      <c r="I44" s="254" t="e">
        <f>IF(E$3='файл остатки'!$B$1,INDEX('файл остатки'!$A$5:$CX$265,MATCH($C$1,'файл остатки'!$A$5:$A$228,0),MATCH($B44,'файл остатки'!$A$5:$CX$5,0)),C44+D44-E44-G44)</f>
        <v>#N/A</v>
      </c>
      <c r="J44" s="230"/>
      <c r="K44" s="229">
        <v>-290</v>
      </c>
      <c r="L44" s="155">
        <f>-(K43)/'планирование суточное'!$K$53</f>
        <v>0.38823529411764707</v>
      </c>
      <c r="M44" s="247" t="e">
        <f>IF(ISERROR(INDEX('файл остатки'!$A$5:$CX$265,MATCH(M$2,'файл остатки'!$A$5:$A$228,0),MATCH($B44,'файл остатки'!$A$5:$CX$5,0))),INDEX('файл остатки'!$A$100:$CX$265,MATCH(K$3,'файл остатки'!$A$100:$A$228,0),MATCH($B44,'файл остатки'!$A$5:$CX$5,0)),INDEX('файл остатки'!$A$5:$CX$265,MATCH(M$2,'файл остатки'!$A$5:$A$228,0),MATCH($B44,'файл остатки'!$A$5:$CX$5,0)))</f>
        <v>#N/A</v>
      </c>
      <c r="N44" s="225" t="e">
        <f>INDEX('файл остатки'!$A$5:$CX$265,MATCH($H$1,'файл остатки'!$A$5:$A$228,0),MATCH($B44,'файл остатки'!$A$5:$CX$5,0))</f>
        <v>#N/A</v>
      </c>
      <c r="O44" s="254" t="e">
        <f>IF(K$3='файл остатки'!$B$1,INDEX('файл остатки'!$A$5:$CX$265,MATCH($C$1,'файл остатки'!$A$5:$A$228,0),MATCH($B44,'файл остатки'!$A$5:$CX$5,0)),I44+J44-K44-M44)</f>
        <v>#N/A</v>
      </c>
      <c r="P44" s="230"/>
      <c r="Q44" s="229"/>
      <c r="R44" s="155">
        <f>-(Q43)/'планирование суточное'!$K$53</f>
        <v>0.38823529411764707</v>
      </c>
      <c r="S44" s="247" t="e">
        <f>IF(ISERROR(INDEX('файл остатки'!$A$5:$CX$265,MATCH(S$2,'файл остатки'!$A$5:$A$228,0),MATCH($B44,'файл остатки'!$A$5:$CX$5,0))),INDEX('файл остатки'!$A$100:$CX$265,MATCH(Q$3,'файл остатки'!$A$100:$A$228,0),MATCH($B44,'файл остатки'!$A$5:$CX$5,0)),INDEX('файл остатки'!$A$5:$CX$265,MATCH(S$2,'файл остатки'!$A$5:$A$228,0),MATCH($B44,'файл остатки'!$A$5:$CX$5,0)))</f>
        <v>#N/A</v>
      </c>
      <c r="T44" s="225" t="e">
        <f>INDEX('файл остатки'!$A$5:$CX$265,MATCH($H$1,'файл остатки'!$A$5:$A$228,0),MATCH($B44,'файл остатки'!$A$5:$CX$5,0))</f>
        <v>#N/A</v>
      </c>
      <c r="U44" s="254" t="e">
        <f>IF(Q$3='файл остатки'!$B$1,INDEX('файл остатки'!$A$5:$CX$265,MATCH($C$1,'файл остатки'!$A$5:$A$228,0),MATCH($B44,'файл остатки'!$A$5:$CX$5,0)),O44+P44-Q44-S44)</f>
        <v>#N/A</v>
      </c>
      <c r="V44" s="230"/>
      <c r="W44" s="229"/>
      <c r="X44" s="155">
        <f>-(W43)/'планирование суточное'!$K$53</f>
        <v>0</v>
      </c>
      <c r="Y44" s="247" t="e">
        <f>IF(ISERROR(INDEX('файл остатки'!$A$5:$CX$265,MATCH(Y$2,'файл остатки'!$A$5:$A$228,0),MATCH($B44,'файл остатки'!$A$5:$CX$5,0))),INDEX('файл остатки'!$A$100:$CX$265,MATCH(W$3,'файл остатки'!$A$100:$A$228,0),MATCH($B44,'файл остатки'!$A$5:$CX$5,0)),INDEX('файл остатки'!$A$5:$CX$265,MATCH(Y$2,'файл остатки'!$A$5:$A$228,0),MATCH($B44,'файл остатки'!$A$5:$CX$5,0)))</f>
        <v>#N/A</v>
      </c>
      <c r="Z44" s="225" t="e">
        <f>INDEX('файл остатки'!$A$5:$CX$265,MATCH($H$1,'файл остатки'!$A$5:$A$228,0),MATCH($B44,'файл остатки'!$A$5:$CX$5,0))</f>
        <v>#N/A</v>
      </c>
      <c r="AA44" s="254" t="e">
        <f>IF(W$3='файл остатки'!$B$1,INDEX('файл остатки'!$A$5:$CX$265,MATCH($C$1,'файл остатки'!$A$5:$A$228,0),MATCH($B44,'файл остатки'!$A$5:$CX$5,0)),U44+V44-W44-Y44)</f>
        <v>#N/A</v>
      </c>
      <c r="AB44" s="230"/>
      <c r="AC44" s="229"/>
      <c r="AD44" s="155">
        <f>-(AC43)/'планирование суточное'!$K$53</f>
        <v>0.77647058823529413</v>
      </c>
      <c r="AE44" s="247" t="e">
        <f>IF(ISERROR(INDEX('файл остатки'!$A$5:$CX$265,MATCH(AE$2,'файл остатки'!$A$5:$A$228,0),MATCH($B44,'файл остатки'!$A$5:$CX$5,0))),INDEX('файл остатки'!$A$100:$CX$265,MATCH(AC$3,'файл остатки'!$A$100:$A$228,0),MATCH($B44,'файл остатки'!$A$5:$CX$5,0)),INDEX('файл остатки'!$A$5:$CX$265,MATCH(AE$2,'файл остатки'!$A$5:$A$228,0),MATCH($B44,'файл остатки'!$A$5:$CX$5,0)))</f>
        <v>#N/A</v>
      </c>
      <c r="AF44" s="225" t="e">
        <f>INDEX('файл остатки'!$A$5:$CX$265,MATCH($H$1,'файл остатки'!$A$5:$A$228,0),MATCH($B44,'файл остатки'!$A$5:$CX$5,0))</f>
        <v>#N/A</v>
      </c>
      <c r="AG44" s="254" t="e">
        <f>IF(AC$3='файл остатки'!$B$1,INDEX('файл остатки'!$A$5:$CX$265,MATCH($C$1,'файл остатки'!$A$5:$A$228,0),MATCH($B44,'файл остатки'!$A$5:$CX$5,0)),AA44+AB44-AC44-AE44)</f>
        <v>#N/A</v>
      </c>
      <c r="AH44" s="230"/>
      <c r="AI44" s="229"/>
      <c r="AJ44" s="155">
        <f>-(AI43)/'планирование суточное'!$K$53</f>
        <v>0.77647058823529413</v>
      </c>
      <c r="AK44" s="247" t="e">
        <f>IF(ISERROR(INDEX('файл остатки'!$A$5:$CX$265,MATCH(AK$2,'файл остатки'!$A$5:$A$228,0),MATCH($B44,'файл остатки'!$A$5:$CX$5,0))),INDEX('файл остатки'!$A$100:$CX$265,MATCH(AI$3,'файл остатки'!$A$100:$A$228,0),MATCH($B44,'файл остатки'!$A$5:$CX$5,0)),INDEX('файл остатки'!$A$5:$CX$265,MATCH(AK$2,'файл остатки'!$A$5:$A$228,0),MATCH($B44,'файл остатки'!$A$5:$CX$5,0)))</f>
        <v>#N/A</v>
      </c>
      <c r="AL44" s="225" t="e">
        <f>INDEX('файл остатки'!$A$5:$CX$265,MATCH($H$1,'файл остатки'!$A$5:$A$228,0),MATCH($B44,'файл остатки'!$A$5:$CX$5,0))</f>
        <v>#N/A</v>
      </c>
      <c r="AM44" s="254" t="e">
        <f>IF(AI$3='файл остатки'!$B$1,INDEX('файл остатки'!$A$5:$CX$265,MATCH($C$1,'файл остатки'!$A$5:$A$228,0),MATCH($B44,'файл остатки'!$A$5:$CX$5,0)),AG44+AH44-AI44-AK44)</f>
        <v>#N/A</v>
      </c>
      <c r="AN44" s="230"/>
      <c r="AO44" s="229"/>
      <c r="AP44" s="155">
        <f>-(AO43)/'планирование суточное'!$K$53</f>
        <v>0.77647058823529413</v>
      </c>
      <c r="AQ44" s="247" t="e">
        <f>IF(ISERROR(INDEX('файл остатки'!$A$5:$CX$265,MATCH(AQ$2,'файл остатки'!$A$5:$A$228,0),MATCH($B44,'файл остатки'!$A$5:$CX$5,0))),INDEX('файл остатки'!$A$100:$CX$265,MATCH(AO$3,'файл остатки'!$A$100:$A$228,0),MATCH($B44,'файл остатки'!$A$5:$CX$5,0)),INDEX('файл остатки'!$A$5:$CX$265,MATCH(AQ$2,'файл остатки'!$A$5:$A$228,0),MATCH($B44,'файл остатки'!$A$5:$CX$5,0)))</f>
        <v>#N/A</v>
      </c>
      <c r="AR44" s="225" t="e">
        <f>INDEX('файл остатки'!$A$5:$CX$265,MATCH($H$1,'файл остатки'!$A$5:$A$228,0),MATCH($B44,'файл остатки'!$A$5:$CX$5,0))</f>
        <v>#N/A</v>
      </c>
      <c r="AS44" s="254" t="e">
        <f>IF(AO$3='файл остатки'!$B$1,INDEX('файл остатки'!$A$5:$CX$265,MATCH($C$1,'файл остатки'!$A$5:$A$228,0),MATCH($B44,'файл остатки'!$A$5:$CX$5,0)),AM44+AN44-AO44-AQ44)</f>
        <v>#N/A</v>
      </c>
      <c r="AT44" s="230"/>
      <c r="AU44" s="229">
        <v>-660</v>
      </c>
      <c r="AV44" s="155">
        <f>-(AU43)/'планирование суточное'!$K$53</f>
        <v>0</v>
      </c>
      <c r="AW44" s="247" t="e">
        <f>IF(ISERROR(INDEX('файл остатки'!$A$5:$CX$265,MATCH(AW$2,'файл остатки'!$A$5:$A$228,0),MATCH($B44,'файл остатки'!$A$5:$CX$5,0))),INDEX('файл остатки'!$A$100:$CX$265,MATCH(AU$3,'файл остатки'!$A$100:$A$228,0),MATCH($B44,'файл остатки'!$A$5:$CX$5,0)),INDEX('файл остатки'!$A$5:$CX$265,MATCH(AW$2,'файл остатки'!$A$5:$A$228,0),MATCH($B44,'файл остатки'!$A$5:$CX$5,0)))</f>
        <v>#N/A</v>
      </c>
      <c r="AX44" s="225" t="e">
        <f>INDEX('файл остатки'!$A$5:$CX$265,MATCH($H$1,'файл остатки'!$A$5:$A$228,0),MATCH($B44,'файл остатки'!$A$5:$CX$5,0))</f>
        <v>#N/A</v>
      </c>
      <c r="AY44" s="254" t="e">
        <f>IF(AU$3='файл остатки'!$B$1,INDEX('файл остатки'!$A$5:$CX$265,MATCH($C$1,'файл остатки'!$A$5:$A$228,0),MATCH($B44,'файл остатки'!$A$5:$CX$5,0)),AS44+AT44-AU44-AW44)</f>
        <v>#N/A</v>
      </c>
      <c r="AZ44" s="230"/>
      <c r="BA44" s="229"/>
      <c r="BB44" s="155">
        <f>-(BA43)/'планирование суточное'!$K$53</f>
        <v>0.77647058823529413</v>
      </c>
      <c r="BC44" s="247" t="e">
        <f>IF(ISERROR(INDEX('файл остатки'!$A$5:$CX$265,MATCH(BC$2,'файл остатки'!$A$5:$A$228,0),MATCH($B44,'файл остатки'!$A$5:$CX$5,0))),INDEX('файл остатки'!$A$100:$CX$265,MATCH(BA$3,'файл остатки'!$A$100:$A$228,0),MATCH($B44,'файл остатки'!$A$5:$CX$5,0)),INDEX('файл остатки'!$A$5:$CX$265,MATCH(BC$2,'файл остатки'!$A$5:$A$228,0),MATCH($B44,'файл остатки'!$A$5:$CX$5,0)))</f>
        <v>#N/A</v>
      </c>
      <c r="BD44" s="225" t="e">
        <f>INDEX('файл остатки'!$A$5:$CX$265,MATCH($H$1,'файл остатки'!$A$5:$A$228,0),MATCH($B44,'файл остатки'!$A$5:$CX$5,0))</f>
        <v>#N/A</v>
      </c>
      <c r="BE44" s="254" t="e">
        <f>IF(BA$3='файл остатки'!$B$1,INDEX('файл остатки'!$A$5:$CX$265,MATCH($C$1,'файл остатки'!$A$5:$A$228,0),MATCH($B44,'файл остатки'!$A$5:$CX$5,0)),AY44+AZ44-BA44-BC44)</f>
        <v>#N/A</v>
      </c>
      <c r="BF44" s="230"/>
      <c r="BG44" s="229"/>
      <c r="BH44" s="155">
        <f>-(BG43)/'планирование суточное'!$K$53</f>
        <v>0</v>
      </c>
      <c r="BI44" s="247" t="e">
        <f>IF(ISERROR(INDEX('файл остатки'!$A$5:$CX$265,MATCH(BI$2,'файл остатки'!$A$5:$A$228,0),MATCH($B44,'файл остатки'!$A$5:$CX$5,0))),INDEX('файл остатки'!$A$100:$CX$265,MATCH(BG$3,'файл остатки'!$A$100:$A$228,0),MATCH($B44,'файл остатки'!$A$5:$CX$5,0)),INDEX('файл остатки'!$A$5:$CX$265,MATCH(BI$2,'файл остатки'!$A$5:$A$228,0),MATCH($B44,'файл остатки'!$A$5:$CX$5,0)))</f>
        <v>#N/A</v>
      </c>
      <c r="BJ44" s="225" t="e">
        <f>INDEX('файл остатки'!$A$5:$CX$265,MATCH($H$1,'файл остатки'!$A$5:$A$228,0),MATCH($B44,'файл остатки'!$A$5:$CX$5,0))</f>
        <v>#N/A</v>
      </c>
      <c r="BK44" s="225" t="e">
        <f t="shared" si="0"/>
        <v>#N/A</v>
      </c>
      <c r="BL44" s="254" t="e">
        <f>IF(BG$3='файл остатки'!$B$1,INDEX('файл остатки'!$A$5:$CX$265,MATCH($C$1,'файл остатки'!$A$5:$A$228,0),MATCH($B44,'файл остатки'!$A$5:$CX$5,0)),BE44+BF44-BG44-BI44)</f>
        <v>#N/A</v>
      </c>
      <c r="BM44" s="230"/>
      <c r="BN44" s="229" t="e">
        <f t="shared" si="1"/>
        <v>#N/A</v>
      </c>
      <c r="BO44" s="155" t="e">
        <f>-(BN43)/'планирование суточное'!$K$53</f>
        <v>#N/A</v>
      </c>
      <c r="BP44" s="247" t="e">
        <f>IF(ISERROR(INDEX('файл остатки'!$A$5:$CX$265,MATCH(BP$2,'файл остатки'!$A$5:$A$228,0),MATCH($B44,'файл остатки'!$A$5:$CX$5,0))),INDEX('файл остатки'!$A$100:$CX$265,MATCH(BN$3,'файл остатки'!$A$100:$A$228,0),MATCH($B44,'файл остатки'!$A$5:$CX$5,0)),INDEX('файл остатки'!$A$5:$CX$265,MATCH(BP$2,'файл остатки'!$A$5:$A$228,0),MATCH($B44,'файл остатки'!$A$5:$CX$5,0)))</f>
        <v>#N/A</v>
      </c>
      <c r="BQ44" s="225" t="e">
        <f>INDEX('файл остатки'!$A$5:$CX$265,MATCH($H$1,'файл остатки'!$A$5:$A$228,0),MATCH($B44,'файл остатки'!$A$5:$CX$5,0))</f>
        <v>#N/A</v>
      </c>
      <c r="BR44" s="254" t="e">
        <f>IF(BN$3='файл остатки'!$B$1,INDEX('файл остатки'!$A$5:$CX$265,MATCH($C$1,'файл остатки'!$A$5:$A$228,0),MATCH($B44,'файл остатки'!$A$5:$CX$5,0)),BL44+BM44-BN44-BP44)</f>
        <v>#N/A</v>
      </c>
      <c r="BS44" s="230"/>
      <c r="BT44" s="229" t="e">
        <f t="shared" si="2"/>
        <v>#N/A</v>
      </c>
      <c r="BU44" s="155" t="e">
        <f>-(BT43)/'планирование суточное'!$K$53</f>
        <v>#N/A</v>
      </c>
      <c r="BV44" s="247" t="e">
        <f>IF(ISERROR(INDEX('файл остатки'!$A$5:$CX$265,MATCH(BV$2,'файл остатки'!$A$5:$A$228,0),MATCH($B44,'файл остатки'!$A$5:$CX$5,0))),INDEX('файл остатки'!$A$100:$CX$265,MATCH(BT$3,'файл остатки'!$A$100:$A$228,0),MATCH($B44,'файл остатки'!$A$5:$CX$5,0)),INDEX('файл остатки'!$A$5:$CX$265,MATCH(BV$2,'файл остатки'!$A$5:$A$228,0),MATCH($B44,'файл остатки'!$A$5:$CX$5,0)))</f>
        <v>#N/A</v>
      </c>
      <c r="BW44" s="225" t="e">
        <f>INDEX('файл остатки'!$A$5:$CX$265,MATCH($H$1,'файл остатки'!$A$5:$A$228,0),MATCH($B44,'файл остатки'!$A$5:$CX$5,0))</f>
        <v>#N/A</v>
      </c>
      <c r="BX44" s="254" t="e">
        <f>IF(BT$3='файл остатки'!$B$1,INDEX('файл остатки'!$A$5:$CX$265,MATCH($C$1,'файл остатки'!$A$5:$A$228,0),MATCH($B44,'файл остатки'!$A$5:$CX$5,0)),BR44+BS44-BT44-BV44)</f>
        <v>#N/A</v>
      </c>
      <c r="BY44" s="230"/>
      <c r="BZ44" s="229" t="e">
        <f t="shared" si="3"/>
        <v>#N/A</v>
      </c>
      <c r="CA44" s="155" t="e">
        <f>-(BZ43)/'планирование суточное'!$K$53</f>
        <v>#N/A</v>
      </c>
      <c r="CB44" s="247" t="e">
        <f>IF(ISERROR(INDEX('файл остатки'!$A$5:$CX$265,MATCH(CB$2,'файл остатки'!$A$5:$A$228,0),MATCH($B44,'файл остатки'!$A$5:$CX$5,0))),INDEX('файл остатки'!$A$100:$CX$265,MATCH(BZ$3,'файл остатки'!$A$100:$A$228,0),MATCH($B44,'файл остатки'!$A$5:$CX$5,0)),INDEX('файл остатки'!$A$5:$CX$265,MATCH(CB$2,'файл остатки'!$A$5:$A$228,0),MATCH($B44,'файл остатки'!$A$5:$CX$5,0)))</f>
        <v>#N/A</v>
      </c>
      <c r="CC44" s="225" t="e">
        <f>INDEX('файл остатки'!$A$5:$CX$265,MATCH($H$1,'файл остатки'!$A$5:$A$228,0),MATCH($B44,'файл остатки'!$A$5:$CX$5,0))</f>
        <v>#N/A</v>
      </c>
      <c r="CD44" s="254" t="e">
        <f>IF(BZ$3='файл остатки'!$B$1,INDEX('файл остатки'!$A$5:$CX$265,MATCH($C$1,'файл остатки'!$A$5:$A$228,0),MATCH($B44,'файл остатки'!$A$5:$CX$5,0)),BX44+BY44-BZ44-CB44)</f>
        <v>#N/A</v>
      </c>
      <c r="CE44" s="230"/>
      <c r="CH44" s="229">
        <f t="shared" si="4"/>
        <v>-1610</v>
      </c>
      <c r="CI44" s="155">
        <f>-(CH43)/'планирование суточное'!$K$53</f>
        <v>3.8823529411764706</v>
      </c>
      <c r="CJ44" s="229" t="e">
        <f t="shared" si="5"/>
        <v>#N/A</v>
      </c>
      <c r="CK44" s="155" t="e">
        <f>-(CJ43)/'планирование суточное'!$K$53</f>
        <v>#N/A</v>
      </c>
      <c r="CO44" s="235" t="e">
        <f>+INDEX('файл остатки'!$A$5:$CX$265,MATCH(CO$2,'файл остатки'!$A$5:$A$228,0),MATCH($B44,'файл остатки'!$A$5:$CX$5,0))</f>
        <v>#N/A</v>
      </c>
    </row>
    <row r="45" spans="1:93" ht="24" customHeight="1">
      <c r="A45" s="147" t="s">
        <v>63</v>
      </c>
      <c r="B45" s="219" t="s">
        <v>147</v>
      </c>
      <c r="C45" s="257" t="e">
        <f>INDEX('файл остатки'!$A$5:$CX$265,MATCH($C$1,'файл остатки'!$A$5:$A$228,0),MATCH(B45,'файл остатки'!$A$5:$CX$5,0))</f>
        <v>#N/A</v>
      </c>
      <c r="D45" s="261"/>
      <c r="E45" s="229"/>
      <c r="F45" s="220" t="s">
        <v>199</v>
      </c>
      <c r="G45" s="247" t="e">
        <f>IF(ISERROR(INDEX('файл остатки'!$A$5:$CX$265,MATCH(G$2,'файл остатки'!$A$5:$A$228,0),MATCH($B45,'файл остатки'!$A$5:$CX$5,0))),INDEX('файл остатки'!$A$100:$CX$265,MATCH(E$3,'файл остатки'!$A$100:$A$228,0),MATCH($B45,'файл остатки'!$A$5:$CX$5,0)),INDEX('файл остатки'!$A$5:$CX$265,MATCH(G$2,'файл остатки'!$A$5:$A$228,0),MATCH($B45,'файл остатки'!$A$5:$CX$5,0)))</f>
        <v>#N/A</v>
      </c>
      <c r="H45" s="225" t="e">
        <f>INDEX('файл остатки'!$A$5:$CX$265,MATCH($H$1,'файл остатки'!$A$5:$A$228,0),MATCH($B45,'файл остатки'!$A$5:$CX$5,0))</f>
        <v>#N/A</v>
      </c>
      <c r="I45" s="254" t="e">
        <f>IF(E$3='файл остатки'!$B$1,INDEX('файл остатки'!$A$5:$CX$265,MATCH($C$1,'файл остатки'!$A$5:$A$228,0),MATCH($B45,'файл остатки'!$A$5:$CX$5,0)),C45+D45-E45-G45)</f>
        <v>#N/A</v>
      </c>
      <c r="J45" s="230"/>
      <c r="K45" s="229">
        <v>-30</v>
      </c>
      <c r="L45" s="220" t="s">
        <v>199</v>
      </c>
      <c r="M45" s="247" t="e">
        <f>IF(ISERROR(INDEX('файл остатки'!$A$5:$CX$265,MATCH(M$2,'файл остатки'!$A$5:$A$228,0),MATCH($B45,'файл остатки'!$A$5:$CX$5,0))),INDEX('файл остатки'!$A$100:$CX$265,MATCH(K$3,'файл остатки'!$A$100:$A$228,0),MATCH($B45,'файл остатки'!$A$5:$CX$5,0)),INDEX('файл остатки'!$A$5:$CX$265,MATCH(M$2,'файл остатки'!$A$5:$A$228,0),MATCH($B45,'файл остатки'!$A$5:$CX$5,0)))</f>
        <v>#N/A</v>
      </c>
      <c r="N45" s="225" t="e">
        <f>INDEX('файл остатки'!$A$5:$CX$265,MATCH($H$1,'файл остатки'!$A$5:$A$228,0),MATCH($B45,'файл остатки'!$A$5:$CX$5,0))</f>
        <v>#N/A</v>
      </c>
      <c r="O45" s="254" t="e">
        <f>IF(K$3='файл остатки'!$B$1,INDEX('файл остатки'!$A$5:$CX$265,MATCH($C$1,'файл остатки'!$A$5:$A$228,0),MATCH($B45,'файл остатки'!$A$5:$CX$5,0)),I45+J45-K45-M45)</f>
        <v>#N/A</v>
      </c>
      <c r="P45" s="230"/>
      <c r="Q45" s="229"/>
      <c r="R45" s="220" t="s">
        <v>199</v>
      </c>
      <c r="S45" s="247" t="e">
        <f>IF(ISERROR(INDEX('файл остатки'!$A$5:$CX$265,MATCH(S$2,'файл остатки'!$A$5:$A$228,0),MATCH($B45,'файл остатки'!$A$5:$CX$5,0))),INDEX('файл остатки'!$A$100:$CX$265,MATCH(Q$3,'файл остатки'!$A$100:$A$228,0),MATCH($B45,'файл остатки'!$A$5:$CX$5,0)),INDEX('файл остатки'!$A$5:$CX$265,MATCH(S$2,'файл остатки'!$A$5:$A$228,0),MATCH($B45,'файл остатки'!$A$5:$CX$5,0)))</f>
        <v>#N/A</v>
      </c>
      <c r="T45" s="225" t="e">
        <f>INDEX('файл остатки'!$A$5:$CX$265,MATCH($H$1,'файл остатки'!$A$5:$A$228,0),MATCH($B45,'файл остатки'!$A$5:$CX$5,0))</f>
        <v>#N/A</v>
      </c>
      <c r="U45" s="254" t="e">
        <f>IF(Q$3='файл остатки'!$B$1,INDEX('файл остатки'!$A$5:$CX$265,MATCH($C$1,'файл остатки'!$A$5:$A$228,0),MATCH($B45,'файл остатки'!$A$5:$CX$5,0)),O45+P45-Q45-S45)</f>
        <v>#N/A</v>
      </c>
      <c r="V45" s="230"/>
      <c r="W45" s="229">
        <v>-40</v>
      </c>
      <c r="X45" s="220" t="s">
        <v>199</v>
      </c>
      <c r="Y45" s="247" t="e">
        <f>IF(ISERROR(INDEX('файл остатки'!$A$5:$CX$265,MATCH(Y$2,'файл остатки'!$A$5:$A$228,0),MATCH($B45,'файл остатки'!$A$5:$CX$5,0))),INDEX('файл остатки'!$A$100:$CX$265,MATCH(W$3,'файл остатки'!$A$100:$A$228,0),MATCH($B45,'файл остатки'!$A$5:$CX$5,0)),INDEX('файл остатки'!$A$5:$CX$265,MATCH(Y$2,'файл остатки'!$A$5:$A$228,0),MATCH($B45,'файл остатки'!$A$5:$CX$5,0)))</f>
        <v>#N/A</v>
      </c>
      <c r="Z45" s="225" t="e">
        <f>INDEX('файл остатки'!$A$5:$CX$265,MATCH($H$1,'файл остатки'!$A$5:$A$228,0),MATCH($B45,'файл остатки'!$A$5:$CX$5,0))</f>
        <v>#N/A</v>
      </c>
      <c r="AA45" s="254" t="e">
        <f>IF(W$3='файл остатки'!$B$1,INDEX('файл остатки'!$A$5:$CX$265,MATCH($C$1,'файл остатки'!$A$5:$A$228,0),MATCH($B45,'файл остатки'!$A$5:$CX$5,0)),U45+V45-W45-Y45)</f>
        <v>#N/A</v>
      </c>
      <c r="AB45" s="230"/>
      <c r="AC45" s="229"/>
      <c r="AD45" s="220" t="s">
        <v>199</v>
      </c>
      <c r="AE45" s="247" t="e">
        <f>IF(ISERROR(INDEX('файл остатки'!$A$5:$CX$265,MATCH(AE$2,'файл остатки'!$A$5:$A$228,0),MATCH($B45,'файл остатки'!$A$5:$CX$5,0))),INDEX('файл остатки'!$A$100:$CX$265,MATCH(AC$3,'файл остатки'!$A$100:$A$228,0),MATCH($B45,'файл остатки'!$A$5:$CX$5,0)),INDEX('файл остатки'!$A$5:$CX$265,MATCH(AE$2,'файл остатки'!$A$5:$A$228,0),MATCH($B45,'файл остатки'!$A$5:$CX$5,0)))</f>
        <v>#N/A</v>
      </c>
      <c r="AF45" s="225" t="e">
        <f>INDEX('файл остатки'!$A$5:$CX$265,MATCH($H$1,'файл остатки'!$A$5:$A$228,0),MATCH($B45,'файл остатки'!$A$5:$CX$5,0))</f>
        <v>#N/A</v>
      </c>
      <c r="AG45" s="254" t="e">
        <f>IF(AC$3='файл остатки'!$B$1,INDEX('файл остатки'!$A$5:$CX$265,MATCH($C$1,'файл остатки'!$A$5:$A$228,0),MATCH($B45,'файл остатки'!$A$5:$CX$5,0)),AA45+AB45-AC45-AE45)</f>
        <v>#N/A</v>
      </c>
      <c r="AH45" s="230"/>
      <c r="AI45" s="229">
        <v>-50</v>
      </c>
      <c r="AJ45" s="220" t="s">
        <v>199</v>
      </c>
      <c r="AK45" s="247" t="e">
        <f>IF(ISERROR(INDEX('файл остатки'!$A$5:$CX$265,MATCH(AK$2,'файл остатки'!$A$5:$A$228,0),MATCH($B45,'файл остатки'!$A$5:$CX$5,0))),INDEX('файл остатки'!$A$100:$CX$265,MATCH(AI$3,'файл остатки'!$A$100:$A$228,0),MATCH($B45,'файл остатки'!$A$5:$CX$5,0)),INDEX('файл остатки'!$A$5:$CX$265,MATCH(AK$2,'файл остатки'!$A$5:$A$228,0),MATCH($B45,'файл остатки'!$A$5:$CX$5,0)))</f>
        <v>#N/A</v>
      </c>
      <c r="AL45" s="225" t="e">
        <f>INDEX('файл остатки'!$A$5:$CX$265,MATCH($H$1,'файл остатки'!$A$5:$A$228,0),MATCH($B45,'файл остатки'!$A$5:$CX$5,0))</f>
        <v>#N/A</v>
      </c>
      <c r="AM45" s="254" t="e">
        <f>IF(AI$3='файл остатки'!$B$1,INDEX('файл остатки'!$A$5:$CX$265,MATCH($C$1,'файл остатки'!$A$5:$A$228,0),MATCH($B45,'файл остатки'!$A$5:$CX$5,0)),AG45+AH45-AI45-AK45)</f>
        <v>#N/A</v>
      </c>
      <c r="AN45" s="230"/>
      <c r="AO45" s="229"/>
      <c r="AP45" s="220" t="s">
        <v>199</v>
      </c>
      <c r="AQ45" s="247" t="e">
        <f>IF(ISERROR(INDEX('файл остатки'!$A$5:$CX$265,MATCH(AQ$2,'файл остатки'!$A$5:$A$228,0),MATCH($B45,'файл остатки'!$A$5:$CX$5,0))),INDEX('файл остатки'!$A$100:$CX$265,MATCH(AO$3,'файл остатки'!$A$100:$A$228,0),MATCH($B45,'файл остатки'!$A$5:$CX$5,0)),INDEX('файл остатки'!$A$5:$CX$265,MATCH(AQ$2,'файл остатки'!$A$5:$A$228,0),MATCH($B45,'файл остатки'!$A$5:$CX$5,0)))</f>
        <v>#N/A</v>
      </c>
      <c r="AR45" s="225" t="e">
        <f>INDEX('файл остатки'!$A$5:$CX$265,MATCH($H$1,'файл остатки'!$A$5:$A$228,0),MATCH($B45,'файл остатки'!$A$5:$CX$5,0))</f>
        <v>#N/A</v>
      </c>
      <c r="AS45" s="254" t="e">
        <f>IF(AO$3='файл остатки'!$B$1,INDEX('файл остатки'!$A$5:$CX$265,MATCH($C$1,'файл остатки'!$A$5:$A$228,0),MATCH($B45,'файл остатки'!$A$5:$CX$5,0)),AM45+AN45-AO45-AQ45)</f>
        <v>#N/A</v>
      </c>
      <c r="AT45" s="230"/>
      <c r="AU45" s="229"/>
      <c r="AV45" s="220" t="s">
        <v>199</v>
      </c>
      <c r="AW45" s="247" t="e">
        <f>IF(ISERROR(INDEX('файл остатки'!$A$5:$CX$265,MATCH(AW$2,'файл остатки'!$A$5:$A$228,0),MATCH($B45,'файл остатки'!$A$5:$CX$5,0))),INDEX('файл остатки'!$A$100:$CX$265,MATCH(AU$3,'файл остатки'!$A$100:$A$228,0),MATCH($B45,'файл остатки'!$A$5:$CX$5,0)),INDEX('файл остатки'!$A$5:$CX$265,MATCH(AW$2,'файл остатки'!$A$5:$A$228,0),MATCH($B45,'файл остатки'!$A$5:$CX$5,0)))</f>
        <v>#N/A</v>
      </c>
      <c r="AX45" s="225" t="e">
        <f>INDEX('файл остатки'!$A$5:$CX$265,MATCH($H$1,'файл остатки'!$A$5:$A$228,0),MATCH($B45,'файл остатки'!$A$5:$CX$5,0))</f>
        <v>#N/A</v>
      </c>
      <c r="AY45" s="254" t="e">
        <f>IF(AU$3='файл остатки'!$B$1,INDEX('файл остатки'!$A$5:$CX$265,MATCH($C$1,'файл остатки'!$A$5:$A$228,0),MATCH($B45,'файл остатки'!$A$5:$CX$5,0)),AS45+AT45-AU45-AW45)</f>
        <v>#N/A</v>
      </c>
      <c r="AZ45" s="230"/>
      <c r="BA45" s="229"/>
      <c r="BB45" s="220" t="s">
        <v>199</v>
      </c>
      <c r="BC45" s="247" t="e">
        <f>IF(ISERROR(INDEX('файл остатки'!$A$5:$CX$265,MATCH(BC$2,'файл остатки'!$A$5:$A$228,0),MATCH($B45,'файл остатки'!$A$5:$CX$5,0))),INDEX('файл остатки'!$A$100:$CX$265,MATCH(BA$3,'файл остатки'!$A$100:$A$228,0),MATCH($B45,'файл остатки'!$A$5:$CX$5,0)),INDEX('файл остатки'!$A$5:$CX$265,MATCH(BC$2,'файл остатки'!$A$5:$A$228,0),MATCH($B45,'файл остатки'!$A$5:$CX$5,0)))</f>
        <v>#N/A</v>
      </c>
      <c r="BD45" s="225" t="e">
        <f>INDEX('файл остатки'!$A$5:$CX$265,MATCH($H$1,'файл остатки'!$A$5:$A$228,0),MATCH($B45,'файл остатки'!$A$5:$CX$5,0))</f>
        <v>#N/A</v>
      </c>
      <c r="BE45" s="254" t="e">
        <f>IF(BA$3='файл остатки'!$B$1,INDEX('файл остатки'!$A$5:$CX$265,MATCH($C$1,'файл остатки'!$A$5:$A$228,0),MATCH($B45,'файл остатки'!$A$5:$CX$5,0)),AY45+AZ45-BA45-BC45)</f>
        <v>#N/A</v>
      </c>
      <c r="BF45" s="230"/>
      <c r="BG45" s="229"/>
      <c r="BH45" s="220" t="s">
        <v>199</v>
      </c>
      <c r="BI45" s="247" t="e">
        <f>IF(ISERROR(INDEX('файл остатки'!$A$5:$CX$265,MATCH(BI$2,'файл остатки'!$A$5:$A$228,0),MATCH($B45,'файл остатки'!$A$5:$CX$5,0))),INDEX('файл остатки'!$A$100:$CX$265,MATCH(BG$3,'файл остатки'!$A$100:$A$228,0),MATCH($B45,'файл остатки'!$A$5:$CX$5,0)),INDEX('файл остатки'!$A$5:$CX$265,MATCH(BI$2,'файл остатки'!$A$5:$A$228,0),MATCH($B45,'файл остатки'!$A$5:$CX$5,0)))</f>
        <v>#N/A</v>
      </c>
      <c r="BJ45" s="225" t="e">
        <f>INDEX('файл остатки'!$A$5:$CX$265,MATCH($H$1,'файл остатки'!$A$5:$A$228,0),MATCH($B45,'файл остатки'!$A$5:$CX$5,0))</f>
        <v>#N/A</v>
      </c>
      <c r="BK45" s="225" t="e">
        <f t="shared" si="0"/>
        <v>#N/A</v>
      </c>
      <c r="BL45" s="254" t="e">
        <f>IF(BG$3='файл остатки'!$B$1,INDEX('файл остатки'!$A$5:$CX$265,MATCH($C$1,'файл остатки'!$A$5:$A$228,0),MATCH($B45,'файл остатки'!$A$5:$CX$5,0)),BE45+BF45-BG45-BI45)</f>
        <v>#N/A</v>
      </c>
      <c r="BM45" s="230"/>
      <c r="BN45" s="229" t="e">
        <f t="shared" si="1"/>
        <v>#N/A</v>
      </c>
      <c r="BO45" s="220" t="s">
        <v>199</v>
      </c>
      <c r="BP45" s="247" t="e">
        <f>IF(ISERROR(INDEX('файл остатки'!$A$5:$CX$265,MATCH(BP$2,'файл остатки'!$A$5:$A$228,0),MATCH($B45,'файл остатки'!$A$5:$CX$5,0))),INDEX('файл остатки'!$A$100:$CX$265,MATCH(BN$3,'файл остатки'!$A$100:$A$228,0),MATCH($B45,'файл остатки'!$A$5:$CX$5,0)),INDEX('файл остатки'!$A$5:$CX$265,MATCH(BP$2,'файл остатки'!$A$5:$A$228,0),MATCH($B45,'файл остатки'!$A$5:$CX$5,0)))</f>
        <v>#N/A</v>
      </c>
      <c r="BQ45" s="225" t="e">
        <f>INDEX('файл остатки'!$A$5:$CX$265,MATCH($H$1,'файл остатки'!$A$5:$A$228,0),MATCH($B45,'файл остатки'!$A$5:$CX$5,0))</f>
        <v>#N/A</v>
      </c>
      <c r="BR45" s="254" t="e">
        <f>IF(BN$3='файл остатки'!$B$1,INDEX('файл остатки'!$A$5:$CX$265,MATCH($C$1,'файл остатки'!$A$5:$A$228,0),MATCH($B45,'файл остатки'!$A$5:$CX$5,0)),BL45+BM45-BN45-BP45)</f>
        <v>#N/A</v>
      </c>
      <c r="BS45" s="230"/>
      <c r="BT45" s="229" t="e">
        <f t="shared" si="2"/>
        <v>#N/A</v>
      </c>
      <c r="BU45" s="220" t="s">
        <v>199</v>
      </c>
      <c r="BV45" s="247" t="e">
        <f>IF(ISERROR(INDEX('файл остатки'!$A$5:$CX$265,MATCH(BV$2,'файл остатки'!$A$5:$A$228,0),MATCH($B45,'файл остатки'!$A$5:$CX$5,0))),INDEX('файл остатки'!$A$100:$CX$265,MATCH(BT$3,'файл остатки'!$A$100:$A$228,0),MATCH($B45,'файл остатки'!$A$5:$CX$5,0)),INDEX('файл остатки'!$A$5:$CX$265,MATCH(BV$2,'файл остатки'!$A$5:$A$228,0),MATCH($B45,'файл остатки'!$A$5:$CX$5,0)))</f>
        <v>#N/A</v>
      </c>
      <c r="BW45" s="225" t="e">
        <f>INDEX('файл остатки'!$A$5:$CX$265,MATCH($H$1,'файл остатки'!$A$5:$A$228,0),MATCH($B45,'файл остатки'!$A$5:$CX$5,0))</f>
        <v>#N/A</v>
      </c>
      <c r="BX45" s="254" t="e">
        <f>IF(BT$3='файл остатки'!$B$1,INDEX('файл остатки'!$A$5:$CX$265,MATCH($C$1,'файл остатки'!$A$5:$A$228,0),MATCH($B45,'файл остатки'!$A$5:$CX$5,0)),BR45+BS45-BT45-BV45)</f>
        <v>#N/A</v>
      </c>
      <c r="BY45" s="230"/>
      <c r="BZ45" s="229" t="e">
        <f t="shared" si="3"/>
        <v>#N/A</v>
      </c>
      <c r="CA45" s="220" t="s">
        <v>199</v>
      </c>
      <c r="CB45" s="247" t="e">
        <f>IF(ISERROR(INDEX('файл остатки'!$A$5:$CX$265,MATCH(CB$2,'файл остатки'!$A$5:$A$228,0),MATCH($B45,'файл остатки'!$A$5:$CX$5,0))),INDEX('файл остатки'!$A$100:$CX$265,MATCH(BZ$3,'файл остатки'!$A$100:$A$228,0),MATCH($B45,'файл остатки'!$A$5:$CX$5,0)),INDEX('файл остатки'!$A$5:$CX$265,MATCH(CB$2,'файл остатки'!$A$5:$A$228,0),MATCH($B45,'файл остатки'!$A$5:$CX$5,0)))</f>
        <v>#N/A</v>
      </c>
      <c r="CC45" s="225" t="e">
        <f>INDEX('файл остатки'!$A$5:$CX$265,MATCH($H$1,'файл остатки'!$A$5:$A$228,0),MATCH($B45,'файл остатки'!$A$5:$CX$5,0))</f>
        <v>#N/A</v>
      </c>
      <c r="CD45" s="254" t="e">
        <f>IF(BZ$3='файл остатки'!$B$1,INDEX('файл остатки'!$A$5:$CX$265,MATCH($C$1,'файл остатки'!$A$5:$A$228,0),MATCH($B45,'файл остатки'!$A$5:$CX$5,0)),BX45+BY45-BZ45-CB45)</f>
        <v>#N/A</v>
      </c>
      <c r="CE45" s="230"/>
      <c r="CH45" s="229">
        <f t="shared" si="4"/>
        <v>-120</v>
      </c>
      <c r="CI45" s="220" t="s">
        <v>199</v>
      </c>
      <c r="CJ45" s="229" t="e">
        <f t="shared" si="5"/>
        <v>#N/A</v>
      </c>
      <c r="CK45" s="220" t="s">
        <v>199</v>
      </c>
      <c r="CO45" s="235" t="e">
        <f>+INDEX('файл остатки'!$A$5:$CX$265,MATCH(CO$2,'файл остатки'!$A$5:$A$228,0),MATCH($B45,'файл остатки'!$A$5:$CX$5,0))</f>
        <v>#N/A</v>
      </c>
    </row>
    <row r="46" spans="1:93" ht="24" customHeight="1">
      <c r="A46" s="147" t="s">
        <v>19</v>
      </c>
      <c r="B46" s="219" t="s">
        <v>122</v>
      </c>
      <c r="C46" s="257" t="e">
        <f>INDEX('файл остатки'!$A$5:$CX$265,MATCH($C$1,'файл остатки'!$A$5:$A$228,0),MATCH(B46,'файл остатки'!$A$5:$CX$5,0))</f>
        <v>#N/A</v>
      </c>
      <c r="D46" s="261"/>
      <c r="E46" s="229">
        <v>-330</v>
      </c>
      <c r="F46" s="155">
        <f>-(E44+E45)/'планирование суточное'!$K$53</f>
        <v>0.77647058823529413</v>
      </c>
      <c r="G46" s="247" t="e">
        <f>IF(ISERROR(INDEX('файл остатки'!$A$5:$CX$265,MATCH(G$2,'файл остатки'!$A$5:$A$228,0),MATCH($B46,'файл остатки'!$A$5:$CX$5,0))),INDEX('файл остатки'!$A$100:$CX$265,MATCH(E$3,'файл остатки'!$A$100:$A$228,0),MATCH($B46,'файл остатки'!$A$5:$CX$5,0)),INDEX('файл остатки'!$A$5:$CX$265,MATCH(G$2,'файл остатки'!$A$5:$A$228,0),MATCH($B46,'файл остатки'!$A$5:$CX$5,0)))</f>
        <v>#N/A</v>
      </c>
      <c r="H46" s="225" t="e">
        <f>INDEX('файл остатки'!$A$5:$CX$265,MATCH($H$1,'файл остатки'!$A$5:$A$228,0),MATCH($B46,'файл остатки'!$A$5:$CX$5,0))</f>
        <v>#N/A</v>
      </c>
      <c r="I46" s="254" t="e">
        <f>IF(E$3='файл остатки'!$B$1,INDEX('файл остатки'!$A$5:$CX$265,MATCH($C$1,'файл остатки'!$A$5:$A$228,0),MATCH($B46,'файл остатки'!$A$5:$CX$5,0)),C46+D46-E46-G46)</f>
        <v>#N/A</v>
      </c>
      <c r="J46" s="230"/>
      <c r="K46" s="229"/>
      <c r="L46" s="155">
        <f>-(K44+K45)/'планирование суточное'!$K$53</f>
        <v>0.37647058823529411</v>
      </c>
      <c r="M46" s="247" t="e">
        <f>IF(ISERROR(INDEX('файл остатки'!$A$5:$CX$265,MATCH(M$2,'файл остатки'!$A$5:$A$228,0),MATCH($B46,'файл остатки'!$A$5:$CX$5,0))),INDEX('файл остатки'!$A$100:$CX$265,MATCH(K$3,'файл остатки'!$A$100:$A$228,0),MATCH($B46,'файл остатки'!$A$5:$CX$5,0)),INDEX('файл остатки'!$A$5:$CX$265,MATCH(M$2,'файл остатки'!$A$5:$A$228,0),MATCH($B46,'файл остатки'!$A$5:$CX$5,0)))</f>
        <v>#N/A</v>
      </c>
      <c r="N46" s="225" t="e">
        <f>INDEX('файл остатки'!$A$5:$CX$265,MATCH($H$1,'файл остатки'!$A$5:$A$228,0),MATCH($B46,'файл остатки'!$A$5:$CX$5,0))</f>
        <v>#N/A</v>
      </c>
      <c r="O46" s="254" t="e">
        <f>IF(K$3='файл остатки'!$B$1,INDEX('файл остатки'!$A$5:$CX$265,MATCH($C$1,'файл остатки'!$A$5:$A$228,0),MATCH($B46,'файл остатки'!$A$5:$CX$5,0)),I46+J46-K46-M46)</f>
        <v>#N/A</v>
      </c>
      <c r="P46" s="230"/>
      <c r="Q46" s="229"/>
      <c r="R46" s="155">
        <f>-(Q44+Q45)/'планирование суточное'!$K$53</f>
        <v>0</v>
      </c>
      <c r="S46" s="247" t="e">
        <f>IF(ISERROR(INDEX('файл остатки'!$A$5:$CX$265,MATCH(S$2,'файл остатки'!$A$5:$A$228,0),MATCH($B46,'файл остатки'!$A$5:$CX$5,0))),INDEX('файл остатки'!$A$100:$CX$265,MATCH(Q$3,'файл остатки'!$A$100:$A$228,0),MATCH($B46,'файл остатки'!$A$5:$CX$5,0)),INDEX('файл остатки'!$A$5:$CX$265,MATCH(S$2,'файл остатки'!$A$5:$A$228,0),MATCH($B46,'файл остатки'!$A$5:$CX$5,0)))</f>
        <v>#N/A</v>
      </c>
      <c r="T46" s="225" t="e">
        <f>INDEX('файл остатки'!$A$5:$CX$265,MATCH($H$1,'файл остатки'!$A$5:$A$228,0),MATCH($B46,'файл остатки'!$A$5:$CX$5,0))</f>
        <v>#N/A</v>
      </c>
      <c r="U46" s="254" t="e">
        <f>IF(Q$3='файл остатки'!$B$1,INDEX('файл остатки'!$A$5:$CX$265,MATCH($C$1,'файл остатки'!$A$5:$A$228,0),MATCH($B46,'файл остатки'!$A$5:$CX$5,0)),O46+P46-Q46-S46)</f>
        <v>#N/A</v>
      </c>
      <c r="V46" s="230"/>
      <c r="W46" s="229">
        <v>-290</v>
      </c>
      <c r="X46" s="155">
        <f>-(W44+W45)/'планирование суточное'!$K$53</f>
        <v>4.7058823529411764E-2</v>
      </c>
      <c r="Y46" s="247" t="e">
        <f>IF(ISERROR(INDEX('файл остатки'!$A$5:$CX$265,MATCH(Y$2,'файл остатки'!$A$5:$A$228,0),MATCH($B46,'файл остатки'!$A$5:$CX$5,0))),INDEX('файл остатки'!$A$100:$CX$265,MATCH(W$3,'файл остатки'!$A$100:$A$228,0),MATCH($B46,'файл остатки'!$A$5:$CX$5,0)),INDEX('файл остатки'!$A$5:$CX$265,MATCH(Y$2,'файл остатки'!$A$5:$A$228,0),MATCH($B46,'файл остатки'!$A$5:$CX$5,0)))</f>
        <v>#N/A</v>
      </c>
      <c r="Z46" s="225" t="e">
        <f>INDEX('файл остатки'!$A$5:$CX$265,MATCH($H$1,'файл остатки'!$A$5:$A$228,0),MATCH($B46,'файл остатки'!$A$5:$CX$5,0))</f>
        <v>#N/A</v>
      </c>
      <c r="AA46" s="254" t="e">
        <f>IF(W$3='файл остатки'!$B$1,INDEX('файл остатки'!$A$5:$CX$265,MATCH($C$1,'файл остатки'!$A$5:$A$228,0),MATCH($B46,'файл остатки'!$A$5:$CX$5,0)),U46+V46-W46-Y46)</f>
        <v>#N/A</v>
      </c>
      <c r="AB46" s="230"/>
      <c r="AC46" s="229"/>
      <c r="AD46" s="155">
        <f>-(AC44+AC45)/'планирование суточное'!$K$53</f>
        <v>0</v>
      </c>
      <c r="AE46" s="247" t="e">
        <f>IF(ISERROR(INDEX('файл остатки'!$A$5:$CX$265,MATCH(AE$2,'файл остатки'!$A$5:$A$228,0),MATCH($B46,'файл остатки'!$A$5:$CX$5,0))),INDEX('файл остатки'!$A$100:$CX$265,MATCH(AC$3,'файл остатки'!$A$100:$A$228,0),MATCH($B46,'файл остатки'!$A$5:$CX$5,0)),INDEX('файл остатки'!$A$5:$CX$265,MATCH(AE$2,'файл остатки'!$A$5:$A$228,0),MATCH($B46,'файл остатки'!$A$5:$CX$5,0)))</f>
        <v>#N/A</v>
      </c>
      <c r="AF46" s="225" t="e">
        <f>INDEX('файл остатки'!$A$5:$CX$265,MATCH($H$1,'файл остатки'!$A$5:$A$228,0),MATCH($B46,'файл остатки'!$A$5:$CX$5,0))</f>
        <v>#N/A</v>
      </c>
      <c r="AG46" s="254" t="e">
        <f>IF(AC$3='файл остатки'!$B$1,INDEX('файл остатки'!$A$5:$CX$265,MATCH($C$1,'файл остатки'!$A$5:$A$228,0),MATCH($B46,'файл остатки'!$A$5:$CX$5,0)),AA46+AB46-AC46-AE46)</f>
        <v>#N/A</v>
      </c>
      <c r="AH46" s="230"/>
      <c r="AI46" s="229">
        <v>-60</v>
      </c>
      <c r="AJ46" s="155">
        <f>-(AI44+AI45)/'планирование суточное'!$K$53</f>
        <v>5.8823529411764705E-2</v>
      </c>
      <c r="AK46" s="247" t="e">
        <f>IF(ISERROR(INDEX('файл остатки'!$A$5:$CX$265,MATCH(AK$2,'файл остатки'!$A$5:$A$228,0),MATCH($B46,'файл остатки'!$A$5:$CX$5,0))),INDEX('файл остатки'!$A$100:$CX$265,MATCH(AI$3,'файл остатки'!$A$100:$A$228,0),MATCH($B46,'файл остатки'!$A$5:$CX$5,0)),INDEX('файл остатки'!$A$5:$CX$265,MATCH(AK$2,'файл остатки'!$A$5:$A$228,0),MATCH($B46,'файл остатки'!$A$5:$CX$5,0)))</f>
        <v>#N/A</v>
      </c>
      <c r="AL46" s="225" t="e">
        <f>INDEX('файл остатки'!$A$5:$CX$265,MATCH($H$1,'файл остатки'!$A$5:$A$228,0),MATCH($B46,'файл остатки'!$A$5:$CX$5,0))</f>
        <v>#N/A</v>
      </c>
      <c r="AM46" s="254" t="e">
        <f>IF(AI$3='файл остатки'!$B$1,INDEX('файл остатки'!$A$5:$CX$265,MATCH($C$1,'файл остатки'!$A$5:$A$228,0),MATCH($B46,'файл остатки'!$A$5:$CX$5,0)),AG46+AH46-AI46-AK46)</f>
        <v>#N/A</v>
      </c>
      <c r="AN46" s="230"/>
      <c r="AO46" s="229"/>
      <c r="AP46" s="155">
        <f>-(AO44+AO45)/'планирование суточное'!$K$53</f>
        <v>0</v>
      </c>
      <c r="AQ46" s="247" t="e">
        <f>IF(ISERROR(INDEX('файл остатки'!$A$5:$CX$265,MATCH(AQ$2,'файл остатки'!$A$5:$A$228,0),MATCH($B46,'файл остатки'!$A$5:$CX$5,0))),INDEX('файл остатки'!$A$100:$CX$265,MATCH(AO$3,'файл остатки'!$A$100:$A$228,0),MATCH($B46,'файл остатки'!$A$5:$CX$5,0)),INDEX('файл остатки'!$A$5:$CX$265,MATCH(AQ$2,'файл остатки'!$A$5:$A$228,0),MATCH($B46,'файл остатки'!$A$5:$CX$5,0)))</f>
        <v>#N/A</v>
      </c>
      <c r="AR46" s="225" t="e">
        <f>INDEX('файл остатки'!$A$5:$CX$265,MATCH($H$1,'файл остатки'!$A$5:$A$228,0),MATCH($B46,'файл остатки'!$A$5:$CX$5,0))</f>
        <v>#N/A</v>
      </c>
      <c r="AS46" s="254" t="e">
        <f>IF(AO$3='файл остатки'!$B$1,INDEX('файл остатки'!$A$5:$CX$265,MATCH($C$1,'файл остатки'!$A$5:$A$228,0),MATCH($B46,'файл остатки'!$A$5:$CX$5,0)),AM46+AN46-AO46-AQ46)</f>
        <v>#N/A</v>
      </c>
      <c r="AT46" s="230"/>
      <c r="AU46" s="229"/>
      <c r="AV46" s="155">
        <f>-(AU44+AU45)/'планирование суточное'!$K$53</f>
        <v>0.77647058823529413</v>
      </c>
      <c r="AW46" s="247" t="e">
        <f>IF(ISERROR(INDEX('файл остатки'!$A$5:$CX$265,MATCH(AW$2,'файл остатки'!$A$5:$A$228,0),MATCH($B46,'файл остатки'!$A$5:$CX$5,0))),INDEX('файл остатки'!$A$100:$CX$265,MATCH(AU$3,'файл остатки'!$A$100:$A$228,0),MATCH($B46,'файл остатки'!$A$5:$CX$5,0)),INDEX('файл остатки'!$A$5:$CX$265,MATCH(AW$2,'файл остатки'!$A$5:$A$228,0),MATCH($B46,'файл остатки'!$A$5:$CX$5,0)))</f>
        <v>#N/A</v>
      </c>
      <c r="AX46" s="225" t="e">
        <f>INDEX('файл остатки'!$A$5:$CX$265,MATCH($H$1,'файл остатки'!$A$5:$A$228,0),MATCH($B46,'файл остатки'!$A$5:$CX$5,0))</f>
        <v>#N/A</v>
      </c>
      <c r="AY46" s="254" t="e">
        <f>IF(AU$3='файл остатки'!$B$1,INDEX('файл остатки'!$A$5:$CX$265,MATCH($C$1,'файл остатки'!$A$5:$A$228,0),MATCH($B46,'файл остатки'!$A$5:$CX$5,0)),AS46+AT46-AU46-AW46)</f>
        <v>#N/A</v>
      </c>
      <c r="AZ46" s="230"/>
      <c r="BA46" s="229"/>
      <c r="BB46" s="155">
        <f>-(BA44+BA45)/'планирование суточное'!$K$53</f>
        <v>0</v>
      </c>
      <c r="BC46" s="247" t="e">
        <f>IF(ISERROR(INDEX('файл остатки'!$A$5:$CX$265,MATCH(BC$2,'файл остатки'!$A$5:$A$228,0),MATCH($B46,'файл остатки'!$A$5:$CX$5,0))),INDEX('файл остатки'!$A$100:$CX$265,MATCH(BA$3,'файл остатки'!$A$100:$A$228,0),MATCH($B46,'файл остатки'!$A$5:$CX$5,0)),INDEX('файл остатки'!$A$5:$CX$265,MATCH(BC$2,'файл остатки'!$A$5:$A$228,0),MATCH($B46,'файл остатки'!$A$5:$CX$5,0)))</f>
        <v>#N/A</v>
      </c>
      <c r="BD46" s="225" t="e">
        <f>INDEX('файл остатки'!$A$5:$CX$265,MATCH($H$1,'файл остатки'!$A$5:$A$228,0),MATCH($B46,'файл остатки'!$A$5:$CX$5,0))</f>
        <v>#N/A</v>
      </c>
      <c r="BE46" s="254" t="e">
        <f>IF(BA$3='файл остатки'!$B$1,INDEX('файл остатки'!$A$5:$CX$265,MATCH($C$1,'файл остатки'!$A$5:$A$228,0),MATCH($B46,'файл остатки'!$A$5:$CX$5,0)),AY46+AZ46-BA46-BC46)</f>
        <v>#N/A</v>
      </c>
      <c r="BF46" s="230"/>
      <c r="BG46" s="229"/>
      <c r="BH46" s="155">
        <f>-(BG44+BG45)/'планирование суточное'!$K$53</f>
        <v>0</v>
      </c>
      <c r="BI46" s="247" t="e">
        <f>IF(ISERROR(INDEX('файл остатки'!$A$5:$CX$265,MATCH(BI$2,'файл остатки'!$A$5:$A$228,0),MATCH($B46,'файл остатки'!$A$5:$CX$5,0))),INDEX('файл остатки'!$A$100:$CX$265,MATCH(BG$3,'файл остатки'!$A$100:$A$228,0),MATCH($B46,'файл остатки'!$A$5:$CX$5,0)),INDEX('файл остатки'!$A$5:$CX$265,MATCH(BI$2,'файл остатки'!$A$5:$A$228,0),MATCH($B46,'файл остатки'!$A$5:$CX$5,0)))</f>
        <v>#N/A</v>
      </c>
      <c r="BJ46" s="225" t="e">
        <f>INDEX('файл остатки'!$A$5:$CX$265,MATCH($H$1,'файл остатки'!$A$5:$A$228,0),MATCH($B46,'файл остатки'!$A$5:$CX$5,0))</f>
        <v>#N/A</v>
      </c>
      <c r="BK46" s="225" t="e">
        <f t="shared" si="0"/>
        <v>#N/A</v>
      </c>
      <c r="BL46" s="254" t="e">
        <f>IF(BG$3='файл остатки'!$B$1,INDEX('файл остатки'!$A$5:$CX$265,MATCH($C$1,'файл остатки'!$A$5:$A$228,0),MATCH($B46,'файл остатки'!$A$5:$CX$5,0)),BE46+BF46-BG46-BI46)</f>
        <v>#N/A</v>
      </c>
      <c r="BM46" s="230"/>
      <c r="BN46" s="229" t="e">
        <f t="shared" si="1"/>
        <v>#N/A</v>
      </c>
      <c r="BO46" s="155" t="e">
        <f>-(BN44+BN45)/'планирование суточное'!$K$53</f>
        <v>#N/A</v>
      </c>
      <c r="BP46" s="247" t="e">
        <f>IF(ISERROR(INDEX('файл остатки'!$A$5:$CX$265,MATCH(BP$2,'файл остатки'!$A$5:$A$228,0),MATCH($B46,'файл остатки'!$A$5:$CX$5,0))),INDEX('файл остатки'!$A$100:$CX$265,MATCH(BN$3,'файл остатки'!$A$100:$A$228,0),MATCH($B46,'файл остатки'!$A$5:$CX$5,0)),INDEX('файл остатки'!$A$5:$CX$265,MATCH(BP$2,'файл остатки'!$A$5:$A$228,0),MATCH($B46,'файл остатки'!$A$5:$CX$5,0)))</f>
        <v>#N/A</v>
      </c>
      <c r="BQ46" s="225" t="e">
        <f>INDEX('файл остатки'!$A$5:$CX$265,MATCH($H$1,'файл остатки'!$A$5:$A$228,0),MATCH($B46,'файл остатки'!$A$5:$CX$5,0))</f>
        <v>#N/A</v>
      </c>
      <c r="BR46" s="254" t="e">
        <f>IF(BN$3='файл остатки'!$B$1,INDEX('файл остатки'!$A$5:$CX$265,MATCH($C$1,'файл остатки'!$A$5:$A$228,0),MATCH($B46,'файл остатки'!$A$5:$CX$5,0)),BL46+BM46-BN46-BP46)</f>
        <v>#N/A</v>
      </c>
      <c r="BS46" s="230"/>
      <c r="BT46" s="229" t="e">
        <f t="shared" si="2"/>
        <v>#N/A</v>
      </c>
      <c r="BU46" s="155" t="e">
        <f>-(BT44+BT45)/'планирование суточное'!$K$53</f>
        <v>#N/A</v>
      </c>
      <c r="BV46" s="247" t="e">
        <f>IF(ISERROR(INDEX('файл остатки'!$A$5:$CX$265,MATCH(BV$2,'файл остатки'!$A$5:$A$228,0),MATCH($B46,'файл остатки'!$A$5:$CX$5,0))),INDEX('файл остатки'!$A$100:$CX$265,MATCH(BT$3,'файл остатки'!$A$100:$A$228,0),MATCH($B46,'файл остатки'!$A$5:$CX$5,0)),INDEX('файл остатки'!$A$5:$CX$265,MATCH(BV$2,'файл остатки'!$A$5:$A$228,0),MATCH($B46,'файл остатки'!$A$5:$CX$5,0)))</f>
        <v>#N/A</v>
      </c>
      <c r="BW46" s="225" t="e">
        <f>INDEX('файл остатки'!$A$5:$CX$265,MATCH($H$1,'файл остатки'!$A$5:$A$228,0),MATCH($B46,'файл остатки'!$A$5:$CX$5,0))</f>
        <v>#N/A</v>
      </c>
      <c r="BX46" s="254" t="e">
        <f>IF(BT$3='файл остатки'!$B$1,INDEX('файл остатки'!$A$5:$CX$265,MATCH($C$1,'файл остатки'!$A$5:$A$228,0),MATCH($B46,'файл остатки'!$A$5:$CX$5,0)),BR46+BS46-BT46-BV46)</f>
        <v>#N/A</v>
      </c>
      <c r="BY46" s="230"/>
      <c r="BZ46" s="229" t="e">
        <f t="shared" si="3"/>
        <v>#N/A</v>
      </c>
      <c r="CA46" s="155" t="e">
        <f>-(BZ44+BZ45)/'планирование суточное'!$K$53</f>
        <v>#N/A</v>
      </c>
      <c r="CB46" s="247" t="e">
        <f>IF(ISERROR(INDEX('файл остатки'!$A$5:$CX$265,MATCH(CB$2,'файл остатки'!$A$5:$A$228,0),MATCH($B46,'файл остатки'!$A$5:$CX$5,0))),INDEX('файл остатки'!$A$100:$CX$265,MATCH(BZ$3,'файл остатки'!$A$100:$A$228,0),MATCH($B46,'файл остатки'!$A$5:$CX$5,0)),INDEX('файл остатки'!$A$5:$CX$265,MATCH(CB$2,'файл остатки'!$A$5:$A$228,0),MATCH($B46,'файл остатки'!$A$5:$CX$5,0)))</f>
        <v>#N/A</v>
      </c>
      <c r="CC46" s="225" t="e">
        <f>INDEX('файл остатки'!$A$5:$CX$265,MATCH($H$1,'файл остатки'!$A$5:$A$228,0),MATCH($B46,'файл остатки'!$A$5:$CX$5,0))</f>
        <v>#N/A</v>
      </c>
      <c r="CD46" s="254" t="e">
        <f>IF(BZ$3='файл остатки'!$B$1,INDEX('файл остатки'!$A$5:$CX$265,MATCH($C$1,'файл остатки'!$A$5:$A$228,0),MATCH($B46,'файл остатки'!$A$5:$CX$5,0)),BX46+BY46-BZ46-CB46)</f>
        <v>#N/A</v>
      </c>
      <c r="CE46" s="230"/>
      <c r="CH46" s="229">
        <f t="shared" si="4"/>
        <v>-680</v>
      </c>
      <c r="CI46" s="155">
        <f>-(CH44+CH45)/'планирование суточное'!$K$53</f>
        <v>2.0352941176470587</v>
      </c>
      <c r="CJ46" s="229" t="e">
        <f t="shared" si="5"/>
        <v>#N/A</v>
      </c>
      <c r="CK46" s="155" t="e">
        <f>-(CJ44+CJ45)/'планирование суточное'!$K$53</f>
        <v>#N/A</v>
      </c>
      <c r="CO46" s="235" t="e">
        <f>+INDEX('файл остатки'!$A$5:$CX$265,MATCH(CO$2,'файл остатки'!$A$5:$A$228,0),MATCH($B46,'файл остатки'!$A$5:$CX$5,0))</f>
        <v>#N/A</v>
      </c>
    </row>
    <row r="47" spans="1:93" ht="24" customHeight="1">
      <c r="A47" s="147"/>
      <c r="B47" s="219"/>
      <c r="C47" s="257"/>
      <c r="D47" s="261"/>
      <c r="E47" s="229">
        <v>0</v>
      </c>
      <c r="F47" s="220" t="s">
        <v>192</v>
      </c>
      <c r="G47" s="247"/>
      <c r="H47" s="225"/>
      <c r="I47" s="254"/>
      <c r="J47" s="230"/>
      <c r="K47" s="229"/>
      <c r="L47" s="220" t="s">
        <v>192</v>
      </c>
      <c r="M47" s="247"/>
      <c r="N47" s="225"/>
      <c r="O47" s="254"/>
      <c r="P47" s="230"/>
      <c r="Q47" s="229">
        <v>0</v>
      </c>
      <c r="R47" s="220" t="s">
        <v>192</v>
      </c>
      <c r="S47" s="247"/>
      <c r="T47" s="225"/>
      <c r="U47" s="254"/>
      <c r="V47" s="230"/>
      <c r="W47" s="229"/>
      <c r="X47" s="220" t="s">
        <v>192</v>
      </c>
      <c r="Y47" s="247"/>
      <c r="Z47" s="225"/>
      <c r="AA47" s="254"/>
      <c r="AB47" s="230"/>
      <c r="AC47" s="229"/>
      <c r="AD47" s="220" t="s">
        <v>192</v>
      </c>
      <c r="AE47" s="247"/>
      <c r="AF47" s="225"/>
      <c r="AG47" s="254"/>
      <c r="AH47" s="230"/>
      <c r="AI47" s="229"/>
      <c r="AJ47" s="220" t="s">
        <v>192</v>
      </c>
      <c r="AK47" s="247"/>
      <c r="AL47" s="225"/>
      <c r="AM47" s="254"/>
      <c r="AN47" s="230"/>
      <c r="AO47" s="229"/>
      <c r="AP47" s="220" t="s">
        <v>192</v>
      </c>
      <c r="AQ47" s="247"/>
      <c r="AR47" s="225"/>
      <c r="AS47" s="254"/>
      <c r="AT47" s="230"/>
      <c r="AU47" s="229"/>
      <c r="AV47" s="220" t="s">
        <v>192</v>
      </c>
      <c r="AW47" s="247"/>
      <c r="AX47" s="225"/>
      <c r="AY47" s="254"/>
      <c r="AZ47" s="230"/>
      <c r="BA47" s="229"/>
      <c r="BB47" s="220" t="s">
        <v>192</v>
      </c>
      <c r="BC47" s="247"/>
      <c r="BD47" s="225"/>
      <c r="BE47" s="254"/>
      <c r="BF47" s="230"/>
      <c r="BG47" s="229"/>
      <c r="BH47" s="220" t="s">
        <v>192</v>
      </c>
      <c r="BI47" s="247"/>
      <c r="BJ47" s="225"/>
      <c r="BK47" s="225"/>
      <c r="BL47" s="254"/>
      <c r="BM47" s="230"/>
      <c r="BN47" s="229"/>
      <c r="BO47" s="220" t="s">
        <v>192</v>
      </c>
      <c r="BP47" s="247"/>
      <c r="BQ47" s="225"/>
      <c r="BR47" s="254"/>
      <c r="BS47" s="230"/>
      <c r="BT47" s="229"/>
      <c r="BU47" s="220" t="s">
        <v>192</v>
      </c>
      <c r="BV47" s="247"/>
      <c r="BW47" s="225"/>
      <c r="BX47" s="254">
        <f>IF(BT$3='файл остатки'!$B$1,INDEX('файл остатки'!$A$5:$CX$265,MATCH($C$1,'файл остатки'!$A$5:$A$228,0),MATCH($B47,'файл остатки'!$A$5:$CX$5,0)),BR47+BS47-BT47-BV47)</f>
        <v>0</v>
      </c>
      <c r="BY47" s="230"/>
      <c r="BZ47" s="229"/>
      <c r="CA47" s="220" t="s">
        <v>192</v>
      </c>
      <c r="CB47" s="247"/>
      <c r="CC47" s="225"/>
      <c r="CD47" s="254">
        <f>IF(BZ$3='файл остатки'!$B$1,INDEX('файл остатки'!$A$5:$CX$265,MATCH($C$1,'файл остатки'!$A$5:$A$228,0),MATCH($B47,'файл остатки'!$A$5:$CX$5,0)),BX47+BY47-BZ47-CB47)</f>
        <v>0</v>
      </c>
      <c r="CE47" s="230"/>
      <c r="CH47" s="229"/>
      <c r="CI47" s="220" t="s">
        <v>192</v>
      </c>
      <c r="CJ47" s="229"/>
      <c r="CK47" s="220" t="s">
        <v>192</v>
      </c>
      <c r="CO47" s="235"/>
    </row>
    <row r="48" spans="1:93" s="224" customFormat="1" ht="24" customHeight="1">
      <c r="C48" s="227"/>
      <c r="D48" s="221"/>
      <c r="E48" s="227"/>
      <c r="F48" s="155">
        <f>-E46/'планирование суточное'!$K$53</f>
        <v>0.38823529411764707</v>
      </c>
      <c r="G48" s="220"/>
      <c r="H48" s="220"/>
      <c r="I48" s="220"/>
      <c r="J48" s="228"/>
      <c r="K48" s="227"/>
      <c r="L48" s="155">
        <f>-K46/'планирование суточное'!$K$53</f>
        <v>0</v>
      </c>
      <c r="M48" s="220"/>
      <c r="N48" s="220"/>
      <c r="O48" s="220"/>
      <c r="P48" s="228"/>
      <c r="Q48" s="227"/>
      <c r="R48" s="155">
        <f>-Q46/'планирование суточное'!$K$53</f>
        <v>0</v>
      </c>
      <c r="S48" s="220"/>
      <c r="T48" s="220"/>
      <c r="U48" s="220"/>
      <c r="V48" s="228"/>
      <c r="W48" s="227"/>
      <c r="X48" s="155">
        <f>-W46/'планирование суточное'!$K$53</f>
        <v>0.3411764705882353</v>
      </c>
      <c r="Y48" s="220"/>
      <c r="Z48" s="220"/>
      <c r="AA48" s="220"/>
      <c r="AB48" s="228"/>
      <c r="AC48" s="227"/>
      <c r="AD48" s="155">
        <f>-AC46/'планирование суточное'!$K$53</f>
        <v>0</v>
      </c>
      <c r="AE48" s="220"/>
      <c r="AF48" s="220"/>
      <c r="AG48" s="220"/>
      <c r="AH48" s="228"/>
      <c r="AI48" s="227"/>
      <c r="AJ48" s="155">
        <f>-AI46/'планирование суточное'!$K$53</f>
        <v>7.0588235294117646E-2</v>
      </c>
      <c r="AK48" s="220"/>
      <c r="AL48" s="220"/>
      <c r="AM48" s="220"/>
      <c r="AN48" s="228"/>
      <c r="AO48" s="227"/>
      <c r="AP48" s="155">
        <f>-AO46/'планирование суточное'!$K$53</f>
        <v>0</v>
      </c>
      <c r="AQ48" s="220"/>
      <c r="AR48" s="220"/>
      <c r="AS48" s="220"/>
      <c r="AT48" s="228"/>
      <c r="AU48" s="227"/>
      <c r="AV48" s="155">
        <f>-AU46/'планирование суточное'!$K$53</f>
        <v>0</v>
      </c>
      <c r="AW48" s="220"/>
      <c r="AX48" s="220"/>
      <c r="AY48" s="220"/>
      <c r="AZ48" s="228"/>
      <c r="BA48" s="227"/>
      <c r="BB48" s="155">
        <f>-BA46/'планирование суточное'!$K$53</f>
        <v>0</v>
      </c>
      <c r="BC48" s="220"/>
      <c r="BD48" s="220"/>
      <c r="BE48" s="220"/>
      <c r="BF48" s="228"/>
      <c r="BG48" s="227"/>
      <c r="BH48" s="155">
        <f>-BG46/'планирование суточное'!$K$53</f>
        <v>0</v>
      </c>
      <c r="BI48" s="220"/>
      <c r="BJ48" s="220"/>
      <c r="BK48" s="220"/>
      <c r="BL48" s="220"/>
      <c r="BM48" s="228"/>
      <c r="BN48" s="227"/>
      <c r="BO48" s="155" t="e">
        <f>-BN46/'планирование суточное'!$K$53</f>
        <v>#N/A</v>
      </c>
      <c r="BP48" s="220"/>
      <c r="BQ48" s="220"/>
      <c r="BR48" s="220"/>
      <c r="BS48" s="228"/>
      <c r="BT48" s="227"/>
      <c r="BU48" s="155" t="e">
        <f>-BT46/'планирование суточное'!$K$53</f>
        <v>#N/A</v>
      </c>
      <c r="BV48" s="220"/>
      <c r="BW48" s="220"/>
      <c r="BX48" s="220"/>
      <c r="BY48" s="228"/>
      <c r="BZ48" s="227"/>
      <c r="CA48" s="155" t="e">
        <f>-BZ46/'планирование суточное'!$K$53</f>
        <v>#N/A</v>
      </c>
      <c r="CB48" s="220"/>
      <c r="CC48" s="220"/>
      <c r="CD48" s="220"/>
      <c r="CE48" s="228"/>
      <c r="CH48" s="229"/>
      <c r="CI48" s="155">
        <f>CH46/'планирование суточное'!$K$53</f>
        <v>-0.8</v>
      </c>
      <c r="CJ48" s="229"/>
      <c r="CK48" s="155" t="e">
        <f>CJ46/'планирование суточное'!$K$53</f>
        <v>#N/A</v>
      </c>
      <c r="CO48" s="235"/>
    </row>
    <row r="49" spans="1:93" ht="24" customHeight="1">
      <c r="A49" s="145" t="s">
        <v>19</v>
      </c>
      <c r="B49" s="215" t="s">
        <v>127</v>
      </c>
      <c r="C49" s="257" t="e">
        <f>INDEX('файл остатки'!$A$5:$CX$265,MATCH($C$1,'файл остатки'!$A$5:$A$228,0),MATCH(B49,'файл остатки'!$A$5:$CX$5,0))</f>
        <v>#N/A</v>
      </c>
      <c r="D49" s="261"/>
      <c r="E49" s="229">
        <v>-70</v>
      </c>
      <c r="F49" s="220"/>
      <c r="G49" s="247" t="e">
        <f>IF(ISERROR(INDEX('файл остатки'!$A$5:$CX$265,MATCH(G$2,'файл остатки'!$A$5:$A$228,0),MATCH($B49,'файл остатки'!$A$5:$CX$5,0))),INDEX('файл остатки'!$A$100:$CX$265,MATCH(E$3,'файл остатки'!$A$100:$A$228,0),MATCH($B49,'файл остатки'!$A$5:$CX$5,0)),INDEX('файл остатки'!$A$5:$CX$265,MATCH(G$2,'файл остатки'!$A$5:$A$228,0),MATCH($B49,'файл остатки'!$A$5:$CX$5,0)))</f>
        <v>#N/A</v>
      </c>
      <c r="H49" s="225" t="e">
        <f>INDEX('файл остатки'!$A$5:$CX$265,MATCH($H$1,'файл остатки'!$A$5:$A$228,0),MATCH($B49,'файл остатки'!$A$5:$CX$5,0))</f>
        <v>#N/A</v>
      </c>
      <c r="I49" s="254" t="e">
        <f>IF(E$3='файл остатки'!$B$1,INDEX('файл остатки'!$A$5:$CX$265,MATCH($C$1,'файл остатки'!$A$5:$A$228,0),MATCH($B49,'файл остатки'!$A$5:$CX$5,0)),C49+D49-E49-G49)</f>
        <v>#N/A</v>
      </c>
      <c r="J49" s="230"/>
      <c r="K49" s="229"/>
      <c r="L49" s="220"/>
      <c r="M49" s="247" t="e">
        <f>IF(ISERROR(INDEX('файл остатки'!$A$5:$CX$265,MATCH(M$2,'файл остатки'!$A$5:$A$228,0),MATCH($B49,'файл остатки'!$A$5:$CX$5,0))),INDEX('файл остатки'!$A$100:$CX$265,MATCH(K$3,'файл остатки'!$A$100:$A$228,0),MATCH($B49,'файл остатки'!$A$5:$CX$5,0)),INDEX('файл остатки'!$A$5:$CX$265,MATCH(M$2,'файл остатки'!$A$5:$A$228,0),MATCH($B49,'файл остатки'!$A$5:$CX$5,0)))</f>
        <v>#N/A</v>
      </c>
      <c r="N49" s="225" t="e">
        <f>INDEX('файл остатки'!$A$5:$CX$265,MATCH($H$1,'файл остатки'!$A$5:$A$228,0),MATCH($B49,'файл остатки'!$A$5:$CX$5,0))</f>
        <v>#N/A</v>
      </c>
      <c r="O49" s="254" t="e">
        <f>IF(K$3='файл остатки'!$B$1,INDEX('файл остатки'!$A$5:$CX$265,MATCH($C$1,'файл остатки'!$A$5:$A$228,0),MATCH($B49,'файл остатки'!$A$5:$CX$5,0)),I49+J49-K49-M49)</f>
        <v>#N/A</v>
      </c>
      <c r="P49" s="230"/>
      <c r="Q49" s="229">
        <v>-585</v>
      </c>
      <c r="R49" s="220"/>
      <c r="S49" s="247" t="e">
        <f>IF(ISERROR(INDEX('файл остатки'!$A$5:$CX$265,MATCH(S$2,'файл остатки'!$A$5:$A$228,0),MATCH($B49,'файл остатки'!$A$5:$CX$5,0))),INDEX('файл остатки'!$A$100:$CX$265,MATCH(Q$3,'файл остатки'!$A$100:$A$228,0),MATCH($B49,'файл остатки'!$A$5:$CX$5,0)),INDEX('файл остатки'!$A$5:$CX$265,MATCH(S$2,'файл остатки'!$A$5:$A$228,0),MATCH($B49,'файл остатки'!$A$5:$CX$5,0)))</f>
        <v>#N/A</v>
      </c>
      <c r="T49" s="225" t="e">
        <f>INDEX('файл остатки'!$A$5:$CX$265,MATCH($H$1,'файл остатки'!$A$5:$A$228,0),MATCH($B49,'файл остатки'!$A$5:$CX$5,0))</f>
        <v>#N/A</v>
      </c>
      <c r="U49" s="254" t="e">
        <f>IF(Q$3='файл остатки'!$B$1,INDEX('файл остатки'!$A$5:$CX$265,MATCH($C$1,'файл остатки'!$A$5:$A$228,0),MATCH($B49,'файл остатки'!$A$5:$CX$5,0)),O49+P49-Q49-S49)</f>
        <v>#N/A</v>
      </c>
      <c r="V49" s="230"/>
      <c r="W49" s="229"/>
      <c r="X49" s="220"/>
      <c r="Y49" s="247" t="e">
        <f>IF(ISERROR(INDEX('файл остатки'!$A$5:$CX$265,MATCH(Y$2,'файл остатки'!$A$5:$A$228,0),MATCH($B49,'файл остатки'!$A$5:$CX$5,0))),INDEX('файл остатки'!$A$100:$CX$265,MATCH(W$3,'файл остатки'!$A$100:$A$228,0),MATCH($B49,'файл остатки'!$A$5:$CX$5,0)),INDEX('файл остатки'!$A$5:$CX$265,MATCH(Y$2,'файл остатки'!$A$5:$A$228,0),MATCH($B49,'файл остатки'!$A$5:$CX$5,0)))</f>
        <v>#N/A</v>
      </c>
      <c r="Z49" s="225" t="e">
        <f>INDEX('файл остатки'!$A$5:$CX$265,MATCH($H$1,'файл остатки'!$A$5:$A$228,0),MATCH($B49,'файл остатки'!$A$5:$CX$5,0))</f>
        <v>#N/A</v>
      </c>
      <c r="AA49" s="254" t="e">
        <f>IF(W$3='файл остатки'!$B$1,INDEX('файл остатки'!$A$5:$CX$265,MATCH($C$1,'файл остатки'!$A$5:$A$228,0),MATCH($B49,'файл остатки'!$A$5:$CX$5,0)),U49+V49-W49-Y49)</f>
        <v>#N/A</v>
      </c>
      <c r="AB49" s="230"/>
      <c r="AC49" s="229"/>
      <c r="AD49" s="220"/>
      <c r="AE49" s="247" t="e">
        <f>IF(ISERROR(INDEX('файл остатки'!$A$5:$CX$265,MATCH(AE$2,'файл остатки'!$A$5:$A$228,0),MATCH($B49,'файл остатки'!$A$5:$CX$5,0))),INDEX('файл остатки'!$A$100:$CX$265,MATCH(AC$3,'файл остатки'!$A$100:$A$228,0),MATCH($B49,'файл остатки'!$A$5:$CX$5,0)),INDEX('файл остатки'!$A$5:$CX$265,MATCH(AE$2,'файл остатки'!$A$5:$A$228,0),MATCH($B49,'файл остатки'!$A$5:$CX$5,0)))</f>
        <v>#N/A</v>
      </c>
      <c r="AF49" s="225" t="e">
        <f>INDEX('файл остатки'!$A$5:$CX$265,MATCH($H$1,'файл остатки'!$A$5:$A$228,0),MATCH($B49,'файл остатки'!$A$5:$CX$5,0))</f>
        <v>#N/A</v>
      </c>
      <c r="AG49" s="254" t="e">
        <f>IF(AC$3='файл остатки'!$B$1,INDEX('файл остатки'!$A$5:$CX$265,MATCH($C$1,'файл остатки'!$A$5:$A$228,0),MATCH($B49,'файл остатки'!$A$5:$CX$5,0)),AA49+AB49-AC49-AE49)</f>
        <v>#N/A</v>
      </c>
      <c r="AH49" s="230"/>
      <c r="AI49" s="229">
        <v>-700</v>
      </c>
      <c r="AJ49" s="220"/>
      <c r="AK49" s="247" t="e">
        <f>IF(ISERROR(INDEX('файл остатки'!$A$5:$CX$265,MATCH(AK$2,'файл остатки'!$A$5:$A$228,0),MATCH($B49,'файл остатки'!$A$5:$CX$5,0))),INDEX('файл остатки'!$A$100:$CX$265,MATCH(AI$3,'файл остатки'!$A$100:$A$228,0),MATCH($B49,'файл остатки'!$A$5:$CX$5,0)),INDEX('файл остатки'!$A$5:$CX$265,MATCH(AK$2,'файл остатки'!$A$5:$A$228,0),MATCH($B49,'файл остатки'!$A$5:$CX$5,0)))</f>
        <v>#N/A</v>
      </c>
      <c r="AL49" s="225" t="e">
        <f>INDEX('файл остатки'!$A$5:$CX$265,MATCH($H$1,'файл остатки'!$A$5:$A$228,0),MATCH($B49,'файл остатки'!$A$5:$CX$5,0))</f>
        <v>#N/A</v>
      </c>
      <c r="AM49" s="254" t="e">
        <f>IF(AI$3='файл остатки'!$B$1,INDEX('файл остатки'!$A$5:$CX$265,MATCH($C$1,'файл остатки'!$A$5:$A$228,0),MATCH($B49,'файл остатки'!$A$5:$CX$5,0)),AG49+AH49-AI49-AK49)</f>
        <v>#N/A</v>
      </c>
      <c r="AN49" s="230"/>
      <c r="AO49" s="229">
        <v>-660</v>
      </c>
      <c r="AP49" s="220"/>
      <c r="AQ49" s="247" t="e">
        <f>IF(ISERROR(INDEX('файл остатки'!$A$5:$CX$265,MATCH(AQ$2,'файл остатки'!$A$5:$A$228,0),MATCH($B49,'файл остатки'!$A$5:$CX$5,0))),INDEX('файл остатки'!$A$100:$CX$265,MATCH(AO$3,'файл остатки'!$A$100:$A$228,0),MATCH($B49,'файл остатки'!$A$5:$CX$5,0)),INDEX('файл остатки'!$A$5:$CX$265,MATCH(AQ$2,'файл остатки'!$A$5:$A$228,0),MATCH($B49,'файл остатки'!$A$5:$CX$5,0)))</f>
        <v>#N/A</v>
      </c>
      <c r="AR49" s="225" t="e">
        <f>INDEX('файл остатки'!$A$5:$CX$265,MATCH($H$1,'файл остатки'!$A$5:$A$228,0),MATCH($B49,'файл остатки'!$A$5:$CX$5,0))</f>
        <v>#N/A</v>
      </c>
      <c r="AS49" s="254" t="e">
        <f>IF(AO$3='файл остатки'!$B$1,INDEX('файл остатки'!$A$5:$CX$265,MATCH($C$1,'файл остатки'!$A$5:$A$228,0),MATCH($B49,'файл остатки'!$A$5:$CX$5,0)),AM49+AN49-AO49-AQ49)</f>
        <v>#N/A</v>
      </c>
      <c r="AT49" s="230"/>
      <c r="AU49" s="229">
        <v>-660</v>
      </c>
      <c r="AV49" s="220"/>
      <c r="AW49" s="247" t="e">
        <f>IF(ISERROR(INDEX('файл остатки'!$A$5:$CX$265,MATCH(AW$2,'файл остатки'!$A$5:$A$228,0),MATCH($B49,'файл остатки'!$A$5:$CX$5,0))),INDEX('файл остатки'!$A$100:$CX$265,MATCH(AU$3,'файл остатки'!$A$100:$A$228,0),MATCH($B49,'файл остатки'!$A$5:$CX$5,0)),INDEX('файл остатки'!$A$5:$CX$265,MATCH(AW$2,'файл остатки'!$A$5:$A$228,0),MATCH($B49,'файл остатки'!$A$5:$CX$5,0)))</f>
        <v>#N/A</v>
      </c>
      <c r="AX49" s="225" t="e">
        <f>INDEX('файл остатки'!$A$5:$CX$265,MATCH($H$1,'файл остатки'!$A$5:$A$228,0),MATCH($B49,'файл остатки'!$A$5:$CX$5,0))</f>
        <v>#N/A</v>
      </c>
      <c r="AY49" s="254" t="e">
        <f>IF(AU$3='файл остатки'!$B$1,INDEX('файл остатки'!$A$5:$CX$265,MATCH($C$1,'файл остатки'!$A$5:$A$228,0),MATCH($B49,'файл остатки'!$A$5:$CX$5,0)),AS49+AT49-AU49-AW49)</f>
        <v>#N/A</v>
      </c>
      <c r="AZ49" s="230"/>
      <c r="BA49" s="229"/>
      <c r="BB49" s="220"/>
      <c r="BC49" s="247" t="e">
        <f>IF(ISERROR(INDEX('файл остатки'!$A$5:$CX$265,MATCH(BC$2,'файл остатки'!$A$5:$A$228,0),MATCH($B49,'файл остатки'!$A$5:$CX$5,0))),INDEX('файл остатки'!$A$100:$CX$265,MATCH(BA$3,'файл остатки'!$A$100:$A$228,0),MATCH($B49,'файл остатки'!$A$5:$CX$5,0)),INDEX('файл остатки'!$A$5:$CX$265,MATCH(BC$2,'файл остатки'!$A$5:$A$228,0),MATCH($B49,'файл остатки'!$A$5:$CX$5,0)))</f>
        <v>#N/A</v>
      </c>
      <c r="BD49" s="225" t="e">
        <f>INDEX('файл остатки'!$A$5:$CX$265,MATCH($H$1,'файл остатки'!$A$5:$A$228,0),MATCH($B49,'файл остатки'!$A$5:$CX$5,0))</f>
        <v>#N/A</v>
      </c>
      <c r="BE49" s="254" t="e">
        <f>IF(BA$3='файл остатки'!$B$1,INDEX('файл остатки'!$A$5:$CX$265,MATCH($C$1,'файл остатки'!$A$5:$A$228,0),MATCH($B49,'файл остатки'!$A$5:$CX$5,0)),AY49+AZ49-BA49-BC49)</f>
        <v>#N/A</v>
      </c>
      <c r="BF49" s="230"/>
      <c r="BG49" s="229">
        <v>-660</v>
      </c>
      <c r="BH49" s="220"/>
      <c r="BI49" s="247" t="e">
        <f>IF(ISERROR(INDEX('файл остатки'!$A$5:$CX$265,MATCH(BI$2,'файл остатки'!$A$5:$A$228,0),MATCH($B49,'файл остатки'!$A$5:$CX$5,0))),INDEX('файл остатки'!$A$100:$CX$265,MATCH(BG$3,'файл остатки'!$A$100:$A$228,0),MATCH($B49,'файл остатки'!$A$5:$CX$5,0)),INDEX('файл остатки'!$A$5:$CX$265,MATCH(BI$2,'файл остатки'!$A$5:$A$228,0),MATCH($B49,'файл остатки'!$A$5:$CX$5,0)))</f>
        <v>#N/A</v>
      </c>
      <c r="BJ49" s="225" t="e">
        <f>INDEX('файл остатки'!$A$5:$CX$265,MATCH($H$1,'файл остатки'!$A$5:$A$228,0),MATCH($B49,'файл остатки'!$A$5:$CX$5,0))</f>
        <v>#N/A</v>
      </c>
      <c r="BK49" s="225" t="e">
        <f t="shared" si="0"/>
        <v>#N/A</v>
      </c>
      <c r="BL49" s="254" t="e">
        <f>IF(BG$3='файл остатки'!$B$1,INDEX('файл остатки'!$A$5:$CX$265,MATCH($C$1,'файл остатки'!$A$5:$A$228,0),MATCH($B49,'файл остатки'!$A$5:$CX$5,0)),BE49+BF49-BG49-BI49)</f>
        <v>#N/A</v>
      </c>
      <c r="BM49" s="230"/>
      <c r="BN49" s="229" t="e">
        <f t="shared" si="1"/>
        <v>#N/A</v>
      </c>
      <c r="BO49" s="220"/>
      <c r="BP49" s="247" t="e">
        <f>IF(ISERROR(INDEX('файл остатки'!$A$5:$CX$265,MATCH(BP$2,'файл остатки'!$A$5:$A$228,0),MATCH($B49,'файл остатки'!$A$5:$CX$5,0))),INDEX('файл остатки'!$A$100:$CX$265,MATCH(BN$3,'файл остатки'!$A$100:$A$228,0),MATCH($B49,'файл остатки'!$A$5:$CX$5,0)),INDEX('файл остатки'!$A$5:$CX$265,MATCH(BP$2,'файл остатки'!$A$5:$A$228,0),MATCH($B49,'файл остатки'!$A$5:$CX$5,0)))</f>
        <v>#N/A</v>
      </c>
      <c r="BQ49" s="225" t="e">
        <f>INDEX('файл остатки'!$A$5:$CX$265,MATCH($H$1,'файл остатки'!$A$5:$A$228,0),MATCH($B49,'файл остатки'!$A$5:$CX$5,0))</f>
        <v>#N/A</v>
      </c>
      <c r="BR49" s="254" t="e">
        <f>IF(BN$3='файл остатки'!$B$1,INDEX('файл остатки'!$A$5:$CX$265,MATCH($C$1,'файл остатки'!$A$5:$A$228,0),MATCH($B49,'файл остатки'!$A$5:$CX$5,0)),BL49+BM49-BN49-BP49)</f>
        <v>#N/A</v>
      </c>
      <c r="BS49" s="230"/>
      <c r="BT49" s="229" t="e">
        <f t="shared" si="2"/>
        <v>#N/A</v>
      </c>
      <c r="BU49" s="220"/>
      <c r="BV49" s="247" t="e">
        <f>IF(ISERROR(INDEX('файл остатки'!$A$5:$CX$265,MATCH(BV$2,'файл остатки'!$A$5:$A$228,0),MATCH($B49,'файл остатки'!$A$5:$CX$5,0))),INDEX('файл остатки'!$A$100:$CX$265,MATCH(BT$3,'файл остатки'!$A$100:$A$228,0),MATCH($B49,'файл остатки'!$A$5:$CX$5,0)),INDEX('файл остатки'!$A$5:$CX$265,MATCH(BV$2,'файл остатки'!$A$5:$A$228,0),MATCH($B49,'файл остатки'!$A$5:$CX$5,0)))</f>
        <v>#N/A</v>
      </c>
      <c r="BW49" s="225" t="e">
        <f>INDEX('файл остатки'!$A$5:$CX$265,MATCH($H$1,'файл остатки'!$A$5:$A$228,0),MATCH($B49,'файл остатки'!$A$5:$CX$5,0))</f>
        <v>#N/A</v>
      </c>
      <c r="BX49" s="254" t="e">
        <f>IF(BT$3='файл остатки'!$B$1,INDEX('файл остатки'!$A$5:$CX$265,MATCH($C$1,'файл остатки'!$A$5:$A$228,0),MATCH($B49,'файл остатки'!$A$5:$CX$5,0)),BR49+BS49-BT49-BV49)</f>
        <v>#N/A</v>
      </c>
      <c r="BY49" s="230"/>
      <c r="BZ49" s="229" t="e">
        <f t="shared" si="3"/>
        <v>#N/A</v>
      </c>
      <c r="CA49" s="220"/>
      <c r="CB49" s="247" t="e">
        <f>IF(ISERROR(INDEX('файл остатки'!$A$5:$CX$265,MATCH(CB$2,'файл остатки'!$A$5:$A$228,0),MATCH($B49,'файл остатки'!$A$5:$CX$5,0))),INDEX('файл остатки'!$A$100:$CX$265,MATCH(BZ$3,'файл остатки'!$A$100:$A$228,0),MATCH($B49,'файл остатки'!$A$5:$CX$5,0)),INDEX('файл остатки'!$A$5:$CX$265,MATCH(CB$2,'файл остатки'!$A$5:$A$228,0),MATCH($B49,'файл остатки'!$A$5:$CX$5,0)))</f>
        <v>#N/A</v>
      </c>
      <c r="CC49" s="225" t="e">
        <f>INDEX('файл остатки'!$A$5:$CX$265,MATCH($H$1,'файл остатки'!$A$5:$A$228,0),MATCH($B49,'файл остатки'!$A$5:$CX$5,0))</f>
        <v>#N/A</v>
      </c>
      <c r="CD49" s="254" t="e">
        <f>IF(BZ$3='файл остатки'!$B$1,INDEX('файл остатки'!$A$5:$CX$265,MATCH($C$1,'файл остатки'!$A$5:$A$228,0),MATCH($B49,'файл остатки'!$A$5:$CX$5,0)),BX49+BY49-BZ49-CB49)</f>
        <v>#N/A</v>
      </c>
      <c r="CE49" s="230"/>
      <c r="CH49" s="229">
        <f t="shared" si="4"/>
        <v>-3335</v>
      </c>
      <c r="CI49" s="220"/>
      <c r="CJ49" s="229" t="e">
        <f t="shared" si="5"/>
        <v>#N/A</v>
      </c>
      <c r="CK49" s="220"/>
      <c r="CO49" s="235" t="e">
        <f>+INDEX('файл остатки'!$A$5:$CX$265,MATCH(CO$2,'файл остатки'!$A$5:$A$228,0),MATCH($B49,'файл остатки'!$A$5:$CX$5,0))</f>
        <v>#N/A</v>
      </c>
    </row>
    <row r="50" spans="1:93" ht="24" customHeight="1">
      <c r="A50" s="145" t="s">
        <v>19</v>
      </c>
      <c r="B50" s="215" t="s">
        <v>117</v>
      </c>
      <c r="C50" s="257" t="e">
        <f>INDEX('файл остатки'!$A$5:$CX$265,MATCH($C$1,'файл остатки'!$A$5:$A$228,0),MATCH(B50,'файл остатки'!$A$5:$CX$5,0))</f>
        <v>#N/A</v>
      </c>
      <c r="D50" s="261">
        <v>699</v>
      </c>
      <c r="E50" s="229">
        <v>-260</v>
      </c>
      <c r="F50" s="220" t="s">
        <v>221</v>
      </c>
      <c r="G50" s="247" t="e">
        <f>IF(ISERROR(INDEX('файл остатки'!$A$5:$CX$265,MATCH(G$2,'файл остатки'!$A$5:$A$228,0),MATCH($B50,'файл остатки'!$A$5:$CX$5,0))),INDEX('файл остатки'!$A$100:$CX$265,MATCH(E$3,'файл остатки'!$A$100:$A$228,0),MATCH($B50,'файл остатки'!$A$5:$CX$5,0)),INDEX('файл остатки'!$A$5:$CX$265,MATCH(G$2,'файл остатки'!$A$5:$A$228,0),MATCH($B50,'файл остатки'!$A$5:$CX$5,0)))</f>
        <v>#N/A</v>
      </c>
      <c r="H50" s="225" t="e">
        <f>INDEX('файл остатки'!$A$5:$CX$265,MATCH($H$1,'файл остатки'!$A$5:$A$228,0),MATCH($B50,'файл остатки'!$A$5:$CX$5,0))</f>
        <v>#N/A</v>
      </c>
      <c r="I50" s="254" t="e">
        <f>IF(E$3='файл остатки'!$B$1,INDEX('файл остатки'!$A$5:$CX$265,MATCH($C$1,'файл остатки'!$A$5:$A$228,0),MATCH($B50,'файл остатки'!$A$5:$CX$5,0)),C50+D50-E50-G50)</f>
        <v>#N/A</v>
      </c>
      <c r="J50" s="230"/>
      <c r="K50" s="229"/>
      <c r="L50" s="220" t="s">
        <v>221</v>
      </c>
      <c r="M50" s="247" t="e">
        <f>IF(ISERROR(INDEX('файл остатки'!$A$5:$CX$265,MATCH(M$2,'файл остатки'!$A$5:$A$228,0),MATCH($B50,'файл остатки'!$A$5:$CX$5,0))),INDEX('файл остатки'!$A$100:$CX$265,MATCH(K$3,'файл остатки'!$A$100:$A$228,0),MATCH($B50,'файл остатки'!$A$5:$CX$5,0)),INDEX('файл остатки'!$A$5:$CX$265,MATCH(M$2,'файл остатки'!$A$5:$A$228,0),MATCH($B50,'файл остатки'!$A$5:$CX$5,0)))</f>
        <v>#N/A</v>
      </c>
      <c r="N50" s="225" t="e">
        <f>INDEX('файл остатки'!$A$5:$CX$265,MATCH($H$1,'файл остатки'!$A$5:$A$228,0),MATCH($B50,'файл остатки'!$A$5:$CX$5,0))</f>
        <v>#N/A</v>
      </c>
      <c r="O50" s="254" t="e">
        <f>IF(K$3='файл остатки'!$B$1,INDEX('файл остатки'!$A$5:$CX$265,MATCH($C$1,'файл остатки'!$A$5:$A$228,0),MATCH($B50,'файл остатки'!$A$5:$CX$5,0)),I50+J50-K50-M50)</f>
        <v>#N/A</v>
      </c>
      <c r="P50" s="230"/>
      <c r="Q50" s="229">
        <v>-423</v>
      </c>
      <c r="R50" s="220" t="s">
        <v>221</v>
      </c>
      <c r="S50" s="247" t="e">
        <f>IF(ISERROR(INDEX('файл остатки'!$A$5:$CX$265,MATCH(S$2,'файл остатки'!$A$5:$A$228,0),MATCH($B50,'файл остатки'!$A$5:$CX$5,0))),INDEX('файл остатки'!$A$100:$CX$265,MATCH(Q$3,'файл остатки'!$A$100:$A$228,0),MATCH($B50,'файл остатки'!$A$5:$CX$5,0)),INDEX('файл остатки'!$A$5:$CX$265,MATCH(S$2,'файл остатки'!$A$5:$A$228,0),MATCH($B50,'файл остатки'!$A$5:$CX$5,0)))</f>
        <v>#N/A</v>
      </c>
      <c r="T50" s="225" t="e">
        <f>INDEX('файл остатки'!$A$5:$CX$265,MATCH($H$1,'файл остатки'!$A$5:$A$228,0),MATCH($B50,'файл остатки'!$A$5:$CX$5,0))</f>
        <v>#N/A</v>
      </c>
      <c r="U50" s="254" t="e">
        <f>IF(Q$3='файл остатки'!$B$1,INDEX('файл остатки'!$A$5:$CX$265,MATCH($C$1,'файл остатки'!$A$5:$A$228,0),MATCH($B50,'файл остатки'!$A$5:$CX$5,0)),O50+P50-Q50-S50)</f>
        <v>#N/A</v>
      </c>
      <c r="V50" s="230"/>
      <c r="W50" s="229"/>
      <c r="X50" s="220" t="s">
        <v>221</v>
      </c>
      <c r="Y50" s="247" t="e">
        <f>IF(ISERROR(INDEX('файл остатки'!$A$5:$CX$265,MATCH(Y$2,'файл остатки'!$A$5:$A$228,0),MATCH($B50,'файл остатки'!$A$5:$CX$5,0))),INDEX('файл остатки'!$A$100:$CX$265,MATCH(W$3,'файл остатки'!$A$100:$A$228,0),MATCH($B50,'файл остатки'!$A$5:$CX$5,0)),INDEX('файл остатки'!$A$5:$CX$265,MATCH(Y$2,'файл остатки'!$A$5:$A$228,0),MATCH($B50,'файл остатки'!$A$5:$CX$5,0)))</f>
        <v>#N/A</v>
      </c>
      <c r="Z50" s="225" t="e">
        <f>INDEX('файл остатки'!$A$5:$CX$265,MATCH($H$1,'файл остатки'!$A$5:$A$228,0),MATCH($B50,'файл остатки'!$A$5:$CX$5,0))</f>
        <v>#N/A</v>
      </c>
      <c r="AA50" s="254" t="e">
        <f>IF(W$3='файл остатки'!$B$1,INDEX('файл остатки'!$A$5:$CX$265,MATCH($C$1,'файл остатки'!$A$5:$A$228,0),MATCH($B50,'файл остатки'!$A$5:$CX$5,0)),U50+V50-W50-Y50)</f>
        <v>#N/A</v>
      </c>
      <c r="AB50" s="230"/>
      <c r="AC50" s="229"/>
      <c r="AD50" s="220" t="s">
        <v>221</v>
      </c>
      <c r="AE50" s="247" t="e">
        <f>IF(ISERROR(INDEX('файл остатки'!$A$5:$CX$265,MATCH(AE$2,'файл остатки'!$A$5:$A$228,0),MATCH($B50,'файл остатки'!$A$5:$CX$5,0))),INDEX('файл остатки'!$A$100:$CX$265,MATCH(AC$3,'файл остатки'!$A$100:$A$228,0),MATCH($B50,'файл остатки'!$A$5:$CX$5,0)),INDEX('файл остатки'!$A$5:$CX$265,MATCH(AE$2,'файл остатки'!$A$5:$A$228,0),MATCH($B50,'файл остатки'!$A$5:$CX$5,0)))</f>
        <v>#N/A</v>
      </c>
      <c r="AF50" s="225" t="e">
        <f>INDEX('файл остатки'!$A$5:$CX$265,MATCH($H$1,'файл остатки'!$A$5:$A$228,0),MATCH($B50,'файл остатки'!$A$5:$CX$5,0))</f>
        <v>#N/A</v>
      </c>
      <c r="AG50" s="254" t="e">
        <f>IF(AC$3='файл остатки'!$B$1,INDEX('файл остатки'!$A$5:$CX$265,MATCH($C$1,'файл остатки'!$A$5:$A$228,0),MATCH($B50,'файл остатки'!$A$5:$CX$5,0)),AA50+AB50-AC50-AE50)</f>
        <v>#N/A</v>
      </c>
      <c r="AH50" s="230"/>
      <c r="AI50" s="229">
        <v>-900</v>
      </c>
      <c r="AJ50" s="220" t="s">
        <v>221</v>
      </c>
      <c r="AK50" s="247" t="e">
        <f>IF(ISERROR(INDEX('файл остатки'!$A$5:$CX$265,MATCH(AK$2,'файл остатки'!$A$5:$A$228,0),MATCH($B50,'файл остатки'!$A$5:$CX$5,0))),INDEX('файл остатки'!$A$100:$CX$265,MATCH(AI$3,'файл остатки'!$A$100:$A$228,0),MATCH($B50,'файл остатки'!$A$5:$CX$5,0)),INDEX('файл остатки'!$A$5:$CX$265,MATCH(AK$2,'файл остатки'!$A$5:$A$228,0),MATCH($B50,'файл остатки'!$A$5:$CX$5,0)))</f>
        <v>#N/A</v>
      </c>
      <c r="AL50" s="225" t="e">
        <f>INDEX('файл остатки'!$A$5:$CX$265,MATCH($H$1,'файл остатки'!$A$5:$A$228,0),MATCH($B50,'файл остатки'!$A$5:$CX$5,0))</f>
        <v>#N/A</v>
      </c>
      <c r="AM50" s="254" t="e">
        <f>IF(AI$3='файл остатки'!$B$1,INDEX('файл остатки'!$A$5:$CX$265,MATCH($C$1,'файл остатки'!$A$5:$A$228,0),MATCH($B50,'файл остатки'!$A$5:$CX$5,0)),AG50+AH50-AI50-AK50)</f>
        <v>#N/A</v>
      </c>
      <c r="AN50" s="230"/>
      <c r="AO50" s="229"/>
      <c r="AP50" s="220" t="s">
        <v>221</v>
      </c>
      <c r="AQ50" s="247" t="e">
        <f>IF(ISERROR(INDEX('файл остатки'!$A$5:$CX$265,MATCH(AQ$2,'файл остатки'!$A$5:$A$228,0),MATCH($B50,'файл остатки'!$A$5:$CX$5,0))),INDEX('файл остатки'!$A$100:$CX$265,MATCH(AO$3,'файл остатки'!$A$100:$A$228,0),MATCH($B50,'файл остатки'!$A$5:$CX$5,0)),INDEX('файл остатки'!$A$5:$CX$265,MATCH(AQ$2,'файл остатки'!$A$5:$A$228,0),MATCH($B50,'файл остатки'!$A$5:$CX$5,0)))</f>
        <v>#N/A</v>
      </c>
      <c r="AR50" s="225" t="e">
        <f>INDEX('файл остатки'!$A$5:$CX$265,MATCH($H$1,'файл остатки'!$A$5:$A$228,0),MATCH($B50,'файл остатки'!$A$5:$CX$5,0))</f>
        <v>#N/A</v>
      </c>
      <c r="AS50" s="254" t="e">
        <f>IF(AO$3='файл остатки'!$B$1,INDEX('файл остатки'!$A$5:$CX$265,MATCH($C$1,'файл остатки'!$A$5:$A$228,0),MATCH($B50,'файл остатки'!$A$5:$CX$5,0)),AM50+AN50-AO50-AQ50)</f>
        <v>#N/A</v>
      </c>
      <c r="AT50" s="230"/>
      <c r="AU50" s="229">
        <v>-660</v>
      </c>
      <c r="AV50" s="220" t="s">
        <v>196</v>
      </c>
      <c r="AW50" s="247" t="e">
        <f>IF(ISERROR(INDEX('файл остатки'!$A$5:$CX$265,MATCH(AW$2,'файл остатки'!$A$5:$A$228,0),MATCH($B50,'файл остатки'!$A$5:$CX$5,0))),INDEX('файл остатки'!$A$100:$CX$265,MATCH(AU$3,'файл остатки'!$A$100:$A$228,0),MATCH($B50,'файл остатки'!$A$5:$CX$5,0)),INDEX('файл остатки'!$A$5:$CX$265,MATCH(AW$2,'файл остатки'!$A$5:$A$228,0),MATCH($B50,'файл остатки'!$A$5:$CX$5,0)))</f>
        <v>#N/A</v>
      </c>
      <c r="AX50" s="225" t="e">
        <f>INDEX('файл остатки'!$A$5:$CX$265,MATCH($H$1,'файл остатки'!$A$5:$A$228,0),MATCH($B50,'файл остатки'!$A$5:$CX$5,0))</f>
        <v>#N/A</v>
      </c>
      <c r="AY50" s="254" t="e">
        <f>IF(AU$3='файл остатки'!$B$1,INDEX('файл остатки'!$A$5:$CX$265,MATCH($C$1,'файл остатки'!$A$5:$A$228,0),MATCH($B50,'файл остатки'!$A$5:$CX$5,0)),AS50+AT50-AU50-AW50)</f>
        <v>#N/A</v>
      </c>
      <c r="AZ50" s="230"/>
      <c r="BA50" s="229"/>
      <c r="BB50" s="220" t="s">
        <v>196</v>
      </c>
      <c r="BC50" s="247" t="e">
        <f>IF(ISERROR(INDEX('файл остатки'!$A$5:$CX$265,MATCH(BC$2,'файл остатки'!$A$5:$A$228,0),MATCH($B50,'файл остатки'!$A$5:$CX$5,0))),INDEX('файл остатки'!$A$100:$CX$265,MATCH(BA$3,'файл остатки'!$A$100:$A$228,0),MATCH($B50,'файл остатки'!$A$5:$CX$5,0)),INDEX('файл остатки'!$A$5:$CX$265,MATCH(BC$2,'файл остатки'!$A$5:$A$228,0),MATCH($B50,'файл остатки'!$A$5:$CX$5,0)))</f>
        <v>#N/A</v>
      </c>
      <c r="BD50" s="225" t="e">
        <f>INDEX('файл остатки'!$A$5:$CX$265,MATCH($H$1,'файл остатки'!$A$5:$A$228,0),MATCH($B50,'файл остатки'!$A$5:$CX$5,0))</f>
        <v>#N/A</v>
      </c>
      <c r="BE50" s="254" t="e">
        <f>IF(BA$3='файл остатки'!$B$1,INDEX('файл остатки'!$A$5:$CX$265,MATCH($C$1,'файл остатки'!$A$5:$A$228,0),MATCH($B50,'файл остатки'!$A$5:$CX$5,0)),AY50+AZ50-BA50-BC50)</f>
        <v>#N/A</v>
      </c>
      <c r="BF50" s="230"/>
      <c r="BG50" s="229">
        <v>-660</v>
      </c>
      <c r="BH50" s="220" t="s">
        <v>196</v>
      </c>
      <c r="BI50" s="247" t="e">
        <f>IF(ISERROR(INDEX('файл остатки'!$A$5:$CX$265,MATCH(BI$2,'файл остатки'!$A$5:$A$228,0),MATCH($B50,'файл остатки'!$A$5:$CX$5,0))),INDEX('файл остатки'!$A$100:$CX$265,MATCH(BG$3,'файл остатки'!$A$100:$A$228,0),MATCH($B50,'файл остатки'!$A$5:$CX$5,0)),INDEX('файл остатки'!$A$5:$CX$265,MATCH(BI$2,'файл остатки'!$A$5:$A$228,0),MATCH($B50,'файл остатки'!$A$5:$CX$5,0)))</f>
        <v>#N/A</v>
      </c>
      <c r="BJ50" s="225" t="e">
        <f>INDEX('файл остатки'!$A$5:$CX$265,MATCH($H$1,'файл остатки'!$A$5:$A$228,0),MATCH($B50,'файл остатки'!$A$5:$CX$5,0))</f>
        <v>#N/A</v>
      </c>
      <c r="BK50" s="225" t="e">
        <f t="shared" si="0"/>
        <v>#N/A</v>
      </c>
      <c r="BL50" s="254" t="e">
        <f>IF(BG$3='файл остатки'!$B$1,INDEX('файл остатки'!$A$5:$CX$265,MATCH($C$1,'файл остатки'!$A$5:$A$228,0),MATCH($B50,'файл остатки'!$A$5:$CX$5,0)),BE50+BF50-BG50-BI50)</f>
        <v>#N/A</v>
      </c>
      <c r="BM50" s="230"/>
      <c r="BN50" s="229" t="e">
        <f t="shared" si="1"/>
        <v>#N/A</v>
      </c>
      <c r="BO50" s="220" t="s">
        <v>196</v>
      </c>
      <c r="BP50" s="247" t="e">
        <f>IF(ISERROR(INDEX('файл остатки'!$A$5:$CX$265,MATCH(BP$2,'файл остатки'!$A$5:$A$228,0),MATCH($B50,'файл остатки'!$A$5:$CX$5,0))),INDEX('файл остатки'!$A$100:$CX$265,MATCH(BN$3,'файл остатки'!$A$100:$A$228,0),MATCH($B50,'файл остатки'!$A$5:$CX$5,0)),INDEX('файл остатки'!$A$5:$CX$265,MATCH(BP$2,'файл остатки'!$A$5:$A$228,0),MATCH($B50,'файл остатки'!$A$5:$CX$5,0)))</f>
        <v>#N/A</v>
      </c>
      <c r="BQ50" s="225" t="e">
        <f>INDEX('файл остатки'!$A$5:$CX$265,MATCH($H$1,'файл остатки'!$A$5:$A$228,0),MATCH($B50,'файл остатки'!$A$5:$CX$5,0))</f>
        <v>#N/A</v>
      </c>
      <c r="BR50" s="254" t="e">
        <f>IF(BN$3='файл остатки'!$B$1,INDEX('файл остатки'!$A$5:$CX$265,MATCH($C$1,'файл остатки'!$A$5:$A$228,0),MATCH($B50,'файл остатки'!$A$5:$CX$5,0)),BL50+BM50-BN50-BP50)</f>
        <v>#N/A</v>
      </c>
      <c r="BS50" s="230"/>
      <c r="BT50" s="229" t="e">
        <f t="shared" si="2"/>
        <v>#N/A</v>
      </c>
      <c r="BU50" s="220" t="s">
        <v>196</v>
      </c>
      <c r="BV50" s="247" t="e">
        <f>IF(ISERROR(INDEX('файл остатки'!$A$5:$CX$265,MATCH(BV$2,'файл остатки'!$A$5:$A$228,0),MATCH($B50,'файл остатки'!$A$5:$CX$5,0))),INDEX('файл остатки'!$A$100:$CX$265,MATCH(BT$3,'файл остатки'!$A$100:$A$228,0),MATCH($B50,'файл остатки'!$A$5:$CX$5,0)),INDEX('файл остатки'!$A$5:$CX$265,MATCH(BV$2,'файл остатки'!$A$5:$A$228,0),MATCH($B50,'файл остатки'!$A$5:$CX$5,0)))</f>
        <v>#N/A</v>
      </c>
      <c r="BW50" s="225" t="e">
        <f>INDEX('файл остатки'!$A$5:$CX$265,MATCH($H$1,'файл остатки'!$A$5:$A$228,0),MATCH($B50,'файл остатки'!$A$5:$CX$5,0))</f>
        <v>#N/A</v>
      </c>
      <c r="BX50" s="254" t="e">
        <f>IF(BT$3='файл остатки'!$B$1,INDEX('файл остатки'!$A$5:$CX$265,MATCH($C$1,'файл остатки'!$A$5:$A$228,0),MATCH($B50,'файл остатки'!$A$5:$CX$5,0)),BR50+BS50-BT50-BV50)</f>
        <v>#N/A</v>
      </c>
      <c r="BY50" s="230"/>
      <c r="BZ50" s="229" t="e">
        <f t="shared" si="3"/>
        <v>#N/A</v>
      </c>
      <c r="CA50" s="220" t="s">
        <v>196</v>
      </c>
      <c r="CB50" s="247" t="e">
        <f>IF(ISERROR(INDEX('файл остатки'!$A$5:$CX$265,MATCH(CB$2,'файл остатки'!$A$5:$A$228,0),MATCH($B50,'файл остатки'!$A$5:$CX$5,0))),INDEX('файл остатки'!$A$100:$CX$265,MATCH(BZ$3,'файл остатки'!$A$100:$A$228,0),MATCH($B50,'файл остатки'!$A$5:$CX$5,0)),INDEX('файл остатки'!$A$5:$CX$265,MATCH(CB$2,'файл остатки'!$A$5:$A$228,0),MATCH($B50,'файл остатки'!$A$5:$CX$5,0)))</f>
        <v>#N/A</v>
      </c>
      <c r="CC50" s="225" t="e">
        <f>INDEX('файл остатки'!$A$5:$CX$265,MATCH($H$1,'файл остатки'!$A$5:$A$228,0),MATCH($B50,'файл остатки'!$A$5:$CX$5,0))</f>
        <v>#N/A</v>
      </c>
      <c r="CD50" s="254" t="e">
        <f>IF(BZ$3='файл остатки'!$B$1,INDEX('файл остатки'!$A$5:$CX$265,MATCH($C$1,'файл остатки'!$A$5:$A$228,0),MATCH($B50,'файл остатки'!$A$5:$CX$5,0)),BX50+BY50-BZ50-CB50)</f>
        <v>#N/A</v>
      </c>
      <c r="CE50" s="230"/>
      <c r="CH50" s="229">
        <f t="shared" si="4"/>
        <v>-2903</v>
      </c>
      <c r="CI50" s="220" t="s">
        <v>196</v>
      </c>
      <c r="CJ50" s="229" t="e">
        <f t="shared" si="5"/>
        <v>#N/A</v>
      </c>
      <c r="CK50" s="220" t="s">
        <v>196</v>
      </c>
      <c r="CO50" s="235" t="e">
        <f>+INDEX('файл остатки'!$A$5:$CX$265,MATCH(CO$2,'файл остатки'!$A$5:$A$228,0),MATCH($B50,'файл остатки'!$A$5:$CX$5,0))</f>
        <v>#N/A</v>
      </c>
    </row>
    <row r="51" spans="1:93" ht="24" customHeight="1">
      <c r="A51" s="145" t="s">
        <v>20</v>
      </c>
      <c r="B51" s="215" t="s">
        <v>100</v>
      </c>
      <c r="C51" s="257" t="e">
        <f>INDEX('файл остатки'!$A$5:$CX$265,MATCH($C$1,'файл остатки'!$A$5:$A$228,0),MATCH(B51,'файл остатки'!$A$5:$CX$5,0))</f>
        <v>#N/A</v>
      </c>
      <c r="D51" s="261"/>
      <c r="E51" s="229"/>
      <c r="F51" s="155">
        <f>-(E49+E50+E54+E55+E56)/'планирование суточное'!$K$66</f>
        <v>0.38823529411764707</v>
      </c>
      <c r="G51" s="247" t="e">
        <f>IF(ISERROR(INDEX('файл остатки'!$A$5:$CX$265,MATCH(G$2,'файл остатки'!$A$5:$A$228,0),MATCH($B51,'файл остатки'!$A$5:$CX$5,0))),INDEX('файл остатки'!$A$100:$CX$265,MATCH(E$3,'файл остатки'!$A$100:$A$228,0),MATCH($B51,'файл остатки'!$A$5:$CX$5,0)),INDEX('файл остатки'!$A$5:$CX$265,MATCH(G$2,'файл остатки'!$A$5:$A$228,0),MATCH($B51,'файл остатки'!$A$5:$CX$5,0)))</f>
        <v>#N/A</v>
      </c>
      <c r="H51" s="225" t="e">
        <f>INDEX('файл остатки'!$A$5:$CX$265,MATCH($H$1,'файл остатки'!$A$5:$A$228,0),MATCH($B51,'файл остатки'!$A$5:$CX$5,0))</f>
        <v>#N/A</v>
      </c>
      <c r="I51" s="254" t="e">
        <f>IF(E$3='файл остатки'!$B$1,INDEX('файл остатки'!$A$5:$CX$265,MATCH($C$1,'файл остатки'!$A$5:$A$228,0),MATCH($B51,'файл остатки'!$A$5:$CX$5,0)),C51+D51-E51-G51)</f>
        <v>#N/A</v>
      </c>
      <c r="J51" s="230"/>
      <c r="K51" s="229"/>
      <c r="L51" s="155">
        <f>-(K49+K50+K54+K55+K56)/'планирование суточное'!$K$66</f>
        <v>0</v>
      </c>
      <c r="M51" s="247" t="e">
        <f>IF(ISERROR(INDEX('файл остатки'!$A$5:$CX$265,MATCH(M$2,'файл остатки'!$A$5:$A$228,0),MATCH($B51,'файл остатки'!$A$5:$CX$5,0))),INDEX('файл остатки'!$A$100:$CX$265,MATCH(K$3,'файл остатки'!$A$100:$A$228,0),MATCH($B51,'файл остатки'!$A$5:$CX$5,0)),INDEX('файл остатки'!$A$5:$CX$265,MATCH(M$2,'файл остатки'!$A$5:$A$228,0),MATCH($B51,'файл остатки'!$A$5:$CX$5,0)))</f>
        <v>#N/A</v>
      </c>
      <c r="N51" s="225" t="e">
        <f>INDEX('файл остатки'!$A$5:$CX$265,MATCH($H$1,'файл остатки'!$A$5:$A$228,0),MATCH($B51,'файл остатки'!$A$5:$CX$5,0))</f>
        <v>#N/A</v>
      </c>
      <c r="O51" s="254" t="e">
        <f>IF(K$3='файл остатки'!$B$1,INDEX('файл остатки'!$A$5:$CX$265,MATCH($C$1,'файл остатки'!$A$5:$A$228,0),MATCH($B51,'файл остатки'!$A$5:$CX$5,0)),I51+J51-K51-M51)</f>
        <v>#N/A</v>
      </c>
      <c r="P51" s="230"/>
      <c r="Q51" s="229">
        <v>-280</v>
      </c>
      <c r="R51" s="155">
        <f>-(Q49+Q50+Q54+Q55+Q56)/'планирование суточное'!$K$66</f>
        <v>1.1952941176470588</v>
      </c>
      <c r="S51" s="247" t="e">
        <f>IF(ISERROR(INDEX('файл остатки'!$A$5:$CX$265,MATCH(S$2,'файл остатки'!$A$5:$A$228,0),MATCH($B51,'файл остатки'!$A$5:$CX$5,0))),INDEX('файл остатки'!$A$100:$CX$265,MATCH(Q$3,'файл остатки'!$A$100:$A$228,0),MATCH($B51,'файл остатки'!$A$5:$CX$5,0)),INDEX('файл остатки'!$A$5:$CX$265,MATCH(S$2,'файл остатки'!$A$5:$A$228,0),MATCH($B51,'файл остатки'!$A$5:$CX$5,0)))</f>
        <v>#N/A</v>
      </c>
      <c r="T51" s="225" t="e">
        <f>INDEX('файл остатки'!$A$5:$CX$265,MATCH($H$1,'файл остатки'!$A$5:$A$228,0),MATCH($B51,'файл остатки'!$A$5:$CX$5,0))</f>
        <v>#N/A</v>
      </c>
      <c r="U51" s="254" t="e">
        <f>IF(Q$3='файл остатки'!$B$1,INDEX('файл остатки'!$A$5:$CX$265,MATCH($C$1,'файл остатки'!$A$5:$A$228,0),MATCH($B51,'файл остатки'!$A$5:$CX$5,0)),O51+P51-Q51-S51)</f>
        <v>#N/A</v>
      </c>
      <c r="V51" s="230"/>
      <c r="W51" s="229">
        <v>-340</v>
      </c>
      <c r="X51" s="155">
        <f>-(W49+W50+W54+W55+W56)/'планирование суточное'!$K$66</f>
        <v>0</v>
      </c>
      <c r="Y51" s="247" t="e">
        <f>IF(ISERROR(INDEX('файл остатки'!$A$5:$CX$265,MATCH(Y$2,'файл остатки'!$A$5:$A$228,0),MATCH($B51,'файл остатки'!$A$5:$CX$5,0))),INDEX('файл остатки'!$A$100:$CX$265,MATCH(W$3,'файл остатки'!$A$100:$A$228,0),MATCH($B51,'файл остатки'!$A$5:$CX$5,0)),INDEX('файл остатки'!$A$5:$CX$265,MATCH(Y$2,'файл остатки'!$A$5:$A$228,0),MATCH($B51,'файл остатки'!$A$5:$CX$5,0)))</f>
        <v>#N/A</v>
      </c>
      <c r="Z51" s="225" t="e">
        <f>INDEX('файл остатки'!$A$5:$CX$265,MATCH($H$1,'файл остатки'!$A$5:$A$228,0),MATCH($B51,'файл остатки'!$A$5:$CX$5,0))</f>
        <v>#N/A</v>
      </c>
      <c r="AA51" s="254" t="e">
        <f>IF(W$3='файл остатки'!$B$1,INDEX('файл остатки'!$A$5:$CX$265,MATCH($C$1,'файл остатки'!$A$5:$A$228,0),MATCH($B51,'файл остатки'!$A$5:$CX$5,0)),U51+V51-W51-Y51)</f>
        <v>#N/A</v>
      </c>
      <c r="AB51" s="230"/>
      <c r="AC51" s="229"/>
      <c r="AD51" s="155">
        <f>-(AC49+AC50+AC54+AC55+AC56)/'планирование суточное'!$K$66</f>
        <v>0</v>
      </c>
      <c r="AE51" s="247" t="e">
        <f>IF(ISERROR(INDEX('файл остатки'!$A$5:$CX$265,MATCH(AE$2,'файл остатки'!$A$5:$A$228,0),MATCH($B51,'файл остатки'!$A$5:$CX$5,0))),INDEX('файл остатки'!$A$100:$CX$265,MATCH(AC$3,'файл остатки'!$A$100:$A$228,0),MATCH($B51,'файл остатки'!$A$5:$CX$5,0)),INDEX('файл остатки'!$A$5:$CX$265,MATCH(AE$2,'файл остатки'!$A$5:$A$228,0),MATCH($B51,'файл остатки'!$A$5:$CX$5,0)))</f>
        <v>#N/A</v>
      </c>
      <c r="AF51" s="225" t="e">
        <f>INDEX('файл остатки'!$A$5:$CX$265,MATCH($H$1,'файл остатки'!$A$5:$A$228,0),MATCH($B51,'файл остатки'!$A$5:$CX$5,0))</f>
        <v>#N/A</v>
      </c>
      <c r="AG51" s="254" t="e">
        <f>IF(AC$3='файл остатки'!$B$1,INDEX('файл остатки'!$A$5:$CX$265,MATCH($C$1,'файл остатки'!$A$5:$A$228,0),MATCH($B51,'файл остатки'!$A$5:$CX$5,0)),AA51+AB51-AC51-AE51)</f>
        <v>#N/A</v>
      </c>
      <c r="AH51" s="230"/>
      <c r="AI51" s="229"/>
      <c r="AJ51" s="155">
        <f>-(AI49+AI50+AI54+AI55+AI56)/'планирование суточное'!$K$66</f>
        <v>1.9247058823529413</v>
      </c>
      <c r="AK51" s="247" t="e">
        <f>IF(ISERROR(INDEX('файл остатки'!$A$5:$CX$265,MATCH(AK$2,'файл остатки'!$A$5:$A$228,0),MATCH($B51,'файл остатки'!$A$5:$CX$5,0))),INDEX('файл остатки'!$A$100:$CX$265,MATCH(AI$3,'файл остатки'!$A$100:$A$228,0),MATCH($B51,'файл остатки'!$A$5:$CX$5,0)),INDEX('файл остатки'!$A$5:$CX$265,MATCH(AK$2,'файл остатки'!$A$5:$A$228,0),MATCH($B51,'файл остатки'!$A$5:$CX$5,0)))</f>
        <v>#N/A</v>
      </c>
      <c r="AL51" s="225" t="e">
        <f>INDEX('файл остатки'!$A$5:$CX$265,MATCH($H$1,'файл остатки'!$A$5:$A$228,0),MATCH($B51,'файл остатки'!$A$5:$CX$5,0))</f>
        <v>#N/A</v>
      </c>
      <c r="AM51" s="254" t="e">
        <f>IF(AI$3='файл остатки'!$B$1,INDEX('файл остатки'!$A$5:$CX$265,MATCH($C$1,'файл остатки'!$A$5:$A$228,0),MATCH($B51,'файл остатки'!$A$5:$CX$5,0)),AG51+AH51-AI51-AK51)</f>
        <v>#N/A</v>
      </c>
      <c r="AN51" s="230"/>
      <c r="AO51" s="229">
        <v>-330</v>
      </c>
      <c r="AP51" s="155">
        <f>-(AO49+AO50+AO54+AO55+AO56)/'планирование суточное'!$K$66</f>
        <v>0.77647058823529413</v>
      </c>
      <c r="AQ51" s="247" t="e">
        <f>IF(ISERROR(INDEX('файл остатки'!$A$5:$CX$265,MATCH(AQ$2,'файл остатки'!$A$5:$A$228,0),MATCH($B51,'файл остатки'!$A$5:$CX$5,0))),INDEX('файл остатки'!$A$100:$CX$265,MATCH(AO$3,'файл остатки'!$A$100:$A$228,0),MATCH($B51,'файл остатки'!$A$5:$CX$5,0)),INDEX('файл остатки'!$A$5:$CX$265,MATCH(AQ$2,'файл остатки'!$A$5:$A$228,0),MATCH($B51,'файл остатки'!$A$5:$CX$5,0)))</f>
        <v>#N/A</v>
      </c>
      <c r="AR51" s="225" t="e">
        <f>INDEX('файл остатки'!$A$5:$CX$265,MATCH($H$1,'файл остатки'!$A$5:$A$228,0),MATCH($B51,'файл остатки'!$A$5:$CX$5,0))</f>
        <v>#N/A</v>
      </c>
      <c r="AS51" s="254" t="e">
        <f>IF(AO$3='файл остатки'!$B$1,INDEX('файл остатки'!$A$5:$CX$265,MATCH($C$1,'файл остатки'!$A$5:$A$228,0),MATCH($B51,'файл остатки'!$A$5:$CX$5,0)),AM51+AN51-AO51-AQ51)</f>
        <v>#N/A</v>
      </c>
      <c r="AT51" s="230"/>
      <c r="AU51" s="229"/>
      <c r="AV51" s="155">
        <f>-(AU49+AU50+AU54+AU55+AU56)/'планирование суточное'!$K$66</f>
        <v>1.5988235294117648</v>
      </c>
      <c r="AW51" s="247" t="e">
        <f>IF(ISERROR(INDEX('файл остатки'!$A$5:$CX$265,MATCH(AW$2,'файл остатки'!$A$5:$A$228,0),MATCH($B51,'файл остатки'!$A$5:$CX$5,0))),INDEX('файл остатки'!$A$100:$CX$265,MATCH(AU$3,'файл остатки'!$A$100:$A$228,0),MATCH($B51,'файл остатки'!$A$5:$CX$5,0)),INDEX('файл остатки'!$A$5:$CX$265,MATCH(AW$2,'файл остатки'!$A$5:$A$228,0),MATCH($B51,'файл остатки'!$A$5:$CX$5,0)))</f>
        <v>#N/A</v>
      </c>
      <c r="AX51" s="225" t="e">
        <f>INDEX('файл остатки'!$A$5:$CX$265,MATCH($H$1,'файл остатки'!$A$5:$A$228,0),MATCH($B51,'файл остатки'!$A$5:$CX$5,0))</f>
        <v>#N/A</v>
      </c>
      <c r="AY51" s="254" t="e">
        <f>IF(AU$3='файл остатки'!$B$1,INDEX('файл остатки'!$A$5:$CX$265,MATCH($C$1,'файл остатки'!$A$5:$A$228,0),MATCH($B51,'файл остатки'!$A$5:$CX$5,0)),AS51+AT51-AU51-AW51)</f>
        <v>#N/A</v>
      </c>
      <c r="AZ51" s="230"/>
      <c r="BA51" s="229"/>
      <c r="BB51" s="155">
        <f>-(BA49+BA50+BA54+BA55+BA56)/'планирование суточное'!$K$66</f>
        <v>0</v>
      </c>
      <c r="BC51" s="247" t="e">
        <f>IF(ISERROR(INDEX('файл остатки'!$A$5:$CX$265,MATCH(BC$2,'файл остатки'!$A$5:$A$228,0),MATCH($B51,'файл остатки'!$A$5:$CX$5,0))),INDEX('файл остатки'!$A$100:$CX$265,MATCH(BA$3,'файл остатки'!$A$100:$A$228,0),MATCH($B51,'файл остатки'!$A$5:$CX$5,0)),INDEX('файл остатки'!$A$5:$CX$265,MATCH(BC$2,'файл остатки'!$A$5:$A$228,0),MATCH($B51,'файл остатки'!$A$5:$CX$5,0)))</f>
        <v>#N/A</v>
      </c>
      <c r="BD51" s="225" t="e">
        <f>INDEX('файл остатки'!$A$5:$CX$265,MATCH($H$1,'файл остатки'!$A$5:$A$228,0),MATCH($B51,'файл остатки'!$A$5:$CX$5,0))</f>
        <v>#N/A</v>
      </c>
      <c r="BE51" s="254" t="e">
        <f>IF(BA$3='файл остатки'!$B$1,INDEX('файл остатки'!$A$5:$CX$265,MATCH($C$1,'файл остатки'!$A$5:$A$228,0),MATCH($B51,'файл остатки'!$A$5:$CX$5,0)),AY51+AZ51-BA51-BC51)</f>
        <v>#N/A</v>
      </c>
      <c r="BF51" s="230"/>
      <c r="BG51" s="229"/>
      <c r="BH51" s="155">
        <f>-(BG49+BG50+BG54+BG55+BG56)/'планирование суточное'!$K$66</f>
        <v>1.5529411764705883</v>
      </c>
      <c r="BI51" s="247" t="e">
        <f>IF(ISERROR(INDEX('файл остатки'!$A$5:$CX$265,MATCH(BI$2,'файл остатки'!$A$5:$A$228,0),MATCH($B51,'файл остатки'!$A$5:$CX$5,0))),INDEX('файл остатки'!$A$100:$CX$265,MATCH(BG$3,'файл остатки'!$A$100:$A$228,0),MATCH($B51,'файл остатки'!$A$5:$CX$5,0)),INDEX('файл остатки'!$A$5:$CX$265,MATCH(BI$2,'файл остатки'!$A$5:$A$228,0),MATCH($B51,'файл остатки'!$A$5:$CX$5,0)))</f>
        <v>#N/A</v>
      </c>
      <c r="BJ51" s="225" t="e">
        <f>INDEX('файл остатки'!$A$5:$CX$265,MATCH($H$1,'файл остатки'!$A$5:$A$228,0),MATCH($B51,'файл остатки'!$A$5:$CX$5,0))</f>
        <v>#N/A</v>
      </c>
      <c r="BK51" s="225" t="e">
        <f t="shared" si="0"/>
        <v>#N/A</v>
      </c>
      <c r="BL51" s="254" t="e">
        <f>IF(BG$3='файл остатки'!$B$1,INDEX('файл остатки'!$A$5:$CX$265,MATCH($C$1,'файл остатки'!$A$5:$A$228,0),MATCH($B51,'файл остатки'!$A$5:$CX$5,0)),BE51+BF51-BG51-BI51)</f>
        <v>#N/A</v>
      </c>
      <c r="BM51" s="230"/>
      <c r="BN51" s="229" t="e">
        <f t="shared" si="1"/>
        <v>#N/A</v>
      </c>
      <c r="BO51" s="155" t="e">
        <f>-(BN49+BN50+BN54+BN55+BN56)/'планирование суточное'!$K$66</f>
        <v>#N/A</v>
      </c>
      <c r="BP51" s="247" t="e">
        <f>IF(ISERROR(INDEX('файл остатки'!$A$5:$CX$265,MATCH(BP$2,'файл остатки'!$A$5:$A$228,0),MATCH($B51,'файл остатки'!$A$5:$CX$5,0))),INDEX('файл остатки'!$A$100:$CX$265,MATCH(BN$3,'файл остатки'!$A$100:$A$228,0),MATCH($B51,'файл остатки'!$A$5:$CX$5,0)),INDEX('файл остатки'!$A$5:$CX$265,MATCH(BP$2,'файл остатки'!$A$5:$A$228,0),MATCH($B51,'файл остатки'!$A$5:$CX$5,0)))</f>
        <v>#N/A</v>
      </c>
      <c r="BQ51" s="225" t="e">
        <f>INDEX('файл остатки'!$A$5:$CX$265,MATCH($H$1,'файл остатки'!$A$5:$A$228,0),MATCH($B51,'файл остатки'!$A$5:$CX$5,0))</f>
        <v>#N/A</v>
      </c>
      <c r="BR51" s="254" t="e">
        <f>IF(BN$3='файл остатки'!$B$1,INDEX('файл остатки'!$A$5:$CX$265,MATCH($C$1,'файл остатки'!$A$5:$A$228,0),MATCH($B51,'файл остатки'!$A$5:$CX$5,0)),BL51+BM51-BN51-BP51)</f>
        <v>#N/A</v>
      </c>
      <c r="BS51" s="230"/>
      <c r="BT51" s="229" t="e">
        <f t="shared" si="2"/>
        <v>#N/A</v>
      </c>
      <c r="BU51" s="155" t="e">
        <f>-(BT49+BT50+BT54+BT55+BT56)/'планирование суточное'!$K$66</f>
        <v>#N/A</v>
      </c>
      <c r="BV51" s="247" t="e">
        <f>IF(ISERROR(INDEX('файл остатки'!$A$5:$CX$265,MATCH(BV$2,'файл остатки'!$A$5:$A$228,0),MATCH($B51,'файл остатки'!$A$5:$CX$5,0))),INDEX('файл остатки'!$A$100:$CX$265,MATCH(BT$3,'файл остатки'!$A$100:$A$228,0),MATCH($B51,'файл остатки'!$A$5:$CX$5,0)),INDEX('файл остатки'!$A$5:$CX$265,MATCH(BV$2,'файл остатки'!$A$5:$A$228,0),MATCH($B51,'файл остатки'!$A$5:$CX$5,0)))</f>
        <v>#N/A</v>
      </c>
      <c r="BW51" s="225" t="e">
        <f>INDEX('файл остатки'!$A$5:$CX$265,MATCH($H$1,'файл остатки'!$A$5:$A$228,0),MATCH($B51,'файл остатки'!$A$5:$CX$5,0))</f>
        <v>#N/A</v>
      </c>
      <c r="BX51" s="254" t="e">
        <f>IF(BT$3='файл остатки'!$B$1,INDEX('файл остатки'!$A$5:$CX$265,MATCH($C$1,'файл остатки'!$A$5:$A$228,0),MATCH($B51,'файл остатки'!$A$5:$CX$5,0)),BR51+BS51-BT51-BV51)</f>
        <v>#N/A</v>
      </c>
      <c r="BY51" s="230"/>
      <c r="BZ51" s="229" t="e">
        <f t="shared" si="3"/>
        <v>#N/A</v>
      </c>
      <c r="CA51" s="155" t="e">
        <f>-(BZ49+BZ50+BZ54+BZ55+BZ56)/'планирование суточное'!$K$66</f>
        <v>#N/A</v>
      </c>
      <c r="CB51" s="247" t="e">
        <f>IF(ISERROR(INDEX('файл остатки'!$A$5:$CX$265,MATCH(CB$2,'файл остатки'!$A$5:$A$228,0),MATCH($B51,'файл остатки'!$A$5:$CX$5,0))),INDEX('файл остатки'!$A$100:$CX$265,MATCH(BZ$3,'файл остатки'!$A$100:$A$228,0),MATCH($B51,'файл остатки'!$A$5:$CX$5,0)),INDEX('файл остатки'!$A$5:$CX$265,MATCH(CB$2,'файл остатки'!$A$5:$A$228,0),MATCH($B51,'файл остатки'!$A$5:$CX$5,0)))</f>
        <v>#N/A</v>
      </c>
      <c r="CC51" s="225" t="e">
        <f>INDEX('файл остатки'!$A$5:$CX$265,MATCH($H$1,'файл остатки'!$A$5:$A$228,0),MATCH($B51,'файл остатки'!$A$5:$CX$5,0))</f>
        <v>#N/A</v>
      </c>
      <c r="CD51" s="254" t="e">
        <f>IF(BZ$3='файл остатки'!$B$1,INDEX('файл остатки'!$A$5:$CX$265,MATCH($C$1,'файл остатки'!$A$5:$A$228,0),MATCH($B51,'файл остатки'!$A$5:$CX$5,0)),BX51+BY51-BZ51-CB51)</f>
        <v>#N/A</v>
      </c>
      <c r="CE51" s="230"/>
      <c r="CH51" s="229">
        <f t="shared" si="4"/>
        <v>-950</v>
      </c>
      <c r="CI51" s="155">
        <f>-(CH49+CH50+CH54+CH55+CH56)/'планирование суточное'!$K$66</f>
        <v>7.4364705882352942</v>
      </c>
      <c r="CJ51" s="229" t="e">
        <f t="shared" si="5"/>
        <v>#N/A</v>
      </c>
      <c r="CK51" s="155" t="e">
        <f>-(CJ49+CJ50+CJ54+CJ55+CJ56)/'планирование суточное'!$K$66</f>
        <v>#N/A</v>
      </c>
      <c r="CO51" s="235" t="e">
        <f>+INDEX('файл остатки'!$A$5:$CX$265,MATCH(CO$2,'файл остатки'!$A$5:$A$228,0),MATCH($B51,'файл остатки'!$A$5:$CX$5,0))</f>
        <v>#N/A</v>
      </c>
    </row>
    <row r="52" spans="1:93" ht="24" customHeight="1">
      <c r="A52" s="145" t="s">
        <v>20</v>
      </c>
      <c r="B52" s="215" t="s">
        <v>116</v>
      </c>
      <c r="C52" s="257" t="e">
        <f>INDEX('файл остатки'!$A$5:$CX$265,MATCH($C$1,'файл остатки'!$A$5:$A$228,0),MATCH(B52,'файл остатки'!$A$5:$CX$5,0))</f>
        <v>#N/A</v>
      </c>
      <c r="D52" s="261"/>
      <c r="E52" s="229"/>
      <c r="F52" s="220" t="s">
        <v>197</v>
      </c>
      <c r="G52" s="247" t="e">
        <f>IF(ISERROR(INDEX('файл остатки'!$A$5:$CX$265,MATCH(G$2,'файл остатки'!$A$5:$A$228,0),MATCH($B52,'файл остатки'!$A$5:$CX$5,0))),INDEX('файл остатки'!$A$100:$CX$265,MATCH(E$3,'файл остатки'!$A$100:$A$228,0),MATCH($B52,'файл остатки'!$A$5:$CX$5,0)),INDEX('файл остатки'!$A$5:$CX$265,MATCH(G$2,'файл остатки'!$A$5:$A$228,0),MATCH($B52,'файл остатки'!$A$5:$CX$5,0)))</f>
        <v>#N/A</v>
      </c>
      <c r="H52" s="225" t="e">
        <f>INDEX('файл остатки'!$A$5:$CX$265,MATCH($H$1,'файл остатки'!$A$5:$A$228,0),MATCH($B52,'файл остатки'!$A$5:$CX$5,0))</f>
        <v>#N/A</v>
      </c>
      <c r="I52" s="254" t="e">
        <f>IF(E$3='файл остатки'!$B$1,INDEX('файл остатки'!$A$5:$CX$265,MATCH($C$1,'файл остатки'!$A$5:$A$228,0),MATCH($B52,'файл остатки'!$A$5:$CX$5,0)),C52+D52-E52-G52)</f>
        <v>#N/A</v>
      </c>
      <c r="J52" s="230"/>
      <c r="K52" s="229">
        <v>-915</v>
      </c>
      <c r="L52" s="220" t="s">
        <v>197</v>
      </c>
      <c r="M52" s="247" t="e">
        <f>IF(ISERROR(INDEX('файл остатки'!$A$5:$CX$265,MATCH(M$2,'файл остатки'!$A$5:$A$228,0),MATCH($B52,'файл остатки'!$A$5:$CX$5,0))),INDEX('файл остатки'!$A$100:$CX$265,MATCH(K$3,'файл остатки'!$A$100:$A$228,0),MATCH($B52,'файл остатки'!$A$5:$CX$5,0)),INDEX('файл остатки'!$A$5:$CX$265,MATCH(M$2,'файл остатки'!$A$5:$A$228,0),MATCH($B52,'файл остатки'!$A$5:$CX$5,0)))</f>
        <v>#N/A</v>
      </c>
      <c r="N52" s="225" t="e">
        <f>INDEX('файл остатки'!$A$5:$CX$265,MATCH($H$1,'файл остатки'!$A$5:$A$228,0),MATCH($B52,'файл остатки'!$A$5:$CX$5,0))</f>
        <v>#N/A</v>
      </c>
      <c r="O52" s="254" t="e">
        <f>IF(K$3='файл остатки'!$B$1,INDEX('файл остатки'!$A$5:$CX$265,MATCH($C$1,'файл остатки'!$A$5:$A$228,0),MATCH($B52,'файл остатки'!$A$5:$CX$5,0)),I52+J52-K52-M52)</f>
        <v>#N/A</v>
      </c>
      <c r="P52" s="230"/>
      <c r="Q52" s="229">
        <v>-839</v>
      </c>
      <c r="R52" s="220" t="s">
        <v>197</v>
      </c>
      <c r="S52" s="247" t="e">
        <f>IF(ISERROR(INDEX('файл остатки'!$A$5:$CX$265,MATCH(S$2,'файл остатки'!$A$5:$A$228,0),MATCH($B52,'файл остатки'!$A$5:$CX$5,0))),INDEX('файл остатки'!$A$100:$CX$265,MATCH(Q$3,'файл остатки'!$A$100:$A$228,0),MATCH($B52,'файл остатки'!$A$5:$CX$5,0)),INDEX('файл остатки'!$A$5:$CX$265,MATCH(S$2,'файл остатки'!$A$5:$A$228,0),MATCH($B52,'файл остатки'!$A$5:$CX$5,0)))</f>
        <v>#N/A</v>
      </c>
      <c r="T52" s="225" t="e">
        <f>INDEX('файл остатки'!$A$5:$CX$265,MATCH($H$1,'файл остатки'!$A$5:$A$228,0),MATCH($B52,'файл остатки'!$A$5:$CX$5,0))</f>
        <v>#N/A</v>
      </c>
      <c r="U52" s="254" t="e">
        <f>IF(Q$3='файл остатки'!$B$1,INDEX('файл остатки'!$A$5:$CX$265,MATCH($C$1,'файл остатки'!$A$5:$A$228,0),MATCH($B52,'файл остатки'!$A$5:$CX$5,0)),O52+P52-Q52-S52)</f>
        <v>#N/A</v>
      </c>
      <c r="V52" s="230"/>
      <c r="W52" s="229">
        <v>-980</v>
      </c>
      <c r="X52" s="220" t="s">
        <v>197</v>
      </c>
      <c r="Y52" s="247" t="e">
        <f>IF(ISERROR(INDEX('файл остатки'!$A$5:$CX$265,MATCH(Y$2,'файл остатки'!$A$5:$A$228,0),MATCH($B52,'файл остатки'!$A$5:$CX$5,0))),INDEX('файл остатки'!$A$100:$CX$265,MATCH(W$3,'файл остатки'!$A$100:$A$228,0),MATCH($B52,'файл остатки'!$A$5:$CX$5,0)),INDEX('файл остатки'!$A$5:$CX$265,MATCH(Y$2,'файл остатки'!$A$5:$A$228,0),MATCH($B52,'файл остатки'!$A$5:$CX$5,0)))</f>
        <v>#N/A</v>
      </c>
      <c r="Z52" s="225" t="e">
        <f>INDEX('файл остатки'!$A$5:$CX$265,MATCH($H$1,'файл остатки'!$A$5:$A$228,0),MATCH($B52,'файл остатки'!$A$5:$CX$5,0))</f>
        <v>#N/A</v>
      </c>
      <c r="AA52" s="254" t="e">
        <f>IF(W$3='файл остатки'!$B$1,INDEX('файл остатки'!$A$5:$CX$265,MATCH($C$1,'файл остатки'!$A$5:$A$228,0),MATCH($B52,'файл остатки'!$A$5:$CX$5,0)),U52+V52-W52-Y52)</f>
        <v>#N/A</v>
      </c>
      <c r="AB52" s="230"/>
      <c r="AC52" s="229"/>
      <c r="AD52" s="220" t="s">
        <v>197</v>
      </c>
      <c r="AE52" s="247" t="e">
        <f>IF(ISERROR(INDEX('файл остатки'!$A$5:$CX$265,MATCH(AE$2,'файл остатки'!$A$5:$A$228,0),MATCH($B52,'файл остатки'!$A$5:$CX$5,0))),INDEX('файл остатки'!$A$100:$CX$265,MATCH(AC$3,'файл остатки'!$A$100:$A$228,0),MATCH($B52,'файл остатки'!$A$5:$CX$5,0)),INDEX('файл остатки'!$A$5:$CX$265,MATCH(AE$2,'файл остатки'!$A$5:$A$228,0),MATCH($B52,'файл остатки'!$A$5:$CX$5,0)))</f>
        <v>#N/A</v>
      </c>
      <c r="AF52" s="225" t="e">
        <f>INDEX('файл остатки'!$A$5:$CX$265,MATCH($H$1,'файл остатки'!$A$5:$A$228,0),MATCH($B52,'файл остатки'!$A$5:$CX$5,0))</f>
        <v>#N/A</v>
      </c>
      <c r="AG52" s="254" t="e">
        <f>IF(AC$3='файл остатки'!$B$1,INDEX('файл остатки'!$A$5:$CX$265,MATCH($C$1,'файл остатки'!$A$5:$A$228,0),MATCH($B52,'файл остатки'!$A$5:$CX$5,0)),AA52+AB52-AC52-AE52)</f>
        <v>#N/A</v>
      </c>
      <c r="AH52" s="230"/>
      <c r="AI52" s="229"/>
      <c r="AJ52" s="220" t="s">
        <v>197</v>
      </c>
      <c r="AK52" s="247" t="e">
        <f>IF(ISERROR(INDEX('файл остатки'!$A$5:$CX$265,MATCH(AK$2,'файл остатки'!$A$5:$A$228,0),MATCH($B52,'файл остатки'!$A$5:$CX$5,0))),INDEX('файл остатки'!$A$100:$CX$265,MATCH(AI$3,'файл остатки'!$A$100:$A$228,0),MATCH($B52,'файл остатки'!$A$5:$CX$5,0)),INDEX('файл остатки'!$A$5:$CX$265,MATCH(AK$2,'файл остатки'!$A$5:$A$228,0),MATCH($B52,'файл остатки'!$A$5:$CX$5,0)))</f>
        <v>#N/A</v>
      </c>
      <c r="AL52" s="225" t="e">
        <f>INDEX('файл остатки'!$A$5:$CX$265,MATCH($H$1,'файл остатки'!$A$5:$A$228,0),MATCH($B52,'файл остатки'!$A$5:$CX$5,0))</f>
        <v>#N/A</v>
      </c>
      <c r="AM52" s="254" t="e">
        <f>IF(AI$3='файл остатки'!$B$1,INDEX('файл остатки'!$A$5:$CX$265,MATCH($C$1,'файл остатки'!$A$5:$A$228,0),MATCH($B52,'файл остатки'!$A$5:$CX$5,0)),AG52+AH52-AI52-AK52)</f>
        <v>#N/A</v>
      </c>
      <c r="AN52" s="230"/>
      <c r="AO52" s="229">
        <v>-660</v>
      </c>
      <c r="AP52" s="220" t="s">
        <v>197</v>
      </c>
      <c r="AQ52" s="247" t="e">
        <f>IF(ISERROR(INDEX('файл остатки'!$A$5:$CX$265,MATCH(AQ$2,'файл остатки'!$A$5:$A$228,0),MATCH($B52,'файл остатки'!$A$5:$CX$5,0))),INDEX('файл остатки'!$A$100:$CX$265,MATCH(AO$3,'файл остатки'!$A$100:$A$228,0),MATCH($B52,'файл остатки'!$A$5:$CX$5,0)),INDEX('файл остатки'!$A$5:$CX$265,MATCH(AQ$2,'файл остатки'!$A$5:$A$228,0),MATCH($B52,'файл остатки'!$A$5:$CX$5,0)))</f>
        <v>#N/A</v>
      </c>
      <c r="AR52" s="225" t="e">
        <f>INDEX('файл остатки'!$A$5:$CX$265,MATCH($H$1,'файл остатки'!$A$5:$A$228,0),MATCH($B52,'файл остатки'!$A$5:$CX$5,0))</f>
        <v>#N/A</v>
      </c>
      <c r="AS52" s="254" t="e">
        <f>IF(AO$3='файл остатки'!$B$1,INDEX('файл остатки'!$A$5:$CX$265,MATCH($C$1,'файл остатки'!$A$5:$A$228,0),MATCH($B52,'файл остатки'!$A$5:$CX$5,0)),AM52+AN52-AO52-AQ52)</f>
        <v>#N/A</v>
      </c>
      <c r="AT52" s="230"/>
      <c r="AU52" s="229"/>
      <c r="AV52" s="220" t="s">
        <v>197</v>
      </c>
      <c r="AW52" s="247" t="e">
        <f>IF(ISERROR(INDEX('файл остатки'!$A$5:$CX$265,MATCH(AW$2,'файл остатки'!$A$5:$A$228,0),MATCH($B52,'файл остатки'!$A$5:$CX$5,0))),INDEX('файл остатки'!$A$100:$CX$265,MATCH(AU$3,'файл остатки'!$A$100:$A$228,0),MATCH($B52,'файл остатки'!$A$5:$CX$5,0)),INDEX('файл остатки'!$A$5:$CX$265,MATCH(AW$2,'файл остатки'!$A$5:$A$228,0),MATCH($B52,'файл остатки'!$A$5:$CX$5,0)))</f>
        <v>#N/A</v>
      </c>
      <c r="AX52" s="225" t="e">
        <f>INDEX('файл остатки'!$A$5:$CX$265,MATCH($H$1,'файл остатки'!$A$5:$A$228,0),MATCH($B52,'файл остатки'!$A$5:$CX$5,0))</f>
        <v>#N/A</v>
      </c>
      <c r="AY52" s="254" t="e">
        <f>IF(AU$3='файл остатки'!$B$1,INDEX('файл остатки'!$A$5:$CX$265,MATCH($C$1,'файл остатки'!$A$5:$A$228,0),MATCH($B52,'файл остатки'!$A$5:$CX$5,0)),AS52+AT52-AU52-AW52)</f>
        <v>#N/A</v>
      </c>
      <c r="AZ52" s="230"/>
      <c r="BA52" s="229">
        <v>-330</v>
      </c>
      <c r="BB52" s="220" t="s">
        <v>197</v>
      </c>
      <c r="BC52" s="247" t="e">
        <f>IF(ISERROR(INDEX('файл остатки'!$A$5:$CX$265,MATCH(BC$2,'файл остатки'!$A$5:$A$228,0),MATCH($B52,'файл остатки'!$A$5:$CX$5,0))),INDEX('файл остатки'!$A$100:$CX$265,MATCH(BA$3,'файл остатки'!$A$100:$A$228,0),MATCH($B52,'файл остатки'!$A$5:$CX$5,0)),INDEX('файл остатки'!$A$5:$CX$265,MATCH(BC$2,'файл остатки'!$A$5:$A$228,0),MATCH($B52,'файл остатки'!$A$5:$CX$5,0)))</f>
        <v>#N/A</v>
      </c>
      <c r="BD52" s="225" t="e">
        <f>INDEX('файл остатки'!$A$5:$CX$265,MATCH($H$1,'файл остатки'!$A$5:$A$228,0),MATCH($B52,'файл остатки'!$A$5:$CX$5,0))</f>
        <v>#N/A</v>
      </c>
      <c r="BE52" s="254" t="e">
        <f>IF(BA$3='файл остатки'!$B$1,INDEX('файл остатки'!$A$5:$CX$265,MATCH($C$1,'файл остатки'!$A$5:$A$228,0),MATCH($B52,'файл остатки'!$A$5:$CX$5,0)),AY52+AZ52-BA52-BC52)</f>
        <v>#N/A</v>
      </c>
      <c r="BF52" s="230"/>
      <c r="BG52" s="229"/>
      <c r="BH52" s="220" t="s">
        <v>197</v>
      </c>
      <c r="BI52" s="247" t="e">
        <f>IF(ISERROR(INDEX('файл остатки'!$A$5:$CX$265,MATCH(BI$2,'файл остатки'!$A$5:$A$228,0),MATCH($B52,'файл остатки'!$A$5:$CX$5,0))),INDEX('файл остатки'!$A$100:$CX$265,MATCH(BG$3,'файл остатки'!$A$100:$A$228,0),MATCH($B52,'файл остатки'!$A$5:$CX$5,0)),INDEX('файл остатки'!$A$5:$CX$265,MATCH(BI$2,'файл остатки'!$A$5:$A$228,0),MATCH($B52,'файл остатки'!$A$5:$CX$5,0)))</f>
        <v>#N/A</v>
      </c>
      <c r="BJ52" s="225" t="e">
        <f>INDEX('файл остатки'!$A$5:$CX$265,MATCH($H$1,'файл остатки'!$A$5:$A$228,0),MATCH($B52,'файл остатки'!$A$5:$CX$5,0))</f>
        <v>#N/A</v>
      </c>
      <c r="BK52" s="225" t="e">
        <f t="shared" si="0"/>
        <v>#N/A</v>
      </c>
      <c r="BL52" s="254" t="e">
        <f>IF(BG$3='файл остатки'!$B$1,INDEX('файл остатки'!$A$5:$CX$265,MATCH($C$1,'файл остатки'!$A$5:$A$228,0),MATCH($B52,'файл остатки'!$A$5:$CX$5,0)),BE52+BF52-BG52-BI52)</f>
        <v>#N/A</v>
      </c>
      <c r="BM52" s="230"/>
      <c r="BN52" s="229" t="e">
        <f t="shared" si="1"/>
        <v>#N/A</v>
      </c>
      <c r="BO52" s="220" t="s">
        <v>197</v>
      </c>
      <c r="BP52" s="247" t="e">
        <f>IF(ISERROR(INDEX('файл остатки'!$A$5:$CX$265,MATCH(BP$2,'файл остатки'!$A$5:$A$228,0),MATCH($B52,'файл остатки'!$A$5:$CX$5,0))),INDEX('файл остатки'!$A$100:$CX$265,MATCH(BN$3,'файл остатки'!$A$100:$A$228,0),MATCH($B52,'файл остатки'!$A$5:$CX$5,0)),INDEX('файл остатки'!$A$5:$CX$265,MATCH(BP$2,'файл остатки'!$A$5:$A$228,0),MATCH($B52,'файл остатки'!$A$5:$CX$5,0)))</f>
        <v>#N/A</v>
      </c>
      <c r="BQ52" s="225" t="e">
        <f>INDEX('файл остатки'!$A$5:$CX$265,MATCH($H$1,'файл остатки'!$A$5:$A$228,0),MATCH($B52,'файл остатки'!$A$5:$CX$5,0))</f>
        <v>#N/A</v>
      </c>
      <c r="BR52" s="254" t="e">
        <f>IF(BN$3='файл остатки'!$B$1,INDEX('файл остатки'!$A$5:$CX$265,MATCH($C$1,'файл остатки'!$A$5:$A$228,0),MATCH($B52,'файл остатки'!$A$5:$CX$5,0)),BL52+BM52-BN52-BP52)</f>
        <v>#N/A</v>
      </c>
      <c r="BS52" s="230"/>
      <c r="BT52" s="229" t="e">
        <f t="shared" si="2"/>
        <v>#N/A</v>
      </c>
      <c r="BU52" s="220" t="s">
        <v>197</v>
      </c>
      <c r="BV52" s="247" t="e">
        <f>IF(ISERROR(INDEX('файл остатки'!$A$5:$CX$265,MATCH(BV$2,'файл остатки'!$A$5:$A$228,0),MATCH($B52,'файл остатки'!$A$5:$CX$5,0))),INDEX('файл остатки'!$A$100:$CX$265,MATCH(BT$3,'файл остатки'!$A$100:$A$228,0),MATCH($B52,'файл остатки'!$A$5:$CX$5,0)),INDEX('файл остатки'!$A$5:$CX$265,MATCH(BV$2,'файл остатки'!$A$5:$A$228,0),MATCH($B52,'файл остатки'!$A$5:$CX$5,0)))</f>
        <v>#N/A</v>
      </c>
      <c r="BW52" s="225" t="e">
        <f>INDEX('файл остатки'!$A$5:$CX$265,MATCH($H$1,'файл остатки'!$A$5:$A$228,0),MATCH($B52,'файл остатки'!$A$5:$CX$5,0))</f>
        <v>#N/A</v>
      </c>
      <c r="BX52" s="254" t="e">
        <f>IF(BT$3='файл остатки'!$B$1,INDEX('файл остатки'!$A$5:$CX$265,MATCH($C$1,'файл остатки'!$A$5:$A$228,0),MATCH($B52,'файл остатки'!$A$5:$CX$5,0)),BR52+BS52-BT52-BV52)</f>
        <v>#N/A</v>
      </c>
      <c r="BY52" s="230"/>
      <c r="BZ52" s="229" t="e">
        <f t="shared" si="3"/>
        <v>#N/A</v>
      </c>
      <c r="CA52" s="220" t="s">
        <v>197</v>
      </c>
      <c r="CB52" s="247" t="e">
        <f>IF(ISERROR(INDEX('файл остатки'!$A$5:$CX$265,MATCH(CB$2,'файл остатки'!$A$5:$A$228,0),MATCH($B52,'файл остатки'!$A$5:$CX$5,0))),INDEX('файл остатки'!$A$100:$CX$265,MATCH(BZ$3,'файл остатки'!$A$100:$A$228,0),MATCH($B52,'файл остатки'!$A$5:$CX$5,0)),INDEX('файл остатки'!$A$5:$CX$265,MATCH(CB$2,'файл остатки'!$A$5:$A$228,0),MATCH($B52,'файл остатки'!$A$5:$CX$5,0)))</f>
        <v>#N/A</v>
      </c>
      <c r="CC52" s="225" t="e">
        <f>INDEX('файл остатки'!$A$5:$CX$265,MATCH($H$1,'файл остатки'!$A$5:$A$228,0),MATCH($B52,'файл остатки'!$A$5:$CX$5,0))</f>
        <v>#N/A</v>
      </c>
      <c r="CD52" s="254" t="e">
        <f>IF(BZ$3='файл остатки'!$B$1,INDEX('файл остатки'!$A$5:$CX$265,MATCH($C$1,'файл остатки'!$A$5:$A$228,0),MATCH($B52,'файл остатки'!$A$5:$CX$5,0)),BX52+BY52-BZ52-CB52)</f>
        <v>#N/A</v>
      </c>
      <c r="CE52" s="230"/>
      <c r="CH52" s="229">
        <f t="shared" si="4"/>
        <v>-3724</v>
      </c>
      <c r="CI52" s="220" t="s">
        <v>197</v>
      </c>
      <c r="CJ52" s="229" t="e">
        <f t="shared" si="5"/>
        <v>#N/A</v>
      </c>
      <c r="CK52" s="220" t="s">
        <v>197</v>
      </c>
      <c r="CO52" s="235" t="e">
        <f>+INDEX('файл остатки'!$A$5:$CX$265,MATCH(CO$2,'файл остатки'!$A$5:$A$228,0),MATCH($B52,'файл остатки'!$A$5:$CX$5,0))</f>
        <v>#N/A</v>
      </c>
    </row>
    <row r="53" spans="1:93" ht="24" customHeight="1">
      <c r="A53" s="145" t="s">
        <v>20</v>
      </c>
      <c r="B53" s="215" t="s">
        <v>161</v>
      </c>
      <c r="C53" s="257" t="e">
        <f>INDEX('файл остатки'!$A$5:$CX$265,MATCH($C$1,'файл остатки'!$A$5:$A$228,0),MATCH(B53,'файл остатки'!$A$5:$CX$5,0))</f>
        <v>#N/A</v>
      </c>
      <c r="D53" s="261"/>
      <c r="E53" s="229">
        <v>-336</v>
      </c>
      <c r="F53" s="155">
        <f>-(E51+E52+E58+E59)/'планирование суточное'!$K$66</f>
        <v>0</v>
      </c>
      <c r="G53" s="247" t="e">
        <f>IF(ISERROR(INDEX('файл остатки'!$A$5:$CX$265,MATCH(G$2,'файл остатки'!$A$5:$A$228,0),MATCH($B53,'файл остатки'!$A$5:$CX$5,0))),INDEX('файл остатки'!$A$100:$CX$265,MATCH(E$3,'файл остатки'!$A$100:$A$228,0),MATCH($B53,'файл остатки'!$A$5:$CX$5,0)),INDEX('файл остатки'!$A$5:$CX$265,MATCH(G$2,'файл остатки'!$A$5:$A$228,0),MATCH($B53,'файл остатки'!$A$5:$CX$5,0)))</f>
        <v>#N/A</v>
      </c>
      <c r="H53" s="225" t="e">
        <f>INDEX('файл остатки'!$A$5:$CX$265,MATCH($H$1,'файл остатки'!$A$5:$A$228,0),MATCH($B53,'файл остатки'!$A$5:$CX$5,0))</f>
        <v>#N/A</v>
      </c>
      <c r="I53" s="254" t="e">
        <f>IF(E$3='файл остатки'!$B$1,INDEX('файл остатки'!$A$5:$CX$265,MATCH($C$1,'файл остатки'!$A$5:$A$228,0),MATCH($B53,'файл остатки'!$A$5:$CX$5,0)),C53+D53-E53-G53)</f>
        <v>#N/A</v>
      </c>
      <c r="J53" s="230"/>
      <c r="K53" s="229"/>
      <c r="L53" s="155">
        <f>-(K51+K52+K58+K59)/'планирование суточное'!$K$66</f>
        <v>1.5529411764705883</v>
      </c>
      <c r="M53" s="247" t="e">
        <f>IF(ISERROR(INDEX('файл остатки'!$A$5:$CX$265,MATCH(M$2,'файл остатки'!$A$5:$A$228,0),MATCH($B53,'файл остатки'!$A$5:$CX$5,0))),INDEX('файл остатки'!$A$100:$CX$265,MATCH(K$3,'файл остатки'!$A$100:$A$228,0),MATCH($B53,'файл остатки'!$A$5:$CX$5,0)),INDEX('файл остатки'!$A$5:$CX$265,MATCH(M$2,'файл остатки'!$A$5:$A$228,0),MATCH($B53,'файл остатки'!$A$5:$CX$5,0)))</f>
        <v>#N/A</v>
      </c>
      <c r="N53" s="225" t="e">
        <f>INDEX('файл остатки'!$A$5:$CX$265,MATCH($H$1,'файл остатки'!$A$5:$A$228,0),MATCH($B53,'файл остатки'!$A$5:$CX$5,0))</f>
        <v>#N/A</v>
      </c>
      <c r="O53" s="254" t="e">
        <f>IF(K$3='файл остатки'!$B$1,INDEX('файл остатки'!$A$5:$CX$265,MATCH($C$1,'файл остатки'!$A$5:$A$228,0),MATCH($B53,'файл остатки'!$A$5:$CX$5,0)),I53+J53-K53-M53)</f>
        <v>#N/A</v>
      </c>
      <c r="P53" s="230"/>
      <c r="Q53" s="229">
        <v>-340</v>
      </c>
      <c r="R53" s="155">
        <f>-(Q51+Q52+Q58+Q59)/'планирование суточное'!$K$66</f>
        <v>1.5517647058823529</v>
      </c>
      <c r="S53" s="247" t="e">
        <f>IF(ISERROR(INDEX('файл остатки'!$A$5:$CX$265,MATCH(S$2,'файл остатки'!$A$5:$A$228,0),MATCH($B53,'файл остатки'!$A$5:$CX$5,0))),INDEX('файл остатки'!$A$100:$CX$265,MATCH(Q$3,'файл остатки'!$A$100:$A$228,0),MATCH($B53,'файл остатки'!$A$5:$CX$5,0)),INDEX('файл остатки'!$A$5:$CX$265,MATCH(S$2,'файл остатки'!$A$5:$A$228,0),MATCH($B53,'файл остатки'!$A$5:$CX$5,0)))</f>
        <v>#N/A</v>
      </c>
      <c r="T53" s="225" t="e">
        <f>INDEX('файл остатки'!$A$5:$CX$265,MATCH($H$1,'файл остатки'!$A$5:$A$228,0),MATCH($B53,'файл остатки'!$A$5:$CX$5,0))</f>
        <v>#N/A</v>
      </c>
      <c r="U53" s="254" t="e">
        <f>IF(Q$3='файл остатки'!$B$1,INDEX('файл остатки'!$A$5:$CX$265,MATCH($C$1,'файл остатки'!$A$5:$A$228,0),MATCH($B53,'файл остатки'!$A$5:$CX$5,0)),O53+P53-Q53-S53)</f>
        <v>#N/A</v>
      </c>
      <c r="V53" s="230"/>
      <c r="W53" s="229">
        <v>-660</v>
      </c>
      <c r="X53" s="155">
        <f>-(W51+W52+W58+W59)/'планирование суточное'!$K$66</f>
        <v>1.5529411764705883</v>
      </c>
      <c r="Y53" s="247" t="e">
        <f>IF(ISERROR(INDEX('файл остатки'!$A$5:$CX$265,MATCH(Y$2,'файл остатки'!$A$5:$A$228,0),MATCH($B53,'файл остатки'!$A$5:$CX$5,0))),INDEX('файл остатки'!$A$100:$CX$265,MATCH(W$3,'файл остатки'!$A$100:$A$228,0),MATCH($B53,'файл остатки'!$A$5:$CX$5,0)),INDEX('файл остатки'!$A$5:$CX$265,MATCH(Y$2,'файл остатки'!$A$5:$A$228,0),MATCH($B53,'файл остатки'!$A$5:$CX$5,0)))</f>
        <v>#N/A</v>
      </c>
      <c r="Z53" s="225" t="e">
        <f>INDEX('файл остатки'!$A$5:$CX$265,MATCH($H$1,'файл остатки'!$A$5:$A$228,0),MATCH($B53,'файл остатки'!$A$5:$CX$5,0))</f>
        <v>#N/A</v>
      </c>
      <c r="AA53" s="254" t="e">
        <f>IF(W$3='файл остатки'!$B$1,INDEX('файл остатки'!$A$5:$CX$265,MATCH($C$1,'файл остатки'!$A$5:$A$228,0),MATCH($B53,'файл остатки'!$A$5:$CX$5,0)),U53+V53-W53-Y53)</f>
        <v>#N/A</v>
      </c>
      <c r="AB53" s="230"/>
      <c r="AC53" s="229"/>
      <c r="AD53" s="155">
        <f>-(AC51+AC52+AC58+AC59)/'планирование суточное'!$K$66</f>
        <v>0</v>
      </c>
      <c r="AE53" s="247" t="e">
        <f>IF(ISERROR(INDEX('файл остатки'!$A$5:$CX$265,MATCH(AE$2,'файл остатки'!$A$5:$A$228,0),MATCH($B53,'файл остатки'!$A$5:$CX$5,0))),INDEX('файл остатки'!$A$100:$CX$265,MATCH(AC$3,'файл остатки'!$A$100:$A$228,0),MATCH($B53,'файл остатки'!$A$5:$CX$5,0)),INDEX('файл остатки'!$A$5:$CX$265,MATCH(AE$2,'файл остатки'!$A$5:$A$228,0),MATCH($B53,'файл остатки'!$A$5:$CX$5,0)))</f>
        <v>#N/A</v>
      </c>
      <c r="AF53" s="225" t="e">
        <f>INDEX('файл остатки'!$A$5:$CX$265,MATCH($H$1,'файл остатки'!$A$5:$A$228,0),MATCH($B53,'файл остатки'!$A$5:$CX$5,0))</f>
        <v>#N/A</v>
      </c>
      <c r="AG53" s="254" t="e">
        <f>IF(AC$3='файл остатки'!$B$1,INDEX('файл остатки'!$A$5:$CX$265,MATCH($C$1,'файл остатки'!$A$5:$A$228,0),MATCH($B53,'файл остатки'!$A$5:$CX$5,0)),AA53+AB53-AC53-AE53)</f>
        <v>#N/A</v>
      </c>
      <c r="AH53" s="230"/>
      <c r="AI53" s="229"/>
      <c r="AJ53" s="155">
        <f>-(AI51+AI52+AI58+AI59)/'планирование суточное'!$K$66</f>
        <v>0.29411764705882354</v>
      </c>
      <c r="AK53" s="247" t="e">
        <f>IF(ISERROR(INDEX('файл остатки'!$A$5:$CX$265,MATCH(AK$2,'файл остатки'!$A$5:$A$228,0),MATCH($B53,'файл остатки'!$A$5:$CX$5,0))),INDEX('файл остатки'!$A$100:$CX$265,MATCH(AI$3,'файл остатки'!$A$100:$A$228,0),MATCH($B53,'файл остатки'!$A$5:$CX$5,0)),INDEX('файл остатки'!$A$5:$CX$265,MATCH(AK$2,'файл остатки'!$A$5:$A$228,0),MATCH($B53,'файл остатки'!$A$5:$CX$5,0)))</f>
        <v>#N/A</v>
      </c>
      <c r="AL53" s="225" t="e">
        <f>INDEX('файл остатки'!$A$5:$CX$265,MATCH($H$1,'файл остатки'!$A$5:$A$228,0),MATCH($B53,'файл остатки'!$A$5:$CX$5,0))</f>
        <v>#N/A</v>
      </c>
      <c r="AM53" s="254" t="e">
        <f>IF(AI$3='файл остатки'!$B$1,INDEX('файл остатки'!$A$5:$CX$265,MATCH($C$1,'файл остатки'!$A$5:$A$228,0),MATCH($B53,'файл остатки'!$A$5:$CX$5,0)),AG53+AH53-AI53-AK53)</f>
        <v>#N/A</v>
      </c>
      <c r="AN53" s="230"/>
      <c r="AO53" s="229">
        <v>-330</v>
      </c>
      <c r="AP53" s="155">
        <f>-(AO51+AO52+AO58+AO59)/'планирование суточное'!$K$66</f>
        <v>1.1647058823529413</v>
      </c>
      <c r="AQ53" s="247" t="e">
        <f>IF(ISERROR(INDEX('файл остатки'!$A$5:$CX$265,MATCH(AQ$2,'файл остатки'!$A$5:$A$228,0),MATCH($B53,'файл остатки'!$A$5:$CX$5,0))),INDEX('файл остатки'!$A$100:$CX$265,MATCH(AO$3,'файл остатки'!$A$100:$A$228,0),MATCH($B53,'файл остатки'!$A$5:$CX$5,0)),INDEX('файл остатки'!$A$5:$CX$265,MATCH(AQ$2,'файл остатки'!$A$5:$A$228,0),MATCH($B53,'файл остатки'!$A$5:$CX$5,0)))</f>
        <v>#N/A</v>
      </c>
      <c r="AR53" s="225" t="e">
        <f>INDEX('файл остатки'!$A$5:$CX$265,MATCH($H$1,'файл остатки'!$A$5:$A$228,0),MATCH($B53,'файл остатки'!$A$5:$CX$5,0))</f>
        <v>#N/A</v>
      </c>
      <c r="AS53" s="254" t="e">
        <f>IF(AO$3='файл остатки'!$B$1,INDEX('файл остатки'!$A$5:$CX$265,MATCH($C$1,'файл остатки'!$A$5:$A$228,0),MATCH($B53,'файл остатки'!$A$5:$CX$5,0)),AM53+AN53-AO53-AQ53)</f>
        <v>#N/A</v>
      </c>
      <c r="AT53" s="230"/>
      <c r="AU53" s="229">
        <v>-330</v>
      </c>
      <c r="AV53" s="155">
        <f>-(AU51+AU52+AU58+AU59)/'планирование суточное'!$K$66</f>
        <v>0</v>
      </c>
      <c r="AW53" s="247" t="e">
        <f>IF(ISERROR(INDEX('файл остатки'!$A$5:$CX$265,MATCH(AW$2,'файл остатки'!$A$5:$A$228,0),MATCH($B53,'файл остатки'!$A$5:$CX$5,0))),INDEX('файл остатки'!$A$100:$CX$265,MATCH(AU$3,'файл остатки'!$A$100:$A$228,0),MATCH($B53,'файл остатки'!$A$5:$CX$5,0)),INDEX('файл остатки'!$A$5:$CX$265,MATCH(AW$2,'файл остатки'!$A$5:$A$228,0),MATCH($B53,'файл остатки'!$A$5:$CX$5,0)))</f>
        <v>#N/A</v>
      </c>
      <c r="AX53" s="225" t="e">
        <f>INDEX('файл остатки'!$A$5:$CX$265,MATCH($H$1,'файл остатки'!$A$5:$A$228,0),MATCH($B53,'файл остатки'!$A$5:$CX$5,0))</f>
        <v>#N/A</v>
      </c>
      <c r="AY53" s="254" t="e">
        <f>IF(AU$3='файл остатки'!$B$1,INDEX('файл остатки'!$A$5:$CX$265,MATCH($C$1,'файл остатки'!$A$5:$A$228,0),MATCH($B53,'файл остатки'!$A$5:$CX$5,0)),AS53+AT53-AU53-AW53)</f>
        <v>#N/A</v>
      </c>
      <c r="AZ53" s="230"/>
      <c r="BA53" s="229"/>
      <c r="BB53" s="155">
        <f>-(BA51+BA52+BA58+BA59)/'планирование суточное'!$K$66</f>
        <v>1.1647058823529413</v>
      </c>
      <c r="BC53" s="247" t="e">
        <f>IF(ISERROR(INDEX('файл остатки'!$A$5:$CX$265,MATCH(BC$2,'файл остатки'!$A$5:$A$228,0),MATCH($B53,'файл остатки'!$A$5:$CX$5,0))),INDEX('файл остатки'!$A$100:$CX$265,MATCH(BA$3,'файл остатки'!$A$100:$A$228,0),MATCH($B53,'файл остатки'!$A$5:$CX$5,0)),INDEX('файл остатки'!$A$5:$CX$265,MATCH(BC$2,'файл остатки'!$A$5:$A$228,0),MATCH($B53,'файл остатки'!$A$5:$CX$5,0)))</f>
        <v>#N/A</v>
      </c>
      <c r="BD53" s="225" t="e">
        <f>INDEX('файл остатки'!$A$5:$CX$265,MATCH($H$1,'файл остатки'!$A$5:$A$228,0),MATCH($B53,'файл остатки'!$A$5:$CX$5,0))</f>
        <v>#N/A</v>
      </c>
      <c r="BE53" s="254" t="e">
        <f>IF(BA$3='файл остатки'!$B$1,INDEX('файл остатки'!$A$5:$CX$265,MATCH($C$1,'файл остатки'!$A$5:$A$228,0),MATCH($B53,'файл остатки'!$A$5:$CX$5,0)),AY53+AZ53-BA53-BC53)</f>
        <v>#N/A</v>
      </c>
      <c r="BF53" s="230"/>
      <c r="BG53" s="229"/>
      <c r="BH53" s="155">
        <f>-(BG51+BG52+BG58+BG59)/'планирование суточное'!$K$66</f>
        <v>0</v>
      </c>
      <c r="BI53" s="247" t="e">
        <f>IF(ISERROR(INDEX('файл остатки'!$A$5:$CX$265,MATCH(BI$2,'файл остатки'!$A$5:$A$228,0),MATCH($B53,'файл остатки'!$A$5:$CX$5,0))),INDEX('файл остатки'!$A$100:$CX$265,MATCH(BG$3,'файл остатки'!$A$100:$A$228,0),MATCH($B53,'файл остатки'!$A$5:$CX$5,0)),INDEX('файл остатки'!$A$5:$CX$265,MATCH(BI$2,'файл остатки'!$A$5:$A$228,0),MATCH($B53,'файл остатки'!$A$5:$CX$5,0)))</f>
        <v>#N/A</v>
      </c>
      <c r="BJ53" s="225" t="e">
        <f>INDEX('файл остатки'!$A$5:$CX$265,MATCH($H$1,'файл остатки'!$A$5:$A$228,0),MATCH($B53,'файл остатки'!$A$5:$CX$5,0))</f>
        <v>#N/A</v>
      </c>
      <c r="BK53" s="225" t="e">
        <f t="shared" si="0"/>
        <v>#N/A</v>
      </c>
      <c r="BL53" s="254" t="e">
        <f>IF(BG$3='файл остатки'!$B$1,INDEX('файл остатки'!$A$5:$CX$265,MATCH($C$1,'файл остатки'!$A$5:$A$228,0),MATCH($B53,'файл остатки'!$A$5:$CX$5,0)),BE53+BF53-BG53-BI53)</f>
        <v>#N/A</v>
      </c>
      <c r="BM53" s="230"/>
      <c r="BN53" s="229" t="e">
        <f t="shared" si="1"/>
        <v>#N/A</v>
      </c>
      <c r="BO53" s="155" t="e">
        <f>-(BN51+BN52+BN58+BN59)/'планирование суточное'!$K$66</f>
        <v>#N/A</v>
      </c>
      <c r="BP53" s="247" t="e">
        <f>IF(ISERROR(INDEX('файл остатки'!$A$5:$CX$265,MATCH(BP$2,'файл остатки'!$A$5:$A$228,0),MATCH($B53,'файл остатки'!$A$5:$CX$5,0))),INDEX('файл остатки'!$A$100:$CX$265,MATCH(BN$3,'файл остатки'!$A$100:$A$228,0),MATCH($B53,'файл остатки'!$A$5:$CX$5,0)),INDEX('файл остатки'!$A$5:$CX$265,MATCH(BP$2,'файл остатки'!$A$5:$A$228,0),MATCH($B53,'файл остатки'!$A$5:$CX$5,0)))</f>
        <v>#N/A</v>
      </c>
      <c r="BQ53" s="225" t="e">
        <f>INDEX('файл остатки'!$A$5:$CX$265,MATCH($H$1,'файл остатки'!$A$5:$A$228,0),MATCH($B53,'файл остатки'!$A$5:$CX$5,0))</f>
        <v>#N/A</v>
      </c>
      <c r="BR53" s="254" t="e">
        <f>IF(BN$3='файл остатки'!$B$1,INDEX('файл остатки'!$A$5:$CX$265,MATCH($C$1,'файл остатки'!$A$5:$A$228,0),MATCH($B53,'файл остатки'!$A$5:$CX$5,0)),BL53+BM53-BN53-BP53)</f>
        <v>#N/A</v>
      </c>
      <c r="BS53" s="230"/>
      <c r="BT53" s="229" t="e">
        <f t="shared" si="2"/>
        <v>#N/A</v>
      </c>
      <c r="BU53" s="155" t="e">
        <f>-(BT51+BT52+BT58+BT59)/'планирование суточное'!$K$66</f>
        <v>#N/A</v>
      </c>
      <c r="BV53" s="247" t="e">
        <f>IF(ISERROR(INDEX('файл остатки'!$A$5:$CX$265,MATCH(BV$2,'файл остатки'!$A$5:$A$228,0),MATCH($B53,'файл остатки'!$A$5:$CX$5,0))),INDEX('файл остатки'!$A$100:$CX$265,MATCH(BT$3,'файл остатки'!$A$100:$A$228,0),MATCH($B53,'файл остатки'!$A$5:$CX$5,0)),INDEX('файл остатки'!$A$5:$CX$265,MATCH(BV$2,'файл остатки'!$A$5:$A$228,0),MATCH($B53,'файл остатки'!$A$5:$CX$5,0)))</f>
        <v>#N/A</v>
      </c>
      <c r="BW53" s="225" t="e">
        <f>INDEX('файл остатки'!$A$5:$CX$265,MATCH($H$1,'файл остатки'!$A$5:$A$228,0),MATCH($B53,'файл остатки'!$A$5:$CX$5,0))</f>
        <v>#N/A</v>
      </c>
      <c r="BX53" s="254" t="e">
        <f>IF(BT$3='файл остатки'!$B$1,INDEX('файл остатки'!$A$5:$CX$265,MATCH($C$1,'файл остатки'!$A$5:$A$228,0),MATCH($B53,'файл остатки'!$A$5:$CX$5,0)),BR53+BS53-BT53-BV53)</f>
        <v>#N/A</v>
      </c>
      <c r="BY53" s="230"/>
      <c r="BZ53" s="229" t="e">
        <f t="shared" si="3"/>
        <v>#N/A</v>
      </c>
      <c r="CA53" s="155" t="e">
        <f>-(BZ51+BZ52+BZ58+BZ59)/'планирование суточное'!$K$66</f>
        <v>#N/A</v>
      </c>
      <c r="CB53" s="247" t="e">
        <f>IF(ISERROR(INDEX('файл остатки'!$A$5:$CX$265,MATCH(CB$2,'файл остатки'!$A$5:$A$228,0),MATCH($B53,'файл остатки'!$A$5:$CX$5,0))),INDEX('файл остатки'!$A$100:$CX$265,MATCH(BZ$3,'файл остатки'!$A$100:$A$228,0),MATCH($B53,'файл остатки'!$A$5:$CX$5,0)),INDEX('файл остатки'!$A$5:$CX$265,MATCH(CB$2,'файл остатки'!$A$5:$A$228,0),MATCH($B53,'файл остатки'!$A$5:$CX$5,0)))</f>
        <v>#N/A</v>
      </c>
      <c r="CC53" s="225" t="e">
        <f>INDEX('файл остатки'!$A$5:$CX$265,MATCH($H$1,'файл остатки'!$A$5:$A$228,0),MATCH($B53,'файл остатки'!$A$5:$CX$5,0))</f>
        <v>#N/A</v>
      </c>
      <c r="CD53" s="254" t="e">
        <f>IF(BZ$3='файл остатки'!$B$1,INDEX('файл остатки'!$A$5:$CX$265,MATCH($C$1,'файл остатки'!$A$5:$A$228,0),MATCH($B53,'файл остатки'!$A$5:$CX$5,0)),BX53+BY53-BZ53-CB53)</f>
        <v>#N/A</v>
      </c>
      <c r="CE53" s="230"/>
      <c r="CH53" s="229">
        <f t="shared" si="4"/>
        <v>-1996</v>
      </c>
      <c r="CI53" s="155">
        <f>-(CH51+CH52+CH58+CH59)/'планирование суточное'!$K$66</f>
        <v>7.2811764705882354</v>
      </c>
      <c r="CJ53" s="229" t="e">
        <f t="shared" si="5"/>
        <v>#N/A</v>
      </c>
      <c r="CK53" s="155" t="e">
        <f>-(CJ51+CJ52+CJ58+CJ59)/'планирование суточное'!$K$66</f>
        <v>#N/A</v>
      </c>
      <c r="CO53" s="235" t="e">
        <f>+INDEX('файл остатки'!$A$5:$CX$265,MATCH(CO$2,'файл остатки'!$A$5:$A$228,0),MATCH($B53,'файл остатки'!$A$5:$CX$5,0))</f>
        <v>#N/A</v>
      </c>
    </row>
    <row r="54" spans="1:93" ht="24" customHeight="1">
      <c r="A54" s="145" t="s">
        <v>19</v>
      </c>
      <c r="B54" s="215" t="s">
        <v>136</v>
      </c>
      <c r="C54" s="257" t="e">
        <f>INDEX('файл остатки'!$A$5:$CX$265,MATCH($C$1,'файл остатки'!$A$5:$A$228,0),MATCH(B54,'файл остатки'!$A$5:$CX$5,0))</f>
        <v>#N/A</v>
      </c>
      <c r="D54" s="261"/>
      <c r="E54" s="229"/>
      <c r="F54" s="220" t="s">
        <v>198</v>
      </c>
      <c r="G54" s="247" t="e">
        <f>IF(ISERROR(INDEX('файл остатки'!$A$5:$CX$265,MATCH(G$2,'файл остатки'!$A$5:$A$228,0),MATCH($B54,'файл остатки'!$A$5:$CX$5,0))),INDEX('файл остатки'!$A$100:$CX$265,MATCH(E$3,'файл остатки'!$A$100:$A$228,0),MATCH($B54,'файл остатки'!$A$5:$CX$5,0)),INDEX('файл остатки'!$A$5:$CX$265,MATCH(G$2,'файл остатки'!$A$5:$A$228,0),MATCH($B54,'файл остатки'!$A$5:$CX$5,0)))</f>
        <v>#N/A</v>
      </c>
      <c r="H54" s="225" t="e">
        <f>INDEX('файл остатки'!$A$5:$CX$265,MATCH($H$1,'файл остатки'!$A$5:$A$228,0),MATCH($B54,'файл остатки'!$A$5:$CX$5,0))</f>
        <v>#N/A</v>
      </c>
      <c r="I54" s="254" t="e">
        <f>IF(E$3='файл остатки'!$B$1,INDEX('файл остатки'!$A$5:$CX$265,MATCH($C$1,'файл остатки'!$A$5:$A$228,0),MATCH($B54,'файл остатки'!$A$5:$CX$5,0)),C54+D54-E54-G54)</f>
        <v>#N/A</v>
      </c>
      <c r="J54" s="230"/>
      <c r="K54" s="229"/>
      <c r="L54" s="220" t="s">
        <v>198</v>
      </c>
      <c r="M54" s="247" t="e">
        <f>IF(ISERROR(INDEX('файл остатки'!$A$5:$CX$265,MATCH(M$2,'файл остатки'!$A$5:$A$228,0),MATCH($B54,'файл остатки'!$A$5:$CX$5,0))),INDEX('файл остатки'!$A$100:$CX$265,MATCH(K$3,'файл остатки'!$A$100:$A$228,0),MATCH($B54,'файл остатки'!$A$5:$CX$5,0)),INDEX('файл остатки'!$A$5:$CX$265,MATCH(M$2,'файл остатки'!$A$5:$A$228,0),MATCH($B54,'файл остатки'!$A$5:$CX$5,0)))</f>
        <v>#N/A</v>
      </c>
      <c r="N54" s="225" t="e">
        <f>INDEX('файл остатки'!$A$5:$CX$265,MATCH($H$1,'файл остатки'!$A$5:$A$228,0),MATCH($B54,'файл остатки'!$A$5:$CX$5,0))</f>
        <v>#N/A</v>
      </c>
      <c r="O54" s="254" t="e">
        <f>IF(K$3='файл остатки'!$B$1,INDEX('файл остатки'!$A$5:$CX$265,MATCH($C$1,'файл остатки'!$A$5:$A$228,0),MATCH($B54,'файл остатки'!$A$5:$CX$5,0)),I54+J54-K54-M54)</f>
        <v>#N/A</v>
      </c>
      <c r="P54" s="230"/>
      <c r="Q54" s="229">
        <v>-4</v>
      </c>
      <c r="R54" s="220" t="s">
        <v>198</v>
      </c>
      <c r="S54" s="247" t="e">
        <f>IF(ISERROR(INDEX('файл остатки'!$A$5:$CX$265,MATCH(S$2,'файл остатки'!$A$5:$A$228,0),MATCH($B54,'файл остатки'!$A$5:$CX$5,0))),INDEX('файл остатки'!$A$100:$CX$265,MATCH(Q$3,'файл остатки'!$A$100:$A$228,0),MATCH($B54,'файл остатки'!$A$5:$CX$5,0)),INDEX('файл остатки'!$A$5:$CX$265,MATCH(S$2,'файл остатки'!$A$5:$A$228,0),MATCH($B54,'файл остатки'!$A$5:$CX$5,0)))</f>
        <v>#N/A</v>
      </c>
      <c r="T54" s="225" t="e">
        <f>INDEX('файл остатки'!$A$5:$CX$265,MATCH($H$1,'файл остатки'!$A$5:$A$228,0),MATCH($B54,'файл остатки'!$A$5:$CX$5,0))</f>
        <v>#N/A</v>
      </c>
      <c r="U54" s="254" t="e">
        <f>IF(Q$3='файл остатки'!$B$1,INDEX('файл остатки'!$A$5:$CX$265,MATCH($C$1,'файл остатки'!$A$5:$A$228,0),MATCH($B54,'файл остатки'!$A$5:$CX$5,0)),O54+P54-Q54-S54)</f>
        <v>#N/A</v>
      </c>
      <c r="V54" s="230"/>
      <c r="W54" s="229"/>
      <c r="X54" s="220" t="s">
        <v>198</v>
      </c>
      <c r="Y54" s="247" t="e">
        <f>IF(ISERROR(INDEX('файл остатки'!$A$5:$CX$265,MATCH(Y$2,'файл остатки'!$A$5:$A$228,0),MATCH($B54,'файл остатки'!$A$5:$CX$5,0))),INDEX('файл остатки'!$A$100:$CX$265,MATCH(W$3,'файл остатки'!$A$100:$A$228,0),MATCH($B54,'файл остатки'!$A$5:$CX$5,0)),INDEX('файл остатки'!$A$5:$CX$265,MATCH(Y$2,'файл остатки'!$A$5:$A$228,0),MATCH($B54,'файл остатки'!$A$5:$CX$5,0)))</f>
        <v>#N/A</v>
      </c>
      <c r="Z54" s="225" t="e">
        <f>INDEX('файл остатки'!$A$5:$CX$265,MATCH($H$1,'файл остатки'!$A$5:$A$228,0),MATCH($B54,'файл остатки'!$A$5:$CX$5,0))</f>
        <v>#N/A</v>
      </c>
      <c r="AA54" s="254" t="e">
        <f>IF(W$3='файл остатки'!$B$1,INDEX('файл остатки'!$A$5:$CX$265,MATCH($C$1,'файл остатки'!$A$5:$A$228,0),MATCH($B54,'файл остатки'!$A$5:$CX$5,0)),U54+V54-W54-Y54)</f>
        <v>#N/A</v>
      </c>
      <c r="AB54" s="230"/>
      <c r="AC54" s="229"/>
      <c r="AD54" s="220" t="s">
        <v>198</v>
      </c>
      <c r="AE54" s="247" t="e">
        <f>IF(ISERROR(INDEX('файл остатки'!$A$5:$CX$265,MATCH(AE$2,'файл остатки'!$A$5:$A$228,0),MATCH($B54,'файл остатки'!$A$5:$CX$5,0))),INDEX('файл остатки'!$A$100:$CX$265,MATCH(AC$3,'файл остатки'!$A$100:$A$228,0),MATCH($B54,'файл остатки'!$A$5:$CX$5,0)),INDEX('файл остатки'!$A$5:$CX$265,MATCH(AE$2,'файл остатки'!$A$5:$A$228,0),MATCH($B54,'файл остатки'!$A$5:$CX$5,0)))</f>
        <v>#N/A</v>
      </c>
      <c r="AF54" s="225" t="e">
        <f>INDEX('файл остатки'!$A$5:$CX$265,MATCH($H$1,'файл остатки'!$A$5:$A$228,0),MATCH($B54,'файл остатки'!$A$5:$CX$5,0))</f>
        <v>#N/A</v>
      </c>
      <c r="AG54" s="254" t="e">
        <f>IF(AC$3='файл остатки'!$B$1,INDEX('файл остатки'!$A$5:$CX$265,MATCH($C$1,'файл остатки'!$A$5:$A$228,0),MATCH($B54,'файл остатки'!$A$5:$CX$5,0)),AA54+AB54-AC54-AE54)</f>
        <v>#N/A</v>
      </c>
      <c r="AH54" s="230"/>
      <c r="AI54" s="229"/>
      <c r="AJ54" s="220" t="s">
        <v>198</v>
      </c>
      <c r="AK54" s="247" t="e">
        <f>IF(ISERROR(INDEX('файл остатки'!$A$5:$CX$265,MATCH(AK$2,'файл остатки'!$A$5:$A$228,0),MATCH($B54,'файл остатки'!$A$5:$CX$5,0))),INDEX('файл остатки'!$A$100:$CX$265,MATCH(AI$3,'файл остатки'!$A$100:$A$228,0),MATCH($B54,'файл остатки'!$A$5:$CX$5,0)),INDEX('файл остатки'!$A$5:$CX$265,MATCH(AK$2,'файл остатки'!$A$5:$A$228,0),MATCH($B54,'файл остатки'!$A$5:$CX$5,0)))</f>
        <v>#N/A</v>
      </c>
      <c r="AL54" s="225" t="e">
        <f>INDEX('файл остатки'!$A$5:$CX$265,MATCH($H$1,'файл остатки'!$A$5:$A$228,0),MATCH($B54,'файл остатки'!$A$5:$CX$5,0))</f>
        <v>#N/A</v>
      </c>
      <c r="AM54" s="254" t="e">
        <f>IF(AI$3='файл остатки'!$B$1,INDEX('файл остатки'!$A$5:$CX$265,MATCH($C$1,'файл остатки'!$A$5:$A$228,0),MATCH($B54,'файл остатки'!$A$5:$CX$5,0)),AG54+AH54-AI54-AK54)</f>
        <v>#N/A</v>
      </c>
      <c r="AN54" s="230"/>
      <c r="AO54" s="229"/>
      <c r="AP54" s="220" t="s">
        <v>198</v>
      </c>
      <c r="AQ54" s="247" t="e">
        <f>IF(ISERROR(INDEX('файл остатки'!$A$5:$CX$265,MATCH(AQ$2,'файл остатки'!$A$5:$A$228,0),MATCH($B54,'файл остатки'!$A$5:$CX$5,0))),INDEX('файл остатки'!$A$100:$CX$265,MATCH(AO$3,'файл остатки'!$A$100:$A$228,0),MATCH($B54,'файл остатки'!$A$5:$CX$5,0)),INDEX('файл остатки'!$A$5:$CX$265,MATCH(AQ$2,'файл остатки'!$A$5:$A$228,0),MATCH($B54,'файл остатки'!$A$5:$CX$5,0)))</f>
        <v>#N/A</v>
      </c>
      <c r="AR54" s="225" t="e">
        <f>INDEX('файл остатки'!$A$5:$CX$265,MATCH($H$1,'файл остатки'!$A$5:$A$228,0),MATCH($B54,'файл остатки'!$A$5:$CX$5,0))</f>
        <v>#N/A</v>
      </c>
      <c r="AS54" s="254" t="e">
        <f>IF(AO$3='файл остатки'!$B$1,INDEX('файл остатки'!$A$5:$CX$265,MATCH($C$1,'файл остатки'!$A$5:$A$228,0),MATCH($B54,'файл остатки'!$A$5:$CX$5,0)),AM54+AN54-AO54-AQ54)</f>
        <v>#N/A</v>
      </c>
      <c r="AT54" s="230"/>
      <c r="AU54" s="229"/>
      <c r="AV54" s="220" t="s">
        <v>198</v>
      </c>
      <c r="AW54" s="247" t="e">
        <f>IF(ISERROR(INDEX('файл остатки'!$A$5:$CX$265,MATCH(AW$2,'файл остатки'!$A$5:$A$228,0),MATCH($B54,'файл остатки'!$A$5:$CX$5,0))),INDEX('файл остатки'!$A$100:$CX$265,MATCH(AU$3,'файл остатки'!$A$100:$A$228,0),MATCH($B54,'файл остатки'!$A$5:$CX$5,0)),INDEX('файл остатки'!$A$5:$CX$265,MATCH(AW$2,'файл остатки'!$A$5:$A$228,0),MATCH($B54,'файл остатки'!$A$5:$CX$5,0)))</f>
        <v>#N/A</v>
      </c>
      <c r="AX54" s="225" t="e">
        <f>INDEX('файл остатки'!$A$5:$CX$265,MATCH($H$1,'файл остатки'!$A$5:$A$228,0),MATCH($B54,'файл остатки'!$A$5:$CX$5,0))</f>
        <v>#N/A</v>
      </c>
      <c r="AY54" s="254" t="e">
        <f>IF(AU$3='файл остатки'!$B$1,INDEX('файл остатки'!$A$5:$CX$265,MATCH($C$1,'файл остатки'!$A$5:$A$228,0),MATCH($B54,'файл остатки'!$A$5:$CX$5,0)),AS54+AT54-AU54-AW54)</f>
        <v>#N/A</v>
      </c>
      <c r="AZ54" s="230"/>
      <c r="BA54" s="229"/>
      <c r="BB54" s="220" t="s">
        <v>198</v>
      </c>
      <c r="BC54" s="247" t="e">
        <f>IF(ISERROR(INDEX('файл остатки'!$A$5:$CX$265,MATCH(BC$2,'файл остатки'!$A$5:$A$228,0),MATCH($B54,'файл остатки'!$A$5:$CX$5,0))),INDEX('файл остатки'!$A$100:$CX$265,MATCH(BA$3,'файл остатки'!$A$100:$A$228,0),MATCH($B54,'файл остатки'!$A$5:$CX$5,0)),INDEX('файл остатки'!$A$5:$CX$265,MATCH(BC$2,'файл остатки'!$A$5:$A$228,0),MATCH($B54,'файл остатки'!$A$5:$CX$5,0)))</f>
        <v>#N/A</v>
      </c>
      <c r="BD54" s="225" t="e">
        <f>INDEX('файл остатки'!$A$5:$CX$265,MATCH($H$1,'файл остатки'!$A$5:$A$228,0),MATCH($B54,'файл остатки'!$A$5:$CX$5,0))</f>
        <v>#N/A</v>
      </c>
      <c r="BE54" s="254" t="e">
        <f>IF(BA$3='файл остатки'!$B$1,INDEX('файл остатки'!$A$5:$CX$265,MATCH($C$1,'файл остатки'!$A$5:$A$228,0),MATCH($B54,'файл остатки'!$A$5:$CX$5,0)),AY54+AZ54-BA54-BC54)</f>
        <v>#N/A</v>
      </c>
      <c r="BF54" s="230"/>
      <c r="BG54" s="229"/>
      <c r="BH54" s="220" t="s">
        <v>198</v>
      </c>
      <c r="BI54" s="247" t="e">
        <f>IF(ISERROR(INDEX('файл остатки'!$A$5:$CX$265,MATCH(BI$2,'файл остатки'!$A$5:$A$228,0),MATCH($B54,'файл остатки'!$A$5:$CX$5,0))),INDEX('файл остатки'!$A$100:$CX$265,MATCH(BG$3,'файл остатки'!$A$100:$A$228,0),MATCH($B54,'файл остатки'!$A$5:$CX$5,0)),INDEX('файл остатки'!$A$5:$CX$265,MATCH(BI$2,'файл остатки'!$A$5:$A$228,0),MATCH($B54,'файл остатки'!$A$5:$CX$5,0)))</f>
        <v>#N/A</v>
      </c>
      <c r="BJ54" s="225" t="e">
        <f>INDEX('файл остатки'!$A$5:$CX$265,MATCH($H$1,'файл остатки'!$A$5:$A$228,0),MATCH($B54,'файл остатки'!$A$5:$CX$5,0))</f>
        <v>#N/A</v>
      </c>
      <c r="BK54" s="225" t="e">
        <f t="shared" si="0"/>
        <v>#N/A</v>
      </c>
      <c r="BL54" s="254" t="e">
        <f>IF(BG$3='файл остатки'!$B$1,INDEX('файл остатки'!$A$5:$CX$265,MATCH($C$1,'файл остатки'!$A$5:$A$228,0),MATCH($B54,'файл остатки'!$A$5:$CX$5,0)),BE54+BF54-BG54-BI54)</f>
        <v>#N/A</v>
      </c>
      <c r="BM54" s="230"/>
      <c r="BN54" s="229" t="e">
        <f t="shared" si="1"/>
        <v>#N/A</v>
      </c>
      <c r="BO54" s="220" t="s">
        <v>198</v>
      </c>
      <c r="BP54" s="247" t="e">
        <f>IF(ISERROR(INDEX('файл остатки'!$A$5:$CX$265,MATCH(BP$2,'файл остатки'!$A$5:$A$228,0),MATCH($B54,'файл остатки'!$A$5:$CX$5,0))),INDEX('файл остатки'!$A$100:$CX$265,MATCH(BN$3,'файл остатки'!$A$100:$A$228,0),MATCH($B54,'файл остатки'!$A$5:$CX$5,0)),INDEX('файл остатки'!$A$5:$CX$265,MATCH(BP$2,'файл остатки'!$A$5:$A$228,0),MATCH($B54,'файл остатки'!$A$5:$CX$5,0)))</f>
        <v>#N/A</v>
      </c>
      <c r="BQ54" s="225" t="e">
        <f>INDEX('файл остатки'!$A$5:$CX$265,MATCH($H$1,'файл остатки'!$A$5:$A$228,0),MATCH($B54,'файл остатки'!$A$5:$CX$5,0))</f>
        <v>#N/A</v>
      </c>
      <c r="BR54" s="254" t="e">
        <f>IF(BN$3='файл остатки'!$B$1,INDEX('файл остатки'!$A$5:$CX$265,MATCH($C$1,'файл остатки'!$A$5:$A$228,0),MATCH($B54,'файл остатки'!$A$5:$CX$5,0)),BL54+BM54-BN54-BP54)</f>
        <v>#N/A</v>
      </c>
      <c r="BS54" s="230"/>
      <c r="BT54" s="229" t="e">
        <f t="shared" si="2"/>
        <v>#N/A</v>
      </c>
      <c r="BU54" s="220" t="s">
        <v>198</v>
      </c>
      <c r="BV54" s="247" t="e">
        <f>IF(ISERROR(INDEX('файл остатки'!$A$5:$CX$265,MATCH(BV$2,'файл остатки'!$A$5:$A$228,0),MATCH($B54,'файл остатки'!$A$5:$CX$5,0))),INDEX('файл остатки'!$A$100:$CX$265,MATCH(BT$3,'файл остатки'!$A$100:$A$228,0),MATCH($B54,'файл остатки'!$A$5:$CX$5,0)),INDEX('файл остатки'!$A$5:$CX$265,MATCH(BV$2,'файл остатки'!$A$5:$A$228,0),MATCH($B54,'файл остатки'!$A$5:$CX$5,0)))</f>
        <v>#N/A</v>
      </c>
      <c r="BW54" s="225" t="e">
        <f>INDEX('файл остатки'!$A$5:$CX$265,MATCH($H$1,'файл остатки'!$A$5:$A$228,0),MATCH($B54,'файл остатки'!$A$5:$CX$5,0))</f>
        <v>#N/A</v>
      </c>
      <c r="BX54" s="254" t="e">
        <f>IF(BT$3='файл остатки'!$B$1,INDEX('файл остатки'!$A$5:$CX$265,MATCH($C$1,'файл остатки'!$A$5:$A$228,0),MATCH($B54,'файл остатки'!$A$5:$CX$5,0)),BR54+BS54-BT54-BV54)</f>
        <v>#N/A</v>
      </c>
      <c r="BY54" s="230"/>
      <c r="BZ54" s="229" t="e">
        <f t="shared" si="3"/>
        <v>#N/A</v>
      </c>
      <c r="CA54" s="220" t="s">
        <v>198</v>
      </c>
      <c r="CB54" s="247" t="e">
        <f>IF(ISERROR(INDEX('файл остатки'!$A$5:$CX$265,MATCH(CB$2,'файл остатки'!$A$5:$A$228,0),MATCH($B54,'файл остатки'!$A$5:$CX$5,0))),INDEX('файл остатки'!$A$100:$CX$265,MATCH(BZ$3,'файл остатки'!$A$100:$A$228,0),MATCH($B54,'файл остатки'!$A$5:$CX$5,0)),INDEX('файл остатки'!$A$5:$CX$265,MATCH(CB$2,'файл остатки'!$A$5:$A$228,0),MATCH($B54,'файл остатки'!$A$5:$CX$5,0)))</f>
        <v>#N/A</v>
      </c>
      <c r="CC54" s="225" t="e">
        <f>INDEX('файл остатки'!$A$5:$CX$265,MATCH($H$1,'файл остатки'!$A$5:$A$228,0),MATCH($B54,'файл остатки'!$A$5:$CX$5,0))</f>
        <v>#N/A</v>
      </c>
      <c r="CD54" s="254" t="e">
        <f>IF(BZ$3='файл остатки'!$B$1,INDEX('файл остатки'!$A$5:$CX$265,MATCH($C$1,'файл остатки'!$A$5:$A$228,0),MATCH($B54,'файл остатки'!$A$5:$CX$5,0)),BX54+BY54-BZ54-CB54)</f>
        <v>#N/A</v>
      </c>
      <c r="CE54" s="230"/>
      <c r="CH54" s="229">
        <f t="shared" si="4"/>
        <v>-4</v>
      </c>
      <c r="CI54" s="220" t="s">
        <v>198</v>
      </c>
      <c r="CJ54" s="229" t="e">
        <f t="shared" si="5"/>
        <v>#N/A</v>
      </c>
      <c r="CK54" s="220" t="s">
        <v>198</v>
      </c>
      <c r="CO54" s="235" t="e">
        <f>+INDEX('файл остатки'!$A$5:$CX$265,MATCH(CO$2,'файл остатки'!$A$5:$A$228,0),MATCH($B54,'файл остатки'!$A$5:$CX$5,0))</f>
        <v>#N/A</v>
      </c>
    </row>
    <row r="55" spans="1:93" ht="24" customHeight="1">
      <c r="A55" s="145" t="s">
        <v>19</v>
      </c>
      <c r="B55" s="215" t="s">
        <v>137</v>
      </c>
      <c r="C55" s="257" t="e">
        <f>INDEX('файл остатки'!$A$5:$CX$265,MATCH($C$1,'файл остатки'!$A$5:$A$228,0),MATCH(B55,'файл остатки'!$A$5:$CX$5,0))</f>
        <v>#N/A</v>
      </c>
      <c r="D55" s="261"/>
      <c r="E55" s="229"/>
      <c r="F55" s="155">
        <f>-(E53)/'планирование суточное'!$K$66</f>
        <v>0.3952941176470588</v>
      </c>
      <c r="G55" s="247" t="e">
        <f>IF(ISERROR(INDEX('файл остатки'!$A$5:$CX$265,MATCH(G$2,'файл остатки'!$A$5:$A$228,0),MATCH($B55,'файл остатки'!$A$5:$CX$5,0))),INDEX('файл остатки'!$A$100:$CX$265,MATCH(E$3,'файл остатки'!$A$100:$A$228,0),MATCH($B55,'файл остатки'!$A$5:$CX$5,0)),INDEX('файл остатки'!$A$5:$CX$265,MATCH(G$2,'файл остатки'!$A$5:$A$228,0),MATCH($B55,'файл остатки'!$A$5:$CX$5,0)))</f>
        <v>#N/A</v>
      </c>
      <c r="H55" s="225" t="e">
        <f>INDEX('файл остатки'!$A$5:$CX$265,MATCH($H$1,'файл остатки'!$A$5:$A$228,0),MATCH($B55,'файл остатки'!$A$5:$CX$5,0))</f>
        <v>#N/A</v>
      </c>
      <c r="I55" s="254" t="e">
        <f>IF(E$3='файл остатки'!$B$1,INDEX('файл остатки'!$A$5:$CX$265,MATCH($C$1,'файл остатки'!$A$5:$A$228,0),MATCH($B55,'файл остатки'!$A$5:$CX$5,0)),C55+D55-E55-G55)</f>
        <v>#N/A</v>
      </c>
      <c r="J55" s="230"/>
      <c r="K55" s="229"/>
      <c r="L55" s="155">
        <f>-(K53)/'планирование суточное'!$K$66</f>
        <v>0</v>
      </c>
      <c r="M55" s="247" t="e">
        <f>IF(ISERROR(INDEX('файл остатки'!$A$5:$CX$265,MATCH(M$2,'файл остатки'!$A$5:$A$228,0),MATCH($B55,'файл остатки'!$A$5:$CX$5,0))),INDEX('файл остатки'!$A$100:$CX$265,MATCH(K$3,'файл остатки'!$A$100:$A$228,0),MATCH($B55,'файл остатки'!$A$5:$CX$5,0)),INDEX('файл остатки'!$A$5:$CX$265,MATCH(M$2,'файл остатки'!$A$5:$A$228,0),MATCH($B55,'файл остатки'!$A$5:$CX$5,0)))</f>
        <v>#N/A</v>
      </c>
      <c r="N55" s="225" t="e">
        <f>INDEX('файл остатки'!$A$5:$CX$265,MATCH($H$1,'файл остатки'!$A$5:$A$228,0),MATCH($B55,'файл остатки'!$A$5:$CX$5,0))</f>
        <v>#N/A</v>
      </c>
      <c r="O55" s="254" t="e">
        <f>IF(K$3='файл остатки'!$B$1,INDEX('файл остатки'!$A$5:$CX$265,MATCH($C$1,'файл остатки'!$A$5:$A$228,0),MATCH($B55,'файл остатки'!$A$5:$CX$5,0)),I55+J55-K55-M55)</f>
        <v>#N/A</v>
      </c>
      <c r="P55" s="230"/>
      <c r="Q55" s="229">
        <v>-4</v>
      </c>
      <c r="R55" s="155">
        <f>-(Q53)/'планирование суточное'!$K$66</f>
        <v>0.4</v>
      </c>
      <c r="S55" s="247" t="e">
        <f>IF(ISERROR(INDEX('файл остатки'!$A$5:$CX$265,MATCH(S$2,'файл остатки'!$A$5:$A$228,0),MATCH($B55,'файл остатки'!$A$5:$CX$5,0))),INDEX('файл остатки'!$A$100:$CX$265,MATCH(Q$3,'файл остатки'!$A$100:$A$228,0),MATCH($B55,'файл остатки'!$A$5:$CX$5,0)),INDEX('файл остатки'!$A$5:$CX$265,MATCH(S$2,'файл остатки'!$A$5:$A$228,0),MATCH($B55,'файл остатки'!$A$5:$CX$5,0)))</f>
        <v>#N/A</v>
      </c>
      <c r="T55" s="225" t="e">
        <f>INDEX('файл остатки'!$A$5:$CX$265,MATCH($H$1,'файл остатки'!$A$5:$A$228,0),MATCH($B55,'файл остатки'!$A$5:$CX$5,0))</f>
        <v>#N/A</v>
      </c>
      <c r="U55" s="254" t="e">
        <f>IF(Q$3='файл остатки'!$B$1,INDEX('файл остатки'!$A$5:$CX$265,MATCH($C$1,'файл остатки'!$A$5:$A$228,0),MATCH($B55,'файл остатки'!$A$5:$CX$5,0)),O55+P55-Q55-S55)</f>
        <v>#N/A</v>
      </c>
      <c r="V55" s="230"/>
      <c r="W55" s="229"/>
      <c r="X55" s="155">
        <f>-(W53)/'планирование суточное'!$K$66</f>
        <v>0.77647058823529413</v>
      </c>
      <c r="Y55" s="247" t="e">
        <f>IF(ISERROR(INDEX('файл остатки'!$A$5:$CX$265,MATCH(Y$2,'файл остатки'!$A$5:$A$228,0),MATCH($B55,'файл остатки'!$A$5:$CX$5,0))),INDEX('файл остатки'!$A$100:$CX$265,MATCH(W$3,'файл остатки'!$A$100:$A$228,0),MATCH($B55,'файл остатки'!$A$5:$CX$5,0)),INDEX('файл остатки'!$A$5:$CX$265,MATCH(Y$2,'файл остатки'!$A$5:$A$228,0),MATCH($B55,'файл остатки'!$A$5:$CX$5,0)))</f>
        <v>#N/A</v>
      </c>
      <c r="Z55" s="225" t="e">
        <f>INDEX('файл остатки'!$A$5:$CX$265,MATCH($H$1,'файл остатки'!$A$5:$A$228,0),MATCH($B55,'файл остатки'!$A$5:$CX$5,0))</f>
        <v>#N/A</v>
      </c>
      <c r="AA55" s="254" t="e">
        <f>IF(W$3='файл остатки'!$B$1,INDEX('файл остатки'!$A$5:$CX$265,MATCH($C$1,'файл остатки'!$A$5:$A$228,0),MATCH($B55,'файл остатки'!$A$5:$CX$5,0)),U55+V55-W55-Y55)</f>
        <v>#N/A</v>
      </c>
      <c r="AB55" s="230"/>
      <c r="AC55" s="229"/>
      <c r="AD55" s="155">
        <f>-(AC53)/'планирование суточное'!$K$66</f>
        <v>0</v>
      </c>
      <c r="AE55" s="247" t="e">
        <f>IF(ISERROR(INDEX('файл остатки'!$A$5:$CX$265,MATCH(AE$2,'файл остатки'!$A$5:$A$228,0),MATCH($B55,'файл остатки'!$A$5:$CX$5,0))),INDEX('файл остатки'!$A$100:$CX$265,MATCH(AC$3,'файл остатки'!$A$100:$A$228,0),MATCH($B55,'файл остатки'!$A$5:$CX$5,0)),INDEX('файл остатки'!$A$5:$CX$265,MATCH(AE$2,'файл остатки'!$A$5:$A$228,0),MATCH($B55,'файл остатки'!$A$5:$CX$5,0)))</f>
        <v>#N/A</v>
      </c>
      <c r="AF55" s="225" t="e">
        <f>INDEX('файл остатки'!$A$5:$CX$265,MATCH($H$1,'файл остатки'!$A$5:$A$228,0),MATCH($B55,'файл остатки'!$A$5:$CX$5,0))</f>
        <v>#N/A</v>
      </c>
      <c r="AG55" s="254" t="e">
        <f>IF(AC$3='файл остатки'!$B$1,INDEX('файл остатки'!$A$5:$CX$265,MATCH($C$1,'файл остатки'!$A$5:$A$228,0),MATCH($B55,'файл остатки'!$A$5:$CX$5,0)),AA55+AB55-AC55-AE55)</f>
        <v>#N/A</v>
      </c>
      <c r="AH55" s="230"/>
      <c r="AI55" s="229"/>
      <c r="AJ55" s="155">
        <f>-(AI53)/'планирование суточное'!$K$66</f>
        <v>0</v>
      </c>
      <c r="AK55" s="247" t="e">
        <f>IF(ISERROR(INDEX('файл остатки'!$A$5:$CX$265,MATCH(AK$2,'файл остатки'!$A$5:$A$228,0),MATCH($B55,'файл остатки'!$A$5:$CX$5,0))),INDEX('файл остатки'!$A$100:$CX$265,MATCH(AI$3,'файл остатки'!$A$100:$A$228,0),MATCH($B55,'файл остатки'!$A$5:$CX$5,0)),INDEX('файл остатки'!$A$5:$CX$265,MATCH(AK$2,'файл остатки'!$A$5:$A$228,0),MATCH($B55,'файл остатки'!$A$5:$CX$5,0)))</f>
        <v>#N/A</v>
      </c>
      <c r="AL55" s="225" t="e">
        <f>INDEX('файл остатки'!$A$5:$CX$265,MATCH($H$1,'файл остатки'!$A$5:$A$228,0),MATCH($B55,'файл остатки'!$A$5:$CX$5,0))</f>
        <v>#N/A</v>
      </c>
      <c r="AM55" s="254" t="e">
        <f>IF(AI$3='файл остатки'!$B$1,INDEX('файл остатки'!$A$5:$CX$265,MATCH($C$1,'файл остатки'!$A$5:$A$228,0),MATCH($B55,'файл остатки'!$A$5:$CX$5,0)),AG55+AH55-AI55-AK55)</f>
        <v>#N/A</v>
      </c>
      <c r="AN55" s="230"/>
      <c r="AO55" s="229"/>
      <c r="AP55" s="155">
        <f>-(AO53)/'планирование суточное'!$K$66</f>
        <v>0.38823529411764707</v>
      </c>
      <c r="AQ55" s="247" t="e">
        <f>IF(ISERROR(INDEX('файл остатки'!$A$5:$CX$265,MATCH(AQ$2,'файл остатки'!$A$5:$A$228,0),MATCH($B55,'файл остатки'!$A$5:$CX$5,0))),INDEX('файл остатки'!$A$100:$CX$265,MATCH(AO$3,'файл остатки'!$A$100:$A$228,0),MATCH($B55,'файл остатки'!$A$5:$CX$5,0)),INDEX('файл остатки'!$A$5:$CX$265,MATCH(AQ$2,'файл остатки'!$A$5:$A$228,0),MATCH($B55,'файл остатки'!$A$5:$CX$5,0)))</f>
        <v>#N/A</v>
      </c>
      <c r="AR55" s="225" t="e">
        <f>INDEX('файл остатки'!$A$5:$CX$265,MATCH($H$1,'файл остатки'!$A$5:$A$228,0),MATCH($B55,'файл остатки'!$A$5:$CX$5,0))</f>
        <v>#N/A</v>
      </c>
      <c r="AS55" s="254" t="e">
        <f>IF(AO$3='файл остатки'!$B$1,INDEX('файл остатки'!$A$5:$CX$265,MATCH($C$1,'файл остатки'!$A$5:$A$228,0),MATCH($B55,'файл остатки'!$A$5:$CX$5,0)),AM55+AN55-AO55-AQ55)</f>
        <v>#N/A</v>
      </c>
      <c r="AT55" s="230"/>
      <c r="AU55" s="229"/>
      <c r="AV55" s="155">
        <f>-(AU53)/'планирование суточное'!$K$66</f>
        <v>0.38823529411764707</v>
      </c>
      <c r="AW55" s="247" t="e">
        <f>IF(ISERROR(INDEX('файл остатки'!$A$5:$CX$265,MATCH(AW$2,'файл остатки'!$A$5:$A$228,0),MATCH($B55,'файл остатки'!$A$5:$CX$5,0))),INDEX('файл остатки'!$A$100:$CX$265,MATCH(AU$3,'файл остатки'!$A$100:$A$228,0),MATCH($B55,'файл остатки'!$A$5:$CX$5,0)),INDEX('файл остатки'!$A$5:$CX$265,MATCH(AW$2,'файл остатки'!$A$5:$A$228,0),MATCH($B55,'файл остатки'!$A$5:$CX$5,0)))</f>
        <v>#N/A</v>
      </c>
      <c r="AX55" s="225" t="e">
        <f>INDEX('файл остатки'!$A$5:$CX$265,MATCH($H$1,'файл остатки'!$A$5:$A$228,0),MATCH($B55,'файл остатки'!$A$5:$CX$5,0))</f>
        <v>#N/A</v>
      </c>
      <c r="AY55" s="254" t="e">
        <f>IF(AU$3='файл остатки'!$B$1,INDEX('файл остатки'!$A$5:$CX$265,MATCH($C$1,'файл остатки'!$A$5:$A$228,0),MATCH($B55,'файл остатки'!$A$5:$CX$5,0)),AS55+AT55-AU55-AW55)</f>
        <v>#N/A</v>
      </c>
      <c r="AZ55" s="230"/>
      <c r="BA55" s="229"/>
      <c r="BB55" s="155">
        <f>-(BA53)/'планирование суточное'!$K$66</f>
        <v>0</v>
      </c>
      <c r="BC55" s="247" t="e">
        <f>IF(ISERROR(INDEX('файл остатки'!$A$5:$CX$265,MATCH(BC$2,'файл остатки'!$A$5:$A$228,0),MATCH($B55,'файл остатки'!$A$5:$CX$5,0))),INDEX('файл остатки'!$A$100:$CX$265,MATCH(BA$3,'файл остатки'!$A$100:$A$228,0),MATCH($B55,'файл остатки'!$A$5:$CX$5,0)),INDEX('файл остатки'!$A$5:$CX$265,MATCH(BC$2,'файл остатки'!$A$5:$A$228,0),MATCH($B55,'файл остатки'!$A$5:$CX$5,0)))</f>
        <v>#N/A</v>
      </c>
      <c r="BD55" s="225" t="e">
        <f>INDEX('файл остатки'!$A$5:$CX$265,MATCH($H$1,'файл остатки'!$A$5:$A$228,0),MATCH($B55,'файл остатки'!$A$5:$CX$5,0))</f>
        <v>#N/A</v>
      </c>
      <c r="BE55" s="254" t="e">
        <f>IF(BA$3='файл остатки'!$B$1,INDEX('файл остатки'!$A$5:$CX$265,MATCH($C$1,'файл остатки'!$A$5:$A$228,0),MATCH($B55,'файл остатки'!$A$5:$CX$5,0)),AY55+AZ55-BA55-BC55)</f>
        <v>#N/A</v>
      </c>
      <c r="BF55" s="230"/>
      <c r="BG55" s="229"/>
      <c r="BH55" s="155">
        <f>-(BG53)/'планирование суточное'!$K$66</f>
        <v>0</v>
      </c>
      <c r="BI55" s="247" t="e">
        <f>IF(ISERROR(INDEX('файл остатки'!$A$5:$CX$265,MATCH(BI$2,'файл остатки'!$A$5:$A$228,0),MATCH($B55,'файл остатки'!$A$5:$CX$5,0))),INDEX('файл остатки'!$A$100:$CX$265,MATCH(BG$3,'файл остатки'!$A$100:$A$228,0),MATCH($B55,'файл остатки'!$A$5:$CX$5,0)),INDEX('файл остатки'!$A$5:$CX$265,MATCH(BI$2,'файл остатки'!$A$5:$A$228,0),MATCH($B55,'файл остатки'!$A$5:$CX$5,0)))</f>
        <v>#N/A</v>
      </c>
      <c r="BJ55" s="225" t="e">
        <f>INDEX('файл остатки'!$A$5:$CX$265,MATCH($H$1,'файл остатки'!$A$5:$A$228,0),MATCH($B55,'файл остатки'!$A$5:$CX$5,0))</f>
        <v>#N/A</v>
      </c>
      <c r="BK55" s="225" t="e">
        <f t="shared" si="0"/>
        <v>#N/A</v>
      </c>
      <c r="BL55" s="254" t="e">
        <f>IF(BG$3='файл остатки'!$B$1,INDEX('файл остатки'!$A$5:$CX$265,MATCH($C$1,'файл остатки'!$A$5:$A$228,0),MATCH($B55,'файл остатки'!$A$5:$CX$5,0)),BE55+BF55-BG55-BI55)</f>
        <v>#N/A</v>
      </c>
      <c r="BM55" s="230"/>
      <c r="BN55" s="229" t="e">
        <f t="shared" si="1"/>
        <v>#N/A</v>
      </c>
      <c r="BO55" s="155" t="e">
        <f>-(BN53)/'планирование суточное'!$K$66</f>
        <v>#N/A</v>
      </c>
      <c r="BP55" s="247" t="e">
        <f>IF(ISERROR(INDEX('файл остатки'!$A$5:$CX$265,MATCH(BP$2,'файл остатки'!$A$5:$A$228,0),MATCH($B55,'файл остатки'!$A$5:$CX$5,0))),INDEX('файл остатки'!$A$100:$CX$265,MATCH(BN$3,'файл остатки'!$A$100:$A$228,0),MATCH($B55,'файл остатки'!$A$5:$CX$5,0)),INDEX('файл остатки'!$A$5:$CX$265,MATCH(BP$2,'файл остатки'!$A$5:$A$228,0),MATCH($B55,'файл остатки'!$A$5:$CX$5,0)))</f>
        <v>#N/A</v>
      </c>
      <c r="BQ55" s="225" t="e">
        <f>INDEX('файл остатки'!$A$5:$CX$265,MATCH($H$1,'файл остатки'!$A$5:$A$228,0),MATCH($B55,'файл остатки'!$A$5:$CX$5,0))</f>
        <v>#N/A</v>
      </c>
      <c r="BR55" s="254" t="e">
        <f>IF(BN$3='файл остатки'!$B$1,INDEX('файл остатки'!$A$5:$CX$265,MATCH($C$1,'файл остатки'!$A$5:$A$228,0),MATCH($B55,'файл остатки'!$A$5:$CX$5,0)),BL55+BM55-BN55-BP55)</f>
        <v>#N/A</v>
      </c>
      <c r="BS55" s="230"/>
      <c r="BT55" s="229" t="e">
        <f t="shared" si="2"/>
        <v>#N/A</v>
      </c>
      <c r="BU55" s="155" t="e">
        <f>-(BT53)/'планирование суточное'!$K$66</f>
        <v>#N/A</v>
      </c>
      <c r="BV55" s="247" t="e">
        <f>IF(ISERROR(INDEX('файл остатки'!$A$5:$CX$265,MATCH(BV$2,'файл остатки'!$A$5:$A$228,0),MATCH($B55,'файл остатки'!$A$5:$CX$5,0))),INDEX('файл остатки'!$A$100:$CX$265,MATCH(BT$3,'файл остатки'!$A$100:$A$228,0),MATCH($B55,'файл остатки'!$A$5:$CX$5,0)),INDEX('файл остатки'!$A$5:$CX$265,MATCH(BV$2,'файл остатки'!$A$5:$A$228,0),MATCH($B55,'файл остатки'!$A$5:$CX$5,0)))</f>
        <v>#N/A</v>
      </c>
      <c r="BW55" s="225" t="e">
        <f>INDEX('файл остатки'!$A$5:$CX$265,MATCH($H$1,'файл остатки'!$A$5:$A$228,0),MATCH($B55,'файл остатки'!$A$5:$CX$5,0))</f>
        <v>#N/A</v>
      </c>
      <c r="BX55" s="254" t="e">
        <f>IF(BT$3='файл остатки'!$B$1,INDEX('файл остатки'!$A$5:$CX$265,MATCH($C$1,'файл остатки'!$A$5:$A$228,0),MATCH($B55,'файл остатки'!$A$5:$CX$5,0)),BR55+BS55-BT55-BV55)</f>
        <v>#N/A</v>
      </c>
      <c r="BY55" s="230"/>
      <c r="BZ55" s="229" t="e">
        <f t="shared" si="3"/>
        <v>#N/A</v>
      </c>
      <c r="CA55" s="155" t="e">
        <f>-(BZ53)/'планирование суточное'!$K$66</f>
        <v>#N/A</v>
      </c>
      <c r="CB55" s="247" t="e">
        <f>IF(ISERROR(INDEX('файл остатки'!$A$5:$CX$265,MATCH(CB$2,'файл остатки'!$A$5:$A$228,0),MATCH($B55,'файл остатки'!$A$5:$CX$5,0))),INDEX('файл остатки'!$A$100:$CX$265,MATCH(BZ$3,'файл остатки'!$A$100:$A$228,0),MATCH($B55,'файл остатки'!$A$5:$CX$5,0)),INDEX('файл остатки'!$A$5:$CX$265,MATCH(CB$2,'файл остатки'!$A$5:$A$228,0),MATCH($B55,'файл остатки'!$A$5:$CX$5,0)))</f>
        <v>#N/A</v>
      </c>
      <c r="CC55" s="225" t="e">
        <f>INDEX('файл остатки'!$A$5:$CX$265,MATCH($H$1,'файл остатки'!$A$5:$A$228,0),MATCH($B55,'файл остатки'!$A$5:$CX$5,0))</f>
        <v>#N/A</v>
      </c>
      <c r="CD55" s="254" t="e">
        <f>IF(BZ$3='файл остатки'!$B$1,INDEX('файл остатки'!$A$5:$CX$265,MATCH($C$1,'файл остатки'!$A$5:$A$228,0),MATCH($B55,'файл остатки'!$A$5:$CX$5,0)),BX55+BY55-BZ55-CB55)</f>
        <v>#N/A</v>
      </c>
      <c r="CE55" s="230"/>
      <c r="CH55" s="229">
        <f t="shared" si="4"/>
        <v>-4</v>
      </c>
      <c r="CI55" s="155">
        <f>-(CH53)/'планирование суточное'!$K$66</f>
        <v>2.348235294117647</v>
      </c>
      <c r="CJ55" s="229" t="e">
        <f t="shared" si="5"/>
        <v>#N/A</v>
      </c>
      <c r="CK55" s="155" t="e">
        <f>-(CJ53)/'планирование суточное'!$K$66</f>
        <v>#N/A</v>
      </c>
      <c r="CO55" s="235" t="e">
        <f>+INDEX('файл остатки'!$A$5:$CX$265,MATCH(CO$2,'файл остатки'!$A$5:$A$228,0),MATCH($B55,'файл остатки'!$A$5:$CX$5,0))</f>
        <v>#N/A</v>
      </c>
    </row>
    <row r="56" spans="1:93" ht="24" customHeight="1">
      <c r="A56" s="145" t="s">
        <v>19</v>
      </c>
      <c r="B56" s="215" t="s">
        <v>138</v>
      </c>
      <c r="C56" s="257" t="e">
        <f>INDEX('файл остатки'!$A$5:$CX$265,MATCH($C$1,'файл остатки'!$A$5:$A$228,0),MATCH(B56,'файл остатки'!$A$5:$CX$5,0))</f>
        <v>#N/A</v>
      </c>
      <c r="D56" s="261"/>
      <c r="E56" s="229"/>
      <c r="F56" s="220" t="s">
        <v>195</v>
      </c>
      <c r="G56" s="247" t="e">
        <f>IF(ISERROR(INDEX('файл остатки'!$A$5:$CX$265,MATCH(G$2,'файл остатки'!$A$5:$A$228,0),MATCH($B56,'файл остатки'!$A$5:$CX$5,0))),INDEX('файл остатки'!$A$100:$CX$265,MATCH(E$3,'файл остатки'!$A$100:$A$228,0),MATCH($B56,'файл остатки'!$A$5:$CX$5,0)),INDEX('файл остатки'!$A$5:$CX$265,MATCH(G$2,'файл остатки'!$A$5:$A$228,0),MATCH($B56,'файл остатки'!$A$5:$CX$5,0)))</f>
        <v>#N/A</v>
      </c>
      <c r="H56" s="225" t="e">
        <f>INDEX('файл остатки'!$A$5:$CX$265,MATCH($H$1,'файл остатки'!$A$5:$A$228,0),MATCH($B56,'файл остатки'!$A$5:$CX$5,0))</f>
        <v>#N/A</v>
      </c>
      <c r="I56" s="254" t="e">
        <f>IF(E$3='файл остатки'!$B$1,INDEX('файл остатки'!$A$5:$CX$265,MATCH($C$1,'файл остатки'!$A$5:$A$228,0),MATCH($B56,'файл остатки'!$A$5:$CX$5,0)),C56+D56-E56-G56)</f>
        <v>#N/A</v>
      </c>
      <c r="J56" s="230">
        <v>40</v>
      </c>
      <c r="K56" s="229"/>
      <c r="L56" s="220" t="s">
        <v>195</v>
      </c>
      <c r="M56" s="247" t="e">
        <f>IF(ISERROR(INDEX('файл остатки'!$A$5:$CX$265,MATCH(M$2,'файл остатки'!$A$5:$A$228,0),MATCH($B56,'файл остатки'!$A$5:$CX$5,0))),INDEX('файл остатки'!$A$100:$CX$265,MATCH(K$3,'файл остатки'!$A$100:$A$228,0),MATCH($B56,'файл остатки'!$A$5:$CX$5,0)),INDEX('файл остатки'!$A$5:$CX$265,MATCH(M$2,'файл остатки'!$A$5:$A$228,0),MATCH($B56,'файл остатки'!$A$5:$CX$5,0)))</f>
        <v>#N/A</v>
      </c>
      <c r="N56" s="225" t="e">
        <f>INDEX('файл остатки'!$A$5:$CX$265,MATCH($H$1,'файл остатки'!$A$5:$A$228,0),MATCH($B56,'файл остатки'!$A$5:$CX$5,0))</f>
        <v>#N/A</v>
      </c>
      <c r="O56" s="254" t="e">
        <f>IF(K$3='файл остатки'!$B$1,INDEX('файл остатки'!$A$5:$CX$265,MATCH($C$1,'файл остатки'!$A$5:$A$228,0),MATCH($B56,'файл остатки'!$A$5:$CX$5,0)),I56+J56-K56-M56)</f>
        <v>#N/A</v>
      </c>
      <c r="P56" s="230"/>
      <c r="Q56" s="229"/>
      <c r="R56" s="220" t="s">
        <v>195</v>
      </c>
      <c r="S56" s="247" t="e">
        <f>IF(ISERROR(INDEX('файл остатки'!$A$5:$CX$265,MATCH(S$2,'файл остатки'!$A$5:$A$228,0),MATCH($B56,'файл остатки'!$A$5:$CX$5,0))),INDEX('файл остатки'!$A$100:$CX$265,MATCH(Q$3,'файл остатки'!$A$100:$A$228,0),MATCH($B56,'файл остатки'!$A$5:$CX$5,0)),INDEX('файл остатки'!$A$5:$CX$265,MATCH(S$2,'файл остатки'!$A$5:$A$228,0),MATCH($B56,'файл остатки'!$A$5:$CX$5,0)))</f>
        <v>#N/A</v>
      </c>
      <c r="T56" s="225" t="e">
        <f>INDEX('файл остатки'!$A$5:$CX$265,MATCH($H$1,'файл остатки'!$A$5:$A$228,0),MATCH($B56,'файл остатки'!$A$5:$CX$5,0))</f>
        <v>#N/A</v>
      </c>
      <c r="U56" s="254" t="e">
        <f>IF(Q$3='файл остатки'!$B$1,INDEX('файл остатки'!$A$5:$CX$265,MATCH($C$1,'файл остатки'!$A$5:$A$228,0),MATCH($B56,'файл остатки'!$A$5:$CX$5,0)),O56+P56-Q56-S56)</f>
        <v>#N/A</v>
      </c>
      <c r="V56" s="230"/>
      <c r="W56" s="229"/>
      <c r="X56" s="220" t="s">
        <v>195</v>
      </c>
      <c r="Y56" s="247" t="e">
        <f>IF(ISERROR(INDEX('файл остатки'!$A$5:$CX$265,MATCH(Y$2,'файл остатки'!$A$5:$A$228,0),MATCH($B56,'файл остатки'!$A$5:$CX$5,0))),INDEX('файл остатки'!$A$100:$CX$265,MATCH(W$3,'файл остатки'!$A$100:$A$228,0),MATCH($B56,'файл остатки'!$A$5:$CX$5,0)),INDEX('файл остатки'!$A$5:$CX$265,MATCH(Y$2,'файл остатки'!$A$5:$A$228,0),MATCH($B56,'файл остатки'!$A$5:$CX$5,0)))</f>
        <v>#N/A</v>
      </c>
      <c r="Z56" s="225" t="e">
        <f>INDEX('файл остатки'!$A$5:$CX$265,MATCH($H$1,'файл остатки'!$A$5:$A$228,0),MATCH($B56,'файл остатки'!$A$5:$CX$5,0))</f>
        <v>#N/A</v>
      </c>
      <c r="AA56" s="254" t="e">
        <f>IF(W$3='файл остатки'!$B$1,INDEX('файл остатки'!$A$5:$CX$265,MATCH($C$1,'файл остатки'!$A$5:$A$228,0),MATCH($B56,'файл остатки'!$A$5:$CX$5,0)),U56+V56-W56-Y56)</f>
        <v>#N/A</v>
      </c>
      <c r="AB56" s="230"/>
      <c r="AC56" s="229"/>
      <c r="AD56" s="220" t="s">
        <v>195</v>
      </c>
      <c r="AE56" s="247" t="e">
        <f>IF(ISERROR(INDEX('файл остатки'!$A$5:$CX$265,MATCH(AE$2,'файл остатки'!$A$5:$A$228,0),MATCH($B56,'файл остатки'!$A$5:$CX$5,0))),INDEX('файл остатки'!$A$100:$CX$265,MATCH(AC$3,'файл остатки'!$A$100:$A$228,0),MATCH($B56,'файл остатки'!$A$5:$CX$5,0)),INDEX('файл остатки'!$A$5:$CX$265,MATCH(AE$2,'файл остатки'!$A$5:$A$228,0),MATCH($B56,'файл остатки'!$A$5:$CX$5,0)))</f>
        <v>#N/A</v>
      </c>
      <c r="AF56" s="225" t="e">
        <f>INDEX('файл остатки'!$A$5:$CX$265,MATCH($H$1,'файл остатки'!$A$5:$A$228,0),MATCH($B56,'файл остатки'!$A$5:$CX$5,0))</f>
        <v>#N/A</v>
      </c>
      <c r="AG56" s="254" t="e">
        <f>IF(AC$3='файл остатки'!$B$1,INDEX('файл остатки'!$A$5:$CX$265,MATCH($C$1,'файл остатки'!$A$5:$A$228,0),MATCH($B56,'файл остатки'!$A$5:$CX$5,0)),AA56+AB56-AC56-AE56)</f>
        <v>#N/A</v>
      </c>
      <c r="AH56" s="230"/>
      <c r="AI56" s="229">
        <v>-36</v>
      </c>
      <c r="AJ56" s="220" t="s">
        <v>195</v>
      </c>
      <c r="AK56" s="247" t="e">
        <f>IF(ISERROR(INDEX('файл остатки'!$A$5:$CX$265,MATCH(AK$2,'файл остатки'!$A$5:$A$228,0),MATCH($B56,'файл остатки'!$A$5:$CX$5,0))),INDEX('файл остатки'!$A$100:$CX$265,MATCH(AI$3,'файл остатки'!$A$100:$A$228,0),MATCH($B56,'файл остатки'!$A$5:$CX$5,0)),INDEX('файл остатки'!$A$5:$CX$265,MATCH(AK$2,'файл остатки'!$A$5:$A$228,0),MATCH($B56,'файл остатки'!$A$5:$CX$5,0)))</f>
        <v>#N/A</v>
      </c>
      <c r="AL56" s="225" t="e">
        <f>INDEX('файл остатки'!$A$5:$CX$265,MATCH($H$1,'файл остатки'!$A$5:$A$228,0),MATCH($B56,'файл остатки'!$A$5:$CX$5,0))</f>
        <v>#N/A</v>
      </c>
      <c r="AM56" s="254" t="e">
        <f>IF(AI$3='файл остатки'!$B$1,INDEX('файл остатки'!$A$5:$CX$265,MATCH($C$1,'файл остатки'!$A$5:$A$228,0),MATCH($B56,'файл остатки'!$A$5:$CX$5,0)),AG56+AH56-AI56-AK56)</f>
        <v>#N/A</v>
      </c>
      <c r="AN56" s="230"/>
      <c r="AO56" s="229"/>
      <c r="AP56" s="220" t="s">
        <v>195</v>
      </c>
      <c r="AQ56" s="247" t="e">
        <f>IF(ISERROR(INDEX('файл остатки'!$A$5:$CX$265,MATCH(AQ$2,'файл остатки'!$A$5:$A$228,0),MATCH($B56,'файл остатки'!$A$5:$CX$5,0))),INDEX('файл остатки'!$A$100:$CX$265,MATCH(AO$3,'файл остатки'!$A$100:$A$228,0),MATCH($B56,'файл остатки'!$A$5:$CX$5,0)),INDEX('файл остатки'!$A$5:$CX$265,MATCH(AQ$2,'файл остатки'!$A$5:$A$228,0),MATCH($B56,'файл остатки'!$A$5:$CX$5,0)))</f>
        <v>#N/A</v>
      </c>
      <c r="AR56" s="225" t="e">
        <f>INDEX('файл остатки'!$A$5:$CX$265,MATCH($H$1,'файл остатки'!$A$5:$A$228,0),MATCH($B56,'файл остатки'!$A$5:$CX$5,0))</f>
        <v>#N/A</v>
      </c>
      <c r="AS56" s="254" t="e">
        <f>IF(AO$3='файл остатки'!$B$1,INDEX('файл остатки'!$A$5:$CX$265,MATCH($C$1,'файл остатки'!$A$5:$A$228,0),MATCH($B56,'файл остатки'!$A$5:$CX$5,0)),AM56+AN56-AO56-AQ56)</f>
        <v>#N/A</v>
      </c>
      <c r="AT56" s="230"/>
      <c r="AU56" s="229">
        <v>-39</v>
      </c>
      <c r="AV56" s="220" t="s">
        <v>195</v>
      </c>
      <c r="AW56" s="247" t="e">
        <f>IF(ISERROR(INDEX('файл остатки'!$A$5:$CX$265,MATCH(AW$2,'файл остатки'!$A$5:$A$228,0),MATCH($B56,'файл остатки'!$A$5:$CX$5,0))),INDEX('файл остатки'!$A$100:$CX$265,MATCH(AU$3,'файл остатки'!$A$100:$A$228,0),MATCH($B56,'файл остатки'!$A$5:$CX$5,0)),INDEX('файл остатки'!$A$5:$CX$265,MATCH(AW$2,'файл остатки'!$A$5:$A$228,0),MATCH($B56,'файл остатки'!$A$5:$CX$5,0)))</f>
        <v>#N/A</v>
      </c>
      <c r="AX56" s="225" t="e">
        <f>INDEX('файл остатки'!$A$5:$CX$265,MATCH($H$1,'файл остатки'!$A$5:$A$228,0),MATCH($B56,'файл остатки'!$A$5:$CX$5,0))</f>
        <v>#N/A</v>
      </c>
      <c r="AY56" s="254" t="e">
        <f>IF(AU$3='файл остатки'!$B$1,INDEX('файл остатки'!$A$5:$CX$265,MATCH($C$1,'файл остатки'!$A$5:$A$228,0),MATCH($B56,'файл остатки'!$A$5:$CX$5,0)),AS56+AT56-AU56-AW56)</f>
        <v>#N/A</v>
      </c>
      <c r="AZ56" s="230"/>
      <c r="BA56" s="229"/>
      <c r="BB56" s="220" t="s">
        <v>195</v>
      </c>
      <c r="BC56" s="247" t="e">
        <f>IF(ISERROR(INDEX('файл остатки'!$A$5:$CX$265,MATCH(BC$2,'файл остатки'!$A$5:$A$228,0),MATCH($B56,'файл остатки'!$A$5:$CX$5,0))),INDEX('файл остатки'!$A$100:$CX$265,MATCH(BA$3,'файл остатки'!$A$100:$A$228,0),MATCH($B56,'файл остатки'!$A$5:$CX$5,0)),INDEX('файл остатки'!$A$5:$CX$265,MATCH(BC$2,'файл остатки'!$A$5:$A$228,0),MATCH($B56,'файл остатки'!$A$5:$CX$5,0)))</f>
        <v>#N/A</v>
      </c>
      <c r="BD56" s="225" t="e">
        <f>INDEX('файл остатки'!$A$5:$CX$265,MATCH($H$1,'файл остатки'!$A$5:$A$228,0),MATCH($B56,'файл остатки'!$A$5:$CX$5,0))</f>
        <v>#N/A</v>
      </c>
      <c r="BE56" s="254" t="e">
        <f>IF(BA$3='файл остатки'!$B$1,INDEX('файл остатки'!$A$5:$CX$265,MATCH($C$1,'файл остатки'!$A$5:$A$228,0),MATCH($B56,'файл остатки'!$A$5:$CX$5,0)),AY56+AZ56-BA56-BC56)</f>
        <v>#N/A</v>
      </c>
      <c r="BF56" s="230"/>
      <c r="BG56" s="229"/>
      <c r="BH56" s="220" t="s">
        <v>195</v>
      </c>
      <c r="BI56" s="247" t="e">
        <f>IF(ISERROR(INDEX('файл остатки'!$A$5:$CX$265,MATCH(BI$2,'файл остатки'!$A$5:$A$228,0),MATCH($B56,'файл остатки'!$A$5:$CX$5,0))),INDEX('файл остатки'!$A$100:$CX$265,MATCH(BG$3,'файл остатки'!$A$100:$A$228,0),MATCH($B56,'файл остатки'!$A$5:$CX$5,0)),INDEX('файл остатки'!$A$5:$CX$265,MATCH(BI$2,'файл остатки'!$A$5:$A$228,0),MATCH($B56,'файл остатки'!$A$5:$CX$5,0)))</f>
        <v>#N/A</v>
      </c>
      <c r="BJ56" s="225" t="e">
        <f>INDEX('файл остатки'!$A$5:$CX$265,MATCH($H$1,'файл остатки'!$A$5:$A$228,0),MATCH($B56,'файл остатки'!$A$5:$CX$5,0))</f>
        <v>#N/A</v>
      </c>
      <c r="BK56" s="225" t="e">
        <f t="shared" si="0"/>
        <v>#N/A</v>
      </c>
      <c r="BL56" s="254" t="e">
        <f>IF(BG$3='файл остатки'!$B$1,INDEX('файл остатки'!$A$5:$CX$265,MATCH($C$1,'файл остатки'!$A$5:$A$228,0),MATCH($B56,'файл остатки'!$A$5:$CX$5,0)),BE56+BF56-BG56-BI56)</f>
        <v>#N/A</v>
      </c>
      <c r="BM56" s="230"/>
      <c r="BN56" s="229" t="e">
        <f t="shared" si="1"/>
        <v>#N/A</v>
      </c>
      <c r="BO56" s="220" t="s">
        <v>195</v>
      </c>
      <c r="BP56" s="247" t="e">
        <f>IF(ISERROR(INDEX('файл остатки'!$A$5:$CX$265,MATCH(BP$2,'файл остатки'!$A$5:$A$228,0),MATCH($B56,'файл остатки'!$A$5:$CX$5,0))),INDEX('файл остатки'!$A$100:$CX$265,MATCH(BN$3,'файл остатки'!$A$100:$A$228,0),MATCH($B56,'файл остатки'!$A$5:$CX$5,0)),INDEX('файл остатки'!$A$5:$CX$265,MATCH(BP$2,'файл остатки'!$A$5:$A$228,0),MATCH($B56,'файл остатки'!$A$5:$CX$5,0)))</f>
        <v>#N/A</v>
      </c>
      <c r="BQ56" s="225" t="e">
        <f>INDEX('файл остатки'!$A$5:$CX$265,MATCH($H$1,'файл остатки'!$A$5:$A$228,0),MATCH($B56,'файл остатки'!$A$5:$CX$5,0))</f>
        <v>#N/A</v>
      </c>
      <c r="BR56" s="254" t="e">
        <f>IF(BN$3='файл остатки'!$B$1,INDEX('файл остатки'!$A$5:$CX$265,MATCH($C$1,'файл остатки'!$A$5:$A$228,0),MATCH($B56,'файл остатки'!$A$5:$CX$5,0)),BL56+BM56-BN56-BP56)</f>
        <v>#N/A</v>
      </c>
      <c r="BS56" s="230"/>
      <c r="BT56" s="229" t="e">
        <f t="shared" si="2"/>
        <v>#N/A</v>
      </c>
      <c r="BU56" s="220" t="s">
        <v>195</v>
      </c>
      <c r="BV56" s="247" t="e">
        <f>IF(ISERROR(INDEX('файл остатки'!$A$5:$CX$265,MATCH(BV$2,'файл остатки'!$A$5:$A$228,0),MATCH($B56,'файл остатки'!$A$5:$CX$5,0))),INDEX('файл остатки'!$A$100:$CX$265,MATCH(BT$3,'файл остатки'!$A$100:$A$228,0),MATCH($B56,'файл остатки'!$A$5:$CX$5,0)),INDEX('файл остатки'!$A$5:$CX$265,MATCH(BV$2,'файл остатки'!$A$5:$A$228,0),MATCH($B56,'файл остатки'!$A$5:$CX$5,0)))</f>
        <v>#N/A</v>
      </c>
      <c r="BW56" s="225" t="e">
        <f>INDEX('файл остатки'!$A$5:$CX$265,MATCH($H$1,'файл остатки'!$A$5:$A$228,0),MATCH($B56,'файл остатки'!$A$5:$CX$5,0))</f>
        <v>#N/A</v>
      </c>
      <c r="BX56" s="254" t="e">
        <f>IF(BT$3='файл остатки'!$B$1,INDEX('файл остатки'!$A$5:$CX$265,MATCH($C$1,'файл остатки'!$A$5:$A$228,0),MATCH($B56,'файл остатки'!$A$5:$CX$5,0)),BR56+BS56-BT56-BV56)</f>
        <v>#N/A</v>
      </c>
      <c r="BY56" s="230"/>
      <c r="BZ56" s="229" t="e">
        <f t="shared" si="3"/>
        <v>#N/A</v>
      </c>
      <c r="CA56" s="220" t="s">
        <v>195</v>
      </c>
      <c r="CB56" s="247" t="e">
        <f>IF(ISERROR(INDEX('файл остатки'!$A$5:$CX$265,MATCH(CB$2,'файл остатки'!$A$5:$A$228,0),MATCH($B56,'файл остатки'!$A$5:$CX$5,0))),INDEX('файл остатки'!$A$100:$CX$265,MATCH(BZ$3,'файл остатки'!$A$100:$A$228,0),MATCH($B56,'файл остатки'!$A$5:$CX$5,0)),INDEX('файл остатки'!$A$5:$CX$265,MATCH(CB$2,'файл остатки'!$A$5:$A$228,0),MATCH($B56,'файл остатки'!$A$5:$CX$5,0)))</f>
        <v>#N/A</v>
      </c>
      <c r="CC56" s="225" t="e">
        <f>INDEX('файл остатки'!$A$5:$CX$265,MATCH($H$1,'файл остатки'!$A$5:$A$228,0),MATCH($B56,'файл остатки'!$A$5:$CX$5,0))</f>
        <v>#N/A</v>
      </c>
      <c r="CD56" s="254" t="e">
        <f>IF(BZ$3='файл остатки'!$B$1,INDEX('файл остатки'!$A$5:$CX$265,MATCH($C$1,'файл остатки'!$A$5:$A$228,0),MATCH($B56,'файл остатки'!$A$5:$CX$5,0)),BX56+BY56-BZ56-CB56)</f>
        <v>#N/A</v>
      </c>
      <c r="CE56" s="230"/>
      <c r="CH56" s="229">
        <f t="shared" si="4"/>
        <v>-75</v>
      </c>
      <c r="CI56" s="220" t="s">
        <v>195</v>
      </c>
      <c r="CJ56" s="229" t="e">
        <f t="shared" si="5"/>
        <v>#N/A</v>
      </c>
      <c r="CK56" s="220" t="s">
        <v>195</v>
      </c>
      <c r="CO56" s="235" t="e">
        <f>+INDEX('файл остатки'!$A$5:$CX$265,MATCH(CO$2,'файл остатки'!$A$5:$A$228,0),MATCH($B56,'файл остатки'!$A$5:$CX$5,0))</f>
        <v>#N/A</v>
      </c>
    </row>
    <row r="57" spans="1:93" ht="24" customHeight="1">
      <c r="A57" s="145" t="s">
        <v>19</v>
      </c>
      <c r="B57" s="215" t="s">
        <v>148</v>
      </c>
      <c r="C57" s="257" t="e">
        <f>INDEX('файл остатки'!$A$5:$CX$265,MATCH($C$1,'файл остатки'!$A$5:$A$228,0),MATCH(B57,'файл остатки'!$A$5:$CX$5,0))</f>
        <v>#N/A</v>
      </c>
      <c r="D57" s="261"/>
      <c r="E57" s="229">
        <v>-330</v>
      </c>
      <c r="F57" s="155">
        <f>-(E57)/'планирование суточное'!$K$66</f>
        <v>0.38823529411764707</v>
      </c>
      <c r="G57" s="247" t="e">
        <f>IF(ISERROR(INDEX('файл остатки'!$A$5:$CX$265,MATCH(G$2,'файл остатки'!$A$5:$A$228,0),MATCH($B57,'файл остатки'!$A$5:$CX$5,0))),INDEX('файл остатки'!$A$100:$CX$265,MATCH(E$3,'файл остатки'!$A$100:$A$228,0),MATCH($B57,'файл остатки'!$A$5:$CX$5,0)),INDEX('файл остатки'!$A$5:$CX$265,MATCH(G$2,'файл остатки'!$A$5:$A$228,0),MATCH($B57,'файл остатки'!$A$5:$CX$5,0)))</f>
        <v>#N/A</v>
      </c>
      <c r="H57" s="225" t="e">
        <f>INDEX('файл остатки'!$A$5:$CX$265,MATCH($H$1,'файл остатки'!$A$5:$A$228,0),MATCH($B57,'файл остатки'!$A$5:$CX$5,0))</f>
        <v>#N/A</v>
      </c>
      <c r="I57" s="254" t="e">
        <f>IF(E$3='файл остатки'!$B$1,INDEX('файл остатки'!$A$5:$CX$265,MATCH($C$1,'файл остатки'!$A$5:$A$228,0),MATCH($B57,'файл остатки'!$A$5:$CX$5,0)),C57+D57-E57-G57)</f>
        <v>#N/A</v>
      </c>
      <c r="J57" s="230"/>
      <c r="K57" s="229"/>
      <c r="L57" s="155">
        <f>-(K57)/'планирование суточное'!$K$66</f>
        <v>0</v>
      </c>
      <c r="M57" s="247" t="e">
        <f>IF(ISERROR(INDEX('файл остатки'!$A$5:$CX$265,MATCH(M$2,'файл остатки'!$A$5:$A$228,0),MATCH($B57,'файл остатки'!$A$5:$CX$5,0))),INDEX('файл остатки'!$A$100:$CX$265,MATCH(K$3,'файл остатки'!$A$100:$A$228,0),MATCH($B57,'файл остатки'!$A$5:$CX$5,0)),INDEX('файл остатки'!$A$5:$CX$265,MATCH(M$2,'файл остатки'!$A$5:$A$228,0),MATCH($B57,'файл остатки'!$A$5:$CX$5,0)))</f>
        <v>#N/A</v>
      </c>
      <c r="N57" s="225" t="e">
        <f>INDEX('файл остатки'!$A$5:$CX$265,MATCH($H$1,'файл остатки'!$A$5:$A$228,0),MATCH($B57,'файл остатки'!$A$5:$CX$5,0))</f>
        <v>#N/A</v>
      </c>
      <c r="O57" s="254" t="e">
        <f>IF(K$3='файл остатки'!$B$1,INDEX('файл остатки'!$A$5:$CX$265,MATCH($C$1,'файл остатки'!$A$5:$A$228,0),MATCH($B57,'файл остатки'!$A$5:$CX$5,0)),I57+J57-K57-M57)</f>
        <v>#N/A</v>
      </c>
      <c r="P57" s="230"/>
      <c r="Q57" s="229"/>
      <c r="R57" s="155">
        <f>-(Q57)/'планирование суточное'!$K$66</f>
        <v>0</v>
      </c>
      <c r="S57" s="247" t="e">
        <f>IF(ISERROR(INDEX('файл остатки'!$A$5:$CX$265,MATCH(S$2,'файл остатки'!$A$5:$A$228,0),MATCH($B57,'файл остатки'!$A$5:$CX$5,0))),INDEX('файл остатки'!$A$100:$CX$265,MATCH(Q$3,'файл остатки'!$A$100:$A$228,0),MATCH($B57,'файл остатки'!$A$5:$CX$5,0)),INDEX('файл остатки'!$A$5:$CX$265,MATCH(S$2,'файл остатки'!$A$5:$A$228,0),MATCH($B57,'файл остатки'!$A$5:$CX$5,0)))</f>
        <v>#N/A</v>
      </c>
      <c r="T57" s="225" t="e">
        <f>INDEX('файл остатки'!$A$5:$CX$265,MATCH($H$1,'файл остатки'!$A$5:$A$228,0),MATCH($B57,'файл остатки'!$A$5:$CX$5,0))</f>
        <v>#N/A</v>
      </c>
      <c r="U57" s="254" t="e">
        <f>IF(Q$3='файл остатки'!$B$1,INDEX('файл остатки'!$A$5:$CX$265,MATCH($C$1,'файл остатки'!$A$5:$A$228,0),MATCH($B57,'файл остатки'!$A$5:$CX$5,0)),O57+P57-Q57-S57)</f>
        <v>#N/A</v>
      </c>
      <c r="V57" s="230"/>
      <c r="W57" s="229">
        <v>-330</v>
      </c>
      <c r="X57" s="155">
        <f>-(W57)/'планирование суточное'!$K$66</f>
        <v>0.38823529411764707</v>
      </c>
      <c r="Y57" s="247" t="e">
        <f>IF(ISERROR(INDEX('файл остатки'!$A$5:$CX$265,MATCH(Y$2,'файл остатки'!$A$5:$A$228,0),MATCH($B57,'файл остатки'!$A$5:$CX$5,0))),INDEX('файл остатки'!$A$100:$CX$265,MATCH(W$3,'файл остатки'!$A$100:$A$228,0),MATCH($B57,'файл остатки'!$A$5:$CX$5,0)),INDEX('файл остатки'!$A$5:$CX$265,MATCH(Y$2,'файл остатки'!$A$5:$A$228,0),MATCH($B57,'файл остатки'!$A$5:$CX$5,0)))</f>
        <v>#N/A</v>
      </c>
      <c r="Z57" s="225" t="e">
        <f>INDEX('файл остатки'!$A$5:$CX$265,MATCH($H$1,'файл остатки'!$A$5:$A$228,0),MATCH($B57,'файл остатки'!$A$5:$CX$5,0))</f>
        <v>#N/A</v>
      </c>
      <c r="AA57" s="254" t="e">
        <f>IF(W$3='файл остатки'!$B$1,INDEX('файл остатки'!$A$5:$CX$265,MATCH($C$1,'файл остатки'!$A$5:$A$228,0),MATCH($B57,'файл остатки'!$A$5:$CX$5,0)),U57+V57-W57-Y57)</f>
        <v>#N/A</v>
      </c>
      <c r="AB57" s="230"/>
      <c r="AC57" s="229"/>
      <c r="AD57" s="155">
        <f>-(AC57)/'планирование суточное'!$K$66</f>
        <v>0</v>
      </c>
      <c r="AE57" s="247" t="e">
        <f>IF(ISERROR(INDEX('файл остатки'!$A$5:$CX$265,MATCH(AE$2,'файл остатки'!$A$5:$A$228,0),MATCH($B57,'файл остатки'!$A$5:$CX$5,0))),INDEX('файл остатки'!$A$100:$CX$265,MATCH(AC$3,'файл остатки'!$A$100:$A$228,0),MATCH($B57,'файл остатки'!$A$5:$CX$5,0)),INDEX('файл остатки'!$A$5:$CX$265,MATCH(AE$2,'файл остатки'!$A$5:$A$228,0),MATCH($B57,'файл остатки'!$A$5:$CX$5,0)))</f>
        <v>#N/A</v>
      </c>
      <c r="AF57" s="225" t="e">
        <f>INDEX('файл остатки'!$A$5:$CX$265,MATCH($H$1,'файл остатки'!$A$5:$A$228,0),MATCH($B57,'файл остатки'!$A$5:$CX$5,0))</f>
        <v>#N/A</v>
      </c>
      <c r="AG57" s="254" t="e">
        <f>IF(AC$3='файл остатки'!$B$1,INDEX('файл остатки'!$A$5:$CX$265,MATCH($C$1,'файл остатки'!$A$5:$A$228,0),MATCH($B57,'файл остатки'!$A$5:$CX$5,0)),AA57+AB57-AC57-AE57)</f>
        <v>#N/A</v>
      </c>
      <c r="AH57" s="230"/>
      <c r="AI57" s="229">
        <v>-65</v>
      </c>
      <c r="AJ57" s="155">
        <f>-(AI57)/'планирование суточное'!$K$66</f>
        <v>7.6470588235294124E-2</v>
      </c>
      <c r="AK57" s="247" t="e">
        <f>IF(ISERROR(INDEX('файл остатки'!$A$5:$CX$265,MATCH(AK$2,'файл остатки'!$A$5:$A$228,0),MATCH($B57,'файл остатки'!$A$5:$CX$5,0))),INDEX('файл остатки'!$A$100:$CX$265,MATCH(AI$3,'файл остатки'!$A$100:$A$228,0),MATCH($B57,'файл остатки'!$A$5:$CX$5,0)),INDEX('файл остатки'!$A$5:$CX$265,MATCH(AK$2,'файл остатки'!$A$5:$A$228,0),MATCH($B57,'файл остатки'!$A$5:$CX$5,0)))</f>
        <v>#N/A</v>
      </c>
      <c r="AL57" s="225" t="e">
        <f>INDEX('файл остатки'!$A$5:$CX$265,MATCH($H$1,'файл остатки'!$A$5:$A$228,0),MATCH($B57,'файл остатки'!$A$5:$CX$5,0))</f>
        <v>#N/A</v>
      </c>
      <c r="AM57" s="254" t="e">
        <f>IF(AI$3='файл остатки'!$B$1,INDEX('файл остатки'!$A$5:$CX$265,MATCH($C$1,'файл остатки'!$A$5:$A$228,0),MATCH($B57,'файл остатки'!$A$5:$CX$5,0)),AG57+AH57-AI57-AK57)</f>
        <v>#N/A</v>
      </c>
      <c r="AN57" s="230"/>
      <c r="AO57" s="229"/>
      <c r="AP57" s="155">
        <f>-(AO57)/'планирование суточное'!$K$66</f>
        <v>0</v>
      </c>
      <c r="AQ57" s="247" t="e">
        <f>IF(ISERROR(INDEX('файл остатки'!$A$5:$CX$265,MATCH(AQ$2,'файл остатки'!$A$5:$A$228,0),MATCH($B57,'файл остатки'!$A$5:$CX$5,0))),INDEX('файл остатки'!$A$100:$CX$265,MATCH(AO$3,'файл остатки'!$A$100:$A$228,0),MATCH($B57,'файл остатки'!$A$5:$CX$5,0)),INDEX('файл остатки'!$A$5:$CX$265,MATCH(AQ$2,'файл остатки'!$A$5:$A$228,0),MATCH($B57,'файл остатки'!$A$5:$CX$5,0)))</f>
        <v>#N/A</v>
      </c>
      <c r="AR57" s="225" t="e">
        <f>INDEX('файл остатки'!$A$5:$CX$265,MATCH($H$1,'файл остатки'!$A$5:$A$228,0),MATCH($B57,'файл остатки'!$A$5:$CX$5,0))</f>
        <v>#N/A</v>
      </c>
      <c r="AS57" s="254" t="e">
        <f>IF(AO$3='файл остатки'!$B$1,INDEX('файл остатки'!$A$5:$CX$265,MATCH($C$1,'файл остатки'!$A$5:$A$228,0),MATCH($B57,'файл остатки'!$A$5:$CX$5,0)),AM57+AN57-AO57-AQ57)</f>
        <v>#N/A</v>
      </c>
      <c r="AT57" s="230"/>
      <c r="AU57" s="229">
        <v>-330</v>
      </c>
      <c r="AV57" s="155">
        <f>-(AU57)/'планирование суточное'!$K$66</f>
        <v>0.38823529411764707</v>
      </c>
      <c r="AW57" s="247" t="e">
        <f>IF(ISERROR(INDEX('файл остатки'!$A$5:$CX$265,MATCH(AW$2,'файл остатки'!$A$5:$A$228,0),MATCH($B57,'файл остатки'!$A$5:$CX$5,0))),INDEX('файл остатки'!$A$100:$CX$265,MATCH(AU$3,'файл остатки'!$A$100:$A$228,0),MATCH($B57,'файл остатки'!$A$5:$CX$5,0)),INDEX('файл остатки'!$A$5:$CX$265,MATCH(AW$2,'файл остатки'!$A$5:$A$228,0),MATCH($B57,'файл остатки'!$A$5:$CX$5,0)))</f>
        <v>#N/A</v>
      </c>
      <c r="AX57" s="225" t="e">
        <f>INDEX('файл остатки'!$A$5:$CX$265,MATCH($H$1,'файл остатки'!$A$5:$A$228,0),MATCH($B57,'файл остатки'!$A$5:$CX$5,0))</f>
        <v>#N/A</v>
      </c>
      <c r="AY57" s="254" t="e">
        <f>IF(AU$3='файл остатки'!$B$1,INDEX('файл остатки'!$A$5:$CX$265,MATCH($C$1,'файл остатки'!$A$5:$A$228,0),MATCH($B57,'файл остатки'!$A$5:$CX$5,0)),AS57+AT57-AU57-AW57)</f>
        <v>#N/A</v>
      </c>
      <c r="AZ57" s="230"/>
      <c r="BA57" s="229"/>
      <c r="BB57" s="155">
        <f>-(BA57)/'планирование суточное'!$K$66</f>
        <v>0</v>
      </c>
      <c r="BC57" s="247" t="e">
        <f>IF(ISERROR(INDEX('файл остатки'!$A$5:$CX$265,MATCH(BC$2,'файл остатки'!$A$5:$A$228,0),MATCH($B57,'файл остатки'!$A$5:$CX$5,0))),INDEX('файл остатки'!$A$100:$CX$265,MATCH(BA$3,'файл остатки'!$A$100:$A$228,0),MATCH($B57,'файл остатки'!$A$5:$CX$5,0)),INDEX('файл остатки'!$A$5:$CX$265,MATCH(BC$2,'файл остатки'!$A$5:$A$228,0),MATCH($B57,'файл остатки'!$A$5:$CX$5,0)))</f>
        <v>#N/A</v>
      </c>
      <c r="BD57" s="225" t="e">
        <f>INDEX('файл остатки'!$A$5:$CX$265,MATCH($H$1,'файл остатки'!$A$5:$A$228,0),MATCH($B57,'файл остатки'!$A$5:$CX$5,0))</f>
        <v>#N/A</v>
      </c>
      <c r="BE57" s="254" t="e">
        <f>IF(BA$3='файл остатки'!$B$1,INDEX('файл остатки'!$A$5:$CX$265,MATCH($C$1,'файл остатки'!$A$5:$A$228,0),MATCH($B57,'файл остатки'!$A$5:$CX$5,0)),AY57+AZ57-BA57-BC57)</f>
        <v>#N/A</v>
      </c>
      <c r="BF57" s="230"/>
      <c r="BG57" s="229"/>
      <c r="BH57" s="155">
        <f>-(BG57)/'планирование суточное'!$K$66</f>
        <v>0</v>
      </c>
      <c r="BI57" s="247" t="e">
        <f>IF(ISERROR(INDEX('файл остатки'!$A$5:$CX$265,MATCH(BI$2,'файл остатки'!$A$5:$A$228,0),MATCH($B57,'файл остатки'!$A$5:$CX$5,0))),INDEX('файл остатки'!$A$100:$CX$265,MATCH(BG$3,'файл остатки'!$A$100:$A$228,0),MATCH($B57,'файл остатки'!$A$5:$CX$5,0)),INDEX('файл остатки'!$A$5:$CX$265,MATCH(BI$2,'файл остатки'!$A$5:$A$228,0),MATCH($B57,'файл остатки'!$A$5:$CX$5,0)))</f>
        <v>#N/A</v>
      </c>
      <c r="BJ57" s="225" t="e">
        <f>INDEX('файл остатки'!$A$5:$CX$265,MATCH($H$1,'файл остатки'!$A$5:$A$228,0),MATCH($B57,'файл остатки'!$A$5:$CX$5,0))</f>
        <v>#N/A</v>
      </c>
      <c r="BK57" s="225" t="e">
        <f t="shared" si="0"/>
        <v>#N/A</v>
      </c>
      <c r="BL57" s="254" t="e">
        <f>IF(BG$3='файл остатки'!$B$1,INDEX('файл остатки'!$A$5:$CX$265,MATCH($C$1,'файл остатки'!$A$5:$A$228,0),MATCH($B57,'файл остатки'!$A$5:$CX$5,0)),BE57+BF57-BG57-BI57)</f>
        <v>#N/A</v>
      </c>
      <c r="BM57" s="230"/>
      <c r="BN57" s="229" t="e">
        <f t="shared" si="1"/>
        <v>#N/A</v>
      </c>
      <c r="BO57" s="155" t="e">
        <f>-(BN57)/'планирование суточное'!$K$66</f>
        <v>#N/A</v>
      </c>
      <c r="BP57" s="247" t="e">
        <f>IF(ISERROR(INDEX('файл остатки'!$A$5:$CX$265,MATCH(BP$2,'файл остатки'!$A$5:$A$228,0),MATCH($B57,'файл остатки'!$A$5:$CX$5,0))),INDEX('файл остатки'!$A$100:$CX$265,MATCH(BN$3,'файл остатки'!$A$100:$A$228,0),MATCH($B57,'файл остатки'!$A$5:$CX$5,0)),INDEX('файл остатки'!$A$5:$CX$265,MATCH(BP$2,'файл остатки'!$A$5:$A$228,0),MATCH($B57,'файл остатки'!$A$5:$CX$5,0)))</f>
        <v>#N/A</v>
      </c>
      <c r="BQ57" s="225" t="e">
        <f>INDEX('файл остатки'!$A$5:$CX$265,MATCH($H$1,'файл остатки'!$A$5:$A$228,0),MATCH($B57,'файл остатки'!$A$5:$CX$5,0))</f>
        <v>#N/A</v>
      </c>
      <c r="BR57" s="254" t="e">
        <f>IF(BN$3='файл остатки'!$B$1,INDEX('файл остатки'!$A$5:$CX$265,MATCH($C$1,'файл остатки'!$A$5:$A$228,0),MATCH($B57,'файл остатки'!$A$5:$CX$5,0)),BL57+BM57-BN57-BP57)</f>
        <v>#N/A</v>
      </c>
      <c r="BS57" s="230"/>
      <c r="BT57" s="229" t="e">
        <f t="shared" si="2"/>
        <v>#N/A</v>
      </c>
      <c r="BU57" s="155" t="e">
        <f>-(BT57)/'планирование суточное'!$K$66</f>
        <v>#N/A</v>
      </c>
      <c r="BV57" s="247" t="e">
        <f>IF(ISERROR(INDEX('файл остатки'!$A$5:$CX$265,MATCH(BV$2,'файл остатки'!$A$5:$A$228,0),MATCH($B57,'файл остатки'!$A$5:$CX$5,0))),INDEX('файл остатки'!$A$100:$CX$265,MATCH(BT$3,'файл остатки'!$A$100:$A$228,0),MATCH($B57,'файл остатки'!$A$5:$CX$5,0)),INDEX('файл остатки'!$A$5:$CX$265,MATCH(BV$2,'файл остатки'!$A$5:$A$228,0),MATCH($B57,'файл остатки'!$A$5:$CX$5,0)))</f>
        <v>#N/A</v>
      </c>
      <c r="BW57" s="225" t="e">
        <f>INDEX('файл остатки'!$A$5:$CX$265,MATCH($H$1,'файл остатки'!$A$5:$A$228,0),MATCH($B57,'файл остатки'!$A$5:$CX$5,0))</f>
        <v>#N/A</v>
      </c>
      <c r="BX57" s="254" t="e">
        <f>IF(BT$3='файл остатки'!$B$1,INDEX('файл остатки'!$A$5:$CX$265,MATCH($C$1,'файл остатки'!$A$5:$A$228,0),MATCH($B57,'файл остатки'!$A$5:$CX$5,0)),BR57+BS57-BT57-BV57)</f>
        <v>#N/A</v>
      </c>
      <c r="BY57" s="230"/>
      <c r="BZ57" s="229" t="e">
        <f t="shared" si="3"/>
        <v>#N/A</v>
      </c>
      <c r="CA57" s="155" t="e">
        <f>-(BZ57)/'планирование суточное'!$K$66</f>
        <v>#N/A</v>
      </c>
      <c r="CB57" s="247" t="e">
        <f>IF(ISERROR(INDEX('файл остатки'!$A$5:$CX$265,MATCH(CB$2,'файл остатки'!$A$5:$A$228,0),MATCH($B57,'файл остатки'!$A$5:$CX$5,0))),INDEX('файл остатки'!$A$100:$CX$265,MATCH(BZ$3,'файл остатки'!$A$100:$A$228,0),MATCH($B57,'файл остатки'!$A$5:$CX$5,0)),INDEX('файл остатки'!$A$5:$CX$265,MATCH(CB$2,'файл остатки'!$A$5:$A$228,0),MATCH($B57,'файл остатки'!$A$5:$CX$5,0)))</f>
        <v>#N/A</v>
      </c>
      <c r="CC57" s="225" t="e">
        <f>INDEX('файл остатки'!$A$5:$CX$265,MATCH($H$1,'файл остатки'!$A$5:$A$228,0),MATCH($B57,'файл остатки'!$A$5:$CX$5,0))</f>
        <v>#N/A</v>
      </c>
      <c r="CD57" s="254" t="e">
        <f>IF(BZ$3='файл остатки'!$B$1,INDEX('файл остатки'!$A$5:$CX$265,MATCH($C$1,'файл остатки'!$A$5:$A$228,0),MATCH($B57,'файл остатки'!$A$5:$CX$5,0)),BX57+BY57-BZ57-CB57)</f>
        <v>#N/A</v>
      </c>
      <c r="CE57" s="230"/>
      <c r="CH57" s="229">
        <f t="shared" si="4"/>
        <v>-1055</v>
      </c>
      <c r="CI57" s="155">
        <f>-(CH57)/'планирование суточное'!$K$66</f>
        <v>1.2411764705882353</v>
      </c>
      <c r="CJ57" s="229" t="e">
        <f t="shared" si="5"/>
        <v>#N/A</v>
      </c>
      <c r="CK57" s="155" t="e">
        <f>-(CJ57)/'планирование суточное'!$K$66</f>
        <v>#N/A</v>
      </c>
      <c r="CO57" s="235" t="e">
        <f>+INDEX('файл остатки'!$A$5:$CX$265,MATCH(CO$2,'файл остатки'!$A$5:$A$228,0),MATCH($B57,'файл остатки'!$A$5:$CX$5,0))</f>
        <v>#N/A</v>
      </c>
    </row>
    <row r="58" spans="1:93" ht="24" customHeight="1">
      <c r="A58" s="145" t="s">
        <v>20</v>
      </c>
      <c r="B58" s="239" t="s">
        <v>180</v>
      </c>
      <c r="C58" s="257" t="e">
        <f>INDEX('файл остатки'!$A$5:$CX$265,MATCH($C$1,'файл остатки'!$A$5:$A$228,0),MATCH(B58,'файл остатки'!$A$5:$CX$5,0))</f>
        <v>#N/A</v>
      </c>
      <c r="D58" s="261"/>
      <c r="E58" s="229"/>
      <c r="F58" s="220"/>
      <c r="G58" s="271" t="e">
        <f>IF(ISERROR(INDEX('файл остатки'!$A$5:$CX$265,MATCH(G$2,'файл остатки'!$A$5:$A$228,0),MATCH($B58,'файл остатки'!$A$5:$CX$5,0))),INDEX('файл остатки'!$A$100:$CX$265,MATCH(E$3,'файл остатки'!$A$100:$A$228,0),MATCH($B58,'файл остатки'!$A$5:$CX$5,0)),INDEX('файл остатки'!$A$5:$CX$265,MATCH(G$2,'файл остатки'!$A$5:$A$228,0),MATCH($B58,'файл остатки'!$A$5:$CX$5,0)))</f>
        <v>#N/A</v>
      </c>
      <c r="H58" s="225" t="e">
        <f>INDEX('файл остатки'!$A$5:$CX$265,MATCH($H$1,'файл остатки'!$A$5:$A$228,0),MATCH($B58,'файл остатки'!$A$5:$CX$5,0))</f>
        <v>#N/A</v>
      </c>
      <c r="I58" s="254" t="e">
        <f>IF(E$3='файл остатки'!$B$1,INDEX('файл остатки'!$A$5:$CX$265,MATCH($C$1,'файл остатки'!$A$5:$A$228,0),MATCH($B58,'файл остатки'!$A$5:$CX$5,0)),C58+D58-E58-G58)</f>
        <v>#N/A</v>
      </c>
      <c r="J58" s="230"/>
      <c r="K58" s="229">
        <v>-405</v>
      </c>
      <c r="L58" s="220"/>
      <c r="M58" s="271" t="e">
        <f>IF(ISERROR(INDEX('файл остатки'!$A$5:$CX$265,MATCH(M$2,'файл остатки'!$A$5:$A$228,0),MATCH($B58,'файл остатки'!$A$5:$CX$5,0))),INDEX('файл остатки'!$A$100:$CX$265,MATCH(K$3,'файл остатки'!$A$100:$A$228,0),MATCH($B58,'файл остатки'!$A$5:$CX$5,0)),INDEX('файл остатки'!$A$5:$CX$265,MATCH(M$2,'файл остатки'!$A$5:$A$228,0),MATCH($B58,'файл остатки'!$A$5:$CX$5,0)))</f>
        <v>#N/A</v>
      </c>
      <c r="N58" s="225" t="e">
        <f>INDEX('файл остатки'!$A$5:$CX$265,MATCH($H$1,'файл остатки'!$A$5:$A$228,0),MATCH($B58,'файл остатки'!$A$5:$CX$5,0))</f>
        <v>#N/A</v>
      </c>
      <c r="O58" s="254" t="e">
        <f>IF(K$3='файл остатки'!$B$1,INDEX('файл остатки'!$A$5:$CX$265,MATCH($C$1,'файл остатки'!$A$5:$A$228,0),MATCH($B58,'файл остатки'!$A$5:$CX$5,0)),I58+J58-K58-M58)</f>
        <v>#N/A</v>
      </c>
      <c r="P58" s="230">
        <v>820</v>
      </c>
      <c r="Q58" s="229"/>
      <c r="R58" s="220"/>
      <c r="S58" s="271" t="e">
        <f>IF(ISERROR(INDEX('файл остатки'!$A$5:$CX$265,MATCH(S$2,'файл остатки'!$A$5:$A$228,0),MATCH($B58,'файл остатки'!$A$5:$CX$5,0))),INDEX('файл остатки'!$A$100:$CX$265,MATCH(Q$3,'файл остатки'!$A$100:$A$228,0),MATCH($B58,'файл остатки'!$A$5:$CX$5,0)),INDEX('файл остатки'!$A$5:$CX$265,MATCH(S$2,'файл остатки'!$A$5:$A$228,0),MATCH($B58,'файл остатки'!$A$5:$CX$5,0)))</f>
        <v>#N/A</v>
      </c>
      <c r="T58" s="225" t="e">
        <f>INDEX('файл остатки'!$A$5:$CX$265,MATCH($H$1,'файл остатки'!$A$5:$A$228,0),MATCH($B58,'файл остатки'!$A$5:$CX$5,0))</f>
        <v>#N/A</v>
      </c>
      <c r="U58" s="254" t="e">
        <f>IF(Q$3='файл остатки'!$B$1,INDEX('файл остатки'!$A$5:$CX$265,MATCH($C$1,'файл остатки'!$A$5:$A$228,0),MATCH($B58,'файл остатки'!$A$5:$CX$5,0)),O58+P58-Q58-S58)</f>
        <v>#N/A</v>
      </c>
      <c r="V58" s="230"/>
      <c r="W58" s="229"/>
      <c r="X58" s="220"/>
      <c r="Y58" s="271" t="e">
        <f>IF(ISERROR(INDEX('файл остатки'!$A$5:$CX$265,MATCH(Y$2,'файл остатки'!$A$5:$A$228,0),MATCH($B58,'файл остатки'!$A$5:$CX$5,0))),INDEX('файл остатки'!$A$100:$CX$265,MATCH(W$3,'файл остатки'!$A$100:$A$228,0),MATCH($B58,'файл остатки'!$A$5:$CX$5,0)),INDEX('файл остатки'!$A$5:$CX$265,MATCH(Y$2,'файл остатки'!$A$5:$A$228,0),MATCH($B58,'файл остатки'!$A$5:$CX$5,0)))</f>
        <v>#N/A</v>
      </c>
      <c r="Z58" s="225" t="e">
        <f>INDEX('файл остатки'!$A$5:$CX$265,MATCH($H$1,'файл остатки'!$A$5:$A$228,0),MATCH($B58,'файл остатки'!$A$5:$CX$5,0))</f>
        <v>#N/A</v>
      </c>
      <c r="AA58" s="254" t="e">
        <f>IF(W$3='файл остатки'!$B$1,INDEX('файл остатки'!$A$5:$CX$265,MATCH($C$1,'файл остатки'!$A$5:$A$228,0),MATCH($B58,'файл остатки'!$A$5:$CX$5,0)),U58+V58-W58-Y58)</f>
        <v>#N/A</v>
      </c>
      <c r="AB58" s="230"/>
      <c r="AC58" s="229"/>
      <c r="AD58" s="220"/>
      <c r="AE58" s="271" t="e">
        <f>IF(ISERROR(INDEX('файл остатки'!$A$5:$CX$265,MATCH(AE$2,'файл остатки'!$A$5:$A$228,0),MATCH($B58,'файл остатки'!$A$5:$CX$5,0))),INDEX('файл остатки'!$A$100:$CX$265,MATCH(AC$3,'файл остатки'!$A$100:$A$228,0),MATCH($B58,'файл остатки'!$A$5:$CX$5,0)),INDEX('файл остатки'!$A$5:$CX$265,MATCH(AE$2,'файл остатки'!$A$5:$A$228,0),MATCH($B58,'файл остатки'!$A$5:$CX$5,0)))</f>
        <v>#N/A</v>
      </c>
      <c r="AF58" s="225" t="e">
        <f>INDEX('файл остатки'!$A$5:$CX$265,MATCH($H$1,'файл остатки'!$A$5:$A$228,0),MATCH($B58,'файл остатки'!$A$5:$CX$5,0))</f>
        <v>#N/A</v>
      </c>
      <c r="AG58" s="254" t="e">
        <f>IF(AC$3='файл остатки'!$B$1,INDEX('файл остатки'!$A$5:$CX$265,MATCH($C$1,'файл остатки'!$A$5:$A$228,0),MATCH($B58,'файл остатки'!$A$5:$CX$5,0)),AA58+AB58-AC58-AE58)</f>
        <v>#N/A</v>
      </c>
      <c r="AH58" s="230"/>
      <c r="AI58" s="229">
        <v>-30</v>
      </c>
      <c r="AJ58" s="220"/>
      <c r="AK58" s="271" t="e">
        <f>IF(ISERROR(INDEX('файл остатки'!$A$5:$CX$265,MATCH(AK$2,'файл остатки'!$A$5:$A$228,0),MATCH($B58,'файл остатки'!$A$5:$CX$5,0))),INDEX('файл остатки'!$A$100:$CX$265,MATCH(AI$3,'файл остатки'!$A$100:$A$228,0),MATCH($B58,'файл остатки'!$A$5:$CX$5,0)),INDEX('файл остатки'!$A$5:$CX$265,MATCH(AK$2,'файл остатки'!$A$5:$A$228,0),MATCH($B58,'файл остатки'!$A$5:$CX$5,0)))</f>
        <v>#N/A</v>
      </c>
      <c r="AL58" s="225" t="e">
        <f>INDEX('файл остатки'!$A$5:$CX$265,MATCH($H$1,'файл остатки'!$A$5:$A$228,0),MATCH($B58,'файл остатки'!$A$5:$CX$5,0))</f>
        <v>#N/A</v>
      </c>
      <c r="AM58" s="254" t="e">
        <f>IF(AI$3='файл остатки'!$B$1,INDEX('файл остатки'!$A$5:$CX$265,MATCH($C$1,'файл остатки'!$A$5:$A$228,0),MATCH($B58,'файл остатки'!$A$5:$CX$5,0)),AG58+AH58-AI58-AK58)</f>
        <v>#N/A</v>
      </c>
      <c r="AN58" s="230"/>
      <c r="AO58" s="229"/>
      <c r="AP58" s="220"/>
      <c r="AQ58" s="271" t="e">
        <f>IF(ISERROR(INDEX('файл остатки'!$A$5:$CX$265,MATCH(AQ$2,'файл остатки'!$A$5:$A$228,0),MATCH($B58,'файл остатки'!$A$5:$CX$5,0))),INDEX('файл остатки'!$A$100:$CX$265,MATCH(AO$3,'файл остатки'!$A$100:$A$228,0),MATCH($B58,'файл остатки'!$A$5:$CX$5,0)),INDEX('файл остатки'!$A$5:$CX$265,MATCH(AQ$2,'файл остатки'!$A$5:$A$228,0),MATCH($B58,'файл остатки'!$A$5:$CX$5,0)))</f>
        <v>#N/A</v>
      </c>
      <c r="AR58" s="225" t="e">
        <f>INDEX('файл остатки'!$A$5:$CX$265,MATCH($H$1,'файл остатки'!$A$5:$A$228,0),MATCH($B58,'файл остатки'!$A$5:$CX$5,0))</f>
        <v>#N/A</v>
      </c>
      <c r="AS58" s="254" t="e">
        <f>IF(AO$3='файл остатки'!$B$1,INDEX('файл остатки'!$A$5:$CX$265,MATCH($C$1,'файл остатки'!$A$5:$A$228,0),MATCH($B58,'файл остатки'!$A$5:$CX$5,0)),AM58+AN58-AO58-AQ58)</f>
        <v>#N/A</v>
      </c>
      <c r="AT58" s="230"/>
      <c r="AU58" s="229"/>
      <c r="AV58" s="220"/>
      <c r="AW58" s="271" t="e">
        <f>IF(ISERROR(INDEX('файл остатки'!$A$5:$CX$265,MATCH(AW$2,'файл остатки'!$A$5:$A$228,0),MATCH($B58,'файл остатки'!$A$5:$CX$5,0))),INDEX('файл остатки'!$A$100:$CX$265,MATCH(AU$3,'файл остатки'!$A$100:$A$228,0),MATCH($B58,'файл остатки'!$A$5:$CX$5,0)),INDEX('файл остатки'!$A$5:$CX$265,MATCH(AW$2,'файл остатки'!$A$5:$A$228,0),MATCH($B58,'файл остатки'!$A$5:$CX$5,0)))</f>
        <v>#N/A</v>
      </c>
      <c r="AX58" s="225" t="e">
        <f>INDEX('файл остатки'!$A$5:$CX$265,MATCH($H$1,'файл остатки'!$A$5:$A$228,0),MATCH($B58,'файл остатки'!$A$5:$CX$5,0))</f>
        <v>#N/A</v>
      </c>
      <c r="AY58" s="254" t="e">
        <f>IF(AU$3='файл остатки'!$B$1,INDEX('файл остатки'!$A$5:$CX$265,MATCH($C$1,'файл остатки'!$A$5:$A$228,0),MATCH($B58,'файл остатки'!$A$5:$CX$5,0)),AS58+AT58-AU58-AW58)</f>
        <v>#N/A</v>
      </c>
      <c r="AZ58" s="230"/>
      <c r="BA58" s="229">
        <v>-330</v>
      </c>
      <c r="BB58" s="220"/>
      <c r="BC58" s="271" t="e">
        <f>IF(ISERROR(INDEX('файл остатки'!$A$5:$CX$265,MATCH(BC$2,'файл остатки'!$A$5:$A$228,0),MATCH($B58,'файл остатки'!$A$5:$CX$5,0))),INDEX('файл остатки'!$A$100:$CX$265,MATCH(BA$3,'файл остатки'!$A$100:$A$228,0),MATCH($B58,'файл остатки'!$A$5:$CX$5,0)),INDEX('файл остатки'!$A$5:$CX$265,MATCH(BC$2,'файл остатки'!$A$5:$A$228,0),MATCH($B58,'файл остатки'!$A$5:$CX$5,0)))</f>
        <v>#N/A</v>
      </c>
      <c r="BD58" s="225" t="e">
        <f>INDEX('файл остатки'!$A$5:$CX$265,MATCH($H$1,'файл остатки'!$A$5:$A$228,0),MATCH($B58,'файл остатки'!$A$5:$CX$5,0))</f>
        <v>#N/A</v>
      </c>
      <c r="BE58" s="254" t="e">
        <f>IF(BA$3='файл остатки'!$B$1,INDEX('файл остатки'!$A$5:$CX$265,MATCH($C$1,'файл остатки'!$A$5:$A$228,0),MATCH($B58,'файл остатки'!$A$5:$CX$5,0)),AY58+AZ58-BA58-BC58)</f>
        <v>#N/A</v>
      </c>
      <c r="BF58" s="230"/>
      <c r="BG58" s="229"/>
      <c r="BH58" s="220"/>
      <c r="BI58" s="271" t="e">
        <f>IF(ISERROR(INDEX('файл остатки'!$A$5:$CX$265,MATCH(BI$2,'файл остатки'!$A$5:$A$228,0),MATCH($B58,'файл остатки'!$A$5:$CX$5,0))),INDEX('файл остатки'!$A$100:$CX$265,MATCH(BG$3,'файл остатки'!$A$100:$A$228,0),MATCH($B58,'файл остатки'!$A$5:$CX$5,0)),INDEX('файл остатки'!$A$5:$CX$265,MATCH(BI$2,'файл остатки'!$A$5:$A$228,0),MATCH($B58,'файл остатки'!$A$5:$CX$5,0)))</f>
        <v>#N/A</v>
      </c>
      <c r="BJ58" s="225" t="e">
        <f>INDEX('файл остатки'!$A$5:$CX$265,MATCH($H$1,'файл остатки'!$A$5:$A$228,0),MATCH($B58,'файл остатки'!$A$5:$CX$5,0))</f>
        <v>#N/A</v>
      </c>
      <c r="BK58" s="225" t="e">
        <f t="shared" si="0"/>
        <v>#N/A</v>
      </c>
      <c r="BL58" s="254" t="e">
        <f>IF(BG$3='файл остатки'!$B$1,INDEX('файл остатки'!$A$5:$CX$265,MATCH($C$1,'файл остатки'!$A$5:$A$228,0),MATCH($B58,'файл остатки'!$A$5:$CX$5,0)),BE58+BF58-BG58-BI58)</f>
        <v>#N/A</v>
      </c>
      <c r="BM58" s="230"/>
      <c r="BN58" s="229" t="e">
        <f t="shared" si="1"/>
        <v>#N/A</v>
      </c>
      <c r="BO58" s="220"/>
      <c r="BP58" s="271" t="e">
        <f>IF(ISERROR(INDEX('файл остатки'!$A$5:$CX$265,MATCH(BP$2,'файл остатки'!$A$5:$A$228,0),MATCH($B58,'файл остатки'!$A$5:$CX$5,0))),INDEX('файл остатки'!$A$100:$CX$265,MATCH(BN$3,'файл остатки'!$A$100:$A$228,0),MATCH($B58,'файл остатки'!$A$5:$CX$5,0)),INDEX('файл остатки'!$A$5:$CX$265,MATCH(BP$2,'файл остатки'!$A$5:$A$228,0),MATCH($B58,'файл остатки'!$A$5:$CX$5,0)))</f>
        <v>#N/A</v>
      </c>
      <c r="BQ58" s="225" t="e">
        <f>INDEX('файл остатки'!$A$5:$CX$265,MATCH($H$1,'файл остатки'!$A$5:$A$228,0),MATCH($B58,'файл остатки'!$A$5:$CX$5,0))</f>
        <v>#N/A</v>
      </c>
      <c r="BR58" s="254" t="e">
        <f>IF(BN$3='файл остатки'!$B$1,INDEX('файл остатки'!$A$5:$CX$265,MATCH($C$1,'файл остатки'!$A$5:$A$228,0),MATCH($B58,'файл остатки'!$A$5:$CX$5,0)),BL58+BM58-BN58-BP58)</f>
        <v>#N/A</v>
      </c>
      <c r="BS58" s="230"/>
      <c r="BT58" s="229" t="e">
        <f t="shared" si="2"/>
        <v>#N/A</v>
      </c>
      <c r="BU58" s="220"/>
      <c r="BV58" s="271" t="e">
        <f>IF(ISERROR(INDEX('файл остатки'!$A$5:$CX$265,MATCH(BV$2,'файл остатки'!$A$5:$A$228,0),MATCH($B58,'файл остатки'!$A$5:$CX$5,0))),INDEX('файл остатки'!$A$100:$CX$265,MATCH(BT$3,'файл остатки'!$A$100:$A$228,0),MATCH($B58,'файл остатки'!$A$5:$CX$5,0)),INDEX('файл остатки'!$A$5:$CX$265,MATCH(BV$2,'файл остатки'!$A$5:$A$228,0),MATCH($B58,'файл остатки'!$A$5:$CX$5,0)))</f>
        <v>#N/A</v>
      </c>
      <c r="BW58" s="225" t="e">
        <f>INDEX('файл остатки'!$A$5:$CX$265,MATCH($H$1,'файл остатки'!$A$5:$A$228,0),MATCH($B58,'файл остатки'!$A$5:$CX$5,0))</f>
        <v>#N/A</v>
      </c>
      <c r="BX58" s="254" t="e">
        <f>IF(BT$3='файл остатки'!$B$1,INDEX('файл остатки'!$A$5:$CX$265,MATCH($C$1,'файл остатки'!$A$5:$A$228,0),MATCH($B58,'файл остатки'!$A$5:$CX$5,0)),BR58+BS58-BT58-BV58)</f>
        <v>#N/A</v>
      </c>
      <c r="BY58" s="230"/>
      <c r="BZ58" s="229" t="e">
        <f t="shared" si="3"/>
        <v>#N/A</v>
      </c>
      <c r="CA58" s="220"/>
      <c r="CB58" s="271" t="e">
        <f>IF(ISERROR(INDEX('файл остатки'!$A$5:$CX$265,MATCH(CB$2,'файл остатки'!$A$5:$A$228,0),MATCH($B58,'файл остатки'!$A$5:$CX$5,0))),INDEX('файл остатки'!$A$100:$CX$265,MATCH(BZ$3,'файл остатки'!$A$100:$A$228,0),MATCH($B58,'файл остатки'!$A$5:$CX$5,0)),INDEX('файл остатки'!$A$5:$CX$265,MATCH(CB$2,'файл остатки'!$A$5:$A$228,0),MATCH($B58,'файл остатки'!$A$5:$CX$5,0)))</f>
        <v>#N/A</v>
      </c>
      <c r="CC58" s="225" t="e">
        <f>INDEX('файл остатки'!$A$5:$CX$265,MATCH($H$1,'файл остатки'!$A$5:$A$228,0),MATCH($B58,'файл остатки'!$A$5:$CX$5,0))</f>
        <v>#N/A</v>
      </c>
      <c r="CD58" s="254" t="e">
        <f>IF(BZ$3='файл остатки'!$B$1,INDEX('файл остатки'!$A$5:$CX$265,MATCH($C$1,'файл остатки'!$A$5:$A$228,0),MATCH($B58,'файл остатки'!$A$5:$CX$5,0)),BX58+BY58-BZ58-CB58)</f>
        <v>#N/A</v>
      </c>
      <c r="CE58" s="230"/>
      <c r="CH58" s="229">
        <f t="shared" si="4"/>
        <v>-765</v>
      </c>
      <c r="CI58" s="220"/>
      <c r="CJ58" s="229" t="e">
        <f t="shared" si="5"/>
        <v>#N/A</v>
      </c>
      <c r="CK58" s="220"/>
      <c r="CO58" s="235" t="e">
        <f>+INDEX('файл остатки'!$A$5:$CX$265,MATCH(CO$2,'файл остатки'!$A$5:$A$228,0),MATCH($B58,'файл остатки'!$A$5:$CX$5,0))</f>
        <v>#N/A</v>
      </c>
    </row>
    <row r="59" spans="1:93" ht="24" customHeight="1">
      <c r="A59" s="145" t="s">
        <v>175</v>
      </c>
      <c r="B59" s="281" t="s">
        <v>176</v>
      </c>
      <c r="C59" s="257">
        <f>INDEX('файл остатки'!$A$5:$CX$265,MATCH($C$1,'файл остатки'!$A$5:$A$228,0),MATCH(B59,'файл остатки'!$A$5:$CX$5,0))</f>
        <v>138</v>
      </c>
      <c r="D59" s="261"/>
      <c r="E59" s="229"/>
      <c r="F59" s="220"/>
      <c r="G59" s="247" t="e">
        <f>IF(ISERROR(INDEX('файл остатки'!$A$5:$CX$265,MATCH(G$2,'файл остатки'!$A$5:$A$228,0),MATCH($B59,'файл остатки'!$A$5:$CX$5,0))),INDEX('файл остатки'!$A$100:$CX$265,MATCH(E$3,'файл остатки'!$A$100:$A$228,0),MATCH($B59,'файл остатки'!$A$5:$CX$5,0)),INDEX('файл остатки'!$A$5:$CX$265,MATCH(G$2,'файл остатки'!$A$5:$A$228,0),MATCH($B59,'файл остатки'!$A$5:$CX$5,0)))</f>
        <v>#N/A</v>
      </c>
      <c r="H59" s="225">
        <f>INDEX('файл остатки'!$A$5:$CX$265,MATCH($H$1,'файл остатки'!$A$5:$A$228,0),MATCH($B59,'файл остатки'!$A$5:$CX$5,0))</f>
        <v>576.53333333333342</v>
      </c>
      <c r="I59" s="254" t="e">
        <f>IF(E$3='файл остатки'!$B$1,INDEX('файл остатки'!$A$5:$CX$265,MATCH($C$1,'файл остатки'!$A$5:$A$228,0),MATCH($B59,'файл остатки'!$A$5:$CX$5,0)),C59+D59-E59-G59)</f>
        <v>#N/A</v>
      </c>
      <c r="J59" s="230"/>
      <c r="K59" s="229"/>
      <c r="L59" s="220"/>
      <c r="M59" s="247" t="e">
        <f>IF(ISERROR(INDEX('файл остатки'!$A$5:$CX$265,MATCH(M$2,'файл остатки'!$A$5:$A$228,0),MATCH($B59,'файл остатки'!$A$5:$CX$5,0))),INDEX('файл остатки'!$A$100:$CX$265,MATCH(K$3,'файл остатки'!$A$100:$A$228,0),MATCH($B59,'файл остатки'!$A$5:$CX$5,0)),INDEX('файл остатки'!$A$5:$CX$265,MATCH(M$2,'файл остатки'!$A$5:$A$228,0),MATCH($B59,'файл остатки'!$A$5:$CX$5,0)))</f>
        <v>#N/A</v>
      </c>
      <c r="N59" s="225">
        <f>INDEX('файл остатки'!$A$5:$CX$265,MATCH($H$1,'файл остатки'!$A$5:$A$228,0),MATCH($B59,'файл остатки'!$A$5:$CX$5,0))</f>
        <v>576.53333333333342</v>
      </c>
      <c r="O59" s="254" t="e">
        <f>IF(K$3='файл остатки'!$B$1,INDEX('файл остатки'!$A$5:$CX$265,MATCH($C$1,'файл остатки'!$A$5:$A$228,0),MATCH($B59,'файл остатки'!$A$5:$CX$5,0)),I59+J59-K59-M59)</f>
        <v>#N/A</v>
      </c>
      <c r="P59" s="230"/>
      <c r="Q59" s="229">
        <v>-200</v>
      </c>
      <c r="R59" s="220"/>
      <c r="S59" s="247" t="e">
        <f>IF(ISERROR(INDEX('файл остатки'!$A$5:$CX$265,MATCH(S$2,'файл остатки'!$A$5:$A$228,0),MATCH($B59,'файл остатки'!$A$5:$CX$5,0))),INDEX('файл остатки'!$A$100:$CX$265,MATCH(Q$3,'файл остатки'!$A$100:$A$228,0),MATCH($B59,'файл остатки'!$A$5:$CX$5,0)),INDEX('файл остатки'!$A$5:$CX$265,MATCH(S$2,'файл остатки'!$A$5:$A$228,0),MATCH($B59,'файл остатки'!$A$5:$CX$5,0)))</f>
        <v>#N/A</v>
      </c>
      <c r="T59" s="225">
        <f>INDEX('файл остатки'!$A$5:$CX$265,MATCH($H$1,'файл остатки'!$A$5:$A$228,0),MATCH($B59,'файл остатки'!$A$5:$CX$5,0))</f>
        <v>576.53333333333342</v>
      </c>
      <c r="U59" s="254" t="e">
        <f>IF(Q$3='файл остатки'!$B$1,INDEX('файл остатки'!$A$5:$CX$265,MATCH($C$1,'файл остатки'!$A$5:$A$228,0),MATCH($B59,'файл остатки'!$A$5:$CX$5,0)),O59+P59-Q59-S59)</f>
        <v>#N/A</v>
      </c>
      <c r="V59" s="230"/>
      <c r="W59" s="229"/>
      <c r="X59" s="220"/>
      <c r="Y59" s="247" t="e">
        <f>IF(ISERROR(INDEX('файл остатки'!$A$5:$CX$265,MATCH(Y$2,'файл остатки'!$A$5:$A$228,0),MATCH($B59,'файл остатки'!$A$5:$CX$5,0))),INDEX('файл остатки'!$A$100:$CX$265,MATCH(W$3,'файл остатки'!$A$100:$A$228,0),MATCH($B59,'файл остатки'!$A$5:$CX$5,0)),INDEX('файл остатки'!$A$5:$CX$265,MATCH(Y$2,'файл остатки'!$A$5:$A$228,0),MATCH($B59,'файл остатки'!$A$5:$CX$5,0)))</f>
        <v>#N/A</v>
      </c>
      <c r="Z59" s="225">
        <f>INDEX('файл остатки'!$A$5:$CX$265,MATCH($H$1,'файл остатки'!$A$5:$A$228,0),MATCH($B59,'файл остатки'!$A$5:$CX$5,0))</f>
        <v>576.53333333333342</v>
      </c>
      <c r="AA59" s="254" t="e">
        <f>IF(W$3='файл остатки'!$B$1,INDEX('файл остатки'!$A$5:$CX$265,MATCH($C$1,'файл остатки'!$A$5:$A$228,0),MATCH($B59,'файл остатки'!$A$5:$CX$5,0)),U59+V59-W59-Y59)</f>
        <v>#N/A</v>
      </c>
      <c r="AB59" s="230"/>
      <c r="AC59" s="229"/>
      <c r="AD59" s="220"/>
      <c r="AE59" s="247" t="e">
        <f>IF(ISERROR(INDEX('файл остатки'!$A$5:$CX$265,MATCH(AE$2,'файл остатки'!$A$5:$A$228,0),MATCH($B59,'файл остатки'!$A$5:$CX$5,0))),INDEX('файл остатки'!$A$100:$CX$265,MATCH(AC$3,'файл остатки'!$A$100:$A$228,0),MATCH($B59,'файл остатки'!$A$5:$CX$5,0)),INDEX('файл остатки'!$A$5:$CX$265,MATCH(AE$2,'файл остатки'!$A$5:$A$228,0),MATCH($B59,'файл остатки'!$A$5:$CX$5,0)))</f>
        <v>#N/A</v>
      </c>
      <c r="AF59" s="225">
        <f>INDEX('файл остатки'!$A$5:$CX$265,MATCH($H$1,'файл остатки'!$A$5:$A$228,0),MATCH($B59,'файл остатки'!$A$5:$CX$5,0))</f>
        <v>576.53333333333342</v>
      </c>
      <c r="AG59" s="254" t="e">
        <f>IF(AC$3='файл остатки'!$B$1,INDEX('файл остатки'!$A$5:$CX$265,MATCH($C$1,'файл остатки'!$A$5:$A$228,0),MATCH($B59,'файл остатки'!$A$5:$CX$5,0)),AA59+AB59-AC59-AE59)</f>
        <v>#N/A</v>
      </c>
      <c r="AH59" s="230"/>
      <c r="AI59" s="229">
        <v>-220</v>
      </c>
      <c r="AJ59" s="220"/>
      <c r="AK59" s="247" t="e">
        <f>IF(ISERROR(INDEX('файл остатки'!$A$5:$CX$265,MATCH(AK$2,'файл остатки'!$A$5:$A$228,0),MATCH($B59,'файл остатки'!$A$5:$CX$5,0))),INDEX('файл остатки'!$A$100:$CX$265,MATCH(AI$3,'файл остатки'!$A$100:$A$228,0),MATCH($B59,'файл остатки'!$A$5:$CX$5,0)),INDEX('файл остатки'!$A$5:$CX$265,MATCH(AK$2,'файл остатки'!$A$5:$A$228,0),MATCH($B59,'файл остатки'!$A$5:$CX$5,0)))</f>
        <v>#N/A</v>
      </c>
      <c r="AL59" s="225">
        <f>INDEX('файл остатки'!$A$5:$CX$265,MATCH($H$1,'файл остатки'!$A$5:$A$228,0),MATCH($B59,'файл остатки'!$A$5:$CX$5,0))</f>
        <v>576.53333333333342</v>
      </c>
      <c r="AM59" s="254" t="e">
        <f>IF(AI$3='файл остатки'!$B$1,INDEX('файл остатки'!$A$5:$CX$265,MATCH($C$1,'файл остатки'!$A$5:$A$228,0),MATCH($B59,'файл остатки'!$A$5:$CX$5,0)),AG59+AH59-AI59-AK59)</f>
        <v>#N/A</v>
      </c>
      <c r="AN59" s="230"/>
      <c r="AO59" s="229"/>
      <c r="AP59" s="220"/>
      <c r="AQ59" s="247" t="e">
        <f>IF(ISERROR(INDEX('файл остатки'!$A$5:$CX$265,MATCH(AQ$2,'файл остатки'!$A$5:$A$228,0),MATCH($B59,'файл остатки'!$A$5:$CX$5,0))),INDEX('файл остатки'!$A$100:$CX$265,MATCH(AO$3,'файл остатки'!$A$100:$A$228,0),MATCH($B59,'файл остатки'!$A$5:$CX$5,0)),INDEX('файл остатки'!$A$5:$CX$265,MATCH(AQ$2,'файл остатки'!$A$5:$A$228,0),MATCH($B59,'файл остатки'!$A$5:$CX$5,0)))</f>
        <v>#N/A</v>
      </c>
      <c r="AR59" s="225">
        <f>INDEX('файл остатки'!$A$5:$CX$265,MATCH($H$1,'файл остатки'!$A$5:$A$228,0),MATCH($B59,'файл остатки'!$A$5:$CX$5,0))</f>
        <v>576.53333333333342</v>
      </c>
      <c r="AS59" s="254" t="e">
        <f>IF(AO$3='файл остатки'!$B$1,INDEX('файл остатки'!$A$5:$CX$265,MATCH($C$1,'файл остатки'!$A$5:$A$228,0),MATCH($B59,'файл остатки'!$A$5:$CX$5,0)),AM59+AN59-AO59-AQ59)</f>
        <v>#N/A</v>
      </c>
      <c r="AT59" s="230"/>
      <c r="AU59" s="229"/>
      <c r="AV59" s="220"/>
      <c r="AW59" s="247" t="e">
        <f>IF(ISERROR(INDEX('файл остатки'!$A$5:$CX$265,MATCH(AW$2,'файл остатки'!$A$5:$A$228,0),MATCH($B59,'файл остатки'!$A$5:$CX$5,0))),INDEX('файл остатки'!$A$100:$CX$265,MATCH(AU$3,'файл остатки'!$A$100:$A$228,0),MATCH($B59,'файл остатки'!$A$5:$CX$5,0)),INDEX('файл остатки'!$A$5:$CX$265,MATCH(AW$2,'файл остатки'!$A$5:$A$228,0),MATCH($B59,'файл остатки'!$A$5:$CX$5,0)))</f>
        <v>#N/A</v>
      </c>
      <c r="AX59" s="225">
        <f>INDEX('файл остатки'!$A$5:$CX$265,MATCH($H$1,'файл остатки'!$A$5:$A$228,0),MATCH($B59,'файл остатки'!$A$5:$CX$5,0))</f>
        <v>576.53333333333342</v>
      </c>
      <c r="AY59" s="254" t="e">
        <f>IF(AU$3='файл остатки'!$B$1,INDEX('файл остатки'!$A$5:$CX$265,MATCH($C$1,'файл остатки'!$A$5:$A$228,0),MATCH($B59,'файл остатки'!$A$5:$CX$5,0)),AS59+AT59-AU59-AW59)</f>
        <v>#N/A</v>
      </c>
      <c r="AZ59" s="230"/>
      <c r="BA59" s="229">
        <v>-330</v>
      </c>
      <c r="BB59" s="220"/>
      <c r="BC59" s="247" t="e">
        <f>IF(ISERROR(INDEX('файл остатки'!$A$5:$CX$265,MATCH(BC$2,'файл остатки'!$A$5:$A$228,0),MATCH($B59,'файл остатки'!$A$5:$CX$5,0))),INDEX('файл остатки'!$A$100:$CX$265,MATCH(BA$3,'файл остатки'!$A$100:$A$228,0),MATCH($B59,'файл остатки'!$A$5:$CX$5,0)),INDEX('файл остатки'!$A$5:$CX$265,MATCH(BC$2,'файл остатки'!$A$5:$A$228,0),MATCH($B59,'файл остатки'!$A$5:$CX$5,0)))</f>
        <v>#N/A</v>
      </c>
      <c r="BD59" s="225">
        <f>INDEX('файл остатки'!$A$5:$CX$265,MATCH($H$1,'файл остатки'!$A$5:$A$228,0),MATCH($B59,'файл остатки'!$A$5:$CX$5,0))</f>
        <v>576.53333333333342</v>
      </c>
      <c r="BE59" s="254" t="e">
        <f>IF(BA$3='файл остатки'!$B$1,INDEX('файл остатки'!$A$5:$CX$265,MATCH($C$1,'файл остатки'!$A$5:$A$228,0),MATCH($B59,'файл остатки'!$A$5:$CX$5,0)),AY59+AZ59-BA59-BC59)</f>
        <v>#N/A</v>
      </c>
      <c r="BF59" s="230"/>
      <c r="BG59" s="229"/>
      <c r="BH59" s="220"/>
      <c r="BI59" s="247" t="e">
        <f>IF(ISERROR(INDEX('файл остатки'!$A$5:$CX$265,MATCH(BI$2,'файл остатки'!$A$5:$A$228,0),MATCH($B59,'файл остатки'!$A$5:$CX$5,0))),INDEX('файл остатки'!$A$100:$CX$265,MATCH(BG$3,'файл остатки'!$A$100:$A$228,0),MATCH($B59,'файл остатки'!$A$5:$CX$5,0)),INDEX('файл остатки'!$A$5:$CX$265,MATCH(BI$2,'файл остатки'!$A$5:$A$228,0),MATCH($B59,'файл остатки'!$A$5:$CX$5,0)))</f>
        <v>#N/A</v>
      </c>
      <c r="BJ59" s="225">
        <f>INDEX('файл остатки'!$A$5:$CX$265,MATCH($H$1,'файл остатки'!$A$5:$A$228,0),MATCH($B59,'файл остатки'!$A$5:$CX$5,0))</f>
        <v>576.53333333333342</v>
      </c>
      <c r="BK59" s="225" t="e">
        <f t="shared" si="0"/>
        <v>#N/A</v>
      </c>
      <c r="BL59" s="254" t="e">
        <f>IF(BG$3='файл остатки'!$B$1,INDEX('файл остатки'!$A$5:$CX$265,MATCH($C$1,'файл остатки'!$A$5:$A$228,0),MATCH($B59,'файл остатки'!$A$5:$CX$5,0)),BE59+BF59-BG59-BI59)</f>
        <v>#N/A</v>
      </c>
      <c r="BM59" s="230"/>
      <c r="BN59" s="229">
        <f t="shared" si="1"/>
        <v>-1435.187000000001</v>
      </c>
      <c r="BO59" s="220"/>
      <c r="BP59" s="247">
        <f>IF(ISERROR(INDEX('файл остатки'!$A$5:$CX$265,MATCH(BP$2,'файл остатки'!$A$5:$A$228,0),MATCH($B59,'файл остатки'!$A$5:$CX$5,0))),INDEX('файл остатки'!$A$100:$CX$265,MATCH(BN$3,'файл остатки'!$A$100:$A$228,0),MATCH($B59,'файл остатки'!$A$5:$CX$5,0)),INDEX('файл остатки'!$A$5:$CX$265,MATCH(BP$2,'файл остатки'!$A$5:$A$228,0),MATCH($B59,'файл остатки'!$A$5:$CX$5,0)))</f>
        <v>1435.187000000001</v>
      </c>
      <c r="BQ59" s="225">
        <f>INDEX('файл остатки'!$A$5:$CX$265,MATCH($H$1,'файл остатки'!$A$5:$A$228,0),MATCH($B59,'файл остатки'!$A$5:$CX$5,0))</f>
        <v>576.53333333333342</v>
      </c>
      <c r="BR59" s="254" t="e">
        <f>IF(BN$3='файл остатки'!$B$1,INDEX('файл остатки'!$A$5:$CX$265,MATCH($C$1,'файл остатки'!$A$5:$A$228,0),MATCH($B59,'файл остатки'!$A$5:$CX$5,0)),BL59+BM59-BN59-BP59)</f>
        <v>#N/A</v>
      </c>
      <c r="BS59" s="230"/>
      <c r="BT59" s="229">
        <f t="shared" si="2"/>
        <v>-1435.187000000001</v>
      </c>
      <c r="BU59" s="220"/>
      <c r="BV59" s="247">
        <f>IF(ISERROR(INDEX('файл остатки'!$A$5:$CX$265,MATCH(BV$2,'файл остатки'!$A$5:$A$228,0),MATCH($B59,'файл остатки'!$A$5:$CX$5,0))),INDEX('файл остатки'!$A$100:$CX$265,MATCH(BT$3,'файл остатки'!$A$100:$A$228,0),MATCH($B59,'файл остатки'!$A$5:$CX$5,0)),INDEX('файл остатки'!$A$5:$CX$265,MATCH(BV$2,'файл остатки'!$A$5:$A$228,0),MATCH($B59,'файл остатки'!$A$5:$CX$5,0)))</f>
        <v>1435.187000000001</v>
      </c>
      <c r="BW59" s="225">
        <f>INDEX('файл остатки'!$A$5:$CX$265,MATCH($H$1,'файл остатки'!$A$5:$A$228,0),MATCH($B59,'файл остатки'!$A$5:$CX$5,0))</f>
        <v>576.53333333333342</v>
      </c>
      <c r="BX59" s="254" t="e">
        <f>IF(BT$3='файл остатки'!$B$1,INDEX('файл остатки'!$A$5:$CX$265,MATCH($C$1,'файл остатки'!$A$5:$A$228,0),MATCH($B59,'файл остатки'!$A$5:$CX$5,0)),BR59+BS59-BT59-BV59)</f>
        <v>#N/A</v>
      </c>
      <c r="BY59" s="230"/>
      <c r="BZ59" s="229">
        <f t="shared" si="3"/>
        <v>-1435.187000000001</v>
      </c>
      <c r="CA59" s="220"/>
      <c r="CB59" s="247">
        <f>IF(ISERROR(INDEX('файл остатки'!$A$5:$CX$265,MATCH(CB$2,'файл остатки'!$A$5:$A$228,0),MATCH($B59,'файл остатки'!$A$5:$CX$5,0))),INDEX('файл остатки'!$A$100:$CX$265,MATCH(BZ$3,'файл остатки'!$A$100:$A$228,0),MATCH($B59,'файл остатки'!$A$5:$CX$5,0)),INDEX('файл остатки'!$A$5:$CX$265,MATCH(CB$2,'файл остатки'!$A$5:$A$228,0),MATCH($B59,'файл остатки'!$A$5:$CX$5,0)))</f>
        <v>1435.187000000001</v>
      </c>
      <c r="CC59" s="225">
        <f>INDEX('файл остатки'!$A$5:$CX$265,MATCH($H$1,'файл остатки'!$A$5:$A$228,0),MATCH($B59,'файл остатки'!$A$5:$CX$5,0))</f>
        <v>576.53333333333342</v>
      </c>
      <c r="CD59" s="254" t="e">
        <f>IF(BZ$3='файл остатки'!$B$1,INDEX('файл остатки'!$A$5:$CX$265,MATCH($C$1,'файл остатки'!$A$5:$A$228,0),MATCH($B59,'файл остатки'!$A$5:$CX$5,0)),BX59+BY59-BZ59-CB59)</f>
        <v>#N/A</v>
      </c>
      <c r="CE59" s="230"/>
      <c r="CH59" s="229">
        <f t="shared" si="4"/>
        <v>-750</v>
      </c>
      <c r="CI59" s="220"/>
      <c r="CJ59" s="229" t="e">
        <f t="shared" si="5"/>
        <v>#N/A</v>
      </c>
      <c r="CK59" s="220"/>
      <c r="CO59" s="235">
        <f>+INDEX('файл остатки'!$A$5:$CX$265,MATCH(CO$2,'файл остатки'!$A$5:$A$228,0),MATCH($B59,'файл остатки'!$A$5:$CX$5,0))</f>
        <v>4</v>
      </c>
    </row>
    <row r="60" spans="1:93" ht="24" customHeight="1">
      <c r="A60" s="1298" t="s">
        <v>270</v>
      </c>
      <c r="B60" s="1299"/>
      <c r="C60" s="257"/>
      <c r="D60" s="261"/>
      <c r="E60" s="229">
        <v>0</v>
      </c>
      <c r="F60" s="225">
        <f>F57+F55+F53+F51+F48+F46+F44+F41+F39+F35+F33+F24+F22+F8+F6</f>
        <v>10.324705882352941</v>
      </c>
      <c r="G60" s="247"/>
      <c r="H60" s="225"/>
      <c r="I60" s="254"/>
      <c r="J60" s="230"/>
      <c r="K60" s="229"/>
      <c r="L60" s="225">
        <f>L57+L55+L53+L51+L48+L46+L44+L41+L39+L35+L33+L24+L22+L8+L6</f>
        <v>10.772758823529411</v>
      </c>
      <c r="M60" s="247"/>
      <c r="N60" s="225"/>
      <c r="O60" s="254"/>
      <c r="P60" s="230"/>
      <c r="Q60" s="229">
        <v>0</v>
      </c>
      <c r="R60" s="225">
        <f>R57+R55+R53+R51+R48+R46+R44+R41+R39+R35+R33+R24+R22+R8+R6</f>
        <v>7.1366941176470586</v>
      </c>
      <c r="S60" s="247"/>
      <c r="T60" s="225"/>
      <c r="U60" s="254"/>
      <c r="V60" s="230"/>
      <c r="W60" s="229"/>
      <c r="X60" s="225">
        <f>X57+X55+X53+X51+X48+X46+X44+X41+X39+X35+X33+X24+X22+X8+X6</f>
        <v>10.094117647058823</v>
      </c>
      <c r="Y60" s="247"/>
      <c r="Z60" s="225"/>
      <c r="AA60" s="254"/>
      <c r="AB60" s="230"/>
      <c r="AC60" s="229"/>
      <c r="AD60" s="225">
        <f>AD57+AD55+AD53+AD51+AD48+AD46+AD44+AD41+AD39+AD35+AD33+AD24+AD22+AD8+AD6</f>
        <v>10.599169380335482</v>
      </c>
      <c r="AE60" s="247"/>
      <c r="AF60" s="225"/>
      <c r="AG60" s="254"/>
      <c r="AH60" s="230"/>
      <c r="AI60" s="229"/>
      <c r="AJ60" s="225">
        <f>AJ57+AJ55+AJ53+AJ51+AJ48+AJ46+AJ44+AJ41+AJ39+AJ35+AJ33+AJ24+AJ22+AJ8+AJ6</f>
        <v>10.687088235294118</v>
      </c>
      <c r="AK60" s="247"/>
      <c r="AL60" s="225"/>
      <c r="AM60" s="254"/>
      <c r="AN60" s="230"/>
      <c r="AO60" s="229"/>
      <c r="AP60" s="225">
        <f>AP57+AP55+AP53+AP51+AP48+AP46+AP44+AP41+AP39+AP35+AP33+AP24+AP22+AP8+AP6</f>
        <v>10.870588235294118</v>
      </c>
      <c r="AQ60" s="247"/>
      <c r="AR60" s="225"/>
      <c r="AS60" s="254"/>
      <c r="AT60" s="230"/>
      <c r="AU60" s="229"/>
      <c r="AV60" s="225">
        <f>AV57+AV55+AV53+AV51+AV48+AV46+AV44+AV41+AV39+AV35+AV33+AV24+AV22+AV8+AV6</f>
        <v>10.14</v>
      </c>
      <c r="AW60" s="247"/>
      <c r="AX60" s="225"/>
      <c r="AY60" s="254"/>
      <c r="AZ60" s="230"/>
      <c r="BA60" s="229"/>
      <c r="BB60" s="225">
        <f>BB57+BB55+BB53+BB51+BB48+BB46+BB44+BB41+BB39+BB35+BB33+BB24+BB22+BB8+BB6</f>
        <v>10.430093137254902</v>
      </c>
      <c r="BC60" s="247"/>
      <c r="BD60" s="225"/>
      <c r="BE60" s="254"/>
      <c r="BF60" s="230"/>
      <c r="BG60" s="229"/>
      <c r="BH60" s="225">
        <f>BH57+BH55+BH53+BH51+BH48+BH46+BH44+BH41+BH39+BH35+BH33+BH24+BH22+BH8+BH6</f>
        <v>6.2117647058823531</v>
      </c>
      <c r="BI60" s="247"/>
      <c r="BJ60" s="225"/>
      <c r="BK60" s="225"/>
      <c r="BL60" s="254"/>
      <c r="BM60" s="230"/>
      <c r="BN60" s="229"/>
      <c r="BO60" s="225" t="e">
        <f>BO57+BO55+BO53+BO51+BO48+BO46+BO44+BO41+BO39+BO35+BO33+BO24+BO22+BO8+BO6</f>
        <v>#N/A</v>
      </c>
      <c r="BP60" s="247"/>
      <c r="BQ60" s="225"/>
      <c r="BR60" s="254"/>
      <c r="BS60" s="230"/>
      <c r="BT60" s="229"/>
      <c r="BU60" s="225" t="e">
        <f>BU57+BU55+BU53+BU51+BU48+BU46+BU44+BU41+BU39+BU35+BU33+BU24+BU22+BU8+BU6</f>
        <v>#N/A</v>
      </c>
      <c r="BV60" s="247"/>
      <c r="BW60" s="225"/>
      <c r="BX60" s="254"/>
      <c r="BY60" s="230"/>
      <c r="BZ60" s="229"/>
      <c r="CA60" s="225" t="e">
        <f>CA57+CA55+CA53+CA51+CA48+CA46+CA44+CA41+CA39+CA35+CA33+CA24+CA22+CA8+CA6</f>
        <v>#N/A</v>
      </c>
      <c r="CB60" s="247"/>
      <c r="CC60" s="225"/>
      <c r="CD60" s="254"/>
      <c r="CE60" s="230"/>
      <c r="CH60" s="229"/>
      <c r="CI60" s="220"/>
      <c r="CJ60" s="229"/>
      <c r="CK60" s="220"/>
      <c r="CO60" s="235"/>
    </row>
    <row r="61" spans="1:93" s="224" customFormat="1" ht="24" customHeight="1">
      <c r="C61" s="227"/>
      <c r="D61" s="221"/>
      <c r="E61" s="227"/>
      <c r="F61" s="263"/>
      <c r="G61" s="220"/>
      <c r="H61" s="220"/>
      <c r="I61" s="220"/>
      <c r="J61" s="228"/>
      <c r="K61" s="227"/>
      <c r="L61" s="263"/>
      <c r="M61" s="220"/>
      <c r="N61" s="220"/>
      <c r="O61" s="220"/>
      <c r="P61" s="228"/>
      <c r="Q61" s="227"/>
      <c r="R61" s="263"/>
      <c r="S61" s="220"/>
      <c r="T61" s="220"/>
      <c r="U61" s="220"/>
      <c r="V61" s="228"/>
      <c r="W61" s="227"/>
      <c r="X61" s="263"/>
      <c r="Y61" s="220"/>
      <c r="Z61" s="220"/>
      <c r="AA61" s="220"/>
      <c r="AB61" s="228"/>
      <c r="AC61" s="227"/>
      <c r="AD61" s="263"/>
      <c r="AE61" s="220"/>
      <c r="AF61" s="220"/>
      <c r="AG61" s="220"/>
      <c r="AH61" s="228"/>
      <c r="AI61" s="227"/>
      <c r="AJ61" s="263"/>
      <c r="AK61" s="220"/>
      <c r="AL61" s="220"/>
      <c r="AM61" s="220"/>
      <c r="AN61" s="228"/>
      <c r="AO61" s="227"/>
      <c r="AP61" s="263"/>
      <c r="AQ61" s="220"/>
      <c r="AR61" s="220"/>
      <c r="AS61" s="220"/>
      <c r="AT61" s="228"/>
      <c r="AU61" s="227"/>
      <c r="AV61" s="263"/>
      <c r="AW61" s="220"/>
      <c r="AX61" s="220"/>
      <c r="AY61" s="220"/>
      <c r="AZ61" s="228"/>
      <c r="BA61" s="227"/>
      <c r="BB61" s="263"/>
      <c r="BC61" s="220"/>
      <c r="BD61" s="220"/>
      <c r="BE61" s="220"/>
      <c r="BF61" s="228"/>
      <c r="BG61" s="227"/>
      <c r="BH61" s="263"/>
      <c r="BI61" s="220"/>
      <c r="BJ61" s="220"/>
      <c r="BK61" s="220"/>
      <c r="BL61" s="220"/>
      <c r="BM61" s="228"/>
      <c r="BN61" s="227"/>
      <c r="BO61" s="263"/>
      <c r="BP61" s="220"/>
      <c r="BQ61" s="220"/>
      <c r="BR61" s="220"/>
      <c r="BS61" s="228"/>
      <c r="BT61" s="227"/>
      <c r="BU61" s="263"/>
      <c r="BV61" s="220"/>
      <c r="BW61" s="220"/>
      <c r="BX61" s="220"/>
      <c r="BY61" s="228"/>
      <c r="BZ61" s="227"/>
      <c r="CA61" s="263"/>
      <c r="CB61" s="220"/>
      <c r="CC61" s="220"/>
      <c r="CD61" s="220"/>
      <c r="CE61" s="228"/>
      <c r="CH61" s="229"/>
      <c r="CI61" s="263"/>
      <c r="CJ61" s="229"/>
      <c r="CK61" s="263"/>
      <c r="CO61" s="235"/>
    </row>
    <row r="62" spans="1:93" ht="24" customHeight="1">
      <c r="A62" s="148" t="s">
        <v>19</v>
      </c>
      <c r="B62" s="148" t="s">
        <v>108</v>
      </c>
      <c r="C62" s="257" t="e">
        <f>INDEX('файл остатки'!$A$5:$CX$265,MATCH($C$1,'файл остатки'!$A$5:$A$228,0),MATCH(B62,'файл остатки'!$A$5:$CX$5,0))</f>
        <v>#N/A</v>
      </c>
      <c r="D62" s="261"/>
      <c r="E62" s="229"/>
      <c r="F62" s="220" t="s">
        <v>185</v>
      </c>
      <c r="G62" s="247" t="e">
        <f>IF(ISERROR(INDEX('файл остатки'!$A$5:$CX$265,MATCH(G$2,'файл остатки'!$A$5:$A$228,0),MATCH($B62,'файл остатки'!$A$5:$CX$5,0))),INDEX('файл остатки'!$A$100:$CX$265,MATCH(E$3,'файл остатки'!$A$100:$A$228,0),MATCH($B62,'файл остатки'!$A$5:$CX$5,0)),INDEX('файл остатки'!$A$5:$CX$265,MATCH(G$2,'файл остатки'!$A$5:$A$228,0),MATCH($B62,'файл остатки'!$A$5:$CX$5,0)))</f>
        <v>#N/A</v>
      </c>
      <c r="H62" s="225" t="e">
        <f>INDEX('файл остатки'!$A$5:$CX$265,MATCH($H$1,'файл остатки'!$A$5:$A$228,0),MATCH($B62,'файл остатки'!$A$5:$CX$5,0))</f>
        <v>#N/A</v>
      </c>
      <c r="I62" s="254" t="e">
        <f>IF(E$3='файл остатки'!$B$1,INDEX('файл остатки'!$A$5:$CX$265,MATCH($C$1,'файл остатки'!$A$5:$A$228,0),MATCH($B62,'файл остатки'!$A$5:$CX$5,0)),C62+D62-E62-G62)</f>
        <v>#N/A</v>
      </c>
      <c r="J62" s="230"/>
      <c r="K62" s="229"/>
      <c r="L62" s="220" t="s">
        <v>185</v>
      </c>
      <c r="M62" s="247" t="e">
        <f>IF(ISERROR(INDEX('файл остатки'!$A$5:$CX$265,MATCH(M$2,'файл остатки'!$A$5:$A$228,0),MATCH($B62,'файл остатки'!$A$5:$CX$5,0))),INDEX('файл остатки'!$A$100:$CX$265,MATCH(K$3,'файл остатки'!$A$100:$A$228,0),MATCH($B62,'файл остатки'!$A$5:$CX$5,0)),INDEX('файл остатки'!$A$5:$CX$265,MATCH(M$2,'файл остатки'!$A$5:$A$228,0),MATCH($B62,'файл остатки'!$A$5:$CX$5,0)))</f>
        <v>#N/A</v>
      </c>
      <c r="N62" s="225" t="e">
        <f>INDEX('файл остатки'!$A$5:$CX$265,MATCH($H$1,'файл остатки'!$A$5:$A$228,0),MATCH($B62,'файл остатки'!$A$5:$CX$5,0))</f>
        <v>#N/A</v>
      </c>
      <c r="O62" s="254" t="e">
        <f>IF(K$3='файл остатки'!$B$1,INDEX('файл остатки'!$A$5:$CX$265,MATCH($C$1,'файл остатки'!$A$5:$A$228,0),MATCH($B62,'файл остатки'!$A$5:$CX$5,0)),I62+J62-K62-M62)</f>
        <v>#N/A</v>
      </c>
      <c r="P62" s="230"/>
      <c r="Q62" s="229"/>
      <c r="R62" s="220" t="s">
        <v>185</v>
      </c>
      <c r="S62" s="247" t="e">
        <f>IF(ISERROR(INDEX('файл остатки'!$A$5:$CX$265,MATCH(S$2,'файл остатки'!$A$5:$A$228,0),MATCH($B62,'файл остатки'!$A$5:$CX$5,0))),INDEX('файл остатки'!$A$100:$CX$265,MATCH(Q$3,'файл остатки'!$A$100:$A$228,0),MATCH($B62,'файл остатки'!$A$5:$CX$5,0)),INDEX('файл остатки'!$A$5:$CX$265,MATCH(S$2,'файл остатки'!$A$5:$A$228,0),MATCH($B62,'файл остатки'!$A$5:$CX$5,0)))</f>
        <v>#N/A</v>
      </c>
      <c r="T62" s="225" t="e">
        <f>INDEX('файл остатки'!$A$5:$CX$265,MATCH($H$1,'файл остатки'!$A$5:$A$228,0),MATCH($B62,'файл остатки'!$A$5:$CX$5,0))</f>
        <v>#N/A</v>
      </c>
      <c r="U62" s="254" t="e">
        <f>IF(Q$3='файл остатки'!$B$1,INDEX('файл остатки'!$A$5:$CX$265,MATCH($C$1,'файл остатки'!$A$5:$A$228,0),MATCH($B62,'файл остатки'!$A$5:$CX$5,0)),O62+P62-Q62-S62)</f>
        <v>#N/A</v>
      </c>
      <c r="V62" s="230"/>
      <c r="W62" s="229"/>
      <c r="X62" s="220" t="s">
        <v>185</v>
      </c>
      <c r="Y62" s="247" t="e">
        <f>IF(ISERROR(INDEX('файл остатки'!$A$5:$CX$265,MATCH(Y$2,'файл остатки'!$A$5:$A$228,0),MATCH($B62,'файл остатки'!$A$5:$CX$5,0))),INDEX('файл остатки'!$A$100:$CX$265,MATCH(W$3,'файл остатки'!$A$100:$A$228,0),MATCH($B62,'файл остатки'!$A$5:$CX$5,0)),INDEX('файл остатки'!$A$5:$CX$265,MATCH(Y$2,'файл остатки'!$A$5:$A$228,0),MATCH($B62,'файл остатки'!$A$5:$CX$5,0)))</f>
        <v>#N/A</v>
      </c>
      <c r="Z62" s="225" t="e">
        <f>INDEX('файл остатки'!$A$5:$CX$265,MATCH($H$1,'файл остатки'!$A$5:$A$228,0),MATCH($B62,'файл остатки'!$A$5:$CX$5,0))</f>
        <v>#N/A</v>
      </c>
      <c r="AA62" s="254" t="e">
        <f>IF(W$3='файл остатки'!$B$1,INDEX('файл остатки'!$A$5:$CX$265,MATCH($C$1,'файл остатки'!$A$5:$A$228,0),MATCH($B62,'файл остатки'!$A$5:$CX$5,0)),U62+V62-W62-Y62)</f>
        <v>#N/A</v>
      </c>
      <c r="AB62" s="230"/>
      <c r="AC62" s="229"/>
      <c r="AD62" s="220" t="s">
        <v>185</v>
      </c>
      <c r="AE62" s="247" t="e">
        <f>IF(ISERROR(INDEX('файл остатки'!$A$5:$CX$265,MATCH(AE$2,'файл остатки'!$A$5:$A$228,0),MATCH($B62,'файл остатки'!$A$5:$CX$5,0))),INDEX('файл остатки'!$A$100:$CX$265,MATCH(AC$3,'файл остатки'!$A$100:$A$228,0),MATCH($B62,'файл остатки'!$A$5:$CX$5,0)),INDEX('файл остатки'!$A$5:$CX$265,MATCH(AE$2,'файл остатки'!$A$5:$A$228,0),MATCH($B62,'файл остатки'!$A$5:$CX$5,0)))</f>
        <v>#N/A</v>
      </c>
      <c r="AF62" s="225" t="e">
        <f>INDEX('файл остатки'!$A$5:$CX$265,MATCH($H$1,'файл остатки'!$A$5:$A$228,0),MATCH($B62,'файл остатки'!$A$5:$CX$5,0))</f>
        <v>#N/A</v>
      </c>
      <c r="AG62" s="254" t="e">
        <f>IF(AC$3='файл остатки'!$B$1,INDEX('файл остатки'!$A$5:$CX$265,MATCH($C$1,'файл остатки'!$A$5:$A$228,0),MATCH($B62,'файл остатки'!$A$5:$CX$5,0)),AA62+AB62-AC62-AE62)</f>
        <v>#N/A</v>
      </c>
      <c r="AH62" s="230"/>
      <c r="AI62" s="229"/>
      <c r="AJ62" s="220" t="s">
        <v>185</v>
      </c>
      <c r="AK62" s="247" t="e">
        <f>IF(ISERROR(INDEX('файл остатки'!$A$5:$CX$265,MATCH(AK$2,'файл остатки'!$A$5:$A$228,0),MATCH($B62,'файл остатки'!$A$5:$CX$5,0))),INDEX('файл остатки'!$A$100:$CX$265,MATCH(AI$3,'файл остатки'!$A$100:$A$228,0),MATCH($B62,'файл остатки'!$A$5:$CX$5,0)),INDEX('файл остатки'!$A$5:$CX$265,MATCH(AK$2,'файл остатки'!$A$5:$A$228,0),MATCH($B62,'файл остатки'!$A$5:$CX$5,0)))</f>
        <v>#N/A</v>
      </c>
      <c r="AL62" s="225" t="e">
        <f>INDEX('файл остатки'!$A$5:$CX$265,MATCH($H$1,'файл остатки'!$A$5:$A$228,0),MATCH($B62,'файл остатки'!$A$5:$CX$5,0))</f>
        <v>#N/A</v>
      </c>
      <c r="AM62" s="254" t="e">
        <f>IF(AI$3='файл остатки'!$B$1,INDEX('файл остатки'!$A$5:$CX$265,MATCH($C$1,'файл остатки'!$A$5:$A$228,0),MATCH($B62,'файл остатки'!$A$5:$CX$5,0)),AG62+AH62-AI62-AK62)</f>
        <v>#N/A</v>
      </c>
      <c r="AN62" s="230"/>
      <c r="AO62" s="229"/>
      <c r="AP62" s="220" t="s">
        <v>185</v>
      </c>
      <c r="AQ62" s="247" t="e">
        <f>IF(ISERROR(INDEX('файл остатки'!$A$5:$CX$265,MATCH(AQ$2,'файл остатки'!$A$5:$A$228,0),MATCH($B62,'файл остатки'!$A$5:$CX$5,0))),INDEX('файл остатки'!$A$100:$CX$265,MATCH(AO$3,'файл остатки'!$A$100:$A$228,0),MATCH($B62,'файл остатки'!$A$5:$CX$5,0)),INDEX('файл остатки'!$A$5:$CX$265,MATCH(AQ$2,'файл остатки'!$A$5:$A$228,0),MATCH($B62,'файл остатки'!$A$5:$CX$5,0)))</f>
        <v>#N/A</v>
      </c>
      <c r="AR62" s="225" t="e">
        <f>INDEX('файл остатки'!$A$5:$CX$265,MATCH($H$1,'файл остатки'!$A$5:$A$228,0),MATCH($B62,'файл остатки'!$A$5:$CX$5,0))</f>
        <v>#N/A</v>
      </c>
      <c r="AS62" s="254" t="e">
        <f>IF(AO$3='файл остатки'!$B$1,INDEX('файл остатки'!$A$5:$CX$265,MATCH($C$1,'файл остатки'!$A$5:$A$228,0),MATCH($B62,'файл остатки'!$A$5:$CX$5,0)),AM62+AN62-AO62-AQ62)</f>
        <v>#N/A</v>
      </c>
      <c r="AT62" s="230"/>
      <c r="AU62" s="229"/>
      <c r="AV62" s="220" t="s">
        <v>185</v>
      </c>
      <c r="AW62" s="247" t="e">
        <f>IF(ISERROR(INDEX('файл остатки'!$A$5:$CX$265,MATCH(AW$2,'файл остатки'!$A$5:$A$228,0),MATCH($B62,'файл остатки'!$A$5:$CX$5,0))),INDEX('файл остатки'!$A$100:$CX$265,MATCH(AU$3,'файл остатки'!$A$100:$A$228,0),MATCH($B62,'файл остатки'!$A$5:$CX$5,0)),INDEX('файл остатки'!$A$5:$CX$265,MATCH(AW$2,'файл остатки'!$A$5:$A$228,0),MATCH($B62,'файл остатки'!$A$5:$CX$5,0)))</f>
        <v>#N/A</v>
      </c>
      <c r="AX62" s="225" t="e">
        <f>INDEX('файл остатки'!$A$5:$CX$265,MATCH($H$1,'файл остатки'!$A$5:$A$228,0),MATCH($B62,'файл остатки'!$A$5:$CX$5,0))</f>
        <v>#N/A</v>
      </c>
      <c r="AY62" s="254" t="e">
        <f>IF(AU$3='файл остатки'!$B$1,INDEX('файл остатки'!$A$5:$CX$265,MATCH($C$1,'файл остатки'!$A$5:$A$228,0),MATCH($B62,'файл остатки'!$A$5:$CX$5,0)),AS62+AT62-AU62-AW62)</f>
        <v>#N/A</v>
      </c>
      <c r="AZ62" s="230"/>
      <c r="BA62" s="229"/>
      <c r="BB62" s="220" t="s">
        <v>185</v>
      </c>
      <c r="BC62" s="247" t="e">
        <f>IF(ISERROR(INDEX('файл остатки'!$A$5:$CX$265,MATCH(BC$2,'файл остатки'!$A$5:$A$228,0),MATCH($B62,'файл остатки'!$A$5:$CX$5,0))),INDEX('файл остатки'!$A$100:$CX$265,MATCH(BA$3,'файл остатки'!$A$100:$A$228,0),MATCH($B62,'файл остатки'!$A$5:$CX$5,0)),INDEX('файл остатки'!$A$5:$CX$265,MATCH(BC$2,'файл остатки'!$A$5:$A$228,0),MATCH($B62,'файл остатки'!$A$5:$CX$5,0)))</f>
        <v>#N/A</v>
      </c>
      <c r="BD62" s="225" t="e">
        <f>INDEX('файл остатки'!$A$5:$CX$265,MATCH($H$1,'файл остатки'!$A$5:$A$228,0),MATCH($B62,'файл остатки'!$A$5:$CX$5,0))</f>
        <v>#N/A</v>
      </c>
      <c r="BE62" s="254" t="e">
        <f>IF(BA$3='файл остатки'!$B$1,INDEX('файл остатки'!$A$5:$CX$265,MATCH($C$1,'файл остатки'!$A$5:$A$228,0),MATCH($B62,'файл остатки'!$A$5:$CX$5,0)),AY62+AZ62-BA62-BC62)</f>
        <v>#N/A</v>
      </c>
      <c r="BF62" s="230"/>
      <c r="BG62" s="229"/>
      <c r="BH62" s="220" t="s">
        <v>185</v>
      </c>
      <c r="BI62" s="247" t="e">
        <f>IF(ISERROR(INDEX('файл остатки'!$A$5:$CX$265,MATCH(BI$2,'файл остатки'!$A$5:$A$228,0),MATCH($B62,'файл остатки'!$A$5:$CX$5,0))),INDEX('файл остатки'!$A$100:$CX$265,MATCH(BG$3,'файл остатки'!$A$100:$A$228,0),MATCH($B62,'файл остатки'!$A$5:$CX$5,0)),INDEX('файл остатки'!$A$5:$CX$265,MATCH(BI$2,'файл остатки'!$A$5:$A$228,0),MATCH($B62,'файл остатки'!$A$5:$CX$5,0)))</f>
        <v>#N/A</v>
      </c>
      <c r="BJ62" s="225" t="e">
        <f>INDEX('файл остатки'!$A$5:$CX$265,MATCH($H$1,'файл остатки'!$A$5:$A$228,0),MATCH($B62,'файл остатки'!$A$5:$CX$5,0))</f>
        <v>#N/A</v>
      </c>
      <c r="BK62" s="225" t="e">
        <f t="shared" si="0"/>
        <v>#N/A</v>
      </c>
      <c r="BL62" s="254" t="e">
        <f>IF(BG$3='файл остатки'!$B$1,INDEX('файл остатки'!$A$5:$CX$265,MATCH($C$1,'файл остатки'!$A$5:$A$228,0),MATCH($B62,'файл остатки'!$A$5:$CX$5,0)),BE62+BF62-BG62-BI62)</f>
        <v>#N/A</v>
      </c>
      <c r="BM62" s="230"/>
      <c r="BN62" s="229" t="e">
        <f t="shared" si="1"/>
        <v>#N/A</v>
      </c>
      <c r="BO62" s="220" t="s">
        <v>185</v>
      </c>
      <c r="BP62" s="247" t="e">
        <f>IF(ISERROR(INDEX('файл остатки'!$A$5:$CX$265,MATCH(BP$2,'файл остатки'!$A$5:$A$228,0),MATCH($B62,'файл остатки'!$A$5:$CX$5,0))),INDEX('файл остатки'!$A$100:$CX$265,MATCH(BN$3,'файл остатки'!$A$100:$A$228,0),MATCH($B62,'файл остатки'!$A$5:$CX$5,0)),INDEX('файл остатки'!$A$5:$CX$265,MATCH(BP$2,'файл остатки'!$A$5:$A$228,0),MATCH($B62,'файл остатки'!$A$5:$CX$5,0)))</f>
        <v>#N/A</v>
      </c>
      <c r="BQ62" s="225" t="e">
        <f>INDEX('файл остатки'!$A$5:$CX$265,MATCH($H$1,'файл остатки'!$A$5:$A$228,0),MATCH($B62,'файл остатки'!$A$5:$CX$5,0))</f>
        <v>#N/A</v>
      </c>
      <c r="BR62" s="254" t="e">
        <f>IF(BN$3='файл остатки'!$B$1,INDEX('файл остатки'!$A$5:$CX$265,MATCH($C$1,'файл остатки'!$A$5:$A$228,0),MATCH($B62,'файл остатки'!$A$5:$CX$5,0)),BL62+BM62-BN62-BP62)</f>
        <v>#N/A</v>
      </c>
      <c r="BS62" s="230"/>
      <c r="BT62" s="229" t="e">
        <f t="shared" si="2"/>
        <v>#N/A</v>
      </c>
      <c r="BU62" s="220" t="s">
        <v>185</v>
      </c>
      <c r="BV62" s="247" t="e">
        <f>IF(ISERROR(INDEX('файл остатки'!$A$5:$CX$265,MATCH(BV$2,'файл остатки'!$A$5:$A$228,0),MATCH($B62,'файл остатки'!$A$5:$CX$5,0))),INDEX('файл остатки'!$A$100:$CX$265,MATCH(BT$3,'файл остатки'!$A$100:$A$228,0),MATCH($B62,'файл остатки'!$A$5:$CX$5,0)),INDEX('файл остатки'!$A$5:$CX$265,MATCH(BV$2,'файл остатки'!$A$5:$A$228,0),MATCH($B62,'файл остатки'!$A$5:$CX$5,0)))</f>
        <v>#N/A</v>
      </c>
      <c r="BW62" s="225" t="e">
        <f>INDEX('файл остатки'!$A$5:$CX$265,MATCH($H$1,'файл остатки'!$A$5:$A$228,0),MATCH($B62,'файл остатки'!$A$5:$CX$5,0))</f>
        <v>#N/A</v>
      </c>
      <c r="BX62" s="254" t="e">
        <f>IF(BT$3='файл остатки'!$B$1,INDEX('файл остатки'!$A$5:$CX$265,MATCH($C$1,'файл остатки'!$A$5:$A$228,0),MATCH($B62,'файл остатки'!$A$5:$CX$5,0)),BR62+BS62-BT62-BV62)</f>
        <v>#N/A</v>
      </c>
      <c r="BY62" s="230"/>
      <c r="BZ62" s="229" t="e">
        <f t="shared" si="3"/>
        <v>#N/A</v>
      </c>
      <c r="CA62" s="220" t="s">
        <v>185</v>
      </c>
      <c r="CB62" s="247" t="e">
        <f>IF(ISERROR(INDEX('файл остатки'!$A$5:$CX$265,MATCH(CB$2,'файл остатки'!$A$5:$A$228,0),MATCH($B62,'файл остатки'!$A$5:$CX$5,0))),INDEX('файл остатки'!$A$100:$CX$265,MATCH(BZ$3,'файл остатки'!$A$100:$A$228,0),MATCH($B62,'файл остатки'!$A$5:$CX$5,0)),INDEX('файл остатки'!$A$5:$CX$265,MATCH(CB$2,'файл остатки'!$A$5:$A$228,0),MATCH($B62,'файл остатки'!$A$5:$CX$5,0)))</f>
        <v>#N/A</v>
      </c>
      <c r="CC62" s="225" t="e">
        <f>INDEX('файл остатки'!$A$5:$CX$265,MATCH($H$1,'файл остатки'!$A$5:$A$228,0),MATCH($B62,'файл остатки'!$A$5:$CX$5,0))</f>
        <v>#N/A</v>
      </c>
      <c r="CD62" s="254" t="e">
        <f>IF(BZ$3='файл остатки'!$B$1,INDEX('файл остатки'!$A$5:$CX$265,MATCH($C$1,'файл остатки'!$A$5:$A$228,0),MATCH($B62,'файл остатки'!$A$5:$CX$5,0)),BX62+BY62-BZ62-CB62)</f>
        <v>#N/A</v>
      </c>
      <c r="CE62" s="230"/>
      <c r="CH62" s="229">
        <f t="shared" si="4"/>
        <v>0</v>
      </c>
      <c r="CI62" s="220" t="s">
        <v>185</v>
      </c>
      <c r="CJ62" s="229" t="e">
        <f t="shared" si="5"/>
        <v>#N/A</v>
      </c>
      <c r="CK62" s="220" t="s">
        <v>185</v>
      </c>
      <c r="CO62" s="235" t="e">
        <f>+INDEX('файл остатки'!$A$5:$CX$265,MATCH(CO$2,'файл остатки'!$A$5:$A$228,0),MATCH($B62,'файл остатки'!$A$5:$CX$5,0))</f>
        <v>#N/A</v>
      </c>
    </row>
    <row r="63" spans="1:93" ht="24" customHeight="1">
      <c r="A63" s="148"/>
      <c r="B63" s="148"/>
      <c r="C63" s="257"/>
      <c r="D63" s="261"/>
      <c r="E63" s="229">
        <v>0</v>
      </c>
      <c r="F63" s="155">
        <f>-E62/'планирование суточное'!$K$83</f>
        <v>0</v>
      </c>
      <c r="G63" s="247"/>
      <c r="H63" s="225"/>
      <c r="I63" s="254"/>
      <c r="J63" s="230"/>
      <c r="K63" s="229"/>
      <c r="L63" s="155">
        <f>-K62/'планирование суточное'!$K$83</f>
        <v>0</v>
      </c>
      <c r="M63" s="247"/>
      <c r="N63" s="225"/>
      <c r="O63" s="254"/>
      <c r="P63" s="230"/>
      <c r="Q63" s="229">
        <v>0</v>
      </c>
      <c r="R63" s="155">
        <f>-Q62/'планирование суточное'!$K$83</f>
        <v>0</v>
      </c>
      <c r="S63" s="247"/>
      <c r="T63" s="225"/>
      <c r="U63" s="254"/>
      <c r="V63" s="230"/>
      <c r="W63" s="229"/>
      <c r="X63" s="155">
        <f>-W62/'планирование суточное'!$K$83</f>
        <v>0</v>
      </c>
      <c r="Y63" s="247"/>
      <c r="Z63" s="225"/>
      <c r="AA63" s="254"/>
      <c r="AB63" s="230"/>
      <c r="AC63" s="229"/>
      <c r="AD63" s="155">
        <f>-AC62/'планирование суточное'!$K$83</f>
        <v>0</v>
      </c>
      <c r="AE63" s="247"/>
      <c r="AF63" s="225"/>
      <c r="AG63" s="254"/>
      <c r="AH63" s="230"/>
      <c r="AI63" s="229"/>
      <c r="AJ63" s="155">
        <f>-AI62/'планирование суточное'!$K$83</f>
        <v>0</v>
      </c>
      <c r="AK63" s="247"/>
      <c r="AL63" s="225"/>
      <c r="AM63" s="254"/>
      <c r="AN63" s="230"/>
      <c r="AO63" s="229"/>
      <c r="AP63" s="155">
        <f>-AO62/'планирование суточное'!$K$83</f>
        <v>0</v>
      </c>
      <c r="AQ63" s="247"/>
      <c r="AR63" s="225"/>
      <c r="AS63" s="254"/>
      <c r="AT63" s="230"/>
      <c r="AU63" s="229"/>
      <c r="AV63" s="155">
        <f>-AU62/'планирование суточное'!$K$83</f>
        <v>0</v>
      </c>
      <c r="AW63" s="247"/>
      <c r="AX63" s="225"/>
      <c r="AY63" s="254"/>
      <c r="AZ63" s="230"/>
      <c r="BA63" s="229"/>
      <c r="BB63" s="155">
        <f>-BA62/'планирование суточное'!$K$83</f>
        <v>0</v>
      </c>
      <c r="BC63" s="247"/>
      <c r="BD63" s="225"/>
      <c r="BE63" s="254"/>
      <c r="BF63" s="230"/>
      <c r="BG63" s="229"/>
      <c r="BH63" s="155">
        <f>-BG62/'планирование суточное'!$K$83</f>
        <v>0</v>
      </c>
      <c r="BI63" s="247"/>
      <c r="BJ63" s="225"/>
      <c r="BK63" s="225"/>
      <c r="BL63" s="254"/>
      <c r="BM63" s="230"/>
      <c r="BN63" s="229"/>
      <c r="BO63" s="155" t="e">
        <f>-BN62/'планирование суточное'!$K$83</f>
        <v>#N/A</v>
      </c>
      <c r="BP63" s="247"/>
      <c r="BQ63" s="225"/>
      <c r="BR63" s="254"/>
      <c r="BS63" s="230"/>
      <c r="BT63" s="229"/>
      <c r="BU63" s="155" t="e">
        <f>-BT62/'планирование суточное'!$K$83</f>
        <v>#N/A</v>
      </c>
      <c r="BV63" s="247"/>
      <c r="BW63" s="225"/>
      <c r="BX63" s="254"/>
      <c r="BY63" s="230"/>
      <c r="BZ63" s="229"/>
      <c r="CA63" s="155" t="e">
        <f>-BZ62/'планирование суточное'!$K$83</f>
        <v>#N/A</v>
      </c>
      <c r="CB63" s="247"/>
      <c r="CC63" s="225"/>
      <c r="CD63" s="254"/>
      <c r="CE63" s="230"/>
      <c r="CH63" s="229"/>
      <c r="CI63" s="155">
        <f>CH62/'планирование суточное'!$K$83</f>
        <v>0</v>
      </c>
      <c r="CJ63" s="229"/>
      <c r="CK63" s="155" t="e">
        <f>CJ62/'планирование суточное'!$K$83</f>
        <v>#N/A</v>
      </c>
      <c r="CO63" s="235"/>
    </row>
    <row r="64" spans="1:93" s="224" customFormat="1" ht="24" customHeight="1">
      <c r="C64" s="227"/>
      <c r="D64" s="221"/>
      <c r="E64" s="227"/>
      <c r="F64" s="263"/>
      <c r="G64" s="220"/>
      <c r="H64" s="220"/>
      <c r="I64" s="220"/>
      <c r="J64" s="228"/>
      <c r="K64" s="227"/>
      <c r="L64" s="263"/>
      <c r="M64" s="220"/>
      <c r="N64" s="220"/>
      <c r="O64" s="220"/>
      <c r="P64" s="228"/>
      <c r="Q64" s="227"/>
      <c r="R64" s="263"/>
      <c r="S64" s="220"/>
      <c r="T64" s="220"/>
      <c r="U64" s="220"/>
      <c r="V64" s="228"/>
      <c r="W64" s="227"/>
      <c r="X64" s="263"/>
      <c r="Y64" s="220"/>
      <c r="Z64" s="220"/>
      <c r="AA64" s="220"/>
      <c r="AB64" s="228"/>
      <c r="AC64" s="227"/>
      <c r="AD64" s="263"/>
      <c r="AE64" s="220"/>
      <c r="AF64" s="220"/>
      <c r="AG64" s="220"/>
      <c r="AH64" s="228"/>
      <c r="AI64" s="227"/>
      <c r="AJ64" s="263"/>
      <c r="AK64" s="220"/>
      <c r="AL64" s="220"/>
      <c r="AM64" s="220"/>
      <c r="AN64" s="228"/>
      <c r="AO64" s="227"/>
      <c r="AP64" s="263"/>
      <c r="AQ64" s="220"/>
      <c r="AR64" s="220"/>
      <c r="AS64" s="220"/>
      <c r="AT64" s="228"/>
      <c r="AU64" s="227"/>
      <c r="AV64" s="263"/>
      <c r="AW64" s="220"/>
      <c r="AX64" s="220"/>
      <c r="AY64" s="220"/>
      <c r="AZ64" s="228"/>
      <c r="BA64" s="227"/>
      <c r="BB64" s="263"/>
      <c r="BC64" s="220"/>
      <c r="BD64" s="220"/>
      <c r="BE64" s="220"/>
      <c r="BF64" s="228"/>
      <c r="BG64" s="227"/>
      <c r="BH64" s="263"/>
      <c r="BI64" s="220"/>
      <c r="BJ64" s="220"/>
      <c r="BK64" s="220"/>
      <c r="BL64" s="220"/>
      <c r="BM64" s="228"/>
      <c r="BN64" s="227"/>
      <c r="BO64" s="263"/>
      <c r="BP64" s="220"/>
      <c r="BQ64" s="220"/>
      <c r="BR64" s="220"/>
      <c r="BS64" s="228"/>
      <c r="BT64" s="227"/>
      <c r="BU64" s="263"/>
      <c r="BV64" s="220"/>
      <c r="BW64" s="220"/>
      <c r="BX64" s="220"/>
      <c r="BY64" s="228"/>
      <c r="BZ64" s="227"/>
      <c r="CA64" s="263"/>
      <c r="CB64" s="220"/>
      <c r="CC64" s="220"/>
      <c r="CD64" s="220"/>
      <c r="CE64" s="228"/>
      <c r="CH64" s="229"/>
      <c r="CI64" s="263"/>
      <c r="CJ64" s="229"/>
      <c r="CK64" s="263"/>
      <c r="CO64" s="235"/>
    </row>
    <row r="65" spans="1:93" ht="24" customHeight="1">
      <c r="A65" s="202" t="s">
        <v>46</v>
      </c>
      <c r="B65" s="214" t="s">
        <v>121</v>
      </c>
      <c r="C65" s="257" t="e">
        <f>INDEX('файл остатки'!$A$5:$CX$265,MATCH($C$1,'файл остатки'!$A$5:$A$228,0),MATCH(B65,'файл остатки'!$A$5:$CX$5,0))</f>
        <v>#N/A</v>
      </c>
      <c r="D65" s="261"/>
      <c r="E65" s="229"/>
      <c r="F65" s="220" t="s">
        <v>185</v>
      </c>
      <c r="G65" s="247" t="e">
        <f>IF(ISERROR(INDEX('файл остатки'!$A$5:$CX$265,MATCH(G$2,'файл остатки'!$A$5:$A$228,0),MATCH($B65,'файл остатки'!$A$5:$CX$5,0))),INDEX('файл остатки'!$A$100:$CX$265,MATCH(E$3,'файл остатки'!$A$100:$A$228,0),MATCH($B65,'файл остатки'!$A$5:$CX$5,0)),INDEX('файл остатки'!$A$5:$CX$265,MATCH(G$2,'файл остатки'!$A$5:$A$228,0),MATCH($B65,'файл остатки'!$A$5:$CX$5,0)))</f>
        <v>#N/A</v>
      </c>
      <c r="H65" s="225" t="e">
        <f>INDEX('файл остатки'!$A$5:$CX$265,MATCH($H$1,'файл остатки'!$A$5:$A$228,0),MATCH($B65,'файл остатки'!$A$5:$CX$5,0))</f>
        <v>#N/A</v>
      </c>
      <c r="I65" s="254" t="e">
        <f>IF(E$3='файл остатки'!$B$1,INDEX('файл остатки'!$A$5:$CX$265,MATCH($C$1,'файл остатки'!$A$5:$A$228,0),MATCH($B65,'файл остатки'!$A$5:$CX$5,0)),C65+D65-E65-G65)</f>
        <v>#N/A</v>
      </c>
      <c r="J65" s="230"/>
      <c r="K65" s="229"/>
      <c r="L65" s="220" t="s">
        <v>185</v>
      </c>
      <c r="M65" s="247" t="e">
        <f>IF(ISERROR(INDEX('файл остатки'!$A$5:$CX$265,MATCH(M$2,'файл остатки'!$A$5:$A$228,0),MATCH($B65,'файл остатки'!$A$5:$CX$5,0))),INDEX('файл остатки'!$A$100:$CX$265,MATCH(K$3,'файл остатки'!$A$100:$A$228,0),MATCH($B65,'файл остатки'!$A$5:$CX$5,0)),INDEX('файл остатки'!$A$5:$CX$265,MATCH(M$2,'файл остатки'!$A$5:$A$228,0),MATCH($B65,'файл остатки'!$A$5:$CX$5,0)))</f>
        <v>#N/A</v>
      </c>
      <c r="N65" s="225" t="e">
        <f>INDEX('файл остатки'!$A$5:$CX$265,MATCH($H$1,'файл остатки'!$A$5:$A$228,0),MATCH($B65,'файл остатки'!$A$5:$CX$5,0))</f>
        <v>#N/A</v>
      </c>
      <c r="O65" s="254" t="e">
        <f>IF(K$3='файл остатки'!$B$1,INDEX('файл остатки'!$A$5:$CX$265,MATCH($C$1,'файл остатки'!$A$5:$A$228,0),MATCH($B65,'файл остатки'!$A$5:$CX$5,0)),I65+J65-K65-M65)</f>
        <v>#N/A</v>
      </c>
      <c r="P65" s="230"/>
      <c r="Q65" s="229">
        <v>-384</v>
      </c>
      <c r="R65" s="220" t="s">
        <v>185</v>
      </c>
      <c r="S65" s="247" t="e">
        <f>IF(ISERROR(INDEX('файл остатки'!$A$5:$CX$265,MATCH(S$2,'файл остатки'!$A$5:$A$228,0),MATCH($B65,'файл остатки'!$A$5:$CX$5,0))),INDEX('файл остатки'!$A$100:$CX$265,MATCH(Q$3,'файл остатки'!$A$100:$A$228,0),MATCH($B65,'файл остатки'!$A$5:$CX$5,0)),INDEX('файл остатки'!$A$5:$CX$265,MATCH(S$2,'файл остатки'!$A$5:$A$228,0),MATCH($B65,'файл остатки'!$A$5:$CX$5,0)))</f>
        <v>#N/A</v>
      </c>
      <c r="T65" s="225" t="e">
        <f>INDEX('файл остатки'!$A$5:$CX$265,MATCH($H$1,'файл остатки'!$A$5:$A$228,0),MATCH($B65,'файл остатки'!$A$5:$CX$5,0))</f>
        <v>#N/A</v>
      </c>
      <c r="U65" s="254" t="e">
        <f>IF(Q$3='файл остатки'!$B$1,INDEX('файл остатки'!$A$5:$CX$265,MATCH($C$1,'файл остатки'!$A$5:$A$228,0),MATCH($B65,'файл остатки'!$A$5:$CX$5,0)),O65+P65-Q65-S65)</f>
        <v>#N/A</v>
      </c>
      <c r="V65" s="230"/>
      <c r="W65" s="229">
        <v>-400</v>
      </c>
      <c r="X65" s="220" t="s">
        <v>185</v>
      </c>
      <c r="Y65" s="247" t="e">
        <f>IF(ISERROR(INDEX('файл остатки'!$A$5:$CX$265,MATCH(Y$2,'файл остатки'!$A$5:$A$228,0),MATCH($B65,'файл остатки'!$A$5:$CX$5,0))),INDEX('файл остатки'!$A$100:$CX$265,MATCH(W$3,'файл остатки'!$A$100:$A$228,0),MATCH($B65,'файл остатки'!$A$5:$CX$5,0)),INDEX('файл остатки'!$A$5:$CX$265,MATCH(Y$2,'файл остатки'!$A$5:$A$228,0),MATCH($B65,'файл остатки'!$A$5:$CX$5,0)))</f>
        <v>#N/A</v>
      </c>
      <c r="Z65" s="225" t="e">
        <f>INDEX('файл остатки'!$A$5:$CX$265,MATCH($H$1,'файл остатки'!$A$5:$A$228,0),MATCH($B65,'файл остатки'!$A$5:$CX$5,0))</f>
        <v>#N/A</v>
      </c>
      <c r="AA65" s="254" t="e">
        <f>IF(W$3='файл остатки'!$B$1,INDEX('файл остатки'!$A$5:$CX$265,MATCH($C$1,'файл остатки'!$A$5:$A$228,0),MATCH($B65,'файл остатки'!$A$5:$CX$5,0)),U65+V65-W65-Y65)</f>
        <v>#N/A</v>
      </c>
      <c r="AB65" s="230"/>
      <c r="AC65" s="229"/>
      <c r="AD65" s="220" t="s">
        <v>185</v>
      </c>
      <c r="AE65" s="247" t="e">
        <f>IF(ISERROR(INDEX('файл остатки'!$A$5:$CX$265,MATCH(AE$2,'файл остатки'!$A$5:$A$228,0),MATCH($B65,'файл остатки'!$A$5:$CX$5,0))),INDEX('файл остатки'!$A$100:$CX$265,MATCH(AC$3,'файл остатки'!$A$100:$A$228,0),MATCH($B65,'файл остатки'!$A$5:$CX$5,0)),INDEX('файл остатки'!$A$5:$CX$265,MATCH(AE$2,'файл остатки'!$A$5:$A$228,0),MATCH($B65,'файл остатки'!$A$5:$CX$5,0)))</f>
        <v>#N/A</v>
      </c>
      <c r="AF65" s="225" t="e">
        <f>INDEX('файл остатки'!$A$5:$CX$265,MATCH($H$1,'файл остатки'!$A$5:$A$228,0),MATCH($B65,'файл остатки'!$A$5:$CX$5,0))</f>
        <v>#N/A</v>
      </c>
      <c r="AG65" s="254" t="e">
        <f>IF(AC$3='файл остатки'!$B$1,INDEX('файл остатки'!$A$5:$CX$265,MATCH($C$1,'файл остатки'!$A$5:$A$228,0),MATCH($B65,'файл остатки'!$A$5:$CX$5,0)),AA65+AB65-AC65-AE65)</f>
        <v>#N/A</v>
      </c>
      <c r="AH65" s="230"/>
      <c r="AI65" s="229"/>
      <c r="AJ65" s="220" t="s">
        <v>185</v>
      </c>
      <c r="AK65" s="247" t="e">
        <f>IF(ISERROR(INDEX('файл остатки'!$A$5:$CX$265,MATCH(AK$2,'файл остатки'!$A$5:$A$228,0),MATCH($B65,'файл остатки'!$A$5:$CX$5,0))),INDEX('файл остатки'!$A$100:$CX$265,MATCH(AI$3,'файл остатки'!$A$100:$A$228,0),MATCH($B65,'файл остатки'!$A$5:$CX$5,0)),INDEX('файл остатки'!$A$5:$CX$265,MATCH(AK$2,'файл остатки'!$A$5:$A$228,0),MATCH($B65,'файл остатки'!$A$5:$CX$5,0)))</f>
        <v>#N/A</v>
      </c>
      <c r="AL65" s="225" t="e">
        <f>INDEX('файл остатки'!$A$5:$CX$265,MATCH($H$1,'файл остатки'!$A$5:$A$228,0),MATCH($B65,'файл остатки'!$A$5:$CX$5,0))</f>
        <v>#N/A</v>
      </c>
      <c r="AM65" s="254" t="e">
        <f>IF(AI$3='файл остатки'!$B$1,INDEX('файл остатки'!$A$5:$CX$265,MATCH($C$1,'файл остатки'!$A$5:$A$228,0),MATCH($B65,'файл остатки'!$A$5:$CX$5,0)),AG65+AH65-AI65-AK65)</f>
        <v>#N/A</v>
      </c>
      <c r="AN65" s="230"/>
      <c r="AO65" s="229"/>
      <c r="AP65" s="220" t="s">
        <v>185</v>
      </c>
      <c r="AQ65" s="247" t="e">
        <f>IF(ISERROR(INDEX('файл остатки'!$A$5:$CX$265,MATCH(AQ$2,'файл остатки'!$A$5:$A$228,0),MATCH($B65,'файл остатки'!$A$5:$CX$5,0))),INDEX('файл остатки'!$A$100:$CX$265,MATCH(AO$3,'файл остатки'!$A$100:$A$228,0),MATCH($B65,'файл остатки'!$A$5:$CX$5,0)),INDEX('файл остатки'!$A$5:$CX$265,MATCH(AQ$2,'файл остатки'!$A$5:$A$228,0),MATCH($B65,'файл остатки'!$A$5:$CX$5,0)))</f>
        <v>#N/A</v>
      </c>
      <c r="AR65" s="225" t="e">
        <f>INDEX('файл остатки'!$A$5:$CX$265,MATCH($H$1,'файл остатки'!$A$5:$A$228,0),MATCH($B65,'файл остатки'!$A$5:$CX$5,0))</f>
        <v>#N/A</v>
      </c>
      <c r="AS65" s="254" t="e">
        <f>IF(AO$3='файл остатки'!$B$1,INDEX('файл остатки'!$A$5:$CX$265,MATCH($C$1,'файл остатки'!$A$5:$A$228,0),MATCH($B65,'файл остатки'!$A$5:$CX$5,0)),AM65+AN65-AO65-AQ65)</f>
        <v>#N/A</v>
      </c>
      <c r="AT65" s="230"/>
      <c r="AU65" s="229">
        <v>-150</v>
      </c>
      <c r="AV65" s="220" t="s">
        <v>185</v>
      </c>
      <c r="AW65" s="247" t="e">
        <f>IF(ISERROR(INDEX('файл остатки'!$A$5:$CX$265,MATCH(AW$2,'файл остатки'!$A$5:$A$228,0),MATCH($B65,'файл остатки'!$A$5:$CX$5,0))),INDEX('файл остатки'!$A$100:$CX$265,MATCH(AU$3,'файл остатки'!$A$100:$A$228,0),MATCH($B65,'файл остатки'!$A$5:$CX$5,0)),INDEX('файл остатки'!$A$5:$CX$265,MATCH(AW$2,'файл остатки'!$A$5:$A$228,0),MATCH($B65,'файл остатки'!$A$5:$CX$5,0)))</f>
        <v>#N/A</v>
      </c>
      <c r="AX65" s="225" t="e">
        <f>INDEX('файл остатки'!$A$5:$CX$265,MATCH($H$1,'файл остатки'!$A$5:$A$228,0),MATCH($B65,'файл остатки'!$A$5:$CX$5,0))</f>
        <v>#N/A</v>
      </c>
      <c r="AY65" s="254" t="e">
        <f>IF(AU$3='файл остатки'!$B$1,INDEX('файл остатки'!$A$5:$CX$265,MATCH($C$1,'файл остатки'!$A$5:$A$228,0),MATCH($B65,'файл остатки'!$A$5:$CX$5,0)),AS65+AT65-AU65-AW65)</f>
        <v>#N/A</v>
      </c>
      <c r="AZ65" s="230"/>
      <c r="BA65" s="229"/>
      <c r="BB65" s="220" t="s">
        <v>185</v>
      </c>
      <c r="BC65" s="247" t="e">
        <f>IF(ISERROR(INDEX('файл остатки'!$A$5:$CX$265,MATCH(BC$2,'файл остатки'!$A$5:$A$228,0),MATCH($B65,'файл остатки'!$A$5:$CX$5,0))),INDEX('файл остатки'!$A$100:$CX$265,MATCH(BA$3,'файл остатки'!$A$100:$A$228,0),MATCH($B65,'файл остатки'!$A$5:$CX$5,0)),INDEX('файл остатки'!$A$5:$CX$265,MATCH(BC$2,'файл остатки'!$A$5:$A$228,0),MATCH($B65,'файл остатки'!$A$5:$CX$5,0)))</f>
        <v>#N/A</v>
      </c>
      <c r="BD65" s="225" t="e">
        <f>INDEX('файл остатки'!$A$5:$CX$265,MATCH($H$1,'файл остатки'!$A$5:$A$228,0),MATCH($B65,'файл остатки'!$A$5:$CX$5,0))</f>
        <v>#N/A</v>
      </c>
      <c r="BE65" s="254" t="e">
        <f>IF(BA$3='файл остатки'!$B$1,INDEX('файл остатки'!$A$5:$CX$265,MATCH($C$1,'файл остатки'!$A$5:$A$228,0),MATCH($B65,'файл остатки'!$A$5:$CX$5,0)),AY65+AZ65-BA65-BC65)</f>
        <v>#N/A</v>
      </c>
      <c r="BF65" s="230"/>
      <c r="BG65" s="229">
        <v>-1000</v>
      </c>
      <c r="BH65" s="220" t="s">
        <v>185</v>
      </c>
      <c r="BI65" s="247" t="e">
        <f>IF(ISERROR(INDEX('файл остатки'!$A$5:$CX$265,MATCH(BI$2,'файл остатки'!$A$5:$A$228,0),MATCH($B65,'файл остатки'!$A$5:$CX$5,0))),INDEX('файл остатки'!$A$100:$CX$265,MATCH(BG$3,'файл остатки'!$A$100:$A$228,0),MATCH($B65,'файл остатки'!$A$5:$CX$5,0)),INDEX('файл остатки'!$A$5:$CX$265,MATCH(BI$2,'файл остатки'!$A$5:$A$228,0),MATCH($B65,'файл остатки'!$A$5:$CX$5,0)))</f>
        <v>#N/A</v>
      </c>
      <c r="BJ65" s="225" t="e">
        <f>INDEX('файл остатки'!$A$5:$CX$265,MATCH($H$1,'файл остатки'!$A$5:$A$228,0),MATCH($B65,'файл остатки'!$A$5:$CX$5,0))</f>
        <v>#N/A</v>
      </c>
      <c r="BK65" s="225" t="e">
        <f t="shared" si="0"/>
        <v>#N/A</v>
      </c>
      <c r="BL65" s="254" t="e">
        <f>IF(BG$3='файл остатки'!$B$1,INDEX('файл остатки'!$A$5:$CX$265,MATCH($C$1,'файл остатки'!$A$5:$A$228,0),MATCH($B65,'файл остатки'!$A$5:$CX$5,0)),BE65+BF65-BG65-BI65)</f>
        <v>#N/A</v>
      </c>
      <c r="BM65" s="230"/>
      <c r="BN65" s="229" t="e">
        <f t="shared" si="1"/>
        <v>#N/A</v>
      </c>
      <c r="BO65" s="220" t="s">
        <v>185</v>
      </c>
      <c r="BP65" s="247" t="e">
        <f>IF(ISERROR(INDEX('файл остатки'!$A$5:$CX$265,MATCH(BP$2,'файл остатки'!$A$5:$A$228,0),MATCH($B65,'файл остатки'!$A$5:$CX$5,0))),INDEX('файл остатки'!$A$100:$CX$265,MATCH(BN$3,'файл остатки'!$A$100:$A$228,0),MATCH($B65,'файл остатки'!$A$5:$CX$5,0)),INDEX('файл остатки'!$A$5:$CX$265,MATCH(BP$2,'файл остатки'!$A$5:$A$228,0),MATCH($B65,'файл остатки'!$A$5:$CX$5,0)))</f>
        <v>#N/A</v>
      </c>
      <c r="BQ65" s="225" t="e">
        <f>INDEX('файл остатки'!$A$5:$CX$265,MATCH($H$1,'файл остатки'!$A$5:$A$228,0),MATCH($B65,'файл остатки'!$A$5:$CX$5,0))</f>
        <v>#N/A</v>
      </c>
      <c r="BR65" s="254" t="e">
        <f>IF(BN$3='файл остатки'!$B$1,INDEX('файл остатки'!$A$5:$CX$265,MATCH($C$1,'файл остатки'!$A$5:$A$228,0),MATCH($B65,'файл остатки'!$A$5:$CX$5,0)),BL65+BM65-BN65-BP65)</f>
        <v>#N/A</v>
      </c>
      <c r="BS65" s="230"/>
      <c r="BT65" s="229" t="e">
        <f t="shared" si="2"/>
        <v>#N/A</v>
      </c>
      <c r="BU65" s="220" t="s">
        <v>185</v>
      </c>
      <c r="BV65" s="247" t="e">
        <f>IF(ISERROR(INDEX('файл остатки'!$A$5:$CX$265,MATCH(BV$2,'файл остатки'!$A$5:$A$228,0),MATCH($B65,'файл остатки'!$A$5:$CX$5,0))),INDEX('файл остатки'!$A$100:$CX$265,MATCH(BT$3,'файл остатки'!$A$100:$A$228,0),MATCH($B65,'файл остатки'!$A$5:$CX$5,0)),INDEX('файл остатки'!$A$5:$CX$265,MATCH(BV$2,'файл остатки'!$A$5:$A$228,0),MATCH($B65,'файл остатки'!$A$5:$CX$5,0)))</f>
        <v>#N/A</v>
      </c>
      <c r="BW65" s="225" t="e">
        <f>INDEX('файл остатки'!$A$5:$CX$265,MATCH($H$1,'файл остатки'!$A$5:$A$228,0),MATCH($B65,'файл остатки'!$A$5:$CX$5,0))</f>
        <v>#N/A</v>
      </c>
      <c r="BX65" s="254" t="e">
        <f>IF(BT$3='файл остатки'!$B$1,INDEX('файл остатки'!$A$5:$CX$265,MATCH($C$1,'файл остатки'!$A$5:$A$228,0),MATCH($B65,'файл остатки'!$A$5:$CX$5,0)),BR65+BS65-BT65-BV65)</f>
        <v>#N/A</v>
      </c>
      <c r="BY65" s="230"/>
      <c r="BZ65" s="229" t="e">
        <f t="shared" si="3"/>
        <v>#N/A</v>
      </c>
      <c r="CA65" s="220" t="s">
        <v>185</v>
      </c>
      <c r="CB65" s="247" t="e">
        <f>IF(ISERROR(INDEX('файл остатки'!$A$5:$CX$265,MATCH(CB$2,'файл остатки'!$A$5:$A$228,0),MATCH($B65,'файл остатки'!$A$5:$CX$5,0))),INDEX('файл остатки'!$A$100:$CX$265,MATCH(BZ$3,'файл остатки'!$A$100:$A$228,0),MATCH($B65,'файл остатки'!$A$5:$CX$5,0)),INDEX('файл остатки'!$A$5:$CX$265,MATCH(CB$2,'файл остатки'!$A$5:$A$228,0),MATCH($B65,'файл остатки'!$A$5:$CX$5,0)))</f>
        <v>#N/A</v>
      </c>
      <c r="CC65" s="225" t="e">
        <f>INDEX('файл остатки'!$A$5:$CX$265,MATCH($H$1,'файл остатки'!$A$5:$A$228,0),MATCH($B65,'файл остатки'!$A$5:$CX$5,0))</f>
        <v>#N/A</v>
      </c>
      <c r="CD65" s="254" t="e">
        <f>IF(BZ$3='файл остатки'!$B$1,INDEX('файл остатки'!$A$5:$CX$265,MATCH($C$1,'файл остатки'!$A$5:$A$228,0),MATCH($B65,'файл остатки'!$A$5:$CX$5,0)),BX65+BY65-BZ65-CB65)</f>
        <v>#N/A</v>
      </c>
      <c r="CE65" s="230"/>
      <c r="CH65" s="229">
        <f t="shared" si="4"/>
        <v>-1934</v>
      </c>
      <c r="CI65" s="220" t="s">
        <v>185</v>
      </c>
      <c r="CJ65" s="229" t="e">
        <f t="shared" si="5"/>
        <v>#N/A</v>
      </c>
      <c r="CK65" s="220" t="s">
        <v>185</v>
      </c>
      <c r="CO65" s="235" t="e">
        <f>+INDEX('файл остатки'!$A$5:$CX$265,MATCH(CO$2,'файл остатки'!$A$5:$A$228,0),MATCH($B65,'файл остатки'!$A$5:$CX$5,0))</f>
        <v>#N/A</v>
      </c>
    </row>
    <row r="66" spans="1:93" ht="24" customHeight="1">
      <c r="A66" s="202" t="s">
        <v>46</v>
      </c>
      <c r="B66" s="214" t="s">
        <v>95</v>
      </c>
      <c r="C66" s="257" t="e">
        <f>INDEX('файл остатки'!$A$5:$CX$265,MATCH($C$1,'файл остатки'!$A$5:$A$228,0),MATCH(B66,'файл остатки'!$A$5:$CX$5,0))</f>
        <v>#N/A</v>
      </c>
      <c r="D66" s="261"/>
      <c r="E66" s="229"/>
      <c r="F66" s="155">
        <f>-(E65+E66+E67+E68+E69+E70+E71+E72+E73+E74+E75+E76+E77)/'планирование суточное'!$K$87</f>
        <v>78.092307692307699</v>
      </c>
      <c r="G66" s="247" t="e">
        <f>IF(ISERROR(INDEX('файл остатки'!$A$5:$CX$265,MATCH(G$2,'файл остатки'!$A$5:$A$228,0),MATCH($B66,'файл остатки'!$A$5:$CX$5,0))),INDEX('файл остатки'!$A$100:$CX$265,MATCH(E$3,'файл остатки'!$A$100:$A$228,0),MATCH($B66,'файл остатки'!$A$5:$CX$5,0)),INDEX('файл остатки'!$A$5:$CX$265,MATCH(G$2,'файл остатки'!$A$5:$A$228,0),MATCH($B66,'файл остатки'!$A$5:$CX$5,0)))</f>
        <v>#N/A</v>
      </c>
      <c r="H66" s="225" t="e">
        <f>INDEX('файл остатки'!$A$5:$CX$265,MATCH($H$1,'файл остатки'!$A$5:$A$228,0),MATCH($B66,'файл остатки'!$A$5:$CX$5,0))</f>
        <v>#N/A</v>
      </c>
      <c r="I66" s="254" t="e">
        <f>IF(E$3='файл остатки'!$B$1,INDEX('файл остатки'!$A$5:$CX$265,MATCH($C$1,'файл остатки'!$A$5:$A$228,0),MATCH($B66,'файл остатки'!$A$5:$CX$5,0)),C66+D66-E66-G66)</f>
        <v>#N/A</v>
      </c>
      <c r="J66" s="230"/>
      <c r="K66" s="229"/>
      <c r="L66" s="155">
        <f>-(K65+K66+K67+K68+K69+K70+K71+K72+K73+K74+K75+K76+K77)/'планирование суточное'!$K$87</f>
        <v>0</v>
      </c>
      <c r="M66" s="247" t="e">
        <f>IF(ISERROR(INDEX('файл остатки'!$A$5:$CX$265,MATCH(M$2,'файл остатки'!$A$5:$A$228,0),MATCH($B66,'файл остатки'!$A$5:$CX$5,0))),INDEX('файл остатки'!$A$100:$CX$265,MATCH(K$3,'файл остатки'!$A$100:$A$228,0),MATCH($B66,'файл остатки'!$A$5:$CX$5,0)),INDEX('файл остатки'!$A$5:$CX$265,MATCH(M$2,'файл остатки'!$A$5:$A$228,0),MATCH($B66,'файл остатки'!$A$5:$CX$5,0)))</f>
        <v>#N/A</v>
      </c>
      <c r="N66" s="225" t="e">
        <f>INDEX('файл остатки'!$A$5:$CX$265,MATCH($H$1,'файл остатки'!$A$5:$A$228,0),MATCH($B66,'файл остатки'!$A$5:$CX$5,0))</f>
        <v>#N/A</v>
      </c>
      <c r="O66" s="254" t="e">
        <f>IF(K$3='файл остатки'!$B$1,INDEX('файл остатки'!$A$5:$CX$265,MATCH($C$1,'файл остатки'!$A$5:$A$228,0),MATCH($B66,'файл остатки'!$A$5:$CX$5,0)),I66+J66-K66-M66)</f>
        <v>#N/A</v>
      </c>
      <c r="P66" s="230"/>
      <c r="Q66" s="229"/>
      <c r="R66" s="155">
        <f>-(Q65+Q66+Q67+Q68+Q69+Q70+Q71+Q72+Q73+Q74+Q75+Q76+Q77)/'планирование суточное'!$K$87</f>
        <v>22.938461538461539</v>
      </c>
      <c r="S66" s="247" t="e">
        <f>IF(ISERROR(INDEX('файл остатки'!$A$5:$CX$265,MATCH(S$2,'файл остатки'!$A$5:$A$228,0),MATCH($B66,'файл остатки'!$A$5:$CX$5,0))),INDEX('файл остатки'!$A$100:$CX$265,MATCH(Q$3,'файл остатки'!$A$100:$A$228,0),MATCH($B66,'файл остатки'!$A$5:$CX$5,0)),INDEX('файл остатки'!$A$5:$CX$265,MATCH(S$2,'файл остатки'!$A$5:$A$228,0),MATCH($B66,'файл остатки'!$A$5:$CX$5,0)))</f>
        <v>#N/A</v>
      </c>
      <c r="T66" s="225" t="e">
        <f>INDEX('файл остатки'!$A$5:$CX$265,MATCH($H$1,'файл остатки'!$A$5:$A$228,0),MATCH($B66,'файл остатки'!$A$5:$CX$5,0))</f>
        <v>#N/A</v>
      </c>
      <c r="U66" s="254" t="e">
        <f>IF(Q$3='файл остатки'!$B$1,INDEX('файл остатки'!$A$5:$CX$265,MATCH($C$1,'файл остатки'!$A$5:$A$228,0),MATCH($B66,'файл остатки'!$A$5:$CX$5,0)),O66+P66-Q66-S66)</f>
        <v>#N/A</v>
      </c>
      <c r="V66" s="230"/>
      <c r="W66" s="229">
        <v>-300</v>
      </c>
      <c r="X66" s="155">
        <f>-(W65+W66+W67+W68+W69+W70+W71+W72+W73+W74+W75+W76+W77)/'планирование суточное'!$K$87</f>
        <v>58.984615384615381</v>
      </c>
      <c r="Y66" s="247" t="e">
        <f>IF(ISERROR(INDEX('файл остатки'!$A$5:$CX$265,MATCH(Y$2,'файл остатки'!$A$5:$A$228,0),MATCH($B66,'файл остатки'!$A$5:$CX$5,0))),INDEX('файл остатки'!$A$100:$CX$265,MATCH(W$3,'файл остатки'!$A$100:$A$228,0),MATCH($B66,'файл остатки'!$A$5:$CX$5,0)),INDEX('файл остатки'!$A$5:$CX$265,MATCH(Y$2,'файл остатки'!$A$5:$A$228,0),MATCH($B66,'файл остатки'!$A$5:$CX$5,0)))</f>
        <v>#N/A</v>
      </c>
      <c r="Z66" s="225" t="e">
        <f>INDEX('файл остатки'!$A$5:$CX$265,MATCH($H$1,'файл остатки'!$A$5:$A$228,0),MATCH($B66,'файл остатки'!$A$5:$CX$5,0))</f>
        <v>#N/A</v>
      </c>
      <c r="AA66" s="254" t="e">
        <f>IF(W$3='файл остатки'!$B$1,INDEX('файл остатки'!$A$5:$CX$265,MATCH($C$1,'файл остатки'!$A$5:$A$228,0),MATCH($B66,'файл остатки'!$A$5:$CX$5,0)),U66+V66-W66-Y66)</f>
        <v>#N/A</v>
      </c>
      <c r="AB66" s="230"/>
      <c r="AC66" s="229"/>
      <c r="AD66" s="155">
        <f>-(AC65+AC66+AC67+AC68+AC69+AC70+AC71+AC72+AC73+AC74+AC75+AC76+AC77)/'планирование суточное'!$K$87</f>
        <v>0</v>
      </c>
      <c r="AE66" s="247" t="e">
        <f>IF(ISERROR(INDEX('файл остатки'!$A$5:$CX$265,MATCH(AE$2,'файл остатки'!$A$5:$A$228,0),MATCH($B66,'файл остатки'!$A$5:$CX$5,0))),INDEX('файл остатки'!$A$100:$CX$265,MATCH(AC$3,'файл остатки'!$A$100:$A$228,0),MATCH($B66,'файл остатки'!$A$5:$CX$5,0)),INDEX('файл остатки'!$A$5:$CX$265,MATCH(AE$2,'файл остатки'!$A$5:$A$228,0),MATCH($B66,'файл остатки'!$A$5:$CX$5,0)))</f>
        <v>#N/A</v>
      </c>
      <c r="AF66" s="225" t="e">
        <f>INDEX('файл остатки'!$A$5:$CX$265,MATCH($H$1,'файл остатки'!$A$5:$A$228,0),MATCH($B66,'файл остатки'!$A$5:$CX$5,0))</f>
        <v>#N/A</v>
      </c>
      <c r="AG66" s="254" t="e">
        <f>IF(AC$3='файл остатки'!$B$1,INDEX('файл остатки'!$A$5:$CX$265,MATCH($C$1,'файл остатки'!$A$5:$A$228,0),MATCH($B66,'файл остатки'!$A$5:$CX$5,0)),AA66+AB66-AC66-AE66)</f>
        <v>#N/A</v>
      </c>
      <c r="AH66" s="230"/>
      <c r="AI66" s="229"/>
      <c r="AJ66" s="155">
        <f>-(AI65+AI66+AI67+AI68+AI69+AI70+AI71+AI72+AI73+AI74+AI75+AI76+AI77)/'планирование суточное'!$K$87</f>
        <v>58.46153846153846</v>
      </c>
      <c r="AK66" s="247" t="e">
        <f>IF(ISERROR(INDEX('файл остатки'!$A$5:$CX$265,MATCH(AK$2,'файл остатки'!$A$5:$A$228,0),MATCH($B66,'файл остатки'!$A$5:$CX$5,0))),INDEX('файл остатки'!$A$100:$CX$265,MATCH(AI$3,'файл остатки'!$A$100:$A$228,0),MATCH($B66,'файл остатки'!$A$5:$CX$5,0)),INDEX('файл остатки'!$A$5:$CX$265,MATCH(AK$2,'файл остатки'!$A$5:$A$228,0),MATCH($B66,'файл остатки'!$A$5:$CX$5,0)))</f>
        <v>#N/A</v>
      </c>
      <c r="AL66" s="225" t="e">
        <f>INDEX('файл остатки'!$A$5:$CX$265,MATCH($H$1,'файл остатки'!$A$5:$A$228,0),MATCH($B66,'файл остатки'!$A$5:$CX$5,0))</f>
        <v>#N/A</v>
      </c>
      <c r="AM66" s="254" t="e">
        <f>IF(AI$3='файл остатки'!$B$1,INDEX('файл остатки'!$A$5:$CX$265,MATCH($C$1,'файл остатки'!$A$5:$A$228,0),MATCH($B66,'файл остатки'!$A$5:$CX$5,0)),AG66+AH66-AI66-AK66)</f>
        <v>#N/A</v>
      </c>
      <c r="AN66" s="230"/>
      <c r="AO66" s="229"/>
      <c r="AP66" s="155">
        <f>-(AO65+AO66+AO67+AO68+AO69+AO70+AO71+AO72+AO73+AO74+AO75+AO76+AO77)/'планирование суточное'!$K$87</f>
        <v>0</v>
      </c>
      <c r="AQ66" s="247" t="e">
        <f>IF(ISERROR(INDEX('файл остатки'!$A$5:$CX$265,MATCH(AQ$2,'файл остатки'!$A$5:$A$228,0),MATCH($B66,'файл остатки'!$A$5:$CX$5,0))),INDEX('файл остатки'!$A$100:$CX$265,MATCH(AO$3,'файл остатки'!$A$100:$A$228,0),MATCH($B66,'файл остатки'!$A$5:$CX$5,0)),INDEX('файл остатки'!$A$5:$CX$265,MATCH(AQ$2,'файл остатки'!$A$5:$A$228,0),MATCH($B66,'файл остатки'!$A$5:$CX$5,0)))</f>
        <v>#N/A</v>
      </c>
      <c r="AR66" s="225" t="e">
        <f>INDEX('файл остатки'!$A$5:$CX$265,MATCH($H$1,'файл остатки'!$A$5:$A$228,0),MATCH($B66,'файл остатки'!$A$5:$CX$5,0))</f>
        <v>#N/A</v>
      </c>
      <c r="AS66" s="254" t="e">
        <f>IF(AO$3='файл остатки'!$B$1,INDEX('файл остатки'!$A$5:$CX$265,MATCH($C$1,'файл остатки'!$A$5:$A$228,0),MATCH($B66,'файл остатки'!$A$5:$CX$5,0)),AM66+AN66-AO66-AQ66)</f>
        <v>#N/A</v>
      </c>
      <c r="AT66" s="230"/>
      <c r="AU66" s="229"/>
      <c r="AV66" s="155">
        <f>-(AU65+AU66+AU67+AU68+AU69+AU70+AU71+AU72+AU73+AU74+AU75+AU76+AU77)/'планирование суточное'!$K$87</f>
        <v>38.04615384615385</v>
      </c>
      <c r="AW66" s="247" t="e">
        <f>IF(ISERROR(INDEX('файл остатки'!$A$5:$CX$265,MATCH(AW$2,'файл остатки'!$A$5:$A$228,0),MATCH($B66,'файл остатки'!$A$5:$CX$5,0))),INDEX('файл остатки'!$A$100:$CX$265,MATCH(AU$3,'файл остатки'!$A$100:$A$228,0),MATCH($B66,'файл остатки'!$A$5:$CX$5,0)),INDEX('файл остатки'!$A$5:$CX$265,MATCH(AW$2,'файл остатки'!$A$5:$A$228,0),MATCH($B66,'файл остатки'!$A$5:$CX$5,0)))</f>
        <v>#N/A</v>
      </c>
      <c r="AX66" s="225" t="e">
        <f>INDEX('файл остатки'!$A$5:$CX$265,MATCH($H$1,'файл остатки'!$A$5:$A$228,0),MATCH($B66,'файл остатки'!$A$5:$CX$5,0))</f>
        <v>#N/A</v>
      </c>
      <c r="AY66" s="254" t="e">
        <f>IF(AU$3='файл остатки'!$B$1,INDEX('файл остатки'!$A$5:$CX$265,MATCH($C$1,'файл остатки'!$A$5:$A$228,0),MATCH($B66,'файл остатки'!$A$5:$CX$5,0)),AS66+AT66-AU66-AW66)</f>
        <v>#N/A</v>
      </c>
      <c r="AZ66" s="230"/>
      <c r="BA66" s="229"/>
      <c r="BB66" s="155">
        <f>-(BA65+BA66+BA67+BA68+BA69+BA70+BA71+BA72+BA73+BA74+BA75+BA76+BA77)/'планирование суточное'!$K$87</f>
        <v>0</v>
      </c>
      <c r="BC66" s="247" t="e">
        <f>IF(ISERROR(INDEX('файл остатки'!$A$5:$CX$265,MATCH(BC$2,'файл остатки'!$A$5:$A$228,0),MATCH($B66,'файл остатки'!$A$5:$CX$5,0))),INDEX('файл остатки'!$A$100:$CX$265,MATCH(BA$3,'файл остатки'!$A$100:$A$228,0),MATCH($B66,'файл остатки'!$A$5:$CX$5,0)),INDEX('файл остатки'!$A$5:$CX$265,MATCH(BC$2,'файл остатки'!$A$5:$A$228,0),MATCH($B66,'файл остатки'!$A$5:$CX$5,0)))</f>
        <v>#N/A</v>
      </c>
      <c r="BD66" s="225" t="e">
        <f>INDEX('файл остатки'!$A$5:$CX$265,MATCH($H$1,'файл остатки'!$A$5:$A$228,0),MATCH($B66,'файл остатки'!$A$5:$CX$5,0))</f>
        <v>#N/A</v>
      </c>
      <c r="BE66" s="254" t="e">
        <f>IF(BA$3='файл остатки'!$B$1,INDEX('файл остатки'!$A$5:$CX$265,MATCH($C$1,'файл остатки'!$A$5:$A$228,0),MATCH($B66,'файл остатки'!$A$5:$CX$5,0)),AY66+AZ66-BA66-BC66)</f>
        <v>#N/A</v>
      </c>
      <c r="BF66" s="230"/>
      <c r="BG66" s="229"/>
      <c r="BH66" s="155">
        <f>-(BG65+BG66+BG67+BG68+BG69+BG70+BG71+BG72+BG73+BG74+BG75+BG76+BG77)/'планирование суточное'!$K$87</f>
        <v>84.615384615384613</v>
      </c>
      <c r="BI66" s="247" t="e">
        <f>IF(ISERROR(INDEX('файл остатки'!$A$5:$CX$265,MATCH(BI$2,'файл остатки'!$A$5:$A$228,0),MATCH($B66,'файл остатки'!$A$5:$CX$5,0))),INDEX('файл остатки'!$A$100:$CX$265,MATCH(BG$3,'файл остатки'!$A$100:$A$228,0),MATCH($B66,'файл остатки'!$A$5:$CX$5,0)),INDEX('файл остатки'!$A$5:$CX$265,MATCH(BI$2,'файл остатки'!$A$5:$A$228,0),MATCH($B66,'файл остатки'!$A$5:$CX$5,0)))</f>
        <v>#N/A</v>
      </c>
      <c r="BJ66" s="225" t="e">
        <f>INDEX('файл остатки'!$A$5:$CX$265,MATCH($H$1,'файл остатки'!$A$5:$A$228,0),MATCH($B66,'файл остатки'!$A$5:$CX$5,0))</f>
        <v>#N/A</v>
      </c>
      <c r="BK66" s="225" t="e">
        <f t="shared" si="0"/>
        <v>#N/A</v>
      </c>
      <c r="BL66" s="254" t="e">
        <f>IF(BG$3='файл остатки'!$B$1,INDEX('файл остатки'!$A$5:$CX$265,MATCH($C$1,'файл остатки'!$A$5:$A$228,0),MATCH($B66,'файл остатки'!$A$5:$CX$5,0)),BE66+BF66-BG66-BI66)</f>
        <v>#N/A</v>
      </c>
      <c r="BM66" s="230"/>
      <c r="BN66" s="229" t="e">
        <f t="shared" si="1"/>
        <v>#N/A</v>
      </c>
      <c r="BO66" s="155" t="e">
        <f>-(BN65+BN66+BN67+BN68+BN69+BN70+BN71+BN72+BN73+BN74+BN75+BN76+BN77)/'планирование суточное'!$K$87</f>
        <v>#N/A</v>
      </c>
      <c r="BP66" s="247" t="e">
        <f>IF(ISERROR(INDEX('файл остатки'!$A$5:$CX$265,MATCH(BP$2,'файл остатки'!$A$5:$A$228,0),MATCH($B66,'файл остатки'!$A$5:$CX$5,0))),INDEX('файл остатки'!$A$100:$CX$265,MATCH(BN$3,'файл остатки'!$A$100:$A$228,0),MATCH($B66,'файл остатки'!$A$5:$CX$5,0)),INDEX('файл остатки'!$A$5:$CX$265,MATCH(BP$2,'файл остатки'!$A$5:$A$228,0),MATCH($B66,'файл остатки'!$A$5:$CX$5,0)))</f>
        <v>#N/A</v>
      </c>
      <c r="BQ66" s="225" t="e">
        <f>INDEX('файл остатки'!$A$5:$CX$265,MATCH($H$1,'файл остатки'!$A$5:$A$228,0),MATCH($B66,'файл остатки'!$A$5:$CX$5,0))</f>
        <v>#N/A</v>
      </c>
      <c r="BR66" s="254" t="e">
        <f>IF(BN$3='файл остатки'!$B$1,INDEX('файл остатки'!$A$5:$CX$265,MATCH($C$1,'файл остатки'!$A$5:$A$228,0),MATCH($B66,'файл остатки'!$A$5:$CX$5,0)),BL66+BM66-BN66-BP66)</f>
        <v>#N/A</v>
      </c>
      <c r="BS66" s="230"/>
      <c r="BT66" s="229" t="e">
        <f t="shared" si="2"/>
        <v>#N/A</v>
      </c>
      <c r="BU66" s="155" t="e">
        <f>-(BT65+BT66+BT67+BT68+BT69+BT70+BT71+BT72+BT73+BT74+BT75+BT76+BT77)/'планирование суточное'!$K$87</f>
        <v>#N/A</v>
      </c>
      <c r="BV66" s="247" t="e">
        <f>IF(ISERROR(INDEX('файл остатки'!$A$5:$CX$265,MATCH(BV$2,'файл остатки'!$A$5:$A$228,0),MATCH($B66,'файл остатки'!$A$5:$CX$5,0))),INDEX('файл остатки'!$A$100:$CX$265,MATCH(BT$3,'файл остатки'!$A$100:$A$228,0),MATCH($B66,'файл остатки'!$A$5:$CX$5,0)),INDEX('файл остатки'!$A$5:$CX$265,MATCH(BV$2,'файл остатки'!$A$5:$A$228,0),MATCH($B66,'файл остатки'!$A$5:$CX$5,0)))</f>
        <v>#N/A</v>
      </c>
      <c r="BW66" s="225" t="e">
        <f>INDEX('файл остатки'!$A$5:$CX$265,MATCH($H$1,'файл остатки'!$A$5:$A$228,0),MATCH($B66,'файл остатки'!$A$5:$CX$5,0))</f>
        <v>#N/A</v>
      </c>
      <c r="BX66" s="254" t="e">
        <f>IF(BT$3='файл остатки'!$B$1,INDEX('файл остатки'!$A$5:$CX$265,MATCH($C$1,'файл остатки'!$A$5:$A$228,0),MATCH($B66,'файл остатки'!$A$5:$CX$5,0)),BR66+BS66-BT66-BV66)</f>
        <v>#N/A</v>
      </c>
      <c r="BY66" s="230"/>
      <c r="BZ66" s="229" t="e">
        <f t="shared" si="3"/>
        <v>#N/A</v>
      </c>
      <c r="CA66" s="155" t="e">
        <f>-(BZ65+BZ66+BZ67+BZ68+BZ69+BZ70+BZ71+BZ72+BZ73+BZ74+BZ75+BZ76+BZ77)/'планирование суточное'!$K$87</f>
        <v>#N/A</v>
      </c>
      <c r="CB66" s="247" t="e">
        <f>IF(ISERROR(INDEX('файл остатки'!$A$5:$CX$265,MATCH(CB$2,'файл остатки'!$A$5:$A$228,0),MATCH($B66,'файл остатки'!$A$5:$CX$5,0))),INDEX('файл остатки'!$A$100:$CX$265,MATCH(BZ$3,'файл остатки'!$A$100:$A$228,0),MATCH($B66,'файл остатки'!$A$5:$CX$5,0)),INDEX('файл остатки'!$A$5:$CX$265,MATCH(CB$2,'файл остатки'!$A$5:$A$228,0),MATCH($B66,'файл остатки'!$A$5:$CX$5,0)))</f>
        <v>#N/A</v>
      </c>
      <c r="CC66" s="225" t="e">
        <f>INDEX('файл остатки'!$A$5:$CX$265,MATCH($H$1,'файл остатки'!$A$5:$A$228,0),MATCH($B66,'файл остатки'!$A$5:$CX$5,0))</f>
        <v>#N/A</v>
      </c>
      <c r="CD66" s="254" t="e">
        <f>IF(BZ$3='файл остатки'!$B$1,INDEX('файл остатки'!$A$5:$CX$265,MATCH($C$1,'файл остатки'!$A$5:$A$228,0),MATCH($B66,'файл остатки'!$A$5:$CX$5,0)),BX66+BY66-BZ66-CB66)</f>
        <v>#N/A</v>
      </c>
      <c r="CE66" s="230"/>
      <c r="CH66" s="229">
        <f t="shared" si="4"/>
        <v>-300</v>
      </c>
      <c r="CI66" s="155">
        <f>-(CH65+CH66+CH67+CH68+CH69+CH70+CH71+CH72+CH73+CH74+CH75+CH76+CH77)/'планирование суточное'!$K$87</f>
        <v>341.13846153846151</v>
      </c>
      <c r="CJ66" s="229" t="e">
        <f t="shared" si="5"/>
        <v>#N/A</v>
      </c>
      <c r="CK66" s="155" t="e">
        <f>-(CJ65+CJ66+CJ67+CJ68+CJ69+CJ70+CJ71+CJ72+CJ73+CJ74+CJ75+CJ76+CJ77)/'планирование суточное'!$K$87</f>
        <v>#N/A</v>
      </c>
      <c r="CO66" s="235" t="e">
        <f>+INDEX('файл остатки'!$A$5:$CX$265,MATCH(CO$2,'файл остатки'!$A$5:$A$228,0),MATCH($B66,'файл остатки'!$A$5:$CX$5,0))</f>
        <v>#N/A</v>
      </c>
    </row>
    <row r="67" spans="1:93" ht="24" customHeight="1">
      <c r="A67" s="202" t="s">
        <v>46</v>
      </c>
      <c r="B67" s="214" t="s">
        <v>94</v>
      </c>
      <c r="C67" s="257" t="e">
        <f>INDEX('файл остатки'!$A$5:$CX$265,MATCH($C$1,'файл остатки'!$A$5:$A$228,0),MATCH(B67,'файл остатки'!$A$5:$CX$5,0))</f>
        <v>#N/A</v>
      </c>
      <c r="D67" s="261"/>
      <c r="E67" s="229"/>
      <c r="F67" s="220"/>
      <c r="G67" s="247" t="e">
        <f>IF(ISERROR(INDEX('файл остатки'!$A$5:$CX$265,MATCH(G$2,'файл остатки'!$A$5:$A$228,0),MATCH($B67,'файл остатки'!$A$5:$CX$5,0))),INDEX('файл остатки'!$A$100:$CX$265,MATCH(E$3,'файл остатки'!$A$100:$A$228,0),MATCH($B67,'файл остатки'!$A$5:$CX$5,0)),INDEX('файл остатки'!$A$5:$CX$265,MATCH(G$2,'файл остатки'!$A$5:$A$228,0),MATCH($B67,'файл остатки'!$A$5:$CX$5,0)))</f>
        <v>#N/A</v>
      </c>
      <c r="H67" s="225" t="e">
        <f>INDEX('файл остатки'!$A$5:$CX$265,MATCH($H$1,'файл остатки'!$A$5:$A$228,0),MATCH($B67,'файл остатки'!$A$5:$CX$5,0))</f>
        <v>#N/A</v>
      </c>
      <c r="I67" s="254" t="e">
        <f>IF(E$3='файл остатки'!$B$1,INDEX('файл остатки'!$A$5:$CX$265,MATCH($C$1,'файл остатки'!$A$5:$A$228,0),MATCH($B67,'файл остатки'!$A$5:$CX$5,0)),C67+D67-E67-G67)</f>
        <v>#N/A</v>
      </c>
      <c r="J67" s="230"/>
      <c r="K67" s="229"/>
      <c r="L67" s="220"/>
      <c r="M67" s="247" t="e">
        <f>IF(ISERROR(INDEX('файл остатки'!$A$5:$CX$265,MATCH(M$2,'файл остатки'!$A$5:$A$228,0),MATCH($B67,'файл остатки'!$A$5:$CX$5,0))),INDEX('файл остатки'!$A$100:$CX$265,MATCH(K$3,'файл остатки'!$A$100:$A$228,0),MATCH($B67,'файл остатки'!$A$5:$CX$5,0)),INDEX('файл остатки'!$A$5:$CX$265,MATCH(M$2,'файл остатки'!$A$5:$A$228,0),MATCH($B67,'файл остатки'!$A$5:$CX$5,0)))</f>
        <v>#N/A</v>
      </c>
      <c r="N67" s="225" t="e">
        <f>INDEX('файл остатки'!$A$5:$CX$265,MATCH($H$1,'файл остатки'!$A$5:$A$228,0),MATCH($B67,'файл остатки'!$A$5:$CX$5,0))</f>
        <v>#N/A</v>
      </c>
      <c r="O67" s="254" t="e">
        <f>IF(K$3='файл остатки'!$B$1,INDEX('файл остатки'!$A$5:$CX$265,MATCH($C$1,'файл остатки'!$A$5:$A$228,0),MATCH($B67,'файл остатки'!$A$5:$CX$5,0)),I67+J67-K67-M67)</f>
        <v>#N/A</v>
      </c>
      <c r="P67" s="230"/>
      <c r="Q67" s="229"/>
      <c r="R67" s="220"/>
      <c r="S67" s="247" t="e">
        <f>IF(ISERROR(INDEX('файл остатки'!$A$5:$CX$265,MATCH(S$2,'файл остатки'!$A$5:$A$228,0),MATCH($B67,'файл остатки'!$A$5:$CX$5,0))),INDEX('файл остатки'!$A$100:$CX$265,MATCH(Q$3,'файл остатки'!$A$100:$A$228,0),MATCH($B67,'файл остатки'!$A$5:$CX$5,0)),INDEX('файл остатки'!$A$5:$CX$265,MATCH(S$2,'файл остатки'!$A$5:$A$228,0),MATCH($B67,'файл остатки'!$A$5:$CX$5,0)))</f>
        <v>#N/A</v>
      </c>
      <c r="T67" s="225" t="e">
        <f>INDEX('файл остатки'!$A$5:$CX$265,MATCH($H$1,'файл остатки'!$A$5:$A$228,0),MATCH($B67,'файл остатки'!$A$5:$CX$5,0))</f>
        <v>#N/A</v>
      </c>
      <c r="U67" s="254" t="e">
        <f>IF(Q$3='файл остатки'!$B$1,INDEX('файл остатки'!$A$5:$CX$265,MATCH($C$1,'файл остатки'!$A$5:$A$228,0),MATCH($B67,'файл остатки'!$A$5:$CX$5,0)),O67+P67-Q67-S67)</f>
        <v>#N/A</v>
      </c>
      <c r="V67" s="230"/>
      <c r="W67" s="229">
        <v>-400</v>
      </c>
      <c r="X67" s="220"/>
      <c r="Y67" s="247" t="e">
        <f>IF(ISERROR(INDEX('файл остатки'!$A$5:$CX$265,MATCH(Y$2,'файл остатки'!$A$5:$A$228,0),MATCH($B67,'файл остатки'!$A$5:$CX$5,0))),INDEX('файл остатки'!$A$100:$CX$265,MATCH(W$3,'файл остатки'!$A$100:$A$228,0),MATCH($B67,'файл остатки'!$A$5:$CX$5,0)),INDEX('файл остатки'!$A$5:$CX$265,MATCH(Y$2,'файл остатки'!$A$5:$A$228,0),MATCH($B67,'файл остатки'!$A$5:$CX$5,0)))</f>
        <v>#N/A</v>
      </c>
      <c r="Z67" s="225" t="e">
        <f>INDEX('файл остатки'!$A$5:$CX$265,MATCH($H$1,'файл остатки'!$A$5:$A$228,0),MATCH($B67,'файл остатки'!$A$5:$CX$5,0))</f>
        <v>#N/A</v>
      </c>
      <c r="AA67" s="254" t="e">
        <f>IF(W$3='файл остатки'!$B$1,INDEX('файл остатки'!$A$5:$CX$265,MATCH($C$1,'файл остатки'!$A$5:$A$228,0),MATCH($B67,'файл остатки'!$A$5:$CX$5,0)),U67+V67-W67-Y67)</f>
        <v>#N/A</v>
      </c>
      <c r="AB67" s="230"/>
      <c r="AC67" s="229"/>
      <c r="AD67" s="220"/>
      <c r="AE67" s="247" t="e">
        <f>IF(ISERROR(INDEX('файл остатки'!$A$5:$CX$265,MATCH(AE$2,'файл остатки'!$A$5:$A$228,0),MATCH($B67,'файл остатки'!$A$5:$CX$5,0))),INDEX('файл остатки'!$A$100:$CX$265,MATCH(AC$3,'файл остатки'!$A$100:$A$228,0),MATCH($B67,'файл остатки'!$A$5:$CX$5,0)),INDEX('файл остатки'!$A$5:$CX$265,MATCH(AE$2,'файл остатки'!$A$5:$A$228,0),MATCH($B67,'файл остатки'!$A$5:$CX$5,0)))</f>
        <v>#N/A</v>
      </c>
      <c r="AF67" s="225" t="e">
        <f>INDEX('файл остатки'!$A$5:$CX$265,MATCH($H$1,'файл остатки'!$A$5:$A$228,0),MATCH($B67,'файл остатки'!$A$5:$CX$5,0))</f>
        <v>#N/A</v>
      </c>
      <c r="AG67" s="254" t="e">
        <f>IF(AC$3='файл остатки'!$B$1,INDEX('файл остатки'!$A$5:$CX$265,MATCH($C$1,'файл остатки'!$A$5:$A$228,0),MATCH($B67,'файл остатки'!$A$5:$CX$5,0)),AA67+AB67-AC67-AE67)</f>
        <v>#N/A</v>
      </c>
      <c r="AH67" s="230"/>
      <c r="AI67" s="229"/>
      <c r="AJ67" s="220"/>
      <c r="AK67" s="247" t="e">
        <f>IF(ISERROR(INDEX('файл остатки'!$A$5:$CX$265,MATCH(AK$2,'файл остатки'!$A$5:$A$228,0),MATCH($B67,'файл остатки'!$A$5:$CX$5,0))),INDEX('файл остатки'!$A$100:$CX$265,MATCH(AI$3,'файл остатки'!$A$100:$A$228,0),MATCH($B67,'файл остатки'!$A$5:$CX$5,0)),INDEX('файл остатки'!$A$5:$CX$265,MATCH(AK$2,'файл остатки'!$A$5:$A$228,0),MATCH($B67,'файл остатки'!$A$5:$CX$5,0)))</f>
        <v>#N/A</v>
      </c>
      <c r="AL67" s="225" t="e">
        <f>INDEX('файл остатки'!$A$5:$CX$265,MATCH($H$1,'файл остатки'!$A$5:$A$228,0),MATCH($B67,'файл остатки'!$A$5:$CX$5,0))</f>
        <v>#N/A</v>
      </c>
      <c r="AM67" s="254" t="e">
        <f>IF(AI$3='файл остатки'!$B$1,INDEX('файл остатки'!$A$5:$CX$265,MATCH($C$1,'файл остатки'!$A$5:$A$228,0),MATCH($B67,'файл остатки'!$A$5:$CX$5,0)),AG67+AH67-AI67-AK67)</f>
        <v>#N/A</v>
      </c>
      <c r="AN67" s="230"/>
      <c r="AO67" s="229"/>
      <c r="AP67" s="220"/>
      <c r="AQ67" s="247" t="e">
        <f>IF(ISERROR(INDEX('файл остатки'!$A$5:$CX$265,MATCH(AQ$2,'файл остатки'!$A$5:$A$228,0),MATCH($B67,'файл остатки'!$A$5:$CX$5,0))),INDEX('файл остатки'!$A$100:$CX$265,MATCH(AO$3,'файл остатки'!$A$100:$A$228,0),MATCH($B67,'файл остатки'!$A$5:$CX$5,0)),INDEX('файл остатки'!$A$5:$CX$265,MATCH(AQ$2,'файл остатки'!$A$5:$A$228,0),MATCH($B67,'файл остатки'!$A$5:$CX$5,0)))</f>
        <v>#N/A</v>
      </c>
      <c r="AR67" s="225" t="e">
        <f>INDEX('файл остатки'!$A$5:$CX$265,MATCH($H$1,'файл остатки'!$A$5:$A$228,0),MATCH($B67,'файл остатки'!$A$5:$CX$5,0))</f>
        <v>#N/A</v>
      </c>
      <c r="AS67" s="254" t="e">
        <f>IF(AO$3='файл остатки'!$B$1,INDEX('файл остатки'!$A$5:$CX$265,MATCH($C$1,'файл остатки'!$A$5:$A$228,0),MATCH($B67,'файл остатки'!$A$5:$CX$5,0)),AM67+AN67-AO67-AQ67)</f>
        <v>#N/A</v>
      </c>
      <c r="AT67" s="230"/>
      <c r="AU67" s="229"/>
      <c r="AV67" s="220"/>
      <c r="AW67" s="247" t="e">
        <f>IF(ISERROR(INDEX('файл остатки'!$A$5:$CX$265,MATCH(AW$2,'файл остатки'!$A$5:$A$228,0),MATCH($B67,'файл остатки'!$A$5:$CX$5,0))),INDEX('файл остатки'!$A$100:$CX$265,MATCH(AU$3,'файл остатки'!$A$100:$A$228,0),MATCH($B67,'файл остатки'!$A$5:$CX$5,0)),INDEX('файл остатки'!$A$5:$CX$265,MATCH(AW$2,'файл остатки'!$A$5:$A$228,0),MATCH($B67,'файл остатки'!$A$5:$CX$5,0)))</f>
        <v>#N/A</v>
      </c>
      <c r="AX67" s="225" t="e">
        <f>INDEX('файл остатки'!$A$5:$CX$265,MATCH($H$1,'файл остатки'!$A$5:$A$228,0),MATCH($B67,'файл остатки'!$A$5:$CX$5,0))</f>
        <v>#N/A</v>
      </c>
      <c r="AY67" s="254" t="e">
        <f>IF(AU$3='файл остатки'!$B$1,INDEX('файл остатки'!$A$5:$CX$265,MATCH($C$1,'файл остатки'!$A$5:$A$228,0),MATCH($B67,'файл остатки'!$A$5:$CX$5,0)),AS67+AT67-AU67-AW67)</f>
        <v>#N/A</v>
      </c>
      <c r="AZ67" s="230"/>
      <c r="BA67" s="229"/>
      <c r="BB67" s="220"/>
      <c r="BC67" s="247" t="e">
        <f>IF(ISERROR(INDEX('файл остатки'!$A$5:$CX$265,MATCH(BC$2,'файл остатки'!$A$5:$A$228,0),MATCH($B67,'файл остатки'!$A$5:$CX$5,0))),INDEX('файл остатки'!$A$100:$CX$265,MATCH(BA$3,'файл остатки'!$A$100:$A$228,0),MATCH($B67,'файл остатки'!$A$5:$CX$5,0)),INDEX('файл остатки'!$A$5:$CX$265,MATCH(BC$2,'файл остатки'!$A$5:$A$228,0),MATCH($B67,'файл остатки'!$A$5:$CX$5,0)))</f>
        <v>#N/A</v>
      </c>
      <c r="BD67" s="225" t="e">
        <f>INDEX('файл остатки'!$A$5:$CX$265,MATCH($H$1,'файл остатки'!$A$5:$A$228,0),MATCH($B67,'файл остатки'!$A$5:$CX$5,0))</f>
        <v>#N/A</v>
      </c>
      <c r="BE67" s="254" t="e">
        <f>IF(BA$3='файл остатки'!$B$1,INDEX('файл остатки'!$A$5:$CX$265,MATCH($C$1,'файл остатки'!$A$5:$A$228,0),MATCH($B67,'файл остатки'!$A$5:$CX$5,0)),AY67+AZ67-BA67-BC67)</f>
        <v>#N/A</v>
      </c>
      <c r="BF67" s="230"/>
      <c r="BG67" s="229"/>
      <c r="BH67" s="220"/>
      <c r="BI67" s="247" t="e">
        <f>IF(ISERROR(INDEX('файл остатки'!$A$5:$CX$265,MATCH(BI$2,'файл остатки'!$A$5:$A$228,0),MATCH($B67,'файл остатки'!$A$5:$CX$5,0))),INDEX('файл остатки'!$A$100:$CX$265,MATCH(BG$3,'файл остатки'!$A$100:$A$228,0),MATCH($B67,'файл остатки'!$A$5:$CX$5,0)),INDEX('файл остатки'!$A$5:$CX$265,MATCH(BI$2,'файл остатки'!$A$5:$A$228,0),MATCH($B67,'файл остатки'!$A$5:$CX$5,0)))</f>
        <v>#N/A</v>
      </c>
      <c r="BJ67" s="225" t="e">
        <f>INDEX('файл остатки'!$A$5:$CX$265,MATCH($H$1,'файл остатки'!$A$5:$A$228,0),MATCH($B67,'файл остатки'!$A$5:$CX$5,0))</f>
        <v>#N/A</v>
      </c>
      <c r="BK67" s="225" t="e">
        <f t="shared" si="0"/>
        <v>#N/A</v>
      </c>
      <c r="BL67" s="254" t="e">
        <f>IF(BG$3='файл остатки'!$B$1,INDEX('файл остатки'!$A$5:$CX$265,MATCH($C$1,'файл остатки'!$A$5:$A$228,0),MATCH($B67,'файл остатки'!$A$5:$CX$5,0)),BE67+BF67-BG67-BI67)</f>
        <v>#N/A</v>
      </c>
      <c r="BM67" s="230"/>
      <c r="BN67" s="229" t="e">
        <f t="shared" si="1"/>
        <v>#N/A</v>
      </c>
      <c r="BO67" s="220"/>
      <c r="BP67" s="247" t="e">
        <f>IF(ISERROR(INDEX('файл остатки'!$A$5:$CX$265,MATCH(BP$2,'файл остатки'!$A$5:$A$228,0),MATCH($B67,'файл остатки'!$A$5:$CX$5,0))),INDEX('файл остатки'!$A$100:$CX$265,MATCH(BN$3,'файл остатки'!$A$100:$A$228,0),MATCH($B67,'файл остатки'!$A$5:$CX$5,0)),INDEX('файл остатки'!$A$5:$CX$265,MATCH(BP$2,'файл остатки'!$A$5:$A$228,0),MATCH($B67,'файл остатки'!$A$5:$CX$5,0)))</f>
        <v>#N/A</v>
      </c>
      <c r="BQ67" s="225" t="e">
        <f>INDEX('файл остатки'!$A$5:$CX$265,MATCH($H$1,'файл остатки'!$A$5:$A$228,0),MATCH($B67,'файл остатки'!$A$5:$CX$5,0))</f>
        <v>#N/A</v>
      </c>
      <c r="BR67" s="254" t="e">
        <f>IF(BN$3='файл остатки'!$B$1,INDEX('файл остатки'!$A$5:$CX$265,MATCH($C$1,'файл остатки'!$A$5:$A$228,0),MATCH($B67,'файл остатки'!$A$5:$CX$5,0)),BL67+BM67-BN67-BP67)</f>
        <v>#N/A</v>
      </c>
      <c r="BS67" s="230"/>
      <c r="BT67" s="229" t="e">
        <f t="shared" si="2"/>
        <v>#N/A</v>
      </c>
      <c r="BU67" s="220"/>
      <c r="BV67" s="247" t="e">
        <f>IF(ISERROR(INDEX('файл остатки'!$A$5:$CX$265,MATCH(BV$2,'файл остатки'!$A$5:$A$228,0),MATCH($B67,'файл остатки'!$A$5:$CX$5,0))),INDEX('файл остатки'!$A$100:$CX$265,MATCH(BT$3,'файл остатки'!$A$100:$A$228,0),MATCH($B67,'файл остатки'!$A$5:$CX$5,0)),INDEX('файл остатки'!$A$5:$CX$265,MATCH(BV$2,'файл остатки'!$A$5:$A$228,0),MATCH($B67,'файл остатки'!$A$5:$CX$5,0)))</f>
        <v>#N/A</v>
      </c>
      <c r="BW67" s="225" t="e">
        <f>INDEX('файл остатки'!$A$5:$CX$265,MATCH($H$1,'файл остатки'!$A$5:$A$228,0),MATCH($B67,'файл остатки'!$A$5:$CX$5,0))</f>
        <v>#N/A</v>
      </c>
      <c r="BX67" s="254" t="e">
        <f>IF(BT$3='файл остатки'!$B$1,INDEX('файл остатки'!$A$5:$CX$265,MATCH($C$1,'файл остатки'!$A$5:$A$228,0),MATCH($B67,'файл остатки'!$A$5:$CX$5,0)),BR67+BS67-BT67-BV67)</f>
        <v>#N/A</v>
      </c>
      <c r="BY67" s="230"/>
      <c r="BZ67" s="229" t="e">
        <f t="shared" si="3"/>
        <v>#N/A</v>
      </c>
      <c r="CA67" s="220"/>
      <c r="CB67" s="247" t="e">
        <f>IF(ISERROR(INDEX('файл остатки'!$A$5:$CX$265,MATCH(CB$2,'файл остатки'!$A$5:$A$228,0),MATCH($B67,'файл остатки'!$A$5:$CX$5,0))),INDEX('файл остатки'!$A$100:$CX$265,MATCH(BZ$3,'файл остатки'!$A$100:$A$228,0),MATCH($B67,'файл остатки'!$A$5:$CX$5,0)),INDEX('файл остатки'!$A$5:$CX$265,MATCH(CB$2,'файл остатки'!$A$5:$A$228,0),MATCH($B67,'файл остатки'!$A$5:$CX$5,0)))</f>
        <v>#N/A</v>
      </c>
      <c r="CC67" s="225" t="e">
        <f>INDEX('файл остатки'!$A$5:$CX$265,MATCH($H$1,'файл остатки'!$A$5:$A$228,0),MATCH($B67,'файл остатки'!$A$5:$CX$5,0))</f>
        <v>#N/A</v>
      </c>
      <c r="CD67" s="254" t="e">
        <f>IF(BZ$3='файл остатки'!$B$1,INDEX('файл остатки'!$A$5:$CX$265,MATCH($C$1,'файл остатки'!$A$5:$A$228,0),MATCH($B67,'файл остатки'!$A$5:$CX$5,0)),BX67+BY67-BZ67-CB67)</f>
        <v>#N/A</v>
      </c>
      <c r="CE67" s="230"/>
      <c r="CH67" s="229">
        <f t="shared" si="4"/>
        <v>-400</v>
      </c>
      <c r="CI67" s="220"/>
      <c r="CJ67" s="229" t="e">
        <f t="shared" si="5"/>
        <v>#N/A</v>
      </c>
      <c r="CK67" s="220"/>
      <c r="CO67" s="235" t="e">
        <f>+INDEX('файл остатки'!$A$5:$CX$265,MATCH(CO$2,'файл остатки'!$A$5:$A$228,0),MATCH($B67,'файл остатки'!$A$5:$CX$5,0))</f>
        <v>#N/A</v>
      </c>
    </row>
    <row r="68" spans="1:93" ht="24" customHeight="1">
      <c r="A68" s="202" t="s">
        <v>46</v>
      </c>
      <c r="B68" s="214" t="s">
        <v>33</v>
      </c>
      <c r="C68" s="257" t="e">
        <f>INDEX('файл остатки'!$A$5:$CX$265,MATCH($C$1,'файл остатки'!$A$5:$A$228,0),MATCH(B68,'файл остатки'!$A$5:$CX$5,0))</f>
        <v>#N/A</v>
      </c>
      <c r="D68" s="261"/>
      <c r="E68" s="229">
        <v>-2500</v>
      </c>
      <c r="F68" s="220"/>
      <c r="G68" s="247" t="e">
        <f>IF(ISERROR(INDEX('файл остатки'!$A$5:$CX$265,MATCH(G$2,'файл остатки'!$A$5:$A$228,0),MATCH($B68,'файл остатки'!$A$5:$CX$5,0))),INDEX('файл остатки'!$A$100:$CX$265,MATCH(E$3,'файл остатки'!$A$100:$A$228,0),MATCH($B68,'файл остатки'!$A$5:$CX$5,0)),INDEX('файл остатки'!$A$5:$CX$265,MATCH(G$2,'файл остатки'!$A$5:$A$228,0),MATCH($B68,'файл остатки'!$A$5:$CX$5,0)))</f>
        <v>#N/A</v>
      </c>
      <c r="H68" s="225" t="e">
        <f>INDEX('файл остатки'!$A$5:$CX$265,MATCH($H$1,'файл остатки'!$A$5:$A$228,0),MATCH($B68,'файл остатки'!$A$5:$CX$5,0))</f>
        <v>#N/A</v>
      </c>
      <c r="I68" s="254" t="e">
        <f>IF(E$3='файл остатки'!$B$1,INDEX('файл остатки'!$A$5:$CX$265,MATCH($C$1,'файл остатки'!$A$5:$A$228,0),MATCH($B68,'файл остатки'!$A$5:$CX$5,0)),C68+D68-E68-G68)</f>
        <v>#N/A</v>
      </c>
      <c r="J68" s="230"/>
      <c r="K68" s="229"/>
      <c r="L68" s="220"/>
      <c r="M68" s="247" t="e">
        <f>IF(ISERROR(INDEX('файл остатки'!$A$5:$CX$265,MATCH(M$2,'файл остатки'!$A$5:$A$228,0),MATCH($B68,'файл остатки'!$A$5:$CX$5,0))),INDEX('файл остатки'!$A$100:$CX$265,MATCH(K$3,'файл остатки'!$A$100:$A$228,0),MATCH($B68,'файл остатки'!$A$5:$CX$5,0)),INDEX('файл остатки'!$A$5:$CX$265,MATCH(M$2,'файл остатки'!$A$5:$A$228,0),MATCH($B68,'файл остатки'!$A$5:$CX$5,0)))</f>
        <v>#N/A</v>
      </c>
      <c r="N68" s="225" t="e">
        <f>INDEX('файл остатки'!$A$5:$CX$265,MATCH($H$1,'файл остатки'!$A$5:$A$228,0),MATCH($B68,'файл остатки'!$A$5:$CX$5,0))</f>
        <v>#N/A</v>
      </c>
      <c r="O68" s="254" t="e">
        <f>IF(K$3='файл остатки'!$B$1,INDEX('файл остатки'!$A$5:$CX$265,MATCH($C$1,'файл остатки'!$A$5:$A$228,0),MATCH($B68,'файл остатки'!$A$5:$CX$5,0)),I68+J68-K68-M68)</f>
        <v>#N/A</v>
      </c>
      <c r="P68" s="230"/>
      <c r="Q68" s="229">
        <v>-651</v>
      </c>
      <c r="R68" s="220"/>
      <c r="S68" s="247" t="e">
        <f>IF(ISERROR(INDEX('файл остатки'!$A$5:$CX$265,MATCH(S$2,'файл остатки'!$A$5:$A$228,0),MATCH($B68,'файл остатки'!$A$5:$CX$5,0))),INDEX('файл остатки'!$A$100:$CX$265,MATCH(Q$3,'файл остатки'!$A$100:$A$228,0),MATCH($B68,'файл остатки'!$A$5:$CX$5,0)),INDEX('файл остатки'!$A$5:$CX$265,MATCH(S$2,'файл остатки'!$A$5:$A$228,0),MATCH($B68,'файл остатки'!$A$5:$CX$5,0)))</f>
        <v>#N/A</v>
      </c>
      <c r="T68" s="225" t="e">
        <f>INDEX('файл остатки'!$A$5:$CX$265,MATCH($H$1,'файл остатки'!$A$5:$A$228,0),MATCH($B68,'файл остатки'!$A$5:$CX$5,0))</f>
        <v>#N/A</v>
      </c>
      <c r="U68" s="254" t="e">
        <f>IF(Q$3='файл остатки'!$B$1,INDEX('файл остатки'!$A$5:$CX$265,MATCH($C$1,'файл остатки'!$A$5:$A$228,0),MATCH($B68,'файл остатки'!$A$5:$CX$5,0)),O68+P68-Q68-S68)</f>
        <v>#N/A</v>
      </c>
      <c r="V68" s="230"/>
      <c r="W68" s="229">
        <v>-2000</v>
      </c>
      <c r="X68" s="220"/>
      <c r="Y68" s="247" t="e">
        <f>IF(ISERROR(INDEX('файл остатки'!$A$5:$CX$265,MATCH(Y$2,'файл остатки'!$A$5:$A$228,0),MATCH($B68,'файл остатки'!$A$5:$CX$5,0))),INDEX('файл остатки'!$A$100:$CX$265,MATCH(W$3,'файл остатки'!$A$100:$A$228,0),MATCH($B68,'файл остатки'!$A$5:$CX$5,0)),INDEX('файл остатки'!$A$5:$CX$265,MATCH(Y$2,'файл остатки'!$A$5:$A$228,0),MATCH($B68,'файл остатки'!$A$5:$CX$5,0)))</f>
        <v>#N/A</v>
      </c>
      <c r="Z68" s="225" t="e">
        <f>INDEX('файл остатки'!$A$5:$CX$265,MATCH($H$1,'файл остатки'!$A$5:$A$228,0),MATCH($B68,'файл остатки'!$A$5:$CX$5,0))</f>
        <v>#N/A</v>
      </c>
      <c r="AA68" s="254" t="e">
        <f>IF(W$3='файл остатки'!$B$1,INDEX('файл остатки'!$A$5:$CX$265,MATCH($C$1,'файл остатки'!$A$5:$A$228,0),MATCH($B68,'файл остатки'!$A$5:$CX$5,0)),U68+V68-W68-Y68)</f>
        <v>#N/A</v>
      </c>
      <c r="AB68" s="230"/>
      <c r="AC68" s="229"/>
      <c r="AD68" s="220"/>
      <c r="AE68" s="247" t="e">
        <f>IF(ISERROR(INDEX('файл остатки'!$A$5:$CX$265,MATCH(AE$2,'файл остатки'!$A$5:$A$228,0),MATCH($B68,'файл остатки'!$A$5:$CX$5,0))),INDEX('файл остатки'!$A$100:$CX$265,MATCH(AC$3,'файл остатки'!$A$100:$A$228,0),MATCH($B68,'файл остатки'!$A$5:$CX$5,0)),INDEX('файл остатки'!$A$5:$CX$265,MATCH(AE$2,'файл остатки'!$A$5:$A$228,0),MATCH($B68,'файл остатки'!$A$5:$CX$5,0)))</f>
        <v>#N/A</v>
      </c>
      <c r="AF68" s="225" t="e">
        <f>INDEX('файл остатки'!$A$5:$CX$265,MATCH($H$1,'файл остатки'!$A$5:$A$228,0),MATCH($B68,'файл остатки'!$A$5:$CX$5,0))</f>
        <v>#N/A</v>
      </c>
      <c r="AG68" s="254" t="e">
        <f>IF(AC$3='файл остатки'!$B$1,INDEX('файл остатки'!$A$5:$CX$265,MATCH($C$1,'файл остатки'!$A$5:$A$228,0),MATCH($B68,'файл остатки'!$A$5:$CX$5,0)),AA68+AB68-AC68-AE68)</f>
        <v>#N/A</v>
      </c>
      <c r="AH68" s="230"/>
      <c r="AI68" s="229">
        <v>-1000</v>
      </c>
      <c r="AJ68" s="220"/>
      <c r="AK68" s="247" t="e">
        <f>IF(ISERROR(INDEX('файл остатки'!$A$5:$CX$265,MATCH(AK$2,'файл остатки'!$A$5:$A$228,0),MATCH($B68,'файл остатки'!$A$5:$CX$5,0))),INDEX('файл остатки'!$A$100:$CX$265,MATCH(AI$3,'файл остатки'!$A$100:$A$228,0),MATCH($B68,'файл остатки'!$A$5:$CX$5,0)),INDEX('файл остатки'!$A$5:$CX$265,MATCH(AK$2,'файл остатки'!$A$5:$A$228,0),MATCH($B68,'файл остатки'!$A$5:$CX$5,0)))</f>
        <v>#N/A</v>
      </c>
      <c r="AL68" s="225" t="e">
        <f>INDEX('файл остатки'!$A$5:$CX$265,MATCH($H$1,'файл остатки'!$A$5:$A$228,0),MATCH($B68,'файл остатки'!$A$5:$CX$5,0))</f>
        <v>#N/A</v>
      </c>
      <c r="AM68" s="254" t="e">
        <f>IF(AI$3='файл остатки'!$B$1,INDEX('файл остатки'!$A$5:$CX$265,MATCH($C$1,'файл остатки'!$A$5:$A$228,0),MATCH($B68,'файл остатки'!$A$5:$CX$5,0)),AG68+AH68-AI68-AK68)</f>
        <v>#N/A</v>
      </c>
      <c r="AN68" s="230"/>
      <c r="AO68" s="229"/>
      <c r="AP68" s="220"/>
      <c r="AQ68" s="247" t="e">
        <f>IF(ISERROR(INDEX('файл остатки'!$A$5:$CX$265,MATCH(AQ$2,'файл остатки'!$A$5:$A$228,0),MATCH($B68,'файл остатки'!$A$5:$CX$5,0))),INDEX('файл остатки'!$A$100:$CX$265,MATCH(AO$3,'файл остатки'!$A$100:$A$228,0),MATCH($B68,'файл остатки'!$A$5:$CX$5,0)),INDEX('файл остатки'!$A$5:$CX$265,MATCH(AQ$2,'файл остатки'!$A$5:$A$228,0),MATCH($B68,'файл остатки'!$A$5:$CX$5,0)))</f>
        <v>#N/A</v>
      </c>
      <c r="AR68" s="225" t="e">
        <f>INDEX('файл остатки'!$A$5:$CX$265,MATCH($H$1,'файл остатки'!$A$5:$A$228,0),MATCH($B68,'файл остатки'!$A$5:$CX$5,0))</f>
        <v>#N/A</v>
      </c>
      <c r="AS68" s="254" t="e">
        <f>IF(AO$3='файл остатки'!$B$1,INDEX('файл остатки'!$A$5:$CX$265,MATCH($C$1,'файл остатки'!$A$5:$A$228,0),MATCH($B68,'файл остатки'!$A$5:$CX$5,0)),AM68+AN68-AO68-AQ68)</f>
        <v>#N/A</v>
      </c>
      <c r="AT68" s="230"/>
      <c r="AU68" s="229">
        <v>-1300</v>
      </c>
      <c r="AV68" s="220"/>
      <c r="AW68" s="247" t="e">
        <f>IF(ISERROR(INDEX('файл остатки'!$A$5:$CX$265,MATCH(AW$2,'файл остатки'!$A$5:$A$228,0),MATCH($B68,'файл остатки'!$A$5:$CX$5,0))),INDEX('файл остатки'!$A$100:$CX$265,MATCH(AU$3,'файл остатки'!$A$100:$A$228,0),MATCH($B68,'файл остатки'!$A$5:$CX$5,0)),INDEX('файл остатки'!$A$5:$CX$265,MATCH(AW$2,'файл остатки'!$A$5:$A$228,0),MATCH($B68,'файл остатки'!$A$5:$CX$5,0)))</f>
        <v>#N/A</v>
      </c>
      <c r="AX68" s="225" t="e">
        <f>INDEX('файл остатки'!$A$5:$CX$265,MATCH($H$1,'файл остатки'!$A$5:$A$228,0),MATCH($B68,'файл остатки'!$A$5:$CX$5,0))</f>
        <v>#N/A</v>
      </c>
      <c r="AY68" s="254" t="e">
        <f>IF(AU$3='файл остатки'!$B$1,INDEX('файл остатки'!$A$5:$CX$265,MATCH($C$1,'файл остатки'!$A$5:$A$228,0),MATCH($B68,'файл остатки'!$A$5:$CX$5,0)),AS68+AT68-AU68-AW68)</f>
        <v>#N/A</v>
      </c>
      <c r="AZ68" s="230"/>
      <c r="BA68" s="229"/>
      <c r="BB68" s="220"/>
      <c r="BC68" s="247" t="e">
        <f>IF(ISERROR(INDEX('файл остатки'!$A$5:$CX$265,MATCH(BC$2,'файл остатки'!$A$5:$A$228,0),MATCH($B68,'файл остатки'!$A$5:$CX$5,0))),INDEX('файл остатки'!$A$100:$CX$265,MATCH(BA$3,'файл остатки'!$A$100:$A$228,0),MATCH($B68,'файл остатки'!$A$5:$CX$5,0)),INDEX('файл остатки'!$A$5:$CX$265,MATCH(BC$2,'файл остатки'!$A$5:$A$228,0),MATCH($B68,'файл остатки'!$A$5:$CX$5,0)))</f>
        <v>#N/A</v>
      </c>
      <c r="BD68" s="225" t="e">
        <f>INDEX('файл остатки'!$A$5:$CX$265,MATCH($H$1,'файл остатки'!$A$5:$A$228,0),MATCH($B68,'файл остатки'!$A$5:$CX$5,0))</f>
        <v>#N/A</v>
      </c>
      <c r="BE68" s="254" t="e">
        <f>IF(BA$3='файл остатки'!$B$1,INDEX('файл остатки'!$A$5:$CX$265,MATCH($C$1,'файл остатки'!$A$5:$A$228,0),MATCH($B68,'файл остатки'!$A$5:$CX$5,0)),AY68+AZ68-BA68-BC68)</f>
        <v>#N/A</v>
      </c>
      <c r="BF68" s="230"/>
      <c r="BG68" s="229">
        <v>-2000</v>
      </c>
      <c r="BH68" s="220"/>
      <c r="BI68" s="247" t="e">
        <f>IF(ISERROR(INDEX('файл остатки'!$A$5:$CX$265,MATCH(BI$2,'файл остатки'!$A$5:$A$228,0),MATCH($B68,'файл остатки'!$A$5:$CX$5,0))),INDEX('файл остатки'!$A$100:$CX$265,MATCH(BG$3,'файл остатки'!$A$100:$A$228,0),MATCH($B68,'файл остатки'!$A$5:$CX$5,0)),INDEX('файл остатки'!$A$5:$CX$265,MATCH(BI$2,'файл остатки'!$A$5:$A$228,0),MATCH($B68,'файл остатки'!$A$5:$CX$5,0)))</f>
        <v>#N/A</v>
      </c>
      <c r="BJ68" s="225" t="e">
        <f>INDEX('файл остатки'!$A$5:$CX$265,MATCH($H$1,'файл остатки'!$A$5:$A$228,0),MATCH($B68,'файл остатки'!$A$5:$CX$5,0))</f>
        <v>#N/A</v>
      </c>
      <c r="BK68" s="225" t="e">
        <f t="shared" si="0"/>
        <v>#N/A</v>
      </c>
      <c r="BL68" s="254" t="e">
        <f>IF(BG$3='файл остатки'!$B$1,INDEX('файл остатки'!$A$5:$CX$265,MATCH($C$1,'файл остатки'!$A$5:$A$228,0),MATCH($B68,'файл остатки'!$A$5:$CX$5,0)),BE68+BF68-BG68-BI68)</f>
        <v>#N/A</v>
      </c>
      <c r="BM68" s="230"/>
      <c r="BN68" s="229" t="e">
        <f t="shared" si="1"/>
        <v>#N/A</v>
      </c>
      <c r="BO68" s="220"/>
      <c r="BP68" s="247" t="e">
        <f>IF(ISERROR(INDEX('файл остатки'!$A$5:$CX$265,MATCH(BP$2,'файл остатки'!$A$5:$A$228,0),MATCH($B68,'файл остатки'!$A$5:$CX$5,0))),INDEX('файл остатки'!$A$100:$CX$265,MATCH(BN$3,'файл остатки'!$A$100:$A$228,0),MATCH($B68,'файл остатки'!$A$5:$CX$5,0)),INDEX('файл остатки'!$A$5:$CX$265,MATCH(BP$2,'файл остатки'!$A$5:$A$228,0),MATCH($B68,'файл остатки'!$A$5:$CX$5,0)))</f>
        <v>#N/A</v>
      </c>
      <c r="BQ68" s="225" t="e">
        <f>INDEX('файл остатки'!$A$5:$CX$265,MATCH($H$1,'файл остатки'!$A$5:$A$228,0),MATCH($B68,'файл остатки'!$A$5:$CX$5,0))</f>
        <v>#N/A</v>
      </c>
      <c r="BR68" s="254" t="e">
        <f>IF(BN$3='файл остатки'!$B$1,INDEX('файл остатки'!$A$5:$CX$265,MATCH($C$1,'файл остатки'!$A$5:$A$228,0),MATCH($B68,'файл остатки'!$A$5:$CX$5,0)),BL68+BM68-BN68-BP68)</f>
        <v>#N/A</v>
      </c>
      <c r="BS68" s="230"/>
      <c r="BT68" s="229" t="e">
        <f t="shared" si="2"/>
        <v>#N/A</v>
      </c>
      <c r="BU68" s="220"/>
      <c r="BV68" s="247" t="e">
        <f>IF(ISERROR(INDEX('файл остатки'!$A$5:$CX$265,MATCH(BV$2,'файл остатки'!$A$5:$A$228,0),MATCH($B68,'файл остатки'!$A$5:$CX$5,0))),INDEX('файл остатки'!$A$100:$CX$265,MATCH(BT$3,'файл остатки'!$A$100:$A$228,0),MATCH($B68,'файл остатки'!$A$5:$CX$5,0)),INDEX('файл остатки'!$A$5:$CX$265,MATCH(BV$2,'файл остатки'!$A$5:$A$228,0),MATCH($B68,'файл остатки'!$A$5:$CX$5,0)))</f>
        <v>#N/A</v>
      </c>
      <c r="BW68" s="225" t="e">
        <f>INDEX('файл остатки'!$A$5:$CX$265,MATCH($H$1,'файл остатки'!$A$5:$A$228,0),MATCH($B68,'файл остатки'!$A$5:$CX$5,0))</f>
        <v>#N/A</v>
      </c>
      <c r="BX68" s="254" t="e">
        <f>IF(BT$3='файл остатки'!$B$1,INDEX('файл остатки'!$A$5:$CX$265,MATCH($C$1,'файл остатки'!$A$5:$A$228,0),MATCH($B68,'файл остатки'!$A$5:$CX$5,0)),BR68+BS68-BT68-BV68)</f>
        <v>#N/A</v>
      </c>
      <c r="BY68" s="230"/>
      <c r="BZ68" s="229" t="e">
        <f t="shared" si="3"/>
        <v>#N/A</v>
      </c>
      <c r="CA68" s="220"/>
      <c r="CB68" s="247" t="e">
        <f>IF(ISERROR(INDEX('файл остатки'!$A$5:$CX$265,MATCH(CB$2,'файл остатки'!$A$5:$A$228,0),MATCH($B68,'файл остатки'!$A$5:$CX$5,0))),INDEX('файл остатки'!$A$100:$CX$265,MATCH(BZ$3,'файл остатки'!$A$100:$A$228,0),MATCH($B68,'файл остатки'!$A$5:$CX$5,0)),INDEX('файл остатки'!$A$5:$CX$265,MATCH(CB$2,'файл остатки'!$A$5:$A$228,0),MATCH($B68,'файл остатки'!$A$5:$CX$5,0)))</f>
        <v>#N/A</v>
      </c>
      <c r="CC68" s="225" t="e">
        <f>INDEX('файл остатки'!$A$5:$CX$265,MATCH($H$1,'файл остатки'!$A$5:$A$228,0),MATCH($B68,'файл остатки'!$A$5:$CX$5,0))</f>
        <v>#N/A</v>
      </c>
      <c r="CD68" s="254" t="e">
        <f>IF(BZ$3='файл остатки'!$B$1,INDEX('файл остатки'!$A$5:$CX$265,MATCH($C$1,'файл остатки'!$A$5:$A$228,0),MATCH($B68,'файл остатки'!$A$5:$CX$5,0)),BX68+BY68-BZ68-CB68)</f>
        <v>#N/A</v>
      </c>
      <c r="CE68" s="230"/>
      <c r="CH68" s="229">
        <f t="shared" si="4"/>
        <v>-9451</v>
      </c>
      <c r="CI68" s="220"/>
      <c r="CJ68" s="229" t="e">
        <f t="shared" si="5"/>
        <v>#N/A</v>
      </c>
      <c r="CK68" s="220"/>
      <c r="CO68" s="235" t="e">
        <f>+INDEX('файл остатки'!$A$5:$CX$265,MATCH(CO$2,'файл остатки'!$A$5:$A$228,0),MATCH($B68,'файл остатки'!$A$5:$CX$5,0))</f>
        <v>#N/A</v>
      </c>
    </row>
    <row r="69" spans="1:93" ht="24" customHeight="1">
      <c r="A69" s="202" t="s">
        <v>88</v>
      </c>
      <c r="B69" s="214" t="s">
        <v>140</v>
      </c>
      <c r="C69" s="257" t="e">
        <f>INDEX('файл остатки'!$A$5:$CX$265,MATCH($C$1,'файл остатки'!$A$5:$A$228,0),MATCH(B69,'файл остатки'!$A$5:$CX$5,0))</f>
        <v>#N/A</v>
      </c>
      <c r="D69" s="261"/>
      <c r="E69" s="229"/>
      <c r="F69" s="220"/>
      <c r="G69" s="247" t="e">
        <f>IF(ISERROR(INDEX('файл остатки'!$A$5:$CX$265,MATCH(G$2,'файл остатки'!$A$5:$A$228,0),MATCH($B69,'файл остатки'!$A$5:$CX$5,0))),INDEX('файл остатки'!$A$100:$CX$265,MATCH(E$3,'файл остатки'!$A$100:$A$228,0),MATCH($B69,'файл остатки'!$A$5:$CX$5,0)),INDEX('файл остатки'!$A$5:$CX$265,MATCH(G$2,'файл остатки'!$A$5:$A$228,0),MATCH($B69,'файл остатки'!$A$5:$CX$5,0)))</f>
        <v>#N/A</v>
      </c>
      <c r="H69" s="225" t="e">
        <f>INDEX('файл остатки'!$A$5:$CX$265,MATCH($H$1,'файл остатки'!$A$5:$A$228,0),MATCH($B69,'файл остатки'!$A$5:$CX$5,0))</f>
        <v>#N/A</v>
      </c>
      <c r="I69" s="254" t="e">
        <f>IF(E$3='файл остатки'!$B$1,INDEX('файл остатки'!$A$5:$CX$265,MATCH($C$1,'файл остатки'!$A$5:$A$228,0),MATCH($B69,'файл остатки'!$A$5:$CX$5,0)),C69+D69-E69-G69)</f>
        <v>#N/A</v>
      </c>
      <c r="J69" s="230"/>
      <c r="K69" s="229"/>
      <c r="L69" s="220"/>
      <c r="M69" s="247" t="e">
        <f>IF(ISERROR(INDEX('файл остатки'!$A$5:$CX$265,MATCH(M$2,'файл остатки'!$A$5:$A$228,0),MATCH($B69,'файл остатки'!$A$5:$CX$5,0))),INDEX('файл остатки'!$A$100:$CX$265,MATCH(K$3,'файл остатки'!$A$100:$A$228,0),MATCH($B69,'файл остатки'!$A$5:$CX$5,0)),INDEX('файл остатки'!$A$5:$CX$265,MATCH(M$2,'файл остатки'!$A$5:$A$228,0),MATCH($B69,'файл остатки'!$A$5:$CX$5,0)))</f>
        <v>#N/A</v>
      </c>
      <c r="N69" s="225" t="e">
        <f>INDEX('файл остатки'!$A$5:$CX$265,MATCH($H$1,'файл остатки'!$A$5:$A$228,0),MATCH($B69,'файл остатки'!$A$5:$CX$5,0))</f>
        <v>#N/A</v>
      </c>
      <c r="O69" s="254" t="e">
        <f>IF(K$3='файл остатки'!$B$1,INDEX('файл остатки'!$A$5:$CX$265,MATCH($C$1,'файл остатки'!$A$5:$A$228,0),MATCH($B69,'файл остатки'!$A$5:$CX$5,0)),I69+J69-K69-M69)</f>
        <v>#N/A</v>
      </c>
      <c r="P69" s="230"/>
      <c r="Q69" s="229"/>
      <c r="R69" s="220"/>
      <c r="S69" s="247" t="e">
        <f>IF(ISERROR(INDEX('файл остатки'!$A$5:$CX$265,MATCH(S$2,'файл остатки'!$A$5:$A$228,0),MATCH($B69,'файл остатки'!$A$5:$CX$5,0))),INDEX('файл остатки'!$A$100:$CX$265,MATCH(Q$3,'файл остатки'!$A$100:$A$228,0),MATCH($B69,'файл остатки'!$A$5:$CX$5,0)),INDEX('файл остатки'!$A$5:$CX$265,MATCH(S$2,'файл остатки'!$A$5:$A$228,0),MATCH($B69,'файл остатки'!$A$5:$CX$5,0)))</f>
        <v>#N/A</v>
      </c>
      <c r="T69" s="225" t="e">
        <f>INDEX('файл остатки'!$A$5:$CX$265,MATCH($H$1,'файл остатки'!$A$5:$A$228,0),MATCH($B69,'файл остатки'!$A$5:$CX$5,0))</f>
        <v>#N/A</v>
      </c>
      <c r="U69" s="254" t="e">
        <f>IF(Q$3='файл остатки'!$B$1,INDEX('файл остатки'!$A$5:$CX$265,MATCH($C$1,'файл остатки'!$A$5:$A$228,0),MATCH($B69,'файл остатки'!$A$5:$CX$5,0)),O69+P69-Q69-S69)</f>
        <v>#N/A</v>
      </c>
      <c r="V69" s="230"/>
      <c r="W69" s="229"/>
      <c r="X69" s="220"/>
      <c r="Y69" s="247" t="e">
        <f>IF(ISERROR(INDEX('файл остатки'!$A$5:$CX$265,MATCH(Y$2,'файл остатки'!$A$5:$A$228,0),MATCH($B69,'файл остатки'!$A$5:$CX$5,0))),INDEX('файл остатки'!$A$100:$CX$265,MATCH(W$3,'файл остатки'!$A$100:$A$228,0),MATCH($B69,'файл остатки'!$A$5:$CX$5,0)),INDEX('файл остатки'!$A$5:$CX$265,MATCH(Y$2,'файл остатки'!$A$5:$A$228,0),MATCH($B69,'файл остатки'!$A$5:$CX$5,0)))</f>
        <v>#N/A</v>
      </c>
      <c r="Z69" s="225" t="e">
        <f>INDEX('файл остатки'!$A$5:$CX$265,MATCH($H$1,'файл остатки'!$A$5:$A$228,0),MATCH($B69,'файл остатки'!$A$5:$CX$5,0))</f>
        <v>#N/A</v>
      </c>
      <c r="AA69" s="254" t="e">
        <f>IF(W$3='файл остатки'!$B$1,INDEX('файл остатки'!$A$5:$CX$265,MATCH($C$1,'файл остатки'!$A$5:$A$228,0),MATCH($B69,'файл остатки'!$A$5:$CX$5,0)),U69+V69-W69-Y69)</f>
        <v>#N/A</v>
      </c>
      <c r="AB69" s="230"/>
      <c r="AC69" s="229"/>
      <c r="AD69" s="220"/>
      <c r="AE69" s="247" t="e">
        <f>IF(ISERROR(INDEX('файл остатки'!$A$5:$CX$265,MATCH(AE$2,'файл остатки'!$A$5:$A$228,0),MATCH($B69,'файл остатки'!$A$5:$CX$5,0))),INDEX('файл остатки'!$A$100:$CX$265,MATCH(AC$3,'файл остатки'!$A$100:$A$228,0),MATCH($B69,'файл остатки'!$A$5:$CX$5,0)),INDEX('файл остатки'!$A$5:$CX$265,MATCH(AE$2,'файл остатки'!$A$5:$A$228,0),MATCH($B69,'файл остатки'!$A$5:$CX$5,0)))</f>
        <v>#N/A</v>
      </c>
      <c r="AF69" s="225" t="e">
        <f>INDEX('файл остатки'!$A$5:$CX$265,MATCH($H$1,'файл остатки'!$A$5:$A$228,0),MATCH($B69,'файл остатки'!$A$5:$CX$5,0))</f>
        <v>#N/A</v>
      </c>
      <c r="AG69" s="254" t="e">
        <f>IF(AC$3='файл остатки'!$B$1,INDEX('файл остатки'!$A$5:$CX$265,MATCH($C$1,'файл остатки'!$A$5:$A$228,0),MATCH($B69,'файл остатки'!$A$5:$CX$5,0)),AA69+AB69-AC69-AE69)</f>
        <v>#N/A</v>
      </c>
      <c r="AH69" s="230"/>
      <c r="AI69" s="229"/>
      <c r="AJ69" s="220"/>
      <c r="AK69" s="247" t="e">
        <f>IF(ISERROR(INDEX('файл остатки'!$A$5:$CX$265,MATCH(AK$2,'файл остатки'!$A$5:$A$228,0),MATCH($B69,'файл остатки'!$A$5:$CX$5,0))),INDEX('файл остатки'!$A$100:$CX$265,MATCH(AI$3,'файл остатки'!$A$100:$A$228,0),MATCH($B69,'файл остатки'!$A$5:$CX$5,0)),INDEX('файл остатки'!$A$5:$CX$265,MATCH(AK$2,'файл остатки'!$A$5:$A$228,0),MATCH($B69,'файл остатки'!$A$5:$CX$5,0)))</f>
        <v>#N/A</v>
      </c>
      <c r="AL69" s="225" t="e">
        <f>INDEX('файл остатки'!$A$5:$CX$265,MATCH($H$1,'файл остатки'!$A$5:$A$228,0),MATCH($B69,'файл остатки'!$A$5:$CX$5,0))</f>
        <v>#N/A</v>
      </c>
      <c r="AM69" s="254" t="e">
        <f>IF(AI$3='файл остатки'!$B$1,INDEX('файл остатки'!$A$5:$CX$265,MATCH($C$1,'файл остатки'!$A$5:$A$228,0),MATCH($B69,'файл остатки'!$A$5:$CX$5,0)),AG69+AH69-AI69-AK69)</f>
        <v>#N/A</v>
      </c>
      <c r="AN69" s="230"/>
      <c r="AO69" s="229"/>
      <c r="AP69" s="220"/>
      <c r="AQ69" s="247" t="e">
        <f>IF(ISERROR(INDEX('файл остатки'!$A$5:$CX$265,MATCH(AQ$2,'файл остатки'!$A$5:$A$228,0),MATCH($B69,'файл остатки'!$A$5:$CX$5,0))),INDEX('файл остатки'!$A$100:$CX$265,MATCH(AO$3,'файл остатки'!$A$100:$A$228,0),MATCH($B69,'файл остатки'!$A$5:$CX$5,0)),INDEX('файл остатки'!$A$5:$CX$265,MATCH(AQ$2,'файл остатки'!$A$5:$A$228,0),MATCH($B69,'файл остатки'!$A$5:$CX$5,0)))</f>
        <v>#N/A</v>
      </c>
      <c r="AR69" s="225" t="e">
        <f>INDEX('файл остатки'!$A$5:$CX$265,MATCH($H$1,'файл остатки'!$A$5:$A$228,0),MATCH($B69,'файл остатки'!$A$5:$CX$5,0))</f>
        <v>#N/A</v>
      </c>
      <c r="AS69" s="254" t="e">
        <f>IF(AO$3='файл остатки'!$B$1,INDEX('файл остатки'!$A$5:$CX$265,MATCH($C$1,'файл остатки'!$A$5:$A$228,0),MATCH($B69,'файл остатки'!$A$5:$CX$5,0)),AM69+AN69-AO69-AQ69)</f>
        <v>#N/A</v>
      </c>
      <c r="AT69" s="230"/>
      <c r="AU69" s="229"/>
      <c r="AV69" s="220"/>
      <c r="AW69" s="247" t="e">
        <f>IF(ISERROR(INDEX('файл остатки'!$A$5:$CX$265,MATCH(AW$2,'файл остатки'!$A$5:$A$228,0),MATCH($B69,'файл остатки'!$A$5:$CX$5,0))),INDEX('файл остатки'!$A$100:$CX$265,MATCH(AU$3,'файл остатки'!$A$100:$A$228,0),MATCH($B69,'файл остатки'!$A$5:$CX$5,0)),INDEX('файл остатки'!$A$5:$CX$265,MATCH(AW$2,'файл остатки'!$A$5:$A$228,0),MATCH($B69,'файл остатки'!$A$5:$CX$5,0)))</f>
        <v>#N/A</v>
      </c>
      <c r="AX69" s="225" t="e">
        <f>INDEX('файл остатки'!$A$5:$CX$265,MATCH($H$1,'файл остатки'!$A$5:$A$228,0),MATCH($B69,'файл остатки'!$A$5:$CX$5,0))</f>
        <v>#N/A</v>
      </c>
      <c r="AY69" s="254" t="e">
        <f>IF(AU$3='файл остатки'!$B$1,INDEX('файл остатки'!$A$5:$CX$265,MATCH($C$1,'файл остатки'!$A$5:$A$228,0),MATCH($B69,'файл остатки'!$A$5:$CX$5,0)),AS69+AT69-AU69-AW69)</f>
        <v>#N/A</v>
      </c>
      <c r="AZ69" s="230"/>
      <c r="BA69" s="229"/>
      <c r="BB69" s="220"/>
      <c r="BC69" s="247" t="e">
        <f>IF(ISERROR(INDEX('файл остатки'!$A$5:$CX$265,MATCH(BC$2,'файл остатки'!$A$5:$A$228,0),MATCH($B69,'файл остатки'!$A$5:$CX$5,0))),INDEX('файл остатки'!$A$100:$CX$265,MATCH(BA$3,'файл остатки'!$A$100:$A$228,0),MATCH($B69,'файл остатки'!$A$5:$CX$5,0)),INDEX('файл остатки'!$A$5:$CX$265,MATCH(BC$2,'файл остатки'!$A$5:$A$228,0),MATCH($B69,'файл остатки'!$A$5:$CX$5,0)))</f>
        <v>#N/A</v>
      </c>
      <c r="BD69" s="225" t="e">
        <f>INDEX('файл остатки'!$A$5:$CX$265,MATCH($H$1,'файл остатки'!$A$5:$A$228,0),MATCH($B69,'файл остатки'!$A$5:$CX$5,0))</f>
        <v>#N/A</v>
      </c>
      <c r="BE69" s="254" t="e">
        <f>IF(BA$3='файл остатки'!$B$1,INDEX('файл остатки'!$A$5:$CX$265,MATCH($C$1,'файл остатки'!$A$5:$A$228,0),MATCH($B69,'файл остатки'!$A$5:$CX$5,0)),AY69+AZ69-BA69-BC69)</f>
        <v>#N/A</v>
      </c>
      <c r="BF69" s="230"/>
      <c r="BG69" s="229"/>
      <c r="BH69" s="220"/>
      <c r="BI69" s="247" t="e">
        <f>IF(ISERROR(INDEX('файл остатки'!$A$5:$CX$265,MATCH(BI$2,'файл остатки'!$A$5:$A$228,0),MATCH($B69,'файл остатки'!$A$5:$CX$5,0))),INDEX('файл остатки'!$A$100:$CX$265,MATCH(BG$3,'файл остатки'!$A$100:$A$228,0),MATCH($B69,'файл остатки'!$A$5:$CX$5,0)),INDEX('файл остатки'!$A$5:$CX$265,MATCH(BI$2,'файл остатки'!$A$5:$A$228,0),MATCH($B69,'файл остатки'!$A$5:$CX$5,0)))</f>
        <v>#N/A</v>
      </c>
      <c r="BJ69" s="225" t="e">
        <f>INDEX('файл остатки'!$A$5:$CX$265,MATCH($H$1,'файл остатки'!$A$5:$A$228,0),MATCH($B69,'файл остатки'!$A$5:$CX$5,0))</f>
        <v>#N/A</v>
      </c>
      <c r="BK69" s="225" t="e">
        <f t="shared" si="0"/>
        <v>#N/A</v>
      </c>
      <c r="BL69" s="254" t="e">
        <f>IF(BG$3='файл остатки'!$B$1,INDEX('файл остатки'!$A$5:$CX$265,MATCH($C$1,'файл остатки'!$A$5:$A$228,0),MATCH($B69,'файл остатки'!$A$5:$CX$5,0)),BE69+BF69-BG69-BI69)</f>
        <v>#N/A</v>
      </c>
      <c r="BM69" s="230"/>
      <c r="BN69" s="229" t="e">
        <f t="shared" si="1"/>
        <v>#N/A</v>
      </c>
      <c r="BO69" s="220"/>
      <c r="BP69" s="247" t="e">
        <f>IF(ISERROR(INDEX('файл остатки'!$A$5:$CX$265,MATCH(BP$2,'файл остатки'!$A$5:$A$228,0),MATCH($B69,'файл остатки'!$A$5:$CX$5,0))),INDEX('файл остатки'!$A$100:$CX$265,MATCH(BN$3,'файл остатки'!$A$100:$A$228,0),MATCH($B69,'файл остатки'!$A$5:$CX$5,0)),INDEX('файл остатки'!$A$5:$CX$265,MATCH(BP$2,'файл остатки'!$A$5:$A$228,0),MATCH($B69,'файл остатки'!$A$5:$CX$5,0)))</f>
        <v>#N/A</v>
      </c>
      <c r="BQ69" s="225" t="e">
        <f>INDEX('файл остатки'!$A$5:$CX$265,MATCH($H$1,'файл остатки'!$A$5:$A$228,0),MATCH($B69,'файл остатки'!$A$5:$CX$5,0))</f>
        <v>#N/A</v>
      </c>
      <c r="BR69" s="254" t="e">
        <f>IF(BN$3='файл остатки'!$B$1,INDEX('файл остатки'!$A$5:$CX$265,MATCH($C$1,'файл остатки'!$A$5:$A$228,0),MATCH($B69,'файл остатки'!$A$5:$CX$5,0)),BL69+BM69-BN69-BP69)</f>
        <v>#N/A</v>
      </c>
      <c r="BS69" s="230"/>
      <c r="BT69" s="229" t="e">
        <f t="shared" si="2"/>
        <v>#N/A</v>
      </c>
      <c r="BU69" s="220"/>
      <c r="BV69" s="247" t="e">
        <f>IF(ISERROR(INDEX('файл остатки'!$A$5:$CX$265,MATCH(BV$2,'файл остатки'!$A$5:$A$228,0),MATCH($B69,'файл остатки'!$A$5:$CX$5,0))),INDEX('файл остатки'!$A$100:$CX$265,MATCH(BT$3,'файл остатки'!$A$100:$A$228,0),MATCH($B69,'файл остатки'!$A$5:$CX$5,0)),INDEX('файл остатки'!$A$5:$CX$265,MATCH(BV$2,'файл остатки'!$A$5:$A$228,0),MATCH($B69,'файл остатки'!$A$5:$CX$5,0)))</f>
        <v>#N/A</v>
      </c>
      <c r="BW69" s="225" t="e">
        <f>INDEX('файл остатки'!$A$5:$CX$265,MATCH($H$1,'файл остатки'!$A$5:$A$228,0),MATCH($B69,'файл остатки'!$A$5:$CX$5,0))</f>
        <v>#N/A</v>
      </c>
      <c r="BX69" s="254" t="e">
        <f>IF(BT$3='файл остатки'!$B$1,INDEX('файл остатки'!$A$5:$CX$265,MATCH($C$1,'файл остатки'!$A$5:$A$228,0),MATCH($B69,'файл остатки'!$A$5:$CX$5,0)),BR69+BS69-BT69-BV69)</f>
        <v>#N/A</v>
      </c>
      <c r="BY69" s="230"/>
      <c r="BZ69" s="229" t="e">
        <f t="shared" si="3"/>
        <v>#N/A</v>
      </c>
      <c r="CA69" s="220"/>
      <c r="CB69" s="247" t="e">
        <f>IF(ISERROR(INDEX('файл остатки'!$A$5:$CX$265,MATCH(CB$2,'файл остатки'!$A$5:$A$228,0),MATCH($B69,'файл остатки'!$A$5:$CX$5,0))),INDEX('файл остатки'!$A$100:$CX$265,MATCH(BZ$3,'файл остатки'!$A$100:$A$228,0),MATCH($B69,'файл остатки'!$A$5:$CX$5,0)),INDEX('файл остатки'!$A$5:$CX$265,MATCH(CB$2,'файл остатки'!$A$5:$A$228,0),MATCH($B69,'файл остатки'!$A$5:$CX$5,0)))</f>
        <v>#N/A</v>
      </c>
      <c r="CC69" s="225" t="e">
        <f>INDEX('файл остатки'!$A$5:$CX$265,MATCH($H$1,'файл остатки'!$A$5:$A$228,0),MATCH($B69,'файл остатки'!$A$5:$CX$5,0))</f>
        <v>#N/A</v>
      </c>
      <c r="CD69" s="254" t="e">
        <f>IF(BZ$3='файл остатки'!$B$1,INDEX('файл остатки'!$A$5:$CX$265,MATCH($C$1,'файл остатки'!$A$5:$A$228,0),MATCH($B69,'файл остатки'!$A$5:$CX$5,0)),BX69+BY69-BZ69-CB69)</f>
        <v>#N/A</v>
      </c>
      <c r="CE69" s="230"/>
      <c r="CH69" s="229">
        <f t="shared" si="4"/>
        <v>0</v>
      </c>
      <c r="CI69" s="220"/>
      <c r="CJ69" s="229" t="e">
        <f t="shared" si="5"/>
        <v>#N/A</v>
      </c>
      <c r="CK69" s="220"/>
      <c r="CO69" s="235" t="e">
        <f>+INDEX('файл остатки'!$A$5:$CX$265,MATCH(CO$2,'файл остатки'!$A$5:$A$228,0),MATCH($B69,'файл остатки'!$A$5:$CX$5,0))</f>
        <v>#N/A</v>
      </c>
    </row>
    <row r="70" spans="1:93" ht="24" customHeight="1">
      <c r="A70" s="202" t="s">
        <v>19</v>
      </c>
      <c r="B70" s="214" t="s">
        <v>87</v>
      </c>
      <c r="C70" s="257">
        <f>INDEX('файл остатки'!$A$5:$CX$265,MATCH($C$1,'файл остатки'!$A$5:$A$228,0),MATCH(B70,'файл остатки'!$A$5:$CX$5,0))</f>
        <v>79.919999999999987</v>
      </c>
      <c r="D70" s="261"/>
      <c r="E70" s="229">
        <v>-300</v>
      </c>
      <c r="F70" s="220"/>
      <c r="G70" s="247" t="e">
        <f>IF(ISERROR(INDEX('файл остатки'!$A$5:$CX$265,MATCH(G$2,'файл остатки'!$A$5:$A$228,0),MATCH($B70,'файл остатки'!$A$5:$CX$5,0))),INDEX('файл остатки'!$A$100:$CX$265,MATCH(E$3,'файл остатки'!$A$100:$A$228,0),MATCH($B70,'файл остатки'!$A$5:$CX$5,0)),INDEX('файл остатки'!$A$5:$CX$265,MATCH(G$2,'файл остатки'!$A$5:$A$228,0),MATCH($B70,'файл остатки'!$A$5:$CX$5,0)))</f>
        <v>#N/A</v>
      </c>
      <c r="H70" s="225">
        <f>INDEX('файл остатки'!$A$5:$CX$265,MATCH($H$1,'файл остатки'!$A$5:$A$228,0),MATCH($B70,'файл остатки'!$A$5:$CX$5,0))</f>
        <v>655.99238095238093</v>
      </c>
      <c r="I70" s="254" t="e">
        <f>IF(E$3='файл остатки'!$B$1,INDEX('файл остатки'!$A$5:$CX$265,MATCH($C$1,'файл остатки'!$A$5:$A$228,0),MATCH($B70,'файл остатки'!$A$5:$CX$5,0)),C70+D70-E70-G70)</f>
        <v>#N/A</v>
      </c>
      <c r="J70" s="230"/>
      <c r="K70" s="229"/>
      <c r="L70" s="220"/>
      <c r="M70" s="247" t="e">
        <f>IF(ISERROR(INDEX('файл остатки'!$A$5:$CX$265,MATCH(M$2,'файл остатки'!$A$5:$A$228,0),MATCH($B70,'файл остатки'!$A$5:$CX$5,0))),INDEX('файл остатки'!$A$100:$CX$265,MATCH(K$3,'файл остатки'!$A$100:$A$228,0),MATCH($B70,'файл остатки'!$A$5:$CX$5,0)),INDEX('файл остатки'!$A$5:$CX$265,MATCH(M$2,'файл остатки'!$A$5:$A$228,0),MATCH($B70,'файл остатки'!$A$5:$CX$5,0)))</f>
        <v>#N/A</v>
      </c>
      <c r="N70" s="225">
        <f>INDEX('файл остатки'!$A$5:$CX$265,MATCH($H$1,'файл остатки'!$A$5:$A$228,0),MATCH($B70,'файл остатки'!$A$5:$CX$5,0))</f>
        <v>655.99238095238093</v>
      </c>
      <c r="O70" s="254" t="e">
        <f>IF(K$3='файл остатки'!$B$1,INDEX('файл остатки'!$A$5:$CX$265,MATCH($C$1,'файл остатки'!$A$5:$A$228,0),MATCH($B70,'файл остатки'!$A$5:$CX$5,0)),I70+J70-K70-M70)</f>
        <v>#N/A</v>
      </c>
      <c r="P70" s="230">
        <v>9</v>
      </c>
      <c r="Q70" s="229"/>
      <c r="R70" s="220"/>
      <c r="S70" s="247" t="e">
        <f>IF(ISERROR(INDEX('файл остатки'!$A$5:$CX$265,MATCH(S$2,'файл остатки'!$A$5:$A$228,0),MATCH($B70,'файл остатки'!$A$5:$CX$5,0))),INDEX('файл остатки'!$A$100:$CX$265,MATCH(Q$3,'файл остатки'!$A$100:$A$228,0),MATCH($B70,'файл остатки'!$A$5:$CX$5,0)),INDEX('файл остатки'!$A$5:$CX$265,MATCH(S$2,'файл остатки'!$A$5:$A$228,0),MATCH($B70,'файл остатки'!$A$5:$CX$5,0)))</f>
        <v>#N/A</v>
      </c>
      <c r="T70" s="225">
        <f>INDEX('файл остатки'!$A$5:$CX$265,MATCH($H$1,'файл остатки'!$A$5:$A$228,0),MATCH($B70,'файл остатки'!$A$5:$CX$5,0))</f>
        <v>655.99238095238093</v>
      </c>
      <c r="U70" s="254" t="e">
        <f>IF(Q$3='файл остатки'!$B$1,INDEX('файл остатки'!$A$5:$CX$265,MATCH($C$1,'файл остатки'!$A$5:$A$228,0),MATCH($B70,'файл остатки'!$A$5:$CX$5,0)),O70+P70-Q70-S70)</f>
        <v>#N/A</v>
      </c>
      <c r="V70" s="230"/>
      <c r="W70" s="229">
        <v>-100</v>
      </c>
      <c r="X70" s="220"/>
      <c r="Y70" s="247" t="e">
        <f>IF(ISERROR(INDEX('файл остатки'!$A$5:$CX$265,MATCH(Y$2,'файл остатки'!$A$5:$A$228,0),MATCH($B70,'файл остатки'!$A$5:$CX$5,0))),INDEX('файл остатки'!$A$100:$CX$265,MATCH(W$3,'файл остатки'!$A$100:$A$228,0),MATCH($B70,'файл остатки'!$A$5:$CX$5,0)),INDEX('файл остатки'!$A$5:$CX$265,MATCH(Y$2,'файл остатки'!$A$5:$A$228,0),MATCH($B70,'файл остатки'!$A$5:$CX$5,0)))</f>
        <v>#N/A</v>
      </c>
      <c r="Z70" s="225">
        <f>INDEX('файл остатки'!$A$5:$CX$265,MATCH($H$1,'файл остатки'!$A$5:$A$228,0),MATCH($B70,'файл остатки'!$A$5:$CX$5,0))</f>
        <v>655.99238095238093</v>
      </c>
      <c r="AA70" s="254" t="e">
        <f>IF(W$3='файл остатки'!$B$1,INDEX('файл остатки'!$A$5:$CX$265,MATCH($C$1,'файл остатки'!$A$5:$A$228,0),MATCH($B70,'файл остатки'!$A$5:$CX$5,0)),U70+V70-W70-Y70)</f>
        <v>#N/A</v>
      </c>
      <c r="AB70" s="230"/>
      <c r="AC70" s="229"/>
      <c r="AD70" s="220"/>
      <c r="AE70" s="247" t="e">
        <f>IF(ISERROR(INDEX('файл остатки'!$A$5:$CX$265,MATCH(AE$2,'файл остатки'!$A$5:$A$228,0),MATCH($B70,'файл остатки'!$A$5:$CX$5,0))),INDEX('файл остатки'!$A$100:$CX$265,MATCH(AC$3,'файл остатки'!$A$100:$A$228,0),MATCH($B70,'файл остатки'!$A$5:$CX$5,0)),INDEX('файл остатки'!$A$5:$CX$265,MATCH(AE$2,'файл остатки'!$A$5:$A$228,0),MATCH($B70,'файл остатки'!$A$5:$CX$5,0)))</f>
        <v>#N/A</v>
      </c>
      <c r="AF70" s="225">
        <f>INDEX('файл остатки'!$A$5:$CX$265,MATCH($H$1,'файл остатки'!$A$5:$A$228,0),MATCH($B70,'файл остатки'!$A$5:$CX$5,0))</f>
        <v>655.99238095238093</v>
      </c>
      <c r="AG70" s="254" t="e">
        <f>IF(AC$3='файл остатки'!$B$1,INDEX('файл остатки'!$A$5:$CX$265,MATCH($C$1,'файл остатки'!$A$5:$A$228,0),MATCH($B70,'файл остатки'!$A$5:$CX$5,0)),AA70+AB70-AC70-AE70)</f>
        <v>#N/A</v>
      </c>
      <c r="AH70" s="230"/>
      <c r="AI70" s="229">
        <v>-200</v>
      </c>
      <c r="AJ70" s="220"/>
      <c r="AK70" s="247" t="e">
        <f>IF(ISERROR(INDEX('файл остатки'!$A$5:$CX$265,MATCH(AK$2,'файл остатки'!$A$5:$A$228,0),MATCH($B70,'файл остатки'!$A$5:$CX$5,0))),INDEX('файл остатки'!$A$100:$CX$265,MATCH(AI$3,'файл остатки'!$A$100:$A$228,0),MATCH($B70,'файл остатки'!$A$5:$CX$5,0)),INDEX('файл остатки'!$A$5:$CX$265,MATCH(AK$2,'файл остатки'!$A$5:$A$228,0),MATCH($B70,'файл остатки'!$A$5:$CX$5,0)))</f>
        <v>#N/A</v>
      </c>
      <c r="AL70" s="225">
        <f>INDEX('файл остатки'!$A$5:$CX$265,MATCH($H$1,'файл остатки'!$A$5:$A$228,0),MATCH($B70,'файл остатки'!$A$5:$CX$5,0))</f>
        <v>655.99238095238093</v>
      </c>
      <c r="AM70" s="254" t="e">
        <f>IF(AI$3='файл остатки'!$B$1,INDEX('файл остатки'!$A$5:$CX$265,MATCH($C$1,'файл остатки'!$A$5:$A$228,0),MATCH($B70,'файл остатки'!$A$5:$CX$5,0)),AG70+AH70-AI70-AK70)</f>
        <v>#N/A</v>
      </c>
      <c r="AN70" s="230"/>
      <c r="AO70" s="229"/>
      <c r="AP70" s="220"/>
      <c r="AQ70" s="247" t="e">
        <f>IF(ISERROR(INDEX('файл остатки'!$A$5:$CX$265,MATCH(AQ$2,'файл остатки'!$A$5:$A$228,0),MATCH($B70,'файл остатки'!$A$5:$CX$5,0))),INDEX('файл остатки'!$A$100:$CX$265,MATCH(AO$3,'файл остатки'!$A$100:$A$228,0),MATCH($B70,'файл остатки'!$A$5:$CX$5,0)),INDEX('файл остатки'!$A$5:$CX$265,MATCH(AQ$2,'файл остатки'!$A$5:$A$228,0),MATCH($B70,'файл остатки'!$A$5:$CX$5,0)))</f>
        <v>#N/A</v>
      </c>
      <c r="AR70" s="225">
        <f>INDEX('файл остатки'!$A$5:$CX$265,MATCH($H$1,'файл остатки'!$A$5:$A$228,0),MATCH($B70,'файл остатки'!$A$5:$CX$5,0))</f>
        <v>655.99238095238093</v>
      </c>
      <c r="AS70" s="254" t="e">
        <f>IF(AO$3='файл остатки'!$B$1,INDEX('файл остатки'!$A$5:$CX$265,MATCH($C$1,'файл остатки'!$A$5:$A$228,0),MATCH($B70,'файл остатки'!$A$5:$CX$5,0)),AM70+AN70-AO70-AQ70)</f>
        <v>#N/A</v>
      </c>
      <c r="AT70" s="230"/>
      <c r="AU70" s="229">
        <v>-110</v>
      </c>
      <c r="AV70" s="220"/>
      <c r="AW70" s="247" t="e">
        <f>IF(ISERROR(INDEX('файл остатки'!$A$5:$CX$265,MATCH(AW$2,'файл остатки'!$A$5:$A$228,0),MATCH($B70,'файл остатки'!$A$5:$CX$5,0))),INDEX('файл остатки'!$A$100:$CX$265,MATCH(AU$3,'файл остатки'!$A$100:$A$228,0),MATCH($B70,'файл остатки'!$A$5:$CX$5,0)),INDEX('файл остатки'!$A$5:$CX$265,MATCH(AW$2,'файл остатки'!$A$5:$A$228,0),MATCH($B70,'файл остатки'!$A$5:$CX$5,0)))</f>
        <v>#N/A</v>
      </c>
      <c r="AX70" s="225">
        <f>INDEX('файл остатки'!$A$5:$CX$265,MATCH($H$1,'файл остатки'!$A$5:$A$228,0),MATCH($B70,'файл остатки'!$A$5:$CX$5,0))</f>
        <v>655.99238095238093</v>
      </c>
      <c r="AY70" s="254" t="e">
        <f>IF(AU$3='файл остатки'!$B$1,INDEX('файл остатки'!$A$5:$CX$265,MATCH($C$1,'файл остатки'!$A$5:$A$228,0),MATCH($B70,'файл остатки'!$A$5:$CX$5,0)),AS70+AT70-AU70-AW70)</f>
        <v>#N/A</v>
      </c>
      <c r="AZ70" s="230"/>
      <c r="BA70" s="229"/>
      <c r="BB70" s="220"/>
      <c r="BC70" s="247" t="e">
        <f>IF(ISERROR(INDEX('файл остатки'!$A$5:$CX$265,MATCH(BC$2,'файл остатки'!$A$5:$A$228,0),MATCH($B70,'файл остатки'!$A$5:$CX$5,0))),INDEX('файл остатки'!$A$100:$CX$265,MATCH(BA$3,'файл остатки'!$A$100:$A$228,0),MATCH($B70,'файл остатки'!$A$5:$CX$5,0)),INDEX('файл остатки'!$A$5:$CX$265,MATCH(BC$2,'файл остатки'!$A$5:$A$228,0),MATCH($B70,'файл остатки'!$A$5:$CX$5,0)))</f>
        <v>#N/A</v>
      </c>
      <c r="BD70" s="225">
        <f>INDEX('файл остатки'!$A$5:$CX$265,MATCH($H$1,'файл остатки'!$A$5:$A$228,0),MATCH($B70,'файл остатки'!$A$5:$CX$5,0))</f>
        <v>655.99238095238093</v>
      </c>
      <c r="BE70" s="254" t="e">
        <f>IF(BA$3='файл остатки'!$B$1,INDEX('файл остатки'!$A$5:$CX$265,MATCH($C$1,'файл остатки'!$A$5:$A$228,0),MATCH($B70,'файл остатки'!$A$5:$CX$5,0)),AY70+AZ70-BA70-BC70)</f>
        <v>#N/A</v>
      </c>
      <c r="BF70" s="230"/>
      <c r="BG70" s="229">
        <v>-200</v>
      </c>
      <c r="BH70" s="220"/>
      <c r="BI70" s="247" t="e">
        <f>IF(ISERROR(INDEX('файл остатки'!$A$5:$CX$265,MATCH(BI$2,'файл остатки'!$A$5:$A$228,0),MATCH($B70,'файл остатки'!$A$5:$CX$5,0))),INDEX('файл остатки'!$A$100:$CX$265,MATCH(BG$3,'файл остатки'!$A$100:$A$228,0),MATCH($B70,'файл остатки'!$A$5:$CX$5,0)),INDEX('файл остатки'!$A$5:$CX$265,MATCH(BI$2,'файл остатки'!$A$5:$A$228,0),MATCH($B70,'файл остатки'!$A$5:$CX$5,0)))</f>
        <v>#N/A</v>
      </c>
      <c r="BJ70" s="225">
        <f>INDEX('файл остатки'!$A$5:$CX$265,MATCH($H$1,'файл остатки'!$A$5:$A$228,0),MATCH($B70,'файл остатки'!$A$5:$CX$5,0))</f>
        <v>655.99238095238093</v>
      </c>
      <c r="BK70" s="225" t="e">
        <f t="shared" si="0"/>
        <v>#N/A</v>
      </c>
      <c r="BL70" s="254" t="e">
        <f>IF(BG$3='файл остатки'!$B$1,INDEX('файл остатки'!$A$5:$CX$265,MATCH($C$1,'файл остатки'!$A$5:$A$228,0),MATCH($B70,'файл остатки'!$A$5:$CX$5,0)),BE70+BF70-BG70-BI70)</f>
        <v>#N/A</v>
      </c>
      <c r="BM70" s="230"/>
      <c r="BN70" s="229">
        <f t="shared" si="1"/>
        <v>-417.92439682539657</v>
      </c>
      <c r="BO70" s="220"/>
      <c r="BP70" s="247">
        <f>IF(ISERROR(INDEX('файл остатки'!$A$5:$CX$265,MATCH(BP$2,'файл остатки'!$A$5:$A$228,0),MATCH($B70,'файл остатки'!$A$5:$CX$5,0))),INDEX('файл остатки'!$A$100:$CX$265,MATCH(BN$3,'файл остатки'!$A$100:$A$228,0),MATCH($B70,'файл остатки'!$A$5:$CX$5,0)),INDEX('файл остатки'!$A$5:$CX$265,MATCH(BP$2,'файл остатки'!$A$5:$A$228,0),MATCH($B70,'файл остатки'!$A$5:$CX$5,0)))</f>
        <v>417.92439682539657</v>
      </c>
      <c r="BQ70" s="225">
        <f>INDEX('файл остатки'!$A$5:$CX$265,MATCH($H$1,'файл остатки'!$A$5:$A$228,0),MATCH($B70,'файл остатки'!$A$5:$CX$5,0))</f>
        <v>655.99238095238093</v>
      </c>
      <c r="BR70" s="254" t="e">
        <f>IF(BN$3='файл остатки'!$B$1,INDEX('файл остатки'!$A$5:$CX$265,MATCH($C$1,'файл остатки'!$A$5:$A$228,0),MATCH($B70,'файл остатки'!$A$5:$CX$5,0)),BL70+BM70-BN70-BP70)</f>
        <v>#N/A</v>
      </c>
      <c r="BS70" s="230"/>
      <c r="BT70" s="229">
        <f t="shared" si="2"/>
        <v>-417.92439682539657</v>
      </c>
      <c r="BU70" s="220"/>
      <c r="BV70" s="247">
        <f>IF(ISERROR(INDEX('файл остатки'!$A$5:$CX$265,MATCH(BV$2,'файл остатки'!$A$5:$A$228,0),MATCH($B70,'файл остатки'!$A$5:$CX$5,0))),INDEX('файл остатки'!$A$100:$CX$265,MATCH(BT$3,'файл остатки'!$A$100:$A$228,0),MATCH($B70,'файл остатки'!$A$5:$CX$5,0)),INDEX('файл остатки'!$A$5:$CX$265,MATCH(BV$2,'файл остатки'!$A$5:$A$228,0),MATCH($B70,'файл остатки'!$A$5:$CX$5,0)))</f>
        <v>417.92439682539657</v>
      </c>
      <c r="BW70" s="225">
        <f>INDEX('файл остатки'!$A$5:$CX$265,MATCH($H$1,'файл остатки'!$A$5:$A$228,0),MATCH($B70,'файл остатки'!$A$5:$CX$5,0))</f>
        <v>655.99238095238093</v>
      </c>
      <c r="BX70" s="254" t="e">
        <f>IF(BT$3='файл остатки'!$B$1,INDEX('файл остатки'!$A$5:$CX$265,MATCH($C$1,'файл остатки'!$A$5:$A$228,0),MATCH($B70,'файл остатки'!$A$5:$CX$5,0)),BR70+BS70-BT70-BV70)</f>
        <v>#N/A</v>
      </c>
      <c r="BY70" s="230"/>
      <c r="BZ70" s="229">
        <f t="shared" si="3"/>
        <v>-417.92439682539657</v>
      </c>
      <c r="CA70" s="220"/>
      <c r="CB70" s="247">
        <f>IF(ISERROR(INDEX('файл остатки'!$A$5:$CX$265,MATCH(CB$2,'файл остатки'!$A$5:$A$228,0),MATCH($B70,'файл остатки'!$A$5:$CX$5,0))),INDEX('файл остатки'!$A$100:$CX$265,MATCH(BZ$3,'файл остатки'!$A$100:$A$228,0),MATCH($B70,'файл остатки'!$A$5:$CX$5,0)),INDEX('файл остатки'!$A$5:$CX$265,MATCH(CB$2,'файл остатки'!$A$5:$A$228,0),MATCH($B70,'файл остатки'!$A$5:$CX$5,0)))</f>
        <v>417.92439682539657</v>
      </c>
      <c r="CC70" s="225">
        <f>INDEX('файл остатки'!$A$5:$CX$265,MATCH($H$1,'файл остатки'!$A$5:$A$228,0),MATCH($B70,'файл остатки'!$A$5:$CX$5,0))</f>
        <v>655.99238095238093</v>
      </c>
      <c r="CD70" s="254" t="e">
        <f>IF(BZ$3='файл остатки'!$B$1,INDEX('файл остатки'!$A$5:$CX$265,MATCH($C$1,'файл остатки'!$A$5:$A$228,0),MATCH($B70,'файл остатки'!$A$5:$CX$5,0)),BX70+BY70-BZ70-CB70)</f>
        <v>#N/A</v>
      </c>
      <c r="CE70" s="230"/>
      <c r="CH70" s="229">
        <f t="shared" si="4"/>
        <v>-910</v>
      </c>
      <c r="CI70" s="220"/>
      <c r="CJ70" s="229" t="e">
        <f t="shared" si="5"/>
        <v>#N/A</v>
      </c>
      <c r="CK70" s="220"/>
      <c r="CO70" s="235">
        <f>+INDEX('файл остатки'!$A$5:$CX$265,MATCH(CO$2,'файл остатки'!$A$5:$A$228,0),MATCH($B70,'файл остатки'!$A$5:$CX$5,0))</f>
        <v>2</v>
      </c>
    </row>
    <row r="71" spans="1:93" ht="24" customHeight="1">
      <c r="A71" s="202" t="s">
        <v>46</v>
      </c>
      <c r="B71" s="214" t="s">
        <v>124</v>
      </c>
      <c r="C71" s="257">
        <f>INDEX('файл остатки'!$A$5:$CX$265,MATCH($C$1,'файл остатки'!$A$5:$A$228,0),MATCH(B71,'файл остатки'!$A$5:$CX$5,0))</f>
        <v>930.32999999999993</v>
      </c>
      <c r="D71" s="261"/>
      <c r="E71" s="229">
        <v>-900</v>
      </c>
      <c r="F71" s="220"/>
      <c r="G71" s="247" t="e">
        <f>IF(ISERROR(INDEX('файл остатки'!$A$5:$CX$265,MATCH(G$2,'файл остатки'!$A$5:$A$228,0),MATCH($B71,'файл остатки'!$A$5:$CX$5,0))),INDEX('файл остатки'!$A$100:$CX$265,MATCH(E$3,'файл остатки'!$A$100:$A$228,0),MATCH($B71,'файл остатки'!$A$5:$CX$5,0)),INDEX('файл остатки'!$A$5:$CX$265,MATCH(G$2,'файл остатки'!$A$5:$A$228,0),MATCH($B71,'файл остатки'!$A$5:$CX$5,0)))</f>
        <v>#N/A</v>
      </c>
      <c r="H71" s="225">
        <f>INDEX('файл остатки'!$A$5:$CX$265,MATCH($H$1,'файл остатки'!$A$5:$A$228,0),MATCH($B71,'файл остатки'!$A$5:$CX$5,0))</f>
        <v>931.98657142857144</v>
      </c>
      <c r="I71" s="254" t="e">
        <f>IF(E$3='файл остатки'!$B$1,INDEX('файл остатки'!$A$5:$CX$265,MATCH($C$1,'файл остатки'!$A$5:$A$228,0),MATCH($B71,'файл остатки'!$A$5:$CX$5,0)),C71+D71-E71-G71)</f>
        <v>#N/A</v>
      </c>
      <c r="J71" s="230"/>
      <c r="K71" s="229"/>
      <c r="L71" s="220"/>
      <c r="M71" s="247" t="e">
        <f>IF(ISERROR(INDEX('файл остатки'!$A$5:$CX$265,MATCH(M$2,'файл остатки'!$A$5:$A$228,0),MATCH($B71,'файл остатки'!$A$5:$CX$5,0))),INDEX('файл остатки'!$A$100:$CX$265,MATCH(K$3,'файл остатки'!$A$100:$A$228,0),MATCH($B71,'файл остатки'!$A$5:$CX$5,0)),INDEX('файл остатки'!$A$5:$CX$265,MATCH(M$2,'файл остатки'!$A$5:$A$228,0),MATCH($B71,'файл остатки'!$A$5:$CX$5,0)))</f>
        <v>#N/A</v>
      </c>
      <c r="N71" s="225">
        <f>INDEX('файл остатки'!$A$5:$CX$265,MATCH($H$1,'файл остатки'!$A$5:$A$228,0),MATCH($B71,'файл остатки'!$A$5:$CX$5,0))</f>
        <v>931.98657142857144</v>
      </c>
      <c r="O71" s="254" t="e">
        <f>IF(K$3='файл остатки'!$B$1,INDEX('файл остатки'!$A$5:$CX$265,MATCH($C$1,'файл остатки'!$A$5:$A$228,0),MATCH($B71,'файл остатки'!$A$5:$CX$5,0)),I71+J71-K71-M71)</f>
        <v>#N/A</v>
      </c>
      <c r="P71" s="230"/>
      <c r="Q71" s="229"/>
      <c r="R71" s="220"/>
      <c r="S71" s="247" t="e">
        <f>IF(ISERROR(INDEX('файл остатки'!$A$5:$CX$265,MATCH(S$2,'файл остатки'!$A$5:$A$228,0),MATCH($B71,'файл остатки'!$A$5:$CX$5,0))),INDEX('файл остатки'!$A$100:$CX$265,MATCH(Q$3,'файл остатки'!$A$100:$A$228,0),MATCH($B71,'файл остатки'!$A$5:$CX$5,0)),INDEX('файл остатки'!$A$5:$CX$265,MATCH(S$2,'файл остатки'!$A$5:$A$228,0),MATCH($B71,'файл остатки'!$A$5:$CX$5,0)))</f>
        <v>#N/A</v>
      </c>
      <c r="T71" s="225">
        <f>INDEX('файл остатки'!$A$5:$CX$265,MATCH($H$1,'файл остатки'!$A$5:$A$228,0),MATCH($B71,'файл остатки'!$A$5:$CX$5,0))</f>
        <v>931.98657142857144</v>
      </c>
      <c r="U71" s="254" t="e">
        <f>IF(Q$3='файл остатки'!$B$1,INDEX('файл остатки'!$A$5:$CX$265,MATCH($C$1,'файл остатки'!$A$5:$A$228,0),MATCH($B71,'файл остатки'!$A$5:$CX$5,0)),O71+P71-Q71-S71)</f>
        <v>#N/A</v>
      </c>
      <c r="V71" s="230"/>
      <c r="W71" s="229">
        <v>-500</v>
      </c>
      <c r="X71" s="220"/>
      <c r="Y71" s="247" t="e">
        <f>IF(ISERROR(INDEX('файл остатки'!$A$5:$CX$265,MATCH(Y$2,'файл остатки'!$A$5:$A$228,0),MATCH($B71,'файл остатки'!$A$5:$CX$5,0))),INDEX('файл остатки'!$A$100:$CX$265,MATCH(W$3,'файл остатки'!$A$100:$A$228,0),MATCH($B71,'файл остатки'!$A$5:$CX$5,0)),INDEX('файл остатки'!$A$5:$CX$265,MATCH(Y$2,'файл остатки'!$A$5:$A$228,0),MATCH($B71,'файл остатки'!$A$5:$CX$5,0)))</f>
        <v>#N/A</v>
      </c>
      <c r="Z71" s="225">
        <f>INDEX('файл остатки'!$A$5:$CX$265,MATCH($H$1,'файл остатки'!$A$5:$A$228,0),MATCH($B71,'файл остатки'!$A$5:$CX$5,0))</f>
        <v>931.98657142857144</v>
      </c>
      <c r="AA71" s="254" t="e">
        <f>IF(W$3='файл остатки'!$B$1,INDEX('файл остатки'!$A$5:$CX$265,MATCH($C$1,'файл остатки'!$A$5:$A$228,0),MATCH($B71,'файл остатки'!$A$5:$CX$5,0)),U71+V71-W71-Y71)</f>
        <v>#N/A</v>
      </c>
      <c r="AB71" s="230"/>
      <c r="AC71" s="229"/>
      <c r="AD71" s="220"/>
      <c r="AE71" s="247" t="e">
        <f>IF(ISERROR(INDEX('файл остатки'!$A$5:$CX$265,MATCH(AE$2,'файл остатки'!$A$5:$A$228,0),MATCH($B71,'файл остатки'!$A$5:$CX$5,0))),INDEX('файл остатки'!$A$100:$CX$265,MATCH(AC$3,'файл остатки'!$A$100:$A$228,0),MATCH($B71,'файл остатки'!$A$5:$CX$5,0)),INDEX('файл остатки'!$A$5:$CX$265,MATCH(AE$2,'файл остатки'!$A$5:$A$228,0),MATCH($B71,'файл остатки'!$A$5:$CX$5,0)))</f>
        <v>#N/A</v>
      </c>
      <c r="AF71" s="225">
        <f>INDEX('файл остатки'!$A$5:$CX$265,MATCH($H$1,'файл остатки'!$A$5:$A$228,0),MATCH($B71,'файл остатки'!$A$5:$CX$5,0))</f>
        <v>931.98657142857144</v>
      </c>
      <c r="AG71" s="254" t="e">
        <f>IF(AC$3='файл остатки'!$B$1,INDEX('файл остатки'!$A$5:$CX$265,MATCH($C$1,'файл остатки'!$A$5:$A$228,0),MATCH($B71,'файл остатки'!$A$5:$CX$5,0)),AA71+AB71-AC71-AE71)</f>
        <v>#N/A</v>
      </c>
      <c r="AH71" s="230"/>
      <c r="AI71" s="229">
        <v>-1500</v>
      </c>
      <c r="AJ71" s="220"/>
      <c r="AK71" s="247" t="e">
        <f>IF(ISERROR(INDEX('файл остатки'!$A$5:$CX$265,MATCH(AK$2,'файл остатки'!$A$5:$A$228,0),MATCH($B71,'файл остатки'!$A$5:$CX$5,0))),INDEX('файл остатки'!$A$100:$CX$265,MATCH(AI$3,'файл остатки'!$A$100:$A$228,0),MATCH($B71,'файл остатки'!$A$5:$CX$5,0)),INDEX('файл остатки'!$A$5:$CX$265,MATCH(AK$2,'файл остатки'!$A$5:$A$228,0),MATCH($B71,'файл остатки'!$A$5:$CX$5,0)))</f>
        <v>#N/A</v>
      </c>
      <c r="AL71" s="225">
        <f>INDEX('файл остатки'!$A$5:$CX$265,MATCH($H$1,'файл остатки'!$A$5:$A$228,0),MATCH($B71,'файл остатки'!$A$5:$CX$5,0))</f>
        <v>931.98657142857144</v>
      </c>
      <c r="AM71" s="254" t="e">
        <f>IF(AI$3='файл остатки'!$B$1,INDEX('файл остатки'!$A$5:$CX$265,MATCH($C$1,'файл остатки'!$A$5:$A$228,0),MATCH($B71,'файл остатки'!$A$5:$CX$5,0)),AG71+AH71-AI71-AK71)</f>
        <v>#N/A</v>
      </c>
      <c r="AN71" s="230"/>
      <c r="AO71" s="229"/>
      <c r="AP71" s="220"/>
      <c r="AQ71" s="247" t="e">
        <f>IF(ISERROR(INDEX('файл остатки'!$A$5:$CX$265,MATCH(AQ$2,'файл остатки'!$A$5:$A$228,0),MATCH($B71,'файл остатки'!$A$5:$CX$5,0))),INDEX('файл остатки'!$A$100:$CX$265,MATCH(AO$3,'файл остатки'!$A$100:$A$228,0),MATCH($B71,'файл остатки'!$A$5:$CX$5,0)),INDEX('файл остатки'!$A$5:$CX$265,MATCH(AQ$2,'файл остатки'!$A$5:$A$228,0),MATCH($B71,'файл остатки'!$A$5:$CX$5,0)))</f>
        <v>#N/A</v>
      </c>
      <c r="AR71" s="225">
        <f>INDEX('файл остатки'!$A$5:$CX$265,MATCH($H$1,'файл остатки'!$A$5:$A$228,0),MATCH($B71,'файл остатки'!$A$5:$CX$5,0))</f>
        <v>931.98657142857144</v>
      </c>
      <c r="AS71" s="254" t="e">
        <f>IF(AO$3='файл остатки'!$B$1,INDEX('файл остатки'!$A$5:$CX$265,MATCH($C$1,'файл остатки'!$A$5:$A$228,0),MATCH($B71,'файл остатки'!$A$5:$CX$5,0)),AM71+AN71-AO71-AQ71)</f>
        <v>#N/A</v>
      </c>
      <c r="AT71" s="230"/>
      <c r="AU71" s="229">
        <v>-100</v>
      </c>
      <c r="AV71" s="220"/>
      <c r="AW71" s="247" t="e">
        <f>IF(ISERROR(INDEX('файл остатки'!$A$5:$CX$265,MATCH(AW$2,'файл остатки'!$A$5:$A$228,0),MATCH($B71,'файл остатки'!$A$5:$CX$5,0))),INDEX('файл остатки'!$A$100:$CX$265,MATCH(AU$3,'файл остатки'!$A$100:$A$228,0),MATCH($B71,'файл остатки'!$A$5:$CX$5,0)),INDEX('файл остатки'!$A$5:$CX$265,MATCH(AW$2,'файл остатки'!$A$5:$A$228,0),MATCH($B71,'файл остатки'!$A$5:$CX$5,0)))</f>
        <v>#N/A</v>
      </c>
      <c r="AX71" s="225">
        <f>INDEX('файл остатки'!$A$5:$CX$265,MATCH($H$1,'файл остатки'!$A$5:$A$228,0),MATCH($B71,'файл остатки'!$A$5:$CX$5,0))</f>
        <v>931.98657142857144</v>
      </c>
      <c r="AY71" s="254" t="e">
        <f>IF(AU$3='файл остатки'!$B$1,INDEX('файл остатки'!$A$5:$CX$265,MATCH($C$1,'файл остатки'!$A$5:$A$228,0),MATCH($B71,'файл остатки'!$A$5:$CX$5,0)),AS71+AT71-AU71-AW71)</f>
        <v>#N/A</v>
      </c>
      <c r="AZ71" s="230"/>
      <c r="BA71" s="229"/>
      <c r="BB71" s="220"/>
      <c r="BC71" s="247" t="e">
        <f>IF(ISERROR(INDEX('файл остатки'!$A$5:$CX$265,MATCH(BC$2,'файл остатки'!$A$5:$A$228,0),MATCH($B71,'файл остатки'!$A$5:$CX$5,0))),INDEX('файл остатки'!$A$100:$CX$265,MATCH(BA$3,'файл остатки'!$A$100:$A$228,0),MATCH($B71,'файл остатки'!$A$5:$CX$5,0)),INDEX('файл остатки'!$A$5:$CX$265,MATCH(BC$2,'файл остатки'!$A$5:$A$228,0),MATCH($B71,'файл остатки'!$A$5:$CX$5,0)))</f>
        <v>#N/A</v>
      </c>
      <c r="BD71" s="225">
        <f>INDEX('файл остатки'!$A$5:$CX$265,MATCH($H$1,'файл остатки'!$A$5:$A$228,0),MATCH($B71,'файл остатки'!$A$5:$CX$5,0))</f>
        <v>931.98657142857144</v>
      </c>
      <c r="BE71" s="254" t="e">
        <f>IF(BA$3='файл остатки'!$B$1,INDEX('файл остатки'!$A$5:$CX$265,MATCH($C$1,'файл остатки'!$A$5:$A$228,0),MATCH($B71,'файл остатки'!$A$5:$CX$5,0)),AY71+AZ71-BA71-BC71)</f>
        <v>#N/A</v>
      </c>
      <c r="BF71" s="230"/>
      <c r="BG71" s="229">
        <v>-1000</v>
      </c>
      <c r="BH71" s="220"/>
      <c r="BI71" s="247" t="e">
        <f>IF(ISERROR(INDEX('файл остатки'!$A$5:$CX$265,MATCH(BI$2,'файл остатки'!$A$5:$A$228,0),MATCH($B71,'файл остатки'!$A$5:$CX$5,0))),INDEX('файл остатки'!$A$100:$CX$265,MATCH(BG$3,'файл остатки'!$A$100:$A$228,0),MATCH($B71,'файл остатки'!$A$5:$CX$5,0)),INDEX('файл остатки'!$A$5:$CX$265,MATCH(BI$2,'файл остатки'!$A$5:$A$228,0),MATCH($B71,'файл остатки'!$A$5:$CX$5,0)))</f>
        <v>#N/A</v>
      </c>
      <c r="BJ71" s="225">
        <f>INDEX('файл остатки'!$A$5:$CX$265,MATCH($H$1,'файл остатки'!$A$5:$A$228,0),MATCH($B71,'файл остатки'!$A$5:$CX$5,0))</f>
        <v>931.98657142857144</v>
      </c>
      <c r="BK71" s="225" t="e">
        <f t="shared" ref="BK71:BK121" si="12">((-CJ71/10+BP71/7+BV71/7+CB71/7)/4)*CO71</f>
        <v>#N/A</v>
      </c>
      <c r="BL71" s="254" t="e">
        <f>IF(BG$3='файл остатки'!$B$1,INDEX('файл остатки'!$A$5:$CX$265,MATCH($C$1,'файл остатки'!$A$5:$A$228,0),MATCH($B71,'файл остатки'!$A$5:$CX$5,0)),BE71+BF71-BG71-BI71)</f>
        <v>#N/A</v>
      </c>
      <c r="BM71" s="230"/>
      <c r="BN71" s="229">
        <f t="shared" ref="BN71:BN121" si="13">-BP71</f>
        <v>-2376.085</v>
      </c>
      <c r="BO71" s="220"/>
      <c r="BP71" s="247">
        <f>IF(ISERROR(INDEX('файл остатки'!$A$5:$CX$265,MATCH(BP$2,'файл остатки'!$A$5:$A$228,0),MATCH($B71,'файл остатки'!$A$5:$CX$5,0))),INDEX('файл остатки'!$A$100:$CX$265,MATCH(BN$3,'файл остатки'!$A$100:$A$228,0),MATCH($B71,'файл остатки'!$A$5:$CX$5,0)),INDEX('файл остатки'!$A$5:$CX$265,MATCH(BP$2,'файл остатки'!$A$5:$A$228,0),MATCH($B71,'файл остатки'!$A$5:$CX$5,0)))</f>
        <v>2376.085</v>
      </c>
      <c r="BQ71" s="225">
        <f>INDEX('файл остатки'!$A$5:$CX$265,MATCH($H$1,'файл остатки'!$A$5:$A$228,0),MATCH($B71,'файл остатки'!$A$5:$CX$5,0))</f>
        <v>931.98657142857144</v>
      </c>
      <c r="BR71" s="254" t="e">
        <f>IF(BN$3='файл остатки'!$B$1,INDEX('файл остатки'!$A$5:$CX$265,MATCH($C$1,'файл остатки'!$A$5:$A$228,0),MATCH($B71,'файл остатки'!$A$5:$CX$5,0)),BL71+BM71-BN71-BP71)</f>
        <v>#N/A</v>
      </c>
      <c r="BS71" s="230"/>
      <c r="BT71" s="229">
        <f t="shared" ref="BT71:BT121" si="14">-BV71</f>
        <v>-2376.085</v>
      </c>
      <c r="BU71" s="220"/>
      <c r="BV71" s="247">
        <f>IF(ISERROR(INDEX('файл остатки'!$A$5:$CX$265,MATCH(BV$2,'файл остатки'!$A$5:$A$228,0),MATCH($B71,'файл остатки'!$A$5:$CX$5,0))),INDEX('файл остатки'!$A$100:$CX$265,MATCH(BT$3,'файл остатки'!$A$100:$A$228,0),MATCH($B71,'файл остатки'!$A$5:$CX$5,0)),INDEX('файл остатки'!$A$5:$CX$265,MATCH(BV$2,'файл остатки'!$A$5:$A$228,0),MATCH($B71,'файл остатки'!$A$5:$CX$5,0)))</f>
        <v>2376.085</v>
      </c>
      <c r="BW71" s="225">
        <f>INDEX('файл остатки'!$A$5:$CX$265,MATCH($H$1,'файл остатки'!$A$5:$A$228,0),MATCH($B71,'файл остатки'!$A$5:$CX$5,0))</f>
        <v>931.98657142857144</v>
      </c>
      <c r="BX71" s="254" t="e">
        <f>IF(BT$3='файл остатки'!$B$1,INDEX('файл остатки'!$A$5:$CX$265,MATCH($C$1,'файл остатки'!$A$5:$A$228,0),MATCH($B71,'файл остатки'!$A$5:$CX$5,0)),BR71+BS71-BT71-BV71)</f>
        <v>#N/A</v>
      </c>
      <c r="BY71" s="230"/>
      <c r="BZ71" s="229">
        <f t="shared" ref="BZ71:BZ121" si="15">-CB71</f>
        <v>-2376.085</v>
      </c>
      <c r="CA71" s="220"/>
      <c r="CB71" s="247">
        <f>IF(ISERROR(INDEX('файл остатки'!$A$5:$CX$265,MATCH(CB$2,'файл остатки'!$A$5:$A$228,0),MATCH($B71,'файл остатки'!$A$5:$CX$5,0))),INDEX('файл остатки'!$A$100:$CX$265,MATCH(BZ$3,'файл остатки'!$A$100:$A$228,0),MATCH($B71,'файл остатки'!$A$5:$CX$5,0)),INDEX('файл остатки'!$A$5:$CX$265,MATCH(CB$2,'файл остатки'!$A$5:$A$228,0),MATCH($B71,'файл остатки'!$A$5:$CX$5,0)))</f>
        <v>2376.085</v>
      </c>
      <c r="CC71" s="225">
        <f>INDEX('файл остатки'!$A$5:$CX$265,MATCH($H$1,'файл остатки'!$A$5:$A$228,0),MATCH($B71,'файл остатки'!$A$5:$CX$5,0))</f>
        <v>931.98657142857144</v>
      </c>
      <c r="CD71" s="254" t="e">
        <f>IF(BZ$3='файл остатки'!$B$1,INDEX('файл остатки'!$A$5:$CX$265,MATCH($C$1,'файл остатки'!$A$5:$A$228,0),MATCH($B71,'файл остатки'!$A$5:$CX$5,0)),BX71+BY71-BZ71-CB71)</f>
        <v>#N/A</v>
      </c>
      <c r="CE71" s="230"/>
      <c r="CH71" s="229">
        <f t="shared" ref="CH71:CH121" si="16">E71+K71+Q71+W71+AC71+AI71+AO71+AU71+BA71+BG71</f>
        <v>-4000</v>
      </c>
      <c r="CI71" s="220"/>
      <c r="CJ71" s="229" t="e">
        <f t="shared" ref="CJ71:CJ122" si="17">-(G71+M71+S71+Y71+AE71+AK71+AQ71+AW71+BC71+BI71)</f>
        <v>#N/A</v>
      </c>
      <c r="CK71" s="220"/>
      <c r="CO71" s="235">
        <f>+INDEX('файл остатки'!$A$5:$CX$265,MATCH(CO$2,'файл остатки'!$A$5:$A$228,0),MATCH($B71,'файл остатки'!$A$5:$CX$5,0))</f>
        <v>2</v>
      </c>
    </row>
    <row r="72" spans="1:93" ht="24" customHeight="1">
      <c r="A72" s="202" t="s">
        <v>46</v>
      </c>
      <c r="B72" s="214" t="s">
        <v>131</v>
      </c>
      <c r="C72" s="257">
        <f>INDEX('файл остатки'!$A$5:$CX$265,MATCH($C$1,'файл остатки'!$A$5:$A$228,0),MATCH(B72,'файл остатки'!$A$5:$CX$5,0))</f>
        <v>3.14</v>
      </c>
      <c r="D72" s="261"/>
      <c r="E72" s="229">
        <v>-115</v>
      </c>
      <c r="F72" s="220"/>
      <c r="G72" s="247" t="e">
        <f>IF(ISERROR(INDEX('файл остатки'!$A$5:$CX$265,MATCH(G$2,'файл остатки'!$A$5:$A$228,0),MATCH($B72,'файл остатки'!$A$5:$CX$5,0))),INDEX('файл остатки'!$A$100:$CX$265,MATCH(E$3,'файл остатки'!$A$100:$A$228,0),MATCH($B72,'файл остатки'!$A$5:$CX$5,0)),INDEX('файл остатки'!$A$5:$CX$265,MATCH(G$2,'файл остатки'!$A$5:$A$228,0),MATCH($B72,'файл остатки'!$A$5:$CX$5,0)))</f>
        <v>#N/A</v>
      </c>
      <c r="H72" s="225">
        <f>INDEX('файл остатки'!$A$5:$CX$265,MATCH($H$1,'файл остатки'!$A$5:$A$228,0),MATCH($B72,'файл остатки'!$A$5:$CX$5,0))</f>
        <v>91.602952380952388</v>
      </c>
      <c r="I72" s="254" t="e">
        <f>IF(E$3='файл остатки'!$B$1,INDEX('файл остатки'!$A$5:$CX$265,MATCH($C$1,'файл остатки'!$A$5:$A$228,0),MATCH($B72,'файл остатки'!$A$5:$CX$5,0)),C72+D72-E72-G72)</f>
        <v>#N/A</v>
      </c>
      <c r="J72" s="230"/>
      <c r="K72" s="229"/>
      <c r="L72" s="220"/>
      <c r="M72" s="247" t="e">
        <f>IF(ISERROR(INDEX('файл остатки'!$A$5:$CX$265,MATCH(M$2,'файл остатки'!$A$5:$A$228,0),MATCH($B72,'файл остатки'!$A$5:$CX$5,0))),INDEX('файл остатки'!$A$100:$CX$265,MATCH(K$3,'файл остатки'!$A$100:$A$228,0),MATCH($B72,'файл остатки'!$A$5:$CX$5,0)),INDEX('файл остатки'!$A$5:$CX$265,MATCH(M$2,'файл остатки'!$A$5:$A$228,0),MATCH($B72,'файл остатки'!$A$5:$CX$5,0)))</f>
        <v>#N/A</v>
      </c>
      <c r="N72" s="225">
        <f>INDEX('файл остатки'!$A$5:$CX$265,MATCH($H$1,'файл остатки'!$A$5:$A$228,0),MATCH($B72,'файл остатки'!$A$5:$CX$5,0))</f>
        <v>91.602952380952388</v>
      </c>
      <c r="O72" s="254" t="e">
        <f>IF(K$3='файл остатки'!$B$1,INDEX('файл остатки'!$A$5:$CX$265,MATCH($C$1,'файл остатки'!$A$5:$A$228,0),MATCH($B72,'файл остатки'!$A$5:$CX$5,0)),I72+J72-K72-M72)</f>
        <v>#N/A</v>
      </c>
      <c r="P72" s="230"/>
      <c r="Q72" s="229">
        <v>-63</v>
      </c>
      <c r="R72" s="220"/>
      <c r="S72" s="247" t="e">
        <f>IF(ISERROR(INDEX('файл остатки'!$A$5:$CX$265,MATCH(S$2,'файл остатки'!$A$5:$A$228,0),MATCH($B72,'файл остатки'!$A$5:$CX$5,0))),INDEX('файл остатки'!$A$100:$CX$265,MATCH(Q$3,'файл остатки'!$A$100:$A$228,0),MATCH($B72,'файл остатки'!$A$5:$CX$5,0)),INDEX('файл остатки'!$A$5:$CX$265,MATCH(S$2,'файл остатки'!$A$5:$A$228,0),MATCH($B72,'файл остатки'!$A$5:$CX$5,0)))</f>
        <v>#N/A</v>
      </c>
      <c r="T72" s="225">
        <f>INDEX('файл остатки'!$A$5:$CX$265,MATCH($H$1,'файл остатки'!$A$5:$A$228,0),MATCH($B72,'файл остатки'!$A$5:$CX$5,0))</f>
        <v>91.602952380952388</v>
      </c>
      <c r="U72" s="254" t="e">
        <f>IF(Q$3='файл остатки'!$B$1,INDEX('файл остатки'!$A$5:$CX$265,MATCH($C$1,'файл остатки'!$A$5:$A$228,0),MATCH($B72,'файл остатки'!$A$5:$CX$5,0)),O72+P72-Q72-S72)</f>
        <v>#N/A</v>
      </c>
      <c r="V72" s="230"/>
      <c r="W72" s="229"/>
      <c r="X72" s="220"/>
      <c r="Y72" s="247" t="e">
        <f>IF(ISERROR(INDEX('файл остатки'!$A$5:$CX$265,MATCH(Y$2,'файл остатки'!$A$5:$A$228,0),MATCH($B72,'файл остатки'!$A$5:$CX$5,0))),INDEX('файл остатки'!$A$100:$CX$265,MATCH(W$3,'файл остатки'!$A$100:$A$228,0),MATCH($B72,'файл остатки'!$A$5:$CX$5,0)),INDEX('файл остатки'!$A$5:$CX$265,MATCH(Y$2,'файл остатки'!$A$5:$A$228,0),MATCH($B72,'файл остатки'!$A$5:$CX$5,0)))</f>
        <v>#N/A</v>
      </c>
      <c r="Z72" s="225">
        <f>INDEX('файл остатки'!$A$5:$CX$265,MATCH($H$1,'файл остатки'!$A$5:$A$228,0),MATCH($B72,'файл остатки'!$A$5:$CX$5,0))</f>
        <v>91.602952380952388</v>
      </c>
      <c r="AA72" s="254" t="e">
        <f>IF(W$3='файл остатки'!$B$1,INDEX('файл остатки'!$A$5:$CX$265,MATCH($C$1,'файл остатки'!$A$5:$A$228,0),MATCH($B72,'файл остатки'!$A$5:$CX$5,0)),U72+V72-W72-Y72)</f>
        <v>#N/A</v>
      </c>
      <c r="AB72" s="230"/>
      <c r="AC72" s="229"/>
      <c r="AD72" s="220"/>
      <c r="AE72" s="247" t="e">
        <f>IF(ISERROR(INDEX('файл остатки'!$A$5:$CX$265,MATCH(AE$2,'файл остатки'!$A$5:$A$228,0),MATCH($B72,'файл остатки'!$A$5:$CX$5,0))),INDEX('файл остатки'!$A$100:$CX$265,MATCH(AC$3,'файл остатки'!$A$100:$A$228,0),MATCH($B72,'файл остатки'!$A$5:$CX$5,0)),INDEX('файл остатки'!$A$5:$CX$265,MATCH(AE$2,'файл остатки'!$A$5:$A$228,0),MATCH($B72,'файл остатки'!$A$5:$CX$5,0)))</f>
        <v>#N/A</v>
      </c>
      <c r="AF72" s="225">
        <f>INDEX('файл остатки'!$A$5:$CX$265,MATCH($H$1,'файл остатки'!$A$5:$A$228,0),MATCH($B72,'файл остатки'!$A$5:$CX$5,0))</f>
        <v>91.602952380952388</v>
      </c>
      <c r="AG72" s="254" t="e">
        <f>IF(AC$3='файл остатки'!$B$1,INDEX('файл остатки'!$A$5:$CX$265,MATCH($C$1,'файл остатки'!$A$5:$A$228,0),MATCH($B72,'файл остатки'!$A$5:$CX$5,0)),AA72+AB72-AC72-AE72)</f>
        <v>#N/A</v>
      </c>
      <c r="AH72" s="230"/>
      <c r="AI72" s="229">
        <v>-150</v>
      </c>
      <c r="AJ72" s="220"/>
      <c r="AK72" s="247" t="e">
        <f>IF(ISERROR(INDEX('файл остатки'!$A$5:$CX$265,MATCH(AK$2,'файл остатки'!$A$5:$A$228,0),MATCH($B72,'файл остатки'!$A$5:$CX$5,0))),INDEX('файл остатки'!$A$100:$CX$265,MATCH(AI$3,'файл остатки'!$A$100:$A$228,0),MATCH($B72,'файл остатки'!$A$5:$CX$5,0)),INDEX('файл остатки'!$A$5:$CX$265,MATCH(AK$2,'файл остатки'!$A$5:$A$228,0),MATCH($B72,'файл остатки'!$A$5:$CX$5,0)))</f>
        <v>#N/A</v>
      </c>
      <c r="AL72" s="225">
        <f>INDEX('файл остатки'!$A$5:$CX$265,MATCH($H$1,'файл остатки'!$A$5:$A$228,0),MATCH($B72,'файл остатки'!$A$5:$CX$5,0))</f>
        <v>91.602952380952388</v>
      </c>
      <c r="AM72" s="254" t="e">
        <f>IF(AI$3='файл остатки'!$B$1,INDEX('файл остатки'!$A$5:$CX$265,MATCH($C$1,'файл остатки'!$A$5:$A$228,0),MATCH($B72,'файл остатки'!$A$5:$CX$5,0)),AG72+AH72-AI72-AK72)</f>
        <v>#N/A</v>
      </c>
      <c r="AN72" s="230"/>
      <c r="AO72" s="229"/>
      <c r="AP72" s="220"/>
      <c r="AQ72" s="247" t="e">
        <f>IF(ISERROR(INDEX('файл остатки'!$A$5:$CX$265,MATCH(AQ$2,'файл остатки'!$A$5:$A$228,0),MATCH($B72,'файл остатки'!$A$5:$CX$5,0))),INDEX('файл остатки'!$A$100:$CX$265,MATCH(AO$3,'файл остатки'!$A$100:$A$228,0),MATCH($B72,'файл остатки'!$A$5:$CX$5,0)),INDEX('файл остатки'!$A$5:$CX$265,MATCH(AQ$2,'файл остатки'!$A$5:$A$228,0),MATCH($B72,'файл остатки'!$A$5:$CX$5,0)))</f>
        <v>#N/A</v>
      </c>
      <c r="AR72" s="225">
        <f>INDEX('файл остатки'!$A$5:$CX$265,MATCH($H$1,'файл остатки'!$A$5:$A$228,0),MATCH($B72,'файл остатки'!$A$5:$CX$5,0))</f>
        <v>91.602952380952388</v>
      </c>
      <c r="AS72" s="254" t="e">
        <f>IF(AO$3='файл остатки'!$B$1,INDEX('файл остатки'!$A$5:$CX$265,MATCH($C$1,'файл остатки'!$A$5:$A$228,0),MATCH($B72,'файл остатки'!$A$5:$CX$5,0)),AM72+AN72-AO72-AQ72)</f>
        <v>#N/A</v>
      </c>
      <c r="AT72" s="230"/>
      <c r="AU72" s="229">
        <v>-100</v>
      </c>
      <c r="AV72" s="220"/>
      <c r="AW72" s="247" t="e">
        <f>IF(ISERROR(INDEX('файл остатки'!$A$5:$CX$265,MATCH(AW$2,'файл остатки'!$A$5:$A$228,0),MATCH($B72,'файл остатки'!$A$5:$CX$5,0))),INDEX('файл остатки'!$A$100:$CX$265,MATCH(AU$3,'файл остатки'!$A$100:$A$228,0),MATCH($B72,'файл остатки'!$A$5:$CX$5,0)),INDEX('файл остатки'!$A$5:$CX$265,MATCH(AW$2,'файл остатки'!$A$5:$A$228,0),MATCH($B72,'файл остатки'!$A$5:$CX$5,0)))</f>
        <v>#N/A</v>
      </c>
      <c r="AX72" s="225">
        <f>INDEX('файл остатки'!$A$5:$CX$265,MATCH($H$1,'файл остатки'!$A$5:$A$228,0),MATCH($B72,'файл остатки'!$A$5:$CX$5,0))</f>
        <v>91.602952380952388</v>
      </c>
      <c r="AY72" s="254" t="e">
        <f>IF(AU$3='файл остатки'!$B$1,INDEX('файл остатки'!$A$5:$CX$265,MATCH($C$1,'файл остатки'!$A$5:$A$228,0),MATCH($B72,'файл остатки'!$A$5:$CX$5,0)),AS72+AT72-AU72-AW72)</f>
        <v>#N/A</v>
      </c>
      <c r="AZ72" s="230"/>
      <c r="BA72" s="229"/>
      <c r="BB72" s="220"/>
      <c r="BC72" s="247" t="e">
        <f>IF(ISERROR(INDEX('файл остатки'!$A$5:$CX$265,MATCH(BC$2,'файл остатки'!$A$5:$A$228,0),MATCH($B72,'файл остатки'!$A$5:$CX$5,0))),INDEX('файл остатки'!$A$100:$CX$265,MATCH(BA$3,'файл остатки'!$A$100:$A$228,0),MATCH($B72,'файл остатки'!$A$5:$CX$5,0)),INDEX('файл остатки'!$A$5:$CX$265,MATCH(BC$2,'файл остатки'!$A$5:$A$228,0),MATCH($B72,'файл остатки'!$A$5:$CX$5,0)))</f>
        <v>#N/A</v>
      </c>
      <c r="BD72" s="225">
        <f>INDEX('файл остатки'!$A$5:$CX$265,MATCH($H$1,'файл остатки'!$A$5:$A$228,0),MATCH($B72,'файл остатки'!$A$5:$CX$5,0))</f>
        <v>91.602952380952388</v>
      </c>
      <c r="BE72" s="254" t="e">
        <f>IF(BA$3='файл остатки'!$B$1,INDEX('файл остатки'!$A$5:$CX$265,MATCH($C$1,'файл остатки'!$A$5:$A$228,0),MATCH($B72,'файл остатки'!$A$5:$CX$5,0)),AY72+AZ72-BA72-BC72)</f>
        <v>#N/A</v>
      </c>
      <c r="BF72" s="230"/>
      <c r="BG72" s="229">
        <v>-100</v>
      </c>
      <c r="BH72" s="220"/>
      <c r="BI72" s="247" t="e">
        <f>IF(ISERROR(INDEX('файл остатки'!$A$5:$CX$265,MATCH(BI$2,'файл остатки'!$A$5:$A$228,0),MATCH($B72,'файл остатки'!$A$5:$CX$5,0))),INDEX('файл остатки'!$A$100:$CX$265,MATCH(BG$3,'файл остатки'!$A$100:$A$228,0),MATCH($B72,'файл остатки'!$A$5:$CX$5,0)),INDEX('файл остатки'!$A$5:$CX$265,MATCH(BI$2,'файл остатки'!$A$5:$A$228,0),MATCH($B72,'файл остатки'!$A$5:$CX$5,0)))</f>
        <v>#N/A</v>
      </c>
      <c r="BJ72" s="225">
        <f>INDEX('файл остатки'!$A$5:$CX$265,MATCH($H$1,'файл остатки'!$A$5:$A$228,0),MATCH($B72,'файл остатки'!$A$5:$CX$5,0))</f>
        <v>91.602952380952388</v>
      </c>
      <c r="BK72" s="225" t="e">
        <f t="shared" si="12"/>
        <v>#N/A</v>
      </c>
      <c r="BL72" s="254" t="e">
        <f>IF(BG$3='файл остатки'!$B$1,INDEX('файл остатки'!$A$5:$CX$265,MATCH($C$1,'файл остатки'!$A$5:$A$228,0),MATCH($B72,'файл остатки'!$A$5:$CX$5,0)),BE72+BF72-BG72-BI72)</f>
        <v>#N/A</v>
      </c>
      <c r="BM72" s="230"/>
      <c r="BN72" s="229">
        <f t="shared" si="13"/>
        <v>-158.57500000000002</v>
      </c>
      <c r="BO72" s="220"/>
      <c r="BP72" s="247">
        <f>IF(ISERROR(INDEX('файл остатки'!$A$5:$CX$265,MATCH(BP$2,'файл остатки'!$A$5:$A$228,0),MATCH($B72,'файл остатки'!$A$5:$CX$5,0))),INDEX('файл остатки'!$A$100:$CX$265,MATCH(BN$3,'файл остатки'!$A$100:$A$228,0),MATCH($B72,'файл остатки'!$A$5:$CX$5,0)),INDEX('файл остатки'!$A$5:$CX$265,MATCH(BP$2,'файл остатки'!$A$5:$A$228,0),MATCH($B72,'файл остатки'!$A$5:$CX$5,0)))</f>
        <v>158.57500000000002</v>
      </c>
      <c r="BQ72" s="225">
        <f>INDEX('файл остатки'!$A$5:$CX$265,MATCH($H$1,'файл остатки'!$A$5:$A$228,0),MATCH($B72,'файл остатки'!$A$5:$CX$5,0))</f>
        <v>91.602952380952388</v>
      </c>
      <c r="BR72" s="254" t="e">
        <f>IF(BN$3='файл остатки'!$B$1,INDEX('файл остатки'!$A$5:$CX$265,MATCH($C$1,'файл остатки'!$A$5:$A$228,0),MATCH($B72,'файл остатки'!$A$5:$CX$5,0)),BL72+BM72-BN72-BP72)</f>
        <v>#N/A</v>
      </c>
      <c r="BS72" s="230"/>
      <c r="BT72" s="229">
        <f t="shared" si="14"/>
        <v>-158.57500000000002</v>
      </c>
      <c r="BU72" s="220"/>
      <c r="BV72" s="247">
        <f>IF(ISERROR(INDEX('файл остатки'!$A$5:$CX$265,MATCH(BV$2,'файл остатки'!$A$5:$A$228,0),MATCH($B72,'файл остатки'!$A$5:$CX$5,0))),INDEX('файл остатки'!$A$100:$CX$265,MATCH(BT$3,'файл остатки'!$A$100:$A$228,0),MATCH($B72,'файл остатки'!$A$5:$CX$5,0)),INDEX('файл остатки'!$A$5:$CX$265,MATCH(BV$2,'файл остатки'!$A$5:$A$228,0),MATCH($B72,'файл остатки'!$A$5:$CX$5,0)))</f>
        <v>158.57500000000002</v>
      </c>
      <c r="BW72" s="225">
        <f>INDEX('файл остатки'!$A$5:$CX$265,MATCH($H$1,'файл остатки'!$A$5:$A$228,0),MATCH($B72,'файл остатки'!$A$5:$CX$5,0))</f>
        <v>91.602952380952388</v>
      </c>
      <c r="BX72" s="254" t="e">
        <f>IF(BT$3='файл остатки'!$B$1,INDEX('файл остатки'!$A$5:$CX$265,MATCH($C$1,'файл остатки'!$A$5:$A$228,0),MATCH($B72,'файл остатки'!$A$5:$CX$5,0)),BR72+BS72-BT72-BV72)</f>
        <v>#N/A</v>
      </c>
      <c r="BY72" s="230"/>
      <c r="BZ72" s="229">
        <f t="shared" si="15"/>
        <v>-158.57500000000002</v>
      </c>
      <c r="CA72" s="220"/>
      <c r="CB72" s="247">
        <f>IF(ISERROR(INDEX('файл остатки'!$A$5:$CX$265,MATCH(CB$2,'файл остатки'!$A$5:$A$228,0),MATCH($B72,'файл остатки'!$A$5:$CX$5,0))),INDEX('файл остатки'!$A$100:$CX$265,MATCH(BZ$3,'файл остатки'!$A$100:$A$228,0),MATCH($B72,'файл остатки'!$A$5:$CX$5,0)),INDEX('файл остатки'!$A$5:$CX$265,MATCH(CB$2,'файл остатки'!$A$5:$A$228,0),MATCH($B72,'файл остатки'!$A$5:$CX$5,0)))</f>
        <v>158.57500000000002</v>
      </c>
      <c r="CC72" s="225">
        <f>INDEX('файл остатки'!$A$5:$CX$265,MATCH($H$1,'файл остатки'!$A$5:$A$228,0),MATCH($B72,'файл остатки'!$A$5:$CX$5,0))</f>
        <v>91.602952380952388</v>
      </c>
      <c r="CD72" s="254" t="e">
        <f>IF(BZ$3='файл остатки'!$B$1,INDEX('файл остатки'!$A$5:$CX$265,MATCH($C$1,'файл остатки'!$A$5:$A$228,0),MATCH($B72,'файл остатки'!$A$5:$CX$5,0)),BX72+BY72-BZ72-CB72)</f>
        <v>#N/A</v>
      </c>
      <c r="CE72" s="230"/>
      <c r="CH72" s="229">
        <f t="shared" si="16"/>
        <v>-528</v>
      </c>
      <c r="CI72" s="220"/>
      <c r="CJ72" s="229" t="e">
        <f t="shared" si="17"/>
        <v>#N/A</v>
      </c>
      <c r="CK72" s="220"/>
      <c r="CO72" s="235">
        <f>+INDEX('файл остатки'!$A$5:$CX$265,MATCH(CO$2,'файл остатки'!$A$5:$A$228,0),MATCH($B72,'файл остатки'!$A$5:$CX$5,0))</f>
        <v>2</v>
      </c>
    </row>
    <row r="73" spans="1:93" ht="24" customHeight="1">
      <c r="A73" s="202" t="s">
        <v>46</v>
      </c>
      <c r="B73" s="214" t="s">
        <v>132</v>
      </c>
      <c r="C73" s="257" t="e">
        <f>INDEX('файл остатки'!$A$5:$CX$265,MATCH($C$1,'файл остатки'!$A$5:$A$228,0),MATCH(B73,'файл остатки'!$A$5:$CX$5,0))</f>
        <v>#N/A</v>
      </c>
      <c r="D73" s="261"/>
      <c r="E73" s="229">
        <v>-200</v>
      </c>
      <c r="F73" s="220"/>
      <c r="G73" s="247" t="e">
        <f>IF(ISERROR(INDEX('файл остатки'!$A$5:$CX$265,MATCH(G$2,'файл остатки'!$A$5:$A$228,0),MATCH($B73,'файл остатки'!$A$5:$CX$5,0))),INDEX('файл остатки'!$A$100:$CX$265,MATCH(E$3,'файл остатки'!$A$100:$A$228,0),MATCH($B73,'файл остатки'!$A$5:$CX$5,0)),INDEX('файл остатки'!$A$5:$CX$265,MATCH(G$2,'файл остатки'!$A$5:$A$228,0),MATCH($B73,'файл остатки'!$A$5:$CX$5,0)))</f>
        <v>#N/A</v>
      </c>
      <c r="H73" s="225" t="e">
        <f>INDEX('файл остатки'!$A$5:$CX$265,MATCH($H$1,'файл остатки'!$A$5:$A$228,0),MATCH($B73,'файл остатки'!$A$5:$CX$5,0))</f>
        <v>#N/A</v>
      </c>
      <c r="I73" s="254" t="e">
        <f>IF(E$3='файл остатки'!$B$1,INDEX('файл остатки'!$A$5:$CX$265,MATCH($C$1,'файл остатки'!$A$5:$A$228,0),MATCH($B73,'файл остатки'!$A$5:$CX$5,0)),C73+D73-E73-G73)</f>
        <v>#N/A</v>
      </c>
      <c r="J73" s="230"/>
      <c r="K73" s="229"/>
      <c r="L73" s="220"/>
      <c r="M73" s="247" t="e">
        <f>IF(ISERROR(INDEX('файл остатки'!$A$5:$CX$265,MATCH(M$2,'файл остатки'!$A$5:$A$228,0),MATCH($B73,'файл остатки'!$A$5:$CX$5,0))),INDEX('файл остатки'!$A$100:$CX$265,MATCH(K$3,'файл остатки'!$A$100:$A$228,0),MATCH($B73,'файл остатки'!$A$5:$CX$5,0)),INDEX('файл остатки'!$A$5:$CX$265,MATCH(M$2,'файл остатки'!$A$5:$A$228,0),MATCH($B73,'файл остатки'!$A$5:$CX$5,0)))</f>
        <v>#N/A</v>
      </c>
      <c r="N73" s="225" t="e">
        <f>INDEX('файл остатки'!$A$5:$CX$265,MATCH($H$1,'файл остатки'!$A$5:$A$228,0),MATCH($B73,'файл остатки'!$A$5:$CX$5,0))</f>
        <v>#N/A</v>
      </c>
      <c r="O73" s="254" t="e">
        <f>IF(K$3='файл остатки'!$B$1,INDEX('файл остатки'!$A$5:$CX$265,MATCH($C$1,'файл остатки'!$A$5:$A$228,0),MATCH($B73,'файл остатки'!$A$5:$CX$5,0)),I73+J73-K73-M73)</f>
        <v>#N/A</v>
      </c>
      <c r="P73" s="230"/>
      <c r="Q73" s="229">
        <v>-150</v>
      </c>
      <c r="R73" s="220"/>
      <c r="S73" s="247" t="e">
        <f>IF(ISERROR(INDEX('файл остатки'!$A$5:$CX$265,MATCH(S$2,'файл остатки'!$A$5:$A$228,0),MATCH($B73,'файл остатки'!$A$5:$CX$5,0))),INDEX('файл остатки'!$A$100:$CX$265,MATCH(Q$3,'файл остатки'!$A$100:$A$228,0),MATCH($B73,'файл остатки'!$A$5:$CX$5,0)),INDEX('файл остатки'!$A$5:$CX$265,MATCH(S$2,'файл остатки'!$A$5:$A$228,0),MATCH($B73,'файл остатки'!$A$5:$CX$5,0)))</f>
        <v>#N/A</v>
      </c>
      <c r="T73" s="225" t="e">
        <f>INDEX('файл остатки'!$A$5:$CX$265,MATCH($H$1,'файл остатки'!$A$5:$A$228,0),MATCH($B73,'файл остатки'!$A$5:$CX$5,0))</f>
        <v>#N/A</v>
      </c>
      <c r="U73" s="254" t="e">
        <f>IF(Q$3='файл остатки'!$B$1,INDEX('файл остатки'!$A$5:$CX$265,MATCH($C$1,'файл остатки'!$A$5:$A$228,0),MATCH($B73,'файл остатки'!$A$5:$CX$5,0)),O73+P73-Q73-S73)</f>
        <v>#N/A</v>
      </c>
      <c r="V73" s="230"/>
      <c r="W73" s="229"/>
      <c r="X73" s="220"/>
      <c r="Y73" s="247" t="e">
        <f>IF(ISERROR(INDEX('файл остатки'!$A$5:$CX$265,MATCH(Y$2,'файл остатки'!$A$5:$A$228,0),MATCH($B73,'файл остатки'!$A$5:$CX$5,0))),INDEX('файл остатки'!$A$100:$CX$265,MATCH(W$3,'файл остатки'!$A$100:$A$228,0),MATCH($B73,'файл остатки'!$A$5:$CX$5,0)),INDEX('файл остатки'!$A$5:$CX$265,MATCH(Y$2,'файл остатки'!$A$5:$A$228,0),MATCH($B73,'файл остатки'!$A$5:$CX$5,0)))</f>
        <v>#N/A</v>
      </c>
      <c r="Z73" s="225" t="e">
        <f>INDEX('файл остатки'!$A$5:$CX$265,MATCH($H$1,'файл остатки'!$A$5:$A$228,0),MATCH($B73,'файл остатки'!$A$5:$CX$5,0))</f>
        <v>#N/A</v>
      </c>
      <c r="AA73" s="254" t="e">
        <f>IF(W$3='файл остатки'!$B$1,INDEX('файл остатки'!$A$5:$CX$265,MATCH($C$1,'файл остатки'!$A$5:$A$228,0),MATCH($B73,'файл остатки'!$A$5:$CX$5,0)),U73+V73-W73-Y73)</f>
        <v>#N/A</v>
      </c>
      <c r="AB73" s="230"/>
      <c r="AC73" s="229"/>
      <c r="AD73" s="220"/>
      <c r="AE73" s="247" t="e">
        <f>IF(ISERROR(INDEX('файл остатки'!$A$5:$CX$265,MATCH(AE$2,'файл остатки'!$A$5:$A$228,0),MATCH($B73,'файл остатки'!$A$5:$CX$5,0))),INDEX('файл остатки'!$A$100:$CX$265,MATCH(AC$3,'файл остатки'!$A$100:$A$228,0),MATCH($B73,'файл остатки'!$A$5:$CX$5,0)),INDEX('файл остатки'!$A$5:$CX$265,MATCH(AE$2,'файл остатки'!$A$5:$A$228,0),MATCH($B73,'файл остатки'!$A$5:$CX$5,0)))</f>
        <v>#N/A</v>
      </c>
      <c r="AF73" s="225" t="e">
        <f>INDEX('файл остатки'!$A$5:$CX$265,MATCH($H$1,'файл остатки'!$A$5:$A$228,0),MATCH($B73,'файл остатки'!$A$5:$CX$5,0))</f>
        <v>#N/A</v>
      </c>
      <c r="AG73" s="254" t="e">
        <f>IF(AC$3='файл остатки'!$B$1,INDEX('файл остатки'!$A$5:$CX$265,MATCH($C$1,'файл остатки'!$A$5:$A$228,0),MATCH($B73,'файл остатки'!$A$5:$CX$5,0)),AA73+AB73-AC73-AE73)</f>
        <v>#N/A</v>
      </c>
      <c r="AH73" s="230"/>
      <c r="AI73" s="229">
        <v>-200</v>
      </c>
      <c r="AJ73" s="220"/>
      <c r="AK73" s="247" t="e">
        <f>IF(ISERROR(INDEX('файл остатки'!$A$5:$CX$265,MATCH(AK$2,'файл остатки'!$A$5:$A$228,0),MATCH($B73,'файл остатки'!$A$5:$CX$5,0))),INDEX('файл остатки'!$A$100:$CX$265,MATCH(AI$3,'файл остатки'!$A$100:$A$228,0),MATCH($B73,'файл остатки'!$A$5:$CX$5,0)),INDEX('файл остатки'!$A$5:$CX$265,MATCH(AK$2,'файл остатки'!$A$5:$A$228,0),MATCH($B73,'файл остатки'!$A$5:$CX$5,0)))</f>
        <v>#N/A</v>
      </c>
      <c r="AL73" s="225" t="e">
        <f>INDEX('файл остатки'!$A$5:$CX$265,MATCH($H$1,'файл остатки'!$A$5:$A$228,0),MATCH($B73,'файл остатки'!$A$5:$CX$5,0))</f>
        <v>#N/A</v>
      </c>
      <c r="AM73" s="254" t="e">
        <f>IF(AI$3='файл остатки'!$B$1,INDEX('файл остатки'!$A$5:$CX$265,MATCH($C$1,'файл остатки'!$A$5:$A$228,0),MATCH($B73,'файл остатки'!$A$5:$CX$5,0)),AG73+AH73-AI73-AK73)</f>
        <v>#N/A</v>
      </c>
      <c r="AN73" s="230"/>
      <c r="AO73" s="229"/>
      <c r="AP73" s="220"/>
      <c r="AQ73" s="247" t="e">
        <f>IF(ISERROR(INDEX('файл остатки'!$A$5:$CX$265,MATCH(AQ$2,'файл остатки'!$A$5:$A$228,0),MATCH($B73,'файл остатки'!$A$5:$CX$5,0))),INDEX('файл остатки'!$A$100:$CX$265,MATCH(AO$3,'файл остатки'!$A$100:$A$228,0),MATCH($B73,'файл остатки'!$A$5:$CX$5,0)),INDEX('файл остатки'!$A$5:$CX$265,MATCH(AQ$2,'файл остатки'!$A$5:$A$228,0),MATCH($B73,'файл остатки'!$A$5:$CX$5,0)))</f>
        <v>#N/A</v>
      </c>
      <c r="AR73" s="225" t="e">
        <f>INDEX('файл остатки'!$A$5:$CX$265,MATCH($H$1,'файл остатки'!$A$5:$A$228,0),MATCH($B73,'файл остатки'!$A$5:$CX$5,0))</f>
        <v>#N/A</v>
      </c>
      <c r="AS73" s="254" t="e">
        <f>IF(AO$3='файл остатки'!$B$1,INDEX('файл остатки'!$A$5:$CX$265,MATCH($C$1,'файл остатки'!$A$5:$A$228,0),MATCH($B73,'файл остатки'!$A$5:$CX$5,0)),AM73+AN73-AO73-AQ73)</f>
        <v>#N/A</v>
      </c>
      <c r="AT73" s="230"/>
      <c r="AU73" s="229">
        <v>-1</v>
      </c>
      <c r="AV73" s="220"/>
      <c r="AW73" s="247" t="e">
        <f>IF(ISERROR(INDEX('файл остатки'!$A$5:$CX$265,MATCH(AW$2,'файл остатки'!$A$5:$A$228,0),MATCH($B73,'файл остатки'!$A$5:$CX$5,0))),INDEX('файл остатки'!$A$100:$CX$265,MATCH(AU$3,'файл остатки'!$A$100:$A$228,0),MATCH($B73,'файл остатки'!$A$5:$CX$5,0)),INDEX('файл остатки'!$A$5:$CX$265,MATCH(AW$2,'файл остатки'!$A$5:$A$228,0),MATCH($B73,'файл остатки'!$A$5:$CX$5,0)))</f>
        <v>#N/A</v>
      </c>
      <c r="AX73" s="225" t="e">
        <f>INDEX('файл остатки'!$A$5:$CX$265,MATCH($H$1,'файл остатки'!$A$5:$A$228,0),MATCH($B73,'файл остатки'!$A$5:$CX$5,0))</f>
        <v>#N/A</v>
      </c>
      <c r="AY73" s="254" t="e">
        <f>IF(AU$3='файл остатки'!$B$1,INDEX('файл остатки'!$A$5:$CX$265,MATCH($C$1,'файл остатки'!$A$5:$A$228,0),MATCH($B73,'файл остатки'!$A$5:$CX$5,0)),AS73+AT73-AU73-AW73)</f>
        <v>#N/A</v>
      </c>
      <c r="AZ73" s="230"/>
      <c r="BA73" s="229"/>
      <c r="BB73" s="220"/>
      <c r="BC73" s="247" t="e">
        <f>IF(ISERROR(INDEX('файл остатки'!$A$5:$CX$265,MATCH(BC$2,'файл остатки'!$A$5:$A$228,0),MATCH($B73,'файл остатки'!$A$5:$CX$5,0))),INDEX('файл остатки'!$A$100:$CX$265,MATCH(BA$3,'файл остатки'!$A$100:$A$228,0),MATCH($B73,'файл остатки'!$A$5:$CX$5,0)),INDEX('файл остатки'!$A$5:$CX$265,MATCH(BC$2,'файл остатки'!$A$5:$A$228,0),MATCH($B73,'файл остатки'!$A$5:$CX$5,0)))</f>
        <v>#N/A</v>
      </c>
      <c r="BD73" s="225" t="e">
        <f>INDEX('файл остатки'!$A$5:$CX$265,MATCH($H$1,'файл остатки'!$A$5:$A$228,0),MATCH($B73,'файл остатки'!$A$5:$CX$5,0))</f>
        <v>#N/A</v>
      </c>
      <c r="BE73" s="254" t="e">
        <f>IF(BA$3='файл остатки'!$B$1,INDEX('файл остатки'!$A$5:$CX$265,MATCH($C$1,'файл остатки'!$A$5:$A$228,0),MATCH($B73,'файл остатки'!$A$5:$CX$5,0)),AY73+AZ73-BA73-BC73)</f>
        <v>#N/A</v>
      </c>
      <c r="BF73" s="230"/>
      <c r="BG73" s="229">
        <v>-100</v>
      </c>
      <c r="BH73" s="220"/>
      <c r="BI73" s="247" t="e">
        <f>IF(ISERROR(INDEX('файл остатки'!$A$5:$CX$265,MATCH(BI$2,'файл остатки'!$A$5:$A$228,0),MATCH($B73,'файл остатки'!$A$5:$CX$5,0))),INDEX('файл остатки'!$A$100:$CX$265,MATCH(BG$3,'файл остатки'!$A$100:$A$228,0),MATCH($B73,'файл остатки'!$A$5:$CX$5,0)),INDEX('файл остатки'!$A$5:$CX$265,MATCH(BI$2,'файл остатки'!$A$5:$A$228,0),MATCH($B73,'файл остатки'!$A$5:$CX$5,0)))</f>
        <v>#N/A</v>
      </c>
      <c r="BJ73" s="225" t="e">
        <f>INDEX('файл остатки'!$A$5:$CX$265,MATCH($H$1,'файл остатки'!$A$5:$A$228,0),MATCH($B73,'файл остатки'!$A$5:$CX$5,0))</f>
        <v>#N/A</v>
      </c>
      <c r="BK73" s="225" t="e">
        <f t="shared" si="12"/>
        <v>#N/A</v>
      </c>
      <c r="BL73" s="254" t="e">
        <f>IF(BG$3='файл остатки'!$B$1,INDEX('файл остатки'!$A$5:$CX$265,MATCH($C$1,'файл остатки'!$A$5:$A$228,0),MATCH($B73,'файл остатки'!$A$5:$CX$5,0)),BE73+BF73-BG73-BI73)</f>
        <v>#N/A</v>
      </c>
      <c r="BM73" s="230"/>
      <c r="BN73" s="229" t="e">
        <f t="shared" si="13"/>
        <v>#N/A</v>
      </c>
      <c r="BO73" s="220"/>
      <c r="BP73" s="247" t="e">
        <f>IF(ISERROR(INDEX('файл остатки'!$A$5:$CX$265,MATCH(BP$2,'файл остатки'!$A$5:$A$228,0),MATCH($B73,'файл остатки'!$A$5:$CX$5,0))),INDEX('файл остатки'!$A$100:$CX$265,MATCH(BN$3,'файл остатки'!$A$100:$A$228,0),MATCH($B73,'файл остатки'!$A$5:$CX$5,0)),INDEX('файл остатки'!$A$5:$CX$265,MATCH(BP$2,'файл остатки'!$A$5:$A$228,0),MATCH($B73,'файл остатки'!$A$5:$CX$5,0)))</f>
        <v>#N/A</v>
      </c>
      <c r="BQ73" s="225" t="e">
        <f>INDEX('файл остатки'!$A$5:$CX$265,MATCH($H$1,'файл остатки'!$A$5:$A$228,0),MATCH($B73,'файл остатки'!$A$5:$CX$5,0))</f>
        <v>#N/A</v>
      </c>
      <c r="BR73" s="254" t="e">
        <f>IF(BN$3='файл остатки'!$B$1,INDEX('файл остатки'!$A$5:$CX$265,MATCH($C$1,'файл остатки'!$A$5:$A$228,0),MATCH($B73,'файл остатки'!$A$5:$CX$5,0)),BL73+BM73-BN73-BP73)</f>
        <v>#N/A</v>
      </c>
      <c r="BS73" s="230"/>
      <c r="BT73" s="229" t="e">
        <f t="shared" si="14"/>
        <v>#N/A</v>
      </c>
      <c r="BU73" s="220"/>
      <c r="BV73" s="247" t="e">
        <f>IF(ISERROR(INDEX('файл остатки'!$A$5:$CX$265,MATCH(BV$2,'файл остатки'!$A$5:$A$228,0),MATCH($B73,'файл остатки'!$A$5:$CX$5,0))),INDEX('файл остатки'!$A$100:$CX$265,MATCH(BT$3,'файл остатки'!$A$100:$A$228,0),MATCH($B73,'файл остатки'!$A$5:$CX$5,0)),INDEX('файл остатки'!$A$5:$CX$265,MATCH(BV$2,'файл остатки'!$A$5:$A$228,0),MATCH($B73,'файл остатки'!$A$5:$CX$5,0)))</f>
        <v>#N/A</v>
      </c>
      <c r="BW73" s="225" t="e">
        <f>INDEX('файл остатки'!$A$5:$CX$265,MATCH($H$1,'файл остатки'!$A$5:$A$228,0),MATCH($B73,'файл остатки'!$A$5:$CX$5,0))</f>
        <v>#N/A</v>
      </c>
      <c r="BX73" s="254" t="e">
        <f>IF(BT$3='файл остатки'!$B$1,INDEX('файл остатки'!$A$5:$CX$265,MATCH($C$1,'файл остатки'!$A$5:$A$228,0),MATCH($B73,'файл остатки'!$A$5:$CX$5,0)),BR73+BS73-BT73-BV73)</f>
        <v>#N/A</v>
      </c>
      <c r="BY73" s="230"/>
      <c r="BZ73" s="229" t="e">
        <f t="shared" si="15"/>
        <v>#N/A</v>
      </c>
      <c r="CA73" s="220"/>
      <c r="CB73" s="247" t="e">
        <f>IF(ISERROR(INDEX('файл остатки'!$A$5:$CX$265,MATCH(CB$2,'файл остатки'!$A$5:$A$228,0),MATCH($B73,'файл остатки'!$A$5:$CX$5,0))),INDEX('файл остатки'!$A$100:$CX$265,MATCH(BZ$3,'файл остатки'!$A$100:$A$228,0),MATCH($B73,'файл остатки'!$A$5:$CX$5,0)),INDEX('файл остатки'!$A$5:$CX$265,MATCH(CB$2,'файл остатки'!$A$5:$A$228,0),MATCH($B73,'файл остатки'!$A$5:$CX$5,0)))</f>
        <v>#N/A</v>
      </c>
      <c r="CC73" s="225" t="e">
        <f>INDEX('файл остатки'!$A$5:$CX$265,MATCH($H$1,'файл остатки'!$A$5:$A$228,0),MATCH($B73,'файл остатки'!$A$5:$CX$5,0))</f>
        <v>#N/A</v>
      </c>
      <c r="CD73" s="254" t="e">
        <f>IF(BZ$3='файл остатки'!$B$1,INDEX('файл остатки'!$A$5:$CX$265,MATCH($C$1,'файл остатки'!$A$5:$A$228,0),MATCH($B73,'файл остатки'!$A$5:$CX$5,0)),BX73+BY73-BZ73-CB73)</f>
        <v>#N/A</v>
      </c>
      <c r="CE73" s="230"/>
      <c r="CH73" s="229">
        <f t="shared" si="16"/>
        <v>-651</v>
      </c>
      <c r="CI73" s="220"/>
      <c r="CJ73" s="229" t="e">
        <f t="shared" si="17"/>
        <v>#N/A</v>
      </c>
      <c r="CK73" s="220"/>
      <c r="CO73" s="235" t="e">
        <f>+INDEX('файл остатки'!$A$5:$CX$265,MATCH(CO$2,'файл остатки'!$A$5:$A$228,0),MATCH($B73,'файл остатки'!$A$5:$CX$5,0))</f>
        <v>#N/A</v>
      </c>
    </row>
    <row r="74" spans="1:93" ht="24" customHeight="1">
      <c r="A74" s="202" t="s">
        <v>46</v>
      </c>
      <c r="B74" s="214" t="s">
        <v>164</v>
      </c>
      <c r="C74" s="257">
        <f>INDEX('файл остатки'!$A$5:$CX$265,MATCH($C$1,'файл остатки'!$A$5:$A$228,0),MATCH(B74,'файл остатки'!$A$5:$CX$5,0))</f>
        <v>164.34200000000001</v>
      </c>
      <c r="D74" s="261"/>
      <c r="E74" s="229">
        <v>-58</v>
      </c>
      <c r="F74" s="220"/>
      <c r="G74" s="247" t="e">
        <f>IF(ISERROR(INDEX('файл остатки'!$A$5:$CX$265,MATCH(G$2,'файл остатки'!$A$5:$A$228,0),MATCH($B74,'файл остатки'!$A$5:$CX$5,0))),INDEX('файл остатки'!$A$100:$CX$265,MATCH(E$3,'файл остатки'!$A$100:$A$228,0),MATCH($B74,'файл остатки'!$A$5:$CX$5,0)),INDEX('файл остатки'!$A$5:$CX$265,MATCH(G$2,'файл остатки'!$A$5:$A$228,0),MATCH($B74,'файл остатки'!$A$5:$CX$5,0)))</f>
        <v>#N/A</v>
      </c>
      <c r="H74" s="225">
        <f>INDEX('файл остатки'!$A$5:$CX$265,MATCH($H$1,'файл остатки'!$A$5:$A$228,0),MATCH($B74,'файл остатки'!$A$5:$CX$5,0))</f>
        <v>105.96638095238094</v>
      </c>
      <c r="I74" s="254" t="e">
        <f>IF(E$3='файл остатки'!$B$1,INDEX('файл остатки'!$A$5:$CX$265,MATCH($C$1,'файл остатки'!$A$5:$A$228,0),MATCH($B74,'файл остатки'!$A$5:$CX$5,0)),C74+D74-E74-G74)</f>
        <v>#N/A</v>
      </c>
      <c r="J74" s="230"/>
      <c r="K74" s="229"/>
      <c r="L74" s="220"/>
      <c r="M74" s="247" t="e">
        <f>IF(ISERROR(INDEX('файл остатки'!$A$5:$CX$265,MATCH(M$2,'файл остатки'!$A$5:$A$228,0),MATCH($B74,'файл остатки'!$A$5:$CX$5,0))),INDEX('файл остатки'!$A$100:$CX$265,MATCH(K$3,'файл остатки'!$A$100:$A$228,0),MATCH($B74,'файл остатки'!$A$5:$CX$5,0)),INDEX('файл остатки'!$A$5:$CX$265,MATCH(M$2,'файл остатки'!$A$5:$A$228,0),MATCH($B74,'файл остатки'!$A$5:$CX$5,0)))</f>
        <v>#N/A</v>
      </c>
      <c r="N74" s="225">
        <f>INDEX('файл остатки'!$A$5:$CX$265,MATCH($H$1,'файл остатки'!$A$5:$A$228,0),MATCH($B74,'файл остатки'!$A$5:$CX$5,0))</f>
        <v>105.96638095238094</v>
      </c>
      <c r="O74" s="254" t="e">
        <f>IF(K$3='файл остатки'!$B$1,INDEX('файл остатки'!$A$5:$CX$265,MATCH($C$1,'файл остатки'!$A$5:$A$228,0),MATCH($B74,'файл остатки'!$A$5:$CX$5,0)),I74+J74-K74-M74)</f>
        <v>#N/A</v>
      </c>
      <c r="P74" s="230"/>
      <c r="Q74" s="229">
        <v>-50</v>
      </c>
      <c r="R74" s="220"/>
      <c r="S74" s="247" t="e">
        <f>IF(ISERROR(INDEX('файл остатки'!$A$5:$CX$265,MATCH(S$2,'файл остатки'!$A$5:$A$228,0),MATCH($B74,'файл остатки'!$A$5:$CX$5,0))),INDEX('файл остатки'!$A$100:$CX$265,MATCH(Q$3,'файл остатки'!$A$100:$A$228,0),MATCH($B74,'файл остатки'!$A$5:$CX$5,0)),INDEX('файл остатки'!$A$5:$CX$265,MATCH(S$2,'файл остатки'!$A$5:$A$228,0),MATCH($B74,'файл остатки'!$A$5:$CX$5,0)))</f>
        <v>#N/A</v>
      </c>
      <c r="T74" s="225">
        <f>INDEX('файл остатки'!$A$5:$CX$265,MATCH($H$1,'файл остатки'!$A$5:$A$228,0),MATCH($B74,'файл остатки'!$A$5:$CX$5,0))</f>
        <v>105.96638095238094</v>
      </c>
      <c r="U74" s="254" t="e">
        <f>IF(Q$3='файл остатки'!$B$1,INDEX('файл остатки'!$A$5:$CX$265,MATCH($C$1,'файл остатки'!$A$5:$A$228,0),MATCH($B74,'файл остатки'!$A$5:$CX$5,0)),O74+P74-Q74-S74)</f>
        <v>#N/A</v>
      </c>
      <c r="V74" s="230"/>
      <c r="W74" s="229">
        <v>-100</v>
      </c>
      <c r="X74" s="220"/>
      <c r="Y74" s="247" t="e">
        <f>IF(ISERROR(INDEX('файл остатки'!$A$5:$CX$265,MATCH(Y$2,'файл остатки'!$A$5:$A$228,0),MATCH($B74,'файл остатки'!$A$5:$CX$5,0))),INDEX('файл остатки'!$A$100:$CX$265,MATCH(W$3,'файл остатки'!$A$100:$A$228,0),MATCH($B74,'файл остатки'!$A$5:$CX$5,0)),INDEX('файл остатки'!$A$5:$CX$265,MATCH(Y$2,'файл остатки'!$A$5:$A$228,0),MATCH($B74,'файл остатки'!$A$5:$CX$5,0)))</f>
        <v>#N/A</v>
      </c>
      <c r="Z74" s="225">
        <f>INDEX('файл остатки'!$A$5:$CX$265,MATCH($H$1,'файл остатки'!$A$5:$A$228,0),MATCH($B74,'файл остатки'!$A$5:$CX$5,0))</f>
        <v>105.96638095238094</v>
      </c>
      <c r="AA74" s="254" t="e">
        <f>IF(W$3='файл остатки'!$B$1,INDEX('файл остатки'!$A$5:$CX$265,MATCH($C$1,'файл остатки'!$A$5:$A$228,0),MATCH($B74,'файл остатки'!$A$5:$CX$5,0)),U74+V74-W74-Y74)</f>
        <v>#N/A</v>
      </c>
      <c r="AB74" s="230"/>
      <c r="AC74" s="229"/>
      <c r="AD74" s="220"/>
      <c r="AE74" s="247" t="e">
        <f>IF(ISERROR(INDEX('файл остатки'!$A$5:$CX$265,MATCH(AE$2,'файл остатки'!$A$5:$A$228,0),MATCH($B74,'файл остатки'!$A$5:$CX$5,0))),INDEX('файл остатки'!$A$100:$CX$265,MATCH(AC$3,'файл остатки'!$A$100:$A$228,0),MATCH($B74,'файл остатки'!$A$5:$CX$5,0)),INDEX('файл остатки'!$A$5:$CX$265,MATCH(AE$2,'файл остатки'!$A$5:$A$228,0),MATCH($B74,'файл остатки'!$A$5:$CX$5,0)))</f>
        <v>#N/A</v>
      </c>
      <c r="AF74" s="225">
        <f>INDEX('файл остатки'!$A$5:$CX$265,MATCH($H$1,'файл остатки'!$A$5:$A$228,0),MATCH($B74,'файл остатки'!$A$5:$CX$5,0))</f>
        <v>105.96638095238094</v>
      </c>
      <c r="AG74" s="254" t="e">
        <f>IF(AC$3='файл остатки'!$B$1,INDEX('файл остатки'!$A$5:$CX$265,MATCH($C$1,'файл остатки'!$A$5:$A$228,0),MATCH($B74,'файл остатки'!$A$5:$CX$5,0)),AA74+AB74-AC74-AE74)</f>
        <v>#N/A</v>
      </c>
      <c r="AH74" s="230"/>
      <c r="AI74" s="229">
        <v>-100</v>
      </c>
      <c r="AJ74" s="220"/>
      <c r="AK74" s="247" t="e">
        <f>IF(ISERROR(INDEX('файл остатки'!$A$5:$CX$265,MATCH(AK$2,'файл остатки'!$A$5:$A$228,0),MATCH($B74,'файл остатки'!$A$5:$CX$5,0))),INDEX('файл остатки'!$A$100:$CX$265,MATCH(AI$3,'файл остатки'!$A$100:$A$228,0),MATCH($B74,'файл остатки'!$A$5:$CX$5,0)),INDEX('файл остатки'!$A$5:$CX$265,MATCH(AK$2,'файл остатки'!$A$5:$A$228,0),MATCH($B74,'файл остатки'!$A$5:$CX$5,0)))</f>
        <v>#N/A</v>
      </c>
      <c r="AL74" s="225">
        <f>INDEX('файл остатки'!$A$5:$CX$265,MATCH($H$1,'файл остатки'!$A$5:$A$228,0),MATCH($B74,'файл остатки'!$A$5:$CX$5,0))</f>
        <v>105.96638095238094</v>
      </c>
      <c r="AM74" s="254" t="e">
        <f>IF(AI$3='файл остатки'!$B$1,INDEX('файл остатки'!$A$5:$CX$265,MATCH($C$1,'файл остатки'!$A$5:$A$228,0),MATCH($B74,'файл остатки'!$A$5:$CX$5,0)),AG74+AH74-AI74-AK74)</f>
        <v>#N/A</v>
      </c>
      <c r="AN74" s="230"/>
      <c r="AO74" s="229"/>
      <c r="AP74" s="220"/>
      <c r="AQ74" s="247" t="e">
        <f>IF(ISERROR(INDEX('файл остатки'!$A$5:$CX$265,MATCH(AQ$2,'файл остатки'!$A$5:$A$228,0),MATCH($B74,'файл остатки'!$A$5:$CX$5,0))),INDEX('файл остатки'!$A$100:$CX$265,MATCH(AO$3,'файл остатки'!$A$100:$A$228,0),MATCH($B74,'файл остатки'!$A$5:$CX$5,0)),INDEX('файл остатки'!$A$5:$CX$265,MATCH(AQ$2,'файл остатки'!$A$5:$A$228,0),MATCH($B74,'файл остатки'!$A$5:$CX$5,0)))</f>
        <v>#N/A</v>
      </c>
      <c r="AR74" s="225">
        <f>INDEX('файл остатки'!$A$5:$CX$265,MATCH($H$1,'файл остатки'!$A$5:$A$228,0),MATCH($B74,'файл остатки'!$A$5:$CX$5,0))</f>
        <v>105.96638095238094</v>
      </c>
      <c r="AS74" s="254" t="e">
        <f>IF(AO$3='файл остатки'!$B$1,INDEX('файл остатки'!$A$5:$CX$265,MATCH($C$1,'файл остатки'!$A$5:$A$228,0),MATCH($B74,'файл остатки'!$A$5:$CX$5,0)),AM74+AN74-AO74-AQ74)</f>
        <v>#N/A</v>
      </c>
      <c r="AT74" s="230"/>
      <c r="AU74" s="229">
        <v>-50</v>
      </c>
      <c r="AV74" s="220"/>
      <c r="AW74" s="247" t="e">
        <f>IF(ISERROR(INDEX('файл остатки'!$A$5:$CX$265,MATCH(AW$2,'файл остатки'!$A$5:$A$228,0),MATCH($B74,'файл остатки'!$A$5:$CX$5,0))),INDEX('файл остатки'!$A$100:$CX$265,MATCH(AU$3,'файл остатки'!$A$100:$A$228,0),MATCH($B74,'файл остатки'!$A$5:$CX$5,0)),INDEX('файл остатки'!$A$5:$CX$265,MATCH(AW$2,'файл остатки'!$A$5:$A$228,0),MATCH($B74,'файл остатки'!$A$5:$CX$5,0)))</f>
        <v>#N/A</v>
      </c>
      <c r="AX74" s="225">
        <f>INDEX('файл остатки'!$A$5:$CX$265,MATCH($H$1,'файл остатки'!$A$5:$A$228,0),MATCH($B74,'файл остатки'!$A$5:$CX$5,0))</f>
        <v>105.96638095238094</v>
      </c>
      <c r="AY74" s="254" t="e">
        <f>IF(AU$3='файл остатки'!$B$1,INDEX('файл остатки'!$A$5:$CX$265,MATCH($C$1,'файл остатки'!$A$5:$A$228,0),MATCH($B74,'файл остатки'!$A$5:$CX$5,0)),AS74+AT74-AU74-AW74)</f>
        <v>#N/A</v>
      </c>
      <c r="AZ74" s="230"/>
      <c r="BA74" s="229"/>
      <c r="BB74" s="220"/>
      <c r="BC74" s="247" t="e">
        <f>IF(ISERROR(INDEX('файл остатки'!$A$5:$CX$265,MATCH(BC$2,'файл остатки'!$A$5:$A$228,0),MATCH($B74,'файл остатки'!$A$5:$CX$5,0))),INDEX('файл остатки'!$A$100:$CX$265,MATCH(BA$3,'файл остатки'!$A$100:$A$228,0),MATCH($B74,'файл остатки'!$A$5:$CX$5,0)),INDEX('файл остатки'!$A$5:$CX$265,MATCH(BC$2,'файл остатки'!$A$5:$A$228,0),MATCH($B74,'файл остатки'!$A$5:$CX$5,0)))</f>
        <v>#N/A</v>
      </c>
      <c r="BD74" s="225">
        <f>INDEX('файл остатки'!$A$5:$CX$265,MATCH($H$1,'файл остатки'!$A$5:$A$228,0),MATCH($B74,'файл остатки'!$A$5:$CX$5,0))</f>
        <v>105.96638095238094</v>
      </c>
      <c r="BE74" s="254" t="e">
        <f>IF(BA$3='файл остатки'!$B$1,INDEX('файл остатки'!$A$5:$CX$265,MATCH($C$1,'файл остатки'!$A$5:$A$228,0),MATCH($B74,'файл остатки'!$A$5:$CX$5,0)),AY74+AZ74-BA74-BC74)</f>
        <v>#N/A</v>
      </c>
      <c r="BF74" s="230"/>
      <c r="BG74" s="229">
        <v>-100</v>
      </c>
      <c r="BH74" s="220"/>
      <c r="BI74" s="247" t="e">
        <f>IF(ISERROR(INDEX('файл остатки'!$A$5:$CX$265,MATCH(BI$2,'файл остатки'!$A$5:$A$228,0),MATCH($B74,'файл остатки'!$A$5:$CX$5,0))),INDEX('файл остатки'!$A$100:$CX$265,MATCH(BG$3,'файл остатки'!$A$100:$A$228,0),MATCH($B74,'файл остатки'!$A$5:$CX$5,0)),INDEX('файл остатки'!$A$5:$CX$265,MATCH(BI$2,'файл остатки'!$A$5:$A$228,0),MATCH($B74,'файл остатки'!$A$5:$CX$5,0)))</f>
        <v>#N/A</v>
      </c>
      <c r="BJ74" s="225">
        <f>INDEX('файл остатки'!$A$5:$CX$265,MATCH($H$1,'файл остатки'!$A$5:$A$228,0),MATCH($B74,'файл остатки'!$A$5:$CX$5,0))</f>
        <v>105.96638095238094</v>
      </c>
      <c r="BK74" s="225" t="e">
        <f t="shared" si="12"/>
        <v>#N/A</v>
      </c>
      <c r="BL74" s="254" t="e">
        <f>IF(BG$3='файл остатки'!$B$1,INDEX('файл остатки'!$A$5:$CX$265,MATCH($C$1,'файл остатки'!$A$5:$A$228,0),MATCH($B74,'файл остатки'!$A$5:$CX$5,0)),BE74+BF74-BG74-BI74)</f>
        <v>#N/A</v>
      </c>
      <c r="BM74" s="230"/>
      <c r="BN74" s="229">
        <f t="shared" si="13"/>
        <v>-281.005</v>
      </c>
      <c r="BO74" s="220"/>
      <c r="BP74" s="247">
        <f>IF(ISERROR(INDEX('файл остатки'!$A$5:$CX$265,MATCH(BP$2,'файл остатки'!$A$5:$A$228,0),MATCH($B74,'файл остатки'!$A$5:$CX$5,0))),INDEX('файл остатки'!$A$100:$CX$265,MATCH(BN$3,'файл остатки'!$A$100:$A$228,0),MATCH($B74,'файл остатки'!$A$5:$CX$5,0)),INDEX('файл остатки'!$A$5:$CX$265,MATCH(BP$2,'файл остатки'!$A$5:$A$228,0),MATCH($B74,'файл остатки'!$A$5:$CX$5,0)))</f>
        <v>281.005</v>
      </c>
      <c r="BQ74" s="225">
        <f>INDEX('файл остатки'!$A$5:$CX$265,MATCH($H$1,'файл остатки'!$A$5:$A$228,0),MATCH($B74,'файл остатки'!$A$5:$CX$5,0))</f>
        <v>105.96638095238094</v>
      </c>
      <c r="BR74" s="254" t="e">
        <f>IF(BN$3='файл остатки'!$B$1,INDEX('файл остатки'!$A$5:$CX$265,MATCH($C$1,'файл остатки'!$A$5:$A$228,0),MATCH($B74,'файл остатки'!$A$5:$CX$5,0)),BL74+BM74-BN74-BP74)</f>
        <v>#N/A</v>
      </c>
      <c r="BS74" s="230"/>
      <c r="BT74" s="229">
        <f t="shared" si="14"/>
        <v>-281.005</v>
      </c>
      <c r="BU74" s="220"/>
      <c r="BV74" s="247">
        <f>IF(ISERROR(INDEX('файл остатки'!$A$5:$CX$265,MATCH(BV$2,'файл остатки'!$A$5:$A$228,0),MATCH($B74,'файл остатки'!$A$5:$CX$5,0))),INDEX('файл остатки'!$A$100:$CX$265,MATCH(BT$3,'файл остатки'!$A$100:$A$228,0),MATCH($B74,'файл остатки'!$A$5:$CX$5,0)),INDEX('файл остатки'!$A$5:$CX$265,MATCH(BV$2,'файл остатки'!$A$5:$A$228,0),MATCH($B74,'файл остатки'!$A$5:$CX$5,0)))</f>
        <v>281.005</v>
      </c>
      <c r="BW74" s="225">
        <f>INDEX('файл остатки'!$A$5:$CX$265,MATCH($H$1,'файл остатки'!$A$5:$A$228,0),MATCH($B74,'файл остатки'!$A$5:$CX$5,0))</f>
        <v>105.96638095238094</v>
      </c>
      <c r="BX74" s="254" t="e">
        <f>IF(BT$3='файл остатки'!$B$1,INDEX('файл остатки'!$A$5:$CX$265,MATCH($C$1,'файл остатки'!$A$5:$A$228,0),MATCH($B74,'файл остатки'!$A$5:$CX$5,0)),BR74+BS74-BT74-BV74)</f>
        <v>#N/A</v>
      </c>
      <c r="BY74" s="230"/>
      <c r="BZ74" s="229">
        <f t="shared" si="15"/>
        <v>-781.005</v>
      </c>
      <c r="CA74" s="220"/>
      <c r="CB74" s="247">
        <f>IF(ISERROR(INDEX('файл остатки'!$A$5:$CX$265,MATCH(CB$2,'файл остатки'!$A$5:$A$228,0),MATCH($B74,'файл остатки'!$A$5:$CX$5,0))),INDEX('файл остатки'!$A$100:$CX$265,MATCH(BZ$3,'файл остатки'!$A$100:$A$228,0),MATCH($B74,'файл остатки'!$A$5:$CX$5,0)),INDEX('файл остатки'!$A$5:$CX$265,MATCH(CB$2,'файл остатки'!$A$5:$A$228,0),MATCH($B74,'файл остатки'!$A$5:$CX$5,0)))</f>
        <v>781.005</v>
      </c>
      <c r="CC74" s="225">
        <f>INDEX('файл остатки'!$A$5:$CX$265,MATCH($H$1,'файл остатки'!$A$5:$A$228,0),MATCH($B74,'файл остатки'!$A$5:$CX$5,0))</f>
        <v>105.96638095238094</v>
      </c>
      <c r="CD74" s="254" t="e">
        <f>IF(BZ$3='файл остатки'!$B$1,INDEX('файл остатки'!$A$5:$CX$265,MATCH($C$1,'файл остатки'!$A$5:$A$228,0),MATCH($B74,'файл остатки'!$A$5:$CX$5,0)),BX74+BY74-BZ74-CB74)</f>
        <v>#N/A</v>
      </c>
      <c r="CE74" s="230"/>
      <c r="CH74" s="229">
        <f t="shared" si="16"/>
        <v>-458</v>
      </c>
      <c r="CI74" s="220"/>
      <c r="CJ74" s="229" t="e">
        <f t="shared" si="17"/>
        <v>#N/A</v>
      </c>
      <c r="CK74" s="220"/>
      <c r="CO74" s="235">
        <f>+INDEX('файл остатки'!$A$5:$CX$265,MATCH(CO$2,'файл остатки'!$A$5:$A$228,0),MATCH($B74,'файл остатки'!$A$5:$CX$5,0))</f>
        <v>2</v>
      </c>
    </row>
    <row r="75" spans="1:93" ht="24" customHeight="1">
      <c r="A75" s="202" t="s">
        <v>46</v>
      </c>
      <c r="B75" s="214" t="s">
        <v>106</v>
      </c>
      <c r="C75" s="257">
        <f>INDEX('файл остатки'!$A$5:$CX$265,MATCH($C$1,'файл остатки'!$A$5:$A$228,0),MATCH(B75,'файл остатки'!$A$5:$CX$5,0))</f>
        <v>1296.48</v>
      </c>
      <c r="D75" s="261"/>
      <c r="E75" s="229">
        <v>-1000</v>
      </c>
      <c r="F75" s="220"/>
      <c r="G75" s="247" t="e">
        <f>IF(ISERROR(INDEX('файл остатки'!$A$5:$CX$265,MATCH(G$2,'файл остатки'!$A$5:$A$228,0),MATCH($B75,'файл остатки'!$A$5:$CX$5,0))),INDEX('файл остатки'!$A$100:$CX$265,MATCH(E$3,'файл остатки'!$A$100:$A$228,0),MATCH($B75,'файл остатки'!$A$5:$CX$5,0)),INDEX('файл остатки'!$A$5:$CX$265,MATCH(G$2,'файл остатки'!$A$5:$A$228,0),MATCH($B75,'файл остатки'!$A$5:$CX$5,0)))</f>
        <v>#N/A</v>
      </c>
      <c r="H75" s="225">
        <f>INDEX('файл остатки'!$A$5:$CX$265,MATCH($H$1,'файл остатки'!$A$5:$A$228,0),MATCH($B75,'файл остатки'!$A$5:$CX$5,0))</f>
        <v>747.47047619047623</v>
      </c>
      <c r="I75" s="254" t="e">
        <f>IF(E$3='файл остатки'!$B$1,INDEX('файл остатки'!$A$5:$CX$265,MATCH($C$1,'файл остатки'!$A$5:$A$228,0),MATCH($B75,'файл остатки'!$A$5:$CX$5,0)),C75+D75-E75-G75)</f>
        <v>#N/A</v>
      </c>
      <c r="J75" s="230"/>
      <c r="K75" s="229"/>
      <c r="L75" s="220"/>
      <c r="M75" s="247" t="e">
        <f>IF(ISERROR(INDEX('файл остатки'!$A$5:$CX$265,MATCH(M$2,'файл остатки'!$A$5:$A$228,0),MATCH($B75,'файл остатки'!$A$5:$CX$5,0))),INDEX('файл остатки'!$A$100:$CX$265,MATCH(K$3,'файл остатки'!$A$100:$A$228,0),MATCH($B75,'файл остатки'!$A$5:$CX$5,0)),INDEX('файл остатки'!$A$5:$CX$265,MATCH(M$2,'файл остатки'!$A$5:$A$228,0),MATCH($B75,'файл остатки'!$A$5:$CX$5,0)))</f>
        <v>#N/A</v>
      </c>
      <c r="N75" s="225">
        <f>INDEX('файл остатки'!$A$5:$CX$265,MATCH($H$1,'файл остатки'!$A$5:$A$228,0),MATCH($B75,'файл остатки'!$A$5:$CX$5,0))</f>
        <v>747.47047619047623</v>
      </c>
      <c r="O75" s="254" t="e">
        <f>IF(K$3='файл остатки'!$B$1,INDEX('файл остатки'!$A$5:$CX$265,MATCH($C$1,'файл остатки'!$A$5:$A$228,0),MATCH($B75,'файл остатки'!$A$5:$CX$5,0)),I75+J75-K75-M75)</f>
        <v>#N/A</v>
      </c>
      <c r="P75" s="230"/>
      <c r="Q75" s="229">
        <v>-112</v>
      </c>
      <c r="R75" s="220"/>
      <c r="S75" s="247" t="e">
        <f>IF(ISERROR(INDEX('файл остатки'!$A$5:$CX$265,MATCH(S$2,'файл остатки'!$A$5:$A$228,0),MATCH($B75,'файл остатки'!$A$5:$CX$5,0))),INDEX('файл остатки'!$A$100:$CX$265,MATCH(Q$3,'файл остатки'!$A$100:$A$228,0),MATCH($B75,'файл остатки'!$A$5:$CX$5,0)),INDEX('файл остатки'!$A$5:$CX$265,MATCH(S$2,'файл остатки'!$A$5:$A$228,0),MATCH($B75,'файл остатки'!$A$5:$CX$5,0)))</f>
        <v>#N/A</v>
      </c>
      <c r="T75" s="225">
        <f>INDEX('файл остатки'!$A$5:$CX$265,MATCH($H$1,'файл остатки'!$A$5:$A$228,0),MATCH($B75,'файл остатки'!$A$5:$CX$5,0))</f>
        <v>747.47047619047623</v>
      </c>
      <c r="U75" s="254" t="e">
        <f>IF(Q$3='файл остатки'!$B$1,INDEX('файл остатки'!$A$5:$CX$265,MATCH($C$1,'файл остатки'!$A$5:$A$228,0),MATCH($B75,'файл остатки'!$A$5:$CX$5,0)),O75+P75-Q75-S75)</f>
        <v>#N/A</v>
      </c>
      <c r="V75" s="230"/>
      <c r="W75" s="229">
        <v>-30</v>
      </c>
      <c r="X75" s="220"/>
      <c r="Y75" s="247" t="e">
        <f>IF(ISERROR(INDEX('файл остатки'!$A$5:$CX$265,MATCH(Y$2,'файл остатки'!$A$5:$A$228,0),MATCH($B75,'файл остатки'!$A$5:$CX$5,0))),INDEX('файл остатки'!$A$100:$CX$265,MATCH(W$3,'файл остатки'!$A$100:$A$228,0),MATCH($B75,'файл остатки'!$A$5:$CX$5,0)),INDEX('файл остатки'!$A$5:$CX$265,MATCH(Y$2,'файл остатки'!$A$5:$A$228,0),MATCH($B75,'файл остатки'!$A$5:$CX$5,0)))</f>
        <v>#N/A</v>
      </c>
      <c r="Z75" s="225">
        <f>INDEX('файл остатки'!$A$5:$CX$265,MATCH($H$1,'файл остатки'!$A$5:$A$228,0),MATCH($B75,'файл остатки'!$A$5:$CX$5,0))</f>
        <v>747.47047619047623</v>
      </c>
      <c r="AA75" s="254" t="e">
        <f>IF(W$3='файл остатки'!$B$1,INDEX('файл остатки'!$A$5:$CX$265,MATCH($C$1,'файл остатки'!$A$5:$A$228,0),MATCH($B75,'файл остатки'!$A$5:$CX$5,0)),U75+V75-W75-Y75)</f>
        <v>#N/A</v>
      </c>
      <c r="AB75" s="230"/>
      <c r="AC75" s="229"/>
      <c r="AD75" s="220"/>
      <c r="AE75" s="247" t="e">
        <f>IF(ISERROR(INDEX('файл остатки'!$A$5:$CX$265,MATCH(AE$2,'файл остатки'!$A$5:$A$228,0),MATCH($B75,'файл остатки'!$A$5:$CX$5,0))),INDEX('файл остатки'!$A$100:$CX$265,MATCH(AC$3,'файл остатки'!$A$100:$A$228,0),MATCH($B75,'файл остатки'!$A$5:$CX$5,0)),INDEX('файл остатки'!$A$5:$CX$265,MATCH(AE$2,'файл остатки'!$A$5:$A$228,0),MATCH($B75,'файл остатки'!$A$5:$CX$5,0)))</f>
        <v>#N/A</v>
      </c>
      <c r="AF75" s="225">
        <f>INDEX('файл остатки'!$A$5:$CX$265,MATCH($H$1,'файл остатки'!$A$5:$A$228,0),MATCH($B75,'файл остатки'!$A$5:$CX$5,0))</f>
        <v>747.47047619047623</v>
      </c>
      <c r="AG75" s="254" t="e">
        <f>IF(AC$3='файл остатки'!$B$1,INDEX('файл остатки'!$A$5:$CX$265,MATCH($C$1,'файл остатки'!$A$5:$A$228,0),MATCH($B75,'файл остатки'!$A$5:$CX$5,0)),AA75+AB75-AC75-AE75)</f>
        <v>#N/A</v>
      </c>
      <c r="AH75" s="230"/>
      <c r="AI75" s="229">
        <v>-600</v>
      </c>
      <c r="AJ75" s="220"/>
      <c r="AK75" s="247" t="e">
        <f>IF(ISERROR(INDEX('файл остатки'!$A$5:$CX$265,MATCH(AK$2,'файл остатки'!$A$5:$A$228,0),MATCH($B75,'файл остатки'!$A$5:$CX$5,0))),INDEX('файл остатки'!$A$100:$CX$265,MATCH(AI$3,'файл остатки'!$A$100:$A$228,0),MATCH($B75,'файл остатки'!$A$5:$CX$5,0)),INDEX('файл остатки'!$A$5:$CX$265,MATCH(AK$2,'файл остатки'!$A$5:$A$228,0),MATCH($B75,'файл остатки'!$A$5:$CX$5,0)))</f>
        <v>#N/A</v>
      </c>
      <c r="AL75" s="225">
        <f>INDEX('файл остатки'!$A$5:$CX$265,MATCH($H$1,'файл остатки'!$A$5:$A$228,0),MATCH($B75,'файл остатки'!$A$5:$CX$5,0))</f>
        <v>747.47047619047623</v>
      </c>
      <c r="AM75" s="254" t="e">
        <f>IF(AI$3='файл остатки'!$B$1,INDEX('файл остатки'!$A$5:$CX$265,MATCH($C$1,'файл остатки'!$A$5:$A$228,0),MATCH($B75,'файл остатки'!$A$5:$CX$5,0)),AG75+AH75-AI75-AK75)</f>
        <v>#N/A</v>
      </c>
      <c r="AN75" s="230"/>
      <c r="AO75" s="229"/>
      <c r="AP75" s="220"/>
      <c r="AQ75" s="247" t="e">
        <f>IF(ISERROR(INDEX('файл остатки'!$A$5:$CX$265,MATCH(AQ$2,'файл остатки'!$A$5:$A$228,0),MATCH($B75,'файл остатки'!$A$5:$CX$5,0))),INDEX('файл остатки'!$A$100:$CX$265,MATCH(AO$3,'файл остатки'!$A$100:$A$228,0),MATCH($B75,'файл остатки'!$A$5:$CX$5,0)),INDEX('файл остатки'!$A$5:$CX$265,MATCH(AQ$2,'файл остатки'!$A$5:$A$228,0),MATCH($B75,'файл остатки'!$A$5:$CX$5,0)))</f>
        <v>#N/A</v>
      </c>
      <c r="AR75" s="225">
        <f>INDEX('файл остатки'!$A$5:$CX$265,MATCH($H$1,'файл остатки'!$A$5:$A$228,0),MATCH($B75,'файл остатки'!$A$5:$CX$5,0))</f>
        <v>747.47047619047623</v>
      </c>
      <c r="AS75" s="254" t="e">
        <f>IF(AO$3='файл остатки'!$B$1,INDEX('файл остатки'!$A$5:$CX$265,MATCH($C$1,'файл остатки'!$A$5:$A$228,0),MATCH($B75,'файл остатки'!$A$5:$CX$5,0)),AM75+AN75-AO75-AQ75)</f>
        <v>#N/A</v>
      </c>
      <c r="AT75" s="230"/>
      <c r="AU75" s="229">
        <v>-630</v>
      </c>
      <c r="AV75" s="220"/>
      <c r="AW75" s="247" t="e">
        <f>IF(ISERROR(INDEX('файл остатки'!$A$5:$CX$265,MATCH(AW$2,'файл остатки'!$A$5:$A$228,0),MATCH($B75,'файл остатки'!$A$5:$CX$5,0))),INDEX('файл остатки'!$A$100:$CX$265,MATCH(AU$3,'файл остатки'!$A$100:$A$228,0),MATCH($B75,'файл остатки'!$A$5:$CX$5,0)),INDEX('файл остатки'!$A$5:$CX$265,MATCH(AW$2,'файл остатки'!$A$5:$A$228,0),MATCH($B75,'файл остатки'!$A$5:$CX$5,0)))</f>
        <v>#N/A</v>
      </c>
      <c r="AX75" s="225">
        <f>INDEX('файл остатки'!$A$5:$CX$265,MATCH($H$1,'файл остатки'!$A$5:$A$228,0),MATCH($B75,'файл остатки'!$A$5:$CX$5,0))</f>
        <v>747.47047619047623</v>
      </c>
      <c r="AY75" s="254" t="e">
        <f>IF(AU$3='файл остатки'!$B$1,INDEX('файл остатки'!$A$5:$CX$265,MATCH($C$1,'файл остатки'!$A$5:$A$228,0),MATCH($B75,'файл остатки'!$A$5:$CX$5,0)),AS75+AT75-AU75-AW75)</f>
        <v>#N/A</v>
      </c>
      <c r="AZ75" s="230"/>
      <c r="BA75" s="229"/>
      <c r="BB75" s="220"/>
      <c r="BC75" s="247" t="e">
        <f>IF(ISERROR(INDEX('файл остатки'!$A$5:$CX$265,MATCH(BC$2,'файл остатки'!$A$5:$A$228,0),MATCH($B75,'файл остатки'!$A$5:$CX$5,0))),INDEX('файл остатки'!$A$100:$CX$265,MATCH(BA$3,'файл остатки'!$A$100:$A$228,0),MATCH($B75,'файл остатки'!$A$5:$CX$5,0)),INDEX('файл остатки'!$A$5:$CX$265,MATCH(BC$2,'файл остатки'!$A$5:$A$228,0),MATCH($B75,'файл остатки'!$A$5:$CX$5,0)))</f>
        <v>#N/A</v>
      </c>
      <c r="BD75" s="225">
        <f>INDEX('файл остатки'!$A$5:$CX$265,MATCH($H$1,'файл остатки'!$A$5:$A$228,0),MATCH($B75,'файл остатки'!$A$5:$CX$5,0))</f>
        <v>747.47047619047623</v>
      </c>
      <c r="BE75" s="254" t="e">
        <f>IF(BA$3='файл остатки'!$B$1,INDEX('файл остатки'!$A$5:$CX$265,MATCH($C$1,'файл остатки'!$A$5:$A$228,0),MATCH($B75,'файл остатки'!$A$5:$CX$5,0)),AY75+AZ75-BA75-BC75)</f>
        <v>#N/A</v>
      </c>
      <c r="BF75" s="230"/>
      <c r="BG75" s="229">
        <v>-1000</v>
      </c>
      <c r="BH75" s="220"/>
      <c r="BI75" s="247" t="e">
        <f>IF(ISERROR(INDEX('файл остатки'!$A$5:$CX$265,MATCH(BI$2,'файл остатки'!$A$5:$A$228,0),MATCH($B75,'файл остатки'!$A$5:$CX$5,0))),INDEX('файл остатки'!$A$100:$CX$265,MATCH(BG$3,'файл остатки'!$A$100:$A$228,0),MATCH($B75,'файл остатки'!$A$5:$CX$5,0)),INDEX('файл остатки'!$A$5:$CX$265,MATCH(BI$2,'файл остатки'!$A$5:$A$228,0),MATCH($B75,'файл остатки'!$A$5:$CX$5,0)))</f>
        <v>#N/A</v>
      </c>
      <c r="BJ75" s="225">
        <f>INDEX('файл остатки'!$A$5:$CX$265,MATCH($H$1,'файл остатки'!$A$5:$A$228,0),MATCH($B75,'файл остатки'!$A$5:$CX$5,0))</f>
        <v>747.47047619047623</v>
      </c>
      <c r="BK75" s="225" t="e">
        <f t="shared" si="12"/>
        <v>#N/A</v>
      </c>
      <c r="BL75" s="254" t="e">
        <f>IF(BG$3='файл остатки'!$B$1,INDEX('файл остатки'!$A$5:$CX$265,MATCH($C$1,'файл остатки'!$A$5:$A$228,0),MATCH($B75,'файл остатки'!$A$5:$CX$5,0)),BE75+BF75-BG75-BI75)</f>
        <v>#N/A</v>
      </c>
      <c r="BM75" s="230"/>
      <c r="BN75" s="229">
        <f t="shared" si="13"/>
        <v>-3076.25</v>
      </c>
      <c r="BO75" s="220"/>
      <c r="BP75" s="247">
        <f>IF(ISERROR(INDEX('файл остатки'!$A$5:$CX$265,MATCH(BP$2,'файл остатки'!$A$5:$A$228,0),MATCH($B75,'файл остатки'!$A$5:$CX$5,0))),INDEX('файл остатки'!$A$100:$CX$265,MATCH(BN$3,'файл остатки'!$A$100:$A$228,0),MATCH($B75,'файл остатки'!$A$5:$CX$5,0)),INDEX('файл остатки'!$A$5:$CX$265,MATCH(BP$2,'файл остатки'!$A$5:$A$228,0),MATCH($B75,'файл остатки'!$A$5:$CX$5,0)))</f>
        <v>3076.25</v>
      </c>
      <c r="BQ75" s="225">
        <f>INDEX('файл остатки'!$A$5:$CX$265,MATCH($H$1,'файл остатки'!$A$5:$A$228,0),MATCH($B75,'файл остатки'!$A$5:$CX$5,0))</f>
        <v>747.47047619047623</v>
      </c>
      <c r="BR75" s="254" t="e">
        <f>IF(BN$3='файл остатки'!$B$1,INDEX('файл остатки'!$A$5:$CX$265,MATCH($C$1,'файл остатки'!$A$5:$A$228,0),MATCH($B75,'файл остатки'!$A$5:$CX$5,0)),BL75+BM75-BN75-BP75)</f>
        <v>#N/A</v>
      </c>
      <c r="BS75" s="230"/>
      <c r="BT75" s="229">
        <f t="shared" si="14"/>
        <v>-2676.25</v>
      </c>
      <c r="BU75" s="220"/>
      <c r="BV75" s="247">
        <f>IF(ISERROR(INDEX('файл остатки'!$A$5:$CX$265,MATCH(BV$2,'файл остатки'!$A$5:$A$228,0),MATCH($B75,'файл остатки'!$A$5:$CX$5,0))),INDEX('файл остатки'!$A$100:$CX$265,MATCH(BT$3,'файл остатки'!$A$100:$A$228,0),MATCH($B75,'файл остатки'!$A$5:$CX$5,0)),INDEX('файл остатки'!$A$5:$CX$265,MATCH(BV$2,'файл остатки'!$A$5:$A$228,0),MATCH($B75,'файл остатки'!$A$5:$CX$5,0)))</f>
        <v>2676.25</v>
      </c>
      <c r="BW75" s="225">
        <f>INDEX('файл остатки'!$A$5:$CX$265,MATCH($H$1,'файл остатки'!$A$5:$A$228,0),MATCH($B75,'файл остатки'!$A$5:$CX$5,0))</f>
        <v>747.47047619047623</v>
      </c>
      <c r="BX75" s="254" t="e">
        <f>IF(BT$3='файл остатки'!$B$1,INDEX('файл остатки'!$A$5:$CX$265,MATCH($C$1,'файл остатки'!$A$5:$A$228,0),MATCH($B75,'файл остатки'!$A$5:$CX$5,0)),BR75+BS75-BT75-BV75)</f>
        <v>#N/A</v>
      </c>
      <c r="BY75" s="230"/>
      <c r="BZ75" s="229">
        <f t="shared" si="15"/>
        <v>-2676.25</v>
      </c>
      <c r="CA75" s="220"/>
      <c r="CB75" s="247">
        <f>IF(ISERROR(INDEX('файл остатки'!$A$5:$CX$265,MATCH(CB$2,'файл остатки'!$A$5:$A$228,0),MATCH($B75,'файл остатки'!$A$5:$CX$5,0))),INDEX('файл остатки'!$A$100:$CX$265,MATCH(BZ$3,'файл остатки'!$A$100:$A$228,0),MATCH($B75,'файл остатки'!$A$5:$CX$5,0)),INDEX('файл остатки'!$A$5:$CX$265,MATCH(CB$2,'файл остатки'!$A$5:$A$228,0),MATCH($B75,'файл остатки'!$A$5:$CX$5,0)))</f>
        <v>2676.25</v>
      </c>
      <c r="CC75" s="225">
        <f>INDEX('файл остатки'!$A$5:$CX$265,MATCH($H$1,'файл остатки'!$A$5:$A$228,0),MATCH($B75,'файл остатки'!$A$5:$CX$5,0))</f>
        <v>747.47047619047623</v>
      </c>
      <c r="CD75" s="254" t="e">
        <f>IF(BZ$3='файл остатки'!$B$1,INDEX('файл остатки'!$A$5:$CX$265,MATCH($C$1,'файл остатки'!$A$5:$A$228,0),MATCH($B75,'файл остатки'!$A$5:$CX$5,0)),BX75+BY75-BZ75-CB75)</f>
        <v>#N/A</v>
      </c>
      <c r="CE75" s="230"/>
      <c r="CH75" s="229">
        <f t="shared" si="16"/>
        <v>-3372</v>
      </c>
      <c r="CI75" s="220"/>
      <c r="CJ75" s="229" t="e">
        <f t="shared" si="17"/>
        <v>#N/A</v>
      </c>
      <c r="CK75" s="220"/>
      <c r="CO75" s="235">
        <f>+INDEX('файл остатки'!$A$5:$CX$265,MATCH(CO$2,'файл остатки'!$A$5:$A$228,0),MATCH($B75,'файл остатки'!$A$5:$CX$5,0))</f>
        <v>2</v>
      </c>
    </row>
    <row r="76" spans="1:93" ht="24" customHeight="1">
      <c r="A76" s="202" t="s">
        <v>46</v>
      </c>
      <c r="B76" s="214" t="s">
        <v>154</v>
      </c>
      <c r="C76" s="257" t="e">
        <f>INDEX('файл остатки'!$A$5:$CX$265,MATCH($C$1,'файл остатки'!$A$5:$A$228,0),MATCH(B76,'файл остатки'!$A$5:$CX$5,0))</f>
        <v>#N/A</v>
      </c>
      <c r="D76" s="261"/>
      <c r="E76" s="229"/>
      <c r="F76" s="220"/>
      <c r="G76" s="247" t="e">
        <f>IF(ISERROR(INDEX('файл остатки'!$A$5:$CX$265,MATCH(G$2,'файл остатки'!$A$5:$A$228,0),MATCH($B76,'файл остатки'!$A$5:$CX$5,0))),INDEX('файл остатки'!$A$100:$CX$265,MATCH(E$3,'файл остатки'!$A$100:$A$228,0),MATCH($B76,'файл остатки'!$A$5:$CX$5,0)),INDEX('файл остатки'!$A$5:$CX$265,MATCH(G$2,'файл остатки'!$A$5:$A$228,0),MATCH($B76,'файл остатки'!$A$5:$CX$5,0)))</f>
        <v>#N/A</v>
      </c>
      <c r="H76" s="225" t="e">
        <f>INDEX('файл остатки'!$A$5:$CX$265,MATCH($H$1,'файл остатки'!$A$5:$A$228,0),MATCH($B76,'файл остатки'!$A$5:$CX$5,0))</f>
        <v>#N/A</v>
      </c>
      <c r="I76" s="254" t="e">
        <f>IF(E$3='файл остатки'!$B$1,INDEX('файл остатки'!$A$5:$CX$265,MATCH($C$1,'файл остатки'!$A$5:$A$228,0),MATCH($B76,'файл остатки'!$A$5:$CX$5,0)),C76+D76-E76-G76)</f>
        <v>#N/A</v>
      </c>
      <c r="J76" s="230"/>
      <c r="K76" s="229"/>
      <c r="L76" s="220"/>
      <c r="M76" s="247" t="e">
        <f>IF(ISERROR(INDEX('файл остатки'!$A$5:$CX$265,MATCH(M$2,'файл остатки'!$A$5:$A$228,0),MATCH($B76,'файл остатки'!$A$5:$CX$5,0))),INDEX('файл остатки'!$A$100:$CX$265,MATCH(K$3,'файл остатки'!$A$100:$A$228,0),MATCH($B76,'файл остатки'!$A$5:$CX$5,0)),INDEX('файл остатки'!$A$5:$CX$265,MATCH(M$2,'файл остатки'!$A$5:$A$228,0),MATCH($B76,'файл остатки'!$A$5:$CX$5,0)))</f>
        <v>#N/A</v>
      </c>
      <c r="N76" s="225" t="e">
        <f>INDEX('файл остатки'!$A$5:$CX$265,MATCH($H$1,'файл остатки'!$A$5:$A$228,0),MATCH($B76,'файл остатки'!$A$5:$CX$5,0))</f>
        <v>#N/A</v>
      </c>
      <c r="O76" s="254" t="e">
        <f>IF(K$3='файл остатки'!$B$1,INDEX('файл остатки'!$A$5:$CX$265,MATCH($C$1,'файл остатки'!$A$5:$A$228,0),MATCH($B76,'файл остатки'!$A$5:$CX$5,0)),I76+J76-K76-M76)</f>
        <v>#N/A</v>
      </c>
      <c r="P76" s="230">
        <v>57</v>
      </c>
      <c r="Q76" s="229"/>
      <c r="R76" s="220"/>
      <c r="S76" s="247" t="e">
        <f>IF(ISERROR(INDEX('файл остатки'!$A$5:$CX$265,MATCH(S$2,'файл остатки'!$A$5:$A$228,0),MATCH($B76,'файл остатки'!$A$5:$CX$5,0))),INDEX('файл остатки'!$A$100:$CX$265,MATCH(Q$3,'файл остатки'!$A$100:$A$228,0),MATCH($B76,'файл остатки'!$A$5:$CX$5,0)),INDEX('файл остатки'!$A$5:$CX$265,MATCH(S$2,'файл остатки'!$A$5:$A$228,0),MATCH($B76,'файл остатки'!$A$5:$CX$5,0)))</f>
        <v>#N/A</v>
      </c>
      <c r="T76" s="225" t="e">
        <f>INDEX('файл остатки'!$A$5:$CX$265,MATCH($H$1,'файл остатки'!$A$5:$A$228,0),MATCH($B76,'файл остатки'!$A$5:$CX$5,0))</f>
        <v>#N/A</v>
      </c>
      <c r="U76" s="254" t="e">
        <f>IF(Q$3='файл остатки'!$B$1,INDEX('файл остатки'!$A$5:$CX$265,MATCH($C$1,'файл остатки'!$A$5:$A$228,0),MATCH($B76,'файл остатки'!$A$5:$CX$5,0)),O76+P76-Q76-S76)</f>
        <v>#N/A</v>
      </c>
      <c r="V76" s="230"/>
      <c r="W76" s="229">
        <v>-4</v>
      </c>
      <c r="X76" s="220"/>
      <c r="Y76" s="247" t="e">
        <f>IF(ISERROR(INDEX('файл остатки'!$A$5:$CX$265,MATCH(Y$2,'файл остатки'!$A$5:$A$228,0),MATCH($B76,'файл остатки'!$A$5:$CX$5,0))),INDEX('файл остатки'!$A$100:$CX$265,MATCH(W$3,'файл остатки'!$A$100:$A$228,0),MATCH($B76,'файл остатки'!$A$5:$CX$5,0)),INDEX('файл остатки'!$A$5:$CX$265,MATCH(Y$2,'файл остатки'!$A$5:$A$228,0),MATCH($B76,'файл остатки'!$A$5:$CX$5,0)))</f>
        <v>#N/A</v>
      </c>
      <c r="Z76" s="225" t="e">
        <f>INDEX('файл остатки'!$A$5:$CX$265,MATCH($H$1,'файл остатки'!$A$5:$A$228,0),MATCH($B76,'файл остатки'!$A$5:$CX$5,0))</f>
        <v>#N/A</v>
      </c>
      <c r="AA76" s="254" t="e">
        <f>IF(W$3='файл остатки'!$B$1,INDEX('файл остатки'!$A$5:$CX$265,MATCH($C$1,'файл остатки'!$A$5:$A$228,0),MATCH($B76,'файл остатки'!$A$5:$CX$5,0)),U76+V76-W76-Y76)</f>
        <v>#N/A</v>
      </c>
      <c r="AB76" s="230"/>
      <c r="AC76" s="229"/>
      <c r="AD76" s="220"/>
      <c r="AE76" s="247" t="e">
        <f>IF(ISERROR(INDEX('файл остатки'!$A$5:$CX$265,MATCH(AE$2,'файл остатки'!$A$5:$A$228,0),MATCH($B76,'файл остатки'!$A$5:$CX$5,0))),INDEX('файл остатки'!$A$100:$CX$265,MATCH(AC$3,'файл остатки'!$A$100:$A$228,0),MATCH($B76,'файл остатки'!$A$5:$CX$5,0)),INDEX('файл остатки'!$A$5:$CX$265,MATCH(AE$2,'файл остатки'!$A$5:$A$228,0),MATCH($B76,'файл остатки'!$A$5:$CX$5,0)))</f>
        <v>#N/A</v>
      </c>
      <c r="AF76" s="225" t="e">
        <f>INDEX('файл остатки'!$A$5:$CX$265,MATCH($H$1,'файл остатки'!$A$5:$A$228,0),MATCH($B76,'файл остатки'!$A$5:$CX$5,0))</f>
        <v>#N/A</v>
      </c>
      <c r="AG76" s="254" t="e">
        <f>IF(AC$3='файл остатки'!$B$1,INDEX('файл остатки'!$A$5:$CX$265,MATCH($C$1,'файл остатки'!$A$5:$A$228,0),MATCH($B76,'файл остатки'!$A$5:$CX$5,0)),AA76+AB76-AC76-AE76)</f>
        <v>#N/A</v>
      </c>
      <c r="AH76" s="230"/>
      <c r="AI76" s="229"/>
      <c r="AJ76" s="220"/>
      <c r="AK76" s="247" t="e">
        <f>IF(ISERROR(INDEX('файл остатки'!$A$5:$CX$265,MATCH(AK$2,'файл остатки'!$A$5:$A$228,0),MATCH($B76,'файл остатки'!$A$5:$CX$5,0))),INDEX('файл остатки'!$A$100:$CX$265,MATCH(AI$3,'файл остатки'!$A$100:$A$228,0),MATCH($B76,'файл остатки'!$A$5:$CX$5,0)),INDEX('файл остатки'!$A$5:$CX$265,MATCH(AK$2,'файл остатки'!$A$5:$A$228,0),MATCH($B76,'файл остатки'!$A$5:$CX$5,0)))</f>
        <v>#N/A</v>
      </c>
      <c r="AL76" s="225" t="e">
        <f>INDEX('файл остатки'!$A$5:$CX$265,MATCH($H$1,'файл остатки'!$A$5:$A$228,0),MATCH($B76,'файл остатки'!$A$5:$CX$5,0))</f>
        <v>#N/A</v>
      </c>
      <c r="AM76" s="254" t="e">
        <f>IF(AI$3='файл остатки'!$B$1,INDEX('файл остатки'!$A$5:$CX$265,MATCH($C$1,'файл остатки'!$A$5:$A$228,0),MATCH($B76,'файл остатки'!$A$5:$CX$5,0)),AG76+AH76-AI76-AK76)</f>
        <v>#N/A</v>
      </c>
      <c r="AN76" s="230"/>
      <c r="AO76" s="229"/>
      <c r="AP76" s="220"/>
      <c r="AQ76" s="247" t="e">
        <f>IF(ISERROR(INDEX('файл остатки'!$A$5:$CX$265,MATCH(AQ$2,'файл остатки'!$A$5:$A$228,0),MATCH($B76,'файл остатки'!$A$5:$CX$5,0))),INDEX('файл остатки'!$A$100:$CX$265,MATCH(AO$3,'файл остатки'!$A$100:$A$228,0),MATCH($B76,'файл остатки'!$A$5:$CX$5,0)),INDEX('файл остатки'!$A$5:$CX$265,MATCH(AQ$2,'файл остатки'!$A$5:$A$228,0),MATCH($B76,'файл остатки'!$A$5:$CX$5,0)))</f>
        <v>#N/A</v>
      </c>
      <c r="AR76" s="225" t="e">
        <f>INDEX('файл остатки'!$A$5:$CX$265,MATCH($H$1,'файл остатки'!$A$5:$A$228,0),MATCH($B76,'файл остатки'!$A$5:$CX$5,0))</f>
        <v>#N/A</v>
      </c>
      <c r="AS76" s="254" t="e">
        <f>IF(AO$3='файл остатки'!$B$1,INDEX('файл остатки'!$A$5:$CX$265,MATCH($C$1,'файл остатки'!$A$5:$A$228,0),MATCH($B76,'файл остатки'!$A$5:$CX$5,0)),AM76+AN76-AO76-AQ76)</f>
        <v>#N/A</v>
      </c>
      <c r="AT76" s="230"/>
      <c r="AU76" s="229"/>
      <c r="AV76" s="220"/>
      <c r="AW76" s="247" t="e">
        <f>IF(ISERROR(INDEX('файл остатки'!$A$5:$CX$265,MATCH(AW$2,'файл остатки'!$A$5:$A$228,0),MATCH($B76,'файл остатки'!$A$5:$CX$5,0))),INDEX('файл остатки'!$A$100:$CX$265,MATCH(AU$3,'файл остатки'!$A$100:$A$228,0),MATCH($B76,'файл остатки'!$A$5:$CX$5,0)),INDEX('файл остатки'!$A$5:$CX$265,MATCH(AW$2,'файл остатки'!$A$5:$A$228,0),MATCH($B76,'файл остатки'!$A$5:$CX$5,0)))</f>
        <v>#N/A</v>
      </c>
      <c r="AX76" s="225" t="e">
        <f>INDEX('файл остатки'!$A$5:$CX$265,MATCH($H$1,'файл остатки'!$A$5:$A$228,0),MATCH($B76,'файл остатки'!$A$5:$CX$5,0))</f>
        <v>#N/A</v>
      </c>
      <c r="AY76" s="254" t="e">
        <f>IF(AU$3='файл остатки'!$B$1,INDEX('файл остатки'!$A$5:$CX$265,MATCH($C$1,'файл остатки'!$A$5:$A$228,0),MATCH($B76,'файл остатки'!$A$5:$CX$5,0)),AS76+AT76-AU76-AW76)</f>
        <v>#N/A</v>
      </c>
      <c r="AZ76" s="230"/>
      <c r="BA76" s="229"/>
      <c r="BB76" s="220"/>
      <c r="BC76" s="247" t="e">
        <f>IF(ISERROR(INDEX('файл остатки'!$A$5:$CX$265,MATCH(BC$2,'файл остатки'!$A$5:$A$228,0),MATCH($B76,'файл остатки'!$A$5:$CX$5,0))),INDEX('файл остатки'!$A$100:$CX$265,MATCH(BA$3,'файл остатки'!$A$100:$A$228,0),MATCH($B76,'файл остатки'!$A$5:$CX$5,0)),INDEX('файл остатки'!$A$5:$CX$265,MATCH(BC$2,'файл остатки'!$A$5:$A$228,0),MATCH($B76,'файл остатки'!$A$5:$CX$5,0)))</f>
        <v>#N/A</v>
      </c>
      <c r="BD76" s="225" t="e">
        <f>INDEX('файл остатки'!$A$5:$CX$265,MATCH($H$1,'файл остатки'!$A$5:$A$228,0),MATCH($B76,'файл остатки'!$A$5:$CX$5,0))</f>
        <v>#N/A</v>
      </c>
      <c r="BE76" s="254" t="e">
        <f>IF(BA$3='файл остатки'!$B$1,INDEX('файл остатки'!$A$5:$CX$265,MATCH($C$1,'файл остатки'!$A$5:$A$228,0),MATCH($B76,'файл остатки'!$A$5:$CX$5,0)),AY76+AZ76-BA76-BC76)</f>
        <v>#N/A</v>
      </c>
      <c r="BF76" s="230"/>
      <c r="BG76" s="229"/>
      <c r="BH76" s="220"/>
      <c r="BI76" s="247" t="e">
        <f>IF(ISERROR(INDEX('файл остатки'!$A$5:$CX$265,MATCH(BI$2,'файл остатки'!$A$5:$A$228,0),MATCH($B76,'файл остатки'!$A$5:$CX$5,0))),INDEX('файл остатки'!$A$100:$CX$265,MATCH(BG$3,'файл остатки'!$A$100:$A$228,0),MATCH($B76,'файл остатки'!$A$5:$CX$5,0)),INDEX('файл остатки'!$A$5:$CX$265,MATCH(BI$2,'файл остатки'!$A$5:$A$228,0),MATCH($B76,'файл остатки'!$A$5:$CX$5,0)))</f>
        <v>#N/A</v>
      </c>
      <c r="BJ76" s="225" t="e">
        <f>INDEX('файл остатки'!$A$5:$CX$265,MATCH($H$1,'файл остатки'!$A$5:$A$228,0),MATCH($B76,'файл остатки'!$A$5:$CX$5,0))</f>
        <v>#N/A</v>
      </c>
      <c r="BK76" s="225" t="e">
        <f t="shared" si="12"/>
        <v>#N/A</v>
      </c>
      <c r="BL76" s="254" t="e">
        <f>IF(BG$3='файл остатки'!$B$1,INDEX('файл остатки'!$A$5:$CX$265,MATCH($C$1,'файл остатки'!$A$5:$A$228,0),MATCH($B76,'файл остатки'!$A$5:$CX$5,0)),BE76+BF76-BG76-BI76)</f>
        <v>#N/A</v>
      </c>
      <c r="BM76" s="230"/>
      <c r="BN76" s="229" t="e">
        <f t="shared" si="13"/>
        <v>#N/A</v>
      </c>
      <c r="BO76" s="220"/>
      <c r="BP76" s="247" t="e">
        <f>IF(ISERROR(INDEX('файл остатки'!$A$5:$CX$265,MATCH(BP$2,'файл остатки'!$A$5:$A$228,0),MATCH($B76,'файл остатки'!$A$5:$CX$5,0))),INDEX('файл остатки'!$A$100:$CX$265,MATCH(BN$3,'файл остатки'!$A$100:$A$228,0),MATCH($B76,'файл остатки'!$A$5:$CX$5,0)),INDEX('файл остатки'!$A$5:$CX$265,MATCH(BP$2,'файл остатки'!$A$5:$A$228,0),MATCH($B76,'файл остатки'!$A$5:$CX$5,0)))</f>
        <v>#N/A</v>
      </c>
      <c r="BQ76" s="225" t="e">
        <f>INDEX('файл остатки'!$A$5:$CX$265,MATCH($H$1,'файл остатки'!$A$5:$A$228,0),MATCH($B76,'файл остатки'!$A$5:$CX$5,0))</f>
        <v>#N/A</v>
      </c>
      <c r="BR76" s="254" t="e">
        <f>IF(BN$3='файл остатки'!$B$1,INDEX('файл остатки'!$A$5:$CX$265,MATCH($C$1,'файл остатки'!$A$5:$A$228,0),MATCH($B76,'файл остатки'!$A$5:$CX$5,0)),BL76+BM76-BN76-BP76)</f>
        <v>#N/A</v>
      </c>
      <c r="BS76" s="230"/>
      <c r="BT76" s="229" t="e">
        <f t="shared" si="14"/>
        <v>#N/A</v>
      </c>
      <c r="BU76" s="220"/>
      <c r="BV76" s="247" t="e">
        <f>IF(ISERROR(INDEX('файл остатки'!$A$5:$CX$265,MATCH(BV$2,'файл остатки'!$A$5:$A$228,0),MATCH($B76,'файл остатки'!$A$5:$CX$5,0))),INDEX('файл остатки'!$A$100:$CX$265,MATCH(BT$3,'файл остатки'!$A$100:$A$228,0),MATCH($B76,'файл остатки'!$A$5:$CX$5,0)),INDEX('файл остатки'!$A$5:$CX$265,MATCH(BV$2,'файл остатки'!$A$5:$A$228,0),MATCH($B76,'файл остатки'!$A$5:$CX$5,0)))</f>
        <v>#N/A</v>
      </c>
      <c r="BW76" s="225" t="e">
        <f>INDEX('файл остатки'!$A$5:$CX$265,MATCH($H$1,'файл остатки'!$A$5:$A$228,0),MATCH($B76,'файл остатки'!$A$5:$CX$5,0))</f>
        <v>#N/A</v>
      </c>
      <c r="BX76" s="254" t="e">
        <f>IF(BT$3='файл остатки'!$B$1,INDEX('файл остатки'!$A$5:$CX$265,MATCH($C$1,'файл остатки'!$A$5:$A$228,0),MATCH($B76,'файл остатки'!$A$5:$CX$5,0)),BR76+BS76-BT76-BV76)</f>
        <v>#N/A</v>
      </c>
      <c r="BY76" s="230"/>
      <c r="BZ76" s="229" t="e">
        <f t="shared" si="15"/>
        <v>#N/A</v>
      </c>
      <c r="CA76" s="220"/>
      <c r="CB76" s="247" t="e">
        <f>IF(ISERROR(INDEX('файл остатки'!$A$5:$CX$265,MATCH(CB$2,'файл остатки'!$A$5:$A$228,0),MATCH($B76,'файл остатки'!$A$5:$CX$5,0))),INDEX('файл остатки'!$A$100:$CX$265,MATCH(BZ$3,'файл остатки'!$A$100:$A$228,0),MATCH($B76,'файл остатки'!$A$5:$CX$5,0)),INDEX('файл остатки'!$A$5:$CX$265,MATCH(CB$2,'файл остатки'!$A$5:$A$228,0),MATCH($B76,'файл остатки'!$A$5:$CX$5,0)))</f>
        <v>#N/A</v>
      </c>
      <c r="CC76" s="225" t="e">
        <f>INDEX('файл остатки'!$A$5:$CX$265,MATCH($H$1,'файл остатки'!$A$5:$A$228,0),MATCH($B76,'файл остатки'!$A$5:$CX$5,0))</f>
        <v>#N/A</v>
      </c>
      <c r="CD76" s="254" t="e">
        <f>IF(BZ$3='файл остатки'!$B$1,INDEX('файл остатки'!$A$5:$CX$265,MATCH($C$1,'файл остатки'!$A$5:$A$228,0),MATCH($B76,'файл остатки'!$A$5:$CX$5,0)),BX76+BY76-BZ76-CB76)</f>
        <v>#N/A</v>
      </c>
      <c r="CE76" s="230"/>
      <c r="CH76" s="229">
        <f t="shared" si="16"/>
        <v>-4</v>
      </c>
      <c r="CI76" s="220"/>
      <c r="CJ76" s="229" t="e">
        <f t="shared" si="17"/>
        <v>#N/A</v>
      </c>
      <c r="CK76" s="220"/>
      <c r="CO76" s="235" t="e">
        <f>+INDEX('файл остатки'!$A$5:$CX$265,MATCH(CO$2,'файл остатки'!$A$5:$A$228,0),MATCH($B76,'файл остатки'!$A$5:$CX$5,0))</f>
        <v>#N/A</v>
      </c>
    </row>
    <row r="77" spans="1:93" ht="24" customHeight="1">
      <c r="A77" s="202" t="s">
        <v>46</v>
      </c>
      <c r="B77" s="214" t="s">
        <v>107</v>
      </c>
      <c r="C77" s="257">
        <f>INDEX('файл остатки'!$A$5:$CX$265,MATCH($C$1,'файл остатки'!$A$5:$A$228,0),MATCH(B77,'файл остатки'!$A$5:$CX$5,0))</f>
        <v>84</v>
      </c>
      <c r="D77" s="261"/>
      <c r="E77" s="229">
        <v>-3</v>
      </c>
      <c r="F77" s="220"/>
      <c r="G77" s="247" t="e">
        <f>IF(ISERROR(INDEX('файл остатки'!$A$5:$CX$265,MATCH(G$2,'файл остатки'!$A$5:$A$228,0),MATCH($B77,'файл остатки'!$A$5:$CX$5,0))),INDEX('файл остатки'!$A$100:$CX$265,MATCH(E$3,'файл остатки'!$A$100:$A$228,0),MATCH($B77,'файл остатки'!$A$5:$CX$5,0)),INDEX('файл остатки'!$A$5:$CX$265,MATCH(G$2,'файл остатки'!$A$5:$A$228,0),MATCH($B77,'файл остатки'!$A$5:$CX$5,0)))</f>
        <v>#N/A</v>
      </c>
      <c r="H77" s="225">
        <f>INDEX('файл остатки'!$A$5:$CX$265,MATCH($H$1,'файл остатки'!$A$5:$A$228,0),MATCH($B77,'файл остатки'!$A$5:$CX$5,0))</f>
        <v>858.54452380952387</v>
      </c>
      <c r="I77" s="254" t="e">
        <f>IF(E$3='файл остатки'!$B$1,INDEX('файл остатки'!$A$5:$CX$265,MATCH($C$1,'файл остатки'!$A$5:$A$228,0),MATCH($B77,'файл остатки'!$A$5:$CX$5,0)),C77+D77-E77-G77)</f>
        <v>#N/A</v>
      </c>
      <c r="J77" s="230"/>
      <c r="K77" s="229"/>
      <c r="L77" s="220"/>
      <c r="M77" s="247" t="e">
        <f>IF(ISERROR(INDEX('файл остатки'!$A$5:$CX$265,MATCH(M$2,'файл остатки'!$A$5:$A$228,0),MATCH($B77,'файл остатки'!$A$5:$CX$5,0))),INDEX('файл остатки'!$A$100:$CX$265,MATCH(K$3,'файл остатки'!$A$100:$A$228,0),MATCH($B77,'файл остатки'!$A$5:$CX$5,0)),INDEX('файл остатки'!$A$5:$CX$265,MATCH(M$2,'файл остатки'!$A$5:$A$228,0),MATCH($B77,'файл остатки'!$A$5:$CX$5,0)))</f>
        <v>#N/A</v>
      </c>
      <c r="N77" s="225">
        <f>INDEX('файл остатки'!$A$5:$CX$265,MATCH($H$1,'файл остатки'!$A$5:$A$228,0),MATCH($B77,'файл остатки'!$A$5:$CX$5,0))</f>
        <v>858.54452380952387</v>
      </c>
      <c r="O77" s="254" t="e">
        <f>IF(K$3='файл остатки'!$B$1,INDEX('файл остатки'!$A$5:$CX$265,MATCH($C$1,'файл остатки'!$A$5:$A$228,0),MATCH($B77,'файл остатки'!$A$5:$CX$5,0)),I77+J77-K77-M77)</f>
        <v>#N/A</v>
      </c>
      <c r="P77" s="230">
        <v>55</v>
      </c>
      <c r="Q77" s="229">
        <v>-81</v>
      </c>
      <c r="R77" s="220"/>
      <c r="S77" s="247" t="e">
        <f>IF(ISERROR(INDEX('файл остатки'!$A$5:$CX$265,MATCH(S$2,'файл остатки'!$A$5:$A$228,0),MATCH($B77,'файл остатки'!$A$5:$CX$5,0))),INDEX('файл остатки'!$A$100:$CX$265,MATCH(Q$3,'файл остатки'!$A$100:$A$228,0),MATCH($B77,'файл остатки'!$A$5:$CX$5,0)),INDEX('файл остатки'!$A$5:$CX$265,MATCH(S$2,'файл остатки'!$A$5:$A$228,0),MATCH($B77,'файл остатки'!$A$5:$CX$5,0)))</f>
        <v>#N/A</v>
      </c>
      <c r="T77" s="225">
        <f>INDEX('файл остатки'!$A$5:$CX$265,MATCH($H$1,'файл остатки'!$A$5:$A$228,0),MATCH($B77,'файл остатки'!$A$5:$CX$5,0))</f>
        <v>858.54452380952387</v>
      </c>
      <c r="U77" s="254" t="e">
        <f>IF(Q$3='файл остатки'!$B$1,INDEX('файл остатки'!$A$5:$CX$265,MATCH($C$1,'файл остатки'!$A$5:$A$228,0),MATCH($B77,'файл остатки'!$A$5:$CX$5,0)),O77+P77-Q77-S77)</f>
        <v>#N/A</v>
      </c>
      <c r="V77" s="230"/>
      <c r="W77" s="229"/>
      <c r="X77" s="220"/>
      <c r="Y77" s="247" t="e">
        <f>IF(ISERROR(INDEX('файл остатки'!$A$5:$CX$265,MATCH(Y$2,'файл остатки'!$A$5:$A$228,0),MATCH($B77,'файл остатки'!$A$5:$CX$5,0))),INDEX('файл остатки'!$A$100:$CX$265,MATCH(W$3,'файл остатки'!$A$100:$A$228,0),MATCH($B77,'файл остатки'!$A$5:$CX$5,0)),INDEX('файл остатки'!$A$5:$CX$265,MATCH(Y$2,'файл остатки'!$A$5:$A$228,0),MATCH($B77,'файл остатки'!$A$5:$CX$5,0)))</f>
        <v>#N/A</v>
      </c>
      <c r="Z77" s="225">
        <f>INDEX('файл остатки'!$A$5:$CX$265,MATCH($H$1,'файл остатки'!$A$5:$A$228,0),MATCH($B77,'файл остатки'!$A$5:$CX$5,0))</f>
        <v>858.54452380952387</v>
      </c>
      <c r="AA77" s="254" t="e">
        <f>IF(W$3='файл остатки'!$B$1,INDEX('файл остатки'!$A$5:$CX$265,MATCH($C$1,'файл остатки'!$A$5:$A$228,0),MATCH($B77,'файл остатки'!$A$5:$CX$5,0)),U77+V77-W77-Y77)</f>
        <v>#N/A</v>
      </c>
      <c r="AB77" s="230"/>
      <c r="AC77" s="229"/>
      <c r="AD77" s="220"/>
      <c r="AE77" s="247" t="e">
        <f>IF(ISERROR(INDEX('файл остатки'!$A$5:$CX$265,MATCH(AE$2,'файл остатки'!$A$5:$A$228,0),MATCH($B77,'файл остатки'!$A$5:$CX$5,0))),INDEX('файл остатки'!$A$100:$CX$265,MATCH(AC$3,'файл остатки'!$A$100:$A$228,0),MATCH($B77,'файл остатки'!$A$5:$CX$5,0)),INDEX('файл остатки'!$A$5:$CX$265,MATCH(AE$2,'файл остатки'!$A$5:$A$228,0),MATCH($B77,'файл остатки'!$A$5:$CX$5,0)))</f>
        <v>#N/A</v>
      </c>
      <c r="AF77" s="225">
        <f>INDEX('файл остатки'!$A$5:$CX$265,MATCH($H$1,'файл остатки'!$A$5:$A$228,0),MATCH($B77,'файл остатки'!$A$5:$CX$5,0))</f>
        <v>858.54452380952387</v>
      </c>
      <c r="AG77" s="254" t="e">
        <f>IF(AC$3='файл остатки'!$B$1,INDEX('файл остатки'!$A$5:$CX$265,MATCH($C$1,'файл остатки'!$A$5:$A$228,0),MATCH($B77,'файл остатки'!$A$5:$CX$5,0)),AA77+AB77-AC77-AE77)</f>
        <v>#N/A</v>
      </c>
      <c r="AH77" s="230"/>
      <c r="AI77" s="229">
        <v>-50</v>
      </c>
      <c r="AJ77" s="220"/>
      <c r="AK77" s="247" t="e">
        <f>IF(ISERROR(INDEX('файл остатки'!$A$5:$CX$265,MATCH(AK$2,'файл остатки'!$A$5:$A$228,0),MATCH($B77,'файл остатки'!$A$5:$CX$5,0))),INDEX('файл остатки'!$A$100:$CX$265,MATCH(AI$3,'файл остатки'!$A$100:$A$228,0),MATCH($B77,'файл остатки'!$A$5:$CX$5,0)),INDEX('файл остатки'!$A$5:$CX$265,MATCH(AK$2,'файл остатки'!$A$5:$A$228,0),MATCH($B77,'файл остатки'!$A$5:$CX$5,0)))</f>
        <v>#N/A</v>
      </c>
      <c r="AL77" s="225">
        <f>INDEX('файл остатки'!$A$5:$CX$265,MATCH($H$1,'файл остатки'!$A$5:$A$228,0),MATCH($B77,'файл остатки'!$A$5:$CX$5,0))</f>
        <v>858.54452380952387</v>
      </c>
      <c r="AM77" s="254" t="e">
        <f>IF(AI$3='файл остатки'!$B$1,INDEX('файл остатки'!$A$5:$CX$265,MATCH($C$1,'файл остатки'!$A$5:$A$228,0),MATCH($B77,'файл остатки'!$A$5:$CX$5,0)),AG77+AH77-AI77-AK77)</f>
        <v>#N/A</v>
      </c>
      <c r="AN77" s="230"/>
      <c r="AO77" s="229"/>
      <c r="AP77" s="220"/>
      <c r="AQ77" s="247" t="e">
        <f>IF(ISERROR(INDEX('файл остатки'!$A$5:$CX$265,MATCH(AQ$2,'файл остатки'!$A$5:$A$228,0),MATCH($B77,'файл остатки'!$A$5:$CX$5,0))),INDEX('файл остатки'!$A$100:$CX$265,MATCH(AO$3,'файл остатки'!$A$100:$A$228,0),MATCH($B77,'файл остатки'!$A$5:$CX$5,0)),INDEX('файл остатки'!$A$5:$CX$265,MATCH(AQ$2,'файл остатки'!$A$5:$A$228,0),MATCH($B77,'файл остатки'!$A$5:$CX$5,0)))</f>
        <v>#N/A</v>
      </c>
      <c r="AR77" s="225">
        <f>INDEX('файл остатки'!$A$5:$CX$265,MATCH($H$1,'файл остатки'!$A$5:$A$228,0),MATCH($B77,'файл остатки'!$A$5:$CX$5,0))</f>
        <v>858.54452380952387</v>
      </c>
      <c r="AS77" s="254" t="e">
        <f>IF(AO$3='файл остатки'!$B$1,INDEX('файл остатки'!$A$5:$CX$265,MATCH($C$1,'файл остатки'!$A$5:$A$228,0),MATCH($B77,'файл остатки'!$A$5:$CX$5,0)),AM77+AN77-AO77-AQ77)</f>
        <v>#N/A</v>
      </c>
      <c r="AT77" s="230"/>
      <c r="AU77" s="229">
        <v>-32</v>
      </c>
      <c r="AV77" s="220"/>
      <c r="AW77" s="247" t="e">
        <f>IF(ISERROR(INDEX('файл остатки'!$A$5:$CX$265,MATCH(AW$2,'файл остатки'!$A$5:$A$228,0),MATCH($B77,'файл остатки'!$A$5:$CX$5,0))),INDEX('файл остатки'!$A$100:$CX$265,MATCH(AU$3,'файл остатки'!$A$100:$A$228,0),MATCH($B77,'файл остатки'!$A$5:$CX$5,0)),INDEX('файл остатки'!$A$5:$CX$265,MATCH(AW$2,'файл остатки'!$A$5:$A$228,0),MATCH($B77,'файл остатки'!$A$5:$CX$5,0)))</f>
        <v>#N/A</v>
      </c>
      <c r="AX77" s="225">
        <f>INDEX('файл остатки'!$A$5:$CX$265,MATCH($H$1,'файл остатки'!$A$5:$A$228,0),MATCH($B77,'файл остатки'!$A$5:$CX$5,0))</f>
        <v>858.54452380952387</v>
      </c>
      <c r="AY77" s="254" t="e">
        <f>IF(AU$3='файл остатки'!$B$1,INDEX('файл остатки'!$A$5:$CX$265,MATCH($C$1,'файл остатки'!$A$5:$A$228,0),MATCH($B77,'файл остатки'!$A$5:$CX$5,0)),AS77+AT77-AU77-AW77)</f>
        <v>#N/A</v>
      </c>
      <c r="AZ77" s="230"/>
      <c r="BA77" s="229"/>
      <c r="BB77" s="220"/>
      <c r="BC77" s="247" t="e">
        <f>IF(ISERROR(INDEX('файл остатки'!$A$5:$CX$265,MATCH(BC$2,'файл остатки'!$A$5:$A$228,0),MATCH($B77,'файл остатки'!$A$5:$CX$5,0))),INDEX('файл остатки'!$A$100:$CX$265,MATCH(BA$3,'файл остатки'!$A$100:$A$228,0),MATCH($B77,'файл остатки'!$A$5:$CX$5,0)),INDEX('файл остатки'!$A$5:$CX$265,MATCH(BC$2,'файл остатки'!$A$5:$A$228,0),MATCH($B77,'файл остатки'!$A$5:$CX$5,0)))</f>
        <v>#N/A</v>
      </c>
      <c r="BD77" s="225">
        <f>INDEX('файл остатки'!$A$5:$CX$265,MATCH($H$1,'файл остатки'!$A$5:$A$228,0),MATCH($B77,'файл остатки'!$A$5:$CX$5,0))</f>
        <v>858.54452380952387</v>
      </c>
      <c r="BE77" s="254" t="e">
        <f>IF(BA$3='файл остатки'!$B$1,INDEX('файл остатки'!$A$5:$CX$265,MATCH($C$1,'файл остатки'!$A$5:$A$228,0),MATCH($B77,'файл остатки'!$A$5:$CX$5,0)),AY77+AZ77-BA77-BC77)</f>
        <v>#N/A</v>
      </c>
      <c r="BF77" s="230"/>
      <c r="BG77" s="229"/>
      <c r="BH77" s="220"/>
      <c r="BI77" s="247" t="e">
        <f>IF(ISERROR(INDEX('файл остатки'!$A$5:$CX$265,MATCH(BI$2,'файл остатки'!$A$5:$A$228,0),MATCH($B77,'файл остатки'!$A$5:$CX$5,0))),INDEX('файл остатки'!$A$100:$CX$265,MATCH(BG$3,'файл остатки'!$A$100:$A$228,0),MATCH($B77,'файл остатки'!$A$5:$CX$5,0)),INDEX('файл остатки'!$A$5:$CX$265,MATCH(BI$2,'файл остатки'!$A$5:$A$228,0),MATCH($B77,'файл остатки'!$A$5:$CX$5,0)))</f>
        <v>#N/A</v>
      </c>
      <c r="BJ77" s="225">
        <f>INDEX('файл остатки'!$A$5:$CX$265,MATCH($H$1,'файл остатки'!$A$5:$A$228,0),MATCH($B77,'файл остатки'!$A$5:$CX$5,0))</f>
        <v>858.54452380952387</v>
      </c>
      <c r="BK77" s="225" t="e">
        <f t="shared" si="12"/>
        <v>#N/A</v>
      </c>
      <c r="BL77" s="254" t="e">
        <f>IF(BG$3='файл остатки'!$B$1,INDEX('файл остатки'!$A$5:$CX$265,MATCH($C$1,'файл остатки'!$A$5:$A$228,0),MATCH($B77,'файл остатки'!$A$5:$CX$5,0)),BE77+BF77-BG77-BI77)</f>
        <v>#N/A</v>
      </c>
      <c r="BM77" s="230"/>
      <c r="BN77" s="229">
        <f t="shared" si="13"/>
        <v>-713.75</v>
      </c>
      <c r="BO77" s="220"/>
      <c r="BP77" s="247">
        <f>IF(ISERROR(INDEX('файл остатки'!$A$5:$CX$265,MATCH(BP$2,'файл остатки'!$A$5:$A$228,0),MATCH($B77,'файл остатки'!$A$5:$CX$5,0))),INDEX('файл остатки'!$A$100:$CX$265,MATCH(BN$3,'файл остатки'!$A$100:$A$228,0),MATCH($B77,'файл остатки'!$A$5:$CX$5,0)),INDEX('файл остатки'!$A$5:$CX$265,MATCH(BP$2,'файл остатки'!$A$5:$A$228,0),MATCH($B77,'файл остатки'!$A$5:$CX$5,0)))</f>
        <v>713.75</v>
      </c>
      <c r="BQ77" s="225">
        <f>INDEX('файл остатки'!$A$5:$CX$265,MATCH($H$1,'файл остатки'!$A$5:$A$228,0),MATCH($B77,'файл остатки'!$A$5:$CX$5,0))</f>
        <v>858.54452380952387</v>
      </c>
      <c r="BR77" s="254" t="e">
        <f>IF(BN$3='файл остатки'!$B$1,INDEX('файл остатки'!$A$5:$CX$265,MATCH($C$1,'файл остатки'!$A$5:$A$228,0),MATCH($B77,'файл остатки'!$A$5:$CX$5,0)),BL77+BM77-BN77-BP77)</f>
        <v>#N/A</v>
      </c>
      <c r="BS77" s="230"/>
      <c r="BT77" s="229">
        <f t="shared" si="14"/>
        <v>-713.75</v>
      </c>
      <c r="BU77" s="220"/>
      <c r="BV77" s="247">
        <f>IF(ISERROR(INDEX('файл остатки'!$A$5:$CX$265,MATCH(BV$2,'файл остатки'!$A$5:$A$228,0),MATCH($B77,'файл остатки'!$A$5:$CX$5,0))),INDEX('файл остатки'!$A$100:$CX$265,MATCH(BT$3,'файл остатки'!$A$100:$A$228,0),MATCH($B77,'файл остатки'!$A$5:$CX$5,0)),INDEX('файл остатки'!$A$5:$CX$265,MATCH(BV$2,'файл остатки'!$A$5:$A$228,0),MATCH($B77,'файл остатки'!$A$5:$CX$5,0)))</f>
        <v>713.75</v>
      </c>
      <c r="BW77" s="225">
        <f>INDEX('файл остатки'!$A$5:$CX$265,MATCH($H$1,'файл остатки'!$A$5:$A$228,0),MATCH($B77,'файл остатки'!$A$5:$CX$5,0))</f>
        <v>858.54452380952387</v>
      </c>
      <c r="BX77" s="254" t="e">
        <f>IF(BT$3='файл остатки'!$B$1,INDEX('файл остатки'!$A$5:$CX$265,MATCH($C$1,'файл остатки'!$A$5:$A$228,0),MATCH($B77,'файл остатки'!$A$5:$CX$5,0)),BR77+BS77-BT77-BV77)</f>
        <v>#N/A</v>
      </c>
      <c r="BY77" s="230"/>
      <c r="BZ77" s="229">
        <f t="shared" si="15"/>
        <v>-713.75</v>
      </c>
      <c r="CA77" s="220"/>
      <c r="CB77" s="247">
        <f>IF(ISERROR(INDEX('файл остатки'!$A$5:$CX$265,MATCH(CB$2,'файл остатки'!$A$5:$A$228,0),MATCH($B77,'файл остатки'!$A$5:$CX$5,0))),INDEX('файл остатки'!$A$100:$CX$265,MATCH(BZ$3,'файл остатки'!$A$100:$A$228,0),MATCH($B77,'файл остатки'!$A$5:$CX$5,0)),INDEX('файл остатки'!$A$5:$CX$265,MATCH(CB$2,'файл остатки'!$A$5:$A$228,0),MATCH($B77,'файл остатки'!$A$5:$CX$5,0)))</f>
        <v>713.75</v>
      </c>
      <c r="CC77" s="225">
        <f>INDEX('файл остатки'!$A$5:$CX$265,MATCH($H$1,'файл остатки'!$A$5:$A$228,0),MATCH($B77,'файл остатки'!$A$5:$CX$5,0))</f>
        <v>858.54452380952387</v>
      </c>
      <c r="CD77" s="254" t="e">
        <f>IF(BZ$3='файл остатки'!$B$1,INDEX('файл остатки'!$A$5:$CX$265,MATCH($C$1,'файл остатки'!$A$5:$A$228,0),MATCH($B77,'файл остатки'!$A$5:$CX$5,0)),BX77+BY77-BZ77-CB77)</f>
        <v>#N/A</v>
      </c>
      <c r="CE77" s="230"/>
      <c r="CH77" s="229">
        <f t="shared" si="16"/>
        <v>-166</v>
      </c>
      <c r="CI77" s="220"/>
      <c r="CJ77" s="229" t="e">
        <f t="shared" si="17"/>
        <v>#N/A</v>
      </c>
      <c r="CK77" s="220"/>
      <c r="CO77" s="235">
        <f>+INDEX('файл остатки'!$A$5:$CX$265,MATCH(CO$2,'файл остатки'!$A$5:$A$228,0),MATCH($B77,'файл остатки'!$A$5:$CX$5,0))</f>
        <v>2</v>
      </c>
    </row>
    <row r="78" spans="1:93" ht="24" customHeight="1">
      <c r="A78" s="202"/>
      <c r="B78" s="214"/>
      <c r="C78" s="257"/>
      <c r="D78" s="261"/>
      <c r="E78" s="229">
        <v>0</v>
      </c>
      <c r="F78" s="220"/>
      <c r="G78" s="247"/>
      <c r="H78" s="225"/>
      <c r="I78" s="254"/>
      <c r="J78" s="230"/>
      <c r="K78" s="229"/>
      <c r="L78" s="220"/>
      <c r="M78" s="247"/>
      <c r="N78" s="225"/>
      <c r="O78" s="254"/>
      <c r="P78" s="230"/>
      <c r="Q78" s="229">
        <v>0</v>
      </c>
      <c r="R78" s="220"/>
      <c r="S78" s="247"/>
      <c r="T78" s="225"/>
      <c r="U78" s="254"/>
      <c r="V78" s="230"/>
      <c r="W78" s="229"/>
      <c r="X78" s="220"/>
      <c r="Y78" s="247"/>
      <c r="Z78" s="225"/>
      <c r="AA78" s="254"/>
      <c r="AB78" s="230"/>
      <c r="AC78" s="229"/>
      <c r="AD78" s="220"/>
      <c r="AE78" s="247"/>
      <c r="AF78" s="225"/>
      <c r="AG78" s="254"/>
      <c r="AH78" s="230"/>
      <c r="AI78" s="229"/>
      <c r="AJ78" s="220"/>
      <c r="AK78" s="247"/>
      <c r="AL78" s="225"/>
      <c r="AM78" s="254"/>
      <c r="AN78" s="230"/>
      <c r="AO78" s="229"/>
      <c r="AP78" s="220"/>
      <c r="AQ78" s="247"/>
      <c r="AR78" s="225"/>
      <c r="AS78" s="254"/>
      <c r="AT78" s="230"/>
      <c r="AU78" s="229"/>
      <c r="AV78" s="220"/>
      <c r="AW78" s="247"/>
      <c r="AX78" s="225"/>
      <c r="AY78" s="254"/>
      <c r="AZ78" s="230"/>
      <c r="BA78" s="229"/>
      <c r="BB78" s="220"/>
      <c r="BC78" s="247"/>
      <c r="BD78" s="225"/>
      <c r="BE78" s="254"/>
      <c r="BF78" s="230"/>
      <c r="BG78" s="229"/>
      <c r="BH78" s="220"/>
      <c r="BI78" s="247"/>
      <c r="BJ78" s="225"/>
      <c r="BK78" s="225"/>
      <c r="BL78" s="254"/>
      <c r="BM78" s="230"/>
      <c r="BN78" s="229">
        <f t="shared" si="13"/>
        <v>0</v>
      </c>
      <c r="BO78" s="220"/>
      <c r="BP78" s="247"/>
      <c r="BQ78" s="225"/>
      <c r="BR78" s="254"/>
      <c r="BS78" s="230"/>
      <c r="BT78" s="229">
        <f t="shared" si="14"/>
        <v>0</v>
      </c>
      <c r="BU78" s="220"/>
      <c r="BV78" s="247"/>
      <c r="BW78" s="225"/>
      <c r="BX78" s="254"/>
      <c r="BY78" s="230"/>
      <c r="BZ78" s="229">
        <f t="shared" si="15"/>
        <v>0</v>
      </c>
      <c r="CA78" s="220"/>
      <c r="CB78" s="247"/>
      <c r="CC78" s="225"/>
      <c r="CD78" s="254"/>
      <c r="CE78" s="230"/>
      <c r="CH78" s="229">
        <f t="shared" si="16"/>
        <v>0</v>
      </c>
      <c r="CI78" s="220"/>
      <c r="CJ78" s="229"/>
      <c r="CK78" s="220"/>
      <c r="CO78" s="235"/>
    </row>
    <row r="79" spans="1:93" ht="24" customHeight="1">
      <c r="A79" s="144" t="s">
        <v>46</v>
      </c>
      <c r="B79" s="232" t="s">
        <v>169</v>
      </c>
      <c r="C79" s="257">
        <f>INDEX('файл остатки'!$A$5:$CX$265,MATCH($C$1,'файл остатки'!$A$5:$A$228,0),MATCH(B79,'файл остатки'!$A$5:$CX$5,0))</f>
        <v>23.68</v>
      </c>
      <c r="D79" s="261"/>
      <c r="E79" s="229">
        <v>-32.559999999999995</v>
      </c>
      <c r="F79" s="220" t="s">
        <v>209</v>
      </c>
      <c r="G79" s="247" t="e">
        <f>IF(ISERROR(INDEX('файл остатки'!$A$5:$CX$265,MATCH(G$2,'файл остатки'!$A$5:$A$228,0),MATCH($B79,'файл остатки'!$A$5:$CX$5,0))),INDEX('файл остатки'!$A$100:$CX$265,MATCH(E$3,'файл остатки'!$A$100:$A$228,0),MATCH($B79,'файл остатки'!$A$5:$CX$5,0)),INDEX('файл остатки'!$A$5:$CX$265,MATCH(G$2,'файл остатки'!$A$5:$A$228,0),MATCH($B79,'файл остатки'!$A$5:$CX$5,0)))</f>
        <v>#N/A</v>
      </c>
      <c r="H79" s="225">
        <f>INDEX('файл остатки'!$A$5:$CX$265,MATCH($H$1,'файл остатки'!$A$5:$A$228,0),MATCH($B79,'файл остатки'!$A$5:$CX$5,0))</f>
        <v>125.41238095238094</v>
      </c>
      <c r="I79" s="254" t="e">
        <f>IF(E$3='файл остатки'!$B$1,INDEX('файл остатки'!$A$5:$CX$265,MATCH($C$1,'файл остатки'!$A$5:$A$228,0),MATCH($B79,'файл остатки'!$A$5:$CX$5,0)),C79+D79-E79-G79)</f>
        <v>#N/A</v>
      </c>
      <c r="J79" s="230"/>
      <c r="K79" s="229">
        <v>-65</v>
      </c>
      <c r="L79" s="220" t="s">
        <v>209</v>
      </c>
      <c r="M79" s="247" t="e">
        <f>IF(ISERROR(INDEX('файл остатки'!$A$5:$CX$265,MATCH(M$2,'файл остатки'!$A$5:$A$228,0),MATCH($B79,'файл остатки'!$A$5:$CX$5,0))),INDEX('файл остатки'!$A$100:$CX$265,MATCH(K$3,'файл остатки'!$A$100:$A$228,0),MATCH($B79,'файл остатки'!$A$5:$CX$5,0)),INDEX('файл остатки'!$A$5:$CX$265,MATCH(M$2,'файл остатки'!$A$5:$A$228,0),MATCH($B79,'файл остатки'!$A$5:$CX$5,0)))</f>
        <v>#N/A</v>
      </c>
      <c r="N79" s="225">
        <f>INDEX('файл остатки'!$A$5:$CX$265,MATCH($H$1,'файл остатки'!$A$5:$A$228,0),MATCH($B79,'файл остатки'!$A$5:$CX$5,0))</f>
        <v>125.41238095238094</v>
      </c>
      <c r="O79" s="254" t="e">
        <f>IF(K$3='файл остатки'!$B$1,INDEX('файл остатки'!$A$5:$CX$265,MATCH($C$1,'файл остатки'!$A$5:$A$228,0),MATCH($B79,'файл остатки'!$A$5:$CX$5,0)),I79+J79-K79-M79)</f>
        <v>#N/A</v>
      </c>
      <c r="P79" s="230"/>
      <c r="Q79" s="229">
        <v>-65</v>
      </c>
      <c r="R79" s="220" t="s">
        <v>209</v>
      </c>
      <c r="S79" s="247" t="e">
        <f>IF(ISERROR(INDEX('файл остатки'!$A$5:$CX$265,MATCH(S$2,'файл остатки'!$A$5:$A$228,0),MATCH($B79,'файл остатки'!$A$5:$CX$5,0))),INDEX('файл остатки'!$A$100:$CX$265,MATCH(Q$3,'файл остатки'!$A$100:$A$228,0),MATCH($B79,'файл остатки'!$A$5:$CX$5,0)),INDEX('файл остатки'!$A$5:$CX$265,MATCH(S$2,'файл остатки'!$A$5:$A$228,0),MATCH($B79,'файл остатки'!$A$5:$CX$5,0)))</f>
        <v>#N/A</v>
      </c>
      <c r="T79" s="225">
        <f>INDEX('файл остатки'!$A$5:$CX$265,MATCH($H$1,'файл остатки'!$A$5:$A$228,0),MATCH($B79,'файл остатки'!$A$5:$CX$5,0))</f>
        <v>125.41238095238094</v>
      </c>
      <c r="U79" s="254" t="e">
        <f>IF(Q$3='файл остатки'!$B$1,INDEX('файл остатки'!$A$5:$CX$265,MATCH($C$1,'файл остатки'!$A$5:$A$228,0),MATCH($B79,'файл остатки'!$A$5:$CX$5,0)),O79+P79-Q79-S79)</f>
        <v>#N/A</v>
      </c>
      <c r="V79" s="230"/>
      <c r="W79" s="229"/>
      <c r="X79" s="220" t="s">
        <v>209</v>
      </c>
      <c r="Y79" s="247" t="e">
        <f>IF(ISERROR(INDEX('файл остатки'!$A$5:$CX$265,MATCH(Y$2,'файл остатки'!$A$5:$A$228,0),MATCH($B79,'файл остатки'!$A$5:$CX$5,0))),INDEX('файл остатки'!$A$100:$CX$265,MATCH(W$3,'файл остатки'!$A$100:$A$228,0),MATCH($B79,'файл остатки'!$A$5:$CX$5,0)),INDEX('файл остатки'!$A$5:$CX$265,MATCH(Y$2,'файл остатки'!$A$5:$A$228,0),MATCH($B79,'файл остатки'!$A$5:$CX$5,0)))</f>
        <v>#N/A</v>
      </c>
      <c r="Z79" s="225">
        <f>INDEX('файл остатки'!$A$5:$CX$265,MATCH($H$1,'файл остатки'!$A$5:$A$228,0),MATCH($B79,'файл остатки'!$A$5:$CX$5,0))</f>
        <v>125.41238095238094</v>
      </c>
      <c r="AA79" s="254" t="e">
        <f>IF(W$3='файл остатки'!$B$1,INDEX('файл остатки'!$A$5:$CX$265,MATCH($C$1,'файл остатки'!$A$5:$A$228,0),MATCH($B79,'файл остатки'!$A$5:$CX$5,0)),U79+V79-W79-Y79)</f>
        <v>#N/A</v>
      </c>
      <c r="AB79" s="230"/>
      <c r="AC79" s="229">
        <v>-130</v>
      </c>
      <c r="AD79" s="220" t="s">
        <v>209</v>
      </c>
      <c r="AE79" s="247" t="e">
        <f>IF(ISERROR(INDEX('файл остатки'!$A$5:$CX$265,MATCH(AE$2,'файл остатки'!$A$5:$A$228,0),MATCH($B79,'файл остатки'!$A$5:$CX$5,0))),INDEX('файл остатки'!$A$100:$CX$265,MATCH(AC$3,'файл остатки'!$A$100:$A$228,0),MATCH($B79,'файл остатки'!$A$5:$CX$5,0)),INDEX('файл остатки'!$A$5:$CX$265,MATCH(AE$2,'файл остатки'!$A$5:$A$228,0),MATCH($B79,'файл остатки'!$A$5:$CX$5,0)))</f>
        <v>#N/A</v>
      </c>
      <c r="AF79" s="225">
        <f>INDEX('файл остатки'!$A$5:$CX$265,MATCH($H$1,'файл остатки'!$A$5:$A$228,0),MATCH($B79,'файл остатки'!$A$5:$CX$5,0))</f>
        <v>125.41238095238094</v>
      </c>
      <c r="AG79" s="254" t="e">
        <f>IF(AC$3='файл остатки'!$B$1,INDEX('файл остатки'!$A$5:$CX$265,MATCH($C$1,'файл остатки'!$A$5:$A$228,0),MATCH($B79,'файл остатки'!$A$5:$CX$5,0)),AA79+AB79-AC79-AE79)</f>
        <v>#N/A</v>
      </c>
      <c r="AH79" s="230"/>
      <c r="AI79" s="229"/>
      <c r="AJ79" s="220" t="s">
        <v>209</v>
      </c>
      <c r="AK79" s="247" t="e">
        <f>IF(ISERROR(INDEX('файл остатки'!$A$5:$CX$265,MATCH(AK$2,'файл остатки'!$A$5:$A$228,0),MATCH($B79,'файл остатки'!$A$5:$CX$5,0))),INDEX('файл остатки'!$A$100:$CX$265,MATCH(AI$3,'файл остатки'!$A$100:$A$228,0),MATCH($B79,'файл остатки'!$A$5:$CX$5,0)),INDEX('файл остатки'!$A$5:$CX$265,MATCH(AK$2,'файл остатки'!$A$5:$A$228,0),MATCH($B79,'файл остатки'!$A$5:$CX$5,0)))</f>
        <v>#N/A</v>
      </c>
      <c r="AL79" s="225">
        <f>INDEX('файл остатки'!$A$5:$CX$265,MATCH($H$1,'файл остатки'!$A$5:$A$228,0),MATCH($B79,'файл остатки'!$A$5:$CX$5,0))</f>
        <v>125.41238095238094</v>
      </c>
      <c r="AM79" s="254" t="e">
        <f>IF(AI$3='файл остатки'!$B$1,INDEX('файл остатки'!$A$5:$CX$265,MATCH($C$1,'файл остатки'!$A$5:$A$228,0),MATCH($B79,'файл остатки'!$A$5:$CX$5,0)),AG79+AH79-AI79-AK79)</f>
        <v>#N/A</v>
      </c>
      <c r="AN79" s="230"/>
      <c r="AO79" s="229"/>
      <c r="AP79" s="220" t="s">
        <v>209</v>
      </c>
      <c r="AQ79" s="247" t="e">
        <f>IF(ISERROR(INDEX('файл остатки'!$A$5:$CX$265,MATCH(AQ$2,'файл остатки'!$A$5:$A$228,0),MATCH($B79,'файл остатки'!$A$5:$CX$5,0))),INDEX('файл остатки'!$A$100:$CX$265,MATCH(AO$3,'файл остатки'!$A$100:$A$228,0),MATCH($B79,'файл остатки'!$A$5:$CX$5,0)),INDEX('файл остатки'!$A$5:$CX$265,MATCH(AQ$2,'файл остатки'!$A$5:$A$228,0),MATCH($B79,'файл остатки'!$A$5:$CX$5,0)))</f>
        <v>#N/A</v>
      </c>
      <c r="AR79" s="225">
        <f>INDEX('файл остатки'!$A$5:$CX$265,MATCH($H$1,'файл остатки'!$A$5:$A$228,0),MATCH($B79,'файл остатки'!$A$5:$CX$5,0))</f>
        <v>125.41238095238094</v>
      </c>
      <c r="AS79" s="254" t="e">
        <f>IF(AO$3='файл остатки'!$B$1,INDEX('файл остатки'!$A$5:$CX$265,MATCH($C$1,'файл остатки'!$A$5:$A$228,0),MATCH($B79,'файл остатки'!$A$5:$CX$5,0)),AM79+AN79-AO79-AQ79)</f>
        <v>#N/A</v>
      </c>
      <c r="AT79" s="230"/>
      <c r="AU79" s="229"/>
      <c r="AV79" s="220" t="s">
        <v>209</v>
      </c>
      <c r="AW79" s="247" t="e">
        <f>IF(ISERROR(INDEX('файл остатки'!$A$5:$CX$265,MATCH(AW$2,'файл остатки'!$A$5:$A$228,0),MATCH($B79,'файл остатки'!$A$5:$CX$5,0))),INDEX('файл остатки'!$A$100:$CX$265,MATCH(AU$3,'файл остатки'!$A$100:$A$228,0),MATCH($B79,'файл остатки'!$A$5:$CX$5,0)),INDEX('файл остатки'!$A$5:$CX$265,MATCH(AW$2,'файл остатки'!$A$5:$A$228,0),MATCH($B79,'файл остатки'!$A$5:$CX$5,0)))</f>
        <v>#N/A</v>
      </c>
      <c r="AX79" s="225">
        <f>INDEX('файл остатки'!$A$5:$CX$265,MATCH($H$1,'файл остатки'!$A$5:$A$228,0),MATCH($B79,'файл остатки'!$A$5:$CX$5,0))</f>
        <v>125.41238095238094</v>
      </c>
      <c r="AY79" s="254" t="e">
        <f>IF(AU$3='файл остатки'!$B$1,INDEX('файл остатки'!$A$5:$CX$265,MATCH($C$1,'файл остатки'!$A$5:$A$228,0),MATCH($B79,'файл остатки'!$A$5:$CX$5,0)),AS79+AT79-AU79-AW79)</f>
        <v>#N/A</v>
      </c>
      <c r="AZ79" s="230"/>
      <c r="BA79" s="229">
        <v>-65</v>
      </c>
      <c r="BB79" s="220" t="s">
        <v>209</v>
      </c>
      <c r="BC79" s="247" t="e">
        <f>IF(ISERROR(INDEX('файл остатки'!$A$5:$CX$265,MATCH(BC$2,'файл остатки'!$A$5:$A$228,0),MATCH($B79,'файл остатки'!$A$5:$CX$5,0))),INDEX('файл остатки'!$A$100:$CX$265,MATCH(BA$3,'файл остатки'!$A$100:$A$228,0),MATCH($B79,'файл остатки'!$A$5:$CX$5,0)),INDEX('файл остатки'!$A$5:$CX$265,MATCH(BC$2,'файл остатки'!$A$5:$A$228,0),MATCH($B79,'файл остатки'!$A$5:$CX$5,0)))</f>
        <v>#N/A</v>
      </c>
      <c r="BD79" s="225">
        <f>INDEX('файл остатки'!$A$5:$CX$265,MATCH($H$1,'файл остатки'!$A$5:$A$228,0),MATCH($B79,'файл остатки'!$A$5:$CX$5,0))</f>
        <v>125.41238095238094</v>
      </c>
      <c r="BE79" s="254" t="e">
        <f>IF(BA$3='файл остатки'!$B$1,INDEX('файл остатки'!$A$5:$CX$265,MATCH($C$1,'файл остатки'!$A$5:$A$228,0),MATCH($B79,'файл остатки'!$A$5:$CX$5,0)),AY79+AZ79-BA79-BC79)</f>
        <v>#N/A</v>
      </c>
      <c r="BF79" s="230"/>
      <c r="BG79" s="229"/>
      <c r="BH79" s="220" t="s">
        <v>209</v>
      </c>
      <c r="BI79" s="247" t="e">
        <f>IF(ISERROR(INDEX('файл остатки'!$A$5:$CX$265,MATCH(BI$2,'файл остатки'!$A$5:$A$228,0),MATCH($B79,'файл остатки'!$A$5:$CX$5,0))),INDEX('файл остатки'!$A$100:$CX$265,MATCH(BG$3,'файл остатки'!$A$100:$A$228,0),MATCH($B79,'файл остатки'!$A$5:$CX$5,0)),INDEX('файл остатки'!$A$5:$CX$265,MATCH(BI$2,'файл остатки'!$A$5:$A$228,0),MATCH($B79,'файл остатки'!$A$5:$CX$5,0)))</f>
        <v>#N/A</v>
      </c>
      <c r="BJ79" s="225">
        <f>INDEX('файл остатки'!$A$5:$CX$265,MATCH($H$1,'файл остатки'!$A$5:$A$228,0),MATCH($B79,'файл остатки'!$A$5:$CX$5,0))</f>
        <v>125.41238095238094</v>
      </c>
      <c r="BK79" s="225" t="e">
        <f t="shared" si="12"/>
        <v>#N/A</v>
      </c>
      <c r="BL79" s="254" t="e">
        <f>IF(BG$3='файл остатки'!$B$1,INDEX('файл остатки'!$A$5:$CX$265,MATCH($C$1,'файл остатки'!$A$5:$A$228,0),MATCH($B79,'файл остатки'!$A$5:$CX$5,0)),BE79+BF79-BG79-BI79)</f>
        <v>#N/A</v>
      </c>
      <c r="BM79" s="230"/>
      <c r="BN79" s="229">
        <f t="shared" si="13"/>
        <v>-459.00203174603172</v>
      </c>
      <c r="BO79" s="220" t="s">
        <v>209</v>
      </c>
      <c r="BP79" s="247">
        <f>IF(ISERROR(INDEX('файл остатки'!$A$5:$CX$265,MATCH(BP$2,'файл остатки'!$A$5:$A$228,0),MATCH($B79,'файл остатки'!$A$5:$CX$5,0))),INDEX('файл остатки'!$A$100:$CX$265,MATCH(BN$3,'файл остатки'!$A$100:$A$228,0),MATCH($B79,'файл остатки'!$A$5:$CX$5,0)),INDEX('файл остатки'!$A$5:$CX$265,MATCH(BP$2,'файл остатки'!$A$5:$A$228,0),MATCH($B79,'файл остатки'!$A$5:$CX$5,0)))</f>
        <v>459.00203174603172</v>
      </c>
      <c r="BQ79" s="225">
        <f>INDEX('файл остатки'!$A$5:$CX$265,MATCH($H$1,'файл остатки'!$A$5:$A$228,0),MATCH($B79,'файл остатки'!$A$5:$CX$5,0))</f>
        <v>125.41238095238094</v>
      </c>
      <c r="BR79" s="254" t="e">
        <f>IF(BN$3='файл остатки'!$B$1,INDEX('файл остатки'!$A$5:$CX$265,MATCH($C$1,'файл остатки'!$A$5:$A$228,0),MATCH($B79,'файл остатки'!$A$5:$CX$5,0)),BL79+BM79-BN79-BP79)</f>
        <v>#N/A</v>
      </c>
      <c r="BS79" s="230"/>
      <c r="BT79" s="229">
        <f t="shared" si="14"/>
        <v>-459.00203174603172</v>
      </c>
      <c r="BU79" s="220" t="s">
        <v>209</v>
      </c>
      <c r="BV79" s="247">
        <f>IF(ISERROR(INDEX('файл остатки'!$A$5:$CX$265,MATCH(BV$2,'файл остатки'!$A$5:$A$228,0),MATCH($B79,'файл остатки'!$A$5:$CX$5,0))),INDEX('файл остатки'!$A$100:$CX$265,MATCH(BT$3,'файл остатки'!$A$100:$A$228,0),MATCH($B79,'файл остатки'!$A$5:$CX$5,0)),INDEX('файл остатки'!$A$5:$CX$265,MATCH(BV$2,'файл остатки'!$A$5:$A$228,0),MATCH($B79,'файл остатки'!$A$5:$CX$5,0)))</f>
        <v>459.00203174603172</v>
      </c>
      <c r="BW79" s="225">
        <f>INDEX('файл остатки'!$A$5:$CX$265,MATCH($H$1,'файл остатки'!$A$5:$A$228,0),MATCH($B79,'файл остатки'!$A$5:$CX$5,0))</f>
        <v>125.41238095238094</v>
      </c>
      <c r="BX79" s="254" t="e">
        <f>IF(BT$3='файл остатки'!$B$1,INDEX('файл остатки'!$A$5:$CX$265,MATCH($C$1,'файл остатки'!$A$5:$A$228,0),MATCH($B79,'файл остатки'!$A$5:$CX$5,0)),BR79+BS79-BT79-BV79)</f>
        <v>#N/A</v>
      </c>
      <c r="BY79" s="230"/>
      <c r="BZ79" s="229">
        <f t="shared" si="15"/>
        <v>-459.00203174603172</v>
      </c>
      <c r="CA79" s="220" t="s">
        <v>209</v>
      </c>
      <c r="CB79" s="247">
        <f>IF(ISERROR(INDEX('файл остатки'!$A$5:$CX$265,MATCH(CB$2,'файл остатки'!$A$5:$A$228,0),MATCH($B79,'файл остатки'!$A$5:$CX$5,0))),INDEX('файл остатки'!$A$100:$CX$265,MATCH(BZ$3,'файл остатки'!$A$100:$A$228,0),MATCH($B79,'файл остатки'!$A$5:$CX$5,0)),INDEX('файл остатки'!$A$5:$CX$265,MATCH(CB$2,'файл остатки'!$A$5:$A$228,0),MATCH($B79,'файл остатки'!$A$5:$CX$5,0)))</f>
        <v>459.00203174603172</v>
      </c>
      <c r="CC79" s="225">
        <f>INDEX('файл остатки'!$A$5:$CX$265,MATCH($H$1,'файл остатки'!$A$5:$A$228,0),MATCH($B79,'файл остатки'!$A$5:$CX$5,0))</f>
        <v>125.41238095238094</v>
      </c>
      <c r="CD79" s="254" t="e">
        <f>IF(BZ$3='файл остатки'!$B$1,INDEX('файл остатки'!$A$5:$CX$265,MATCH($C$1,'файл остатки'!$A$5:$A$228,0),MATCH($B79,'файл остатки'!$A$5:$CX$5,0)),BX79+BY79-BZ79-CB79)</f>
        <v>#N/A</v>
      </c>
      <c r="CE79" s="230"/>
      <c r="CH79" s="229">
        <f t="shared" si="16"/>
        <v>-357.56</v>
      </c>
      <c r="CI79" s="220" t="s">
        <v>209</v>
      </c>
      <c r="CJ79" s="229" t="e">
        <f t="shared" si="17"/>
        <v>#N/A</v>
      </c>
      <c r="CK79" s="220" t="s">
        <v>209</v>
      </c>
      <c r="CO79" s="235">
        <f>+INDEX('файл остатки'!$A$5:$CX$265,MATCH(CO$2,'файл остатки'!$A$5:$A$228,0),MATCH($B79,'файл остатки'!$A$5:$CX$5,0))</f>
        <v>2</v>
      </c>
    </row>
    <row r="80" spans="1:93" ht="24" customHeight="1">
      <c r="A80" s="144" t="s">
        <v>46</v>
      </c>
      <c r="B80" s="232" t="s">
        <v>162</v>
      </c>
      <c r="C80" s="257">
        <f>INDEX('файл остатки'!$A$5:$CX$265,MATCH($C$1,'файл остатки'!$A$5:$A$228,0),MATCH(B80,'файл остатки'!$A$5:$CX$5,0))</f>
        <v>159.84</v>
      </c>
      <c r="D80" s="261"/>
      <c r="E80" s="229">
        <v>-183.52000000000004</v>
      </c>
      <c r="F80" s="155">
        <f>-(E79)/'планирование суточное'!$K$102</f>
        <v>0.21706666666666663</v>
      </c>
      <c r="G80" s="247" t="e">
        <f>IF(ISERROR(INDEX('файл остатки'!$A$5:$CX$265,MATCH(G$2,'файл остатки'!$A$5:$A$228,0),MATCH($B80,'файл остатки'!$A$5:$CX$5,0))),INDEX('файл остатки'!$A$100:$CX$265,MATCH(E$3,'файл остатки'!$A$100:$A$228,0),MATCH($B80,'файл остатки'!$A$5:$CX$5,0)),INDEX('файл остатки'!$A$5:$CX$265,MATCH(G$2,'файл остатки'!$A$5:$A$228,0),MATCH($B80,'файл остатки'!$A$5:$CX$5,0)))</f>
        <v>#N/A</v>
      </c>
      <c r="H80" s="225">
        <f>INDEX('файл остатки'!$A$5:$CX$265,MATCH($H$1,'файл остатки'!$A$5:$A$228,0),MATCH($B80,'файл остатки'!$A$5:$CX$5,0))</f>
        <v>433.37571428571425</v>
      </c>
      <c r="I80" s="254" t="e">
        <f>IF(E$3='файл остатки'!$B$1,INDEX('файл остатки'!$A$5:$CX$265,MATCH($C$1,'файл остатки'!$A$5:$A$228,0),MATCH($B80,'файл остатки'!$A$5:$CX$5,0)),C80+D80-E80-G80)</f>
        <v>#N/A</v>
      </c>
      <c r="J80" s="230"/>
      <c r="K80" s="229">
        <v>-240</v>
      </c>
      <c r="L80" s="155">
        <f>-(K79)/'планирование суточное'!$K$102</f>
        <v>0.43333333333333335</v>
      </c>
      <c r="M80" s="247" t="e">
        <f>IF(ISERROR(INDEX('файл остатки'!$A$5:$CX$265,MATCH(M$2,'файл остатки'!$A$5:$A$228,0),MATCH($B80,'файл остатки'!$A$5:$CX$5,0))),INDEX('файл остатки'!$A$100:$CX$265,MATCH(K$3,'файл остатки'!$A$100:$A$228,0),MATCH($B80,'файл остатки'!$A$5:$CX$5,0)),INDEX('файл остатки'!$A$5:$CX$265,MATCH(M$2,'файл остатки'!$A$5:$A$228,0),MATCH($B80,'файл остатки'!$A$5:$CX$5,0)))</f>
        <v>#N/A</v>
      </c>
      <c r="N80" s="225">
        <f>INDEX('файл остатки'!$A$5:$CX$265,MATCH($H$1,'файл остатки'!$A$5:$A$228,0),MATCH($B80,'файл остатки'!$A$5:$CX$5,0))</f>
        <v>433.37571428571425</v>
      </c>
      <c r="O80" s="254" t="e">
        <f>IF(K$3='файл остатки'!$B$1,INDEX('файл остатки'!$A$5:$CX$265,MATCH($C$1,'файл остатки'!$A$5:$A$228,0),MATCH($B80,'файл остатки'!$A$5:$CX$5,0)),I80+J80-K80-M80)</f>
        <v>#N/A</v>
      </c>
      <c r="P80" s="230"/>
      <c r="Q80" s="229">
        <v>-200</v>
      </c>
      <c r="R80" s="155">
        <f>-(Q79)/'планирование суточное'!$K$102</f>
        <v>0.43333333333333335</v>
      </c>
      <c r="S80" s="247" t="e">
        <f>IF(ISERROR(INDEX('файл остатки'!$A$5:$CX$265,MATCH(S$2,'файл остатки'!$A$5:$A$228,0),MATCH($B80,'файл остатки'!$A$5:$CX$5,0))),INDEX('файл остатки'!$A$100:$CX$265,MATCH(Q$3,'файл остатки'!$A$100:$A$228,0),MATCH($B80,'файл остатки'!$A$5:$CX$5,0)),INDEX('файл остатки'!$A$5:$CX$265,MATCH(S$2,'файл остатки'!$A$5:$A$228,0),MATCH($B80,'файл остатки'!$A$5:$CX$5,0)))</f>
        <v>#N/A</v>
      </c>
      <c r="T80" s="225">
        <f>INDEX('файл остатки'!$A$5:$CX$265,MATCH($H$1,'файл остатки'!$A$5:$A$228,0),MATCH($B80,'файл остатки'!$A$5:$CX$5,0))</f>
        <v>433.37571428571425</v>
      </c>
      <c r="U80" s="254" t="e">
        <f>IF(Q$3='файл остатки'!$B$1,INDEX('файл остатки'!$A$5:$CX$265,MATCH($C$1,'файл остатки'!$A$5:$A$228,0),MATCH($B80,'файл остатки'!$A$5:$CX$5,0)),O80+P80-Q80-S80)</f>
        <v>#N/A</v>
      </c>
      <c r="V80" s="230"/>
      <c r="W80" s="229"/>
      <c r="X80" s="155">
        <f>-(W79)/'планирование суточное'!$K$102</f>
        <v>0</v>
      </c>
      <c r="Y80" s="247" t="e">
        <f>IF(ISERROR(INDEX('файл остатки'!$A$5:$CX$265,MATCH(Y$2,'файл остатки'!$A$5:$A$228,0),MATCH($B80,'файл остатки'!$A$5:$CX$5,0))),INDEX('файл остатки'!$A$100:$CX$265,MATCH(W$3,'файл остатки'!$A$100:$A$228,0),MATCH($B80,'файл остатки'!$A$5:$CX$5,0)),INDEX('файл остатки'!$A$5:$CX$265,MATCH(Y$2,'файл остатки'!$A$5:$A$228,0),MATCH($B80,'файл остатки'!$A$5:$CX$5,0)))</f>
        <v>#N/A</v>
      </c>
      <c r="Z80" s="225">
        <f>INDEX('файл остатки'!$A$5:$CX$265,MATCH($H$1,'файл остатки'!$A$5:$A$228,0),MATCH($B80,'файл остатки'!$A$5:$CX$5,0))</f>
        <v>433.37571428571425</v>
      </c>
      <c r="AA80" s="254" t="e">
        <f>IF(W$3='файл остатки'!$B$1,INDEX('файл остатки'!$A$5:$CX$265,MATCH($C$1,'файл остатки'!$A$5:$A$228,0),MATCH($B80,'файл остатки'!$A$5:$CX$5,0)),U80+V80-W80-Y80)</f>
        <v>#N/A</v>
      </c>
      <c r="AB80" s="230"/>
      <c r="AC80" s="229">
        <v>-360</v>
      </c>
      <c r="AD80" s="155">
        <f>-(AC79)/'планирование суточное'!$K$102</f>
        <v>0.8666666666666667</v>
      </c>
      <c r="AE80" s="247" t="e">
        <f>IF(ISERROR(INDEX('файл остатки'!$A$5:$CX$265,MATCH(AE$2,'файл остатки'!$A$5:$A$228,0),MATCH($B80,'файл остатки'!$A$5:$CX$5,0))),INDEX('файл остатки'!$A$100:$CX$265,MATCH(AC$3,'файл остатки'!$A$100:$A$228,0),MATCH($B80,'файл остатки'!$A$5:$CX$5,0)),INDEX('файл остатки'!$A$5:$CX$265,MATCH(AE$2,'файл остатки'!$A$5:$A$228,0),MATCH($B80,'файл остатки'!$A$5:$CX$5,0)))</f>
        <v>#N/A</v>
      </c>
      <c r="AF80" s="225">
        <f>INDEX('файл остатки'!$A$5:$CX$265,MATCH($H$1,'файл остатки'!$A$5:$A$228,0),MATCH($B80,'файл остатки'!$A$5:$CX$5,0))</f>
        <v>433.37571428571425</v>
      </c>
      <c r="AG80" s="254" t="e">
        <f>IF(AC$3='файл остатки'!$B$1,INDEX('файл остатки'!$A$5:$CX$265,MATCH($C$1,'файл остатки'!$A$5:$A$228,0),MATCH($B80,'файл остатки'!$A$5:$CX$5,0)),AA80+AB80-AC80-AE80)</f>
        <v>#N/A</v>
      </c>
      <c r="AH80" s="230"/>
      <c r="AI80" s="229"/>
      <c r="AJ80" s="155">
        <f>-(AI79)/'планирование суточное'!$K$102</f>
        <v>0</v>
      </c>
      <c r="AK80" s="247" t="e">
        <f>IF(ISERROR(INDEX('файл остатки'!$A$5:$CX$265,MATCH(AK$2,'файл остатки'!$A$5:$A$228,0),MATCH($B80,'файл остатки'!$A$5:$CX$5,0))),INDEX('файл остатки'!$A$100:$CX$265,MATCH(AI$3,'файл остатки'!$A$100:$A$228,0),MATCH($B80,'файл остатки'!$A$5:$CX$5,0)),INDEX('файл остатки'!$A$5:$CX$265,MATCH(AK$2,'файл остатки'!$A$5:$A$228,0),MATCH($B80,'файл остатки'!$A$5:$CX$5,0)))</f>
        <v>#N/A</v>
      </c>
      <c r="AL80" s="225">
        <f>INDEX('файл остатки'!$A$5:$CX$265,MATCH($H$1,'файл остатки'!$A$5:$A$228,0),MATCH($B80,'файл остатки'!$A$5:$CX$5,0))</f>
        <v>433.37571428571425</v>
      </c>
      <c r="AM80" s="254" t="e">
        <f>IF(AI$3='файл остатки'!$B$1,INDEX('файл остатки'!$A$5:$CX$265,MATCH($C$1,'файл остатки'!$A$5:$A$228,0),MATCH($B80,'файл остатки'!$A$5:$CX$5,0)),AG80+AH80-AI80-AK80)</f>
        <v>#N/A</v>
      </c>
      <c r="AN80" s="230"/>
      <c r="AO80" s="229"/>
      <c r="AP80" s="155">
        <f>-(AO79)/'планирование суточное'!$K$102</f>
        <v>0</v>
      </c>
      <c r="AQ80" s="247" t="e">
        <f>IF(ISERROR(INDEX('файл остатки'!$A$5:$CX$265,MATCH(AQ$2,'файл остатки'!$A$5:$A$228,0),MATCH($B80,'файл остатки'!$A$5:$CX$5,0))),INDEX('файл остатки'!$A$100:$CX$265,MATCH(AO$3,'файл остатки'!$A$100:$A$228,0),MATCH($B80,'файл остатки'!$A$5:$CX$5,0)),INDEX('файл остатки'!$A$5:$CX$265,MATCH(AQ$2,'файл остатки'!$A$5:$A$228,0),MATCH($B80,'файл остатки'!$A$5:$CX$5,0)))</f>
        <v>#N/A</v>
      </c>
      <c r="AR80" s="225">
        <f>INDEX('файл остатки'!$A$5:$CX$265,MATCH($H$1,'файл остатки'!$A$5:$A$228,0),MATCH($B80,'файл остатки'!$A$5:$CX$5,0))</f>
        <v>433.37571428571425</v>
      </c>
      <c r="AS80" s="254" t="e">
        <f>IF(AO$3='файл остатки'!$B$1,INDEX('файл остатки'!$A$5:$CX$265,MATCH($C$1,'файл остатки'!$A$5:$A$228,0),MATCH($B80,'файл остатки'!$A$5:$CX$5,0)),AM80+AN80-AO80-AQ80)</f>
        <v>#N/A</v>
      </c>
      <c r="AT80" s="230"/>
      <c r="AU80" s="229"/>
      <c r="AV80" s="155">
        <f>-(AU79)/'планирование суточное'!$K$102</f>
        <v>0</v>
      </c>
      <c r="AW80" s="247" t="e">
        <f>IF(ISERROR(INDEX('файл остатки'!$A$5:$CX$265,MATCH(AW$2,'файл остатки'!$A$5:$A$228,0),MATCH($B80,'файл остатки'!$A$5:$CX$5,0))),INDEX('файл остатки'!$A$100:$CX$265,MATCH(AU$3,'файл остатки'!$A$100:$A$228,0),MATCH($B80,'файл остатки'!$A$5:$CX$5,0)),INDEX('файл остатки'!$A$5:$CX$265,MATCH(AW$2,'файл остатки'!$A$5:$A$228,0),MATCH($B80,'файл остатки'!$A$5:$CX$5,0)))</f>
        <v>#N/A</v>
      </c>
      <c r="AX80" s="225">
        <f>INDEX('файл остатки'!$A$5:$CX$265,MATCH($H$1,'файл остатки'!$A$5:$A$228,0),MATCH($B80,'файл остатки'!$A$5:$CX$5,0))</f>
        <v>433.37571428571425</v>
      </c>
      <c r="AY80" s="254" t="e">
        <f>IF(AU$3='файл остатки'!$B$1,INDEX('файл остатки'!$A$5:$CX$265,MATCH($C$1,'файл остатки'!$A$5:$A$228,0),MATCH($B80,'файл остатки'!$A$5:$CX$5,0)),AS80+AT80-AU80-AW80)</f>
        <v>#N/A</v>
      </c>
      <c r="AZ80" s="230"/>
      <c r="BA80" s="229">
        <v>-240</v>
      </c>
      <c r="BB80" s="155">
        <f>-(BA79)/'планирование суточное'!$K$102</f>
        <v>0.43333333333333335</v>
      </c>
      <c r="BC80" s="247" t="e">
        <f>IF(ISERROR(INDEX('файл остатки'!$A$5:$CX$265,MATCH(BC$2,'файл остатки'!$A$5:$A$228,0),MATCH($B80,'файл остатки'!$A$5:$CX$5,0))),INDEX('файл остатки'!$A$100:$CX$265,MATCH(BA$3,'файл остатки'!$A$100:$A$228,0),MATCH($B80,'файл остатки'!$A$5:$CX$5,0)),INDEX('файл остатки'!$A$5:$CX$265,MATCH(BC$2,'файл остатки'!$A$5:$A$228,0),MATCH($B80,'файл остатки'!$A$5:$CX$5,0)))</f>
        <v>#N/A</v>
      </c>
      <c r="BD80" s="225">
        <f>INDEX('файл остатки'!$A$5:$CX$265,MATCH($H$1,'файл остатки'!$A$5:$A$228,0),MATCH($B80,'файл остатки'!$A$5:$CX$5,0))</f>
        <v>433.37571428571425</v>
      </c>
      <c r="BE80" s="254" t="e">
        <f>IF(BA$3='файл остатки'!$B$1,INDEX('файл остатки'!$A$5:$CX$265,MATCH($C$1,'файл остатки'!$A$5:$A$228,0),MATCH($B80,'файл остатки'!$A$5:$CX$5,0)),AY80+AZ80-BA80-BC80)</f>
        <v>#N/A</v>
      </c>
      <c r="BF80" s="230"/>
      <c r="BG80" s="229"/>
      <c r="BH80" s="155">
        <f>-(BG79)/'планирование суточное'!$K$102</f>
        <v>0</v>
      </c>
      <c r="BI80" s="247" t="e">
        <f>IF(ISERROR(INDEX('файл остатки'!$A$5:$CX$265,MATCH(BI$2,'файл остатки'!$A$5:$A$228,0),MATCH($B80,'файл остатки'!$A$5:$CX$5,0))),INDEX('файл остатки'!$A$100:$CX$265,MATCH(BG$3,'файл остатки'!$A$100:$A$228,0),MATCH($B80,'файл остатки'!$A$5:$CX$5,0)),INDEX('файл остатки'!$A$5:$CX$265,MATCH(BI$2,'файл остатки'!$A$5:$A$228,0),MATCH($B80,'файл остатки'!$A$5:$CX$5,0)))</f>
        <v>#N/A</v>
      </c>
      <c r="BJ80" s="225">
        <f>INDEX('файл остатки'!$A$5:$CX$265,MATCH($H$1,'файл остатки'!$A$5:$A$228,0),MATCH($B80,'файл остатки'!$A$5:$CX$5,0))</f>
        <v>433.37571428571425</v>
      </c>
      <c r="BK80" s="225" t="e">
        <f t="shared" si="12"/>
        <v>#N/A</v>
      </c>
      <c r="BL80" s="254" t="e">
        <f>IF(BG$3='файл остатки'!$B$1,INDEX('файл остатки'!$A$5:$CX$265,MATCH($C$1,'файл остатки'!$A$5:$A$228,0),MATCH($B80,'файл остатки'!$A$5:$CX$5,0)),BE80+BF80-BG80-BI80)</f>
        <v>#N/A</v>
      </c>
      <c r="BM80" s="230"/>
      <c r="BN80" s="229">
        <f t="shared" si="13"/>
        <v>-955.60590476190521</v>
      </c>
      <c r="BO80" s="155">
        <f>-(BN79)/'планирование суточное'!$K$102</f>
        <v>3.0600135449735446</v>
      </c>
      <c r="BP80" s="247">
        <f>IF(ISERROR(INDEX('файл остатки'!$A$5:$CX$265,MATCH(BP$2,'файл остатки'!$A$5:$A$228,0),MATCH($B80,'файл остатки'!$A$5:$CX$5,0))),INDEX('файл остатки'!$A$100:$CX$265,MATCH(BN$3,'файл остатки'!$A$100:$A$228,0),MATCH($B80,'файл остатки'!$A$5:$CX$5,0)),INDEX('файл остатки'!$A$5:$CX$265,MATCH(BP$2,'файл остатки'!$A$5:$A$228,0),MATCH($B80,'файл остатки'!$A$5:$CX$5,0)))</f>
        <v>955.60590476190521</v>
      </c>
      <c r="BQ80" s="225">
        <f>INDEX('файл остатки'!$A$5:$CX$265,MATCH($H$1,'файл остатки'!$A$5:$A$228,0),MATCH($B80,'файл остатки'!$A$5:$CX$5,0))</f>
        <v>433.37571428571425</v>
      </c>
      <c r="BR80" s="254" t="e">
        <f>IF(BN$3='файл остатки'!$B$1,INDEX('файл остатки'!$A$5:$CX$265,MATCH($C$1,'файл остатки'!$A$5:$A$228,0),MATCH($B80,'файл остатки'!$A$5:$CX$5,0)),BL80+BM80-BN80-BP80)</f>
        <v>#N/A</v>
      </c>
      <c r="BS80" s="230"/>
      <c r="BT80" s="229">
        <f t="shared" si="14"/>
        <v>-955.60590476190521</v>
      </c>
      <c r="BU80" s="155">
        <f>-(BT79)/'планирование суточное'!$K$102</f>
        <v>3.0600135449735446</v>
      </c>
      <c r="BV80" s="247">
        <f>IF(ISERROR(INDEX('файл остатки'!$A$5:$CX$265,MATCH(BV$2,'файл остатки'!$A$5:$A$228,0),MATCH($B80,'файл остатки'!$A$5:$CX$5,0))),INDEX('файл остатки'!$A$100:$CX$265,MATCH(BT$3,'файл остатки'!$A$100:$A$228,0),MATCH($B80,'файл остатки'!$A$5:$CX$5,0)),INDEX('файл остатки'!$A$5:$CX$265,MATCH(BV$2,'файл остатки'!$A$5:$A$228,0),MATCH($B80,'файл остатки'!$A$5:$CX$5,0)))</f>
        <v>955.60590476190521</v>
      </c>
      <c r="BW80" s="225">
        <f>INDEX('файл остатки'!$A$5:$CX$265,MATCH($H$1,'файл остатки'!$A$5:$A$228,0),MATCH($B80,'файл остатки'!$A$5:$CX$5,0))</f>
        <v>433.37571428571425</v>
      </c>
      <c r="BX80" s="254" t="e">
        <f>IF(BT$3='файл остатки'!$B$1,INDEX('файл остатки'!$A$5:$CX$265,MATCH($C$1,'файл остатки'!$A$5:$A$228,0),MATCH($B80,'файл остатки'!$A$5:$CX$5,0)),BR80+BS80-BT80-BV80)</f>
        <v>#N/A</v>
      </c>
      <c r="BY80" s="230"/>
      <c r="BZ80" s="229">
        <f t="shared" si="15"/>
        <v>-955.60590476190521</v>
      </c>
      <c r="CA80" s="155">
        <f>-(BZ79)/'планирование суточное'!$K$102</f>
        <v>3.0600135449735446</v>
      </c>
      <c r="CB80" s="247">
        <f>IF(ISERROR(INDEX('файл остатки'!$A$5:$CX$265,MATCH(CB$2,'файл остатки'!$A$5:$A$228,0),MATCH($B80,'файл остатки'!$A$5:$CX$5,0))),INDEX('файл остатки'!$A$100:$CX$265,MATCH(BZ$3,'файл остатки'!$A$100:$A$228,0),MATCH($B80,'файл остатки'!$A$5:$CX$5,0)),INDEX('файл остатки'!$A$5:$CX$265,MATCH(CB$2,'файл остатки'!$A$5:$A$228,0),MATCH($B80,'файл остатки'!$A$5:$CX$5,0)))</f>
        <v>955.60590476190521</v>
      </c>
      <c r="CC80" s="225">
        <f>INDEX('файл остатки'!$A$5:$CX$265,MATCH($H$1,'файл остатки'!$A$5:$A$228,0),MATCH($B80,'файл остатки'!$A$5:$CX$5,0))</f>
        <v>433.37571428571425</v>
      </c>
      <c r="CD80" s="254" t="e">
        <f>IF(BZ$3='файл остатки'!$B$1,INDEX('файл остатки'!$A$5:$CX$265,MATCH($C$1,'файл остатки'!$A$5:$A$228,0),MATCH($B80,'файл остатки'!$A$5:$CX$5,0)),BX80+BY80-BZ80-CB80)</f>
        <v>#N/A</v>
      </c>
      <c r="CE80" s="230"/>
      <c r="CH80" s="229">
        <f t="shared" si="16"/>
        <v>-1223.52</v>
      </c>
      <c r="CI80" s="155">
        <f>-(CH79)/'планирование суточное'!$K$102</f>
        <v>2.3837333333333333</v>
      </c>
      <c r="CJ80" s="229" t="e">
        <f t="shared" si="17"/>
        <v>#N/A</v>
      </c>
      <c r="CK80" s="155" t="e">
        <f>-(CJ79)/'планирование суточное'!$K$102</f>
        <v>#N/A</v>
      </c>
      <c r="CO80" s="235">
        <f>+INDEX('файл остатки'!$A$5:$CX$265,MATCH(CO$2,'файл остатки'!$A$5:$A$228,0),MATCH($B80,'файл остатки'!$A$5:$CX$5,0))</f>
        <v>2</v>
      </c>
    </row>
    <row r="81" spans="1:93" ht="24" customHeight="1">
      <c r="A81" s="144"/>
      <c r="B81" s="232"/>
      <c r="C81" s="257"/>
      <c r="D81" s="261"/>
      <c r="E81" s="229">
        <v>0</v>
      </c>
      <c r="F81" s="220" t="s">
        <v>207</v>
      </c>
      <c r="G81" s="247"/>
      <c r="H81" s="225"/>
      <c r="I81" s="254"/>
      <c r="J81" s="230"/>
      <c r="K81" s="229"/>
      <c r="L81" s="220" t="s">
        <v>207</v>
      </c>
      <c r="M81" s="247"/>
      <c r="N81" s="225"/>
      <c r="O81" s="254"/>
      <c r="P81" s="230"/>
      <c r="Q81" s="229">
        <v>0</v>
      </c>
      <c r="R81" s="220" t="s">
        <v>207</v>
      </c>
      <c r="S81" s="247"/>
      <c r="T81" s="225"/>
      <c r="U81" s="254"/>
      <c r="V81" s="230"/>
      <c r="W81" s="229"/>
      <c r="X81" s="220" t="s">
        <v>207</v>
      </c>
      <c r="Y81" s="247"/>
      <c r="Z81" s="225"/>
      <c r="AA81" s="254"/>
      <c r="AB81" s="230"/>
      <c r="AC81" s="229"/>
      <c r="AD81" s="220" t="s">
        <v>207</v>
      </c>
      <c r="AE81" s="247"/>
      <c r="AF81" s="225"/>
      <c r="AG81" s="254"/>
      <c r="AH81" s="230"/>
      <c r="AI81" s="229"/>
      <c r="AJ81" s="220" t="s">
        <v>207</v>
      </c>
      <c r="AK81" s="247"/>
      <c r="AL81" s="225"/>
      <c r="AM81" s="254"/>
      <c r="AN81" s="230"/>
      <c r="AO81" s="229"/>
      <c r="AP81" s="220" t="s">
        <v>207</v>
      </c>
      <c r="AQ81" s="247"/>
      <c r="AR81" s="225"/>
      <c r="AS81" s="254"/>
      <c r="AT81" s="230"/>
      <c r="AU81" s="229"/>
      <c r="AV81" s="220" t="s">
        <v>207</v>
      </c>
      <c r="AW81" s="247"/>
      <c r="AX81" s="225"/>
      <c r="AY81" s="254"/>
      <c r="AZ81" s="230"/>
      <c r="BA81" s="229"/>
      <c r="BB81" s="220" t="s">
        <v>207</v>
      </c>
      <c r="BC81" s="247"/>
      <c r="BD81" s="225"/>
      <c r="BE81" s="254"/>
      <c r="BF81" s="230"/>
      <c r="BG81" s="229"/>
      <c r="BH81" s="220" t="s">
        <v>207</v>
      </c>
      <c r="BI81" s="247"/>
      <c r="BJ81" s="225"/>
      <c r="BK81" s="225"/>
      <c r="BL81" s="254"/>
      <c r="BM81" s="230"/>
      <c r="BN81" s="229">
        <f t="shared" si="13"/>
        <v>0</v>
      </c>
      <c r="BO81" s="220" t="s">
        <v>207</v>
      </c>
      <c r="BP81" s="247"/>
      <c r="BQ81" s="225"/>
      <c r="BR81" s="254"/>
      <c r="BS81" s="230"/>
      <c r="BT81" s="229">
        <f t="shared" si="14"/>
        <v>0</v>
      </c>
      <c r="BU81" s="220" t="s">
        <v>207</v>
      </c>
      <c r="BV81" s="247"/>
      <c r="BW81" s="225"/>
      <c r="BX81" s="254"/>
      <c r="BY81" s="230"/>
      <c r="BZ81" s="229">
        <f t="shared" si="15"/>
        <v>0</v>
      </c>
      <c r="CA81" s="220" t="s">
        <v>207</v>
      </c>
      <c r="CB81" s="247"/>
      <c r="CC81" s="225"/>
      <c r="CD81" s="254"/>
      <c r="CE81" s="230"/>
      <c r="CH81" s="229"/>
      <c r="CI81" s="220" t="s">
        <v>207</v>
      </c>
      <c r="CJ81" s="229"/>
      <c r="CK81" s="220" t="s">
        <v>207</v>
      </c>
      <c r="CO81" s="235"/>
    </row>
    <row r="82" spans="1:93" ht="24" customHeight="1">
      <c r="A82" s="155" t="s">
        <v>20</v>
      </c>
      <c r="B82" s="233" t="s">
        <v>152</v>
      </c>
      <c r="C82" s="257" t="e">
        <f>INDEX('файл остатки'!$A$5:$CX$265,MATCH($C$1,'файл остатки'!$A$5:$A$228,0),MATCH(B82,'файл остатки'!$A$5:$CX$5,0))</f>
        <v>#N/A</v>
      </c>
      <c r="D82" s="261"/>
      <c r="E82" s="229">
        <v>0</v>
      </c>
      <c r="F82" s="155" t="e">
        <f>-(E80)/'планирование суточное'!$K$109</f>
        <v>#DIV/0!</v>
      </c>
      <c r="G82" s="247" t="e">
        <f>IF(ISERROR(INDEX('файл остатки'!$A$5:$CX$265,MATCH(G$2,'файл остатки'!$A$5:$A$228,0),MATCH($B82,'файл остатки'!$A$5:$CX$5,0))),INDEX('файл остатки'!$A$100:$CX$265,MATCH(E$3,'файл остатки'!$A$100:$A$228,0),MATCH($B82,'файл остатки'!$A$5:$CX$5,0)),INDEX('файл остатки'!$A$5:$CX$265,MATCH(G$2,'файл остатки'!$A$5:$A$228,0),MATCH($B82,'файл остатки'!$A$5:$CX$5,0)))</f>
        <v>#N/A</v>
      </c>
      <c r="H82" s="225" t="e">
        <f>INDEX('файл остатки'!$A$5:$CX$265,MATCH($H$1,'файл остатки'!$A$5:$A$228,0),MATCH($B82,'файл остатки'!$A$5:$CX$5,0))</f>
        <v>#N/A</v>
      </c>
      <c r="I82" s="254" t="e">
        <f>IF(E$3='файл остатки'!$B$1,INDEX('файл остатки'!$A$5:$CX$265,MATCH($C$1,'файл остатки'!$A$5:$A$228,0),MATCH($B82,'файл остатки'!$A$5:$CX$5,0)),C82+D82-E82-G82)</f>
        <v>#N/A</v>
      </c>
      <c r="J82" s="230"/>
      <c r="K82" s="229">
        <v>-10</v>
      </c>
      <c r="L82" s="155" t="e">
        <f>-(K80)/'планирование суточное'!$K$109</f>
        <v>#DIV/0!</v>
      </c>
      <c r="M82" s="247" t="e">
        <f>IF(ISERROR(INDEX('файл остатки'!$A$5:$CX$265,MATCH(M$2,'файл остатки'!$A$5:$A$228,0),MATCH($B82,'файл остатки'!$A$5:$CX$5,0))),INDEX('файл остатки'!$A$100:$CX$265,MATCH(K$3,'файл остатки'!$A$100:$A$228,0),MATCH($B82,'файл остатки'!$A$5:$CX$5,0)),INDEX('файл остатки'!$A$5:$CX$265,MATCH(M$2,'файл остатки'!$A$5:$A$228,0),MATCH($B82,'файл остатки'!$A$5:$CX$5,0)))</f>
        <v>#N/A</v>
      </c>
      <c r="N82" s="225" t="e">
        <f>INDEX('файл остатки'!$A$5:$CX$265,MATCH($H$1,'файл остатки'!$A$5:$A$228,0),MATCH($B82,'файл остатки'!$A$5:$CX$5,0))</f>
        <v>#N/A</v>
      </c>
      <c r="O82" s="254" t="e">
        <f>IF(K$3='файл остатки'!$B$1,INDEX('файл остатки'!$A$5:$CX$265,MATCH($C$1,'файл остатки'!$A$5:$A$228,0),MATCH($B82,'файл остатки'!$A$5:$CX$5,0)),I82+J82-K82-M82)</f>
        <v>#N/A</v>
      </c>
      <c r="P82" s="230"/>
      <c r="Q82" s="229">
        <v>-24</v>
      </c>
      <c r="R82" s="155" t="e">
        <f>-(Q80)/'планирование суточное'!$K$109</f>
        <v>#DIV/0!</v>
      </c>
      <c r="S82" s="247" t="e">
        <f>IF(ISERROR(INDEX('файл остатки'!$A$5:$CX$265,MATCH(S$2,'файл остатки'!$A$5:$A$228,0),MATCH($B82,'файл остатки'!$A$5:$CX$5,0))),INDEX('файл остатки'!$A$100:$CX$265,MATCH(Q$3,'файл остатки'!$A$100:$A$228,0),MATCH($B82,'файл остатки'!$A$5:$CX$5,0)),INDEX('файл остатки'!$A$5:$CX$265,MATCH(S$2,'файл остатки'!$A$5:$A$228,0),MATCH($B82,'файл остатки'!$A$5:$CX$5,0)))</f>
        <v>#N/A</v>
      </c>
      <c r="T82" s="225" t="e">
        <f>INDEX('файл остатки'!$A$5:$CX$265,MATCH($H$1,'файл остатки'!$A$5:$A$228,0),MATCH($B82,'файл остатки'!$A$5:$CX$5,0))</f>
        <v>#N/A</v>
      </c>
      <c r="U82" s="254" t="e">
        <f>IF(Q$3='файл остатки'!$B$1,INDEX('файл остатки'!$A$5:$CX$265,MATCH($C$1,'файл остатки'!$A$5:$A$228,0),MATCH($B82,'файл остатки'!$A$5:$CX$5,0)),O82+P82-Q82-S82)</f>
        <v>#N/A</v>
      </c>
      <c r="V82" s="230"/>
      <c r="W82" s="229"/>
      <c r="X82" s="155" t="e">
        <f>-(W80)/'планирование суточное'!$K$109</f>
        <v>#DIV/0!</v>
      </c>
      <c r="Y82" s="247" t="e">
        <f>IF(ISERROR(INDEX('файл остатки'!$A$5:$CX$265,MATCH(Y$2,'файл остатки'!$A$5:$A$228,0),MATCH($B82,'файл остатки'!$A$5:$CX$5,0))),INDEX('файл остатки'!$A$100:$CX$265,MATCH(W$3,'файл остатки'!$A$100:$A$228,0),MATCH($B82,'файл остатки'!$A$5:$CX$5,0)),INDEX('файл остатки'!$A$5:$CX$265,MATCH(Y$2,'файл остатки'!$A$5:$A$228,0),MATCH($B82,'файл остатки'!$A$5:$CX$5,0)))</f>
        <v>#N/A</v>
      </c>
      <c r="Z82" s="225" t="e">
        <f>INDEX('файл остатки'!$A$5:$CX$265,MATCH($H$1,'файл остатки'!$A$5:$A$228,0),MATCH($B82,'файл остатки'!$A$5:$CX$5,0))</f>
        <v>#N/A</v>
      </c>
      <c r="AA82" s="254" t="e">
        <f>IF(W$3='файл остатки'!$B$1,INDEX('файл остатки'!$A$5:$CX$265,MATCH($C$1,'файл остатки'!$A$5:$A$228,0),MATCH($B82,'файл остатки'!$A$5:$CX$5,0)),U82+V82-W82-Y82)</f>
        <v>#N/A</v>
      </c>
      <c r="AB82" s="230"/>
      <c r="AC82" s="229"/>
      <c r="AD82" s="155" t="e">
        <f>-(AC80)/'планирование суточное'!$K$109</f>
        <v>#DIV/0!</v>
      </c>
      <c r="AE82" s="247" t="e">
        <f>IF(ISERROR(INDEX('файл остатки'!$A$5:$CX$265,MATCH(AE$2,'файл остатки'!$A$5:$A$228,0),MATCH($B82,'файл остатки'!$A$5:$CX$5,0))),INDEX('файл остатки'!$A$100:$CX$265,MATCH(AC$3,'файл остатки'!$A$100:$A$228,0),MATCH($B82,'файл остатки'!$A$5:$CX$5,0)),INDEX('файл остатки'!$A$5:$CX$265,MATCH(AE$2,'файл остатки'!$A$5:$A$228,0),MATCH($B82,'файл остатки'!$A$5:$CX$5,0)))</f>
        <v>#N/A</v>
      </c>
      <c r="AF82" s="225" t="e">
        <f>INDEX('файл остатки'!$A$5:$CX$265,MATCH($H$1,'файл остатки'!$A$5:$A$228,0),MATCH($B82,'файл остатки'!$A$5:$CX$5,0))</f>
        <v>#N/A</v>
      </c>
      <c r="AG82" s="254" t="e">
        <f>IF(AC$3='файл остатки'!$B$1,INDEX('файл остатки'!$A$5:$CX$265,MATCH($C$1,'файл остатки'!$A$5:$A$228,0),MATCH($B82,'файл остатки'!$A$5:$CX$5,0)),AA82+AB82-AC82-AE82)</f>
        <v>#N/A</v>
      </c>
      <c r="AH82" s="230"/>
      <c r="AI82" s="229"/>
      <c r="AJ82" s="155" t="e">
        <f>-(AI80)/'планирование суточное'!$K$109</f>
        <v>#DIV/0!</v>
      </c>
      <c r="AK82" s="247" t="e">
        <f>IF(ISERROR(INDEX('файл остатки'!$A$5:$CX$265,MATCH(AK$2,'файл остатки'!$A$5:$A$228,0),MATCH($B82,'файл остатки'!$A$5:$CX$5,0))),INDEX('файл остатки'!$A$100:$CX$265,MATCH(AI$3,'файл остатки'!$A$100:$A$228,0),MATCH($B82,'файл остатки'!$A$5:$CX$5,0)),INDEX('файл остатки'!$A$5:$CX$265,MATCH(AK$2,'файл остатки'!$A$5:$A$228,0),MATCH($B82,'файл остатки'!$A$5:$CX$5,0)))</f>
        <v>#N/A</v>
      </c>
      <c r="AL82" s="225" t="e">
        <f>INDEX('файл остатки'!$A$5:$CX$265,MATCH($H$1,'файл остатки'!$A$5:$A$228,0),MATCH($B82,'файл остатки'!$A$5:$CX$5,0))</f>
        <v>#N/A</v>
      </c>
      <c r="AM82" s="254" t="e">
        <f>IF(AI$3='файл остатки'!$B$1,INDEX('файл остатки'!$A$5:$CX$265,MATCH($C$1,'файл остатки'!$A$5:$A$228,0),MATCH($B82,'файл остатки'!$A$5:$CX$5,0)),AG82+AH82-AI82-AK82)</f>
        <v>#N/A</v>
      </c>
      <c r="AN82" s="230"/>
      <c r="AO82" s="229"/>
      <c r="AP82" s="155" t="e">
        <f>-(AO80)/'планирование суточное'!$K$109</f>
        <v>#DIV/0!</v>
      </c>
      <c r="AQ82" s="247" t="e">
        <f>IF(ISERROR(INDEX('файл остатки'!$A$5:$CX$265,MATCH(AQ$2,'файл остатки'!$A$5:$A$228,0),MATCH($B82,'файл остатки'!$A$5:$CX$5,0))),INDEX('файл остатки'!$A$100:$CX$265,MATCH(AO$3,'файл остатки'!$A$100:$A$228,0),MATCH($B82,'файл остатки'!$A$5:$CX$5,0)),INDEX('файл остатки'!$A$5:$CX$265,MATCH(AQ$2,'файл остатки'!$A$5:$A$228,0),MATCH($B82,'файл остатки'!$A$5:$CX$5,0)))</f>
        <v>#N/A</v>
      </c>
      <c r="AR82" s="225" t="e">
        <f>INDEX('файл остатки'!$A$5:$CX$265,MATCH($H$1,'файл остатки'!$A$5:$A$228,0),MATCH($B82,'файл остатки'!$A$5:$CX$5,0))</f>
        <v>#N/A</v>
      </c>
      <c r="AS82" s="254" t="e">
        <f>IF(AO$3='файл остатки'!$B$1,INDEX('файл остатки'!$A$5:$CX$265,MATCH($C$1,'файл остатки'!$A$5:$A$228,0),MATCH($B82,'файл остатки'!$A$5:$CX$5,0)),AM82+AN82-AO82-AQ82)</f>
        <v>#N/A</v>
      </c>
      <c r="AT82" s="230"/>
      <c r="AU82" s="229"/>
      <c r="AV82" s="155" t="e">
        <f>-(AU80)/'планирование суточное'!$K$109</f>
        <v>#DIV/0!</v>
      </c>
      <c r="AW82" s="247" t="e">
        <f>IF(ISERROR(INDEX('файл остатки'!$A$5:$CX$265,MATCH(AW$2,'файл остатки'!$A$5:$A$228,0),MATCH($B82,'файл остатки'!$A$5:$CX$5,0))),INDEX('файл остатки'!$A$100:$CX$265,MATCH(AU$3,'файл остатки'!$A$100:$A$228,0),MATCH($B82,'файл остатки'!$A$5:$CX$5,0)),INDEX('файл остатки'!$A$5:$CX$265,MATCH(AW$2,'файл остатки'!$A$5:$A$228,0),MATCH($B82,'файл остатки'!$A$5:$CX$5,0)))</f>
        <v>#N/A</v>
      </c>
      <c r="AX82" s="225" t="e">
        <f>INDEX('файл остатки'!$A$5:$CX$265,MATCH($H$1,'файл остатки'!$A$5:$A$228,0),MATCH($B82,'файл остатки'!$A$5:$CX$5,0))</f>
        <v>#N/A</v>
      </c>
      <c r="AY82" s="254" t="e">
        <f>IF(AU$3='файл остатки'!$B$1,INDEX('файл остатки'!$A$5:$CX$265,MATCH($C$1,'файл остатки'!$A$5:$A$228,0),MATCH($B82,'файл остатки'!$A$5:$CX$5,0)),AS82+AT82-AU82-AW82)</f>
        <v>#N/A</v>
      </c>
      <c r="AZ82" s="230"/>
      <c r="BA82" s="229"/>
      <c r="BB82" s="155" t="e">
        <f>-(BA80)/'планирование суточное'!$K$109</f>
        <v>#DIV/0!</v>
      </c>
      <c r="BC82" s="247" t="e">
        <f>IF(ISERROR(INDEX('файл остатки'!$A$5:$CX$265,MATCH(BC$2,'файл остатки'!$A$5:$A$228,0),MATCH($B82,'файл остатки'!$A$5:$CX$5,0))),INDEX('файл остатки'!$A$100:$CX$265,MATCH(BA$3,'файл остатки'!$A$100:$A$228,0),MATCH($B82,'файл остатки'!$A$5:$CX$5,0)),INDEX('файл остатки'!$A$5:$CX$265,MATCH(BC$2,'файл остатки'!$A$5:$A$228,0),MATCH($B82,'файл остатки'!$A$5:$CX$5,0)))</f>
        <v>#N/A</v>
      </c>
      <c r="BD82" s="225" t="e">
        <f>INDEX('файл остатки'!$A$5:$CX$265,MATCH($H$1,'файл остатки'!$A$5:$A$228,0),MATCH($B82,'файл остатки'!$A$5:$CX$5,0))</f>
        <v>#N/A</v>
      </c>
      <c r="BE82" s="254" t="e">
        <f>IF(BA$3='файл остатки'!$B$1,INDEX('файл остатки'!$A$5:$CX$265,MATCH($C$1,'файл остатки'!$A$5:$A$228,0),MATCH($B82,'файл остатки'!$A$5:$CX$5,0)),AY82+AZ82-BA82-BC82)</f>
        <v>#N/A</v>
      </c>
      <c r="BF82" s="230"/>
      <c r="BG82" s="229"/>
      <c r="BH82" s="155" t="e">
        <f>-(BG80)/'планирование суточное'!$K$109</f>
        <v>#DIV/0!</v>
      </c>
      <c r="BI82" s="247" t="e">
        <f>IF(ISERROR(INDEX('файл остатки'!$A$5:$CX$265,MATCH(BI$2,'файл остатки'!$A$5:$A$228,0),MATCH($B82,'файл остатки'!$A$5:$CX$5,0))),INDEX('файл остатки'!$A$100:$CX$265,MATCH(BG$3,'файл остатки'!$A$100:$A$228,0),MATCH($B82,'файл остатки'!$A$5:$CX$5,0)),INDEX('файл остатки'!$A$5:$CX$265,MATCH(BI$2,'файл остатки'!$A$5:$A$228,0),MATCH($B82,'файл остатки'!$A$5:$CX$5,0)))</f>
        <v>#N/A</v>
      </c>
      <c r="BJ82" s="225" t="e">
        <f>INDEX('файл остатки'!$A$5:$CX$265,MATCH($H$1,'файл остатки'!$A$5:$A$228,0),MATCH($B82,'файл остатки'!$A$5:$CX$5,0))</f>
        <v>#N/A</v>
      </c>
      <c r="BK82" s="225" t="e">
        <f t="shared" si="12"/>
        <v>#N/A</v>
      </c>
      <c r="BL82" s="254" t="e">
        <f>IF(BG$3='файл остатки'!$B$1,INDEX('файл остатки'!$A$5:$CX$265,MATCH($C$1,'файл остатки'!$A$5:$A$228,0),MATCH($B82,'файл остатки'!$A$5:$CX$5,0)),BE82+BF82-BG82-BI82)</f>
        <v>#N/A</v>
      </c>
      <c r="BM82" s="230"/>
      <c r="BN82" s="229" t="e">
        <f t="shared" si="13"/>
        <v>#N/A</v>
      </c>
      <c r="BO82" s="155" t="e">
        <f>-(BN80)/'планирование суточное'!$K$109</f>
        <v>#DIV/0!</v>
      </c>
      <c r="BP82" s="247" t="e">
        <f>IF(ISERROR(INDEX('файл остатки'!$A$5:$CX$265,MATCH(BP$2,'файл остатки'!$A$5:$A$228,0),MATCH($B82,'файл остатки'!$A$5:$CX$5,0))),INDEX('файл остатки'!$A$100:$CX$265,MATCH(BN$3,'файл остатки'!$A$100:$A$228,0),MATCH($B82,'файл остатки'!$A$5:$CX$5,0)),INDEX('файл остатки'!$A$5:$CX$265,MATCH(BP$2,'файл остатки'!$A$5:$A$228,0),MATCH($B82,'файл остатки'!$A$5:$CX$5,0)))</f>
        <v>#N/A</v>
      </c>
      <c r="BQ82" s="225" t="e">
        <f>INDEX('файл остатки'!$A$5:$CX$265,MATCH($H$1,'файл остатки'!$A$5:$A$228,0),MATCH($B82,'файл остатки'!$A$5:$CX$5,0))</f>
        <v>#N/A</v>
      </c>
      <c r="BR82" s="254" t="e">
        <f>IF(BN$3='файл остатки'!$B$1,INDEX('файл остатки'!$A$5:$CX$265,MATCH($C$1,'файл остатки'!$A$5:$A$228,0),MATCH($B82,'файл остатки'!$A$5:$CX$5,0)),BL82+BM82-BN82-BP82)</f>
        <v>#N/A</v>
      </c>
      <c r="BS82" s="230"/>
      <c r="BT82" s="229" t="e">
        <f t="shared" si="14"/>
        <v>#N/A</v>
      </c>
      <c r="BU82" s="155" t="e">
        <f>-(BT80)/'планирование суточное'!$K$109</f>
        <v>#DIV/0!</v>
      </c>
      <c r="BV82" s="247" t="e">
        <f>IF(ISERROR(INDEX('файл остатки'!$A$5:$CX$265,MATCH(BV$2,'файл остатки'!$A$5:$A$228,0),MATCH($B82,'файл остатки'!$A$5:$CX$5,0))),INDEX('файл остатки'!$A$100:$CX$265,MATCH(BT$3,'файл остатки'!$A$100:$A$228,0),MATCH($B82,'файл остатки'!$A$5:$CX$5,0)),INDEX('файл остатки'!$A$5:$CX$265,MATCH(BV$2,'файл остатки'!$A$5:$A$228,0),MATCH($B82,'файл остатки'!$A$5:$CX$5,0)))</f>
        <v>#N/A</v>
      </c>
      <c r="BW82" s="225" t="e">
        <f>INDEX('файл остатки'!$A$5:$CX$265,MATCH($H$1,'файл остатки'!$A$5:$A$228,0),MATCH($B82,'файл остатки'!$A$5:$CX$5,0))</f>
        <v>#N/A</v>
      </c>
      <c r="BX82" s="254" t="e">
        <f>IF(BT$3='файл остатки'!$B$1,INDEX('файл остатки'!$A$5:$CX$265,MATCH($C$1,'файл остатки'!$A$5:$A$228,0),MATCH($B82,'файл остатки'!$A$5:$CX$5,0)),BR82+BS82-BT82-BV82)</f>
        <v>#N/A</v>
      </c>
      <c r="BY82" s="230"/>
      <c r="BZ82" s="229" t="e">
        <f t="shared" si="15"/>
        <v>#N/A</v>
      </c>
      <c r="CA82" s="155" t="e">
        <f>-(BZ80)/'планирование суточное'!$K$109</f>
        <v>#DIV/0!</v>
      </c>
      <c r="CB82" s="247" t="e">
        <f>IF(ISERROR(INDEX('файл остатки'!$A$5:$CX$265,MATCH(CB$2,'файл остатки'!$A$5:$A$228,0),MATCH($B82,'файл остатки'!$A$5:$CX$5,0))),INDEX('файл остатки'!$A$100:$CX$265,MATCH(BZ$3,'файл остатки'!$A$100:$A$228,0),MATCH($B82,'файл остатки'!$A$5:$CX$5,0)),INDEX('файл остатки'!$A$5:$CX$265,MATCH(CB$2,'файл остатки'!$A$5:$A$228,0),MATCH($B82,'файл остатки'!$A$5:$CX$5,0)))</f>
        <v>#N/A</v>
      </c>
      <c r="CC82" s="225" t="e">
        <f>INDEX('файл остатки'!$A$5:$CX$265,MATCH($H$1,'файл остатки'!$A$5:$A$228,0),MATCH($B82,'файл остатки'!$A$5:$CX$5,0))</f>
        <v>#N/A</v>
      </c>
      <c r="CD82" s="254" t="e">
        <f>IF(BZ$3='файл остатки'!$B$1,INDEX('файл остатки'!$A$5:$CX$265,MATCH($C$1,'файл остатки'!$A$5:$A$228,0),MATCH($B82,'файл остатки'!$A$5:$CX$5,0)),BX82+BY82-BZ82-CB82)</f>
        <v>#N/A</v>
      </c>
      <c r="CE82" s="230"/>
      <c r="CH82" s="229">
        <f t="shared" si="16"/>
        <v>-34</v>
      </c>
      <c r="CI82" s="155" t="e">
        <f>-(CH80)/'планирование суточное'!$K$109</f>
        <v>#DIV/0!</v>
      </c>
      <c r="CJ82" s="229" t="e">
        <f t="shared" si="17"/>
        <v>#N/A</v>
      </c>
      <c r="CK82" s="155" t="e">
        <f>-(CJ80)/'планирование суточное'!$K$109</f>
        <v>#N/A</v>
      </c>
      <c r="CO82" s="235" t="e">
        <f>+INDEX('файл остатки'!$A$5:$CX$265,MATCH(CO$2,'файл остатки'!$A$5:$A$228,0),MATCH($B82,'файл остатки'!$A$5:$CX$5,0))</f>
        <v>#N/A</v>
      </c>
    </row>
    <row r="83" spans="1:93" ht="24" customHeight="1">
      <c r="A83" s="155" t="s">
        <v>20</v>
      </c>
      <c r="B83" s="233" t="s">
        <v>276</v>
      </c>
      <c r="C83" s="257" t="e">
        <f>INDEX('файл остатки'!$A$5:$CX$265,MATCH($C$1,'файл остатки'!$A$5:$A$228,0),MATCH(B83,'файл остатки'!$A$5:$CX$5,0))</f>
        <v>#N/A</v>
      </c>
      <c r="D83" s="261"/>
      <c r="E83" s="229"/>
      <c r="F83" s="220"/>
      <c r="G83" s="285" t="e">
        <f>IF(ISERROR(INDEX('файл остатки'!$A$5:$CX$265,MATCH(G$2,'файл остатки'!$A$5:$A$228,0),MATCH($B83,'файл остатки'!$A$5:$CX$5,0))),INDEX('файл остатки'!$A$100:$CX$265,MATCH(E$3,'файл остатки'!$A$100:$A$228,0),MATCH($B83,'файл остатки'!$A$5:$CX$5,0)),INDEX('файл остатки'!$A$5:$CX$265,MATCH(G$2,'файл остатки'!$A$5:$A$228,0),MATCH($B83,'файл остатки'!$A$5:$CX$5,0)))</f>
        <v>#N/A</v>
      </c>
      <c r="H83" s="225" t="e">
        <f>INDEX('файл остатки'!$A$5:$CX$265,MATCH($H$1,'файл остатки'!$A$5:$A$228,0),MATCH($B83,'файл остатки'!$A$5:$CX$5,0))</f>
        <v>#N/A</v>
      </c>
      <c r="I83" s="254" t="e">
        <f>IF(E$3='файл остатки'!$B$1,INDEX('файл остатки'!$A$5:$CX$265,MATCH($C$1,'файл остатки'!$A$5:$A$228,0),MATCH($B83,'файл остатки'!$A$5:$CX$5,0)),C83+D83-E83-G83)</f>
        <v>#N/A</v>
      </c>
      <c r="J83" s="230"/>
      <c r="K83" s="229">
        <v>-75</v>
      </c>
      <c r="L83" s="220"/>
      <c r="M83" s="285" t="e">
        <f>IF(ISERROR(INDEX('файл остатки'!$A$5:$CX$265,MATCH(M$2,'файл остатки'!$A$5:$A$228,0),MATCH($B83,'файл остатки'!$A$5:$CX$5,0))),INDEX('файл остатки'!$A$100:$CX$265,MATCH(K$3,'файл остатки'!$A$100:$A$228,0),MATCH($B83,'файл остатки'!$A$5:$CX$5,0)),INDEX('файл остатки'!$A$5:$CX$265,MATCH(M$2,'файл остатки'!$A$5:$A$228,0),MATCH($B83,'файл остатки'!$A$5:$CX$5,0)))</f>
        <v>#N/A</v>
      </c>
      <c r="N83" s="225" t="e">
        <f>INDEX('файл остатки'!$A$5:$CX$265,MATCH($H$1,'файл остатки'!$A$5:$A$228,0),MATCH($B83,'файл остатки'!$A$5:$CX$5,0))</f>
        <v>#N/A</v>
      </c>
      <c r="O83" s="254" t="e">
        <f>IF(K$3='файл остатки'!$B$1,INDEX('файл остатки'!$A$5:$CX$265,MATCH($C$1,'файл остатки'!$A$5:$A$228,0),MATCH($B83,'файл остатки'!$A$5:$CX$5,0)),I83+J83-K83-M83)</f>
        <v>#N/A</v>
      </c>
      <c r="P83" s="230">
        <v>75</v>
      </c>
      <c r="Q83" s="229"/>
      <c r="R83" s="220"/>
      <c r="S83" s="285" t="e">
        <f>IF(ISERROR(INDEX('файл остатки'!$A$5:$CX$265,MATCH(S$2,'файл остатки'!$A$5:$A$228,0),MATCH($B83,'файл остатки'!$A$5:$CX$5,0))),INDEX('файл остатки'!$A$100:$CX$265,MATCH(Q$3,'файл остатки'!$A$100:$A$228,0),MATCH($B83,'файл остатки'!$A$5:$CX$5,0)),INDEX('файл остатки'!$A$5:$CX$265,MATCH(S$2,'файл остатки'!$A$5:$A$228,0),MATCH($B83,'файл остатки'!$A$5:$CX$5,0)))</f>
        <v>#N/A</v>
      </c>
      <c r="T83" s="225" t="e">
        <f>INDEX('файл остатки'!$A$5:$CX$265,MATCH($H$1,'файл остатки'!$A$5:$A$228,0),MATCH($B83,'файл остатки'!$A$5:$CX$5,0))</f>
        <v>#N/A</v>
      </c>
      <c r="U83" s="254" t="e">
        <f>IF(Q$3='файл остатки'!$B$1,INDEX('файл остатки'!$A$5:$CX$265,MATCH($C$1,'файл остатки'!$A$5:$A$228,0),MATCH($B83,'файл остатки'!$A$5:$CX$5,0)),O83+P83-Q83-S83)</f>
        <v>#N/A</v>
      </c>
      <c r="V83" s="230"/>
      <c r="W83" s="229"/>
      <c r="X83" s="220"/>
      <c r="Y83" s="285" t="e">
        <f>IF(ISERROR(INDEX('файл остатки'!$A$5:$CX$265,MATCH(Y$2,'файл остатки'!$A$5:$A$228,0),MATCH($B83,'файл остатки'!$A$5:$CX$5,0))),INDEX('файл остатки'!$A$100:$CX$265,MATCH(W$3,'файл остатки'!$A$100:$A$228,0),MATCH($B83,'файл остатки'!$A$5:$CX$5,0)),INDEX('файл остатки'!$A$5:$CX$265,MATCH(Y$2,'файл остатки'!$A$5:$A$228,0),MATCH($B83,'файл остатки'!$A$5:$CX$5,0)))</f>
        <v>#N/A</v>
      </c>
      <c r="Z83" s="225" t="e">
        <f>INDEX('файл остатки'!$A$5:$CX$265,MATCH($H$1,'файл остатки'!$A$5:$A$228,0),MATCH($B83,'файл остатки'!$A$5:$CX$5,0))</f>
        <v>#N/A</v>
      </c>
      <c r="AA83" s="254" t="e">
        <f>IF(W$3='файл остатки'!$B$1,INDEX('файл остатки'!$A$5:$CX$265,MATCH($C$1,'файл остатки'!$A$5:$A$228,0),MATCH($B83,'файл остатки'!$A$5:$CX$5,0)),U83+V83-W83-Y83)</f>
        <v>#N/A</v>
      </c>
      <c r="AB83" s="230"/>
      <c r="AC83" s="229">
        <v>-600</v>
      </c>
      <c r="AD83" s="220"/>
      <c r="AE83" s="285" t="e">
        <f>IF(ISERROR(INDEX('файл остатки'!$A$5:$CX$265,MATCH(AE$2,'файл остатки'!$A$5:$A$228,0),MATCH($B83,'файл остатки'!$A$5:$CX$5,0))),INDEX('файл остатки'!$A$100:$CX$265,MATCH(AC$3,'файл остатки'!$A$100:$A$228,0),MATCH($B83,'файл остатки'!$A$5:$CX$5,0)),INDEX('файл остатки'!$A$5:$CX$265,MATCH(AE$2,'файл остатки'!$A$5:$A$228,0),MATCH($B83,'файл остатки'!$A$5:$CX$5,0)))</f>
        <v>#N/A</v>
      </c>
      <c r="AF83" s="225" t="e">
        <f>INDEX('файл остатки'!$A$5:$CX$265,MATCH($H$1,'файл остатки'!$A$5:$A$228,0),MATCH($B83,'файл остатки'!$A$5:$CX$5,0))</f>
        <v>#N/A</v>
      </c>
      <c r="AG83" s="254" t="e">
        <f>IF(AC$3='файл остатки'!$B$1,INDEX('файл остатки'!$A$5:$CX$265,MATCH($C$1,'файл остатки'!$A$5:$A$228,0),MATCH($B83,'файл остатки'!$A$5:$CX$5,0)),AA83+AB83-AC83-AE83)</f>
        <v>#N/A</v>
      </c>
      <c r="AH83" s="230"/>
      <c r="AI83" s="229"/>
      <c r="AJ83" s="220"/>
      <c r="AK83" s="285" t="e">
        <f>IF(ISERROR(INDEX('файл остатки'!$A$5:$CX$265,MATCH(AK$2,'файл остатки'!$A$5:$A$228,0),MATCH($B83,'файл остатки'!$A$5:$CX$5,0))),INDEX('файл остатки'!$A$100:$CX$265,MATCH(AI$3,'файл остатки'!$A$100:$A$228,0),MATCH($B83,'файл остатки'!$A$5:$CX$5,0)),INDEX('файл остатки'!$A$5:$CX$265,MATCH(AK$2,'файл остатки'!$A$5:$A$228,0),MATCH($B83,'файл остатки'!$A$5:$CX$5,0)))</f>
        <v>#N/A</v>
      </c>
      <c r="AL83" s="225" t="e">
        <f>INDEX('файл остатки'!$A$5:$CX$265,MATCH($H$1,'файл остатки'!$A$5:$A$228,0),MATCH($B83,'файл остатки'!$A$5:$CX$5,0))</f>
        <v>#N/A</v>
      </c>
      <c r="AM83" s="254" t="e">
        <f>IF(AI$3='файл остатки'!$B$1,INDEX('файл остатки'!$A$5:$CX$265,MATCH($C$1,'файл остатки'!$A$5:$A$228,0),MATCH($B83,'файл остатки'!$A$5:$CX$5,0)),AG83+AH83-AI83-AK83)</f>
        <v>#N/A</v>
      </c>
      <c r="AN83" s="230"/>
      <c r="AO83" s="229"/>
      <c r="AP83" s="220"/>
      <c r="AQ83" s="285" t="e">
        <f>IF(ISERROR(INDEX('файл остатки'!$A$5:$CX$265,MATCH(AQ$2,'файл остатки'!$A$5:$A$228,0),MATCH($B83,'файл остатки'!$A$5:$CX$5,0))),INDEX('файл остатки'!$A$100:$CX$265,MATCH(AO$3,'файл остатки'!$A$100:$A$228,0),MATCH($B83,'файл остатки'!$A$5:$CX$5,0)),INDEX('файл остатки'!$A$5:$CX$265,MATCH(AQ$2,'файл остатки'!$A$5:$A$228,0),MATCH($B83,'файл остатки'!$A$5:$CX$5,0)))</f>
        <v>#N/A</v>
      </c>
      <c r="AR83" s="225" t="e">
        <f>INDEX('файл остатки'!$A$5:$CX$265,MATCH($H$1,'файл остатки'!$A$5:$A$228,0),MATCH($B83,'файл остатки'!$A$5:$CX$5,0))</f>
        <v>#N/A</v>
      </c>
      <c r="AS83" s="254" t="e">
        <f>IF(AO$3='файл остатки'!$B$1,INDEX('файл остатки'!$A$5:$CX$265,MATCH($C$1,'файл остатки'!$A$5:$A$228,0),MATCH($B83,'файл остатки'!$A$5:$CX$5,0)),AM83+AN83-AO83-AQ83)</f>
        <v>#N/A</v>
      </c>
      <c r="AT83" s="230"/>
      <c r="AU83" s="229"/>
      <c r="AV83" s="220"/>
      <c r="AW83" s="285" t="e">
        <f>IF(ISERROR(INDEX('файл остатки'!$A$5:$CX$265,MATCH(AW$2,'файл остатки'!$A$5:$A$228,0),MATCH($B83,'файл остатки'!$A$5:$CX$5,0))),INDEX('файл остатки'!$A$100:$CX$265,MATCH(AU$3,'файл остатки'!$A$100:$A$228,0),MATCH($B83,'файл остатки'!$A$5:$CX$5,0)),INDEX('файл остатки'!$A$5:$CX$265,MATCH(AW$2,'файл остатки'!$A$5:$A$228,0),MATCH($B83,'файл остатки'!$A$5:$CX$5,0)))</f>
        <v>#N/A</v>
      </c>
      <c r="AX83" s="225" t="e">
        <f>INDEX('файл остатки'!$A$5:$CX$265,MATCH($H$1,'файл остатки'!$A$5:$A$228,0),MATCH($B83,'файл остатки'!$A$5:$CX$5,0))</f>
        <v>#N/A</v>
      </c>
      <c r="AY83" s="254" t="e">
        <f>IF(AU$3='файл остатки'!$B$1,INDEX('файл остатки'!$A$5:$CX$265,MATCH($C$1,'файл остатки'!$A$5:$A$228,0),MATCH($B83,'файл остатки'!$A$5:$CX$5,0)),AS83+AT83-AU83-AW83)</f>
        <v>#N/A</v>
      </c>
      <c r="AZ83" s="230"/>
      <c r="BA83" s="229">
        <v>-600</v>
      </c>
      <c r="BB83" s="220"/>
      <c r="BC83" s="285" t="e">
        <f>IF(ISERROR(INDEX('файл остатки'!$A$5:$CX$265,MATCH(BC$2,'файл остатки'!$A$5:$A$228,0),MATCH($B83,'файл остатки'!$A$5:$CX$5,0))),INDEX('файл остатки'!$A$100:$CX$265,MATCH(BA$3,'файл остатки'!$A$100:$A$228,0),MATCH($B83,'файл остатки'!$A$5:$CX$5,0)),INDEX('файл остатки'!$A$5:$CX$265,MATCH(BC$2,'файл остатки'!$A$5:$A$228,0),MATCH($B83,'файл остатки'!$A$5:$CX$5,0)))</f>
        <v>#N/A</v>
      </c>
      <c r="BD83" s="225" t="e">
        <f>INDEX('файл остатки'!$A$5:$CX$265,MATCH($H$1,'файл остатки'!$A$5:$A$228,0),MATCH($B83,'файл остатки'!$A$5:$CX$5,0))</f>
        <v>#N/A</v>
      </c>
      <c r="BE83" s="254" t="e">
        <f>IF(BA$3='файл остатки'!$B$1,INDEX('файл остатки'!$A$5:$CX$265,MATCH($C$1,'файл остатки'!$A$5:$A$228,0),MATCH($B83,'файл остатки'!$A$5:$CX$5,0)),AY83+AZ83-BA83-BC83)</f>
        <v>#N/A</v>
      </c>
      <c r="BF83" s="230"/>
      <c r="BG83" s="229"/>
      <c r="BH83" s="220"/>
      <c r="BI83" s="285" t="e">
        <f>IF(ISERROR(INDEX('файл остатки'!$A$5:$CX$265,MATCH(BI$2,'файл остатки'!$A$5:$A$228,0),MATCH($B83,'файл остатки'!$A$5:$CX$5,0))),INDEX('файл остатки'!$A$100:$CX$265,MATCH(BG$3,'файл остатки'!$A$100:$A$228,0),MATCH($B83,'файл остатки'!$A$5:$CX$5,0)),INDEX('файл остатки'!$A$5:$CX$265,MATCH(BI$2,'файл остатки'!$A$5:$A$228,0),MATCH($B83,'файл остатки'!$A$5:$CX$5,0)))</f>
        <v>#N/A</v>
      </c>
      <c r="BJ83" s="225" t="e">
        <f>INDEX('файл остатки'!$A$5:$CX$265,MATCH($H$1,'файл остатки'!$A$5:$A$228,0),MATCH($B83,'файл остатки'!$A$5:$CX$5,0))</f>
        <v>#N/A</v>
      </c>
      <c r="BK83" s="225" t="e">
        <f t="shared" ref="BK83" si="18">((-CJ83/10+BP83/7+BV83/7+CB83/7)/4)*CO83</f>
        <v>#N/A</v>
      </c>
      <c r="BL83" s="254" t="e">
        <f>IF(BG$3='файл остатки'!$B$1,INDEX('файл остатки'!$A$5:$CX$265,MATCH($C$1,'файл остатки'!$A$5:$A$228,0),MATCH($B83,'файл остатки'!$A$5:$CX$5,0)),BE83+BF83-BG83-BI83)</f>
        <v>#N/A</v>
      </c>
      <c r="BM83" s="230"/>
      <c r="BN83" s="229" t="e">
        <f t="shared" ref="BN83" si="19">-BP83</f>
        <v>#N/A</v>
      </c>
      <c r="BO83" s="220"/>
      <c r="BP83" s="285" t="e">
        <f>IF(ISERROR(INDEX('файл остатки'!$A$5:$CX$265,MATCH(BP$2,'файл остатки'!$A$5:$A$228,0),MATCH($B83,'файл остатки'!$A$5:$CX$5,0))),INDEX('файл остатки'!$A$100:$CX$265,MATCH(BN$3,'файл остатки'!$A$100:$A$228,0),MATCH($B83,'файл остатки'!$A$5:$CX$5,0)),INDEX('файл остатки'!$A$5:$CX$265,MATCH(BP$2,'файл остатки'!$A$5:$A$228,0),MATCH($B83,'файл остатки'!$A$5:$CX$5,0)))</f>
        <v>#N/A</v>
      </c>
      <c r="BQ83" s="225" t="e">
        <f>INDEX('файл остатки'!$A$5:$CX$265,MATCH($H$1,'файл остатки'!$A$5:$A$228,0),MATCH($B83,'файл остатки'!$A$5:$CX$5,0))</f>
        <v>#N/A</v>
      </c>
      <c r="BR83" s="254" t="e">
        <f>IF(BN$3='файл остатки'!$B$1,INDEX('файл остатки'!$A$5:$CX$265,MATCH($C$1,'файл остатки'!$A$5:$A$228,0),MATCH($B83,'файл остатки'!$A$5:$CX$5,0)),BL83+BM83-BN83-BP83)</f>
        <v>#N/A</v>
      </c>
      <c r="BS83" s="230"/>
      <c r="BT83" s="229" t="e">
        <f t="shared" ref="BT83" si="20">-BV83</f>
        <v>#N/A</v>
      </c>
      <c r="BU83" s="220"/>
      <c r="BV83" s="285" t="e">
        <f>IF(ISERROR(INDEX('файл остатки'!$A$5:$CX$265,MATCH(BV$2,'файл остатки'!$A$5:$A$228,0),MATCH($B83,'файл остатки'!$A$5:$CX$5,0))),INDEX('файл остатки'!$A$100:$CX$265,MATCH(BT$3,'файл остатки'!$A$100:$A$228,0),MATCH($B83,'файл остатки'!$A$5:$CX$5,0)),INDEX('файл остатки'!$A$5:$CX$265,MATCH(BV$2,'файл остатки'!$A$5:$A$228,0),MATCH($B83,'файл остатки'!$A$5:$CX$5,0)))</f>
        <v>#N/A</v>
      </c>
      <c r="BW83" s="225" t="e">
        <f>INDEX('файл остатки'!$A$5:$CX$265,MATCH($H$1,'файл остатки'!$A$5:$A$228,0),MATCH($B83,'файл остатки'!$A$5:$CX$5,0))</f>
        <v>#N/A</v>
      </c>
      <c r="BX83" s="254" t="e">
        <f>IF(BT$3='файл остатки'!$B$1,INDEX('файл остатки'!$A$5:$CX$265,MATCH($C$1,'файл остатки'!$A$5:$A$228,0),MATCH($B83,'файл остатки'!$A$5:$CX$5,0)),BR83+BS83-BT83-BV83)</f>
        <v>#N/A</v>
      </c>
      <c r="BY83" s="230"/>
      <c r="BZ83" s="229" t="e">
        <f t="shared" ref="BZ83" si="21">-CB83</f>
        <v>#N/A</v>
      </c>
      <c r="CA83" s="220"/>
      <c r="CB83" s="285" t="e">
        <f>IF(ISERROR(INDEX('файл остатки'!$A$5:$CX$265,MATCH(CB$2,'файл остатки'!$A$5:$A$228,0),MATCH($B83,'файл остатки'!$A$5:$CX$5,0))),INDEX('файл остатки'!$A$100:$CX$265,MATCH(BZ$3,'файл остатки'!$A$100:$A$228,0),MATCH($B83,'файл остатки'!$A$5:$CX$5,0)),INDEX('файл остатки'!$A$5:$CX$265,MATCH(CB$2,'файл остатки'!$A$5:$A$228,0),MATCH($B83,'файл остатки'!$A$5:$CX$5,0)))</f>
        <v>#N/A</v>
      </c>
      <c r="CC83" s="225" t="e">
        <f>INDEX('файл остатки'!$A$5:$CX$265,MATCH($H$1,'файл остатки'!$A$5:$A$228,0),MATCH($B83,'файл остатки'!$A$5:$CX$5,0))</f>
        <v>#N/A</v>
      </c>
      <c r="CD83" s="254" t="e">
        <f>IF(BZ$3='файл остатки'!$B$1,INDEX('файл остатки'!$A$5:$CX$265,MATCH($C$1,'файл остатки'!$A$5:$A$228,0),MATCH($B83,'файл остатки'!$A$5:$CX$5,0)),BX83+BY83-BZ83-CB83)</f>
        <v>#N/A</v>
      </c>
      <c r="CE83" s="230"/>
      <c r="CH83" s="229">
        <f t="shared" ref="CH83" si="22">E83+K83+Q83+W83+AC83+AI83+AO83+AU83+BA83+BG83</f>
        <v>-1275</v>
      </c>
      <c r="CI83" s="155" t="e">
        <f>-(CH81)/'планирование суточное'!$K$109</f>
        <v>#DIV/0!</v>
      </c>
      <c r="CJ83" s="229" t="e">
        <f t="shared" ref="CJ83" si="23">-(G83+M83+S83+Y83+AE83+AK83+AQ83+AW83+BC83+BI83)</f>
        <v>#N/A</v>
      </c>
      <c r="CK83" s="155" t="e">
        <f>-(CJ81)/'планирование суточное'!$K$109</f>
        <v>#DIV/0!</v>
      </c>
      <c r="CO83" s="235" t="e">
        <f>+INDEX('файл остатки'!$A$5:$CX$265,MATCH(CO$2,'файл остатки'!$A$5:$A$228,0),MATCH($B83,'файл остатки'!$A$5:$CX$5,0))</f>
        <v>#N/A</v>
      </c>
    </row>
    <row r="84" spans="1:93" ht="24" customHeight="1">
      <c r="A84" s="155" t="s">
        <v>20</v>
      </c>
      <c r="B84" s="233" t="s">
        <v>155</v>
      </c>
      <c r="C84" s="257">
        <f>INDEX('файл остатки'!$A$5:$CX$265,MATCH($C$1,'файл остатки'!$A$5:$A$228,0),MATCH(B84,'файл остатки'!$A$5:$CX$5,0))</f>
        <v>198.32</v>
      </c>
      <c r="D84" s="261"/>
      <c r="E84" s="229">
        <v>-449.91999999999996</v>
      </c>
      <c r="F84" s="220" t="s">
        <v>208</v>
      </c>
      <c r="G84" s="247" t="e">
        <f>IF(ISERROR(INDEX('файл остатки'!$A$5:$CX$265,MATCH(G$2,'файл остатки'!$A$5:$A$228,0),MATCH($B84,'файл остатки'!$A$5:$CX$5,0))),INDEX('файл остатки'!$A$100:$CX$265,MATCH(E$3,'файл остатки'!$A$100:$A$228,0),MATCH($B84,'файл остатки'!$A$5:$CX$5,0)),INDEX('файл остатки'!$A$5:$CX$265,MATCH(G$2,'файл остатки'!$A$5:$A$228,0),MATCH($B84,'файл остатки'!$A$5:$CX$5,0)))</f>
        <v>#N/A</v>
      </c>
      <c r="H84" s="225">
        <f>INDEX('файл остатки'!$A$5:$CX$265,MATCH($H$1,'файл остатки'!$A$5:$A$228,0),MATCH($B84,'файл остатки'!$A$5:$CX$5,0))</f>
        <v>257.46714285714285</v>
      </c>
      <c r="I84" s="254" t="e">
        <f>IF(E$3='файл остатки'!$B$1,INDEX('файл остатки'!$A$5:$CX$265,MATCH($C$1,'файл остатки'!$A$5:$A$228,0),MATCH($B84,'файл остатки'!$A$5:$CX$5,0)),C84+D84-E84-G84)</f>
        <v>#N/A</v>
      </c>
      <c r="J84" s="230"/>
      <c r="K84" s="229">
        <v>-224</v>
      </c>
      <c r="L84" s="220" t="s">
        <v>208</v>
      </c>
      <c r="M84" s="247" t="e">
        <f>IF(ISERROR(INDEX('файл остатки'!$A$5:$CX$265,MATCH(M$2,'файл остатки'!$A$5:$A$228,0),MATCH($B84,'файл остатки'!$A$5:$CX$5,0))),INDEX('файл остатки'!$A$100:$CX$265,MATCH(K$3,'файл остатки'!$A$100:$A$228,0),MATCH($B84,'файл остатки'!$A$5:$CX$5,0)),INDEX('файл остатки'!$A$5:$CX$265,MATCH(M$2,'файл остатки'!$A$5:$A$228,0),MATCH($B84,'файл остатки'!$A$5:$CX$5,0)))</f>
        <v>#N/A</v>
      </c>
      <c r="N84" s="225">
        <f>INDEX('файл остатки'!$A$5:$CX$265,MATCH($H$1,'файл остатки'!$A$5:$A$228,0),MATCH($B84,'файл остатки'!$A$5:$CX$5,0))</f>
        <v>257.46714285714285</v>
      </c>
      <c r="O84" s="254" t="e">
        <f>IF(K$3='файл остатки'!$B$1,INDEX('файл остатки'!$A$5:$CX$265,MATCH($C$1,'файл остатки'!$A$5:$A$228,0),MATCH($B84,'файл остатки'!$A$5:$CX$5,0)),I84+J84-K84-M84)</f>
        <v>#N/A</v>
      </c>
      <c r="P84" s="230"/>
      <c r="Q84" s="229">
        <v>-15</v>
      </c>
      <c r="R84" s="220" t="s">
        <v>208</v>
      </c>
      <c r="S84" s="247" t="e">
        <f>IF(ISERROR(INDEX('файл остатки'!$A$5:$CX$265,MATCH(S$2,'файл остатки'!$A$5:$A$228,0),MATCH($B84,'файл остатки'!$A$5:$CX$5,0))),INDEX('файл остатки'!$A$100:$CX$265,MATCH(Q$3,'файл остатки'!$A$100:$A$228,0),MATCH($B84,'файл остатки'!$A$5:$CX$5,0)),INDEX('файл остатки'!$A$5:$CX$265,MATCH(S$2,'файл остатки'!$A$5:$A$228,0),MATCH($B84,'файл остатки'!$A$5:$CX$5,0)))</f>
        <v>#N/A</v>
      </c>
      <c r="T84" s="225">
        <f>INDEX('файл остатки'!$A$5:$CX$265,MATCH($H$1,'файл остатки'!$A$5:$A$228,0),MATCH($B84,'файл остатки'!$A$5:$CX$5,0))</f>
        <v>257.46714285714285</v>
      </c>
      <c r="U84" s="254" t="e">
        <f>IF(Q$3='файл остатки'!$B$1,INDEX('файл остатки'!$A$5:$CX$265,MATCH($C$1,'файл остатки'!$A$5:$A$228,0),MATCH($B84,'файл остатки'!$A$5:$CX$5,0)),O84+P84-Q84-S84)</f>
        <v>#N/A</v>
      </c>
      <c r="V84" s="230"/>
      <c r="W84" s="229"/>
      <c r="X84" s="220" t="s">
        <v>208</v>
      </c>
      <c r="Y84" s="247" t="e">
        <f>IF(ISERROR(INDEX('файл остатки'!$A$5:$CX$265,MATCH(Y$2,'файл остатки'!$A$5:$A$228,0),MATCH($B84,'файл остатки'!$A$5:$CX$5,0))),INDEX('файл остатки'!$A$100:$CX$265,MATCH(W$3,'файл остатки'!$A$100:$A$228,0),MATCH($B84,'файл остатки'!$A$5:$CX$5,0)),INDEX('файл остатки'!$A$5:$CX$265,MATCH(Y$2,'файл остатки'!$A$5:$A$228,0),MATCH($B84,'файл остатки'!$A$5:$CX$5,0)))</f>
        <v>#N/A</v>
      </c>
      <c r="Z84" s="225">
        <f>INDEX('файл остатки'!$A$5:$CX$265,MATCH($H$1,'файл остатки'!$A$5:$A$228,0),MATCH($B84,'файл остатки'!$A$5:$CX$5,0))</f>
        <v>257.46714285714285</v>
      </c>
      <c r="AA84" s="254" t="e">
        <f>IF(W$3='файл остатки'!$B$1,INDEX('файл остатки'!$A$5:$CX$265,MATCH($C$1,'файл остатки'!$A$5:$A$228,0),MATCH($B84,'файл остатки'!$A$5:$CX$5,0)),U84+V84-W84-Y84)</f>
        <v>#N/A</v>
      </c>
      <c r="AB84" s="230"/>
      <c r="AC84" s="229">
        <v>-590</v>
      </c>
      <c r="AD84" s="220" t="s">
        <v>208</v>
      </c>
      <c r="AE84" s="247" t="e">
        <f>IF(ISERROR(INDEX('файл остатки'!$A$5:$CX$265,MATCH(AE$2,'файл остатки'!$A$5:$A$228,0),MATCH($B84,'файл остатки'!$A$5:$CX$5,0))),INDEX('файл остатки'!$A$100:$CX$265,MATCH(AC$3,'файл остатки'!$A$100:$A$228,0),MATCH($B84,'файл остатки'!$A$5:$CX$5,0)),INDEX('файл остатки'!$A$5:$CX$265,MATCH(AE$2,'файл остатки'!$A$5:$A$228,0),MATCH($B84,'файл остатки'!$A$5:$CX$5,0)))</f>
        <v>#N/A</v>
      </c>
      <c r="AF84" s="225">
        <f>INDEX('файл остатки'!$A$5:$CX$265,MATCH($H$1,'файл остатки'!$A$5:$A$228,0),MATCH($B84,'файл остатки'!$A$5:$CX$5,0))</f>
        <v>257.46714285714285</v>
      </c>
      <c r="AG84" s="254" t="e">
        <f>IF(AC$3='файл остатки'!$B$1,INDEX('файл остатки'!$A$5:$CX$265,MATCH($C$1,'файл остатки'!$A$5:$A$228,0),MATCH($B84,'файл остатки'!$A$5:$CX$5,0)),AA84+AB84-AC84-AE84)</f>
        <v>#N/A</v>
      </c>
      <c r="AH84" s="230"/>
      <c r="AI84" s="229"/>
      <c r="AJ84" s="220" t="s">
        <v>208</v>
      </c>
      <c r="AK84" s="247" t="e">
        <f>IF(ISERROR(INDEX('файл остатки'!$A$5:$CX$265,MATCH(AK$2,'файл остатки'!$A$5:$A$228,0),MATCH($B84,'файл остатки'!$A$5:$CX$5,0))),INDEX('файл остатки'!$A$100:$CX$265,MATCH(AI$3,'файл остатки'!$A$100:$A$228,0),MATCH($B84,'файл остатки'!$A$5:$CX$5,0)),INDEX('файл остатки'!$A$5:$CX$265,MATCH(AK$2,'файл остатки'!$A$5:$A$228,0),MATCH($B84,'файл остатки'!$A$5:$CX$5,0)))</f>
        <v>#N/A</v>
      </c>
      <c r="AL84" s="225">
        <f>INDEX('файл остатки'!$A$5:$CX$265,MATCH($H$1,'файл остатки'!$A$5:$A$228,0),MATCH($B84,'файл остатки'!$A$5:$CX$5,0))</f>
        <v>257.46714285714285</v>
      </c>
      <c r="AM84" s="254" t="e">
        <f>IF(AI$3='файл остатки'!$B$1,INDEX('файл остатки'!$A$5:$CX$265,MATCH($C$1,'файл остатки'!$A$5:$A$228,0),MATCH($B84,'файл остатки'!$A$5:$CX$5,0)),AG84+AH84-AI84-AK84)</f>
        <v>#N/A</v>
      </c>
      <c r="AN84" s="230"/>
      <c r="AO84" s="229"/>
      <c r="AP84" s="220" t="s">
        <v>208</v>
      </c>
      <c r="AQ84" s="247" t="e">
        <f>IF(ISERROR(INDEX('файл остатки'!$A$5:$CX$265,MATCH(AQ$2,'файл остатки'!$A$5:$A$228,0),MATCH($B84,'файл остатки'!$A$5:$CX$5,0))),INDEX('файл остатки'!$A$100:$CX$265,MATCH(AO$3,'файл остатки'!$A$100:$A$228,0),MATCH($B84,'файл остатки'!$A$5:$CX$5,0)),INDEX('файл остатки'!$A$5:$CX$265,MATCH(AQ$2,'файл остатки'!$A$5:$A$228,0),MATCH($B84,'файл остатки'!$A$5:$CX$5,0)))</f>
        <v>#N/A</v>
      </c>
      <c r="AR84" s="225">
        <f>INDEX('файл остатки'!$A$5:$CX$265,MATCH($H$1,'файл остатки'!$A$5:$A$228,0),MATCH($B84,'файл остатки'!$A$5:$CX$5,0))</f>
        <v>257.46714285714285</v>
      </c>
      <c r="AS84" s="254" t="e">
        <f>IF(AO$3='файл остатки'!$B$1,INDEX('файл остатки'!$A$5:$CX$265,MATCH($C$1,'файл остатки'!$A$5:$A$228,0),MATCH($B84,'файл остатки'!$A$5:$CX$5,0)),AM84+AN84-AO84-AQ84)</f>
        <v>#N/A</v>
      </c>
      <c r="AT84" s="230"/>
      <c r="AU84" s="229"/>
      <c r="AV84" s="220" t="s">
        <v>208</v>
      </c>
      <c r="AW84" s="247" t="e">
        <f>IF(ISERROR(INDEX('файл остатки'!$A$5:$CX$265,MATCH(AW$2,'файл остатки'!$A$5:$A$228,0),MATCH($B84,'файл остатки'!$A$5:$CX$5,0))),INDEX('файл остатки'!$A$100:$CX$265,MATCH(AU$3,'файл остатки'!$A$100:$A$228,0),MATCH($B84,'файл остатки'!$A$5:$CX$5,0)),INDEX('файл остатки'!$A$5:$CX$265,MATCH(AW$2,'файл остатки'!$A$5:$A$228,0),MATCH($B84,'файл остатки'!$A$5:$CX$5,0)))</f>
        <v>#N/A</v>
      </c>
      <c r="AX84" s="225">
        <f>INDEX('файл остатки'!$A$5:$CX$265,MATCH($H$1,'файл остатки'!$A$5:$A$228,0),MATCH($B84,'файл остатки'!$A$5:$CX$5,0))</f>
        <v>257.46714285714285</v>
      </c>
      <c r="AY84" s="254" t="e">
        <f>IF(AU$3='файл остатки'!$B$1,INDEX('файл остатки'!$A$5:$CX$265,MATCH($C$1,'файл остатки'!$A$5:$A$228,0),MATCH($B84,'файл остатки'!$A$5:$CX$5,0)),AS84+AT84-AU84-AW84)</f>
        <v>#N/A</v>
      </c>
      <c r="AZ84" s="230"/>
      <c r="BA84" s="229">
        <v>-400</v>
      </c>
      <c r="BB84" s="220" t="s">
        <v>208</v>
      </c>
      <c r="BC84" s="247" t="e">
        <f>IF(ISERROR(INDEX('файл остатки'!$A$5:$CX$265,MATCH(BC$2,'файл остатки'!$A$5:$A$228,0),MATCH($B84,'файл остатки'!$A$5:$CX$5,0))),INDEX('файл остатки'!$A$100:$CX$265,MATCH(BA$3,'файл остатки'!$A$100:$A$228,0),MATCH($B84,'файл остатки'!$A$5:$CX$5,0)),INDEX('файл остатки'!$A$5:$CX$265,MATCH(BC$2,'файл остатки'!$A$5:$A$228,0),MATCH($B84,'файл остатки'!$A$5:$CX$5,0)))</f>
        <v>#N/A</v>
      </c>
      <c r="BD84" s="225">
        <f>INDEX('файл остатки'!$A$5:$CX$265,MATCH($H$1,'файл остатки'!$A$5:$A$228,0),MATCH($B84,'файл остатки'!$A$5:$CX$5,0))</f>
        <v>257.46714285714285</v>
      </c>
      <c r="BE84" s="254" t="e">
        <f>IF(BA$3='файл остатки'!$B$1,INDEX('файл остатки'!$A$5:$CX$265,MATCH($C$1,'файл остатки'!$A$5:$A$228,0),MATCH($B84,'файл остатки'!$A$5:$CX$5,0)),AY84+AZ84-BA84-BC84)</f>
        <v>#N/A</v>
      </c>
      <c r="BF84" s="230"/>
      <c r="BG84" s="229"/>
      <c r="BH84" s="220" t="s">
        <v>208</v>
      </c>
      <c r="BI84" s="247" t="e">
        <f>IF(ISERROR(INDEX('файл остатки'!$A$5:$CX$265,MATCH(BI$2,'файл остатки'!$A$5:$A$228,0),MATCH($B84,'файл остатки'!$A$5:$CX$5,0))),INDEX('файл остатки'!$A$100:$CX$265,MATCH(BG$3,'файл остатки'!$A$100:$A$228,0),MATCH($B84,'файл остатки'!$A$5:$CX$5,0)),INDEX('файл остатки'!$A$5:$CX$265,MATCH(BI$2,'файл остатки'!$A$5:$A$228,0),MATCH($B84,'файл остатки'!$A$5:$CX$5,0)))</f>
        <v>#N/A</v>
      </c>
      <c r="BJ84" s="225">
        <f>INDEX('файл остатки'!$A$5:$CX$265,MATCH($H$1,'файл остатки'!$A$5:$A$228,0),MATCH($B84,'файл остатки'!$A$5:$CX$5,0))</f>
        <v>257.46714285714285</v>
      </c>
      <c r="BK84" s="225" t="e">
        <f t="shared" si="12"/>
        <v>#N/A</v>
      </c>
      <c r="BL84" s="254" t="e">
        <f>IF(BG$3='файл остатки'!$B$1,INDEX('файл остатки'!$A$5:$CX$265,MATCH($C$1,'файл остатки'!$A$5:$A$228,0),MATCH($B84,'файл остатки'!$A$5:$CX$5,0)),BE84+BF84-BG84-BI84)</f>
        <v>#N/A</v>
      </c>
      <c r="BM84" s="230"/>
      <c r="BN84" s="229">
        <f t="shared" si="13"/>
        <v>-912.42984126984152</v>
      </c>
      <c r="BO84" s="220" t="s">
        <v>208</v>
      </c>
      <c r="BP84" s="247">
        <f>IF(ISERROR(INDEX('файл остатки'!$A$5:$CX$265,MATCH(BP$2,'файл остатки'!$A$5:$A$228,0),MATCH($B84,'файл остатки'!$A$5:$CX$5,0))),INDEX('файл остатки'!$A$100:$CX$265,MATCH(BN$3,'файл остатки'!$A$100:$A$228,0),MATCH($B84,'файл остатки'!$A$5:$CX$5,0)),INDEX('файл остатки'!$A$5:$CX$265,MATCH(BP$2,'файл остатки'!$A$5:$A$228,0),MATCH($B84,'файл остатки'!$A$5:$CX$5,0)))</f>
        <v>912.42984126984152</v>
      </c>
      <c r="BQ84" s="225">
        <f>INDEX('файл остатки'!$A$5:$CX$265,MATCH($H$1,'файл остатки'!$A$5:$A$228,0),MATCH($B84,'файл остатки'!$A$5:$CX$5,0))</f>
        <v>257.46714285714285</v>
      </c>
      <c r="BR84" s="254" t="e">
        <f>IF(BN$3='файл остатки'!$B$1,INDEX('файл остатки'!$A$5:$CX$265,MATCH($C$1,'файл остатки'!$A$5:$A$228,0),MATCH($B84,'файл остатки'!$A$5:$CX$5,0)),BL84+BM84-BN84-BP84)</f>
        <v>#N/A</v>
      </c>
      <c r="BS84" s="230"/>
      <c r="BT84" s="229">
        <f t="shared" si="14"/>
        <v>-912.42984126984152</v>
      </c>
      <c r="BU84" s="220" t="s">
        <v>208</v>
      </c>
      <c r="BV84" s="247">
        <f>IF(ISERROR(INDEX('файл остатки'!$A$5:$CX$265,MATCH(BV$2,'файл остатки'!$A$5:$A$228,0),MATCH($B84,'файл остатки'!$A$5:$CX$5,0))),INDEX('файл остатки'!$A$100:$CX$265,MATCH(BT$3,'файл остатки'!$A$100:$A$228,0),MATCH($B84,'файл остатки'!$A$5:$CX$5,0)),INDEX('файл остатки'!$A$5:$CX$265,MATCH(BV$2,'файл остатки'!$A$5:$A$228,0),MATCH($B84,'файл остатки'!$A$5:$CX$5,0)))</f>
        <v>912.42984126984152</v>
      </c>
      <c r="BW84" s="225">
        <f>INDEX('файл остатки'!$A$5:$CX$265,MATCH($H$1,'файл остатки'!$A$5:$A$228,0),MATCH($B84,'файл остатки'!$A$5:$CX$5,0))</f>
        <v>257.46714285714285</v>
      </c>
      <c r="BX84" s="254" t="e">
        <f>IF(BT$3='файл остатки'!$B$1,INDEX('файл остатки'!$A$5:$CX$265,MATCH($C$1,'файл остатки'!$A$5:$A$228,0),MATCH($B84,'файл остатки'!$A$5:$CX$5,0)),BR84+BS84-BT84-BV84)</f>
        <v>#N/A</v>
      </c>
      <c r="BY84" s="230"/>
      <c r="BZ84" s="229">
        <f t="shared" si="15"/>
        <v>-912.42984126984152</v>
      </c>
      <c r="CA84" s="220" t="s">
        <v>208</v>
      </c>
      <c r="CB84" s="247">
        <f>IF(ISERROR(INDEX('файл остатки'!$A$5:$CX$265,MATCH(CB$2,'файл остатки'!$A$5:$A$228,0),MATCH($B84,'файл остатки'!$A$5:$CX$5,0))),INDEX('файл остатки'!$A$100:$CX$265,MATCH(BZ$3,'файл остатки'!$A$100:$A$228,0),MATCH($B84,'файл остатки'!$A$5:$CX$5,0)),INDEX('файл остатки'!$A$5:$CX$265,MATCH(CB$2,'файл остатки'!$A$5:$A$228,0),MATCH($B84,'файл остатки'!$A$5:$CX$5,0)))</f>
        <v>912.42984126984152</v>
      </c>
      <c r="CC84" s="225">
        <f>INDEX('файл остатки'!$A$5:$CX$265,MATCH($H$1,'файл остатки'!$A$5:$A$228,0),MATCH($B84,'файл остатки'!$A$5:$CX$5,0))</f>
        <v>257.46714285714285</v>
      </c>
      <c r="CD84" s="254" t="e">
        <f>IF(BZ$3='файл остатки'!$B$1,INDEX('файл остатки'!$A$5:$CX$265,MATCH($C$1,'файл остатки'!$A$5:$A$228,0),MATCH($B84,'файл остатки'!$A$5:$CX$5,0)),BX84+BY84-BZ84-CB84)</f>
        <v>#N/A</v>
      </c>
      <c r="CE84" s="230"/>
      <c r="CH84" s="229">
        <f t="shared" si="16"/>
        <v>-1678.92</v>
      </c>
      <c r="CI84" s="220" t="s">
        <v>208</v>
      </c>
      <c r="CJ84" s="229" t="e">
        <f t="shared" si="17"/>
        <v>#N/A</v>
      </c>
      <c r="CK84" s="220" t="s">
        <v>208</v>
      </c>
      <c r="CO84" s="235">
        <f>+INDEX('файл остатки'!$A$5:$CX$265,MATCH(CO$2,'файл остатки'!$A$5:$A$228,0),MATCH($B84,'файл остатки'!$A$5:$CX$5,0))</f>
        <v>2</v>
      </c>
    </row>
    <row r="85" spans="1:93" ht="24" customHeight="1">
      <c r="A85" s="155" t="s">
        <v>20</v>
      </c>
      <c r="B85" s="233" t="s">
        <v>157</v>
      </c>
      <c r="C85" s="257" t="e">
        <f>INDEX('файл остатки'!$A$5:$CX$265,MATCH($C$1,'файл остатки'!$A$5:$A$228,0),MATCH(B85,'файл остатки'!$A$5:$CX$5,0))</f>
        <v>#N/A</v>
      </c>
      <c r="D85" s="261"/>
      <c r="E85" s="229">
        <v>-42</v>
      </c>
      <c r="F85" s="155">
        <f>-(E82+E83+E84+E85)/'планирование суточное'!$K$112</f>
        <v>3.2794666666666665</v>
      </c>
      <c r="G85" s="247" t="e">
        <f>IF(ISERROR(INDEX('файл остатки'!$A$5:$CX$265,MATCH(G$2,'файл остатки'!$A$5:$A$228,0),MATCH($B85,'файл остатки'!$A$5:$CX$5,0))),INDEX('файл остатки'!$A$100:$CX$265,MATCH(E$3,'файл остатки'!$A$100:$A$228,0),MATCH($B85,'файл остатки'!$A$5:$CX$5,0)),INDEX('файл остатки'!$A$5:$CX$265,MATCH(G$2,'файл остатки'!$A$5:$A$228,0),MATCH($B85,'файл остатки'!$A$5:$CX$5,0)))</f>
        <v>#N/A</v>
      </c>
      <c r="H85" s="225" t="e">
        <f>INDEX('файл остатки'!$A$5:$CX$265,MATCH($H$1,'файл остатки'!$A$5:$A$228,0),MATCH($B85,'файл остатки'!$A$5:$CX$5,0))</f>
        <v>#N/A</v>
      </c>
      <c r="I85" s="254" t="e">
        <f>IF(E$3='файл остатки'!$B$1,INDEX('файл остатки'!$A$5:$CX$265,MATCH($C$1,'файл остатки'!$A$5:$A$228,0),MATCH($B85,'файл остатки'!$A$5:$CX$5,0)),C85+D85-E85-G85)</f>
        <v>#N/A</v>
      </c>
      <c r="J85" s="230"/>
      <c r="K85" s="229">
        <v>-27</v>
      </c>
      <c r="L85" s="155">
        <f>-(K82+K83+K84+K85)/'планирование суточное'!$K$112</f>
        <v>2.2400000000000002</v>
      </c>
      <c r="M85" s="247" t="e">
        <f>IF(ISERROR(INDEX('файл остатки'!$A$5:$CX$265,MATCH(M$2,'файл остатки'!$A$5:$A$228,0),MATCH($B85,'файл остатки'!$A$5:$CX$5,0))),INDEX('файл остатки'!$A$100:$CX$265,MATCH(K$3,'файл остатки'!$A$100:$A$228,0),MATCH($B85,'файл остатки'!$A$5:$CX$5,0)),INDEX('файл остатки'!$A$5:$CX$265,MATCH(M$2,'файл остатки'!$A$5:$A$228,0),MATCH($B85,'файл остатки'!$A$5:$CX$5,0)))</f>
        <v>#N/A</v>
      </c>
      <c r="N85" s="225" t="e">
        <f>INDEX('файл остатки'!$A$5:$CX$265,MATCH($H$1,'файл остатки'!$A$5:$A$228,0),MATCH($B85,'файл остатки'!$A$5:$CX$5,0))</f>
        <v>#N/A</v>
      </c>
      <c r="O85" s="254" t="e">
        <f>IF(K$3='файл остатки'!$B$1,INDEX('файл остатки'!$A$5:$CX$265,MATCH($C$1,'файл остатки'!$A$5:$A$228,0),MATCH($B85,'файл остатки'!$A$5:$CX$5,0)),I85+J85-K85-M85)</f>
        <v>#N/A</v>
      </c>
      <c r="P85" s="230">
        <v>15</v>
      </c>
      <c r="Q85" s="229">
        <v>-12</v>
      </c>
      <c r="R85" s="155">
        <f>-(Q82+Q83+Q84+Q85)/'планирование суточное'!$K$112</f>
        <v>0.34</v>
      </c>
      <c r="S85" s="247" t="e">
        <f>IF(ISERROR(INDEX('файл остатки'!$A$5:$CX$265,MATCH(S$2,'файл остатки'!$A$5:$A$228,0),MATCH($B85,'файл остатки'!$A$5:$CX$5,0))),INDEX('файл остатки'!$A$100:$CX$265,MATCH(Q$3,'файл остатки'!$A$100:$A$228,0),MATCH($B85,'файл остатки'!$A$5:$CX$5,0)),INDEX('файл остатки'!$A$5:$CX$265,MATCH(S$2,'файл остатки'!$A$5:$A$228,0),MATCH($B85,'файл остатки'!$A$5:$CX$5,0)))</f>
        <v>#N/A</v>
      </c>
      <c r="T85" s="225" t="e">
        <f>INDEX('файл остатки'!$A$5:$CX$265,MATCH($H$1,'файл остатки'!$A$5:$A$228,0),MATCH($B85,'файл остатки'!$A$5:$CX$5,0))</f>
        <v>#N/A</v>
      </c>
      <c r="U85" s="254" t="e">
        <f>IF(Q$3='файл остатки'!$B$1,INDEX('файл остатки'!$A$5:$CX$265,MATCH($C$1,'файл остатки'!$A$5:$A$228,0),MATCH($B85,'файл остатки'!$A$5:$CX$5,0)),O85+P85-Q85-S85)</f>
        <v>#N/A</v>
      </c>
      <c r="V85" s="230"/>
      <c r="W85" s="229"/>
      <c r="X85" s="155">
        <f>-(W82+W83+W84+W85)/'планирование суточное'!$K$112</f>
        <v>0</v>
      </c>
      <c r="Y85" s="247" t="e">
        <f>IF(ISERROR(INDEX('файл остатки'!$A$5:$CX$265,MATCH(Y$2,'файл остатки'!$A$5:$A$228,0),MATCH($B85,'файл остатки'!$A$5:$CX$5,0))),INDEX('файл остатки'!$A$100:$CX$265,MATCH(W$3,'файл остатки'!$A$100:$A$228,0),MATCH($B85,'файл остатки'!$A$5:$CX$5,0)),INDEX('файл остатки'!$A$5:$CX$265,MATCH(Y$2,'файл остатки'!$A$5:$A$228,0),MATCH($B85,'файл остатки'!$A$5:$CX$5,0)))</f>
        <v>#N/A</v>
      </c>
      <c r="Z85" s="225" t="e">
        <f>INDEX('файл остатки'!$A$5:$CX$265,MATCH($H$1,'файл остатки'!$A$5:$A$228,0),MATCH($B85,'файл остатки'!$A$5:$CX$5,0))</f>
        <v>#N/A</v>
      </c>
      <c r="AA85" s="254" t="e">
        <f>IF(W$3='файл остатки'!$B$1,INDEX('файл остатки'!$A$5:$CX$265,MATCH($C$1,'файл остатки'!$A$5:$A$228,0),MATCH($B85,'файл остатки'!$A$5:$CX$5,0)),U85+V85-W85-Y85)</f>
        <v>#N/A</v>
      </c>
      <c r="AB85" s="230"/>
      <c r="AC85" s="229">
        <v>-35</v>
      </c>
      <c r="AD85" s="155">
        <f>-(AC82+AC83+AC84+AC85)/'планирование суточное'!$K$112</f>
        <v>8.1666666666666661</v>
      </c>
      <c r="AE85" s="247" t="e">
        <f>IF(ISERROR(INDEX('файл остатки'!$A$5:$CX$265,MATCH(AE$2,'файл остатки'!$A$5:$A$228,0),MATCH($B85,'файл остатки'!$A$5:$CX$5,0))),INDEX('файл остатки'!$A$100:$CX$265,MATCH(AC$3,'файл остатки'!$A$100:$A$228,0),MATCH($B85,'файл остатки'!$A$5:$CX$5,0)),INDEX('файл остатки'!$A$5:$CX$265,MATCH(AE$2,'файл остатки'!$A$5:$A$228,0),MATCH($B85,'файл остатки'!$A$5:$CX$5,0)))</f>
        <v>#N/A</v>
      </c>
      <c r="AF85" s="225" t="e">
        <f>INDEX('файл остатки'!$A$5:$CX$265,MATCH($H$1,'файл остатки'!$A$5:$A$228,0),MATCH($B85,'файл остатки'!$A$5:$CX$5,0))</f>
        <v>#N/A</v>
      </c>
      <c r="AG85" s="254" t="e">
        <f>IF(AC$3='файл остатки'!$B$1,INDEX('файл остатки'!$A$5:$CX$265,MATCH($C$1,'файл остатки'!$A$5:$A$228,0),MATCH($B85,'файл остатки'!$A$5:$CX$5,0)),AA85+AB85-AC85-AE85)</f>
        <v>#N/A</v>
      </c>
      <c r="AH85" s="230"/>
      <c r="AI85" s="229"/>
      <c r="AJ85" s="155">
        <f>-(AI82+AI83+AI84+AI85)/'планирование суточное'!$K$112</f>
        <v>0</v>
      </c>
      <c r="AK85" s="247" t="e">
        <f>IF(ISERROR(INDEX('файл остатки'!$A$5:$CX$265,MATCH(AK$2,'файл остатки'!$A$5:$A$228,0),MATCH($B85,'файл остатки'!$A$5:$CX$5,0))),INDEX('файл остатки'!$A$100:$CX$265,MATCH(AI$3,'файл остатки'!$A$100:$A$228,0),MATCH($B85,'файл остатки'!$A$5:$CX$5,0)),INDEX('файл остатки'!$A$5:$CX$265,MATCH(AK$2,'файл остатки'!$A$5:$A$228,0),MATCH($B85,'файл остатки'!$A$5:$CX$5,0)))</f>
        <v>#N/A</v>
      </c>
      <c r="AL85" s="225" t="e">
        <f>INDEX('файл остатки'!$A$5:$CX$265,MATCH($H$1,'файл остатки'!$A$5:$A$228,0),MATCH($B85,'файл остатки'!$A$5:$CX$5,0))</f>
        <v>#N/A</v>
      </c>
      <c r="AM85" s="254" t="e">
        <f>IF(AI$3='файл остатки'!$B$1,INDEX('файл остатки'!$A$5:$CX$265,MATCH($C$1,'файл остатки'!$A$5:$A$228,0),MATCH($B85,'файл остатки'!$A$5:$CX$5,0)),AG85+AH85-AI85-AK85)</f>
        <v>#N/A</v>
      </c>
      <c r="AN85" s="230"/>
      <c r="AO85" s="229"/>
      <c r="AP85" s="155">
        <f>-(AO82+AO83+AO84+AO85)/'планирование суточное'!$K$112</f>
        <v>0</v>
      </c>
      <c r="AQ85" s="247" t="e">
        <f>IF(ISERROR(INDEX('файл остатки'!$A$5:$CX$265,MATCH(AQ$2,'файл остатки'!$A$5:$A$228,0),MATCH($B85,'файл остатки'!$A$5:$CX$5,0))),INDEX('файл остатки'!$A$100:$CX$265,MATCH(AO$3,'файл остатки'!$A$100:$A$228,0),MATCH($B85,'файл остатки'!$A$5:$CX$5,0)),INDEX('файл остатки'!$A$5:$CX$265,MATCH(AQ$2,'файл остатки'!$A$5:$A$228,0),MATCH($B85,'файл остатки'!$A$5:$CX$5,0)))</f>
        <v>#N/A</v>
      </c>
      <c r="AR85" s="225" t="e">
        <f>INDEX('файл остатки'!$A$5:$CX$265,MATCH($H$1,'файл остатки'!$A$5:$A$228,0),MATCH($B85,'файл остатки'!$A$5:$CX$5,0))</f>
        <v>#N/A</v>
      </c>
      <c r="AS85" s="254" t="e">
        <f>IF(AO$3='файл остатки'!$B$1,INDEX('файл остатки'!$A$5:$CX$265,MATCH($C$1,'файл остатки'!$A$5:$A$228,0),MATCH($B85,'файл остатки'!$A$5:$CX$5,0)),AM85+AN85-AO85-AQ85)</f>
        <v>#N/A</v>
      </c>
      <c r="AT85" s="230"/>
      <c r="AU85" s="229"/>
      <c r="AV85" s="155">
        <f>-(AU82+AU83+AU84+AU85)/'планирование суточное'!$K$112</f>
        <v>0</v>
      </c>
      <c r="AW85" s="247" t="e">
        <f>IF(ISERROR(INDEX('файл остатки'!$A$5:$CX$265,MATCH(AW$2,'файл остатки'!$A$5:$A$228,0),MATCH($B85,'файл остатки'!$A$5:$CX$5,0))),INDEX('файл остатки'!$A$100:$CX$265,MATCH(AU$3,'файл остатки'!$A$100:$A$228,0),MATCH($B85,'файл остатки'!$A$5:$CX$5,0)),INDEX('файл остатки'!$A$5:$CX$265,MATCH(AW$2,'файл остатки'!$A$5:$A$228,0),MATCH($B85,'файл остатки'!$A$5:$CX$5,0)))</f>
        <v>#N/A</v>
      </c>
      <c r="AX85" s="225" t="e">
        <f>INDEX('файл остатки'!$A$5:$CX$265,MATCH($H$1,'файл остатки'!$A$5:$A$228,0),MATCH($B85,'файл остатки'!$A$5:$CX$5,0))</f>
        <v>#N/A</v>
      </c>
      <c r="AY85" s="254" t="e">
        <f>IF(AU$3='файл остатки'!$B$1,INDEX('файл остатки'!$A$5:$CX$265,MATCH($C$1,'файл остатки'!$A$5:$A$228,0),MATCH($B85,'файл остатки'!$A$5:$CX$5,0)),AS85+AT85-AU85-AW85)</f>
        <v>#N/A</v>
      </c>
      <c r="AZ85" s="230"/>
      <c r="BA85" s="229">
        <v>-3</v>
      </c>
      <c r="BB85" s="155">
        <f>-(BA82+BA83+BA84+BA85)/'планирование суточное'!$K$112</f>
        <v>6.6866666666666665</v>
      </c>
      <c r="BC85" s="247" t="e">
        <f>IF(ISERROR(INDEX('файл остатки'!$A$5:$CX$265,MATCH(BC$2,'файл остатки'!$A$5:$A$228,0),MATCH($B85,'файл остатки'!$A$5:$CX$5,0))),INDEX('файл остатки'!$A$100:$CX$265,MATCH(BA$3,'файл остатки'!$A$100:$A$228,0),MATCH($B85,'файл остатки'!$A$5:$CX$5,0)),INDEX('файл остатки'!$A$5:$CX$265,MATCH(BC$2,'файл остатки'!$A$5:$A$228,0),MATCH($B85,'файл остатки'!$A$5:$CX$5,0)))</f>
        <v>#N/A</v>
      </c>
      <c r="BD85" s="225" t="e">
        <f>INDEX('файл остатки'!$A$5:$CX$265,MATCH($H$1,'файл остатки'!$A$5:$A$228,0),MATCH($B85,'файл остатки'!$A$5:$CX$5,0))</f>
        <v>#N/A</v>
      </c>
      <c r="BE85" s="254" t="e">
        <f>IF(BA$3='файл остатки'!$B$1,INDEX('файл остатки'!$A$5:$CX$265,MATCH($C$1,'файл остатки'!$A$5:$A$228,0),MATCH($B85,'файл остатки'!$A$5:$CX$5,0)),AY85+AZ85-BA85-BC85)</f>
        <v>#N/A</v>
      </c>
      <c r="BF85" s="230"/>
      <c r="BG85" s="229"/>
      <c r="BH85" s="155">
        <f>-(BG82+BG83+BG84+BG85)/'планирование суточное'!$K$112</f>
        <v>0</v>
      </c>
      <c r="BI85" s="247" t="e">
        <f>IF(ISERROR(INDEX('файл остатки'!$A$5:$CX$265,MATCH(BI$2,'файл остатки'!$A$5:$A$228,0),MATCH($B85,'файл остатки'!$A$5:$CX$5,0))),INDEX('файл остатки'!$A$100:$CX$265,MATCH(BG$3,'файл остатки'!$A$100:$A$228,0),MATCH($B85,'файл остатки'!$A$5:$CX$5,0)),INDEX('файл остатки'!$A$5:$CX$265,MATCH(BI$2,'файл остатки'!$A$5:$A$228,0),MATCH($B85,'файл остатки'!$A$5:$CX$5,0)))</f>
        <v>#N/A</v>
      </c>
      <c r="BJ85" s="225" t="e">
        <f>INDEX('файл остатки'!$A$5:$CX$265,MATCH($H$1,'файл остатки'!$A$5:$A$228,0),MATCH($B85,'файл остатки'!$A$5:$CX$5,0))</f>
        <v>#N/A</v>
      </c>
      <c r="BK85" s="225" t="e">
        <f t="shared" si="12"/>
        <v>#N/A</v>
      </c>
      <c r="BL85" s="254" t="e">
        <f>IF(BG$3='файл остатки'!$B$1,INDEX('файл остатки'!$A$5:$CX$265,MATCH($C$1,'файл остатки'!$A$5:$A$228,0),MATCH($B85,'файл остатки'!$A$5:$CX$5,0)),BE85+BF85-BG85-BI85)</f>
        <v>#N/A</v>
      </c>
      <c r="BM85" s="230"/>
      <c r="BN85" s="229" t="e">
        <f t="shared" si="13"/>
        <v>#N/A</v>
      </c>
      <c r="BO85" s="155" t="e">
        <f>-(BN82+BN83+BN84+BN85)/'планирование суточное'!$K$112</f>
        <v>#N/A</v>
      </c>
      <c r="BP85" s="247" t="e">
        <f>IF(ISERROR(INDEX('файл остатки'!$A$5:$CX$265,MATCH(BP$2,'файл остатки'!$A$5:$A$228,0),MATCH($B85,'файл остатки'!$A$5:$CX$5,0))),INDEX('файл остатки'!$A$100:$CX$265,MATCH(BN$3,'файл остатки'!$A$100:$A$228,0),MATCH($B85,'файл остатки'!$A$5:$CX$5,0)),INDEX('файл остатки'!$A$5:$CX$265,MATCH(BP$2,'файл остатки'!$A$5:$A$228,0),MATCH($B85,'файл остатки'!$A$5:$CX$5,0)))</f>
        <v>#N/A</v>
      </c>
      <c r="BQ85" s="225" t="e">
        <f>INDEX('файл остатки'!$A$5:$CX$265,MATCH($H$1,'файл остатки'!$A$5:$A$228,0),MATCH($B85,'файл остатки'!$A$5:$CX$5,0))</f>
        <v>#N/A</v>
      </c>
      <c r="BR85" s="254" t="e">
        <f>IF(BN$3='файл остатки'!$B$1,INDEX('файл остатки'!$A$5:$CX$265,MATCH($C$1,'файл остатки'!$A$5:$A$228,0),MATCH($B85,'файл остатки'!$A$5:$CX$5,0)),BL85+BM85-BN85-BP85)</f>
        <v>#N/A</v>
      </c>
      <c r="BS85" s="230"/>
      <c r="BT85" s="229" t="e">
        <f t="shared" si="14"/>
        <v>#N/A</v>
      </c>
      <c r="BU85" s="155" t="e">
        <f>-(BT82+BT83+BT84+BT85)/'планирование суточное'!$K$112</f>
        <v>#N/A</v>
      </c>
      <c r="BV85" s="247" t="e">
        <f>IF(ISERROR(INDEX('файл остатки'!$A$5:$CX$265,MATCH(BV$2,'файл остатки'!$A$5:$A$228,0),MATCH($B85,'файл остатки'!$A$5:$CX$5,0))),INDEX('файл остатки'!$A$100:$CX$265,MATCH(BT$3,'файл остатки'!$A$100:$A$228,0),MATCH($B85,'файл остатки'!$A$5:$CX$5,0)),INDEX('файл остатки'!$A$5:$CX$265,MATCH(BV$2,'файл остатки'!$A$5:$A$228,0),MATCH($B85,'файл остатки'!$A$5:$CX$5,0)))</f>
        <v>#N/A</v>
      </c>
      <c r="BW85" s="225" t="e">
        <f>INDEX('файл остатки'!$A$5:$CX$265,MATCH($H$1,'файл остатки'!$A$5:$A$228,0),MATCH($B85,'файл остатки'!$A$5:$CX$5,0))</f>
        <v>#N/A</v>
      </c>
      <c r="BX85" s="254" t="e">
        <f>IF(BT$3='файл остатки'!$B$1,INDEX('файл остатки'!$A$5:$CX$265,MATCH($C$1,'файл остатки'!$A$5:$A$228,0),MATCH($B85,'файл остатки'!$A$5:$CX$5,0)),BR85+BS85-BT85-BV85)</f>
        <v>#N/A</v>
      </c>
      <c r="BY85" s="230"/>
      <c r="BZ85" s="229" t="e">
        <f t="shared" si="15"/>
        <v>#N/A</v>
      </c>
      <c r="CA85" s="155" t="e">
        <f>-(BZ82+BZ83+BZ84+BZ85)/'планирование суточное'!$K$112</f>
        <v>#N/A</v>
      </c>
      <c r="CB85" s="247" t="e">
        <f>IF(ISERROR(INDEX('файл остатки'!$A$5:$CX$265,MATCH(CB$2,'файл остатки'!$A$5:$A$228,0),MATCH($B85,'файл остатки'!$A$5:$CX$5,0))),INDEX('файл остатки'!$A$100:$CX$265,MATCH(BZ$3,'файл остатки'!$A$100:$A$228,0),MATCH($B85,'файл остатки'!$A$5:$CX$5,0)),INDEX('файл остатки'!$A$5:$CX$265,MATCH(CB$2,'файл остатки'!$A$5:$A$228,0),MATCH($B85,'файл остатки'!$A$5:$CX$5,0)))</f>
        <v>#N/A</v>
      </c>
      <c r="CC85" s="225" t="e">
        <f>INDEX('файл остатки'!$A$5:$CX$265,MATCH($H$1,'файл остатки'!$A$5:$A$228,0),MATCH($B85,'файл остатки'!$A$5:$CX$5,0))</f>
        <v>#N/A</v>
      </c>
      <c r="CD85" s="254" t="e">
        <f>IF(BZ$3='файл остатки'!$B$1,INDEX('файл остатки'!$A$5:$CX$265,MATCH($C$1,'файл остатки'!$A$5:$A$228,0),MATCH($B85,'файл остатки'!$A$5:$CX$5,0)),BX85+BY85-BZ85-CB85)</f>
        <v>#N/A</v>
      </c>
      <c r="CE85" s="230"/>
      <c r="CH85" s="229">
        <f t="shared" si="16"/>
        <v>-119</v>
      </c>
      <c r="CI85" s="155">
        <f>-(CH82+CH84+CH85)/'планирование суточное'!$K$112</f>
        <v>12.2128</v>
      </c>
      <c r="CJ85" s="229" t="e">
        <f t="shared" si="17"/>
        <v>#N/A</v>
      </c>
      <c r="CK85" s="155" t="e">
        <f>-(CJ82+CJ84+CJ85)/'планирование суточное'!$K$112</f>
        <v>#N/A</v>
      </c>
      <c r="CO85" s="235" t="e">
        <f>+INDEX('файл остатки'!$A$5:$CX$265,MATCH(CO$2,'файл остатки'!$A$5:$A$228,0),MATCH($B85,'файл остатки'!$A$5:$CX$5,0))</f>
        <v>#N/A</v>
      </c>
    </row>
    <row r="86" spans="1:93" ht="24" customHeight="1">
      <c r="A86" s="155"/>
      <c r="B86" s="233"/>
      <c r="C86" s="257"/>
      <c r="D86" s="261"/>
      <c r="E86" s="229">
        <v>0</v>
      </c>
      <c r="F86" s="220"/>
      <c r="G86" s="247"/>
      <c r="H86" s="225"/>
      <c r="I86" s="254"/>
      <c r="J86" s="230"/>
      <c r="K86" s="229"/>
      <c r="L86" s="220"/>
      <c r="M86" s="247"/>
      <c r="N86" s="225"/>
      <c r="O86" s="254"/>
      <c r="P86" s="230"/>
      <c r="Q86" s="229">
        <v>0</v>
      </c>
      <c r="R86" s="220"/>
      <c r="S86" s="247"/>
      <c r="T86" s="225"/>
      <c r="U86" s="254"/>
      <c r="V86" s="230"/>
      <c r="W86" s="229"/>
      <c r="X86" s="220"/>
      <c r="Y86" s="247"/>
      <c r="Z86" s="225"/>
      <c r="AA86" s="254"/>
      <c r="AB86" s="230"/>
      <c r="AC86" s="229"/>
      <c r="AD86" s="220"/>
      <c r="AE86" s="247"/>
      <c r="AF86" s="225"/>
      <c r="AG86" s="254"/>
      <c r="AH86" s="230"/>
      <c r="AI86" s="229"/>
      <c r="AJ86" s="220"/>
      <c r="AK86" s="247"/>
      <c r="AL86" s="225"/>
      <c r="AM86" s="254"/>
      <c r="AN86" s="230"/>
      <c r="AO86" s="229"/>
      <c r="AP86" s="220"/>
      <c r="AQ86" s="247"/>
      <c r="AR86" s="225"/>
      <c r="AS86" s="254"/>
      <c r="AT86" s="230"/>
      <c r="AU86" s="229"/>
      <c r="AV86" s="220"/>
      <c r="AW86" s="247"/>
      <c r="AX86" s="225"/>
      <c r="AY86" s="254"/>
      <c r="AZ86" s="230"/>
      <c r="BA86" s="229"/>
      <c r="BB86" s="220"/>
      <c r="BC86" s="247"/>
      <c r="BD86" s="225"/>
      <c r="BE86" s="254"/>
      <c r="BF86" s="230"/>
      <c r="BG86" s="229"/>
      <c r="BH86" s="220"/>
      <c r="BI86" s="247"/>
      <c r="BJ86" s="225"/>
      <c r="BK86" s="225"/>
      <c r="BL86" s="254"/>
      <c r="BM86" s="230"/>
      <c r="BN86" s="229"/>
      <c r="BO86" s="220"/>
      <c r="BP86" s="247"/>
      <c r="BQ86" s="225"/>
      <c r="BR86" s="254"/>
      <c r="BS86" s="230"/>
      <c r="BT86" s="229"/>
      <c r="BU86" s="220"/>
      <c r="BV86" s="247"/>
      <c r="BW86" s="225"/>
      <c r="BX86" s="254"/>
      <c r="BY86" s="230"/>
      <c r="BZ86" s="229"/>
      <c r="CA86" s="220"/>
      <c r="CB86" s="247"/>
      <c r="CC86" s="225"/>
      <c r="CD86" s="254"/>
      <c r="CE86" s="230"/>
      <c r="CH86" s="229"/>
      <c r="CI86" s="220"/>
      <c r="CJ86" s="229"/>
      <c r="CK86" s="220"/>
      <c r="CO86" s="235"/>
    </row>
    <row r="87" spans="1:93" s="224" customFormat="1" ht="24" customHeight="1">
      <c r="C87" s="227"/>
      <c r="D87" s="221"/>
      <c r="E87" s="227"/>
      <c r="F87" s="263"/>
      <c r="G87" s="220"/>
      <c r="H87" s="220"/>
      <c r="I87" s="220"/>
      <c r="J87" s="228"/>
      <c r="K87" s="227"/>
      <c r="L87" s="263"/>
      <c r="M87" s="220"/>
      <c r="N87" s="220"/>
      <c r="O87" s="220"/>
      <c r="P87" s="228"/>
      <c r="Q87" s="227"/>
      <c r="R87" s="263"/>
      <c r="S87" s="220"/>
      <c r="T87" s="220"/>
      <c r="U87" s="220"/>
      <c r="V87" s="228"/>
      <c r="W87" s="227"/>
      <c r="X87" s="263"/>
      <c r="Y87" s="220"/>
      <c r="Z87" s="220"/>
      <c r="AA87" s="220"/>
      <c r="AB87" s="228"/>
      <c r="AC87" s="227"/>
      <c r="AD87" s="263"/>
      <c r="AE87" s="220"/>
      <c r="AF87" s="220"/>
      <c r="AG87" s="220"/>
      <c r="AH87" s="228"/>
      <c r="AI87" s="227"/>
      <c r="AJ87" s="263"/>
      <c r="AK87" s="220"/>
      <c r="AL87" s="220"/>
      <c r="AM87" s="220"/>
      <c r="AN87" s="228"/>
      <c r="AO87" s="227"/>
      <c r="AP87" s="263"/>
      <c r="AQ87" s="220"/>
      <c r="AR87" s="220"/>
      <c r="AS87" s="220"/>
      <c r="AT87" s="228"/>
      <c r="AU87" s="227"/>
      <c r="AV87" s="263"/>
      <c r="AW87" s="220"/>
      <c r="AX87" s="220"/>
      <c r="AY87" s="220"/>
      <c r="AZ87" s="228"/>
      <c r="BA87" s="227"/>
      <c r="BB87" s="263"/>
      <c r="BC87" s="220"/>
      <c r="BD87" s="220"/>
      <c r="BE87" s="220"/>
      <c r="BF87" s="228"/>
      <c r="BG87" s="227"/>
      <c r="BH87" s="263"/>
      <c r="BI87" s="220"/>
      <c r="BJ87" s="220"/>
      <c r="BK87" s="220"/>
      <c r="BL87" s="220"/>
      <c r="BM87" s="228"/>
      <c r="BN87" s="227"/>
      <c r="BO87" s="263"/>
      <c r="BP87" s="220"/>
      <c r="BQ87" s="220"/>
      <c r="BR87" s="220"/>
      <c r="BS87" s="228"/>
      <c r="BT87" s="227"/>
      <c r="BU87" s="263"/>
      <c r="BV87" s="220"/>
      <c r="BW87" s="220"/>
      <c r="BX87" s="220"/>
      <c r="BY87" s="228"/>
      <c r="BZ87" s="227"/>
      <c r="CA87" s="263"/>
      <c r="CB87" s="220"/>
      <c r="CC87" s="220"/>
      <c r="CD87" s="220"/>
      <c r="CE87" s="228"/>
      <c r="CH87" s="229"/>
      <c r="CI87" s="263"/>
      <c r="CJ87" s="229"/>
      <c r="CK87" s="263"/>
      <c r="CO87" s="235"/>
    </row>
    <row r="88" spans="1:93" ht="24" customHeight="1">
      <c r="A88" s="155" t="s">
        <v>19</v>
      </c>
      <c r="B88" s="233" t="s">
        <v>17</v>
      </c>
      <c r="C88" s="257" t="e">
        <f>INDEX('файл остатки'!$A$5:$CX$265,MATCH($C$1,'файл остатки'!$A$5:$A$228,0),MATCH(B88,'файл остатки'!$A$5:$CX$5,0))</f>
        <v>#N/A</v>
      </c>
      <c r="D88" s="261"/>
      <c r="E88" s="229">
        <v>-500</v>
      </c>
      <c r="F88" s="220"/>
      <c r="G88" s="247" t="e">
        <f>IF(ISERROR(INDEX('файл остатки'!$A$5:$CX$265,MATCH(G$2,'файл остатки'!$A$5:$A$228,0),MATCH($B88,'файл остатки'!$A$5:$CX$5,0))),INDEX('файл остатки'!$A$100:$CX$265,MATCH(E$3,'файл остатки'!$A$100:$A$228,0),MATCH($B88,'файл остатки'!$A$5:$CX$5,0)),INDEX('файл остатки'!$A$5:$CX$265,MATCH(G$2,'файл остатки'!$A$5:$A$228,0),MATCH($B88,'файл остатки'!$A$5:$CX$5,0)))</f>
        <v>#N/A</v>
      </c>
      <c r="H88" s="225" t="e">
        <f>INDEX('файл остатки'!$A$5:$CX$265,MATCH($H$1,'файл остатки'!$A$5:$A$228,0),MATCH($B88,'файл остатки'!$A$5:$CX$5,0))</f>
        <v>#N/A</v>
      </c>
      <c r="I88" s="254" t="e">
        <f>IF(E$3='файл остатки'!$B$1,INDEX('файл остатки'!$A$5:$CX$265,MATCH($C$1,'файл остатки'!$A$5:$A$228,0),MATCH($B88,'файл остатки'!$A$5:$CX$5,0)),C88+D88-E88-G88)</f>
        <v>#N/A</v>
      </c>
      <c r="J88" s="230"/>
      <c r="K88" s="229"/>
      <c r="L88" s="220"/>
      <c r="M88" s="247" t="e">
        <f>IF(ISERROR(INDEX('файл остатки'!$A$5:$CX$265,MATCH(M$2,'файл остатки'!$A$5:$A$228,0),MATCH($B88,'файл остатки'!$A$5:$CX$5,0))),INDEX('файл остатки'!$A$100:$CX$265,MATCH(K$3,'файл остатки'!$A$100:$A$228,0),MATCH($B88,'файл остатки'!$A$5:$CX$5,0)),INDEX('файл остатки'!$A$5:$CX$265,MATCH(M$2,'файл остатки'!$A$5:$A$228,0),MATCH($B88,'файл остатки'!$A$5:$CX$5,0)))</f>
        <v>#N/A</v>
      </c>
      <c r="N88" s="225" t="e">
        <f>INDEX('файл остатки'!$A$5:$CX$265,MATCH($H$1,'файл остатки'!$A$5:$A$228,0),MATCH($B88,'файл остатки'!$A$5:$CX$5,0))</f>
        <v>#N/A</v>
      </c>
      <c r="O88" s="254" t="e">
        <f>IF(K$3='файл остатки'!$B$1,INDEX('файл остатки'!$A$5:$CX$265,MATCH($C$1,'файл остатки'!$A$5:$A$228,0),MATCH($B88,'файл остатки'!$A$5:$CX$5,0)),I88+J88-K88-M88)</f>
        <v>#N/A</v>
      </c>
      <c r="P88" s="230"/>
      <c r="Q88" s="229">
        <v>-900</v>
      </c>
      <c r="R88" s="220"/>
      <c r="S88" s="247" t="e">
        <f>IF(ISERROR(INDEX('файл остатки'!$A$5:$CX$265,MATCH(S$2,'файл остатки'!$A$5:$A$228,0),MATCH($B88,'файл остатки'!$A$5:$CX$5,0))),INDEX('файл остатки'!$A$100:$CX$265,MATCH(Q$3,'файл остатки'!$A$100:$A$228,0),MATCH($B88,'файл остатки'!$A$5:$CX$5,0)),INDEX('файл остатки'!$A$5:$CX$265,MATCH(S$2,'файл остатки'!$A$5:$A$228,0),MATCH($B88,'файл остатки'!$A$5:$CX$5,0)))</f>
        <v>#N/A</v>
      </c>
      <c r="T88" s="225" t="e">
        <f>INDEX('файл остатки'!$A$5:$CX$265,MATCH($H$1,'файл остатки'!$A$5:$A$228,0),MATCH($B88,'файл остатки'!$A$5:$CX$5,0))</f>
        <v>#N/A</v>
      </c>
      <c r="U88" s="254" t="e">
        <f>IF(Q$3='файл остатки'!$B$1,INDEX('файл остатки'!$A$5:$CX$265,MATCH($C$1,'файл остатки'!$A$5:$A$228,0),MATCH($B88,'файл остатки'!$A$5:$CX$5,0)),O88+P88-Q88-S88)</f>
        <v>#N/A</v>
      </c>
      <c r="V88" s="230"/>
      <c r="W88" s="229">
        <v>-1000</v>
      </c>
      <c r="X88" s="220"/>
      <c r="Y88" s="247" t="e">
        <f>IF(ISERROR(INDEX('файл остатки'!$A$5:$CX$265,MATCH(Y$2,'файл остатки'!$A$5:$A$228,0),MATCH($B88,'файл остатки'!$A$5:$CX$5,0))),INDEX('файл остатки'!$A$100:$CX$265,MATCH(W$3,'файл остатки'!$A$100:$A$228,0),MATCH($B88,'файл остатки'!$A$5:$CX$5,0)),INDEX('файл остатки'!$A$5:$CX$265,MATCH(Y$2,'файл остатки'!$A$5:$A$228,0),MATCH($B88,'файл остатки'!$A$5:$CX$5,0)))</f>
        <v>#N/A</v>
      </c>
      <c r="Z88" s="225" t="e">
        <f>INDEX('файл остатки'!$A$5:$CX$265,MATCH($H$1,'файл остатки'!$A$5:$A$228,0),MATCH($B88,'файл остатки'!$A$5:$CX$5,0))</f>
        <v>#N/A</v>
      </c>
      <c r="AA88" s="254" t="e">
        <f>IF(W$3='файл остатки'!$B$1,INDEX('файл остатки'!$A$5:$CX$265,MATCH($C$1,'файл остатки'!$A$5:$A$228,0),MATCH($B88,'файл остатки'!$A$5:$CX$5,0)),U88+V88-W88-Y88)</f>
        <v>#N/A</v>
      </c>
      <c r="AB88" s="230"/>
      <c r="AC88" s="229"/>
      <c r="AD88" s="220"/>
      <c r="AE88" s="247" t="e">
        <f>IF(ISERROR(INDEX('файл остатки'!$A$5:$CX$265,MATCH(AE$2,'файл остатки'!$A$5:$A$228,0),MATCH($B88,'файл остатки'!$A$5:$CX$5,0))),INDEX('файл остатки'!$A$100:$CX$265,MATCH(AC$3,'файл остатки'!$A$100:$A$228,0),MATCH($B88,'файл остатки'!$A$5:$CX$5,0)),INDEX('файл остатки'!$A$5:$CX$265,MATCH(AE$2,'файл остатки'!$A$5:$A$228,0),MATCH($B88,'файл остатки'!$A$5:$CX$5,0)))</f>
        <v>#N/A</v>
      </c>
      <c r="AF88" s="225" t="e">
        <f>INDEX('файл остатки'!$A$5:$CX$265,MATCH($H$1,'файл остатки'!$A$5:$A$228,0),MATCH($B88,'файл остатки'!$A$5:$CX$5,0))</f>
        <v>#N/A</v>
      </c>
      <c r="AG88" s="254" t="e">
        <f>IF(AC$3='файл остатки'!$B$1,INDEX('файл остатки'!$A$5:$CX$265,MATCH($C$1,'файл остатки'!$A$5:$A$228,0),MATCH($B88,'файл остатки'!$A$5:$CX$5,0)),AA88+AB88-AC88-AE88)</f>
        <v>#N/A</v>
      </c>
      <c r="AH88" s="230"/>
      <c r="AI88" s="229"/>
      <c r="AJ88" s="220"/>
      <c r="AK88" s="247" t="e">
        <f>IF(ISERROR(INDEX('файл остатки'!$A$5:$CX$265,MATCH(AK$2,'файл остатки'!$A$5:$A$228,0),MATCH($B88,'файл остатки'!$A$5:$CX$5,0))),INDEX('файл остатки'!$A$100:$CX$265,MATCH(AI$3,'файл остатки'!$A$100:$A$228,0),MATCH($B88,'файл остатки'!$A$5:$CX$5,0)),INDEX('файл остатки'!$A$5:$CX$265,MATCH(AK$2,'файл остатки'!$A$5:$A$228,0),MATCH($B88,'файл остатки'!$A$5:$CX$5,0)))</f>
        <v>#N/A</v>
      </c>
      <c r="AL88" s="225" t="e">
        <f>INDEX('файл остатки'!$A$5:$CX$265,MATCH($H$1,'файл остатки'!$A$5:$A$228,0),MATCH($B88,'файл остатки'!$A$5:$CX$5,0))</f>
        <v>#N/A</v>
      </c>
      <c r="AM88" s="254" t="e">
        <f>IF(AI$3='файл остатки'!$B$1,INDEX('файл остатки'!$A$5:$CX$265,MATCH($C$1,'файл остатки'!$A$5:$A$228,0),MATCH($B88,'файл остатки'!$A$5:$CX$5,0)),AG88+AH88-AI88-AK88)</f>
        <v>#N/A</v>
      </c>
      <c r="AN88" s="230"/>
      <c r="AO88" s="229">
        <v>-1000</v>
      </c>
      <c r="AP88" s="220"/>
      <c r="AQ88" s="247" t="e">
        <f>IF(ISERROR(INDEX('файл остатки'!$A$5:$CX$265,MATCH(AQ$2,'файл остатки'!$A$5:$A$228,0),MATCH($B88,'файл остатки'!$A$5:$CX$5,0))),INDEX('файл остатки'!$A$100:$CX$265,MATCH(AO$3,'файл остатки'!$A$100:$A$228,0),MATCH($B88,'файл остатки'!$A$5:$CX$5,0)),INDEX('файл остатки'!$A$5:$CX$265,MATCH(AQ$2,'файл остатки'!$A$5:$A$228,0),MATCH($B88,'файл остатки'!$A$5:$CX$5,0)))</f>
        <v>#N/A</v>
      </c>
      <c r="AR88" s="225" t="e">
        <f>INDEX('файл остатки'!$A$5:$CX$265,MATCH($H$1,'файл остатки'!$A$5:$A$228,0),MATCH($B88,'файл остатки'!$A$5:$CX$5,0))</f>
        <v>#N/A</v>
      </c>
      <c r="AS88" s="254" t="e">
        <f>IF(AO$3='файл остатки'!$B$1,INDEX('файл остатки'!$A$5:$CX$265,MATCH($C$1,'файл остатки'!$A$5:$A$228,0),MATCH($B88,'файл остатки'!$A$5:$CX$5,0)),AM88+AN88-AO88-AQ88)</f>
        <v>#N/A</v>
      </c>
      <c r="AT88" s="230"/>
      <c r="AU88" s="229"/>
      <c r="AV88" s="220"/>
      <c r="AW88" s="247" t="e">
        <f>IF(ISERROR(INDEX('файл остатки'!$A$5:$CX$265,MATCH(AW$2,'файл остатки'!$A$5:$A$228,0),MATCH($B88,'файл остатки'!$A$5:$CX$5,0))),INDEX('файл остатки'!$A$100:$CX$265,MATCH(AU$3,'файл остатки'!$A$100:$A$228,0),MATCH($B88,'файл остатки'!$A$5:$CX$5,0)),INDEX('файл остатки'!$A$5:$CX$265,MATCH(AW$2,'файл остатки'!$A$5:$A$228,0),MATCH($B88,'файл остатки'!$A$5:$CX$5,0)))</f>
        <v>#N/A</v>
      </c>
      <c r="AX88" s="225" t="e">
        <f>INDEX('файл остатки'!$A$5:$CX$265,MATCH($H$1,'файл остатки'!$A$5:$A$228,0),MATCH($B88,'файл остатки'!$A$5:$CX$5,0))</f>
        <v>#N/A</v>
      </c>
      <c r="AY88" s="254" t="e">
        <f>IF(AU$3='файл остатки'!$B$1,INDEX('файл остатки'!$A$5:$CX$265,MATCH($C$1,'файл остатки'!$A$5:$A$228,0),MATCH($B88,'файл остатки'!$A$5:$CX$5,0)),AS88+AT88-AU88-AW88)</f>
        <v>#N/A</v>
      </c>
      <c r="AZ88" s="230"/>
      <c r="BA88" s="229"/>
      <c r="BB88" s="220"/>
      <c r="BC88" s="247" t="e">
        <f>IF(ISERROR(INDEX('файл остатки'!$A$5:$CX$265,MATCH(BC$2,'файл остатки'!$A$5:$A$228,0),MATCH($B88,'файл остатки'!$A$5:$CX$5,0))),INDEX('файл остатки'!$A$100:$CX$265,MATCH(BA$3,'файл остатки'!$A$100:$A$228,0),MATCH($B88,'файл остатки'!$A$5:$CX$5,0)),INDEX('файл остатки'!$A$5:$CX$265,MATCH(BC$2,'файл остатки'!$A$5:$A$228,0),MATCH($B88,'файл остатки'!$A$5:$CX$5,0)))</f>
        <v>#N/A</v>
      </c>
      <c r="BD88" s="225" t="e">
        <f>INDEX('файл остатки'!$A$5:$CX$265,MATCH($H$1,'файл остатки'!$A$5:$A$228,0),MATCH($B88,'файл остатки'!$A$5:$CX$5,0))</f>
        <v>#N/A</v>
      </c>
      <c r="BE88" s="254" t="e">
        <f>IF(BA$3='файл остатки'!$B$1,INDEX('файл остатки'!$A$5:$CX$265,MATCH($C$1,'файл остатки'!$A$5:$A$228,0),MATCH($B88,'файл остатки'!$A$5:$CX$5,0)),AY88+AZ88-BA88-BC88)</f>
        <v>#N/A</v>
      </c>
      <c r="BF88" s="230"/>
      <c r="BG88" s="229">
        <v>-1000</v>
      </c>
      <c r="BH88" s="220"/>
      <c r="BI88" s="247" t="e">
        <f>IF(ISERROR(INDEX('файл остатки'!$A$5:$CX$265,MATCH(BI$2,'файл остатки'!$A$5:$A$228,0),MATCH($B88,'файл остатки'!$A$5:$CX$5,0))),INDEX('файл остатки'!$A$100:$CX$265,MATCH(BG$3,'файл остатки'!$A$100:$A$228,0),MATCH($B88,'файл остатки'!$A$5:$CX$5,0)),INDEX('файл остатки'!$A$5:$CX$265,MATCH(BI$2,'файл остатки'!$A$5:$A$228,0),MATCH($B88,'файл остатки'!$A$5:$CX$5,0)))</f>
        <v>#N/A</v>
      </c>
      <c r="BJ88" s="225" t="e">
        <f>INDEX('файл остатки'!$A$5:$CX$265,MATCH($H$1,'файл остатки'!$A$5:$A$228,0),MATCH($B88,'файл остатки'!$A$5:$CX$5,0))</f>
        <v>#N/A</v>
      </c>
      <c r="BK88" s="225" t="e">
        <f t="shared" si="12"/>
        <v>#N/A</v>
      </c>
      <c r="BL88" s="254" t="e">
        <f>IF(BG$3='файл остатки'!$B$1,INDEX('файл остатки'!$A$5:$CX$265,MATCH($C$1,'файл остатки'!$A$5:$A$228,0),MATCH($B88,'файл остатки'!$A$5:$CX$5,0)),BE88+BF88-BG88-BI88)</f>
        <v>#N/A</v>
      </c>
      <c r="BM88" s="230"/>
      <c r="BN88" s="229" t="e">
        <f t="shared" si="13"/>
        <v>#N/A</v>
      </c>
      <c r="BO88" s="220"/>
      <c r="BP88" s="247" t="e">
        <f>IF(ISERROR(INDEX('файл остатки'!$A$5:$CX$265,MATCH(BP$2,'файл остатки'!$A$5:$A$228,0),MATCH($B88,'файл остатки'!$A$5:$CX$5,0))),INDEX('файл остатки'!$A$100:$CX$265,MATCH(BN$3,'файл остатки'!$A$100:$A$228,0),MATCH($B88,'файл остатки'!$A$5:$CX$5,0)),INDEX('файл остатки'!$A$5:$CX$265,MATCH(BP$2,'файл остатки'!$A$5:$A$228,0),MATCH($B88,'файл остатки'!$A$5:$CX$5,0)))</f>
        <v>#N/A</v>
      </c>
      <c r="BQ88" s="225" t="e">
        <f>INDEX('файл остатки'!$A$5:$CX$265,MATCH($H$1,'файл остатки'!$A$5:$A$228,0),MATCH($B88,'файл остатки'!$A$5:$CX$5,0))</f>
        <v>#N/A</v>
      </c>
      <c r="BR88" s="254" t="e">
        <f>IF(BN$3='файл остатки'!$B$1,INDEX('файл остатки'!$A$5:$CX$265,MATCH($C$1,'файл остатки'!$A$5:$A$228,0),MATCH($B88,'файл остатки'!$A$5:$CX$5,0)),BL88+BM88-BN88-BP88)</f>
        <v>#N/A</v>
      </c>
      <c r="BS88" s="230"/>
      <c r="BT88" s="229" t="e">
        <f t="shared" si="14"/>
        <v>#N/A</v>
      </c>
      <c r="BU88" s="220"/>
      <c r="BV88" s="247" t="e">
        <f>IF(ISERROR(INDEX('файл остатки'!$A$5:$CX$265,MATCH(BV$2,'файл остатки'!$A$5:$A$228,0),MATCH($B88,'файл остатки'!$A$5:$CX$5,0))),INDEX('файл остатки'!$A$100:$CX$265,MATCH(BT$3,'файл остатки'!$A$100:$A$228,0),MATCH($B88,'файл остатки'!$A$5:$CX$5,0)),INDEX('файл остатки'!$A$5:$CX$265,MATCH(BV$2,'файл остатки'!$A$5:$A$228,0),MATCH($B88,'файл остатки'!$A$5:$CX$5,0)))</f>
        <v>#N/A</v>
      </c>
      <c r="BW88" s="225" t="e">
        <f>INDEX('файл остатки'!$A$5:$CX$265,MATCH($H$1,'файл остатки'!$A$5:$A$228,0),MATCH($B88,'файл остатки'!$A$5:$CX$5,0))</f>
        <v>#N/A</v>
      </c>
      <c r="BX88" s="254" t="e">
        <f>IF(BT$3='файл остатки'!$B$1,INDEX('файл остатки'!$A$5:$CX$265,MATCH($C$1,'файл остатки'!$A$5:$A$228,0),MATCH($B88,'файл остатки'!$A$5:$CX$5,0)),BR88+BS88-BT88-BV88)</f>
        <v>#N/A</v>
      </c>
      <c r="BY88" s="230"/>
      <c r="BZ88" s="229" t="e">
        <f t="shared" si="15"/>
        <v>#N/A</v>
      </c>
      <c r="CA88" s="220"/>
      <c r="CB88" s="247" t="e">
        <f>IF(ISERROR(INDEX('файл остатки'!$A$5:$CX$265,MATCH(CB$2,'файл остатки'!$A$5:$A$228,0),MATCH($B88,'файл остатки'!$A$5:$CX$5,0))),INDEX('файл остатки'!$A$100:$CX$265,MATCH(BZ$3,'файл остатки'!$A$100:$A$228,0),MATCH($B88,'файл остатки'!$A$5:$CX$5,0)),INDEX('файл остатки'!$A$5:$CX$265,MATCH(CB$2,'файл остатки'!$A$5:$A$228,0),MATCH($B88,'файл остатки'!$A$5:$CX$5,0)))</f>
        <v>#N/A</v>
      </c>
      <c r="CC88" s="225" t="e">
        <f>INDEX('файл остатки'!$A$5:$CX$265,MATCH($H$1,'файл остатки'!$A$5:$A$228,0),MATCH($B88,'файл остатки'!$A$5:$CX$5,0))</f>
        <v>#N/A</v>
      </c>
      <c r="CD88" s="254" t="e">
        <f>IF(BZ$3='файл остатки'!$B$1,INDEX('файл остатки'!$A$5:$CX$265,MATCH($C$1,'файл остатки'!$A$5:$A$228,0),MATCH($B88,'файл остатки'!$A$5:$CX$5,0)),BX88+BY88-BZ88-CB88)</f>
        <v>#N/A</v>
      </c>
      <c r="CE88" s="230"/>
      <c r="CH88" s="229">
        <f t="shared" si="16"/>
        <v>-4400</v>
      </c>
      <c r="CI88" s="220"/>
      <c r="CJ88" s="229" t="e">
        <f t="shared" si="17"/>
        <v>#N/A</v>
      </c>
      <c r="CK88" s="220"/>
      <c r="CO88" s="235" t="e">
        <f>+INDEX('файл остатки'!$A$5:$CX$265,MATCH(CO$2,'файл остатки'!$A$5:$A$228,0),MATCH($B88,'файл остатки'!$A$5:$CX$5,0))</f>
        <v>#N/A</v>
      </c>
    </row>
    <row r="89" spans="1:93" ht="24" customHeight="1">
      <c r="A89" s="155" t="s">
        <v>19</v>
      </c>
      <c r="B89" s="233" t="s">
        <v>130</v>
      </c>
      <c r="C89" s="257">
        <f>INDEX('файл остатки'!$A$5:$CX$265,MATCH($C$1,'файл остатки'!$A$5:$A$228,0),MATCH(B89,'файл остатки'!$A$5:$CX$5,0))</f>
        <v>66</v>
      </c>
      <c r="D89" s="261"/>
      <c r="E89" s="229"/>
      <c r="F89" s="220"/>
      <c r="G89" s="247" t="e">
        <f>IF(ISERROR(INDEX('файл остатки'!$A$5:$CX$265,MATCH(G$2,'файл остатки'!$A$5:$A$228,0),MATCH($B89,'файл остатки'!$A$5:$CX$5,0))),INDEX('файл остатки'!$A$100:$CX$265,MATCH(E$3,'файл остатки'!$A$100:$A$228,0),MATCH($B89,'файл остатки'!$A$5:$CX$5,0)),INDEX('файл остатки'!$A$5:$CX$265,MATCH(G$2,'файл остатки'!$A$5:$A$228,0),MATCH($B89,'файл остатки'!$A$5:$CX$5,0)))</f>
        <v>#N/A</v>
      </c>
      <c r="H89" s="225">
        <f>INDEX('файл остатки'!$A$5:$CX$265,MATCH($H$1,'файл остатки'!$A$5:$A$228,0),MATCH($B89,'файл остатки'!$A$5:$CX$5,0))</f>
        <v>240.85714285714289</v>
      </c>
      <c r="I89" s="254" t="e">
        <f>IF(E$3='файл остатки'!$B$1,INDEX('файл остатки'!$A$5:$CX$265,MATCH($C$1,'файл остатки'!$A$5:$A$228,0),MATCH($B89,'файл остатки'!$A$5:$CX$5,0)),C89+D89-E89-G89)</f>
        <v>#N/A</v>
      </c>
      <c r="J89" s="230"/>
      <c r="K89" s="229"/>
      <c r="L89" s="220"/>
      <c r="M89" s="247" t="e">
        <f>IF(ISERROR(INDEX('файл остатки'!$A$5:$CX$265,MATCH(M$2,'файл остатки'!$A$5:$A$228,0),MATCH($B89,'файл остатки'!$A$5:$CX$5,0))),INDEX('файл остатки'!$A$100:$CX$265,MATCH(K$3,'файл остатки'!$A$100:$A$228,0),MATCH($B89,'файл остатки'!$A$5:$CX$5,0)),INDEX('файл остатки'!$A$5:$CX$265,MATCH(M$2,'файл остатки'!$A$5:$A$228,0),MATCH($B89,'файл остатки'!$A$5:$CX$5,0)))</f>
        <v>#N/A</v>
      </c>
      <c r="N89" s="225">
        <f>INDEX('файл остатки'!$A$5:$CX$265,MATCH($H$1,'файл остатки'!$A$5:$A$228,0),MATCH($B89,'файл остатки'!$A$5:$CX$5,0))</f>
        <v>240.85714285714289</v>
      </c>
      <c r="O89" s="254" t="e">
        <f>IF(K$3='файл остатки'!$B$1,INDEX('файл остатки'!$A$5:$CX$265,MATCH($C$1,'файл остатки'!$A$5:$A$228,0),MATCH($B89,'файл остатки'!$A$5:$CX$5,0)),I89+J89-K89-M89)</f>
        <v>#N/A</v>
      </c>
      <c r="P89" s="230"/>
      <c r="Q89" s="229"/>
      <c r="R89" s="220"/>
      <c r="S89" s="247" t="e">
        <f>IF(ISERROR(INDEX('файл остатки'!$A$5:$CX$265,MATCH(S$2,'файл остатки'!$A$5:$A$228,0),MATCH($B89,'файл остатки'!$A$5:$CX$5,0))),INDEX('файл остатки'!$A$100:$CX$265,MATCH(Q$3,'файл остатки'!$A$100:$A$228,0),MATCH($B89,'файл остатки'!$A$5:$CX$5,0)),INDEX('файл остатки'!$A$5:$CX$265,MATCH(S$2,'файл остатки'!$A$5:$A$228,0),MATCH($B89,'файл остатки'!$A$5:$CX$5,0)))</f>
        <v>#N/A</v>
      </c>
      <c r="T89" s="225">
        <f>INDEX('файл остатки'!$A$5:$CX$265,MATCH($H$1,'файл остатки'!$A$5:$A$228,0),MATCH($B89,'файл остатки'!$A$5:$CX$5,0))</f>
        <v>240.85714285714289</v>
      </c>
      <c r="U89" s="254" t="e">
        <f>IF(Q$3='файл остатки'!$B$1,INDEX('файл остатки'!$A$5:$CX$265,MATCH($C$1,'файл остатки'!$A$5:$A$228,0),MATCH($B89,'файл остатки'!$A$5:$CX$5,0)),O89+P89-Q89-S89)</f>
        <v>#N/A</v>
      </c>
      <c r="V89" s="230"/>
      <c r="W89" s="229"/>
      <c r="X89" s="220"/>
      <c r="Y89" s="247" t="e">
        <f>IF(ISERROR(INDEX('файл остатки'!$A$5:$CX$265,MATCH(Y$2,'файл остатки'!$A$5:$A$228,0),MATCH($B89,'файл остатки'!$A$5:$CX$5,0))),INDEX('файл остатки'!$A$100:$CX$265,MATCH(W$3,'файл остатки'!$A$100:$A$228,0),MATCH($B89,'файл остатки'!$A$5:$CX$5,0)),INDEX('файл остатки'!$A$5:$CX$265,MATCH(Y$2,'файл остатки'!$A$5:$A$228,0),MATCH($B89,'файл остатки'!$A$5:$CX$5,0)))</f>
        <v>#N/A</v>
      </c>
      <c r="Z89" s="225">
        <f>INDEX('файл остатки'!$A$5:$CX$265,MATCH($H$1,'файл остатки'!$A$5:$A$228,0),MATCH($B89,'файл остатки'!$A$5:$CX$5,0))</f>
        <v>240.85714285714289</v>
      </c>
      <c r="AA89" s="254" t="e">
        <f>IF(W$3='файл остатки'!$B$1,INDEX('файл остатки'!$A$5:$CX$265,MATCH($C$1,'файл остатки'!$A$5:$A$228,0),MATCH($B89,'файл остатки'!$A$5:$CX$5,0)),U89+V89-W89-Y89)</f>
        <v>#N/A</v>
      </c>
      <c r="AB89" s="230"/>
      <c r="AC89" s="229"/>
      <c r="AD89" s="220"/>
      <c r="AE89" s="247" t="e">
        <f>IF(ISERROR(INDEX('файл остатки'!$A$5:$CX$265,MATCH(AE$2,'файл остатки'!$A$5:$A$228,0),MATCH($B89,'файл остатки'!$A$5:$CX$5,0))),INDEX('файл остатки'!$A$100:$CX$265,MATCH(AC$3,'файл остатки'!$A$100:$A$228,0),MATCH($B89,'файл остатки'!$A$5:$CX$5,0)),INDEX('файл остатки'!$A$5:$CX$265,MATCH(AE$2,'файл остатки'!$A$5:$A$228,0),MATCH($B89,'файл остатки'!$A$5:$CX$5,0)))</f>
        <v>#N/A</v>
      </c>
      <c r="AF89" s="225">
        <f>INDEX('файл остатки'!$A$5:$CX$265,MATCH($H$1,'файл остатки'!$A$5:$A$228,0),MATCH($B89,'файл остатки'!$A$5:$CX$5,0))</f>
        <v>240.85714285714289</v>
      </c>
      <c r="AG89" s="254" t="e">
        <f>IF(AC$3='файл остатки'!$B$1,INDEX('файл остатки'!$A$5:$CX$265,MATCH($C$1,'файл остатки'!$A$5:$A$228,0),MATCH($B89,'файл остатки'!$A$5:$CX$5,0)),AA89+AB89-AC89-AE89)</f>
        <v>#N/A</v>
      </c>
      <c r="AH89" s="230"/>
      <c r="AI89" s="229"/>
      <c r="AJ89" s="220"/>
      <c r="AK89" s="247" t="e">
        <f>IF(ISERROR(INDEX('файл остатки'!$A$5:$CX$265,MATCH(AK$2,'файл остатки'!$A$5:$A$228,0),MATCH($B89,'файл остатки'!$A$5:$CX$5,0))),INDEX('файл остатки'!$A$100:$CX$265,MATCH(AI$3,'файл остатки'!$A$100:$A$228,0),MATCH($B89,'файл остатки'!$A$5:$CX$5,0)),INDEX('файл остатки'!$A$5:$CX$265,MATCH(AK$2,'файл остатки'!$A$5:$A$228,0),MATCH($B89,'файл остатки'!$A$5:$CX$5,0)))</f>
        <v>#N/A</v>
      </c>
      <c r="AL89" s="225">
        <f>INDEX('файл остатки'!$A$5:$CX$265,MATCH($H$1,'файл остатки'!$A$5:$A$228,0),MATCH($B89,'файл остатки'!$A$5:$CX$5,0))</f>
        <v>240.85714285714289</v>
      </c>
      <c r="AM89" s="254" t="e">
        <f>IF(AI$3='файл остатки'!$B$1,INDEX('файл остатки'!$A$5:$CX$265,MATCH($C$1,'файл остатки'!$A$5:$A$228,0),MATCH($B89,'файл остатки'!$A$5:$CX$5,0)),AG89+AH89-AI89-AK89)</f>
        <v>#N/A</v>
      </c>
      <c r="AN89" s="230"/>
      <c r="AO89" s="229">
        <v>-500</v>
      </c>
      <c r="AP89" s="220"/>
      <c r="AQ89" s="247" t="e">
        <f>IF(ISERROR(INDEX('файл остатки'!$A$5:$CX$265,MATCH(AQ$2,'файл остатки'!$A$5:$A$228,0),MATCH($B89,'файл остатки'!$A$5:$CX$5,0))),INDEX('файл остатки'!$A$100:$CX$265,MATCH(AO$3,'файл остатки'!$A$100:$A$228,0),MATCH($B89,'файл остатки'!$A$5:$CX$5,0)),INDEX('файл остатки'!$A$5:$CX$265,MATCH(AQ$2,'файл остатки'!$A$5:$A$228,0),MATCH($B89,'файл остатки'!$A$5:$CX$5,0)))</f>
        <v>#N/A</v>
      </c>
      <c r="AR89" s="225">
        <f>INDEX('файл остатки'!$A$5:$CX$265,MATCH($H$1,'файл остатки'!$A$5:$A$228,0),MATCH($B89,'файл остатки'!$A$5:$CX$5,0))</f>
        <v>240.85714285714289</v>
      </c>
      <c r="AS89" s="254" t="e">
        <f>IF(AO$3='файл остатки'!$B$1,INDEX('файл остатки'!$A$5:$CX$265,MATCH($C$1,'файл остатки'!$A$5:$A$228,0),MATCH($B89,'файл остатки'!$A$5:$CX$5,0)),AM89+AN89-AO89-AQ89)</f>
        <v>#N/A</v>
      </c>
      <c r="AT89" s="230"/>
      <c r="AU89" s="229"/>
      <c r="AV89" s="220"/>
      <c r="AW89" s="247" t="e">
        <f>IF(ISERROR(INDEX('файл остатки'!$A$5:$CX$265,MATCH(AW$2,'файл остатки'!$A$5:$A$228,0),MATCH($B89,'файл остатки'!$A$5:$CX$5,0))),INDEX('файл остатки'!$A$100:$CX$265,MATCH(AU$3,'файл остатки'!$A$100:$A$228,0),MATCH($B89,'файл остатки'!$A$5:$CX$5,0)),INDEX('файл остатки'!$A$5:$CX$265,MATCH(AW$2,'файл остатки'!$A$5:$A$228,0),MATCH($B89,'файл остатки'!$A$5:$CX$5,0)))</f>
        <v>#N/A</v>
      </c>
      <c r="AX89" s="225">
        <f>INDEX('файл остатки'!$A$5:$CX$265,MATCH($H$1,'файл остатки'!$A$5:$A$228,0),MATCH($B89,'файл остатки'!$A$5:$CX$5,0))</f>
        <v>240.85714285714289</v>
      </c>
      <c r="AY89" s="254" t="e">
        <f>IF(AU$3='файл остатки'!$B$1,INDEX('файл остатки'!$A$5:$CX$265,MATCH($C$1,'файл остатки'!$A$5:$A$228,0),MATCH($B89,'файл остатки'!$A$5:$CX$5,0)),AS89+AT89-AU89-AW89)</f>
        <v>#N/A</v>
      </c>
      <c r="AZ89" s="230"/>
      <c r="BA89" s="229"/>
      <c r="BB89" s="220"/>
      <c r="BC89" s="247" t="e">
        <f>IF(ISERROR(INDEX('файл остатки'!$A$5:$CX$265,MATCH(BC$2,'файл остатки'!$A$5:$A$228,0),MATCH($B89,'файл остатки'!$A$5:$CX$5,0))),INDEX('файл остатки'!$A$100:$CX$265,MATCH(BA$3,'файл остатки'!$A$100:$A$228,0),MATCH($B89,'файл остатки'!$A$5:$CX$5,0)),INDEX('файл остатки'!$A$5:$CX$265,MATCH(BC$2,'файл остатки'!$A$5:$A$228,0),MATCH($B89,'файл остатки'!$A$5:$CX$5,0)))</f>
        <v>#N/A</v>
      </c>
      <c r="BD89" s="225">
        <f>INDEX('файл остатки'!$A$5:$CX$265,MATCH($H$1,'файл остатки'!$A$5:$A$228,0),MATCH($B89,'файл остатки'!$A$5:$CX$5,0))</f>
        <v>240.85714285714289</v>
      </c>
      <c r="BE89" s="254" t="e">
        <f>IF(BA$3='файл остатки'!$B$1,INDEX('файл остатки'!$A$5:$CX$265,MATCH($C$1,'файл остатки'!$A$5:$A$228,0),MATCH($B89,'файл остатки'!$A$5:$CX$5,0)),AY89+AZ89-BA89-BC89)</f>
        <v>#N/A</v>
      </c>
      <c r="BF89" s="230"/>
      <c r="BG89" s="229"/>
      <c r="BH89" s="220"/>
      <c r="BI89" s="247" t="e">
        <f>IF(ISERROR(INDEX('файл остатки'!$A$5:$CX$265,MATCH(BI$2,'файл остатки'!$A$5:$A$228,0),MATCH($B89,'файл остатки'!$A$5:$CX$5,0))),INDEX('файл остатки'!$A$100:$CX$265,MATCH(BG$3,'файл остатки'!$A$100:$A$228,0),MATCH($B89,'файл остатки'!$A$5:$CX$5,0)),INDEX('файл остатки'!$A$5:$CX$265,MATCH(BI$2,'файл остатки'!$A$5:$A$228,0),MATCH($B89,'файл остатки'!$A$5:$CX$5,0)))</f>
        <v>#N/A</v>
      </c>
      <c r="BJ89" s="225">
        <f>INDEX('файл остатки'!$A$5:$CX$265,MATCH($H$1,'файл остатки'!$A$5:$A$228,0),MATCH($B89,'файл остатки'!$A$5:$CX$5,0))</f>
        <v>240.85714285714289</v>
      </c>
      <c r="BK89" s="225" t="e">
        <f t="shared" si="12"/>
        <v>#N/A</v>
      </c>
      <c r="BL89" s="254" t="e">
        <f>IF(BG$3='файл остатки'!$B$1,INDEX('файл остатки'!$A$5:$CX$265,MATCH($C$1,'файл остатки'!$A$5:$A$228,0),MATCH($B89,'файл остатки'!$A$5:$CX$5,0)),BE89+BF89-BG89-BI89)</f>
        <v>#N/A</v>
      </c>
      <c r="BM89" s="230"/>
      <c r="BN89" s="229">
        <f t="shared" si="13"/>
        <v>-250</v>
      </c>
      <c r="BO89" s="220"/>
      <c r="BP89" s="247">
        <f>IF(ISERROR(INDEX('файл остатки'!$A$5:$CX$265,MATCH(BP$2,'файл остатки'!$A$5:$A$228,0),MATCH($B89,'файл остатки'!$A$5:$CX$5,0))),INDEX('файл остатки'!$A$100:$CX$265,MATCH(BN$3,'файл остатки'!$A$100:$A$228,0),MATCH($B89,'файл остатки'!$A$5:$CX$5,0)),INDEX('файл остатки'!$A$5:$CX$265,MATCH(BP$2,'файл остатки'!$A$5:$A$228,0),MATCH($B89,'файл остатки'!$A$5:$CX$5,0)))</f>
        <v>250</v>
      </c>
      <c r="BQ89" s="225">
        <f>INDEX('файл остатки'!$A$5:$CX$265,MATCH($H$1,'файл остатки'!$A$5:$A$228,0),MATCH($B89,'файл остатки'!$A$5:$CX$5,0))</f>
        <v>240.85714285714289</v>
      </c>
      <c r="BR89" s="254" t="e">
        <f>IF(BN$3='файл остатки'!$B$1,INDEX('файл остатки'!$A$5:$CX$265,MATCH($C$1,'файл остатки'!$A$5:$A$228,0),MATCH($B89,'файл остатки'!$A$5:$CX$5,0)),BL89+BM89-BN89-BP89)</f>
        <v>#N/A</v>
      </c>
      <c r="BS89" s="230"/>
      <c r="BT89" s="229">
        <f t="shared" si="14"/>
        <v>-250</v>
      </c>
      <c r="BU89" s="220"/>
      <c r="BV89" s="247">
        <f>IF(ISERROR(INDEX('файл остатки'!$A$5:$CX$265,MATCH(BV$2,'файл остатки'!$A$5:$A$228,0),MATCH($B89,'файл остатки'!$A$5:$CX$5,0))),INDEX('файл остатки'!$A$100:$CX$265,MATCH(BT$3,'файл остатки'!$A$100:$A$228,0),MATCH($B89,'файл остатки'!$A$5:$CX$5,0)),INDEX('файл остатки'!$A$5:$CX$265,MATCH(BV$2,'файл остатки'!$A$5:$A$228,0),MATCH($B89,'файл остатки'!$A$5:$CX$5,0)))</f>
        <v>250</v>
      </c>
      <c r="BW89" s="225">
        <f>INDEX('файл остатки'!$A$5:$CX$265,MATCH($H$1,'файл остатки'!$A$5:$A$228,0),MATCH($B89,'файл остатки'!$A$5:$CX$5,0))</f>
        <v>240.85714285714289</v>
      </c>
      <c r="BX89" s="254" t="e">
        <f>IF(BT$3='файл остатки'!$B$1,INDEX('файл остатки'!$A$5:$CX$265,MATCH($C$1,'файл остатки'!$A$5:$A$228,0),MATCH($B89,'файл остатки'!$A$5:$CX$5,0)),BR89+BS89-BT89-BV89)</f>
        <v>#N/A</v>
      </c>
      <c r="BY89" s="230"/>
      <c r="BZ89" s="229">
        <f t="shared" si="15"/>
        <v>-250</v>
      </c>
      <c r="CA89" s="220"/>
      <c r="CB89" s="247">
        <f>IF(ISERROR(INDEX('файл остатки'!$A$5:$CX$265,MATCH(CB$2,'файл остатки'!$A$5:$A$228,0),MATCH($B89,'файл остатки'!$A$5:$CX$5,0))),INDEX('файл остатки'!$A$100:$CX$265,MATCH(BZ$3,'файл остатки'!$A$100:$A$228,0),MATCH($B89,'файл остатки'!$A$5:$CX$5,0)),INDEX('файл остатки'!$A$5:$CX$265,MATCH(CB$2,'файл остатки'!$A$5:$A$228,0),MATCH($B89,'файл остатки'!$A$5:$CX$5,0)))</f>
        <v>250</v>
      </c>
      <c r="CC89" s="225">
        <f>INDEX('файл остатки'!$A$5:$CX$265,MATCH($H$1,'файл остатки'!$A$5:$A$228,0),MATCH($B89,'файл остатки'!$A$5:$CX$5,0))</f>
        <v>240.85714285714289</v>
      </c>
      <c r="CD89" s="254" t="e">
        <f>IF(BZ$3='файл остатки'!$B$1,INDEX('файл остатки'!$A$5:$CX$265,MATCH($C$1,'файл остатки'!$A$5:$A$228,0),MATCH($B89,'файл остатки'!$A$5:$CX$5,0)),BX89+BY89-BZ89-CB89)</f>
        <v>#N/A</v>
      </c>
      <c r="CE89" s="230"/>
      <c r="CH89" s="229">
        <f t="shared" si="16"/>
        <v>-500</v>
      </c>
      <c r="CI89" s="220"/>
      <c r="CJ89" s="229" t="e">
        <f t="shared" si="17"/>
        <v>#N/A</v>
      </c>
      <c r="CK89" s="220"/>
      <c r="CO89" s="235">
        <f>+INDEX('файл остатки'!$A$5:$CX$265,MATCH(CO$2,'файл остатки'!$A$5:$A$228,0),MATCH($B89,'файл остатки'!$A$5:$CX$5,0))</f>
        <v>6</v>
      </c>
    </row>
    <row r="90" spans="1:93" ht="24" customHeight="1">
      <c r="A90" s="155" t="s">
        <v>19</v>
      </c>
      <c r="B90" s="233" t="s">
        <v>133</v>
      </c>
      <c r="C90" s="257" t="e">
        <f>INDEX('файл остатки'!$A$5:$CX$265,MATCH($C$1,'файл остатки'!$A$5:$A$228,0),MATCH(B90,'файл остатки'!$A$5:$CX$5,0))</f>
        <v>#N/A</v>
      </c>
      <c r="D90" s="261"/>
      <c r="E90" s="229"/>
      <c r="F90" s="220"/>
      <c r="G90" s="247" t="e">
        <f>IF(ISERROR(INDEX('файл остатки'!$A$5:$CX$265,MATCH(G$2,'файл остатки'!$A$5:$A$228,0),MATCH($B90,'файл остатки'!$A$5:$CX$5,0))),INDEX('файл остатки'!$A$100:$CX$265,MATCH(E$3,'файл остатки'!$A$100:$A$228,0),MATCH($B90,'файл остатки'!$A$5:$CX$5,0)),INDEX('файл остатки'!$A$5:$CX$265,MATCH(G$2,'файл остатки'!$A$5:$A$228,0),MATCH($B90,'файл остатки'!$A$5:$CX$5,0)))</f>
        <v>#N/A</v>
      </c>
      <c r="H90" s="225" t="e">
        <f>INDEX('файл остатки'!$A$5:$CX$265,MATCH($H$1,'файл остатки'!$A$5:$A$228,0),MATCH($B90,'файл остатки'!$A$5:$CX$5,0))</f>
        <v>#N/A</v>
      </c>
      <c r="I90" s="254" t="e">
        <f>IF(E$3='файл остатки'!$B$1,INDEX('файл остатки'!$A$5:$CX$265,MATCH($C$1,'файл остатки'!$A$5:$A$228,0),MATCH($B90,'файл остатки'!$A$5:$CX$5,0)),C90+D90-E90-G90)</f>
        <v>#N/A</v>
      </c>
      <c r="J90" s="230"/>
      <c r="K90" s="229"/>
      <c r="L90" s="220"/>
      <c r="M90" s="247" t="e">
        <f>IF(ISERROR(INDEX('файл остатки'!$A$5:$CX$265,MATCH(M$2,'файл остатки'!$A$5:$A$228,0),MATCH($B90,'файл остатки'!$A$5:$CX$5,0))),INDEX('файл остатки'!$A$100:$CX$265,MATCH(K$3,'файл остатки'!$A$100:$A$228,0),MATCH($B90,'файл остатки'!$A$5:$CX$5,0)),INDEX('файл остатки'!$A$5:$CX$265,MATCH(M$2,'файл остатки'!$A$5:$A$228,0),MATCH($B90,'файл остатки'!$A$5:$CX$5,0)))</f>
        <v>#N/A</v>
      </c>
      <c r="N90" s="225" t="e">
        <f>INDEX('файл остатки'!$A$5:$CX$265,MATCH($H$1,'файл остатки'!$A$5:$A$228,0),MATCH($B90,'файл остатки'!$A$5:$CX$5,0))</f>
        <v>#N/A</v>
      </c>
      <c r="O90" s="254" t="e">
        <f>IF(K$3='файл остатки'!$B$1,INDEX('файл остатки'!$A$5:$CX$265,MATCH($C$1,'файл остатки'!$A$5:$A$228,0),MATCH($B90,'файл остатки'!$A$5:$CX$5,0)),I90+J90-K90-M90)</f>
        <v>#N/A</v>
      </c>
      <c r="P90" s="230"/>
      <c r="Q90" s="229"/>
      <c r="R90" s="220"/>
      <c r="S90" s="247" t="e">
        <f>IF(ISERROR(INDEX('файл остатки'!$A$5:$CX$265,MATCH(S$2,'файл остатки'!$A$5:$A$228,0),MATCH($B90,'файл остатки'!$A$5:$CX$5,0))),INDEX('файл остатки'!$A$100:$CX$265,MATCH(Q$3,'файл остатки'!$A$100:$A$228,0),MATCH($B90,'файл остатки'!$A$5:$CX$5,0)),INDEX('файл остатки'!$A$5:$CX$265,MATCH(S$2,'файл остатки'!$A$5:$A$228,0),MATCH($B90,'файл остатки'!$A$5:$CX$5,0)))</f>
        <v>#N/A</v>
      </c>
      <c r="T90" s="225" t="e">
        <f>INDEX('файл остатки'!$A$5:$CX$265,MATCH($H$1,'файл остатки'!$A$5:$A$228,0),MATCH($B90,'файл остатки'!$A$5:$CX$5,0))</f>
        <v>#N/A</v>
      </c>
      <c r="U90" s="254" t="e">
        <f>IF(Q$3='файл остатки'!$B$1,INDEX('файл остатки'!$A$5:$CX$265,MATCH($C$1,'файл остатки'!$A$5:$A$228,0),MATCH($B90,'файл остатки'!$A$5:$CX$5,0)),O90+P90-Q90-S90)</f>
        <v>#N/A</v>
      </c>
      <c r="V90" s="230"/>
      <c r="W90" s="229"/>
      <c r="X90" s="220"/>
      <c r="Y90" s="247" t="e">
        <f>IF(ISERROR(INDEX('файл остатки'!$A$5:$CX$265,MATCH(Y$2,'файл остатки'!$A$5:$A$228,0),MATCH($B90,'файл остатки'!$A$5:$CX$5,0))),INDEX('файл остатки'!$A$100:$CX$265,MATCH(W$3,'файл остатки'!$A$100:$A$228,0),MATCH($B90,'файл остатки'!$A$5:$CX$5,0)),INDEX('файл остатки'!$A$5:$CX$265,MATCH(Y$2,'файл остатки'!$A$5:$A$228,0),MATCH($B90,'файл остатки'!$A$5:$CX$5,0)))</f>
        <v>#N/A</v>
      </c>
      <c r="Z90" s="225" t="e">
        <f>INDEX('файл остатки'!$A$5:$CX$265,MATCH($H$1,'файл остатки'!$A$5:$A$228,0),MATCH($B90,'файл остатки'!$A$5:$CX$5,0))</f>
        <v>#N/A</v>
      </c>
      <c r="AA90" s="254" t="e">
        <f>IF(W$3='файл остатки'!$B$1,INDEX('файл остатки'!$A$5:$CX$265,MATCH($C$1,'файл остатки'!$A$5:$A$228,0),MATCH($B90,'файл остатки'!$A$5:$CX$5,0)),U90+V90-W90-Y90)</f>
        <v>#N/A</v>
      </c>
      <c r="AB90" s="230"/>
      <c r="AC90" s="229"/>
      <c r="AD90" s="220"/>
      <c r="AE90" s="247" t="e">
        <f>IF(ISERROR(INDEX('файл остатки'!$A$5:$CX$265,MATCH(AE$2,'файл остатки'!$A$5:$A$228,0),MATCH($B90,'файл остатки'!$A$5:$CX$5,0))),INDEX('файл остатки'!$A$100:$CX$265,MATCH(AC$3,'файл остатки'!$A$100:$A$228,0),MATCH($B90,'файл остатки'!$A$5:$CX$5,0)),INDEX('файл остатки'!$A$5:$CX$265,MATCH(AE$2,'файл остатки'!$A$5:$A$228,0),MATCH($B90,'файл остатки'!$A$5:$CX$5,0)))</f>
        <v>#N/A</v>
      </c>
      <c r="AF90" s="225" t="e">
        <f>INDEX('файл остатки'!$A$5:$CX$265,MATCH($H$1,'файл остатки'!$A$5:$A$228,0),MATCH($B90,'файл остатки'!$A$5:$CX$5,0))</f>
        <v>#N/A</v>
      </c>
      <c r="AG90" s="254" t="e">
        <f>IF(AC$3='файл остатки'!$B$1,INDEX('файл остатки'!$A$5:$CX$265,MATCH($C$1,'файл остатки'!$A$5:$A$228,0),MATCH($B90,'файл остатки'!$A$5:$CX$5,0)),AA90+AB90-AC90-AE90)</f>
        <v>#N/A</v>
      </c>
      <c r="AH90" s="230"/>
      <c r="AI90" s="229"/>
      <c r="AJ90" s="220"/>
      <c r="AK90" s="247" t="e">
        <f>IF(ISERROR(INDEX('файл остатки'!$A$5:$CX$265,MATCH(AK$2,'файл остатки'!$A$5:$A$228,0),MATCH($B90,'файл остатки'!$A$5:$CX$5,0))),INDEX('файл остатки'!$A$100:$CX$265,MATCH(AI$3,'файл остатки'!$A$100:$A$228,0),MATCH($B90,'файл остатки'!$A$5:$CX$5,0)),INDEX('файл остатки'!$A$5:$CX$265,MATCH(AK$2,'файл остатки'!$A$5:$A$228,0),MATCH($B90,'файл остатки'!$A$5:$CX$5,0)))</f>
        <v>#N/A</v>
      </c>
      <c r="AL90" s="225" t="e">
        <f>INDEX('файл остатки'!$A$5:$CX$265,MATCH($H$1,'файл остатки'!$A$5:$A$228,0),MATCH($B90,'файл остатки'!$A$5:$CX$5,0))</f>
        <v>#N/A</v>
      </c>
      <c r="AM90" s="254" t="e">
        <f>IF(AI$3='файл остатки'!$B$1,INDEX('файл остатки'!$A$5:$CX$265,MATCH($C$1,'файл остатки'!$A$5:$A$228,0),MATCH($B90,'файл остатки'!$A$5:$CX$5,0)),AG90+AH90-AI90-AK90)</f>
        <v>#N/A</v>
      </c>
      <c r="AN90" s="230"/>
      <c r="AO90" s="229"/>
      <c r="AP90" s="220"/>
      <c r="AQ90" s="247" t="e">
        <f>IF(ISERROR(INDEX('файл остатки'!$A$5:$CX$265,MATCH(AQ$2,'файл остатки'!$A$5:$A$228,0),MATCH($B90,'файл остатки'!$A$5:$CX$5,0))),INDEX('файл остатки'!$A$100:$CX$265,MATCH(AO$3,'файл остатки'!$A$100:$A$228,0),MATCH($B90,'файл остатки'!$A$5:$CX$5,0)),INDEX('файл остатки'!$A$5:$CX$265,MATCH(AQ$2,'файл остатки'!$A$5:$A$228,0),MATCH($B90,'файл остатки'!$A$5:$CX$5,0)))</f>
        <v>#N/A</v>
      </c>
      <c r="AR90" s="225" t="e">
        <f>INDEX('файл остатки'!$A$5:$CX$265,MATCH($H$1,'файл остатки'!$A$5:$A$228,0),MATCH($B90,'файл остатки'!$A$5:$CX$5,0))</f>
        <v>#N/A</v>
      </c>
      <c r="AS90" s="254" t="e">
        <f>IF(AO$3='файл остатки'!$B$1,INDEX('файл остатки'!$A$5:$CX$265,MATCH($C$1,'файл остатки'!$A$5:$A$228,0),MATCH($B90,'файл остатки'!$A$5:$CX$5,0)),AM90+AN90-AO90-AQ90)</f>
        <v>#N/A</v>
      </c>
      <c r="AT90" s="230"/>
      <c r="AU90" s="229">
        <v>-600</v>
      </c>
      <c r="AV90" s="220"/>
      <c r="AW90" s="247" t="e">
        <f>IF(ISERROR(INDEX('файл остатки'!$A$5:$CX$265,MATCH(AW$2,'файл остатки'!$A$5:$A$228,0),MATCH($B90,'файл остатки'!$A$5:$CX$5,0))),INDEX('файл остатки'!$A$100:$CX$265,MATCH(AU$3,'файл остатки'!$A$100:$A$228,0),MATCH($B90,'файл остатки'!$A$5:$CX$5,0)),INDEX('файл остатки'!$A$5:$CX$265,MATCH(AW$2,'файл остатки'!$A$5:$A$228,0),MATCH($B90,'файл остатки'!$A$5:$CX$5,0)))</f>
        <v>#N/A</v>
      </c>
      <c r="AX90" s="225" t="e">
        <f>INDEX('файл остатки'!$A$5:$CX$265,MATCH($H$1,'файл остатки'!$A$5:$A$228,0),MATCH($B90,'файл остатки'!$A$5:$CX$5,0))</f>
        <v>#N/A</v>
      </c>
      <c r="AY90" s="254" t="e">
        <f>IF(AU$3='файл остатки'!$B$1,INDEX('файл остатки'!$A$5:$CX$265,MATCH($C$1,'файл остатки'!$A$5:$A$228,0),MATCH($B90,'файл остатки'!$A$5:$CX$5,0)),AS90+AT90-AU90-AW90)</f>
        <v>#N/A</v>
      </c>
      <c r="AZ90" s="230"/>
      <c r="BA90" s="229">
        <v>-600</v>
      </c>
      <c r="BB90" s="220"/>
      <c r="BC90" s="247" t="e">
        <f>IF(ISERROR(INDEX('файл остатки'!$A$5:$CX$265,MATCH(BC$2,'файл остатки'!$A$5:$A$228,0),MATCH($B90,'файл остатки'!$A$5:$CX$5,0))),INDEX('файл остатки'!$A$100:$CX$265,MATCH(BA$3,'файл остатки'!$A$100:$A$228,0),MATCH($B90,'файл остатки'!$A$5:$CX$5,0)),INDEX('файл остатки'!$A$5:$CX$265,MATCH(BC$2,'файл остатки'!$A$5:$A$228,0),MATCH($B90,'файл остатки'!$A$5:$CX$5,0)))</f>
        <v>#N/A</v>
      </c>
      <c r="BD90" s="225" t="e">
        <f>INDEX('файл остатки'!$A$5:$CX$265,MATCH($H$1,'файл остатки'!$A$5:$A$228,0),MATCH($B90,'файл остатки'!$A$5:$CX$5,0))</f>
        <v>#N/A</v>
      </c>
      <c r="BE90" s="254" t="e">
        <f>IF(BA$3='файл остатки'!$B$1,INDEX('файл остатки'!$A$5:$CX$265,MATCH($C$1,'файл остатки'!$A$5:$A$228,0),MATCH($B90,'файл остатки'!$A$5:$CX$5,0)),AY90+AZ90-BA90-BC90)</f>
        <v>#N/A</v>
      </c>
      <c r="BF90" s="230"/>
      <c r="BG90" s="229"/>
      <c r="BH90" s="220"/>
      <c r="BI90" s="247" t="e">
        <f>IF(ISERROR(INDEX('файл остатки'!$A$5:$CX$265,MATCH(BI$2,'файл остатки'!$A$5:$A$228,0),MATCH($B90,'файл остатки'!$A$5:$CX$5,0))),INDEX('файл остатки'!$A$100:$CX$265,MATCH(BG$3,'файл остатки'!$A$100:$A$228,0),MATCH($B90,'файл остатки'!$A$5:$CX$5,0)),INDEX('файл остатки'!$A$5:$CX$265,MATCH(BI$2,'файл остатки'!$A$5:$A$228,0),MATCH($B90,'файл остатки'!$A$5:$CX$5,0)))</f>
        <v>#N/A</v>
      </c>
      <c r="BJ90" s="225" t="e">
        <f>INDEX('файл остатки'!$A$5:$CX$265,MATCH($H$1,'файл остатки'!$A$5:$A$228,0),MATCH($B90,'файл остатки'!$A$5:$CX$5,0))</f>
        <v>#N/A</v>
      </c>
      <c r="BK90" s="225" t="e">
        <f t="shared" si="12"/>
        <v>#N/A</v>
      </c>
      <c r="BL90" s="254" t="e">
        <f>IF(BG$3='файл остатки'!$B$1,INDEX('файл остатки'!$A$5:$CX$265,MATCH($C$1,'файл остатки'!$A$5:$A$228,0),MATCH($B90,'файл остатки'!$A$5:$CX$5,0)),BE90+BF90-BG90-BI90)</f>
        <v>#N/A</v>
      </c>
      <c r="BM90" s="230"/>
      <c r="BN90" s="229" t="e">
        <f t="shared" si="13"/>
        <v>#N/A</v>
      </c>
      <c r="BO90" s="220"/>
      <c r="BP90" s="247" t="e">
        <f>IF(ISERROR(INDEX('файл остатки'!$A$5:$CX$265,MATCH(BP$2,'файл остатки'!$A$5:$A$228,0),MATCH($B90,'файл остатки'!$A$5:$CX$5,0))),INDEX('файл остатки'!$A$100:$CX$265,MATCH(BN$3,'файл остатки'!$A$100:$A$228,0),MATCH($B90,'файл остатки'!$A$5:$CX$5,0)),INDEX('файл остатки'!$A$5:$CX$265,MATCH(BP$2,'файл остатки'!$A$5:$A$228,0),MATCH($B90,'файл остатки'!$A$5:$CX$5,0)))</f>
        <v>#N/A</v>
      </c>
      <c r="BQ90" s="225" t="e">
        <f>INDEX('файл остатки'!$A$5:$CX$265,MATCH($H$1,'файл остатки'!$A$5:$A$228,0),MATCH($B90,'файл остатки'!$A$5:$CX$5,0))</f>
        <v>#N/A</v>
      </c>
      <c r="BR90" s="254" t="e">
        <f>IF(BN$3='файл остатки'!$B$1,INDEX('файл остатки'!$A$5:$CX$265,MATCH($C$1,'файл остатки'!$A$5:$A$228,0),MATCH($B90,'файл остатки'!$A$5:$CX$5,0)),BL90+BM90-BN90-BP90)</f>
        <v>#N/A</v>
      </c>
      <c r="BS90" s="230"/>
      <c r="BT90" s="229" t="e">
        <f t="shared" si="14"/>
        <v>#N/A</v>
      </c>
      <c r="BU90" s="220"/>
      <c r="BV90" s="247" t="e">
        <f>IF(ISERROR(INDEX('файл остатки'!$A$5:$CX$265,MATCH(BV$2,'файл остатки'!$A$5:$A$228,0),MATCH($B90,'файл остатки'!$A$5:$CX$5,0))),INDEX('файл остатки'!$A$100:$CX$265,MATCH(BT$3,'файл остатки'!$A$100:$A$228,0),MATCH($B90,'файл остатки'!$A$5:$CX$5,0)),INDEX('файл остатки'!$A$5:$CX$265,MATCH(BV$2,'файл остатки'!$A$5:$A$228,0),MATCH($B90,'файл остатки'!$A$5:$CX$5,0)))</f>
        <v>#N/A</v>
      </c>
      <c r="BW90" s="225" t="e">
        <f>INDEX('файл остатки'!$A$5:$CX$265,MATCH($H$1,'файл остатки'!$A$5:$A$228,0),MATCH($B90,'файл остатки'!$A$5:$CX$5,0))</f>
        <v>#N/A</v>
      </c>
      <c r="BX90" s="254" t="e">
        <f>IF(BT$3='файл остатки'!$B$1,INDEX('файл остатки'!$A$5:$CX$265,MATCH($C$1,'файл остатки'!$A$5:$A$228,0),MATCH($B90,'файл остатки'!$A$5:$CX$5,0)),BR90+BS90-BT90-BV90)</f>
        <v>#N/A</v>
      </c>
      <c r="BY90" s="230"/>
      <c r="BZ90" s="229" t="e">
        <f t="shared" si="15"/>
        <v>#N/A</v>
      </c>
      <c r="CA90" s="220"/>
      <c r="CB90" s="247" t="e">
        <f>IF(ISERROR(INDEX('файл остатки'!$A$5:$CX$265,MATCH(CB$2,'файл остатки'!$A$5:$A$228,0),MATCH($B90,'файл остатки'!$A$5:$CX$5,0))),INDEX('файл остатки'!$A$100:$CX$265,MATCH(BZ$3,'файл остатки'!$A$100:$A$228,0),MATCH($B90,'файл остатки'!$A$5:$CX$5,0)),INDEX('файл остатки'!$A$5:$CX$265,MATCH(CB$2,'файл остатки'!$A$5:$A$228,0),MATCH($B90,'файл остатки'!$A$5:$CX$5,0)))</f>
        <v>#N/A</v>
      </c>
      <c r="CC90" s="225" t="e">
        <f>INDEX('файл остатки'!$A$5:$CX$265,MATCH($H$1,'файл остатки'!$A$5:$A$228,0),MATCH($B90,'файл остатки'!$A$5:$CX$5,0))</f>
        <v>#N/A</v>
      </c>
      <c r="CD90" s="254" t="e">
        <f>IF(BZ$3='файл остатки'!$B$1,INDEX('файл остатки'!$A$5:$CX$265,MATCH($C$1,'файл остатки'!$A$5:$A$228,0),MATCH($B90,'файл остатки'!$A$5:$CX$5,0)),BX90+BY90-BZ90-CB90)</f>
        <v>#N/A</v>
      </c>
      <c r="CE90" s="230"/>
      <c r="CH90" s="229">
        <f t="shared" si="16"/>
        <v>-1200</v>
      </c>
      <c r="CI90" s="220"/>
      <c r="CJ90" s="229" t="e">
        <f t="shared" si="17"/>
        <v>#N/A</v>
      </c>
      <c r="CK90" s="220"/>
      <c r="CO90" s="235" t="e">
        <f>+INDEX('файл остатки'!$A$5:$CX$265,MATCH(CO$2,'файл остатки'!$A$5:$A$228,0),MATCH($B90,'файл остатки'!$A$5:$CX$5,0))</f>
        <v>#N/A</v>
      </c>
    </row>
    <row r="91" spans="1:93" ht="24" customHeight="1">
      <c r="A91" s="155" t="s">
        <v>20</v>
      </c>
      <c r="B91" s="233" t="s">
        <v>142</v>
      </c>
      <c r="C91" s="257" t="e">
        <f>INDEX('файл остатки'!$A$5:$CX$265,MATCH($C$1,'файл остатки'!$A$5:$A$228,0),MATCH(B91,'файл остатки'!$A$5:$CX$5,0))</f>
        <v>#N/A</v>
      </c>
      <c r="D91" s="261"/>
      <c r="E91" s="229"/>
      <c r="F91" s="220"/>
      <c r="G91" s="247" t="e">
        <f>IF(ISERROR(INDEX('файл остатки'!$A$5:$CX$265,MATCH(G$2,'файл остатки'!$A$5:$A$228,0),MATCH($B91,'файл остатки'!$A$5:$CX$5,0))),INDEX('файл остатки'!$A$100:$CX$265,MATCH(E$3,'файл остатки'!$A$100:$A$228,0),MATCH($B91,'файл остатки'!$A$5:$CX$5,0)),INDEX('файл остатки'!$A$5:$CX$265,MATCH(G$2,'файл остатки'!$A$5:$A$228,0),MATCH($B91,'файл остатки'!$A$5:$CX$5,0)))</f>
        <v>#N/A</v>
      </c>
      <c r="H91" s="225" t="e">
        <f>INDEX('файл остатки'!$A$5:$CX$265,MATCH($H$1,'файл остатки'!$A$5:$A$228,0),MATCH($B91,'файл остатки'!$A$5:$CX$5,0))</f>
        <v>#N/A</v>
      </c>
      <c r="I91" s="254" t="e">
        <f>IF(E$3='файл остатки'!$B$1,INDEX('файл остатки'!$A$5:$CX$265,MATCH($C$1,'файл остатки'!$A$5:$A$228,0),MATCH($B91,'файл остатки'!$A$5:$CX$5,0)),C91+D91-E91-G91)</f>
        <v>#N/A</v>
      </c>
      <c r="J91" s="230"/>
      <c r="K91" s="229">
        <v>-50</v>
      </c>
      <c r="L91" s="220"/>
      <c r="M91" s="247" t="e">
        <f>IF(ISERROR(INDEX('файл остатки'!$A$5:$CX$265,MATCH(M$2,'файл остатки'!$A$5:$A$228,0),MATCH($B91,'файл остатки'!$A$5:$CX$5,0))),INDEX('файл остатки'!$A$100:$CX$265,MATCH(K$3,'файл остатки'!$A$100:$A$228,0),MATCH($B91,'файл остатки'!$A$5:$CX$5,0)),INDEX('файл остатки'!$A$5:$CX$265,MATCH(M$2,'файл остатки'!$A$5:$A$228,0),MATCH($B91,'файл остатки'!$A$5:$CX$5,0)))</f>
        <v>#N/A</v>
      </c>
      <c r="N91" s="225" t="e">
        <f>INDEX('файл остатки'!$A$5:$CX$265,MATCH($H$1,'файл остатки'!$A$5:$A$228,0),MATCH($B91,'файл остатки'!$A$5:$CX$5,0))</f>
        <v>#N/A</v>
      </c>
      <c r="O91" s="254" t="e">
        <f>IF(K$3='файл остатки'!$B$1,INDEX('файл остатки'!$A$5:$CX$265,MATCH($C$1,'файл остатки'!$A$5:$A$228,0),MATCH($B91,'файл остатки'!$A$5:$CX$5,0)),I91+J91-K91-M91)</f>
        <v>#N/A</v>
      </c>
      <c r="P91" s="230"/>
      <c r="Q91" s="229">
        <v>-50</v>
      </c>
      <c r="R91" s="220"/>
      <c r="S91" s="247" t="e">
        <f>IF(ISERROR(INDEX('файл остатки'!$A$5:$CX$265,MATCH(S$2,'файл остатки'!$A$5:$A$228,0),MATCH($B91,'файл остатки'!$A$5:$CX$5,0))),INDEX('файл остатки'!$A$100:$CX$265,MATCH(Q$3,'файл остатки'!$A$100:$A$228,0),MATCH($B91,'файл остатки'!$A$5:$CX$5,0)),INDEX('файл остатки'!$A$5:$CX$265,MATCH(S$2,'файл остатки'!$A$5:$A$228,0),MATCH($B91,'файл остатки'!$A$5:$CX$5,0)))</f>
        <v>#N/A</v>
      </c>
      <c r="T91" s="225" t="e">
        <f>INDEX('файл остатки'!$A$5:$CX$265,MATCH($H$1,'файл остатки'!$A$5:$A$228,0),MATCH($B91,'файл остатки'!$A$5:$CX$5,0))</f>
        <v>#N/A</v>
      </c>
      <c r="U91" s="254" t="e">
        <f>IF(Q$3='файл остатки'!$B$1,INDEX('файл остатки'!$A$5:$CX$265,MATCH($C$1,'файл остатки'!$A$5:$A$228,0),MATCH($B91,'файл остатки'!$A$5:$CX$5,0)),O91+P91-Q91-S91)</f>
        <v>#N/A</v>
      </c>
      <c r="V91" s="230"/>
      <c r="W91" s="229"/>
      <c r="X91" s="220"/>
      <c r="Y91" s="247" t="e">
        <f>IF(ISERROR(INDEX('файл остатки'!$A$5:$CX$265,MATCH(Y$2,'файл остатки'!$A$5:$A$228,0),MATCH($B91,'файл остатки'!$A$5:$CX$5,0))),INDEX('файл остатки'!$A$100:$CX$265,MATCH(W$3,'файл остатки'!$A$100:$A$228,0),MATCH($B91,'файл остатки'!$A$5:$CX$5,0)),INDEX('файл остатки'!$A$5:$CX$265,MATCH(Y$2,'файл остатки'!$A$5:$A$228,0),MATCH($B91,'файл остатки'!$A$5:$CX$5,0)))</f>
        <v>#N/A</v>
      </c>
      <c r="Z91" s="225" t="e">
        <f>INDEX('файл остатки'!$A$5:$CX$265,MATCH($H$1,'файл остатки'!$A$5:$A$228,0),MATCH($B91,'файл остатки'!$A$5:$CX$5,0))</f>
        <v>#N/A</v>
      </c>
      <c r="AA91" s="254" t="e">
        <f>IF(W$3='файл остатки'!$B$1,INDEX('файл остатки'!$A$5:$CX$265,MATCH($C$1,'файл остатки'!$A$5:$A$228,0),MATCH($B91,'файл остатки'!$A$5:$CX$5,0)),U91+V91-W91-Y91)</f>
        <v>#N/A</v>
      </c>
      <c r="AB91" s="230"/>
      <c r="AC91" s="229"/>
      <c r="AD91" s="220"/>
      <c r="AE91" s="247" t="e">
        <f>IF(ISERROR(INDEX('файл остатки'!$A$5:$CX$265,MATCH(AE$2,'файл остатки'!$A$5:$A$228,0),MATCH($B91,'файл остатки'!$A$5:$CX$5,0))),INDEX('файл остатки'!$A$100:$CX$265,MATCH(AC$3,'файл остатки'!$A$100:$A$228,0),MATCH($B91,'файл остатки'!$A$5:$CX$5,0)),INDEX('файл остатки'!$A$5:$CX$265,MATCH(AE$2,'файл остатки'!$A$5:$A$228,0),MATCH($B91,'файл остатки'!$A$5:$CX$5,0)))</f>
        <v>#N/A</v>
      </c>
      <c r="AF91" s="225" t="e">
        <f>INDEX('файл остатки'!$A$5:$CX$265,MATCH($H$1,'файл остатки'!$A$5:$A$228,0),MATCH($B91,'файл остатки'!$A$5:$CX$5,0))</f>
        <v>#N/A</v>
      </c>
      <c r="AG91" s="254" t="e">
        <f>IF(AC$3='файл остатки'!$B$1,INDEX('файл остатки'!$A$5:$CX$265,MATCH($C$1,'файл остатки'!$A$5:$A$228,0),MATCH($B91,'файл остатки'!$A$5:$CX$5,0)),AA91+AB91-AC91-AE91)</f>
        <v>#N/A</v>
      </c>
      <c r="AH91" s="230"/>
      <c r="AI91" s="229"/>
      <c r="AJ91" s="220"/>
      <c r="AK91" s="247" t="e">
        <f>IF(ISERROR(INDEX('файл остатки'!$A$5:$CX$265,MATCH(AK$2,'файл остатки'!$A$5:$A$228,0),MATCH($B91,'файл остатки'!$A$5:$CX$5,0))),INDEX('файл остатки'!$A$100:$CX$265,MATCH(AI$3,'файл остатки'!$A$100:$A$228,0),MATCH($B91,'файл остатки'!$A$5:$CX$5,0)),INDEX('файл остатки'!$A$5:$CX$265,MATCH(AK$2,'файл остатки'!$A$5:$A$228,0),MATCH($B91,'файл остатки'!$A$5:$CX$5,0)))</f>
        <v>#N/A</v>
      </c>
      <c r="AL91" s="225" t="e">
        <f>INDEX('файл остатки'!$A$5:$CX$265,MATCH($H$1,'файл остатки'!$A$5:$A$228,0),MATCH($B91,'файл остатки'!$A$5:$CX$5,0))</f>
        <v>#N/A</v>
      </c>
      <c r="AM91" s="254" t="e">
        <f>IF(AI$3='файл остатки'!$B$1,INDEX('файл остатки'!$A$5:$CX$265,MATCH($C$1,'файл остатки'!$A$5:$A$228,0),MATCH($B91,'файл остатки'!$A$5:$CX$5,0)),AG91+AH91-AI91-AK91)</f>
        <v>#N/A</v>
      </c>
      <c r="AN91" s="230"/>
      <c r="AO91" s="229">
        <v>-100</v>
      </c>
      <c r="AP91" s="220"/>
      <c r="AQ91" s="247" t="e">
        <f>IF(ISERROR(INDEX('файл остатки'!$A$5:$CX$265,MATCH(AQ$2,'файл остатки'!$A$5:$A$228,0),MATCH($B91,'файл остатки'!$A$5:$CX$5,0))),INDEX('файл остатки'!$A$100:$CX$265,MATCH(AO$3,'файл остатки'!$A$100:$A$228,0),MATCH($B91,'файл остатки'!$A$5:$CX$5,0)),INDEX('файл остатки'!$A$5:$CX$265,MATCH(AQ$2,'файл остатки'!$A$5:$A$228,0),MATCH($B91,'файл остатки'!$A$5:$CX$5,0)))</f>
        <v>#N/A</v>
      </c>
      <c r="AR91" s="225" t="e">
        <f>INDEX('файл остатки'!$A$5:$CX$265,MATCH($H$1,'файл остатки'!$A$5:$A$228,0),MATCH($B91,'файл остатки'!$A$5:$CX$5,0))</f>
        <v>#N/A</v>
      </c>
      <c r="AS91" s="254" t="e">
        <f>IF(AO$3='файл остатки'!$B$1,INDEX('файл остатки'!$A$5:$CX$265,MATCH($C$1,'файл остатки'!$A$5:$A$228,0),MATCH($B91,'файл остатки'!$A$5:$CX$5,0)),AM91+AN91-AO91-AQ91)</f>
        <v>#N/A</v>
      </c>
      <c r="AT91" s="230"/>
      <c r="AU91" s="229"/>
      <c r="AV91" s="220"/>
      <c r="AW91" s="247" t="e">
        <f>IF(ISERROR(INDEX('файл остатки'!$A$5:$CX$265,MATCH(AW$2,'файл остатки'!$A$5:$A$228,0),MATCH($B91,'файл остатки'!$A$5:$CX$5,0))),INDEX('файл остатки'!$A$100:$CX$265,MATCH(AU$3,'файл остатки'!$A$100:$A$228,0),MATCH($B91,'файл остатки'!$A$5:$CX$5,0)),INDEX('файл остатки'!$A$5:$CX$265,MATCH(AW$2,'файл остатки'!$A$5:$A$228,0),MATCH($B91,'файл остатки'!$A$5:$CX$5,0)))</f>
        <v>#N/A</v>
      </c>
      <c r="AX91" s="225" t="e">
        <f>INDEX('файл остатки'!$A$5:$CX$265,MATCH($H$1,'файл остатки'!$A$5:$A$228,0),MATCH($B91,'файл остатки'!$A$5:$CX$5,0))</f>
        <v>#N/A</v>
      </c>
      <c r="AY91" s="254" t="e">
        <f>IF(AU$3='файл остатки'!$B$1,INDEX('файл остатки'!$A$5:$CX$265,MATCH($C$1,'файл остатки'!$A$5:$A$228,0),MATCH($B91,'файл остатки'!$A$5:$CX$5,0)),AS91+AT91-AU91-AW91)</f>
        <v>#N/A</v>
      </c>
      <c r="AZ91" s="230"/>
      <c r="BA91" s="229"/>
      <c r="BB91" s="220"/>
      <c r="BC91" s="247" t="e">
        <f>IF(ISERROR(INDEX('файл остатки'!$A$5:$CX$265,MATCH(BC$2,'файл остатки'!$A$5:$A$228,0),MATCH($B91,'файл остатки'!$A$5:$CX$5,0))),INDEX('файл остатки'!$A$100:$CX$265,MATCH(BA$3,'файл остатки'!$A$100:$A$228,0),MATCH($B91,'файл остатки'!$A$5:$CX$5,0)),INDEX('файл остатки'!$A$5:$CX$265,MATCH(BC$2,'файл остатки'!$A$5:$A$228,0),MATCH($B91,'файл остатки'!$A$5:$CX$5,0)))</f>
        <v>#N/A</v>
      </c>
      <c r="BD91" s="225" t="e">
        <f>INDEX('файл остатки'!$A$5:$CX$265,MATCH($H$1,'файл остатки'!$A$5:$A$228,0),MATCH($B91,'файл остатки'!$A$5:$CX$5,0))</f>
        <v>#N/A</v>
      </c>
      <c r="BE91" s="254" t="e">
        <f>IF(BA$3='файл остатки'!$B$1,INDEX('файл остатки'!$A$5:$CX$265,MATCH($C$1,'файл остатки'!$A$5:$A$228,0),MATCH($B91,'файл остатки'!$A$5:$CX$5,0)),AY91+AZ91-BA91-BC91)</f>
        <v>#N/A</v>
      </c>
      <c r="BF91" s="230"/>
      <c r="BG91" s="229"/>
      <c r="BH91" s="220"/>
      <c r="BI91" s="247" t="e">
        <f>IF(ISERROR(INDEX('файл остатки'!$A$5:$CX$265,MATCH(BI$2,'файл остатки'!$A$5:$A$228,0),MATCH($B91,'файл остатки'!$A$5:$CX$5,0))),INDEX('файл остатки'!$A$100:$CX$265,MATCH(BG$3,'файл остатки'!$A$100:$A$228,0),MATCH($B91,'файл остатки'!$A$5:$CX$5,0)),INDEX('файл остатки'!$A$5:$CX$265,MATCH(BI$2,'файл остатки'!$A$5:$A$228,0),MATCH($B91,'файл остатки'!$A$5:$CX$5,0)))</f>
        <v>#N/A</v>
      </c>
      <c r="BJ91" s="225" t="e">
        <f>INDEX('файл остатки'!$A$5:$CX$265,MATCH($H$1,'файл остатки'!$A$5:$A$228,0),MATCH($B91,'файл остатки'!$A$5:$CX$5,0))</f>
        <v>#N/A</v>
      </c>
      <c r="BK91" s="225" t="e">
        <f t="shared" si="12"/>
        <v>#N/A</v>
      </c>
      <c r="BL91" s="254" t="e">
        <f>IF(BG$3='файл остатки'!$B$1,INDEX('файл остатки'!$A$5:$CX$265,MATCH($C$1,'файл остатки'!$A$5:$A$228,0),MATCH($B91,'файл остатки'!$A$5:$CX$5,0)),BE91+BF91-BG91-BI91)</f>
        <v>#N/A</v>
      </c>
      <c r="BM91" s="230"/>
      <c r="BN91" s="229" t="e">
        <f t="shared" si="13"/>
        <v>#N/A</v>
      </c>
      <c r="BO91" s="220"/>
      <c r="BP91" s="247" t="e">
        <f>IF(ISERROR(INDEX('файл остатки'!$A$5:$CX$265,MATCH(BP$2,'файл остатки'!$A$5:$A$228,0),MATCH($B91,'файл остатки'!$A$5:$CX$5,0))),INDEX('файл остатки'!$A$100:$CX$265,MATCH(BN$3,'файл остатки'!$A$100:$A$228,0),MATCH($B91,'файл остатки'!$A$5:$CX$5,0)),INDEX('файл остатки'!$A$5:$CX$265,MATCH(BP$2,'файл остатки'!$A$5:$A$228,0),MATCH($B91,'файл остатки'!$A$5:$CX$5,0)))</f>
        <v>#N/A</v>
      </c>
      <c r="BQ91" s="225" t="e">
        <f>INDEX('файл остатки'!$A$5:$CX$265,MATCH($H$1,'файл остатки'!$A$5:$A$228,0),MATCH($B91,'файл остатки'!$A$5:$CX$5,0))</f>
        <v>#N/A</v>
      </c>
      <c r="BR91" s="254" t="e">
        <f>IF(BN$3='файл остатки'!$B$1,INDEX('файл остатки'!$A$5:$CX$265,MATCH($C$1,'файл остатки'!$A$5:$A$228,0),MATCH($B91,'файл остатки'!$A$5:$CX$5,0)),BL91+BM91-BN91-BP91)</f>
        <v>#N/A</v>
      </c>
      <c r="BS91" s="230"/>
      <c r="BT91" s="229" t="e">
        <f t="shared" si="14"/>
        <v>#N/A</v>
      </c>
      <c r="BU91" s="220"/>
      <c r="BV91" s="247" t="e">
        <f>IF(ISERROR(INDEX('файл остатки'!$A$5:$CX$265,MATCH(BV$2,'файл остатки'!$A$5:$A$228,0),MATCH($B91,'файл остатки'!$A$5:$CX$5,0))),INDEX('файл остатки'!$A$100:$CX$265,MATCH(BT$3,'файл остатки'!$A$100:$A$228,0),MATCH($B91,'файл остатки'!$A$5:$CX$5,0)),INDEX('файл остатки'!$A$5:$CX$265,MATCH(BV$2,'файл остатки'!$A$5:$A$228,0),MATCH($B91,'файл остатки'!$A$5:$CX$5,0)))</f>
        <v>#N/A</v>
      </c>
      <c r="BW91" s="225" t="e">
        <f>INDEX('файл остатки'!$A$5:$CX$265,MATCH($H$1,'файл остатки'!$A$5:$A$228,0),MATCH($B91,'файл остатки'!$A$5:$CX$5,0))</f>
        <v>#N/A</v>
      </c>
      <c r="BX91" s="254" t="e">
        <f>IF(BT$3='файл остатки'!$B$1,INDEX('файл остатки'!$A$5:$CX$265,MATCH($C$1,'файл остатки'!$A$5:$A$228,0),MATCH($B91,'файл остатки'!$A$5:$CX$5,0)),BR91+BS91-BT91-BV91)</f>
        <v>#N/A</v>
      </c>
      <c r="BY91" s="230"/>
      <c r="BZ91" s="229" t="e">
        <f t="shared" si="15"/>
        <v>#N/A</v>
      </c>
      <c r="CA91" s="220"/>
      <c r="CB91" s="247" t="e">
        <f>IF(ISERROR(INDEX('файл остатки'!$A$5:$CX$265,MATCH(CB$2,'файл остатки'!$A$5:$A$228,0),MATCH($B91,'файл остатки'!$A$5:$CX$5,0))),INDEX('файл остатки'!$A$100:$CX$265,MATCH(BZ$3,'файл остатки'!$A$100:$A$228,0),MATCH($B91,'файл остатки'!$A$5:$CX$5,0)),INDEX('файл остатки'!$A$5:$CX$265,MATCH(CB$2,'файл остатки'!$A$5:$A$228,0),MATCH($B91,'файл остатки'!$A$5:$CX$5,0)))</f>
        <v>#N/A</v>
      </c>
      <c r="CC91" s="225" t="e">
        <f>INDEX('файл остатки'!$A$5:$CX$265,MATCH($H$1,'файл остатки'!$A$5:$A$228,0),MATCH($B91,'файл остатки'!$A$5:$CX$5,0))</f>
        <v>#N/A</v>
      </c>
      <c r="CD91" s="254" t="e">
        <f>IF(BZ$3='файл остатки'!$B$1,INDEX('файл остатки'!$A$5:$CX$265,MATCH($C$1,'файл остатки'!$A$5:$A$228,0),MATCH($B91,'файл остатки'!$A$5:$CX$5,0)),BX91+BY91-BZ91-CB91)</f>
        <v>#N/A</v>
      </c>
      <c r="CE91" s="230"/>
      <c r="CH91" s="229">
        <f t="shared" si="16"/>
        <v>-200</v>
      </c>
      <c r="CI91" s="220"/>
      <c r="CJ91" s="229" t="e">
        <f t="shared" si="17"/>
        <v>#N/A</v>
      </c>
      <c r="CK91" s="220"/>
      <c r="CO91" s="235" t="e">
        <f>+INDEX('файл остатки'!$A$5:$CX$265,MATCH(CO$2,'файл остатки'!$A$5:$A$228,0),MATCH($B91,'файл остатки'!$A$5:$CX$5,0))</f>
        <v>#N/A</v>
      </c>
    </row>
    <row r="92" spans="1:93" ht="24" customHeight="1">
      <c r="A92" s="155" t="s">
        <v>20</v>
      </c>
      <c r="B92" s="233" t="s">
        <v>139</v>
      </c>
      <c r="C92" s="257" t="e">
        <f>INDEX('файл остатки'!$A$5:$CX$265,MATCH($C$1,'файл остатки'!$A$5:$A$228,0),MATCH(B92,'файл остатки'!$A$5:$CX$5,0))</f>
        <v>#N/A</v>
      </c>
      <c r="D92" s="261"/>
      <c r="E92" s="229"/>
      <c r="F92" s="220"/>
      <c r="G92" s="247" t="e">
        <f>IF(ISERROR(INDEX('файл остатки'!$A$5:$CX$265,MATCH(G$2,'файл остатки'!$A$5:$A$228,0),MATCH($B92,'файл остатки'!$A$5:$CX$5,0))),INDEX('файл остатки'!$A$100:$CX$265,MATCH(E$3,'файл остатки'!$A$100:$A$228,0),MATCH($B92,'файл остатки'!$A$5:$CX$5,0)),INDEX('файл остатки'!$A$5:$CX$265,MATCH(G$2,'файл остатки'!$A$5:$A$228,0),MATCH($B92,'файл остатки'!$A$5:$CX$5,0)))</f>
        <v>#N/A</v>
      </c>
      <c r="H92" s="225" t="e">
        <f>INDEX('файл остатки'!$A$5:$CX$265,MATCH($H$1,'файл остатки'!$A$5:$A$228,0),MATCH($B92,'файл остатки'!$A$5:$CX$5,0))</f>
        <v>#N/A</v>
      </c>
      <c r="I92" s="254" t="e">
        <f>IF(E$3='файл остатки'!$B$1,INDEX('файл остатки'!$A$5:$CX$265,MATCH($C$1,'файл остатки'!$A$5:$A$228,0),MATCH($B92,'файл остатки'!$A$5:$CX$5,0)),C92+D92-E92-G92)</f>
        <v>#N/A</v>
      </c>
      <c r="J92" s="230"/>
      <c r="K92" s="229"/>
      <c r="L92" s="220"/>
      <c r="M92" s="247" t="e">
        <f>IF(ISERROR(INDEX('файл остатки'!$A$5:$CX$265,MATCH(M$2,'файл остатки'!$A$5:$A$228,0),MATCH($B92,'файл остатки'!$A$5:$CX$5,0))),INDEX('файл остатки'!$A$100:$CX$265,MATCH(K$3,'файл остатки'!$A$100:$A$228,0),MATCH($B92,'файл остатки'!$A$5:$CX$5,0)),INDEX('файл остатки'!$A$5:$CX$265,MATCH(M$2,'файл остатки'!$A$5:$A$228,0),MATCH($B92,'файл остатки'!$A$5:$CX$5,0)))</f>
        <v>#N/A</v>
      </c>
      <c r="N92" s="225" t="e">
        <f>INDEX('файл остатки'!$A$5:$CX$265,MATCH($H$1,'файл остатки'!$A$5:$A$228,0),MATCH($B92,'файл остатки'!$A$5:$CX$5,0))</f>
        <v>#N/A</v>
      </c>
      <c r="O92" s="254" t="e">
        <f>IF(K$3='файл остатки'!$B$1,INDEX('файл остатки'!$A$5:$CX$265,MATCH($C$1,'файл остатки'!$A$5:$A$228,0),MATCH($B92,'файл остатки'!$A$5:$CX$5,0)),I92+J92-K92-M92)</f>
        <v>#N/A</v>
      </c>
      <c r="P92" s="230"/>
      <c r="Q92" s="229"/>
      <c r="R92" s="220"/>
      <c r="S92" s="247" t="e">
        <f>IF(ISERROR(INDEX('файл остатки'!$A$5:$CX$265,MATCH(S$2,'файл остатки'!$A$5:$A$228,0),MATCH($B92,'файл остатки'!$A$5:$CX$5,0))),INDEX('файл остатки'!$A$100:$CX$265,MATCH(Q$3,'файл остатки'!$A$100:$A$228,0),MATCH($B92,'файл остатки'!$A$5:$CX$5,0)),INDEX('файл остатки'!$A$5:$CX$265,MATCH(S$2,'файл остатки'!$A$5:$A$228,0),MATCH($B92,'файл остатки'!$A$5:$CX$5,0)))</f>
        <v>#N/A</v>
      </c>
      <c r="T92" s="225" t="e">
        <f>INDEX('файл остатки'!$A$5:$CX$265,MATCH($H$1,'файл остатки'!$A$5:$A$228,0),MATCH($B92,'файл остатки'!$A$5:$CX$5,0))</f>
        <v>#N/A</v>
      </c>
      <c r="U92" s="254" t="e">
        <f>IF(Q$3='файл остатки'!$B$1,INDEX('файл остатки'!$A$5:$CX$265,MATCH($C$1,'файл остатки'!$A$5:$A$228,0),MATCH($B92,'файл остатки'!$A$5:$CX$5,0)),O92+P92-Q92-S92)</f>
        <v>#N/A</v>
      </c>
      <c r="V92" s="230"/>
      <c r="W92" s="229"/>
      <c r="X92" s="220"/>
      <c r="Y92" s="247" t="e">
        <f>IF(ISERROR(INDEX('файл остатки'!$A$5:$CX$265,MATCH(Y$2,'файл остатки'!$A$5:$A$228,0),MATCH($B92,'файл остатки'!$A$5:$CX$5,0))),INDEX('файл остатки'!$A$100:$CX$265,MATCH(W$3,'файл остатки'!$A$100:$A$228,0),MATCH($B92,'файл остатки'!$A$5:$CX$5,0)),INDEX('файл остатки'!$A$5:$CX$265,MATCH(Y$2,'файл остатки'!$A$5:$A$228,0),MATCH($B92,'файл остатки'!$A$5:$CX$5,0)))</f>
        <v>#N/A</v>
      </c>
      <c r="Z92" s="225" t="e">
        <f>INDEX('файл остатки'!$A$5:$CX$265,MATCH($H$1,'файл остатки'!$A$5:$A$228,0),MATCH($B92,'файл остатки'!$A$5:$CX$5,0))</f>
        <v>#N/A</v>
      </c>
      <c r="AA92" s="254" t="e">
        <f>IF(W$3='файл остатки'!$B$1,INDEX('файл остатки'!$A$5:$CX$265,MATCH($C$1,'файл остатки'!$A$5:$A$228,0),MATCH($B92,'файл остатки'!$A$5:$CX$5,0)),U92+V92-W92-Y92)</f>
        <v>#N/A</v>
      </c>
      <c r="AB92" s="230"/>
      <c r="AC92" s="229"/>
      <c r="AD92" s="220"/>
      <c r="AE92" s="247" t="e">
        <f>IF(ISERROR(INDEX('файл остатки'!$A$5:$CX$265,MATCH(AE$2,'файл остатки'!$A$5:$A$228,0),MATCH($B92,'файл остатки'!$A$5:$CX$5,0))),INDEX('файл остатки'!$A$100:$CX$265,MATCH(AC$3,'файл остатки'!$A$100:$A$228,0),MATCH($B92,'файл остатки'!$A$5:$CX$5,0)),INDEX('файл остатки'!$A$5:$CX$265,MATCH(AE$2,'файл остатки'!$A$5:$A$228,0),MATCH($B92,'файл остатки'!$A$5:$CX$5,0)))</f>
        <v>#N/A</v>
      </c>
      <c r="AF92" s="225" t="e">
        <f>INDEX('файл остатки'!$A$5:$CX$265,MATCH($H$1,'файл остатки'!$A$5:$A$228,0),MATCH($B92,'файл остатки'!$A$5:$CX$5,0))</f>
        <v>#N/A</v>
      </c>
      <c r="AG92" s="254" t="e">
        <f>IF(AC$3='файл остатки'!$B$1,INDEX('файл остатки'!$A$5:$CX$265,MATCH($C$1,'файл остатки'!$A$5:$A$228,0),MATCH($B92,'файл остатки'!$A$5:$CX$5,0)),AA92+AB92-AC92-AE92)</f>
        <v>#N/A</v>
      </c>
      <c r="AH92" s="230"/>
      <c r="AI92" s="229"/>
      <c r="AJ92" s="220"/>
      <c r="AK92" s="247" t="e">
        <f>IF(ISERROR(INDEX('файл остатки'!$A$5:$CX$265,MATCH(AK$2,'файл остатки'!$A$5:$A$228,0),MATCH($B92,'файл остатки'!$A$5:$CX$5,0))),INDEX('файл остатки'!$A$100:$CX$265,MATCH(AI$3,'файл остатки'!$A$100:$A$228,0),MATCH($B92,'файл остатки'!$A$5:$CX$5,0)),INDEX('файл остатки'!$A$5:$CX$265,MATCH(AK$2,'файл остатки'!$A$5:$A$228,0),MATCH($B92,'файл остатки'!$A$5:$CX$5,0)))</f>
        <v>#N/A</v>
      </c>
      <c r="AL92" s="225" t="e">
        <f>INDEX('файл остатки'!$A$5:$CX$265,MATCH($H$1,'файл остатки'!$A$5:$A$228,0),MATCH($B92,'файл остатки'!$A$5:$CX$5,0))</f>
        <v>#N/A</v>
      </c>
      <c r="AM92" s="254" t="e">
        <f>IF(AI$3='файл остатки'!$B$1,INDEX('файл остатки'!$A$5:$CX$265,MATCH($C$1,'файл остатки'!$A$5:$A$228,0),MATCH($B92,'файл остатки'!$A$5:$CX$5,0)),AG92+AH92-AI92-AK92)</f>
        <v>#N/A</v>
      </c>
      <c r="AN92" s="230"/>
      <c r="AO92" s="229"/>
      <c r="AP92" s="220"/>
      <c r="AQ92" s="247" t="e">
        <f>IF(ISERROR(INDEX('файл остатки'!$A$5:$CX$265,MATCH(AQ$2,'файл остатки'!$A$5:$A$228,0),MATCH($B92,'файл остатки'!$A$5:$CX$5,0))),INDEX('файл остатки'!$A$100:$CX$265,MATCH(AO$3,'файл остатки'!$A$100:$A$228,0),MATCH($B92,'файл остатки'!$A$5:$CX$5,0)),INDEX('файл остатки'!$A$5:$CX$265,MATCH(AQ$2,'файл остатки'!$A$5:$A$228,0),MATCH($B92,'файл остатки'!$A$5:$CX$5,0)))</f>
        <v>#N/A</v>
      </c>
      <c r="AR92" s="225" t="e">
        <f>INDEX('файл остатки'!$A$5:$CX$265,MATCH($H$1,'файл остатки'!$A$5:$A$228,0),MATCH($B92,'файл остатки'!$A$5:$CX$5,0))</f>
        <v>#N/A</v>
      </c>
      <c r="AS92" s="254" t="e">
        <f>IF(AO$3='файл остатки'!$B$1,INDEX('файл остатки'!$A$5:$CX$265,MATCH($C$1,'файл остатки'!$A$5:$A$228,0),MATCH($B92,'файл остатки'!$A$5:$CX$5,0)),AM92+AN92-AO92-AQ92)</f>
        <v>#N/A</v>
      </c>
      <c r="AT92" s="230"/>
      <c r="AU92" s="229">
        <v>-300</v>
      </c>
      <c r="AV92" s="220"/>
      <c r="AW92" s="247" t="e">
        <f>IF(ISERROR(INDEX('файл остатки'!$A$5:$CX$265,MATCH(AW$2,'файл остатки'!$A$5:$A$228,0),MATCH($B92,'файл остатки'!$A$5:$CX$5,0))),INDEX('файл остатки'!$A$100:$CX$265,MATCH(AU$3,'файл остатки'!$A$100:$A$228,0),MATCH($B92,'файл остатки'!$A$5:$CX$5,0)),INDEX('файл остатки'!$A$5:$CX$265,MATCH(AW$2,'файл остатки'!$A$5:$A$228,0),MATCH($B92,'файл остатки'!$A$5:$CX$5,0)))</f>
        <v>#N/A</v>
      </c>
      <c r="AX92" s="225" t="e">
        <f>INDEX('файл остатки'!$A$5:$CX$265,MATCH($H$1,'файл остатки'!$A$5:$A$228,0),MATCH($B92,'файл остатки'!$A$5:$CX$5,0))</f>
        <v>#N/A</v>
      </c>
      <c r="AY92" s="254" t="e">
        <f>IF(AU$3='файл остатки'!$B$1,INDEX('файл остатки'!$A$5:$CX$265,MATCH($C$1,'файл остатки'!$A$5:$A$228,0),MATCH($B92,'файл остатки'!$A$5:$CX$5,0)),AS92+AT92-AU92-AW92)</f>
        <v>#N/A</v>
      </c>
      <c r="AZ92" s="230"/>
      <c r="BA92" s="229">
        <v>-600</v>
      </c>
      <c r="BB92" s="220"/>
      <c r="BC92" s="247" t="e">
        <f>IF(ISERROR(INDEX('файл остатки'!$A$5:$CX$265,MATCH(BC$2,'файл остатки'!$A$5:$A$228,0),MATCH($B92,'файл остатки'!$A$5:$CX$5,0))),INDEX('файл остатки'!$A$100:$CX$265,MATCH(BA$3,'файл остатки'!$A$100:$A$228,0),MATCH($B92,'файл остатки'!$A$5:$CX$5,0)),INDEX('файл остатки'!$A$5:$CX$265,MATCH(BC$2,'файл остатки'!$A$5:$A$228,0),MATCH($B92,'файл остатки'!$A$5:$CX$5,0)))</f>
        <v>#N/A</v>
      </c>
      <c r="BD92" s="225" t="e">
        <f>INDEX('файл остатки'!$A$5:$CX$265,MATCH($H$1,'файл остатки'!$A$5:$A$228,0),MATCH($B92,'файл остатки'!$A$5:$CX$5,0))</f>
        <v>#N/A</v>
      </c>
      <c r="BE92" s="254" t="e">
        <f>IF(BA$3='файл остатки'!$B$1,INDEX('файл остатки'!$A$5:$CX$265,MATCH($C$1,'файл остатки'!$A$5:$A$228,0),MATCH($B92,'файл остатки'!$A$5:$CX$5,0)),AY92+AZ92-BA92-BC92)</f>
        <v>#N/A</v>
      </c>
      <c r="BF92" s="230"/>
      <c r="BG92" s="229"/>
      <c r="BH92" s="220"/>
      <c r="BI92" s="247" t="e">
        <f>IF(ISERROR(INDEX('файл остатки'!$A$5:$CX$265,MATCH(BI$2,'файл остатки'!$A$5:$A$228,0),MATCH($B92,'файл остатки'!$A$5:$CX$5,0))),INDEX('файл остатки'!$A$100:$CX$265,MATCH(BG$3,'файл остатки'!$A$100:$A$228,0),MATCH($B92,'файл остатки'!$A$5:$CX$5,0)),INDEX('файл остатки'!$A$5:$CX$265,MATCH(BI$2,'файл остатки'!$A$5:$A$228,0),MATCH($B92,'файл остатки'!$A$5:$CX$5,0)))</f>
        <v>#N/A</v>
      </c>
      <c r="BJ92" s="225" t="e">
        <f>INDEX('файл остатки'!$A$5:$CX$265,MATCH($H$1,'файл остатки'!$A$5:$A$228,0),MATCH($B92,'файл остатки'!$A$5:$CX$5,0))</f>
        <v>#N/A</v>
      </c>
      <c r="BK92" s="225" t="e">
        <f t="shared" si="12"/>
        <v>#N/A</v>
      </c>
      <c r="BL92" s="254" t="e">
        <f>IF(BG$3='файл остатки'!$B$1,INDEX('файл остатки'!$A$5:$CX$265,MATCH($C$1,'файл остатки'!$A$5:$A$228,0),MATCH($B92,'файл остатки'!$A$5:$CX$5,0)),BE92+BF92-BG92-BI92)</f>
        <v>#N/A</v>
      </c>
      <c r="BM92" s="230"/>
      <c r="BN92" s="229" t="e">
        <f t="shared" si="13"/>
        <v>#N/A</v>
      </c>
      <c r="BO92" s="220"/>
      <c r="BP92" s="247" t="e">
        <f>IF(ISERROR(INDEX('файл остатки'!$A$5:$CX$265,MATCH(BP$2,'файл остатки'!$A$5:$A$228,0),MATCH($B92,'файл остатки'!$A$5:$CX$5,0))),INDEX('файл остатки'!$A$100:$CX$265,MATCH(BN$3,'файл остатки'!$A$100:$A$228,0),MATCH($B92,'файл остатки'!$A$5:$CX$5,0)),INDEX('файл остатки'!$A$5:$CX$265,MATCH(BP$2,'файл остатки'!$A$5:$A$228,0),MATCH($B92,'файл остатки'!$A$5:$CX$5,0)))</f>
        <v>#N/A</v>
      </c>
      <c r="BQ92" s="225" t="e">
        <f>INDEX('файл остатки'!$A$5:$CX$265,MATCH($H$1,'файл остатки'!$A$5:$A$228,0),MATCH($B92,'файл остатки'!$A$5:$CX$5,0))</f>
        <v>#N/A</v>
      </c>
      <c r="BR92" s="254" t="e">
        <f>IF(BN$3='файл остатки'!$B$1,INDEX('файл остатки'!$A$5:$CX$265,MATCH($C$1,'файл остатки'!$A$5:$A$228,0),MATCH($B92,'файл остатки'!$A$5:$CX$5,0)),BL92+BM92-BN92-BP92)</f>
        <v>#N/A</v>
      </c>
      <c r="BS92" s="230"/>
      <c r="BT92" s="229" t="e">
        <f t="shared" si="14"/>
        <v>#N/A</v>
      </c>
      <c r="BU92" s="220"/>
      <c r="BV92" s="247" t="e">
        <f>IF(ISERROR(INDEX('файл остатки'!$A$5:$CX$265,MATCH(BV$2,'файл остатки'!$A$5:$A$228,0),MATCH($B92,'файл остатки'!$A$5:$CX$5,0))),INDEX('файл остатки'!$A$100:$CX$265,MATCH(BT$3,'файл остатки'!$A$100:$A$228,0),MATCH($B92,'файл остатки'!$A$5:$CX$5,0)),INDEX('файл остатки'!$A$5:$CX$265,MATCH(BV$2,'файл остатки'!$A$5:$A$228,0),MATCH($B92,'файл остатки'!$A$5:$CX$5,0)))</f>
        <v>#N/A</v>
      </c>
      <c r="BW92" s="225" t="e">
        <f>INDEX('файл остатки'!$A$5:$CX$265,MATCH($H$1,'файл остатки'!$A$5:$A$228,0),MATCH($B92,'файл остатки'!$A$5:$CX$5,0))</f>
        <v>#N/A</v>
      </c>
      <c r="BX92" s="254" t="e">
        <f>IF(BT$3='файл остатки'!$B$1,INDEX('файл остатки'!$A$5:$CX$265,MATCH($C$1,'файл остатки'!$A$5:$A$228,0),MATCH($B92,'файл остатки'!$A$5:$CX$5,0)),BR92+BS92-BT92-BV92)</f>
        <v>#N/A</v>
      </c>
      <c r="BY92" s="230"/>
      <c r="BZ92" s="229" t="e">
        <f t="shared" si="15"/>
        <v>#N/A</v>
      </c>
      <c r="CA92" s="220"/>
      <c r="CB92" s="247" t="e">
        <f>IF(ISERROR(INDEX('файл остатки'!$A$5:$CX$265,MATCH(CB$2,'файл остатки'!$A$5:$A$228,0),MATCH($B92,'файл остатки'!$A$5:$CX$5,0))),INDEX('файл остатки'!$A$100:$CX$265,MATCH(BZ$3,'файл остатки'!$A$100:$A$228,0),MATCH($B92,'файл остатки'!$A$5:$CX$5,0)),INDEX('файл остатки'!$A$5:$CX$265,MATCH(CB$2,'файл остатки'!$A$5:$A$228,0),MATCH($B92,'файл остатки'!$A$5:$CX$5,0)))</f>
        <v>#N/A</v>
      </c>
      <c r="CC92" s="225" t="e">
        <f>INDEX('файл остатки'!$A$5:$CX$265,MATCH($H$1,'файл остатки'!$A$5:$A$228,0),MATCH($B92,'файл остатки'!$A$5:$CX$5,0))</f>
        <v>#N/A</v>
      </c>
      <c r="CD92" s="254" t="e">
        <f>IF(BZ$3='файл остатки'!$B$1,INDEX('файл остатки'!$A$5:$CX$265,MATCH($C$1,'файл остатки'!$A$5:$A$228,0),MATCH($B92,'файл остатки'!$A$5:$CX$5,0)),BX92+BY92-BZ92-CB92)</f>
        <v>#N/A</v>
      </c>
      <c r="CE92" s="230"/>
      <c r="CH92" s="229">
        <f t="shared" si="16"/>
        <v>-900</v>
      </c>
      <c r="CI92" s="220"/>
      <c r="CJ92" s="229" t="e">
        <f t="shared" si="17"/>
        <v>#N/A</v>
      </c>
      <c r="CK92" s="220"/>
      <c r="CO92" s="235" t="e">
        <f>+INDEX('файл остатки'!$A$5:$CX$265,MATCH(CO$2,'файл остатки'!$A$5:$A$228,0),MATCH($B92,'файл остатки'!$A$5:$CX$5,0))</f>
        <v>#N/A</v>
      </c>
    </row>
    <row r="93" spans="1:93" ht="24" customHeight="1">
      <c r="A93" s="155" t="s">
        <v>20</v>
      </c>
      <c r="B93" s="233" t="s">
        <v>156</v>
      </c>
      <c r="C93" s="257" t="e">
        <f>INDEX('файл остатки'!$A$5:$CX$265,MATCH($C$1,'файл остатки'!$A$5:$A$228,0),MATCH(B93,'файл остатки'!$A$5:$CX$5,0))</f>
        <v>#N/A</v>
      </c>
      <c r="D93" s="261"/>
      <c r="E93" s="229">
        <v>-1000</v>
      </c>
      <c r="F93" s="220"/>
      <c r="G93" s="247" t="e">
        <f>IF(ISERROR(INDEX('файл остатки'!$A$5:$CX$265,MATCH(G$2,'файл остатки'!$A$5:$A$228,0),MATCH($B93,'файл остатки'!$A$5:$CX$5,0))),INDEX('файл остатки'!$A$100:$CX$265,MATCH(E$3,'файл остатки'!$A$100:$A$228,0),MATCH($B93,'файл остатки'!$A$5:$CX$5,0)),INDEX('файл остатки'!$A$5:$CX$265,MATCH(G$2,'файл остатки'!$A$5:$A$228,0),MATCH($B93,'файл остатки'!$A$5:$CX$5,0)))</f>
        <v>#N/A</v>
      </c>
      <c r="H93" s="225" t="e">
        <f>INDEX('файл остатки'!$A$5:$CX$265,MATCH($H$1,'файл остатки'!$A$5:$A$228,0),MATCH($B93,'файл остатки'!$A$5:$CX$5,0))</f>
        <v>#N/A</v>
      </c>
      <c r="I93" s="254" t="e">
        <f>IF(E$3='файл остатки'!$B$1,INDEX('файл остатки'!$A$5:$CX$265,MATCH($C$1,'файл остатки'!$A$5:$A$228,0),MATCH($B93,'файл остатки'!$A$5:$CX$5,0)),C93+D93-E93-G93)</f>
        <v>#N/A</v>
      </c>
      <c r="J93" s="230"/>
      <c r="K93" s="229"/>
      <c r="L93" s="220"/>
      <c r="M93" s="247" t="e">
        <f>IF(ISERROR(INDEX('файл остатки'!$A$5:$CX$265,MATCH(M$2,'файл остатки'!$A$5:$A$228,0),MATCH($B93,'файл остатки'!$A$5:$CX$5,0))),INDEX('файл остатки'!$A$100:$CX$265,MATCH(K$3,'файл остатки'!$A$100:$A$228,0),MATCH($B93,'файл остатки'!$A$5:$CX$5,0)),INDEX('файл остатки'!$A$5:$CX$265,MATCH(M$2,'файл остатки'!$A$5:$A$228,0),MATCH($B93,'файл остатки'!$A$5:$CX$5,0)))</f>
        <v>#N/A</v>
      </c>
      <c r="N93" s="225" t="e">
        <f>INDEX('файл остатки'!$A$5:$CX$265,MATCH($H$1,'файл остатки'!$A$5:$A$228,0),MATCH($B93,'файл остатки'!$A$5:$CX$5,0))</f>
        <v>#N/A</v>
      </c>
      <c r="O93" s="254" t="e">
        <f>IF(K$3='файл остатки'!$B$1,INDEX('файл остатки'!$A$5:$CX$265,MATCH($C$1,'файл остатки'!$A$5:$A$228,0),MATCH($B93,'файл остатки'!$A$5:$CX$5,0)),I93+J93-K93-M93)</f>
        <v>#N/A</v>
      </c>
      <c r="P93" s="230"/>
      <c r="Q93" s="229">
        <v>-1000</v>
      </c>
      <c r="R93" s="220"/>
      <c r="S93" s="247" t="e">
        <f>IF(ISERROR(INDEX('файл остатки'!$A$5:$CX$265,MATCH(S$2,'файл остатки'!$A$5:$A$228,0),MATCH($B93,'файл остатки'!$A$5:$CX$5,0))),INDEX('файл остатки'!$A$100:$CX$265,MATCH(Q$3,'файл остатки'!$A$100:$A$228,0),MATCH($B93,'файл остатки'!$A$5:$CX$5,0)),INDEX('файл остатки'!$A$5:$CX$265,MATCH(S$2,'файл остатки'!$A$5:$A$228,0),MATCH($B93,'файл остатки'!$A$5:$CX$5,0)))</f>
        <v>#N/A</v>
      </c>
      <c r="T93" s="225" t="e">
        <f>INDEX('файл остатки'!$A$5:$CX$265,MATCH($H$1,'файл остатки'!$A$5:$A$228,0),MATCH($B93,'файл остатки'!$A$5:$CX$5,0))</f>
        <v>#N/A</v>
      </c>
      <c r="U93" s="254" t="e">
        <f>IF(Q$3='файл остатки'!$B$1,INDEX('файл остатки'!$A$5:$CX$265,MATCH($C$1,'файл остатки'!$A$5:$A$228,0),MATCH($B93,'файл остатки'!$A$5:$CX$5,0)),O93+P93-Q93-S93)</f>
        <v>#N/A</v>
      </c>
      <c r="V93" s="230"/>
      <c r="W93" s="229"/>
      <c r="X93" s="220"/>
      <c r="Y93" s="247" t="e">
        <f>IF(ISERROR(INDEX('файл остатки'!$A$5:$CX$265,MATCH(Y$2,'файл остатки'!$A$5:$A$228,0),MATCH($B93,'файл остатки'!$A$5:$CX$5,0))),INDEX('файл остатки'!$A$100:$CX$265,MATCH(W$3,'файл остатки'!$A$100:$A$228,0),MATCH($B93,'файл остатки'!$A$5:$CX$5,0)),INDEX('файл остатки'!$A$5:$CX$265,MATCH(Y$2,'файл остатки'!$A$5:$A$228,0),MATCH($B93,'файл остатки'!$A$5:$CX$5,0)))</f>
        <v>#N/A</v>
      </c>
      <c r="Z93" s="225" t="e">
        <f>INDEX('файл остатки'!$A$5:$CX$265,MATCH($H$1,'файл остатки'!$A$5:$A$228,0),MATCH($B93,'файл остатки'!$A$5:$CX$5,0))</f>
        <v>#N/A</v>
      </c>
      <c r="AA93" s="254" t="e">
        <f>IF(W$3='файл остатки'!$B$1,INDEX('файл остатки'!$A$5:$CX$265,MATCH($C$1,'файл остатки'!$A$5:$A$228,0),MATCH($B93,'файл остатки'!$A$5:$CX$5,0)),U93+V93-W93-Y93)</f>
        <v>#N/A</v>
      </c>
      <c r="AB93" s="230"/>
      <c r="AC93" s="229"/>
      <c r="AD93" s="220"/>
      <c r="AE93" s="247" t="e">
        <f>IF(ISERROR(INDEX('файл остатки'!$A$5:$CX$265,MATCH(AE$2,'файл остатки'!$A$5:$A$228,0),MATCH($B93,'файл остатки'!$A$5:$CX$5,0))),INDEX('файл остатки'!$A$100:$CX$265,MATCH(AC$3,'файл остатки'!$A$100:$A$228,0),MATCH($B93,'файл остатки'!$A$5:$CX$5,0)),INDEX('файл остатки'!$A$5:$CX$265,MATCH(AE$2,'файл остатки'!$A$5:$A$228,0),MATCH($B93,'файл остатки'!$A$5:$CX$5,0)))</f>
        <v>#N/A</v>
      </c>
      <c r="AF93" s="225" t="e">
        <f>INDEX('файл остатки'!$A$5:$CX$265,MATCH($H$1,'файл остатки'!$A$5:$A$228,0),MATCH($B93,'файл остатки'!$A$5:$CX$5,0))</f>
        <v>#N/A</v>
      </c>
      <c r="AG93" s="254" t="e">
        <f>IF(AC$3='файл остатки'!$B$1,INDEX('файл остатки'!$A$5:$CX$265,MATCH($C$1,'файл остатки'!$A$5:$A$228,0),MATCH($B93,'файл остатки'!$A$5:$CX$5,0)),AA93+AB93-AC93-AE93)</f>
        <v>#N/A</v>
      </c>
      <c r="AH93" s="230"/>
      <c r="AI93" s="229"/>
      <c r="AJ93" s="220"/>
      <c r="AK93" s="247" t="e">
        <f>IF(ISERROR(INDEX('файл остатки'!$A$5:$CX$265,MATCH(AK$2,'файл остатки'!$A$5:$A$228,0),MATCH($B93,'файл остатки'!$A$5:$CX$5,0))),INDEX('файл остатки'!$A$100:$CX$265,MATCH(AI$3,'файл остатки'!$A$100:$A$228,0),MATCH($B93,'файл остатки'!$A$5:$CX$5,0)),INDEX('файл остатки'!$A$5:$CX$265,MATCH(AK$2,'файл остатки'!$A$5:$A$228,0),MATCH($B93,'файл остатки'!$A$5:$CX$5,0)))</f>
        <v>#N/A</v>
      </c>
      <c r="AL93" s="225" t="e">
        <f>INDEX('файл остатки'!$A$5:$CX$265,MATCH($H$1,'файл остатки'!$A$5:$A$228,0),MATCH($B93,'файл остатки'!$A$5:$CX$5,0))</f>
        <v>#N/A</v>
      </c>
      <c r="AM93" s="254" t="e">
        <f>IF(AI$3='файл остатки'!$B$1,INDEX('файл остатки'!$A$5:$CX$265,MATCH($C$1,'файл остатки'!$A$5:$A$228,0),MATCH($B93,'файл остатки'!$A$5:$CX$5,0)),AG93+AH93-AI93-AK93)</f>
        <v>#N/A</v>
      </c>
      <c r="AN93" s="230"/>
      <c r="AO93" s="229"/>
      <c r="AP93" s="220"/>
      <c r="AQ93" s="247" t="e">
        <f>IF(ISERROR(INDEX('файл остатки'!$A$5:$CX$265,MATCH(AQ$2,'файл остатки'!$A$5:$A$228,0),MATCH($B93,'файл остатки'!$A$5:$CX$5,0))),INDEX('файл остатки'!$A$100:$CX$265,MATCH(AO$3,'файл остатки'!$A$100:$A$228,0),MATCH($B93,'файл остатки'!$A$5:$CX$5,0)),INDEX('файл остатки'!$A$5:$CX$265,MATCH(AQ$2,'файл остатки'!$A$5:$A$228,0),MATCH($B93,'файл остатки'!$A$5:$CX$5,0)))</f>
        <v>#N/A</v>
      </c>
      <c r="AR93" s="225" t="e">
        <f>INDEX('файл остатки'!$A$5:$CX$265,MATCH($H$1,'файл остатки'!$A$5:$A$228,0),MATCH($B93,'файл остатки'!$A$5:$CX$5,0))</f>
        <v>#N/A</v>
      </c>
      <c r="AS93" s="254" t="e">
        <f>IF(AO$3='файл остатки'!$B$1,INDEX('файл остатки'!$A$5:$CX$265,MATCH($C$1,'файл остатки'!$A$5:$A$228,0),MATCH($B93,'файл остатки'!$A$5:$CX$5,0)),AM93+AN93-AO93-AQ93)</f>
        <v>#N/A</v>
      </c>
      <c r="AT93" s="230"/>
      <c r="AU93" s="229"/>
      <c r="AV93" s="220"/>
      <c r="AW93" s="247" t="e">
        <f>IF(ISERROR(INDEX('файл остатки'!$A$5:$CX$265,MATCH(AW$2,'файл остатки'!$A$5:$A$228,0),MATCH($B93,'файл остатки'!$A$5:$CX$5,0))),INDEX('файл остатки'!$A$100:$CX$265,MATCH(AU$3,'файл остатки'!$A$100:$A$228,0),MATCH($B93,'файл остатки'!$A$5:$CX$5,0)),INDEX('файл остатки'!$A$5:$CX$265,MATCH(AW$2,'файл остатки'!$A$5:$A$228,0),MATCH($B93,'файл остатки'!$A$5:$CX$5,0)))</f>
        <v>#N/A</v>
      </c>
      <c r="AX93" s="225" t="e">
        <f>INDEX('файл остатки'!$A$5:$CX$265,MATCH($H$1,'файл остатки'!$A$5:$A$228,0),MATCH($B93,'файл остатки'!$A$5:$CX$5,0))</f>
        <v>#N/A</v>
      </c>
      <c r="AY93" s="254" t="e">
        <f>IF(AU$3='файл остатки'!$B$1,INDEX('файл остатки'!$A$5:$CX$265,MATCH($C$1,'файл остатки'!$A$5:$A$228,0),MATCH($B93,'файл остатки'!$A$5:$CX$5,0)),AS93+AT93-AU93-AW93)</f>
        <v>#N/A</v>
      </c>
      <c r="AZ93" s="230"/>
      <c r="BA93" s="229">
        <v>-600</v>
      </c>
      <c r="BB93" s="220"/>
      <c r="BC93" s="247" t="e">
        <f>IF(ISERROR(INDEX('файл остатки'!$A$5:$CX$265,MATCH(BC$2,'файл остатки'!$A$5:$A$228,0),MATCH($B93,'файл остатки'!$A$5:$CX$5,0))),INDEX('файл остатки'!$A$100:$CX$265,MATCH(BA$3,'файл остатки'!$A$100:$A$228,0),MATCH($B93,'файл остатки'!$A$5:$CX$5,0)),INDEX('файл остатки'!$A$5:$CX$265,MATCH(BC$2,'файл остатки'!$A$5:$A$228,0),MATCH($B93,'файл остатки'!$A$5:$CX$5,0)))</f>
        <v>#N/A</v>
      </c>
      <c r="BD93" s="225" t="e">
        <f>INDEX('файл остатки'!$A$5:$CX$265,MATCH($H$1,'файл остатки'!$A$5:$A$228,0),MATCH($B93,'файл остатки'!$A$5:$CX$5,0))</f>
        <v>#N/A</v>
      </c>
      <c r="BE93" s="254" t="e">
        <f>IF(BA$3='файл остатки'!$B$1,INDEX('файл остатки'!$A$5:$CX$265,MATCH($C$1,'файл остатки'!$A$5:$A$228,0),MATCH($B93,'файл остатки'!$A$5:$CX$5,0)),AY93+AZ93-BA93-BC93)</f>
        <v>#N/A</v>
      </c>
      <c r="BF93" s="230"/>
      <c r="BG93" s="229">
        <v>-1000</v>
      </c>
      <c r="BH93" s="220"/>
      <c r="BI93" s="247" t="e">
        <f>IF(ISERROR(INDEX('файл остатки'!$A$5:$CX$265,MATCH(BI$2,'файл остатки'!$A$5:$A$228,0),MATCH($B93,'файл остатки'!$A$5:$CX$5,0))),INDEX('файл остатки'!$A$100:$CX$265,MATCH(BG$3,'файл остатки'!$A$100:$A$228,0),MATCH($B93,'файл остатки'!$A$5:$CX$5,0)),INDEX('файл остатки'!$A$5:$CX$265,MATCH(BI$2,'файл остатки'!$A$5:$A$228,0),MATCH($B93,'файл остатки'!$A$5:$CX$5,0)))</f>
        <v>#N/A</v>
      </c>
      <c r="BJ93" s="225" t="e">
        <f>INDEX('файл остатки'!$A$5:$CX$265,MATCH($H$1,'файл остатки'!$A$5:$A$228,0),MATCH($B93,'файл остатки'!$A$5:$CX$5,0))</f>
        <v>#N/A</v>
      </c>
      <c r="BK93" s="225" t="e">
        <f t="shared" si="12"/>
        <v>#N/A</v>
      </c>
      <c r="BL93" s="254" t="e">
        <f>IF(BG$3='файл остатки'!$B$1,INDEX('файл остатки'!$A$5:$CX$265,MATCH($C$1,'файл остатки'!$A$5:$A$228,0),MATCH($B93,'файл остатки'!$A$5:$CX$5,0)),BE93+BF93-BG93-BI93)</f>
        <v>#N/A</v>
      </c>
      <c r="BM93" s="230"/>
      <c r="BN93" s="229" t="e">
        <f t="shared" si="13"/>
        <v>#N/A</v>
      </c>
      <c r="BO93" s="220"/>
      <c r="BP93" s="247" t="e">
        <f>IF(ISERROR(INDEX('файл остатки'!$A$5:$CX$265,MATCH(BP$2,'файл остатки'!$A$5:$A$228,0),MATCH($B93,'файл остатки'!$A$5:$CX$5,0))),INDEX('файл остатки'!$A$100:$CX$265,MATCH(BN$3,'файл остатки'!$A$100:$A$228,0),MATCH($B93,'файл остатки'!$A$5:$CX$5,0)),INDEX('файл остатки'!$A$5:$CX$265,MATCH(BP$2,'файл остатки'!$A$5:$A$228,0),MATCH($B93,'файл остатки'!$A$5:$CX$5,0)))</f>
        <v>#N/A</v>
      </c>
      <c r="BQ93" s="225" t="e">
        <f>INDEX('файл остатки'!$A$5:$CX$265,MATCH($H$1,'файл остатки'!$A$5:$A$228,0),MATCH($B93,'файл остатки'!$A$5:$CX$5,0))</f>
        <v>#N/A</v>
      </c>
      <c r="BR93" s="254" t="e">
        <f>IF(BN$3='файл остатки'!$B$1,INDEX('файл остатки'!$A$5:$CX$265,MATCH($C$1,'файл остатки'!$A$5:$A$228,0),MATCH($B93,'файл остатки'!$A$5:$CX$5,0)),BL93+BM93-BN93-BP93)</f>
        <v>#N/A</v>
      </c>
      <c r="BS93" s="230"/>
      <c r="BT93" s="229" t="e">
        <f t="shared" si="14"/>
        <v>#N/A</v>
      </c>
      <c r="BU93" s="220"/>
      <c r="BV93" s="247" t="e">
        <f>IF(ISERROR(INDEX('файл остатки'!$A$5:$CX$265,MATCH(BV$2,'файл остатки'!$A$5:$A$228,0),MATCH($B93,'файл остатки'!$A$5:$CX$5,0))),INDEX('файл остатки'!$A$100:$CX$265,MATCH(BT$3,'файл остатки'!$A$100:$A$228,0),MATCH($B93,'файл остатки'!$A$5:$CX$5,0)),INDEX('файл остатки'!$A$5:$CX$265,MATCH(BV$2,'файл остатки'!$A$5:$A$228,0),MATCH($B93,'файл остатки'!$A$5:$CX$5,0)))</f>
        <v>#N/A</v>
      </c>
      <c r="BW93" s="225" t="e">
        <f>INDEX('файл остатки'!$A$5:$CX$265,MATCH($H$1,'файл остатки'!$A$5:$A$228,0),MATCH($B93,'файл остатки'!$A$5:$CX$5,0))</f>
        <v>#N/A</v>
      </c>
      <c r="BX93" s="254" t="e">
        <f>IF(BT$3='файл остатки'!$B$1,INDEX('файл остатки'!$A$5:$CX$265,MATCH($C$1,'файл остатки'!$A$5:$A$228,0),MATCH($B93,'файл остатки'!$A$5:$CX$5,0)),BR93+BS93-BT93-BV93)</f>
        <v>#N/A</v>
      </c>
      <c r="BY93" s="230"/>
      <c r="BZ93" s="229" t="e">
        <f t="shared" si="15"/>
        <v>#N/A</v>
      </c>
      <c r="CA93" s="220"/>
      <c r="CB93" s="247" t="e">
        <f>IF(ISERROR(INDEX('файл остатки'!$A$5:$CX$265,MATCH(CB$2,'файл остатки'!$A$5:$A$228,0),MATCH($B93,'файл остатки'!$A$5:$CX$5,0))),INDEX('файл остатки'!$A$100:$CX$265,MATCH(BZ$3,'файл остатки'!$A$100:$A$228,0),MATCH($B93,'файл остатки'!$A$5:$CX$5,0)),INDEX('файл остатки'!$A$5:$CX$265,MATCH(CB$2,'файл остатки'!$A$5:$A$228,0),MATCH($B93,'файл остатки'!$A$5:$CX$5,0)))</f>
        <v>#N/A</v>
      </c>
      <c r="CC93" s="225" t="e">
        <f>INDEX('файл остатки'!$A$5:$CX$265,MATCH($H$1,'файл остатки'!$A$5:$A$228,0),MATCH($B93,'файл остатки'!$A$5:$CX$5,0))</f>
        <v>#N/A</v>
      </c>
      <c r="CD93" s="254" t="e">
        <f>IF(BZ$3='файл остатки'!$B$1,INDEX('файл остатки'!$A$5:$CX$265,MATCH($C$1,'файл остатки'!$A$5:$A$228,0),MATCH($B93,'файл остатки'!$A$5:$CX$5,0)),BX93+BY93-BZ93-CB93)</f>
        <v>#N/A</v>
      </c>
      <c r="CE93" s="230"/>
      <c r="CH93" s="229">
        <f t="shared" si="16"/>
        <v>-3600</v>
      </c>
      <c r="CI93" s="220"/>
      <c r="CJ93" s="229" t="e">
        <f t="shared" si="17"/>
        <v>#N/A</v>
      </c>
      <c r="CK93" s="220"/>
      <c r="CO93" s="235" t="e">
        <f>+INDEX('файл остатки'!$A$5:$CX$265,MATCH(CO$2,'файл остатки'!$A$5:$A$228,0),MATCH($B93,'файл остатки'!$A$5:$CX$5,0))</f>
        <v>#N/A</v>
      </c>
    </row>
    <row r="94" spans="1:93" ht="24" customHeight="1">
      <c r="A94" s="155" t="s">
        <v>81</v>
      </c>
      <c r="B94" s="233" t="s">
        <v>141</v>
      </c>
      <c r="C94" s="257" t="e">
        <f>INDEX('файл остатки'!$A$5:$CX$265,MATCH($C$1,'файл остатки'!$A$5:$A$228,0),MATCH(B94,'файл остатки'!$A$5:$CX$5,0))</f>
        <v>#N/A</v>
      </c>
      <c r="D94" s="261"/>
      <c r="E94" s="229"/>
      <c r="F94" s="220"/>
      <c r="G94" s="247" t="e">
        <f>IF(ISERROR(INDEX('файл остатки'!$A$5:$CX$265,MATCH(G$2,'файл остатки'!$A$5:$A$228,0),MATCH($B94,'файл остатки'!$A$5:$CX$5,0))),INDEX('файл остатки'!$A$100:$CX$265,MATCH(E$3,'файл остатки'!$A$100:$A$228,0),MATCH($B94,'файл остатки'!$A$5:$CX$5,0)),INDEX('файл остатки'!$A$5:$CX$265,MATCH(G$2,'файл остатки'!$A$5:$A$228,0),MATCH($B94,'файл остатки'!$A$5:$CX$5,0)))</f>
        <v>#N/A</v>
      </c>
      <c r="H94" s="225" t="e">
        <f>INDEX('файл остатки'!$A$5:$CX$265,MATCH($H$1,'файл остатки'!$A$5:$A$228,0),MATCH($B94,'файл остатки'!$A$5:$CX$5,0))</f>
        <v>#N/A</v>
      </c>
      <c r="I94" s="254" t="e">
        <f>IF(E$3='файл остатки'!$B$1,INDEX('файл остатки'!$A$5:$CX$265,MATCH($C$1,'файл остатки'!$A$5:$A$228,0),MATCH($B94,'файл остатки'!$A$5:$CX$5,0)),C94+D94-E94-G94)</f>
        <v>#N/A</v>
      </c>
      <c r="J94" s="230"/>
      <c r="K94" s="229">
        <v>-500</v>
      </c>
      <c r="L94" s="220"/>
      <c r="M94" s="247" t="e">
        <f>IF(ISERROR(INDEX('файл остатки'!$A$5:$CX$265,MATCH(M$2,'файл остатки'!$A$5:$A$228,0),MATCH($B94,'файл остатки'!$A$5:$CX$5,0))),INDEX('файл остатки'!$A$100:$CX$265,MATCH(K$3,'файл остатки'!$A$100:$A$228,0),MATCH($B94,'файл остатки'!$A$5:$CX$5,0)),INDEX('файл остатки'!$A$5:$CX$265,MATCH(M$2,'файл остатки'!$A$5:$A$228,0),MATCH($B94,'файл остатки'!$A$5:$CX$5,0)))</f>
        <v>#N/A</v>
      </c>
      <c r="N94" s="225" t="e">
        <f>INDEX('файл остатки'!$A$5:$CX$265,MATCH($H$1,'файл остатки'!$A$5:$A$228,0),MATCH($B94,'файл остатки'!$A$5:$CX$5,0))</f>
        <v>#N/A</v>
      </c>
      <c r="O94" s="254" t="e">
        <f>IF(K$3='файл остатки'!$B$1,INDEX('файл остатки'!$A$5:$CX$265,MATCH($C$1,'файл остатки'!$A$5:$A$228,0),MATCH($B94,'файл остатки'!$A$5:$CX$5,0)),I94+J94-K94-M94)</f>
        <v>#N/A</v>
      </c>
      <c r="P94" s="230"/>
      <c r="Q94" s="229"/>
      <c r="R94" s="220"/>
      <c r="S94" s="247" t="e">
        <f>IF(ISERROR(INDEX('файл остатки'!$A$5:$CX$265,MATCH(S$2,'файл остатки'!$A$5:$A$228,0),MATCH($B94,'файл остатки'!$A$5:$CX$5,0))),INDEX('файл остатки'!$A$100:$CX$265,MATCH(Q$3,'файл остатки'!$A$100:$A$228,0),MATCH($B94,'файл остатки'!$A$5:$CX$5,0)),INDEX('файл остатки'!$A$5:$CX$265,MATCH(S$2,'файл остатки'!$A$5:$A$228,0),MATCH($B94,'файл остатки'!$A$5:$CX$5,0)))</f>
        <v>#N/A</v>
      </c>
      <c r="T94" s="225" t="e">
        <f>INDEX('файл остатки'!$A$5:$CX$265,MATCH($H$1,'файл остатки'!$A$5:$A$228,0),MATCH($B94,'файл остатки'!$A$5:$CX$5,0))</f>
        <v>#N/A</v>
      </c>
      <c r="U94" s="254" t="e">
        <f>IF(Q$3='файл остатки'!$B$1,INDEX('файл остатки'!$A$5:$CX$265,MATCH($C$1,'файл остатки'!$A$5:$A$228,0),MATCH($B94,'файл остатки'!$A$5:$CX$5,0)),O94+P94-Q94-S94)</f>
        <v>#N/A</v>
      </c>
      <c r="V94" s="230"/>
      <c r="W94" s="229"/>
      <c r="X94" s="220"/>
      <c r="Y94" s="247" t="e">
        <f>IF(ISERROR(INDEX('файл остатки'!$A$5:$CX$265,MATCH(Y$2,'файл остатки'!$A$5:$A$228,0),MATCH($B94,'файл остатки'!$A$5:$CX$5,0))),INDEX('файл остатки'!$A$100:$CX$265,MATCH(W$3,'файл остатки'!$A$100:$A$228,0),MATCH($B94,'файл остатки'!$A$5:$CX$5,0)),INDEX('файл остатки'!$A$5:$CX$265,MATCH(Y$2,'файл остатки'!$A$5:$A$228,0),MATCH($B94,'файл остатки'!$A$5:$CX$5,0)))</f>
        <v>#N/A</v>
      </c>
      <c r="Z94" s="225" t="e">
        <f>INDEX('файл остатки'!$A$5:$CX$265,MATCH($H$1,'файл остатки'!$A$5:$A$228,0),MATCH($B94,'файл остатки'!$A$5:$CX$5,0))</f>
        <v>#N/A</v>
      </c>
      <c r="AA94" s="254" t="e">
        <f>IF(W$3='файл остатки'!$B$1,INDEX('файл остатки'!$A$5:$CX$265,MATCH($C$1,'файл остатки'!$A$5:$A$228,0),MATCH($B94,'файл остатки'!$A$5:$CX$5,0)),U94+V94-W94-Y94)</f>
        <v>#N/A</v>
      </c>
      <c r="AB94" s="230"/>
      <c r="AC94" s="229">
        <v>-500</v>
      </c>
      <c r="AD94" s="220"/>
      <c r="AE94" s="247" t="e">
        <f>IF(ISERROR(INDEX('файл остатки'!$A$5:$CX$265,MATCH(AE$2,'файл остатки'!$A$5:$A$228,0),MATCH($B94,'файл остатки'!$A$5:$CX$5,0))),INDEX('файл остатки'!$A$100:$CX$265,MATCH(AC$3,'файл остатки'!$A$100:$A$228,0),MATCH($B94,'файл остатки'!$A$5:$CX$5,0)),INDEX('файл остатки'!$A$5:$CX$265,MATCH(AE$2,'файл остатки'!$A$5:$A$228,0),MATCH($B94,'файл остатки'!$A$5:$CX$5,0)))</f>
        <v>#N/A</v>
      </c>
      <c r="AF94" s="225" t="e">
        <f>INDEX('файл остатки'!$A$5:$CX$265,MATCH($H$1,'файл остатки'!$A$5:$A$228,0),MATCH($B94,'файл остатки'!$A$5:$CX$5,0))</f>
        <v>#N/A</v>
      </c>
      <c r="AG94" s="254" t="e">
        <f>IF(AC$3='файл остатки'!$B$1,INDEX('файл остатки'!$A$5:$CX$265,MATCH($C$1,'файл остатки'!$A$5:$A$228,0),MATCH($B94,'файл остатки'!$A$5:$CX$5,0)),AA94+AB94-AC94-AE94)</f>
        <v>#N/A</v>
      </c>
      <c r="AH94" s="230"/>
      <c r="AI94" s="229"/>
      <c r="AJ94" s="220"/>
      <c r="AK94" s="247" t="e">
        <f>IF(ISERROR(INDEX('файл остатки'!$A$5:$CX$265,MATCH(AK$2,'файл остатки'!$A$5:$A$228,0),MATCH($B94,'файл остатки'!$A$5:$CX$5,0))),INDEX('файл остатки'!$A$100:$CX$265,MATCH(AI$3,'файл остатки'!$A$100:$A$228,0),MATCH($B94,'файл остатки'!$A$5:$CX$5,0)),INDEX('файл остатки'!$A$5:$CX$265,MATCH(AK$2,'файл остатки'!$A$5:$A$228,0),MATCH($B94,'файл остатки'!$A$5:$CX$5,0)))</f>
        <v>#N/A</v>
      </c>
      <c r="AL94" s="225" t="e">
        <f>INDEX('файл остатки'!$A$5:$CX$265,MATCH($H$1,'файл остатки'!$A$5:$A$228,0),MATCH($B94,'файл остатки'!$A$5:$CX$5,0))</f>
        <v>#N/A</v>
      </c>
      <c r="AM94" s="254" t="e">
        <f>IF(AI$3='файл остатки'!$B$1,INDEX('файл остатки'!$A$5:$CX$265,MATCH($C$1,'файл остатки'!$A$5:$A$228,0),MATCH($B94,'файл остатки'!$A$5:$CX$5,0)),AG94+AH94-AI94-AK94)</f>
        <v>#N/A</v>
      </c>
      <c r="AN94" s="230"/>
      <c r="AO94" s="229"/>
      <c r="AP94" s="220"/>
      <c r="AQ94" s="247" t="e">
        <f>IF(ISERROR(INDEX('файл остатки'!$A$5:$CX$265,MATCH(AQ$2,'файл остатки'!$A$5:$A$228,0),MATCH($B94,'файл остатки'!$A$5:$CX$5,0))),INDEX('файл остатки'!$A$100:$CX$265,MATCH(AO$3,'файл остатки'!$A$100:$A$228,0),MATCH($B94,'файл остатки'!$A$5:$CX$5,0)),INDEX('файл остатки'!$A$5:$CX$265,MATCH(AQ$2,'файл остатки'!$A$5:$A$228,0),MATCH($B94,'файл остатки'!$A$5:$CX$5,0)))</f>
        <v>#N/A</v>
      </c>
      <c r="AR94" s="225" t="e">
        <f>INDEX('файл остатки'!$A$5:$CX$265,MATCH($H$1,'файл остатки'!$A$5:$A$228,0),MATCH($B94,'файл остатки'!$A$5:$CX$5,0))</f>
        <v>#N/A</v>
      </c>
      <c r="AS94" s="254" t="e">
        <f>IF(AO$3='файл остатки'!$B$1,INDEX('файл остатки'!$A$5:$CX$265,MATCH($C$1,'файл остатки'!$A$5:$A$228,0),MATCH($B94,'файл остатки'!$A$5:$CX$5,0)),AM94+AN94-AO94-AQ94)</f>
        <v>#N/A</v>
      </c>
      <c r="AT94" s="230"/>
      <c r="AU94" s="229">
        <v>-300</v>
      </c>
      <c r="AV94" s="220"/>
      <c r="AW94" s="247" t="e">
        <f>IF(ISERROR(INDEX('файл остатки'!$A$5:$CX$265,MATCH(AW$2,'файл остатки'!$A$5:$A$228,0),MATCH($B94,'файл остатки'!$A$5:$CX$5,0))),INDEX('файл остатки'!$A$100:$CX$265,MATCH(AU$3,'файл остатки'!$A$100:$A$228,0),MATCH($B94,'файл остатки'!$A$5:$CX$5,0)),INDEX('файл остатки'!$A$5:$CX$265,MATCH(AW$2,'файл остатки'!$A$5:$A$228,0),MATCH($B94,'файл остатки'!$A$5:$CX$5,0)))</f>
        <v>#N/A</v>
      </c>
      <c r="AX94" s="225" t="e">
        <f>INDEX('файл остатки'!$A$5:$CX$265,MATCH($H$1,'файл остатки'!$A$5:$A$228,0),MATCH($B94,'файл остатки'!$A$5:$CX$5,0))</f>
        <v>#N/A</v>
      </c>
      <c r="AY94" s="254" t="e">
        <f>IF(AU$3='файл остатки'!$B$1,INDEX('файл остатки'!$A$5:$CX$265,MATCH($C$1,'файл остатки'!$A$5:$A$228,0),MATCH($B94,'файл остатки'!$A$5:$CX$5,0)),AS94+AT94-AU94-AW94)</f>
        <v>#N/A</v>
      </c>
      <c r="AZ94" s="230"/>
      <c r="BA94" s="229"/>
      <c r="BB94" s="220"/>
      <c r="BC94" s="247" t="e">
        <f>IF(ISERROR(INDEX('файл остатки'!$A$5:$CX$265,MATCH(BC$2,'файл остатки'!$A$5:$A$228,0),MATCH($B94,'файл остатки'!$A$5:$CX$5,0))),INDEX('файл остатки'!$A$100:$CX$265,MATCH(BA$3,'файл остатки'!$A$100:$A$228,0),MATCH($B94,'файл остатки'!$A$5:$CX$5,0)),INDEX('файл остатки'!$A$5:$CX$265,MATCH(BC$2,'файл остатки'!$A$5:$A$228,0),MATCH($B94,'файл остатки'!$A$5:$CX$5,0)))</f>
        <v>#N/A</v>
      </c>
      <c r="BD94" s="225" t="e">
        <f>INDEX('файл остатки'!$A$5:$CX$265,MATCH($H$1,'файл остатки'!$A$5:$A$228,0),MATCH($B94,'файл остатки'!$A$5:$CX$5,0))</f>
        <v>#N/A</v>
      </c>
      <c r="BE94" s="254" t="e">
        <f>IF(BA$3='файл остатки'!$B$1,INDEX('файл остатки'!$A$5:$CX$265,MATCH($C$1,'файл остатки'!$A$5:$A$228,0),MATCH($B94,'файл остатки'!$A$5:$CX$5,0)),AY94+AZ94-BA94-BC94)</f>
        <v>#N/A</v>
      </c>
      <c r="BF94" s="230"/>
      <c r="BG94" s="229"/>
      <c r="BH94" s="220"/>
      <c r="BI94" s="247" t="e">
        <f>IF(ISERROR(INDEX('файл остатки'!$A$5:$CX$265,MATCH(BI$2,'файл остатки'!$A$5:$A$228,0),MATCH($B94,'файл остатки'!$A$5:$CX$5,0))),INDEX('файл остатки'!$A$100:$CX$265,MATCH(BG$3,'файл остатки'!$A$100:$A$228,0),MATCH($B94,'файл остатки'!$A$5:$CX$5,0)),INDEX('файл остатки'!$A$5:$CX$265,MATCH(BI$2,'файл остатки'!$A$5:$A$228,0),MATCH($B94,'файл остатки'!$A$5:$CX$5,0)))</f>
        <v>#N/A</v>
      </c>
      <c r="BJ94" s="225" t="e">
        <f>INDEX('файл остатки'!$A$5:$CX$265,MATCH($H$1,'файл остатки'!$A$5:$A$228,0),MATCH($B94,'файл остатки'!$A$5:$CX$5,0))</f>
        <v>#N/A</v>
      </c>
      <c r="BK94" s="225" t="e">
        <f t="shared" si="12"/>
        <v>#N/A</v>
      </c>
      <c r="BL94" s="254" t="e">
        <f>IF(BG$3='файл остатки'!$B$1,INDEX('файл остатки'!$A$5:$CX$265,MATCH($C$1,'файл остатки'!$A$5:$A$228,0),MATCH($B94,'файл остатки'!$A$5:$CX$5,0)),BE94+BF94-BG94-BI94)</f>
        <v>#N/A</v>
      </c>
      <c r="BM94" s="230"/>
      <c r="BN94" s="229" t="e">
        <f t="shared" si="13"/>
        <v>#N/A</v>
      </c>
      <c r="BO94" s="220"/>
      <c r="BP94" s="247" t="e">
        <f>IF(ISERROR(INDEX('файл остатки'!$A$5:$CX$265,MATCH(BP$2,'файл остатки'!$A$5:$A$228,0),MATCH($B94,'файл остатки'!$A$5:$CX$5,0))),INDEX('файл остатки'!$A$100:$CX$265,MATCH(BN$3,'файл остатки'!$A$100:$A$228,0),MATCH($B94,'файл остатки'!$A$5:$CX$5,0)),INDEX('файл остатки'!$A$5:$CX$265,MATCH(BP$2,'файл остатки'!$A$5:$A$228,0),MATCH($B94,'файл остатки'!$A$5:$CX$5,0)))</f>
        <v>#N/A</v>
      </c>
      <c r="BQ94" s="225" t="e">
        <f>INDEX('файл остатки'!$A$5:$CX$265,MATCH($H$1,'файл остатки'!$A$5:$A$228,0),MATCH($B94,'файл остатки'!$A$5:$CX$5,0))</f>
        <v>#N/A</v>
      </c>
      <c r="BR94" s="254" t="e">
        <f>IF(BN$3='файл остатки'!$B$1,INDEX('файл остатки'!$A$5:$CX$265,MATCH($C$1,'файл остатки'!$A$5:$A$228,0),MATCH($B94,'файл остатки'!$A$5:$CX$5,0)),BL94+BM94-BN94-BP94)</f>
        <v>#N/A</v>
      </c>
      <c r="BS94" s="230"/>
      <c r="BT94" s="229" t="e">
        <f t="shared" si="14"/>
        <v>#N/A</v>
      </c>
      <c r="BU94" s="220"/>
      <c r="BV94" s="247" t="e">
        <f>IF(ISERROR(INDEX('файл остатки'!$A$5:$CX$265,MATCH(BV$2,'файл остатки'!$A$5:$A$228,0),MATCH($B94,'файл остатки'!$A$5:$CX$5,0))),INDEX('файл остатки'!$A$100:$CX$265,MATCH(BT$3,'файл остатки'!$A$100:$A$228,0),MATCH($B94,'файл остатки'!$A$5:$CX$5,0)),INDEX('файл остатки'!$A$5:$CX$265,MATCH(BV$2,'файл остатки'!$A$5:$A$228,0),MATCH($B94,'файл остатки'!$A$5:$CX$5,0)))</f>
        <v>#N/A</v>
      </c>
      <c r="BW94" s="225" t="e">
        <f>INDEX('файл остатки'!$A$5:$CX$265,MATCH($H$1,'файл остатки'!$A$5:$A$228,0),MATCH($B94,'файл остатки'!$A$5:$CX$5,0))</f>
        <v>#N/A</v>
      </c>
      <c r="BX94" s="254" t="e">
        <f>IF(BT$3='файл остатки'!$B$1,INDEX('файл остатки'!$A$5:$CX$265,MATCH($C$1,'файл остатки'!$A$5:$A$228,0),MATCH($B94,'файл остатки'!$A$5:$CX$5,0)),BR94+BS94-BT94-BV94)</f>
        <v>#N/A</v>
      </c>
      <c r="BY94" s="230"/>
      <c r="BZ94" s="229" t="e">
        <f t="shared" si="15"/>
        <v>#N/A</v>
      </c>
      <c r="CA94" s="220"/>
      <c r="CB94" s="247" t="e">
        <f>IF(ISERROR(INDEX('файл остатки'!$A$5:$CX$265,MATCH(CB$2,'файл остатки'!$A$5:$A$228,0),MATCH($B94,'файл остатки'!$A$5:$CX$5,0))),INDEX('файл остатки'!$A$100:$CX$265,MATCH(BZ$3,'файл остатки'!$A$100:$A$228,0),MATCH($B94,'файл остатки'!$A$5:$CX$5,0)),INDEX('файл остатки'!$A$5:$CX$265,MATCH(CB$2,'файл остатки'!$A$5:$A$228,0),MATCH($B94,'файл остатки'!$A$5:$CX$5,0)))</f>
        <v>#N/A</v>
      </c>
      <c r="CC94" s="225" t="e">
        <f>INDEX('файл остатки'!$A$5:$CX$265,MATCH($H$1,'файл остатки'!$A$5:$A$228,0),MATCH($B94,'файл остатки'!$A$5:$CX$5,0))</f>
        <v>#N/A</v>
      </c>
      <c r="CD94" s="254" t="e">
        <f>IF(BZ$3='файл остатки'!$B$1,INDEX('файл остатки'!$A$5:$CX$265,MATCH($C$1,'файл остатки'!$A$5:$A$228,0),MATCH($B94,'файл остатки'!$A$5:$CX$5,0)),BX94+BY94-BZ94-CB94)</f>
        <v>#N/A</v>
      </c>
      <c r="CE94" s="230"/>
      <c r="CH94" s="229">
        <f t="shared" si="16"/>
        <v>-1300</v>
      </c>
      <c r="CI94" s="220"/>
      <c r="CJ94" s="229" t="e">
        <f t="shared" si="17"/>
        <v>#N/A</v>
      </c>
      <c r="CK94" s="220"/>
      <c r="CO94" s="235" t="e">
        <f>+INDEX('файл остатки'!$A$5:$CX$265,MATCH(CO$2,'файл остатки'!$A$5:$A$228,0),MATCH($B94,'файл остатки'!$A$5:$CX$5,0))</f>
        <v>#N/A</v>
      </c>
    </row>
    <row r="95" spans="1:93" ht="24" customHeight="1">
      <c r="A95" s="155" t="s">
        <v>88</v>
      </c>
      <c r="B95" s="233" t="s">
        <v>101</v>
      </c>
      <c r="C95" s="257">
        <f>INDEX('файл остатки'!$A$5:$CX$265,MATCH($C$1,'файл остатки'!$A$5:$A$228,0),MATCH(B95,'файл остатки'!$A$5:$CX$5,0))</f>
        <v>22.5</v>
      </c>
      <c r="D95" s="261"/>
      <c r="E95" s="229"/>
      <c r="F95" s="220"/>
      <c r="G95" s="247" t="e">
        <f>IF(ISERROR(INDEX('файл остатки'!$A$5:$CX$265,MATCH(G$2,'файл остатки'!$A$5:$A$228,0),MATCH($B95,'файл остатки'!$A$5:$CX$5,0))),INDEX('файл остатки'!$A$100:$CX$265,MATCH(E$3,'файл остатки'!$A$100:$A$228,0),MATCH($B95,'файл остатки'!$A$5:$CX$5,0)),INDEX('файл остатки'!$A$5:$CX$265,MATCH(G$2,'файл остатки'!$A$5:$A$228,0),MATCH($B95,'файл остатки'!$A$5:$CX$5,0)))</f>
        <v>#N/A</v>
      </c>
      <c r="H95" s="225">
        <f>INDEX('файл остатки'!$A$5:$CX$265,MATCH($H$1,'файл остатки'!$A$5:$A$228,0),MATCH($B95,'файл остатки'!$A$5:$CX$5,0))</f>
        <v>70.071428571428569</v>
      </c>
      <c r="I95" s="254" t="e">
        <f>IF(E$3='файл остатки'!$B$1,INDEX('файл остатки'!$A$5:$CX$265,MATCH($C$1,'файл остатки'!$A$5:$A$228,0),MATCH($B95,'файл остатки'!$A$5:$CX$5,0)),C95+D95-E95-G95)</f>
        <v>#N/A</v>
      </c>
      <c r="J95" s="230"/>
      <c r="K95" s="229"/>
      <c r="L95" s="220"/>
      <c r="M95" s="247" t="e">
        <f>IF(ISERROR(INDEX('файл остатки'!$A$5:$CX$265,MATCH(M$2,'файл остатки'!$A$5:$A$228,0),MATCH($B95,'файл остатки'!$A$5:$CX$5,0))),INDEX('файл остатки'!$A$100:$CX$265,MATCH(K$3,'файл остатки'!$A$100:$A$228,0),MATCH($B95,'файл остатки'!$A$5:$CX$5,0)),INDEX('файл остатки'!$A$5:$CX$265,MATCH(M$2,'файл остатки'!$A$5:$A$228,0),MATCH($B95,'файл остатки'!$A$5:$CX$5,0)))</f>
        <v>#N/A</v>
      </c>
      <c r="N95" s="225">
        <f>INDEX('файл остатки'!$A$5:$CX$265,MATCH($H$1,'файл остатки'!$A$5:$A$228,0),MATCH($B95,'файл остатки'!$A$5:$CX$5,0))</f>
        <v>70.071428571428569</v>
      </c>
      <c r="O95" s="254" t="e">
        <f>IF(K$3='файл остатки'!$B$1,INDEX('файл остатки'!$A$5:$CX$265,MATCH($C$1,'файл остатки'!$A$5:$A$228,0),MATCH($B95,'файл остатки'!$A$5:$CX$5,0)),I95+J95-K95-M95)</f>
        <v>#N/A</v>
      </c>
      <c r="P95" s="230"/>
      <c r="Q95" s="229"/>
      <c r="R95" s="220"/>
      <c r="S95" s="247" t="e">
        <f>IF(ISERROR(INDEX('файл остатки'!$A$5:$CX$265,MATCH(S$2,'файл остатки'!$A$5:$A$228,0),MATCH($B95,'файл остатки'!$A$5:$CX$5,0))),INDEX('файл остатки'!$A$100:$CX$265,MATCH(Q$3,'файл остатки'!$A$100:$A$228,0),MATCH($B95,'файл остатки'!$A$5:$CX$5,0)),INDEX('файл остатки'!$A$5:$CX$265,MATCH(S$2,'файл остатки'!$A$5:$A$228,0),MATCH($B95,'файл остатки'!$A$5:$CX$5,0)))</f>
        <v>#N/A</v>
      </c>
      <c r="T95" s="225">
        <f>INDEX('файл остатки'!$A$5:$CX$265,MATCH($H$1,'файл остатки'!$A$5:$A$228,0),MATCH($B95,'файл остатки'!$A$5:$CX$5,0))</f>
        <v>70.071428571428569</v>
      </c>
      <c r="U95" s="254" t="e">
        <f>IF(Q$3='файл остатки'!$B$1,INDEX('файл остатки'!$A$5:$CX$265,MATCH($C$1,'файл остатки'!$A$5:$A$228,0),MATCH($B95,'файл остатки'!$A$5:$CX$5,0)),O95+P95-Q95-S95)</f>
        <v>#N/A</v>
      </c>
      <c r="V95" s="230"/>
      <c r="W95" s="229"/>
      <c r="X95" s="220"/>
      <c r="Y95" s="247" t="e">
        <f>IF(ISERROR(INDEX('файл остатки'!$A$5:$CX$265,MATCH(Y$2,'файл остатки'!$A$5:$A$228,0),MATCH($B95,'файл остатки'!$A$5:$CX$5,0))),INDEX('файл остатки'!$A$100:$CX$265,MATCH(W$3,'файл остатки'!$A$100:$A$228,0),MATCH($B95,'файл остатки'!$A$5:$CX$5,0)),INDEX('файл остатки'!$A$5:$CX$265,MATCH(Y$2,'файл остатки'!$A$5:$A$228,0),MATCH($B95,'файл остатки'!$A$5:$CX$5,0)))</f>
        <v>#N/A</v>
      </c>
      <c r="Z95" s="225">
        <f>INDEX('файл остатки'!$A$5:$CX$265,MATCH($H$1,'файл остатки'!$A$5:$A$228,0),MATCH($B95,'файл остатки'!$A$5:$CX$5,0))</f>
        <v>70.071428571428569</v>
      </c>
      <c r="AA95" s="254" t="e">
        <f>IF(W$3='файл остатки'!$B$1,INDEX('файл остатки'!$A$5:$CX$265,MATCH($C$1,'файл остатки'!$A$5:$A$228,0),MATCH($B95,'файл остатки'!$A$5:$CX$5,0)),U95+V95-W95-Y95)</f>
        <v>#N/A</v>
      </c>
      <c r="AB95" s="230"/>
      <c r="AC95" s="229"/>
      <c r="AD95" s="220"/>
      <c r="AE95" s="247" t="e">
        <f>IF(ISERROR(INDEX('файл остатки'!$A$5:$CX$265,MATCH(AE$2,'файл остатки'!$A$5:$A$228,0),MATCH($B95,'файл остатки'!$A$5:$CX$5,0))),INDEX('файл остатки'!$A$100:$CX$265,MATCH(AC$3,'файл остатки'!$A$100:$A$228,0),MATCH($B95,'файл остатки'!$A$5:$CX$5,0)),INDEX('файл остатки'!$A$5:$CX$265,MATCH(AE$2,'файл остатки'!$A$5:$A$228,0),MATCH($B95,'файл остатки'!$A$5:$CX$5,0)))</f>
        <v>#N/A</v>
      </c>
      <c r="AF95" s="225">
        <f>INDEX('файл остатки'!$A$5:$CX$265,MATCH($H$1,'файл остатки'!$A$5:$A$228,0),MATCH($B95,'файл остатки'!$A$5:$CX$5,0))</f>
        <v>70.071428571428569</v>
      </c>
      <c r="AG95" s="254" t="e">
        <f>IF(AC$3='файл остатки'!$B$1,INDEX('файл остатки'!$A$5:$CX$265,MATCH($C$1,'файл остатки'!$A$5:$A$228,0),MATCH($B95,'файл остатки'!$A$5:$CX$5,0)),AA95+AB95-AC95-AE95)</f>
        <v>#N/A</v>
      </c>
      <c r="AH95" s="230"/>
      <c r="AI95" s="229"/>
      <c r="AJ95" s="220"/>
      <c r="AK95" s="247" t="e">
        <f>IF(ISERROR(INDEX('файл остатки'!$A$5:$CX$265,MATCH(AK$2,'файл остатки'!$A$5:$A$228,0),MATCH($B95,'файл остатки'!$A$5:$CX$5,0))),INDEX('файл остатки'!$A$100:$CX$265,MATCH(AI$3,'файл остатки'!$A$100:$A$228,0),MATCH($B95,'файл остатки'!$A$5:$CX$5,0)),INDEX('файл остатки'!$A$5:$CX$265,MATCH(AK$2,'файл остатки'!$A$5:$A$228,0),MATCH($B95,'файл остатки'!$A$5:$CX$5,0)))</f>
        <v>#N/A</v>
      </c>
      <c r="AL95" s="225">
        <f>INDEX('файл остатки'!$A$5:$CX$265,MATCH($H$1,'файл остатки'!$A$5:$A$228,0),MATCH($B95,'файл остатки'!$A$5:$CX$5,0))</f>
        <v>70.071428571428569</v>
      </c>
      <c r="AM95" s="254" t="e">
        <f>IF(AI$3='файл остатки'!$B$1,INDEX('файл остатки'!$A$5:$CX$265,MATCH($C$1,'файл остатки'!$A$5:$A$228,0),MATCH($B95,'файл остатки'!$A$5:$CX$5,0)),AG95+AH95-AI95-AK95)</f>
        <v>#N/A</v>
      </c>
      <c r="AN95" s="230"/>
      <c r="AO95" s="229"/>
      <c r="AP95" s="220"/>
      <c r="AQ95" s="247" t="e">
        <f>IF(ISERROR(INDEX('файл остатки'!$A$5:$CX$265,MATCH(AQ$2,'файл остатки'!$A$5:$A$228,0),MATCH($B95,'файл остатки'!$A$5:$CX$5,0))),INDEX('файл остатки'!$A$100:$CX$265,MATCH(AO$3,'файл остатки'!$A$100:$A$228,0),MATCH($B95,'файл остатки'!$A$5:$CX$5,0)),INDEX('файл остатки'!$A$5:$CX$265,MATCH(AQ$2,'файл остатки'!$A$5:$A$228,0),MATCH($B95,'файл остатки'!$A$5:$CX$5,0)))</f>
        <v>#N/A</v>
      </c>
      <c r="AR95" s="225">
        <f>INDEX('файл остатки'!$A$5:$CX$265,MATCH($H$1,'файл остатки'!$A$5:$A$228,0),MATCH($B95,'файл остатки'!$A$5:$CX$5,0))</f>
        <v>70.071428571428569</v>
      </c>
      <c r="AS95" s="254" t="e">
        <f>IF(AO$3='файл остатки'!$B$1,INDEX('файл остатки'!$A$5:$CX$265,MATCH($C$1,'файл остатки'!$A$5:$A$228,0),MATCH($B95,'файл остатки'!$A$5:$CX$5,0)),AM95+AN95-AO95-AQ95)</f>
        <v>#N/A</v>
      </c>
      <c r="AT95" s="230"/>
      <c r="AU95" s="229"/>
      <c r="AV95" s="220"/>
      <c r="AW95" s="247" t="e">
        <f>IF(ISERROR(INDEX('файл остатки'!$A$5:$CX$265,MATCH(AW$2,'файл остатки'!$A$5:$A$228,0),MATCH($B95,'файл остатки'!$A$5:$CX$5,0))),INDEX('файл остатки'!$A$100:$CX$265,MATCH(AU$3,'файл остатки'!$A$100:$A$228,0),MATCH($B95,'файл остатки'!$A$5:$CX$5,0)),INDEX('файл остатки'!$A$5:$CX$265,MATCH(AW$2,'файл остатки'!$A$5:$A$228,0),MATCH($B95,'файл остатки'!$A$5:$CX$5,0)))</f>
        <v>#N/A</v>
      </c>
      <c r="AX95" s="225">
        <f>INDEX('файл остатки'!$A$5:$CX$265,MATCH($H$1,'файл остатки'!$A$5:$A$228,0),MATCH($B95,'файл остатки'!$A$5:$CX$5,0))</f>
        <v>70.071428571428569</v>
      </c>
      <c r="AY95" s="254" t="e">
        <f>IF(AU$3='файл остатки'!$B$1,INDEX('файл остатки'!$A$5:$CX$265,MATCH($C$1,'файл остатки'!$A$5:$A$228,0),MATCH($B95,'файл остатки'!$A$5:$CX$5,0)),AS95+AT95-AU95-AW95)</f>
        <v>#N/A</v>
      </c>
      <c r="AZ95" s="230"/>
      <c r="BA95" s="229"/>
      <c r="BB95" s="220"/>
      <c r="BC95" s="247" t="e">
        <f>IF(ISERROR(INDEX('файл остатки'!$A$5:$CX$265,MATCH(BC$2,'файл остатки'!$A$5:$A$228,0),MATCH($B95,'файл остатки'!$A$5:$CX$5,0))),INDEX('файл остатки'!$A$100:$CX$265,MATCH(BA$3,'файл остатки'!$A$100:$A$228,0),MATCH($B95,'файл остатки'!$A$5:$CX$5,0)),INDEX('файл остатки'!$A$5:$CX$265,MATCH(BC$2,'файл остатки'!$A$5:$A$228,0),MATCH($B95,'файл остатки'!$A$5:$CX$5,0)))</f>
        <v>#N/A</v>
      </c>
      <c r="BD95" s="225">
        <f>INDEX('файл остатки'!$A$5:$CX$265,MATCH($H$1,'файл остатки'!$A$5:$A$228,0),MATCH($B95,'файл остатки'!$A$5:$CX$5,0))</f>
        <v>70.071428571428569</v>
      </c>
      <c r="BE95" s="254" t="e">
        <f>IF(BA$3='файл остатки'!$B$1,INDEX('файл остатки'!$A$5:$CX$265,MATCH($C$1,'файл остатки'!$A$5:$A$228,0),MATCH($B95,'файл остатки'!$A$5:$CX$5,0)),AY95+AZ95-BA95-BC95)</f>
        <v>#N/A</v>
      </c>
      <c r="BF95" s="230"/>
      <c r="BG95" s="229"/>
      <c r="BH95" s="220"/>
      <c r="BI95" s="247" t="e">
        <f>IF(ISERROR(INDEX('файл остатки'!$A$5:$CX$265,MATCH(BI$2,'файл остатки'!$A$5:$A$228,0),MATCH($B95,'файл остатки'!$A$5:$CX$5,0))),INDEX('файл остатки'!$A$100:$CX$265,MATCH(BG$3,'файл остатки'!$A$100:$A$228,0),MATCH($B95,'файл остатки'!$A$5:$CX$5,0)),INDEX('файл остатки'!$A$5:$CX$265,MATCH(BI$2,'файл остатки'!$A$5:$A$228,0),MATCH($B95,'файл остатки'!$A$5:$CX$5,0)))</f>
        <v>#N/A</v>
      </c>
      <c r="BJ95" s="225">
        <f>INDEX('файл остатки'!$A$5:$CX$265,MATCH($H$1,'файл остатки'!$A$5:$A$228,0),MATCH($B95,'файл остатки'!$A$5:$CX$5,0))</f>
        <v>70.071428571428569</v>
      </c>
      <c r="BK95" s="225" t="e">
        <f t="shared" si="12"/>
        <v>#N/A</v>
      </c>
      <c r="BL95" s="254" t="e">
        <f>IF(BG$3='файл остатки'!$B$1,INDEX('файл остатки'!$A$5:$CX$265,MATCH($C$1,'файл остатки'!$A$5:$A$228,0),MATCH($B95,'файл остатки'!$A$5:$CX$5,0)),BE95+BF95-BG95-BI95)</f>
        <v>#N/A</v>
      </c>
      <c r="BM95" s="230"/>
      <c r="BN95" s="229">
        <f t="shared" si="13"/>
        <v>-50</v>
      </c>
      <c r="BO95" s="220"/>
      <c r="BP95" s="247">
        <f>IF(ISERROR(INDEX('файл остатки'!$A$5:$CX$265,MATCH(BP$2,'файл остатки'!$A$5:$A$228,0),MATCH($B95,'файл остатки'!$A$5:$CX$5,0))),INDEX('файл остатки'!$A$100:$CX$265,MATCH(BN$3,'файл остатки'!$A$100:$A$228,0),MATCH($B95,'файл остатки'!$A$5:$CX$5,0)),INDEX('файл остатки'!$A$5:$CX$265,MATCH(BP$2,'файл остатки'!$A$5:$A$228,0),MATCH($B95,'файл остатки'!$A$5:$CX$5,0)))</f>
        <v>50</v>
      </c>
      <c r="BQ95" s="225">
        <f>INDEX('файл остатки'!$A$5:$CX$265,MATCH($H$1,'файл остатки'!$A$5:$A$228,0),MATCH($B95,'файл остатки'!$A$5:$CX$5,0))</f>
        <v>70.071428571428569</v>
      </c>
      <c r="BR95" s="254" t="e">
        <f>IF(BN$3='файл остатки'!$B$1,INDEX('файл остатки'!$A$5:$CX$265,MATCH($C$1,'файл остатки'!$A$5:$A$228,0),MATCH($B95,'файл остатки'!$A$5:$CX$5,0)),BL95+BM95-BN95-BP95)</f>
        <v>#N/A</v>
      </c>
      <c r="BS95" s="230"/>
      <c r="BT95" s="229">
        <f t="shared" si="14"/>
        <v>-50</v>
      </c>
      <c r="BU95" s="220"/>
      <c r="BV95" s="247">
        <f>IF(ISERROR(INDEX('файл остатки'!$A$5:$CX$265,MATCH(BV$2,'файл остатки'!$A$5:$A$228,0),MATCH($B95,'файл остатки'!$A$5:$CX$5,0))),INDEX('файл остатки'!$A$100:$CX$265,MATCH(BT$3,'файл остатки'!$A$100:$A$228,0),MATCH($B95,'файл остатки'!$A$5:$CX$5,0)),INDEX('файл остатки'!$A$5:$CX$265,MATCH(BV$2,'файл остатки'!$A$5:$A$228,0),MATCH($B95,'файл остатки'!$A$5:$CX$5,0)))</f>
        <v>50</v>
      </c>
      <c r="BW95" s="225">
        <f>INDEX('файл остатки'!$A$5:$CX$265,MATCH($H$1,'файл остатки'!$A$5:$A$228,0),MATCH($B95,'файл остатки'!$A$5:$CX$5,0))</f>
        <v>70.071428571428569</v>
      </c>
      <c r="BX95" s="254" t="e">
        <f>IF(BT$3='файл остатки'!$B$1,INDEX('файл остатки'!$A$5:$CX$265,MATCH($C$1,'файл остатки'!$A$5:$A$228,0),MATCH($B95,'файл остатки'!$A$5:$CX$5,0)),BR95+BS95-BT95-BV95)</f>
        <v>#N/A</v>
      </c>
      <c r="BY95" s="230"/>
      <c r="BZ95" s="229">
        <f t="shared" si="15"/>
        <v>-50</v>
      </c>
      <c r="CA95" s="220"/>
      <c r="CB95" s="247">
        <f>IF(ISERROR(INDEX('файл остатки'!$A$5:$CX$265,MATCH(CB$2,'файл остатки'!$A$5:$A$228,0),MATCH($B95,'файл остатки'!$A$5:$CX$5,0))),INDEX('файл остатки'!$A$100:$CX$265,MATCH(BZ$3,'файл остатки'!$A$100:$A$228,0),MATCH($B95,'файл остатки'!$A$5:$CX$5,0)),INDEX('файл остатки'!$A$5:$CX$265,MATCH(CB$2,'файл остатки'!$A$5:$A$228,0),MATCH($B95,'файл остатки'!$A$5:$CX$5,0)))</f>
        <v>50</v>
      </c>
      <c r="CC95" s="225">
        <f>INDEX('файл остатки'!$A$5:$CX$265,MATCH($H$1,'файл остатки'!$A$5:$A$228,0),MATCH($B95,'файл остатки'!$A$5:$CX$5,0))</f>
        <v>70.071428571428569</v>
      </c>
      <c r="CD95" s="254" t="e">
        <f>IF(BZ$3='файл остатки'!$B$1,INDEX('файл остатки'!$A$5:$CX$265,MATCH($C$1,'файл остатки'!$A$5:$A$228,0),MATCH($B95,'файл остатки'!$A$5:$CX$5,0)),BX95+BY95-BZ95-CB95)</f>
        <v>#N/A</v>
      </c>
      <c r="CE95" s="230"/>
      <c r="CH95" s="229">
        <f t="shared" si="16"/>
        <v>0</v>
      </c>
      <c r="CI95" s="220"/>
      <c r="CJ95" s="229" t="e">
        <f t="shared" si="17"/>
        <v>#N/A</v>
      </c>
      <c r="CK95" s="220"/>
      <c r="CO95" s="235">
        <f>+INDEX('файл остатки'!$A$5:$CX$265,MATCH(CO$2,'файл остатки'!$A$5:$A$228,0),MATCH($B95,'файл остатки'!$A$5:$CX$5,0))</f>
        <v>6</v>
      </c>
    </row>
    <row r="96" spans="1:93" ht="24" customHeight="1">
      <c r="A96" s="155" t="s">
        <v>175</v>
      </c>
      <c r="B96" s="155" t="s">
        <v>269</v>
      </c>
      <c r="C96" s="257" t="e">
        <f>INDEX('файл остатки'!$A$5:$CX$265,MATCH($C$1,'файл остатки'!$A$5:$A$228,0),MATCH(B96,'файл остатки'!$A$5:$CX$5,0))</f>
        <v>#N/A</v>
      </c>
      <c r="D96" s="261"/>
      <c r="E96" s="229">
        <v>-240</v>
      </c>
      <c r="F96" s="220"/>
      <c r="G96" s="280" t="e">
        <f>IF(ISERROR(INDEX('файл остатки'!$A$5:$CX$265,MATCH(G$2,'файл остатки'!$A$5:$A$228,0),MATCH($B96,'файл остатки'!$A$5:$CX$5,0))),INDEX('файл остатки'!$A$100:$CX$265,MATCH(E$3,'файл остатки'!$A$100:$A$228,0),MATCH($B96,'файл остатки'!$A$5:$CX$5,0)),INDEX('файл остатки'!$A$5:$CX$265,MATCH(G$2,'файл остатки'!$A$5:$A$228,0),MATCH($B96,'файл остатки'!$A$5:$CX$5,0)))</f>
        <v>#N/A</v>
      </c>
      <c r="H96" s="225" t="e">
        <f>INDEX('файл остатки'!$A$5:$CX$265,MATCH($H$1,'файл остатки'!$A$5:$A$228,0),MATCH($B96,'файл остатки'!$A$5:$CX$5,0))</f>
        <v>#N/A</v>
      </c>
      <c r="I96" s="254" t="e">
        <f>IF(E$3='файл остатки'!$B$1,INDEX('файл остатки'!$A$5:$CX$265,MATCH($C$1,'файл остатки'!$A$5:$A$228,0),MATCH($B96,'файл остатки'!$A$5:$CX$5,0)),C96+D96-E96-G96)</f>
        <v>#N/A</v>
      </c>
      <c r="J96" s="230"/>
      <c r="K96" s="229"/>
      <c r="L96" s="220"/>
      <c r="M96" s="280" t="e">
        <f>IF(ISERROR(INDEX('файл остатки'!$A$5:$CX$265,MATCH(M$2,'файл остатки'!$A$5:$A$228,0),MATCH($B96,'файл остатки'!$A$5:$CX$5,0))),INDEX('файл остатки'!$A$100:$CX$265,MATCH(K$3,'файл остатки'!$A$100:$A$228,0),MATCH($B96,'файл остатки'!$A$5:$CX$5,0)),INDEX('файл остатки'!$A$5:$CX$265,MATCH(M$2,'файл остатки'!$A$5:$A$228,0),MATCH($B96,'файл остатки'!$A$5:$CX$5,0)))</f>
        <v>#N/A</v>
      </c>
      <c r="N96" s="225" t="e">
        <f>INDEX('файл остатки'!$A$5:$CX$265,MATCH($H$1,'файл остатки'!$A$5:$A$228,0),MATCH($B96,'файл остатки'!$A$5:$CX$5,0))</f>
        <v>#N/A</v>
      </c>
      <c r="O96" s="254" t="e">
        <f>IF(K$3='файл остатки'!$B$1,INDEX('файл остатки'!$A$5:$CX$265,MATCH($C$1,'файл остатки'!$A$5:$A$228,0),MATCH($B96,'файл остатки'!$A$5:$CX$5,0)),I96+J96-K96-M96)</f>
        <v>#N/A</v>
      </c>
      <c r="P96" s="230"/>
      <c r="Q96" s="229"/>
      <c r="R96" s="220"/>
      <c r="S96" s="280" t="e">
        <f>IF(ISERROR(INDEX('файл остатки'!$A$5:$CX$265,MATCH(S$2,'файл остатки'!$A$5:$A$228,0),MATCH($B96,'файл остатки'!$A$5:$CX$5,0))),INDEX('файл остатки'!$A$100:$CX$265,MATCH(Q$3,'файл остатки'!$A$100:$A$228,0),MATCH($B96,'файл остатки'!$A$5:$CX$5,0)),INDEX('файл остатки'!$A$5:$CX$265,MATCH(S$2,'файл остатки'!$A$5:$A$228,0),MATCH($B96,'файл остатки'!$A$5:$CX$5,0)))</f>
        <v>#N/A</v>
      </c>
      <c r="T96" s="225" t="e">
        <f>INDEX('файл остатки'!$A$5:$CX$265,MATCH($H$1,'файл остатки'!$A$5:$A$228,0),MATCH($B96,'файл остатки'!$A$5:$CX$5,0))</f>
        <v>#N/A</v>
      </c>
      <c r="U96" s="254" t="e">
        <f>IF(Q$3='файл остатки'!$B$1,INDEX('файл остатки'!$A$5:$CX$265,MATCH($C$1,'файл остатки'!$A$5:$A$228,0),MATCH($B96,'файл остатки'!$A$5:$CX$5,0)),O96+P96-Q96-S96)</f>
        <v>#N/A</v>
      </c>
      <c r="V96" s="230"/>
      <c r="W96" s="229">
        <v>-100</v>
      </c>
      <c r="X96" s="220"/>
      <c r="Y96" s="280" t="e">
        <f>IF(ISERROR(INDEX('файл остатки'!$A$5:$CX$265,MATCH(Y$2,'файл остатки'!$A$5:$A$228,0),MATCH($B96,'файл остатки'!$A$5:$CX$5,0))),INDEX('файл остатки'!$A$100:$CX$265,MATCH(W$3,'файл остатки'!$A$100:$A$228,0),MATCH($B96,'файл остатки'!$A$5:$CX$5,0)),INDEX('файл остатки'!$A$5:$CX$265,MATCH(Y$2,'файл остатки'!$A$5:$A$228,0),MATCH($B96,'файл остатки'!$A$5:$CX$5,0)))</f>
        <v>#N/A</v>
      </c>
      <c r="Z96" s="225" t="e">
        <f>INDEX('файл остатки'!$A$5:$CX$265,MATCH($H$1,'файл остатки'!$A$5:$A$228,0),MATCH($B96,'файл остатки'!$A$5:$CX$5,0))</f>
        <v>#N/A</v>
      </c>
      <c r="AA96" s="254" t="e">
        <f>IF(W$3='файл остатки'!$B$1,INDEX('файл остатки'!$A$5:$CX$265,MATCH($C$1,'файл остатки'!$A$5:$A$228,0),MATCH($B96,'файл остатки'!$A$5:$CX$5,0)),U96+V96-W96-Y96)</f>
        <v>#N/A</v>
      </c>
      <c r="AB96" s="230"/>
      <c r="AC96" s="229"/>
      <c r="AD96" s="220"/>
      <c r="AE96" s="280" t="e">
        <f>IF(ISERROR(INDEX('файл остатки'!$A$5:$CX$265,MATCH(AE$2,'файл остатки'!$A$5:$A$228,0),MATCH($B96,'файл остатки'!$A$5:$CX$5,0))),INDEX('файл остатки'!$A$100:$CX$265,MATCH(AC$3,'файл остатки'!$A$100:$A$228,0),MATCH($B96,'файл остатки'!$A$5:$CX$5,0)),INDEX('файл остатки'!$A$5:$CX$265,MATCH(AE$2,'файл остатки'!$A$5:$A$228,0),MATCH($B96,'файл остатки'!$A$5:$CX$5,0)))</f>
        <v>#N/A</v>
      </c>
      <c r="AF96" s="225" t="e">
        <f>INDEX('файл остатки'!$A$5:$CX$265,MATCH($H$1,'файл остатки'!$A$5:$A$228,0),MATCH($B96,'файл остатки'!$A$5:$CX$5,0))</f>
        <v>#N/A</v>
      </c>
      <c r="AG96" s="254" t="e">
        <f>IF(AC$3='файл остатки'!$B$1,INDEX('файл остатки'!$A$5:$CX$265,MATCH($C$1,'файл остатки'!$A$5:$A$228,0),MATCH($B96,'файл остатки'!$A$5:$CX$5,0)),AA96+AB96-AC96-AE96)</f>
        <v>#N/A</v>
      </c>
      <c r="AH96" s="230"/>
      <c r="AI96" s="229"/>
      <c r="AJ96" s="220"/>
      <c r="AK96" s="280" t="e">
        <f>IF(ISERROR(INDEX('файл остатки'!$A$5:$CX$265,MATCH(AK$2,'файл остатки'!$A$5:$A$228,0),MATCH($B96,'файл остатки'!$A$5:$CX$5,0))),INDEX('файл остатки'!$A$100:$CX$265,MATCH(AI$3,'файл остатки'!$A$100:$A$228,0),MATCH($B96,'файл остатки'!$A$5:$CX$5,0)),INDEX('файл остатки'!$A$5:$CX$265,MATCH(AK$2,'файл остатки'!$A$5:$A$228,0),MATCH($B96,'файл остатки'!$A$5:$CX$5,0)))</f>
        <v>#N/A</v>
      </c>
      <c r="AL96" s="225" t="e">
        <f>INDEX('файл остатки'!$A$5:$CX$265,MATCH($H$1,'файл остатки'!$A$5:$A$228,0),MATCH($B96,'файл остатки'!$A$5:$CX$5,0))</f>
        <v>#N/A</v>
      </c>
      <c r="AM96" s="254" t="e">
        <f>IF(AI$3='файл остатки'!$B$1,INDEX('файл остатки'!$A$5:$CX$265,MATCH($C$1,'файл остатки'!$A$5:$A$228,0),MATCH($B96,'файл остатки'!$A$5:$CX$5,0)),AG96+AH96-AI96-AK96)</f>
        <v>#N/A</v>
      </c>
      <c r="AN96" s="230"/>
      <c r="AO96" s="229"/>
      <c r="AP96" s="220"/>
      <c r="AQ96" s="280" t="e">
        <f>IF(ISERROR(INDEX('файл остатки'!$A$5:$CX$265,MATCH(AQ$2,'файл остатки'!$A$5:$A$228,0),MATCH($B96,'файл остатки'!$A$5:$CX$5,0))),INDEX('файл остатки'!$A$100:$CX$265,MATCH(AO$3,'файл остатки'!$A$100:$A$228,0),MATCH($B96,'файл остатки'!$A$5:$CX$5,0)),INDEX('файл остатки'!$A$5:$CX$265,MATCH(AQ$2,'файл остатки'!$A$5:$A$228,0),MATCH($B96,'файл остатки'!$A$5:$CX$5,0)))</f>
        <v>#N/A</v>
      </c>
      <c r="AR96" s="225" t="e">
        <f>INDEX('файл остатки'!$A$5:$CX$265,MATCH($H$1,'файл остатки'!$A$5:$A$228,0),MATCH($B96,'файл остатки'!$A$5:$CX$5,0))</f>
        <v>#N/A</v>
      </c>
      <c r="AS96" s="254" t="e">
        <f>IF(AO$3='файл остатки'!$B$1,INDEX('файл остатки'!$A$5:$CX$265,MATCH($C$1,'файл остатки'!$A$5:$A$228,0),MATCH($B96,'файл остатки'!$A$5:$CX$5,0)),AM96+AN96-AO96-AQ96)</f>
        <v>#N/A</v>
      </c>
      <c r="AT96" s="230"/>
      <c r="AU96" s="229"/>
      <c r="AV96" s="220"/>
      <c r="AW96" s="280" t="e">
        <f>IF(ISERROR(INDEX('файл остатки'!$A$5:$CX$265,MATCH(AW$2,'файл остатки'!$A$5:$A$228,0),MATCH($B96,'файл остатки'!$A$5:$CX$5,0))),INDEX('файл остатки'!$A$100:$CX$265,MATCH(AU$3,'файл остатки'!$A$100:$A$228,0),MATCH($B96,'файл остатки'!$A$5:$CX$5,0)),INDEX('файл остатки'!$A$5:$CX$265,MATCH(AW$2,'файл остатки'!$A$5:$A$228,0),MATCH($B96,'файл остатки'!$A$5:$CX$5,0)))</f>
        <v>#N/A</v>
      </c>
      <c r="AX96" s="225" t="e">
        <f>INDEX('файл остатки'!$A$5:$CX$265,MATCH($H$1,'файл остатки'!$A$5:$A$228,0),MATCH($B96,'файл остатки'!$A$5:$CX$5,0))</f>
        <v>#N/A</v>
      </c>
      <c r="AY96" s="254" t="e">
        <f>IF(AU$3='файл остатки'!$B$1,INDEX('файл остатки'!$A$5:$CX$265,MATCH($C$1,'файл остатки'!$A$5:$A$228,0),MATCH($B96,'файл остатки'!$A$5:$CX$5,0)),AS96+AT96-AU96-AW96)</f>
        <v>#N/A</v>
      </c>
      <c r="AZ96" s="230"/>
      <c r="BA96" s="229"/>
      <c r="BB96" s="220"/>
      <c r="BC96" s="280" t="e">
        <f>IF(ISERROR(INDEX('файл остатки'!$A$5:$CX$265,MATCH(BC$2,'файл остатки'!$A$5:$A$228,0),MATCH($B96,'файл остатки'!$A$5:$CX$5,0))),INDEX('файл остатки'!$A$100:$CX$265,MATCH(BA$3,'файл остатки'!$A$100:$A$228,0),MATCH($B96,'файл остатки'!$A$5:$CX$5,0)),INDEX('файл остатки'!$A$5:$CX$265,MATCH(BC$2,'файл остатки'!$A$5:$A$228,0),MATCH($B96,'файл остатки'!$A$5:$CX$5,0)))</f>
        <v>#N/A</v>
      </c>
      <c r="BD96" s="225" t="e">
        <f>INDEX('файл остатки'!$A$5:$CX$265,MATCH($H$1,'файл остатки'!$A$5:$A$228,0),MATCH($B96,'файл остатки'!$A$5:$CX$5,0))</f>
        <v>#N/A</v>
      </c>
      <c r="BE96" s="254" t="e">
        <f>IF(BA$3='файл остатки'!$B$1,INDEX('файл остатки'!$A$5:$CX$265,MATCH($C$1,'файл остатки'!$A$5:$A$228,0),MATCH($B96,'файл остатки'!$A$5:$CX$5,0)),AY96+AZ96-BA96-BC96)</f>
        <v>#N/A</v>
      </c>
      <c r="BF96" s="230"/>
      <c r="BG96" s="229"/>
      <c r="BH96" s="220"/>
      <c r="BI96" s="280" t="e">
        <f>IF(ISERROR(INDEX('файл остатки'!$A$5:$CX$265,MATCH(BI$2,'файл остатки'!$A$5:$A$228,0),MATCH($B96,'файл остатки'!$A$5:$CX$5,0))),INDEX('файл остатки'!$A$100:$CX$265,MATCH(BG$3,'файл остатки'!$A$100:$A$228,0),MATCH($B96,'файл остатки'!$A$5:$CX$5,0)),INDEX('файл остатки'!$A$5:$CX$265,MATCH(BI$2,'файл остатки'!$A$5:$A$228,0),MATCH($B96,'файл остатки'!$A$5:$CX$5,0)))</f>
        <v>#N/A</v>
      </c>
      <c r="BJ96" s="225" t="e">
        <f>INDEX('файл остатки'!$A$5:$CX$265,MATCH($H$1,'файл остатки'!$A$5:$A$228,0),MATCH($B96,'файл остатки'!$A$5:$CX$5,0))</f>
        <v>#N/A</v>
      </c>
      <c r="BK96" s="225" t="e">
        <f t="shared" ref="BK96" si="24">((-CJ96/10+BP96/7+BV96/7+CB96/7)/4)*CO96</f>
        <v>#N/A</v>
      </c>
      <c r="BL96" s="254" t="e">
        <f>IF(BG$3='файл остатки'!$B$1,INDEX('файл остатки'!$A$5:$CX$265,MATCH($C$1,'файл остатки'!$A$5:$A$228,0),MATCH($B96,'файл остатки'!$A$5:$CX$5,0)),BE96+BF96-BG96-BI96)</f>
        <v>#N/A</v>
      </c>
      <c r="BM96" s="230"/>
      <c r="BN96" s="229" t="e">
        <f t="shared" ref="BN96" si="25">-BP96</f>
        <v>#N/A</v>
      </c>
      <c r="BO96" s="220"/>
      <c r="BP96" s="280" t="e">
        <f>IF(ISERROR(INDEX('файл остатки'!$A$5:$CX$265,MATCH(BP$2,'файл остатки'!$A$5:$A$228,0),MATCH($B96,'файл остатки'!$A$5:$CX$5,0))),INDEX('файл остатки'!$A$100:$CX$265,MATCH(BN$3,'файл остатки'!$A$100:$A$228,0),MATCH($B96,'файл остатки'!$A$5:$CX$5,0)),INDEX('файл остатки'!$A$5:$CX$265,MATCH(BP$2,'файл остатки'!$A$5:$A$228,0),MATCH($B96,'файл остатки'!$A$5:$CX$5,0)))</f>
        <v>#N/A</v>
      </c>
      <c r="BQ96" s="225" t="e">
        <f>INDEX('файл остатки'!$A$5:$CX$265,MATCH($H$1,'файл остатки'!$A$5:$A$228,0),MATCH($B96,'файл остатки'!$A$5:$CX$5,0))</f>
        <v>#N/A</v>
      </c>
      <c r="BR96" s="254" t="e">
        <f>IF(BN$3='файл остатки'!$B$1,INDEX('файл остатки'!$A$5:$CX$265,MATCH($C$1,'файл остатки'!$A$5:$A$228,0),MATCH($B96,'файл остатки'!$A$5:$CX$5,0)),BL96+BM96-BN96-BP96)</f>
        <v>#N/A</v>
      </c>
      <c r="BS96" s="230"/>
      <c r="BT96" s="229" t="e">
        <f t="shared" ref="BT96" si="26">-BV96</f>
        <v>#N/A</v>
      </c>
      <c r="BU96" s="220"/>
      <c r="BV96" s="280" t="e">
        <f>IF(ISERROR(INDEX('файл остатки'!$A$5:$CX$265,MATCH(BV$2,'файл остатки'!$A$5:$A$228,0),MATCH($B96,'файл остатки'!$A$5:$CX$5,0))),INDEX('файл остатки'!$A$100:$CX$265,MATCH(BT$3,'файл остатки'!$A$100:$A$228,0),MATCH($B96,'файл остатки'!$A$5:$CX$5,0)),INDEX('файл остатки'!$A$5:$CX$265,MATCH(BV$2,'файл остатки'!$A$5:$A$228,0),MATCH($B96,'файл остатки'!$A$5:$CX$5,0)))</f>
        <v>#N/A</v>
      </c>
      <c r="BW96" s="225" t="e">
        <f>INDEX('файл остатки'!$A$5:$CX$265,MATCH($H$1,'файл остатки'!$A$5:$A$228,0),MATCH($B96,'файл остатки'!$A$5:$CX$5,0))</f>
        <v>#N/A</v>
      </c>
      <c r="BX96" s="254" t="e">
        <f>IF(BT$3='файл остатки'!$B$1,INDEX('файл остатки'!$A$5:$CX$265,MATCH($C$1,'файл остатки'!$A$5:$A$228,0),MATCH($B96,'файл остатки'!$A$5:$CX$5,0)),BR96+BS96-BT96-BV96)</f>
        <v>#N/A</v>
      </c>
      <c r="BY96" s="230"/>
      <c r="BZ96" s="229" t="e">
        <f t="shared" ref="BZ96" si="27">-CB96</f>
        <v>#N/A</v>
      </c>
      <c r="CA96" s="220"/>
      <c r="CB96" s="280" t="e">
        <f>IF(ISERROR(INDEX('файл остатки'!$A$5:$CX$265,MATCH(CB$2,'файл остатки'!$A$5:$A$228,0),MATCH($B96,'файл остатки'!$A$5:$CX$5,0))),INDEX('файл остатки'!$A$100:$CX$265,MATCH(BZ$3,'файл остатки'!$A$100:$A$228,0),MATCH($B96,'файл остатки'!$A$5:$CX$5,0)),INDEX('файл остатки'!$A$5:$CX$265,MATCH(CB$2,'файл остатки'!$A$5:$A$228,0),MATCH($B96,'файл остатки'!$A$5:$CX$5,0)))</f>
        <v>#N/A</v>
      </c>
      <c r="CC96" s="225" t="e">
        <f>INDEX('файл остатки'!$A$5:$CX$265,MATCH($H$1,'файл остатки'!$A$5:$A$228,0),MATCH($B96,'файл остатки'!$A$5:$CX$5,0))</f>
        <v>#N/A</v>
      </c>
      <c r="CD96" s="254" t="e">
        <f>IF(BZ$3='файл остатки'!$B$1,INDEX('файл остатки'!$A$5:$CX$265,MATCH($C$1,'файл остатки'!$A$5:$A$228,0),MATCH($B96,'файл остатки'!$A$5:$CX$5,0)),BX96+BY96-BZ96-CB96)</f>
        <v>#N/A</v>
      </c>
      <c r="CE96" s="230"/>
      <c r="CH96" s="229">
        <f t="shared" ref="CH96" si="28">E96+K96+Q96+W96+AC96+AI96+AO96+AU96+BA96+BG96</f>
        <v>-340</v>
      </c>
      <c r="CI96" s="220"/>
      <c r="CJ96" s="229" t="e">
        <f t="shared" ref="CJ96" si="29">-(G96+M96+S96+Y96+AE96+AK96+AQ96+AW96+BC96+BI96)</f>
        <v>#N/A</v>
      </c>
      <c r="CK96" s="220"/>
      <c r="CO96" s="235" t="e">
        <f>+INDEX('файл остатки'!$A$5:$CX$265,MATCH(CO$2,'файл остатки'!$A$5:$A$228,0),MATCH($B96,'файл остатки'!$A$5:$CX$5,0))</f>
        <v>#N/A</v>
      </c>
    </row>
    <row r="97" spans="1:93" ht="24" customHeight="1">
      <c r="A97" s="155"/>
      <c r="B97" s="233"/>
      <c r="C97" s="257"/>
      <c r="D97" s="261"/>
      <c r="E97" s="229"/>
      <c r="F97" s="220"/>
      <c r="G97" s="247"/>
      <c r="H97" s="225"/>
      <c r="I97" s="254"/>
      <c r="J97" s="230"/>
      <c r="K97" s="229"/>
      <c r="L97" s="220"/>
      <c r="M97" s="247"/>
      <c r="N97" s="225"/>
      <c r="O97" s="254"/>
      <c r="P97" s="230"/>
      <c r="Q97" s="229"/>
      <c r="R97" s="220"/>
      <c r="S97" s="247"/>
      <c r="T97" s="225"/>
      <c r="U97" s="254"/>
      <c r="V97" s="230"/>
      <c r="W97" s="229"/>
      <c r="X97" s="220"/>
      <c r="Y97" s="247"/>
      <c r="Z97" s="225"/>
      <c r="AA97" s="254"/>
      <c r="AB97" s="230"/>
      <c r="AC97" s="229"/>
      <c r="AD97" s="220"/>
      <c r="AE97" s="247"/>
      <c r="AF97" s="225"/>
      <c r="AG97" s="254"/>
      <c r="AH97" s="230"/>
      <c r="AI97" s="229"/>
      <c r="AJ97" s="220"/>
      <c r="AK97" s="247"/>
      <c r="AL97" s="225"/>
      <c r="AM97" s="254"/>
      <c r="AN97" s="230"/>
      <c r="AO97" s="229"/>
      <c r="AP97" s="220"/>
      <c r="AQ97" s="247"/>
      <c r="AR97" s="225"/>
      <c r="AS97" s="254"/>
      <c r="AT97" s="230"/>
      <c r="AU97" s="229"/>
      <c r="AV97" s="220"/>
      <c r="AW97" s="247"/>
      <c r="AX97" s="225"/>
      <c r="AY97" s="254"/>
      <c r="AZ97" s="230"/>
      <c r="BA97" s="229"/>
      <c r="BB97" s="220"/>
      <c r="BC97" s="247"/>
      <c r="BD97" s="225"/>
      <c r="BE97" s="254"/>
      <c r="BF97" s="230"/>
      <c r="BG97" s="229"/>
      <c r="BH97" s="220"/>
      <c r="BI97" s="247"/>
      <c r="BJ97" s="225"/>
      <c r="BK97" s="225"/>
      <c r="BL97" s="254"/>
      <c r="BM97" s="230"/>
      <c r="BN97" s="229"/>
      <c r="BO97" s="220"/>
      <c r="BP97" s="247"/>
      <c r="BQ97" s="225"/>
      <c r="BR97" s="254"/>
      <c r="BS97" s="230"/>
      <c r="BT97" s="229"/>
      <c r="BU97" s="220"/>
      <c r="BV97" s="247"/>
      <c r="BW97" s="225"/>
      <c r="BX97" s="254"/>
      <c r="BY97" s="230"/>
      <c r="BZ97" s="229"/>
      <c r="CA97" s="220"/>
      <c r="CB97" s="247"/>
      <c r="CC97" s="225"/>
      <c r="CD97" s="254"/>
      <c r="CE97" s="230"/>
      <c r="CH97" s="229"/>
      <c r="CI97" s="220"/>
      <c r="CJ97" s="229"/>
      <c r="CK97" s="220"/>
      <c r="CO97" s="235"/>
    </row>
    <row r="98" spans="1:93" ht="24" customHeight="1">
      <c r="A98" s="1298" t="s">
        <v>271</v>
      </c>
      <c r="B98" s="1299"/>
      <c r="C98" s="257"/>
      <c r="D98" s="261"/>
      <c r="E98" s="229">
        <v>0</v>
      </c>
      <c r="F98" s="220"/>
      <c r="G98" s="247"/>
      <c r="H98" s="225"/>
      <c r="I98" s="254"/>
      <c r="J98" s="230"/>
      <c r="K98" s="229"/>
      <c r="L98" s="225">
        <f>-0.5*SUM(E5:E30)/400*100-0.5*SUM(E32:E59)/330*90+0.5*SUM(E65:E78)/65*15+0.5*SUM(E79:E85)/65*50-0.5*SUM(K5:K30)/400*100-0.5*SUM(K32:K59)/330*90+0.5*SUM(K65:K78)/65*15+0.5*SUM(K79:K85)/65*50</f>
        <v>1362.4467657342657</v>
      </c>
      <c r="M98" s="247"/>
      <c r="N98" s="225"/>
      <c r="O98" s="254"/>
      <c r="P98" s="230"/>
      <c r="Q98" s="229">
        <v>0</v>
      </c>
      <c r="R98" s="225">
        <f>-0.5*SUM(K5:K30)/400*100-0.5*SUM(K32:K59)/330*90+0.5*SUM(K65:K78)/65*15+0.5*SUM(K79:K85)/65*50-0.5*SUM(Q5:Q30)/400*100-0.5*SUM(Q32:Q59)/330*90+0.5*SUM(Q65:Q78)/65*15+0.5*SUM(Q79:Q85)/65*50</f>
        <v>1602.5902972027975</v>
      </c>
      <c r="S98" s="247"/>
      <c r="T98" s="225"/>
      <c r="U98" s="254"/>
      <c r="V98" s="230"/>
      <c r="W98" s="229"/>
      <c r="X98" s="225">
        <f>-0.5*SUM(Q5:Q30)/400*100-0.5*SUM(Q32:Q59)/330*90+0.5*SUM(Q65:Q78)/65*15+0.5*SUM(Q79:Q85)/65*50-0.5*SUM(W5:W30)/400*100-0.5*SUM(W32:W59)/330*90+0.5*SUM(W65:W78)/65*15+0.5*SUM(W79:W85)/65*50</f>
        <v>1272.3952797202796</v>
      </c>
      <c r="Y98" s="247"/>
      <c r="Z98" s="225"/>
      <c r="AA98" s="254"/>
      <c r="AB98" s="230"/>
      <c r="AC98" s="229"/>
      <c r="AD98" s="225">
        <f>-0.5*SUM(W5:W30)/400*100-0.5*SUM(W32:W59)/330*90+0.5*SUM(W65:W78)/65*15+0.5*SUM(W79:W85)/65*50-0.5*SUM(AC5:AC30)/400*100-0.5*SUM(AC32:AC59)/330*90+0.5*SUM(AC65:AC78)/65*15+0.5*SUM(AC79:AC85)/65*50</f>
        <v>1378.7785254831122</v>
      </c>
      <c r="AE98" s="247"/>
      <c r="AF98" s="225"/>
      <c r="AG98" s="254"/>
      <c r="AH98" s="230"/>
      <c r="AI98" s="229"/>
      <c r="AJ98" s="225">
        <f>-0.5*SUM(AC5:AC30)/400*100-0.5*SUM(AC32:AC59)/330*90+0.5*SUM(AC65:AC78)/65*15+0.5*SUM(AC79:AC85)/65*50-0.5*SUM(AI5:AI30)/400*100-0.5*SUM(AI32:AI59)/330*90+0.5*SUM(AI65:AI78)/65*15+0.5*SUM(AI79:AI85)/65*50</f>
        <v>1450.8095569516436</v>
      </c>
      <c r="AK98" s="247"/>
      <c r="AL98" s="225"/>
      <c r="AM98" s="254"/>
      <c r="AN98" s="230"/>
      <c r="AO98" s="229"/>
      <c r="AP98" s="225">
        <f>-0.5*SUM(AI5:AI30)/400*100-0.5*SUM(AI32:AI59)/330*90+0.5*SUM(AI65:AI78)/65*15+0.5*SUM(AI79:AI85)/65*50-0.5*SUM(AO5:AO30)/400*100-0.5*SUM(AO32:AO59)/330*90+0.5*SUM(AO65:AO78)/65*15+0.5*SUM(AO79:AO85)/65*50</f>
        <v>2059.6464160839159</v>
      </c>
      <c r="AQ98" s="247"/>
      <c r="AR98" s="225"/>
      <c r="AS98" s="254"/>
      <c r="AT98" s="230"/>
      <c r="AU98" s="229"/>
      <c r="AV98" s="225">
        <f>-0.5*SUM(AO5:AO30)/400*100-0.5*SUM(AO32:AO59)/330*90+0.5*SUM(AO65:AO78)/65*15+0.5*SUM(AO79:AO85)/65*50-0.5*SUM(AU5:AU30)/400*100-0.5*SUM(AU32:AU59)/330*90+0.5*SUM(AU65:AU78)/65*15+0.5*SUM(AU79:AU85)/65*50</f>
        <v>2149.9720279720282</v>
      </c>
      <c r="AW98" s="247"/>
      <c r="AX98" s="225"/>
      <c r="AY98" s="254"/>
      <c r="AZ98" s="230"/>
      <c r="BA98" s="229"/>
      <c r="BB98" s="225">
        <f>-0.5*SUM(AU5:AU30)/400*100-0.5*SUM(AU32:AU59)/330*90+0.5*SUM(AU65:AU78)/65*15+0.5*SUM(AU79:AU85)/65*50-0.5*SUM(BA5:BA30)/400*100-0.5*SUM(BA32:BA59)/330*90+0.5*SUM(BA65:BA78)/65*15+0.5*SUM(BA79:BA85)/65*50</f>
        <v>1673.0096882284381</v>
      </c>
      <c r="BC98" s="247"/>
      <c r="BD98" s="225"/>
      <c r="BE98" s="254"/>
      <c r="BF98" s="230"/>
      <c r="BG98" s="229"/>
      <c r="BH98" s="225">
        <f>-SUM(BA5:BA30)/400*100-SUM(BA32:BA59)/330*90+SUM(BA65:BA78)/65*15+SUM(BA79:BA85)/65*50</f>
        <v>1566.0753205128203</v>
      </c>
      <c r="BI98" s="247"/>
      <c r="BJ98" s="225"/>
      <c r="BK98" s="225"/>
      <c r="BL98" s="254"/>
      <c r="BM98" s="230"/>
      <c r="BN98" s="229"/>
      <c r="BO98" s="225" t="e">
        <f>-SUM(BH5:BH30)/400*100-SUM(BH32:BH59)/330*90+SUM(BH65:BH78)/65*15+SUM(BH79:BH85)/65*50</f>
        <v>#DIV/0!</v>
      </c>
      <c r="BP98" s="247"/>
      <c r="BQ98" s="225"/>
      <c r="BR98" s="254"/>
      <c r="BS98" s="230"/>
      <c r="BT98" s="229"/>
      <c r="BU98" s="225" t="e">
        <f>-SUM(BN5:BN30)/400*100-SUM(BN32:BN59)/330*90+SUM(BN65:BN78)/65*15+SUM(BN79:BN85)/65*50</f>
        <v>#N/A</v>
      </c>
      <c r="BV98" s="247"/>
      <c r="BW98" s="225"/>
      <c r="BX98" s="254"/>
      <c r="BY98" s="230"/>
      <c r="BZ98" s="229"/>
      <c r="CA98" s="225" t="e">
        <f>-SUM(BT5:BT30)/400*100-SUM(BT32:BT59)/330*90+SUM(BT65:BT78)/65*15+SUM(BT79:BT85)/65*50</f>
        <v>#N/A</v>
      </c>
      <c r="CB98" s="247"/>
      <c r="CC98" s="225"/>
      <c r="CD98" s="254"/>
      <c r="CE98" s="230"/>
      <c r="CH98" s="229"/>
      <c r="CI98" s="220"/>
      <c r="CJ98" s="229"/>
      <c r="CK98" s="220"/>
      <c r="CO98" s="235"/>
    </row>
    <row r="99" spans="1:93" s="224" customFormat="1" ht="24" customHeight="1">
      <c r="C99" s="227"/>
      <c r="D99" s="221"/>
      <c r="E99" s="227"/>
      <c r="F99" s="263"/>
      <c r="G99" s="220"/>
      <c r="H99" s="220"/>
      <c r="I99" s="220"/>
      <c r="J99" s="228"/>
      <c r="K99" s="227"/>
      <c r="L99" s="263"/>
      <c r="M99" s="220"/>
      <c r="N99" s="220"/>
      <c r="O99" s="220"/>
      <c r="P99" s="228"/>
      <c r="Q99" s="227"/>
      <c r="R99" s="263"/>
      <c r="S99" s="220"/>
      <c r="T99" s="220"/>
      <c r="U99" s="220"/>
      <c r="V99" s="228"/>
      <c r="W99" s="227"/>
      <c r="X99" s="263"/>
      <c r="Y99" s="220"/>
      <c r="Z99" s="220"/>
      <c r="AA99" s="220"/>
      <c r="AB99" s="228"/>
      <c r="AC99" s="227"/>
      <c r="AD99" s="263"/>
      <c r="AE99" s="220"/>
      <c r="AF99" s="220"/>
      <c r="AG99" s="220"/>
      <c r="AH99" s="228"/>
      <c r="AI99" s="227"/>
      <c r="AJ99" s="263"/>
      <c r="AK99" s="220"/>
      <c r="AL99" s="220"/>
      <c r="AM99" s="220"/>
      <c r="AN99" s="228"/>
      <c r="AO99" s="227"/>
      <c r="AP99" s="263"/>
      <c r="AQ99" s="220"/>
      <c r="AR99" s="220"/>
      <c r="AS99" s="220"/>
      <c r="AT99" s="228"/>
      <c r="AU99" s="227"/>
      <c r="AV99" s="263"/>
      <c r="AW99" s="220"/>
      <c r="AX99" s="220"/>
      <c r="AY99" s="220"/>
      <c r="AZ99" s="228"/>
      <c r="BA99" s="227"/>
      <c r="BB99" s="263"/>
      <c r="BC99" s="220"/>
      <c r="BD99" s="220"/>
      <c r="BE99" s="220"/>
      <c r="BF99" s="228"/>
      <c r="BG99" s="227"/>
      <c r="BH99" s="263"/>
      <c r="BI99" s="220"/>
      <c r="BJ99" s="220"/>
      <c r="BK99" s="220"/>
      <c r="BL99" s="220"/>
      <c r="BM99" s="228"/>
      <c r="BN99" s="227"/>
      <c r="BO99" s="263"/>
      <c r="BP99" s="220"/>
      <c r="BQ99" s="220"/>
      <c r="BR99" s="220"/>
      <c r="BS99" s="228"/>
      <c r="BT99" s="227"/>
      <c r="BU99" s="263"/>
      <c r="BV99" s="220"/>
      <c r="BW99" s="220"/>
      <c r="BX99" s="220"/>
      <c r="BY99" s="228"/>
      <c r="BZ99" s="227"/>
      <c r="CA99" s="263"/>
      <c r="CB99" s="220"/>
      <c r="CC99" s="220"/>
      <c r="CD99" s="220"/>
      <c r="CE99" s="228"/>
      <c r="CH99" s="229"/>
      <c r="CI99" s="263"/>
      <c r="CJ99" s="229"/>
      <c r="CK99" s="263"/>
      <c r="CO99" s="235"/>
    </row>
    <row r="100" spans="1:93" ht="24" customHeight="1">
      <c r="A100" s="202" t="s">
        <v>19</v>
      </c>
      <c r="B100" s="214" t="s">
        <v>118</v>
      </c>
      <c r="C100" s="257">
        <f>INDEX('файл остатки'!$A$5:$CX$265,MATCH($C$1,'файл остатки'!$A$5:$A$228,0),MATCH(B100,'файл остатки'!$A$5:$CX$5,0))</f>
        <v>132</v>
      </c>
      <c r="D100" s="261"/>
      <c r="E100" s="229"/>
      <c r="F100" s="220" t="s">
        <v>211</v>
      </c>
      <c r="G100" s="247" t="e">
        <f>IF(ISERROR(INDEX('файл остатки'!$A$5:$CX$265,MATCH(G$2,'файл остатки'!$A$5:$A$228,0),MATCH($B100,'файл остатки'!$A$5:$CX$5,0))),INDEX('файл остатки'!$A$100:$CX$265,MATCH(E$3,'файл остатки'!$A$100:$A$228,0),MATCH($B100,'файл остатки'!$A$5:$CX$5,0)),INDEX('файл остатки'!$A$5:$CX$265,MATCH(G$2,'файл остатки'!$A$5:$A$228,0),MATCH($B100,'файл остатки'!$A$5:$CX$5,0)))</f>
        <v>#N/A</v>
      </c>
      <c r="H100" s="225">
        <f>INDEX('файл остатки'!$A$5:$CX$265,MATCH($H$1,'файл остатки'!$A$5:$A$228,0),MATCH($B100,'файл остатки'!$A$5:$CX$5,0))</f>
        <v>164.14285714285714</v>
      </c>
      <c r="I100" s="254" t="e">
        <f>IF(E$3='файл остатки'!$B$1,INDEX('файл остатки'!$A$5:$CX$265,MATCH($C$1,'файл остатки'!$A$5:$A$228,0),MATCH($B100,'файл остатки'!$A$5:$CX$5,0)),C100+D100-E100-G100)</f>
        <v>#N/A</v>
      </c>
      <c r="J100" s="230"/>
      <c r="K100" s="229"/>
      <c r="L100" s="220" t="s">
        <v>211</v>
      </c>
      <c r="M100" s="247" t="e">
        <f>IF(ISERROR(INDEX('файл остатки'!$A$5:$CX$265,MATCH(M$2,'файл остатки'!$A$5:$A$228,0),MATCH($B100,'файл остатки'!$A$5:$CX$5,0))),INDEX('файл остатки'!$A$100:$CX$265,MATCH(K$3,'файл остатки'!$A$100:$A$228,0),MATCH($B100,'файл остатки'!$A$5:$CX$5,0)),INDEX('файл остатки'!$A$5:$CX$265,MATCH(M$2,'файл остатки'!$A$5:$A$228,0),MATCH($B100,'файл остатки'!$A$5:$CX$5,0)))</f>
        <v>#N/A</v>
      </c>
      <c r="N100" s="225">
        <f>INDEX('файл остатки'!$A$5:$CX$265,MATCH($H$1,'файл остатки'!$A$5:$A$228,0),MATCH($B100,'файл остатки'!$A$5:$CX$5,0))</f>
        <v>164.14285714285714</v>
      </c>
      <c r="O100" s="254" t="e">
        <f>IF(K$3='файл остатки'!$B$1,INDEX('файл остатки'!$A$5:$CX$265,MATCH($C$1,'файл остатки'!$A$5:$A$228,0),MATCH($B100,'файл остатки'!$A$5:$CX$5,0)),I100+J100-K100-M100)</f>
        <v>#N/A</v>
      </c>
      <c r="P100" s="230"/>
      <c r="Q100" s="229"/>
      <c r="R100" s="220" t="s">
        <v>211</v>
      </c>
      <c r="S100" s="247" t="e">
        <f>IF(ISERROR(INDEX('файл остатки'!$A$5:$CX$265,MATCH(S$2,'файл остатки'!$A$5:$A$228,0),MATCH($B100,'файл остатки'!$A$5:$CX$5,0))),INDEX('файл остатки'!$A$100:$CX$265,MATCH(Q$3,'файл остатки'!$A$100:$A$228,0),MATCH($B100,'файл остатки'!$A$5:$CX$5,0)),INDEX('файл остатки'!$A$5:$CX$265,MATCH(S$2,'файл остатки'!$A$5:$A$228,0),MATCH($B100,'файл остатки'!$A$5:$CX$5,0)))</f>
        <v>#N/A</v>
      </c>
      <c r="T100" s="225">
        <f>INDEX('файл остатки'!$A$5:$CX$265,MATCH($H$1,'файл остатки'!$A$5:$A$228,0),MATCH($B100,'файл остатки'!$A$5:$CX$5,0))</f>
        <v>164.14285714285714</v>
      </c>
      <c r="U100" s="254" t="e">
        <f>IF(Q$3='файл остатки'!$B$1,INDEX('файл остатки'!$A$5:$CX$265,MATCH($C$1,'файл остатки'!$A$5:$A$228,0),MATCH($B100,'файл остатки'!$A$5:$CX$5,0)),O100+P100-Q100-S100)</f>
        <v>#N/A</v>
      </c>
      <c r="V100" s="230"/>
      <c r="W100" s="229"/>
      <c r="X100" s="220" t="s">
        <v>211</v>
      </c>
      <c r="Y100" s="247" t="e">
        <f>IF(ISERROR(INDEX('файл остатки'!$A$5:$CX$265,MATCH(Y$2,'файл остатки'!$A$5:$A$228,0),MATCH($B100,'файл остатки'!$A$5:$CX$5,0))),INDEX('файл остатки'!$A$100:$CX$265,MATCH(W$3,'файл остатки'!$A$100:$A$228,0),MATCH($B100,'файл остатки'!$A$5:$CX$5,0)),INDEX('файл остатки'!$A$5:$CX$265,MATCH(Y$2,'файл остатки'!$A$5:$A$228,0),MATCH($B100,'файл остатки'!$A$5:$CX$5,0)))</f>
        <v>#N/A</v>
      </c>
      <c r="Z100" s="225">
        <f>INDEX('файл остатки'!$A$5:$CX$265,MATCH($H$1,'файл остатки'!$A$5:$A$228,0),MATCH($B100,'файл остатки'!$A$5:$CX$5,0))</f>
        <v>164.14285714285714</v>
      </c>
      <c r="AA100" s="254" t="e">
        <f>IF(W$3='файл остатки'!$B$1,INDEX('файл остатки'!$A$5:$CX$265,MATCH($C$1,'файл остатки'!$A$5:$A$228,0),MATCH($B100,'файл остатки'!$A$5:$CX$5,0)),U100+V100-W100-Y100)</f>
        <v>#N/A</v>
      </c>
      <c r="AB100" s="230"/>
      <c r="AC100" s="229">
        <v>-100</v>
      </c>
      <c r="AD100" s="220" t="s">
        <v>211</v>
      </c>
      <c r="AE100" s="247" t="e">
        <f>IF(ISERROR(INDEX('файл остатки'!$A$5:$CX$265,MATCH(AE$2,'файл остатки'!$A$5:$A$228,0),MATCH($B100,'файл остатки'!$A$5:$CX$5,0))),INDEX('файл остатки'!$A$100:$CX$265,MATCH(AC$3,'файл остатки'!$A$100:$A$228,0),MATCH($B100,'файл остатки'!$A$5:$CX$5,0)),INDEX('файл остатки'!$A$5:$CX$265,MATCH(AE$2,'файл остатки'!$A$5:$A$228,0),MATCH($B100,'файл остатки'!$A$5:$CX$5,0)))</f>
        <v>#N/A</v>
      </c>
      <c r="AF100" s="225">
        <f>INDEX('файл остатки'!$A$5:$CX$265,MATCH($H$1,'файл остатки'!$A$5:$A$228,0),MATCH($B100,'файл остатки'!$A$5:$CX$5,0))</f>
        <v>164.14285714285714</v>
      </c>
      <c r="AG100" s="254" t="e">
        <f>IF(AC$3='файл остатки'!$B$1,INDEX('файл остатки'!$A$5:$CX$265,MATCH($C$1,'файл остатки'!$A$5:$A$228,0),MATCH($B100,'файл остатки'!$A$5:$CX$5,0)),AA100+AB100-AC100-AE100)</f>
        <v>#N/A</v>
      </c>
      <c r="AH100" s="230"/>
      <c r="AI100" s="229"/>
      <c r="AJ100" s="220" t="s">
        <v>211</v>
      </c>
      <c r="AK100" s="247" t="e">
        <f>IF(ISERROR(INDEX('файл остатки'!$A$5:$CX$265,MATCH(AK$2,'файл остатки'!$A$5:$A$228,0),MATCH($B100,'файл остатки'!$A$5:$CX$5,0))),INDEX('файл остатки'!$A$100:$CX$265,MATCH(AI$3,'файл остатки'!$A$100:$A$228,0),MATCH($B100,'файл остатки'!$A$5:$CX$5,0)),INDEX('файл остатки'!$A$5:$CX$265,MATCH(AK$2,'файл остатки'!$A$5:$A$228,0),MATCH($B100,'файл остатки'!$A$5:$CX$5,0)))</f>
        <v>#N/A</v>
      </c>
      <c r="AL100" s="225">
        <f>INDEX('файл остатки'!$A$5:$CX$265,MATCH($H$1,'файл остатки'!$A$5:$A$228,0),MATCH($B100,'файл остатки'!$A$5:$CX$5,0))</f>
        <v>164.14285714285714</v>
      </c>
      <c r="AM100" s="254" t="e">
        <f>IF(AI$3='файл остатки'!$B$1,INDEX('файл остатки'!$A$5:$CX$265,MATCH($C$1,'файл остатки'!$A$5:$A$228,0),MATCH($B100,'файл остатки'!$A$5:$CX$5,0)),AG100+AH100-AI100-AK100)</f>
        <v>#N/A</v>
      </c>
      <c r="AN100" s="230"/>
      <c r="AO100" s="229"/>
      <c r="AP100" s="220" t="s">
        <v>211</v>
      </c>
      <c r="AQ100" s="247" t="e">
        <f>IF(ISERROR(INDEX('файл остатки'!$A$5:$CX$265,MATCH(AQ$2,'файл остатки'!$A$5:$A$228,0),MATCH($B100,'файл остатки'!$A$5:$CX$5,0))),INDEX('файл остатки'!$A$100:$CX$265,MATCH(AO$3,'файл остатки'!$A$100:$A$228,0),MATCH($B100,'файл остатки'!$A$5:$CX$5,0)),INDEX('файл остатки'!$A$5:$CX$265,MATCH(AQ$2,'файл остатки'!$A$5:$A$228,0),MATCH($B100,'файл остатки'!$A$5:$CX$5,0)))</f>
        <v>#N/A</v>
      </c>
      <c r="AR100" s="225">
        <f>INDEX('файл остатки'!$A$5:$CX$265,MATCH($H$1,'файл остатки'!$A$5:$A$228,0),MATCH($B100,'файл остатки'!$A$5:$CX$5,0))</f>
        <v>164.14285714285714</v>
      </c>
      <c r="AS100" s="254" t="e">
        <f>IF(AO$3='файл остатки'!$B$1,INDEX('файл остатки'!$A$5:$CX$265,MATCH($C$1,'файл остатки'!$A$5:$A$228,0),MATCH($B100,'файл остатки'!$A$5:$CX$5,0)),AM100+AN100-AO100-AQ100)</f>
        <v>#N/A</v>
      </c>
      <c r="AT100" s="230"/>
      <c r="AU100" s="229"/>
      <c r="AV100" s="220" t="s">
        <v>211</v>
      </c>
      <c r="AW100" s="247" t="e">
        <f>IF(ISERROR(INDEX('файл остатки'!$A$5:$CX$265,MATCH(AW$2,'файл остатки'!$A$5:$A$228,0),MATCH($B100,'файл остатки'!$A$5:$CX$5,0))),INDEX('файл остатки'!$A$100:$CX$265,MATCH(AU$3,'файл остатки'!$A$100:$A$228,0),MATCH($B100,'файл остатки'!$A$5:$CX$5,0)),INDEX('файл остатки'!$A$5:$CX$265,MATCH(AW$2,'файл остатки'!$A$5:$A$228,0),MATCH($B100,'файл остатки'!$A$5:$CX$5,0)))</f>
        <v>#N/A</v>
      </c>
      <c r="AX100" s="225">
        <f>INDEX('файл остатки'!$A$5:$CX$265,MATCH($H$1,'файл остатки'!$A$5:$A$228,0),MATCH($B100,'файл остатки'!$A$5:$CX$5,0))</f>
        <v>164.14285714285714</v>
      </c>
      <c r="AY100" s="254" t="e">
        <f>IF(AU$3='файл остатки'!$B$1,INDEX('файл остатки'!$A$5:$CX$265,MATCH($C$1,'файл остатки'!$A$5:$A$228,0),MATCH($B100,'файл остатки'!$A$5:$CX$5,0)),AS100+AT100-AU100-AW100)</f>
        <v>#N/A</v>
      </c>
      <c r="AZ100" s="230"/>
      <c r="BA100" s="229">
        <v>-50</v>
      </c>
      <c r="BB100" s="220" t="s">
        <v>211</v>
      </c>
      <c r="BC100" s="247" t="e">
        <f>IF(ISERROR(INDEX('файл остатки'!$A$5:$CX$265,MATCH(BC$2,'файл остатки'!$A$5:$A$228,0),MATCH($B100,'файл остатки'!$A$5:$CX$5,0))),INDEX('файл остатки'!$A$100:$CX$265,MATCH(BA$3,'файл остатки'!$A$100:$A$228,0),MATCH($B100,'файл остатки'!$A$5:$CX$5,0)),INDEX('файл остатки'!$A$5:$CX$265,MATCH(BC$2,'файл остатки'!$A$5:$A$228,0),MATCH($B100,'файл остатки'!$A$5:$CX$5,0)))</f>
        <v>#N/A</v>
      </c>
      <c r="BD100" s="225">
        <f>INDEX('файл остатки'!$A$5:$CX$265,MATCH($H$1,'файл остатки'!$A$5:$A$228,0),MATCH($B100,'файл остатки'!$A$5:$CX$5,0))</f>
        <v>164.14285714285714</v>
      </c>
      <c r="BE100" s="254" t="e">
        <f>IF(BA$3='файл остатки'!$B$1,INDEX('файл остатки'!$A$5:$CX$265,MATCH($C$1,'файл остатки'!$A$5:$A$228,0),MATCH($B100,'файл остатки'!$A$5:$CX$5,0)),AY100+AZ100-BA100-BC100)</f>
        <v>#N/A</v>
      </c>
      <c r="BF100" s="230"/>
      <c r="BG100" s="229"/>
      <c r="BH100" s="220" t="s">
        <v>211</v>
      </c>
      <c r="BI100" s="247" t="e">
        <f>IF(ISERROR(INDEX('файл остатки'!$A$5:$CX$265,MATCH(BI$2,'файл остатки'!$A$5:$A$228,0),MATCH($B100,'файл остатки'!$A$5:$CX$5,0))),INDEX('файл остатки'!$A$100:$CX$265,MATCH(BG$3,'файл остатки'!$A$100:$A$228,0),MATCH($B100,'файл остатки'!$A$5:$CX$5,0)),INDEX('файл остатки'!$A$5:$CX$265,MATCH(BI$2,'файл остатки'!$A$5:$A$228,0),MATCH($B100,'файл остатки'!$A$5:$CX$5,0)))</f>
        <v>#N/A</v>
      </c>
      <c r="BJ100" s="225">
        <f>INDEX('файл остатки'!$A$5:$CX$265,MATCH($H$1,'файл остатки'!$A$5:$A$228,0),MATCH($B100,'файл остатки'!$A$5:$CX$5,0))</f>
        <v>164.14285714285714</v>
      </c>
      <c r="BK100" s="225" t="e">
        <f t="shared" si="12"/>
        <v>#N/A</v>
      </c>
      <c r="BL100" s="254" t="e">
        <f>IF(BG$3='файл остатки'!$B$1,INDEX('файл остатки'!$A$5:$CX$265,MATCH($C$1,'файл остатки'!$A$5:$A$228,0),MATCH($B100,'файл остатки'!$A$5:$CX$5,0)),BE100+BF100-BG100-BI100)</f>
        <v>#N/A</v>
      </c>
      <c r="BM100" s="230"/>
      <c r="BN100" s="229">
        <f t="shared" si="13"/>
        <v>-486.44642857142856</v>
      </c>
      <c r="BO100" s="220" t="s">
        <v>211</v>
      </c>
      <c r="BP100" s="247">
        <f>IF(ISERROR(INDEX('файл остатки'!$A$5:$CX$265,MATCH(BP$2,'файл остатки'!$A$5:$A$228,0),MATCH($B100,'файл остатки'!$A$5:$CX$5,0))),INDEX('файл остатки'!$A$100:$CX$265,MATCH(BN$3,'файл остатки'!$A$100:$A$228,0),MATCH($B100,'файл остатки'!$A$5:$CX$5,0)),INDEX('файл остатки'!$A$5:$CX$265,MATCH(BP$2,'файл остатки'!$A$5:$A$228,0),MATCH($B100,'файл остатки'!$A$5:$CX$5,0)))</f>
        <v>486.44642857142856</v>
      </c>
      <c r="BQ100" s="225">
        <f>INDEX('файл остатки'!$A$5:$CX$265,MATCH($H$1,'файл остатки'!$A$5:$A$228,0),MATCH($B100,'файл остатки'!$A$5:$CX$5,0))</f>
        <v>164.14285714285714</v>
      </c>
      <c r="BR100" s="254" t="e">
        <f>IF(BN$3='файл остатки'!$B$1,INDEX('файл остатки'!$A$5:$CX$265,MATCH($C$1,'файл остатки'!$A$5:$A$228,0),MATCH($B100,'файл остатки'!$A$5:$CX$5,0)),BL100+BM100-BN100-BP100)</f>
        <v>#N/A</v>
      </c>
      <c r="BS100" s="230"/>
      <c r="BT100" s="229">
        <f t="shared" si="14"/>
        <v>-486.44642857142856</v>
      </c>
      <c r="BU100" s="220" t="s">
        <v>211</v>
      </c>
      <c r="BV100" s="247">
        <f>IF(ISERROR(INDEX('файл остатки'!$A$5:$CX$265,MATCH(BV$2,'файл остатки'!$A$5:$A$228,0),MATCH($B100,'файл остатки'!$A$5:$CX$5,0))),INDEX('файл остатки'!$A$100:$CX$265,MATCH(BT$3,'файл остатки'!$A$100:$A$228,0),MATCH($B100,'файл остатки'!$A$5:$CX$5,0)),INDEX('файл остатки'!$A$5:$CX$265,MATCH(BV$2,'файл остатки'!$A$5:$A$228,0),MATCH($B100,'файл остатки'!$A$5:$CX$5,0)))</f>
        <v>486.44642857142856</v>
      </c>
      <c r="BW100" s="225">
        <f>INDEX('файл остатки'!$A$5:$CX$265,MATCH($H$1,'файл остатки'!$A$5:$A$228,0),MATCH($B100,'файл остатки'!$A$5:$CX$5,0))</f>
        <v>164.14285714285714</v>
      </c>
      <c r="BX100" s="254" t="e">
        <f>IF(BT$3='файл остатки'!$B$1,INDEX('файл остатки'!$A$5:$CX$265,MATCH($C$1,'файл остатки'!$A$5:$A$228,0),MATCH($B100,'файл остатки'!$A$5:$CX$5,0)),BR100+BS100-BT100-BV100)</f>
        <v>#N/A</v>
      </c>
      <c r="BY100" s="230"/>
      <c r="BZ100" s="229">
        <f t="shared" si="15"/>
        <v>-536.44642857142856</v>
      </c>
      <c r="CA100" s="220" t="s">
        <v>211</v>
      </c>
      <c r="CB100" s="247">
        <f>IF(ISERROR(INDEX('файл остатки'!$A$5:$CX$265,MATCH(CB$2,'файл остатки'!$A$5:$A$228,0),MATCH($B100,'файл остатки'!$A$5:$CX$5,0))),INDEX('файл остатки'!$A$100:$CX$265,MATCH(BZ$3,'файл остатки'!$A$100:$A$228,0),MATCH($B100,'файл остатки'!$A$5:$CX$5,0)),INDEX('файл остатки'!$A$5:$CX$265,MATCH(CB$2,'файл остатки'!$A$5:$A$228,0),MATCH($B100,'файл остатки'!$A$5:$CX$5,0)))</f>
        <v>536.44642857142856</v>
      </c>
      <c r="CC100" s="225">
        <f>INDEX('файл остатки'!$A$5:$CX$265,MATCH($H$1,'файл остатки'!$A$5:$A$228,0),MATCH($B100,'файл остатки'!$A$5:$CX$5,0))</f>
        <v>164.14285714285714</v>
      </c>
      <c r="CD100" s="254" t="e">
        <f>IF(BZ$3='файл остатки'!$B$1,INDEX('файл остатки'!$A$5:$CX$265,MATCH($C$1,'файл остатки'!$A$5:$A$228,0),MATCH($B100,'файл остатки'!$A$5:$CX$5,0)),BX100+BY100-BZ100-CB100)</f>
        <v>#N/A</v>
      </c>
      <c r="CE100" s="230"/>
      <c r="CH100" s="229">
        <f t="shared" si="16"/>
        <v>-150</v>
      </c>
      <c r="CI100" s="220" t="s">
        <v>211</v>
      </c>
      <c r="CJ100" s="229" t="e">
        <f t="shared" si="17"/>
        <v>#N/A</v>
      </c>
      <c r="CK100" s="220" t="s">
        <v>211</v>
      </c>
      <c r="CO100" s="235">
        <f>+INDEX('файл остатки'!$A$5:$CX$265,MATCH(CO$2,'файл остатки'!$A$5:$A$228,0),MATCH($B100,'файл остатки'!$A$5:$CX$5,0))</f>
        <v>6</v>
      </c>
    </row>
    <row r="101" spans="1:93" ht="24" customHeight="1">
      <c r="A101" s="202" t="s">
        <v>20</v>
      </c>
      <c r="B101" s="214" t="s">
        <v>177</v>
      </c>
      <c r="C101" s="257">
        <f>INDEX('файл остатки'!$A$5:$CX$265,MATCH($C$1,'файл остатки'!$A$5:$A$228,0),MATCH(B101,'файл остатки'!$A$5:$CX$5,0))</f>
        <v>214.8</v>
      </c>
      <c r="D101" s="261"/>
      <c r="E101" s="229"/>
      <c r="F101" s="155">
        <f>-(E100+E101+E102)/'планирование суточное'!$K$136</f>
        <v>0</v>
      </c>
      <c r="G101" s="247" t="e">
        <f>IF(ISERROR(INDEX('файл остатки'!$A$5:$CX$265,MATCH(G$2,'файл остатки'!$A$5:$A$228,0),MATCH($B101,'файл остатки'!$A$5:$CX$5,0))),INDEX('файл остатки'!$A$100:$CX$265,MATCH(E$3,'файл остатки'!$A$100:$A$228,0),MATCH($B101,'файл остатки'!$A$5:$CX$5,0)),INDEX('файл остатки'!$A$5:$CX$265,MATCH(G$2,'файл остатки'!$A$5:$A$228,0),MATCH($B101,'файл остатки'!$A$5:$CX$5,0)))</f>
        <v>#N/A</v>
      </c>
      <c r="H101" s="225">
        <f>INDEX('файл остатки'!$A$5:$CX$265,MATCH($H$1,'файл остатки'!$A$5:$A$228,0),MATCH($B101,'файл остатки'!$A$5:$CX$5,0))</f>
        <v>315.25714285714287</v>
      </c>
      <c r="I101" s="254" t="e">
        <f>IF(E$3='файл остатки'!$B$1,INDEX('файл остатки'!$A$5:$CX$265,MATCH($C$1,'файл остатки'!$A$5:$A$228,0),MATCH($B101,'файл остатки'!$A$5:$CX$5,0)),C101+D101-E101-G101)</f>
        <v>#N/A</v>
      </c>
      <c r="J101" s="230"/>
      <c r="K101" s="229"/>
      <c r="L101" s="155">
        <f>-(K100+K101+K102)/'планирование суточное'!$K$136</f>
        <v>0</v>
      </c>
      <c r="M101" s="247" t="e">
        <f>IF(ISERROR(INDEX('файл остатки'!$A$5:$CX$265,MATCH(M$2,'файл остатки'!$A$5:$A$228,0),MATCH($B101,'файл остатки'!$A$5:$CX$5,0))),INDEX('файл остатки'!$A$100:$CX$265,MATCH(K$3,'файл остатки'!$A$100:$A$228,0),MATCH($B101,'файл остатки'!$A$5:$CX$5,0)),INDEX('файл остатки'!$A$5:$CX$265,MATCH(M$2,'файл остатки'!$A$5:$A$228,0),MATCH($B101,'файл остатки'!$A$5:$CX$5,0)))</f>
        <v>#N/A</v>
      </c>
      <c r="N101" s="225">
        <f>INDEX('файл остатки'!$A$5:$CX$265,MATCH($H$1,'файл остатки'!$A$5:$A$228,0),MATCH($B101,'файл остатки'!$A$5:$CX$5,0))</f>
        <v>315.25714285714287</v>
      </c>
      <c r="O101" s="254" t="e">
        <f>IF(K$3='файл остатки'!$B$1,INDEX('файл остатки'!$A$5:$CX$265,MATCH($C$1,'файл остатки'!$A$5:$A$228,0),MATCH($B101,'файл остатки'!$A$5:$CX$5,0)),I101+J101-K101-M101)</f>
        <v>#N/A</v>
      </c>
      <c r="P101" s="230"/>
      <c r="Q101" s="229"/>
      <c r="R101" s="155">
        <f>-(Q100+Q101+Q102)/'планирование суточное'!$K$136</f>
        <v>0</v>
      </c>
      <c r="S101" s="247" t="e">
        <f>IF(ISERROR(INDEX('файл остатки'!$A$5:$CX$265,MATCH(S$2,'файл остатки'!$A$5:$A$228,0),MATCH($B101,'файл остатки'!$A$5:$CX$5,0))),INDEX('файл остатки'!$A$100:$CX$265,MATCH(Q$3,'файл остатки'!$A$100:$A$228,0),MATCH($B101,'файл остатки'!$A$5:$CX$5,0)),INDEX('файл остатки'!$A$5:$CX$265,MATCH(S$2,'файл остатки'!$A$5:$A$228,0),MATCH($B101,'файл остатки'!$A$5:$CX$5,0)))</f>
        <v>#N/A</v>
      </c>
      <c r="T101" s="225">
        <f>INDEX('файл остатки'!$A$5:$CX$265,MATCH($H$1,'файл остатки'!$A$5:$A$228,0),MATCH($B101,'файл остатки'!$A$5:$CX$5,0))</f>
        <v>315.25714285714287</v>
      </c>
      <c r="U101" s="254" t="e">
        <f>IF(Q$3='файл остатки'!$B$1,INDEX('файл остатки'!$A$5:$CX$265,MATCH($C$1,'файл остатки'!$A$5:$A$228,0),MATCH($B101,'файл остатки'!$A$5:$CX$5,0)),O101+P101-Q101-S101)</f>
        <v>#N/A</v>
      </c>
      <c r="V101" s="230"/>
      <c r="W101" s="229"/>
      <c r="X101" s="155">
        <f>-(W100+W101+W102)/'планирование суточное'!$K$136</f>
        <v>0</v>
      </c>
      <c r="Y101" s="247" t="e">
        <f>IF(ISERROR(INDEX('файл остатки'!$A$5:$CX$265,MATCH(Y$2,'файл остатки'!$A$5:$A$228,0),MATCH($B101,'файл остатки'!$A$5:$CX$5,0))),INDEX('файл остатки'!$A$100:$CX$265,MATCH(W$3,'файл остатки'!$A$100:$A$228,0),MATCH($B101,'файл остатки'!$A$5:$CX$5,0)),INDEX('файл остатки'!$A$5:$CX$265,MATCH(Y$2,'файл остатки'!$A$5:$A$228,0),MATCH($B101,'файл остатки'!$A$5:$CX$5,0)))</f>
        <v>#N/A</v>
      </c>
      <c r="Z101" s="225">
        <f>INDEX('файл остатки'!$A$5:$CX$265,MATCH($H$1,'файл остатки'!$A$5:$A$228,0),MATCH($B101,'файл остатки'!$A$5:$CX$5,0))</f>
        <v>315.25714285714287</v>
      </c>
      <c r="AA101" s="254" t="e">
        <f>IF(W$3='файл остатки'!$B$1,INDEX('файл остатки'!$A$5:$CX$265,MATCH($C$1,'файл остатки'!$A$5:$A$228,0),MATCH($B101,'файл остатки'!$A$5:$CX$5,0)),U101+V101-W101-Y101)</f>
        <v>#N/A</v>
      </c>
      <c r="AB101" s="230"/>
      <c r="AC101" s="229">
        <v>-100</v>
      </c>
      <c r="AD101" s="155">
        <f>-(AC100+AC101+AC102)/'планирование суточное'!$K$136</f>
        <v>925.92592592592587</v>
      </c>
      <c r="AE101" s="247" t="e">
        <f>IF(ISERROR(INDEX('файл остатки'!$A$5:$CX$265,MATCH(AE$2,'файл остатки'!$A$5:$A$228,0),MATCH($B101,'файл остатки'!$A$5:$CX$5,0))),INDEX('файл остатки'!$A$100:$CX$265,MATCH(AC$3,'файл остатки'!$A$100:$A$228,0),MATCH($B101,'файл остатки'!$A$5:$CX$5,0)),INDEX('файл остатки'!$A$5:$CX$265,MATCH(AE$2,'файл остатки'!$A$5:$A$228,0),MATCH($B101,'файл остатки'!$A$5:$CX$5,0)))</f>
        <v>#N/A</v>
      </c>
      <c r="AF101" s="225">
        <f>INDEX('файл остатки'!$A$5:$CX$265,MATCH($H$1,'файл остатки'!$A$5:$A$228,0),MATCH($B101,'файл остатки'!$A$5:$CX$5,0))</f>
        <v>315.25714285714287</v>
      </c>
      <c r="AG101" s="254" t="e">
        <f>IF(AC$3='файл остатки'!$B$1,INDEX('файл остатки'!$A$5:$CX$265,MATCH($C$1,'файл остатки'!$A$5:$A$228,0),MATCH($B101,'файл остатки'!$A$5:$CX$5,0)),AA101+AB101-AC101-AE101)</f>
        <v>#N/A</v>
      </c>
      <c r="AH101" s="230"/>
      <c r="AI101" s="229"/>
      <c r="AJ101" s="155">
        <f>-(AI100+AI101+AI102)/'планирование суточное'!$K$136</f>
        <v>0</v>
      </c>
      <c r="AK101" s="247" t="e">
        <f>IF(ISERROR(INDEX('файл остатки'!$A$5:$CX$265,MATCH(AK$2,'файл остатки'!$A$5:$A$228,0),MATCH($B101,'файл остатки'!$A$5:$CX$5,0))),INDEX('файл остатки'!$A$100:$CX$265,MATCH(AI$3,'файл остатки'!$A$100:$A$228,0),MATCH($B101,'файл остатки'!$A$5:$CX$5,0)),INDEX('файл остатки'!$A$5:$CX$265,MATCH(AK$2,'файл остатки'!$A$5:$A$228,0),MATCH($B101,'файл остатки'!$A$5:$CX$5,0)))</f>
        <v>#N/A</v>
      </c>
      <c r="AL101" s="225">
        <f>INDEX('файл остатки'!$A$5:$CX$265,MATCH($H$1,'файл остатки'!$A$5:$A$228,0),MATCH($B101,'файл остатки'!$A$5:$CX$5,0))</f>
        <v>315.25714285714287</v>
      </c>
      <c r="AM101" s="254" t="e">
        <f>IF(AI$3='файл остатки'!$B$1,INDEX('файл остатки'!$A$5:$CX$265,MATCH($C$1,'файл остатки'!$A$5:$A$228,0),MATCH($B101,'файл остатки'!$A$5:$CX$5,0)),AG101+AH101-AI101-AK101)</f>
        <v>#N/A</v>
      </c>
      <c r="AN101" s="230"/>
      <c r="AO101" s="229"/>
      <c r="AP101" s="155">
        <f>-(AO100+AO101+AO102)/'планирование суточное'!$K$136</f>
        <v>0</v>
      </c>
      <c r="AQ101" s="247" t="e">
        <f>IF(ISERROR(INDEX('файл остатки'!$A$5:$CX$265,MATCH(AQ$2,'файл остатки'!$A$5:$A$228,0),MATCH($B101,'файл остатки'!$A$5:$CX$5,0))),INDEX('файл остатки'!$A$100:$CX$265,MATCH(AO$3,'файл остатки'!$A$100:$A$228,0),MATCH($B101,'файл остатки'!$A$5:$CX$5,0)),INDEX('файл остатки'!$A$5:$CX$265,MATCH(AQ$2,'файл остатки'!$A$5:$A$228,0),MATCH($B101,'файл остатки'!$A$5:$CX$5,0)))</f>
        <v>#N/A</v>
      </c>
      <c r="AR101" s="225">
        <f>INDEX('файл остатки'!$A$5:$CX$265,MATCH($H$1,'файл остатки'!$A$5:$A$228,0),MATCH($B101,'файл остатки'!$A$5:$CX$5,0))</f>
        <v>315.25714285714287</v>
      </c>
      <c r="AS101" s="254" t="e">
        <f>IF(AO$3='файл остатки'!$B$1,INDEX('файл остатки'!$A$5:$CX$265,MATCH($C$1,'файл остатки'!$A$5:$A$228,0),MATCH($B101,'файл остатки'!$A$5:$CX$5,0)),AM101+AN101-AO101-AQ101)</f>
        <v>#N/A</v>
      </c>
      <c r="AT101" s="230"/>
      <c r="AU101" s="229"/>
      <c r="AV101" s="155">
        <f>-(AU100+AU101+AU102)/'планирование суточное'!$K$136</f>
        <v>0</v>
      </c>
      <c r="AW101" s="247" t="e">
        <f>IF(ISERROR(INDEX('файл остатки'!$A$5:$CX$265,MATCH(AW$2,'файл остатки'!$A$5:$A$228,0),MATCH($B101,'файл остатки'!$A$5:$CX$5,0))),INDEX('файл остатки'!$A$100:$CX$265,MATCH(AU$3,'файл остатки'!$A$100:$A$228,0),MATCH($B101,'файл остатки'!$A$5:$CX$5,0)),INDEX('файл остатки'!$A$5:$CX$265,MATCH(AW$2,'файл остатки'!$A$5:$A$228,0),MATCH($B101,'файл остатки'!$A$5:$CX$5,0)))</f>
        <v>#N/A</v>
      </c>
      <c r="AX101" s="225">
        <f>INDEX('файл остатки'!$A$5:$CX$265,MATCH($H$1,'файл остатки'!$A$5:$A$228,0),MATCH($B101,'файл остатки'!$A$5:$CX$5,0))</f>
        <v>315.25714285714287</v>
      </c>
      <c r="AY101" s="254" t="e">
        <f>IF(AU$3='файл остатки'!$B$1,INDEX('файл остатки'!$A$5:$CX$265,MATCH($C$1,'файл остатки'!$A$5:$A$228,0),MATCH($B101,'файл остатки'!$A$5:$CX$5,0)),AS101+AT101-AU101-AW101)</f>
        <v>#N/A</v>
      </c>
      <c r="AZ101" s="230"/>
      <c r="BA101" s="229">
        <v>-50</v>
      </c>
      <c r="BB101" s="155">
        <f>-(BA100+BA101+BA102)/'планирование суточное'!$K$136</f>
        <v>740.74074074074065</v>
      </c>
      <c r="BC101" s="247" t="e">
        <f>IF(ISERROR(INDEX('файл остатки'!$A$5:$CX$265,MATCH(BC$2,'файл остатки'!$A$5:$A$228,0),MATCH($B101,'файл остатки'!$A$5:$CX$5,0))),INDEX('файл остатки'!$A$100:$CX$265,MATCH(BA$3,'файл остатки'!$A$100:$A$228,0),MATCH($B101,'файл остатки'!$A$5:$CX$5,0)),INDEX('файл остатки'!$A$5:$CX$265,MATCH(BC$2,'файл остатки'!$A$5:$A$228,0),MATCH($B101,'файл остатки'!$A$5:$CX$5,0)))</f>
        <v>#N/A</v>
      </c>
      <c r="BD101" s="225">
        <f>INDEX('файл остатки'!$A$5:$CX$265,MATCH($H$1,'файл остатки'!$A$5:$A$228,0),MATCH($B101,'файл остатки'!$A$5:$CX$5,0))</f>
        <v>315.25714285714287</v>
      </c>
      <c r="BE101" s="254" t="e">
        <f>IF(BA$3='файл остатки'!$B$1,INDEX('файл остатки'!$A$5:$CX$265,MATCH($C$1,'файл остатки'!$A$5:$A$228,0),MATCH($B101,'файл остатки'!$A$5:$CX$5,0)),AY101+AZ101-BA101-BC101)</f>
        <v>#N/A</v>
      </c>
      <c r="BF101" s="230"/>
      <c r="BG101" s="229"/>
      <c r="BH101" s="155">
        <f>-(BG100+BG101+BG102)/'планирование суточное'!$K$136</f>
        <v>0</v>
      </c>
      <c r="BI101" s="247" t="e">
        <f>IF(ISERROR(INDEX('файл остатки'!$A$5:$CX$265,MATCH(BI$2,'файл остатки'!$A$5:$A$228,0),MATCH($B101,'файл остатки'!$A$5:$CX$5,0))),INDEX('файл остатки'!$A$100:$CX$265,MATCH(BG$3,'файл остатки'!$A$100:$A$228,0),MATCH($B101,'файл остатки'!$A$5:$CX$5,0)),INDEX('файл остатки'!$A$5:$CX$265,MATCH(BI$2,'файл остатки'!$A$5:$A$228,0),MATCH($B101,'файл остатки'!$A$5:$CX$5,0)))</f>
        <v>#N/A</v>
      </c>
      <c r="BJ101" s="225">
        <f>INDEX('файл остатки'!$A$5:$CX$265,MATCH($H$1,'файл остатки'!$A$5:$A$228,0),MATCH($B101,'файл остатки'!$A$5:$CX$5,0))</f>
        <v>315.25714285714287</v>
      </c>
      <c r="BK101" s="225" t="e">
        <f t="shared" si="12"/>
        <v>#N/A</v>
      </c>
      <c r="BL101" s="254" t="e">
        <f>IF(BG$3='файл остатки'!$B$1,INDEX('файл остатки'!$A$5:$CX$265,MATCH($C$1,'файл остатки'!$A$5:$A$228,0),MATCH($B101,'файл остатки'!$A$5:$CX$5,0)),BE101+BF101-BG101-BI101)</f>
        <v>#N/A</v>
      </c>
      <c r="BM101" s="230"/>
      <c r="BN101" s="229">
        <f t="shared" si="13"/>
        <v>-555.25</v>
      </c>
      <c r="BO101" s="155" t="e">
        <f>-(BN100+BN101+BN102)/'планирование суточное'!$K$136</f>
        <v>#N/A</v>
      </c>
      <c r="BP101" s="247">
        <f>IF(ISERROR(INDEX('файл остатки'!$A$5:$CX$265,MATCH(BP$2,'файл остатки'!$A$5:$A$228,0),MATCH($B101,'файл остатки'!$A$5:$CX$5,0))),INDEX('файл остатки'!$A$100:$CX$265,MATCH(BN$3,'файл остатки'!$A$100:$A$228,0),MATCH($B101,'файл остатки'!$A$5:$CX$5,0)),INDEX('файл остатки'!$A$5:$CX$265,MATCH(BP$2,'файл остатки'!$A$5:$A$228,0),MATCH($B101,'файл остатки'!$A$5:$CX$5,0)))</f>
        <v>555.25</v>
      </c>
      <c r="BQ101" s="225">
        <f>INDEX('файл остатки'!$A$5:$CX$265,MATCH($H$1,'файл остатки'!$A$5:$A$228,0),MATCH($B101,'файл остатки'!$A$5:$CX$5,0))</f>
        <v>315.25714285714287</v>
      </c>
      <c r="BR101" s="254" t="e">
        <f>IF(BN$3='файл остатки'!$B$1,INDEX('файл остатки'!$A$5:$CX$265,MATCH($C$1,'файл остатки'!$A$5:$A$228,0),MATCH($B101,'файл остатки'!$A$5:$CX$5,0)),BL101+BM101-BN101-BP101)</f>
        <v>#N/A</v>
      </c>
      <c r="BS101" s="230"/>
      <c r="BT101" s="229">
        <f t="shared" si="14"/>
        <v>-555.25</v>
      </c>
      <c r="BU101" s="155" t="e">
        <f>-(BT100+BT101+BT102)/'планирование суточное'!$K$136</f>
        <v>#N/A</v>
      </c>
      <c r="BV101" s="247">
        <f>IF(ISERROR(INDEX('файл остатки'!$A$5:$CX$265,MATCH(BV$2,'файл остатки'!$A$5:$A$228,0),MATCH($B101,'файл остатки'!$A$5:$CX$5,0))),INDEX('файл остатки'!$A$100:$CX$265,MATCH(BT$3,'файл остатки'!$A$100:$A$228,0),MATCH($B101,'файл остатки'!$A$5:$CX$5,0)),INDEX('файл остатки'!$A$5:$CX$265,MATCH(BV$2,'файл остатки'!$A$5:$A$228,0),MATCH($B101,'файл остатки'!$A$5:$CX$5,0)))</f>
        <v>555.25</v>
      </c>
      <c r="BW101" s="225">
        <f>INDEX('файл остатки'!$A$5:$CX$265,MATCH($H$1,'файл остатки'!$A$5:$A$228,0),MATCH($B101,'файл остатки'!$A$5:$CX$5,0))</f>
        <v>315.25714285714287</v>
      </c>
      <c r="BX101" s="254" t="e">
        <f>IF(BT$3='файл остатки'!$B$1,INDEX('файл остатки'!$A$5:$CX$265,MATCH($C$1,'файл остатки'!$A$5:$A$228,0),MATCH($B101,'файл остатки'!$A$5:$CX$5,0)),BR101+BS101-BT101-BV101)</f>
        <v>#N/A</v>
      </c>
      <c r="BY101" s="230"/>
      <c r="BZ101" s="229">
        <f t="shared" si="15"/>
        <v>-555.25</v>
      </c>
      <c r="CA101" s="155" t="e">
        <f>-(BZ100+BZ101+BZ102)/'планирование суточное'!$K$136</f>
        <v>#N/A</v>
      </c>
      <c r="CB101" s="247">
        <f>IF(ISERROR(INDEX('файл остатки'!$A$5:$CX$265,MATCH(CB$2,'файл остатки'!$A$5:$A$228,0),MATCH($B101,'файл остатки'!$A$5:$CX$5,0))),INDEX('файл остатки'!$A$100:$CX$265,MATCH(BZ$3,'файл остатки'!$A$100:$A$228,0),MATCH($B101,'файл остатки'!$A$5:$CX$5,0)),INDEX('файл остатки'!$A$5:$CX$265,MATCH(CB$2,'файл остатки'!$A$5:$A$228,0),MATCH($B101,'файл остатки'!$A$5:$CX$5,0)))</f>
        <v>555.25</v>
      </c>
      <c r="CC101" s="225">
        <f>INDEX('файл остатки'!$A$5:$CX$265,MATCH($H$1,'файл остатки'!$A$5:$A$228,0),MATCH($B101,'файл остатки'!$A$5:$CX$5,0))</f>
        <v>315.25714285714287</v>
      </c>
      <c r="CD101" s="254" t="e">
        <f>IF(BZ$3='файл остатки'!$B$1,INDEX('файл остатки'!$A$5:$CX$265,MATCH($C$1,'файл остатки'!$A$5:$A$228,0),MATCH($B101,'файл остатки'!$A$5:$CX$5,0)),BX101+BY101-BZ101-CB101)</f>
        <v>#N/A</v>
      </c>
      <c r="CE101" s="230"/>
      <c r="CH101" s="229">
        <f t="shared" si="16"/>
        <v>-150</v>
      </c>
      <c r="CI101" s="155">
        <f>-(CH100+CH101+CH102)/'планирование суточное'!$K$136</f>
        <v>1666.6666666666665</v>
      </c>
      <c r="CJ101" s="229" t="e">
        <f t="shared" si="17"/>
        <v>#N/A</v>
      </c>
      <c r="CK101" s="155" t="e">
        <f>-(CJ100+CJ101+CJ102)/'планирование суточное'!$K$136</f>
        <v>#N/A</v>
      </c>
      <c r="CO101" s="235">
        <f>+INDEX('файл остатки'!$A$5:$CX$265,MATCH(CO$2,'файл остатки'!$A$5:$A$228,0),MATCH($B101,'файл остатки'!$A$5:$CX$5,0))</f>
        <v>6</v>
      </c>
    </row>
    <row r="102" spans="1:93" ht="24" customHeight="1">
      <c r="A102" s="202" t="s">
        <v>19</v>
      </c>
      <c r="B102" s="214" t="s">
        <v>119</v>
      </c>
      <c r="C102" s="257" t="e">
        <f>INDEX('файл остатки'!$A$5:$CX$265,MATCH($C$1,'файл остатки'!$A$5:$A$228,0),MATCH(B102,'файл остатки'!$A$5:$CX$5,0))</f>
        <v>#N/A</v>
      </c>
      <c r="D102" s="261"/>
      <c r="E102" s="229"/>
      <c r="F102" s="220" t="s">
        <v>212</v>
      </c>
      <c r="G102" s="247" t="e">
        <f>IF(ISERROR(INDEX('файл остатки'!$A$5:$CX$265,MATCH(G$2,'файл остатки'!$A$5:$A$228,0),MATCH($B102,'файл остатки'!$A$5:$CX$5,0))),INDEX('файл остатки'!$A$100:$CX$265,MATCH(E$3,'файл остатки'!$A$100:$A$228,0),MATCH($B102,'файл остатки'!$A$5:$CX$5,0)),INDEX('файл остатки'!$A$5:$CX$265,MATCH(G$2,'файл остатки'!$A$5:$A$228,0),MATCH($B102,'файл остатки'!$A$5:$CX$5,0)))</f>
        <v>#N/A</v>
      </c>
      <c r="H102" s="225" t="e">
        <f>INDEX('файл остатки'!$A$5:$CX$265,MATCH($H$1,'файл остатки'!$A$5:$A$228,0),MATCH($B102,'файл остатки'!$A$5:$CX$5,0))</f>
        <v>#N/A</v>
      </c>
      <c r="I102" s="254" t="e">
        <f>IF(E$3='файл остатки'!$B$1,INDEX('файл остатки'!$A$5:$CX$265,MATCH($C$1,'файл остатки'!$A$5:$A$228,0),MATCH($B102,'файл остатки'!$A$5:$CX$5,0)),C102+D102-E102-G102)</f>
        <v>#N/A</v>
      </c>
      <c r="J102" s="230"/>
      <c r="K102" s="229"/>
      <c r="L102" s="220" t="s">
        <v>212</v>
      </c>
      <c r="M102" s="247" t="e">
        <f>IF(ISERROR(INDEX('файл остатки'!$A$5:$CX$265,MATCH(M$2,'файл остатки'!$A$5:$A$228,0),MATCH($B102,'файл остатки'!$A$5:$CX$5,0))),INDEX('файл остатки'!$A$100:$CX$265,MATCH(K$3,'файл остатки'!$A$100:$A$228,0),MATCH($B102,'файл остатки'!$A$5:$CX$5,0)),INDEX('файл остатки'!$A$5:$CX$265,MATCH(M$2,'файл остатки'!$A$5:$A$228,0),MATCH($B102,'файл остатки'!$A$5:$CX$5,0)))</f>
        <v>#N/A</v>
      </c>
      <c r="N102" s="225" t="e">
        <f>INDEX('файл остатки'!$A$5:$CX$265,MATCH($H$1,'файл остатки'!$A$5:$A$228,0),MATCH($B102,'файл остатки'!$A$5:$CX$5,0))</f>
        <v>#N/A</v>
      </c>
      <c r="O102" s="254" t="e">
        <f>IF(K$3='файл остатки'!$B$1,INDEX('файл остатки'!$A$5:$CX$265,MATCH($C$1,'файл остатки'!$A$5:$A$228,0),MATCH($B102,'файл остатки'!$A$5:$CX$5,0)),I102+J102-K102-M102)</f>
        <v>#N/A</v>
      </c>
      <c r="P102" s="230"/>
      <c r="Q102" s="229"/>
      <c r="R102" s="220" t="s">
        <v>212</v>
      </c>
      <c r="S102" s="247" t="e">
        <f>IF(ISERROR(INDEX('файл остатки'!$A$5:$CX$265,MATCH(S$2,'файл остатки'!$A$5:$A$228,0),MATCH($B102,'файл остатки'!$A$5:$CX$5,0))),INDEX('файл остатки'!$A$100:$CX$265,MATCH(Q$3,'файл остатки'!$A$100:$A$228,0),MATCH($B102,'файл остатки'!$A$5:$CX$5,0)),INDEX('файл остатки'!$A$5:$CX$265,MATCH(S$2,'файл остатки'!$A$5:$A$228,0),MATCH($B102,'файл остатки'!$A$5:$CX$5,0)))</f>
        <v>#N/A</v>
      </c>
      <c r="T102" s="225" t="e">
        <f>INDEX('файл остатки'!$A$5:$CX$265,MATCH($H$1,'файл остатки'!$A$5:$A$228,0),MATCH($B102,'файл остатки'!$A$5:$CX$5,0))</f>
        <v>#N/A</v>
      </c>
      <c r="U102" s="254" t="e">
        <f>IF(Q$3='файл остатки'!$B$1,INDEX('файл остатки'!$A$5:$CX$265,MATCH($C$1,'файл остатки'!$A$5:$A$228,0),MATCH($B102,'файл остатки'!$A$5:$CX$5,0)),O102+P102-Q102-S102)</f>
        <v>#N/A</v>
      </c>
      <c r="V102" s="230"/>
      <c r="W102" s="229"/>
      <c r="X102" s="220" t="s">
        <v>212</v>
      </c>
      <c r="Y102" s="247" t="e">
        <f>IF(ISERROR(INDEX('файл остатки'!$A$5:$CX$265,MATCH(Y$2,'файл остатки'!$A$5:$A$228,0),MATCH($B102,'файл остатки'!$A$5:$CX$5,0))),INDEX('файл остатки'!$A$100:$CX$265,MATCH(W$3,'файл остатки'!$A$100:$A$228,0),MATCH($B102,'файл остатки'!$A$5:$CX$5,0)),INDEX('файл остатки'!$A$5:$CX$265,MATCH(Y$2,'файл остатки'!$A$5:$A$228,0),MATCH($B102,'файл остатки'!$A$5:$CX$5,0)))</f>
        <v>#N/A</v>
      </c>
      <c r="Z102" s="225" t="e">
        <f>INDEX('файл остатки'!$A$5:$CX$265,MATCH($H$1,'файл остатки'!$A$5:$A$228,0),MATCH($B102,'файл остатки'!$A$5:$CX$5,0))</f>
        <v>#N/A</v>
      </c>
      <c r="AA102" s="254" t="e">
        <f>IF(W$3='файл остатки'!$B$1,INDEX('файл остатки'!$A$5:$CX$265,MATCH($C$1,'файл остатки'!$A$5:$A$228,0),MATCH($B102,'файл остатки'!$A$5:$CX$5,0)),U102+V102-W102-Y102)</f>
        <v>#N/A</v>
      </c>
      <c r="AB102" s="230"/>
      <c r="AC102" s="229">
        <v>-300</v>
      </c>
      <c r="AD102" s="220" t="s">
        <v>212</v>
      </c>
      <c r="AE102" s="247" t="e">
        <f>IF(ISERROR(INDEX('файл остатки'!$A$5:$CX$265,MATCH(AE$2,'файл остатки'!$A$5:$A$228,0),MATCH($B102,'файл остатки'!$A$5:$CX$5,0))),INDEX('файл остатки'!$A$100:$CX$265,MATCH(AC$3,'файл остатки'!$A$100:$A$228,0),MATCH($B102,'файл остатки'!$A$5:$CX$5,0)),INDEX('файл остатки'!$A$5:$CX$265,MATCH(AE$2,'файл остатки'!$A$5:$A$228,0),MATCH($B102,'файл остатки'!$A$5:$CX$5,0)))</f>
        <v>#N/A</v>
      </c>
      <c r="AF102" s="225" t="e">
        <f>INDEX('файл остатки'!$A$5:$CX$265,MATCH($H$1,'файл остатки'!$A$5:$A$228,0),MATCH($B102,'файл остатки'!$A$5:$CX$5,0))</f>
        <v>#N/A</v>
      </c>
      <c r="AG102" s="254" t="e">
        <f>IF(AC$3='файл остатки'!$B$1,INDEX('файл остатки'!$A$5:$CX$265,MATCH($C$1,'файл остатки'!$A$5:$A$228,0),MATCH($B102,'файл остатки'!$A$5:$CX$5,0)),AA102+AB102-AC102-AE102)</f>
        <v>#N/A</v>
      </c>
      <c r="AH102" s="230"/>
      <c r="AI102" s="229"/>
      <c r="AJ102" s="220" t="s">
        <v>212</v>
      </c>
      <c r="AK102" s="247" t="e">
        <f>IF(ISERROR(INDEX('файл остатки'!$A$5:$CX$265,MATCH(AK$2,'файл остатки'!$A$5:$A$228,0),MATCH($B102,'файл остатки'!$A$5:$CX$5,0))),INDEX('файл остатки'!$A$100:$CX$265,MATCH(AI$3,'файл остатки'!$A$100:$A$228,0),MATCH($B102,'файл остатки'!$A$5:$CX$5,0)),INDEX('файл остатки'!$A$5:$CX$265,MATCH(AK$2,'файл остатки'!$A$5:$A$228,0),MATCH($B102,'файл остатки'!$A$5:$CX$5,0)))</f>
        <v>#N/A</v>
      </c>
      <c r="AL102" s="225" t="e">
        <f>INDEX('файл остатки'!$A$5:$CX$265,MATCH($H$1,'файл остатки'!$A$5:$A$228,0),MATCH($B102,'файл остатки'!$A$5:$CX$5,0))</f>
        <v>#N/A</v>
      </c>
      <c r="AM102" s="254" t="e">
        <f>IF(AI$3='файл остатки'!$B$1,INDEX('файл остатки'!$A$5:$CX$265,MATCH($C$1,'файл остатки'!$A$5:$A$228,0),MATCH($B102,'файл остатки'!$A$5:$CX$5,0)),AG102+AH102-AI102-AK102)</f>
        <v>#N/A</v>
      </c>
      <c r="AN102" s="230"/>
      <c r="AO102" s="229"/>
      <c r="AP102" s="220" t="s">
        <v>212</v>
      </c>
      <c r="AQ102" s="247" t="e">
        <f>IF(ISERROR(INDEX('файл остатки'!$A$5:$CX$265,MATCH(AQ$2,'файл остатки'!$A$5:$A$228,0),MATCH($B102,'файл остатки'!$A$5:$CX$5,0))),INDEX('файл остатки'!$A$100:$CX$265,MATCH(AO$3,'файл остатки'!$A$100:$A$228,0),MATCH($B102,'файл остатки'!$A$5:$CX$5,0)),INDEX('файл остатки'!$A$5:$CX$265,MATCH(AQ$2,'файл остатки'!$A$5:$A$228,0),MATCH($B102,'файл остатки'!$A$5:$CX$5,0)))</f>
        <v>#N/A</v>
      </c>
      <c r="AR102" s="225" t="e">
        <f>INDEX('файл остатки'!$A$5:$CX$265,MATCH($H$1,'файл остатки'!$A$5:$A$228,0),MATCH($B102,'файл остатки'!$A$5:$CX$5,0))</f>
        <v>#N/A</v>
      </c>
      <c r="AS102" s="254" t="e">
        <f>IF(AO$3='файл остатки'!$B$1,INDEX('файл остатки'!$A$5:$CX$265,MATCH($C$1,'файл остатки'!$A$5:$A$228,0),MATCH($B102,'файл остатки'!$A$5:$CX$5,0)),AM102+AN102-AO102-AQ102)</f>
        <v>#N/A</v>
      </c>
      <c r="AT102" s="230"/>
      <c r="AU102" s="229"/>
      <c r="AV102" s="220" t="s">
        <v>212</v>
      </c>
      <c r="AW102" s="247" t="e">
        <f>IF(ISERROR(INDEX('файл остатки'!$A$5:$CX$265,MATCH(AW$2,'файл остатки'!$A$5:$A$228,0),MATCH($B102,'файл остатки'!$A$5:$CX$5,0))),INDEX('файл остатки'!$A$100:$CX$265,MATCH(AU$3,'файл остатки'!$A$100:$A$228,0),MATCH($B102,'файл остатки'!$A$5:$CX$5,0)),INDEX('файл остатки'!$A$5:$CX$265,MATCH(AW$2,'файл остатки'!$A$5:$A$228,0),MATCH($B102,'файл остатки'!$A$5:$CX$5,0)))</f>
        <v>#N/A</v>
      </c>
      <c r="AX102" s="225" t="e">
        <f>INDEX('файл остатки'!$A$5:$CX$265,MATCH($H$1,'файл остатки'!$A$5:$A$228,0),MATCH($B102,'файл остатки'!$A$5:$CX$5,0))</f>
        <v>#N/A</v>
      </c>
      <c r="AY102" s="254" t="e">
        <f>IF(AU$3='файл остатки'!$B$1,INDEX('файл остатки'!$A$5:$CX$265,MATCH($C$1,'файл остатки'!$A$5:$A$228,0),MATCH($B102,'файл остатки'!$A$5:$CX$5,0)),AS102+AT102-AU102-AW102)</f>
        <v>#N/A</v>
      </c>
      <c r="AZ102" s="230"/>
      <c r="BA102" s="229">
        <v>-300</v>
      </c>
      <c r="BB102" s="220" t="s">
        <v>212</v>
      </c>
      <c r="BC102" s="247" t="e">
        <f>IF(ISERROR(INDEX('файл остатки'!$A$5:$CX$265,MATCH(BC$2,'файл остатки'!$A$5:$A$228,0),MATCH($B102,'файл остатки'!$A$5:$CX$5,0))),INDEX('файл остатки'!$A$100:$CX$265,MATCH(BA$3,'файл остатки'!$A$100:$A$228,0),MATCH($B102,'файл остатки'!$A$5:$CX$5,0)),INDEX('файл остатки'!$A$5:$CX$265,MATCH(BC$2,'файл остатки'!$A$5:$A$228,0),MATCH($B102,'файл остатки'!$A$5:$CX$5,0)))</f>
        <v>#N/A</v>
      </c>
      <c r="BD102" s="225" t="e">
        <f>INDEX('файл остатки'!$A$5:$CX$265,MATCH($H$1,'файл остатки'!$A$5:$A$228,0),MATCH($B102,'файл остатки'!$A$5:$CX$5,0))</f>
        <v>#N/A</v>
      </c>
      <c r="BE102" s="254" t="e">
        <f>IF(BA$3='файл остатки'!$B$1,INDEX('файл остатки'!$A$5:$CX$265,MATCH($C$1,'файл остатки'!$A$5:$A$228,0),MATCH($B102,'файл остатки'!$A$5:$CX$5,0)),AY102+AZ102-BA102-BC102)</f>
        <v>#N/A</v>
      </c>
      <c r="BF102" s="230"/>
      <c r="BG102" s="229"/>
      <c r="BH102" s="220" t="s">
        <v>212</v>
      </c>
      <c r="BI102" s="247" t="e">
        <f>IF(ISERROR(INDEX('файл остатки'!$A$5:$CX$265,MATCH(BI$2,'файл остатки'!$A$5:$A$228,0),MATCH($B102,'файл остатки'!$A$5:$CX$5,0))),INDEX('файл остатки'!$A$100:$CX$265,MATCH(BG$3,'файл остатки'!$A$100:$A$228,0),MATCH($B102,'файл остатки'!$A$5:$CX$5,0)),INDEX('файл остатки'!$A$5:$CX$265,MATCH(BI$2,'файл остатки'!$A$5:$A$228,0),MATCH($B102,'файл остатки'!$A$5:$CX$5,0)))</f>
        <v>#N/A</v>
      </c>
      <c r="BJ102" s="225" t="e">
        <f>INDEX('файл остатки'!$A$5:$CX$265,MATCH($H$1,'файл остатки'!$A$5:$A$228,0),MATCH($B102,'файл остатки'!$A$5:$CX$5,0))</f>
        <v>#N/A</v>
      </c>
      <c r="BK102" s="225" t="e">
        <f t="shared" si="12"/>
        <v>#N/A</v>
      </c>
      <c r="BL102" s="254" t="e">
        <f>IF(BG$3='файл остатки'!$B$1,INDEX('файл остатки'!$A$5:$CX$265,MATCH($C$1,'файл остатки'!$A$5:$A$228,0),MATCH($B102,'файл остатки'!$A$5:$CX$5,0)),BE102+BF102-BG102-BI102)</f>
        <v>#N/A</v>
      </c>
      <c r="BM102" s="230"/>
      <c r="BN102" s="229" t="e">
        <f t="shared" si="13"/>
        <v>#N/A</v>
      </c>
      <c r="BO102" s="220" t="s">
        <v>212</v>
      </c>
      <c r="BP102" s="247" t="e">
        <f>IF(ISERROR(INDEX('файл остатки'!$A$5:$CX$265,MATCH(BP$2,'файл остатки'!$A$5:$A$228,0),MATCH($B102,'файл остатки'!$A$5:$CX$5,0))),INDEX('файл остатки'!$A$100:$CX$265,MATCH(BN$3,'файл остатки'!$A$100:$A$228,0),MATCH($B102,'файл остатки'!$A$5:$CX$5,0)),INDEX('файл остатки'!$A$5:$CX$265,MATCH(BP$2,'файл остатки'!$A$5:$A$228,0),MATCH($B102,'файл остатки'!$A$5:$CX$5,0)))</f>
        <v>#N/A</v>
      </c>
      <c r="BQ102" s="225" t="e">
        <f>INDEX('файл остатки'!$A$5:$CX$265,MATCH($H$1,'файл остатки'!$A$5:$A$228,0),MATCH($B102,'файл остатки'!$A$5:$CX$5,0))</f>
        <v>#N/A</v>
      </c>
      <c r="BR102" s="254" t="e">
        <f>IF(BN$3='файл остатки'!$B$1,INDEX('файл остатки'!$A$5:$CX$265,MATCH($C$1,'файл остатки'!$A$5:$A$228,0),MATCH($B102,'файл остатки'!$A$5:$CX$5,0)),BL102+BM102-BN102-BP102)</f>
        <v>#N/A</v>
      </c>
      <c r="BS102" s="230"/>
      <c r="BT102" s="229" t="e">
        <f t="shared" si="14"/>
        <v>#N/A</v>
      </c>
      <c r="BU102" s="220" t="s">
        <v>212</v>
      </c>
      <c r="BV102" s="247" t="e">
        <f>IF(ISERROR(INDEX('файл остатки'!$A$5:$CX$265,MATCH(BV$2,'файл остатки'!$A$5:$A$228,0),MATCH($B102,'файл остатки'!$A$5:$CX$5,0))),INDEX('файл остатки'!$A$100:$CX$265,MATCH(BT$3,'файл остатки'!$A$100:$A$228,0),MATCH($B102,'файл остатки'!$A$5:$CX$5,0)),INDEX('файл остатки'!$A$5:$CX$265,MATCH(BV$2,'файл остатки'!$A$5:$A$228,0),MATCH($B102,'файл остатки'!$A$5:$CX$5,0)))</f>
        <v>#N/A</v>
      </c>
      <c r="BW102" s="225" t="e">
        <f>INDEX('файл остатки'!$A$5:$CX$265,MATCH($H$1,'файл остатки'!$A$5:$A$228,0),MATCH($B102,'файл остатки'!$A$5:$CX$5,0))</f>
        <v>#N/A</v>
      </c>
      <c r="BX102" s="254" t="e">
        <f>IF(BT$3='файл остатки'!$B$1,INDEX('файл остатки'!$A$5:$CX$265,MATCH($C$1,'файл остатки'!$A$5:$A$228,0),MATCH($B102,'файл остатки'!$A$5:$CX$5,0)),BR102+BS102-BT102-BV102)</f>
        <v>#N/A</v>
      </c>
      <c r="BY102" s="230"/>
      <c r="BZ102" s="229" t="e">
        <f t="shared" si="15"/>
        <v>#N/A</v>
      </c>
      <c r="CA102" s="220" t="s">
        <v>212</v>
      </c>
      <c r="CB102" s="247" t="e">
        <f>IF(ISERROR(INDEX('файл остатки'!$A$5:$CX$265,MATCH(CB$2,'файл остатки'!$A$5:$A$228,0),MATCH($B102,'файл остатки'!$A$5:$CX$5,0))),INDEX('файл остатки'!$A$100:$CX$265,MATCH(BZ$3,'файл остатки'!$A$100:$A$228,0),MATCH($B102,'файл остатки'!$A$5:$CX$5,0)),INDEX('файл остатки'!$A$5:$CX$265,MATCH(CB$2,'файл остатки'!$A$5:$A$228,0),MATCH($B102,'файл остатки'!$A$5:$CX$5,0)))</f>
        <v>#N/A</v>
      </c>
      <c r="CC102" s="225" t="e">
        <f>INDEX('файл остатки'!$A$5:$CX$265,MATCH($H$1,'файл остатки'!$A$5:$A$228,0),MATCH($B102,'файл остатки'!$A$5:$CX$5,0))</f>
        <v>#N/A</v>
      </c>
      <c r="CD102" s="254" t="e">
        <f>IF(BZ$3='файл остатки'!$B$1,INDEX('файл остатки'!$A$5:$CX$265,MATCH($C$1,'файл остатки'!$A$5:$A$228,0),MATCH($B102,'файл остатки'!$A$5:$CX$5,0)),BX102+BY102-BZ102-CB102)</f>
        <v>#N/A</v>
      </c>
      <c r="CE102" s="230"/>
      <c r="CH102" s="229">
        <f t="shared" si="16"/>
        <v>-600</v>
      </c>
      <c r="CI102" s="220" t="s">
        <v>212</v>
      </c>
      <c r="CJ102" s="229" t="e">
        <f t="shared" si="17"/>
        <v>#N/A</v>
      </c>
      <c r="CK102" s="220" t="s">
        <v>212</v>
      </c>
      <c r="CO102" s="235" t="e">
        <f>+INDEX('файл остатки'!$A$5:$CX$265,MATCH(CO$2,'файл остатки'!$A$5:$A$228,0),MATCH($B102,'файл остатки'!$A$5:$CX$5,0))</f>
        <v>#N/A</v>
      </c>
    </row>
    <row r="103" spans="1:93" ht="24" customHeight="1">
      <c r="A103" s="202" t="s">
        <v>19</v>
      </c>
      <c r="B103" s="214" t="s">
        <v>120</v>
      </c>
      <c r="C103" s="257" t="e">
        <f>INDEX('файл остатки'!$A$5:$CX$265,MATCH($C$1,'файл остатки'!$A$5:$A$228,0),MATCH(B103,'файл остатки'!$A$5:$CX$5,0))</f>
        <v>#N/A</v>
      </c>
      <c r="D103" s="261"/>
      <c r="E103" s="229"/>
      <c r="F103" s="155">
        <f>-(E103)/'планирование суточное'!$K$143</f>
        <v>0</v>
      </c>
      <c r="G103" s="247" t="e">
        <f>IF(ISERROR(INDEX('файл остатки'!$A$5:$CX$265,MATCH(G$2,'файл остатки'!$A$5:$A$228,0),MATCH($B103,'файл остатки'!$A$5:$CX$5,0))),INDEX('файл остатки'!$A$100:$CX$265,MATCH(E$3,'файл остатки'!$A$100:$A$228,0),MATCH($B103,'файл остатки'!$A$5:$CX$5,0)),INDEX('файл остатки'!$A$5:$CX$265,MATCH(G$2,'файл остатки'!$A$5:$A$228,0),MATCH($B103,'файл остатки'!$A$5:$CX$5,0)))</f>
        <v>#N/A</v>
      </c>
      <c r="H103" s="225" t="e">
        <f>INDEX('файл остатки'!$A$5:$CX$265,MATCH($H$1,'файл остатки'!$A$5:$A$228,0),MATCH($B103,'файл остатки'!$A$5:$CX$5,0))</f>
        <v>#N/A</v>
      </c>
      <c r="I103" s="254" t="e">
        <f>IF(E$3='файл остатки'!$B$1,INDEX('файл остатки'!$A$5:$CX$265,MATCH($C$1,'файл остатки'!$A$5:$A$228,0),MATCH($B103,'файл остатки'!$A$5:$CX$5,0)),C103+D103-E103-G103)</f>
        <v>#N/A</v>
      </c>
      <c r="J103" s="230"/>
      <c r="K103" s="229"/>
      <c r="L103" s="155">
        <f>-(K103)/'планирование суточное'!$K$143</f>
        <v>0</v>
      </c>
      <c r="M103" s="247" t="e">
        <f>IF(ISERROR(INDEX('файл остатки'!$A$5:$CX$265,MATCH(M$2,'файл остатки'!$A$5:$A$228,0),MATCH($B103,'файл остатки'!$A$5:$CX$5,0))),INDEX('файл остатки'!$A$100:$CX$265,MATCH(K$3,'файл остатки'!$A$100:$A$228,0),MATCH($B103,'файл остатки'!$A$5:$CX$5,0)),INDEX('файл остатки'!$A$5:$CX$265,MATCH(M$2,'файл остатки'!$A$5:$A$228,0),MATCH($B103,'файл остатки'!$A$5:$CX$5,0)))</f>
        <v>#N/A</v>
      </c>
      <c r="N103" s="225" t="e">
        <f>INDEX('файл остатки'!$A$5:$CX$265,MATCH($H$1,'файл остатки'!$A$5:$A$228,0),MATCH($B103,'файл остатки'!$A$5:$CX$5,0))</f>
        <v>#N/A</v>
      </c>
      <c r="O103" s="254" t="e">
        <f>IF(K$3='файл остатки'!$B$1,INDEX('файл остатки'!$A$5:$CX$265,MATCH($C$1,'файл остатки'!$A$5:$A$228,0),MATCH($B103,'файл остатки'!$A$5:$CX$5,0)),I103+J103-K103-M103)</f>
        <v>#N/A</v>
      </c>
      <c r="P103" s="230"/>
      <c r="Q103" s="229"/>
      <c r="R103" s="155">
        <f>-(Q103)/'планирование суточное'!$K$143</f>
        <v>0</v>
      </c>
      <c r="S103" s="247" t="e">
        <f>IF(ISERROR(INDEX('файл остатки'!$A$5:$CX$265,MATCH(S$2,'файл остатки'!$A$5:$A$228,0),MATCH($B103,'файл остатки'!$A$5:$CX$5,0))),INDEX('файл остатки'!$A$100:$CX$265,MATCH(Q$3,'файл остатки'!$A$100:$A$228,0),MATCH($B103,'файл остатки'!$A$5:$CX$5,0)),INDEX('файл остатки'!$A$5:$CX$265,MATCH(S$2,'файл остатки'!$A$5:$A$228,0),MATCH($B103,'файл остатки'!$A$5:$CX$5,0)))</f>
        <v>#N/A</v>
      </c>
      <c r="T103" s="225" t="e">
        <f>INDEX('файл остатки'!$A$5:$CX$265,MATCH($H$1,'файл остатки'!$A$5:$A$228,0),MATCH($B103,'файл остатки'!$A$5:$CX$5,0))</f>
        <v>#N/A</v>
      </c>
      <c r="U103" s="254" t="e">
        <f>IF(Q$3='файл остатки'!$B$1,INDEX('файл остатки'!$A$5:$CX$265,MATCH($C$1,'файл остатки'!$A$5:$A$228,0),MATCH($B103,'файл остатки'!$A$5:$CX$5,0)),O103+P103-Q103-S103)</f>
        <v>#N/A</v>
      </c>
      <c r="V103" s="230"/>
      <c r="W103" s="229"/>
      <c r="X103" s="155">
        <f>-(W103)/'планирование суточное'!$K$143</f>
        <v>0</v>
      </c>
      <c r="Y103" s="247" t="e">
        <f>IF(ISERROR(INDEX('файл остатки'!$A$5:$CX$265,MATCH(Y$2,'файл остатки'!$A$5:$A$228,0),MATCH($B103,'файл остатки'!$A$5:$CX$5,0))),INDEX('файл остатки'!$A$100:$CX$265,MATCH(W$3,'файл остатки'!$A$100:$A$228,0),MATCH($B103,'файл остатки'!$A$5:$CX$5,0)),INDEX('файл остатки'!$A$5:$CX$265,MATCH(Y$2,'файл остатки'!$A$5:$A$228,0),MATCH($B103,'файл остатки'!$A$5:$CX$5,0)))</f>
        <v>#N/A</v>
      </c>
      <c r="Z103" s="225" t="e">
        <f>INDEX('файл остатки'!$A$5:$CX$265,MATCH($H$1,'файл остатки'!$A$5:$A$228,0),MATCH($B103,'файл остатки'!$A$5:$CX$5,0))</f>
        <v>#N/A</v>
      </c>
      <c r="AA103" s="254" t="e">
        <f>IF(W$3='файл остатки'!$B$1,INDEX('файл остатки'!$A$5:$CX$265,MATCH($C$1,'файл остатки'!$A$5:$A$228,0),MATCH($B103,'файл остатки'!$A$5:$CX$5,0)),U103+V103-W103-Y103)</f>
        <v>#N/A</v>
      </c>
      <c r="AB103" s="230"/>
      <c r="AC103" s="229"/>
      <c r="AD103" s="155">
        <f>-(AC103)/'планирование суточное'!$K$143</f>
        <v>0</v>
      </c>
      <c r="AE103" s="247" t="e">
        <f>IF(ISERROR(INDEX('файл остатки'!$A$5:$CX$265,MATCH(AE$2,'файл остатки'!$A$5:$A$228,0),MATCH($B103,'файл остатки'!$A$5:$CX$5,0))),INDEX('файл остатки'!$A$100:$CX$265,MATCH(AC$3,'файл остатки'!$A$100:$A$228,0),MATCH($B103,'файл остатки'!$A$5:$CX$5,0)),INDEX('файл остатки'!$A$5:$CX$265,MATCH(AE$2,'файл остатки'!$A$5:$A$228,0),MATCH($B103,'файл остатки'!$A$5:$CX$5,0)))</f>
        <v>#N/A</v>
      </c>
      <c r="AF103" s="225" t="e">
        <f>INDEX('файл остатки'!$A$5:$CX$265,MATCH($H$1,'файл остатки'!$A$5:$A$228,0),MATCH($B103,'файл остатки'!$A$5:$CX$5,0))</f>
        <v>#N/A</v>
      </c>
      <c r="AG103" s="254" t="e">
        <f>IF(AC$3='файл остатки'!$B$1,INDEX('файл остатки'!$A$5:$CX$265,MATCH($C$1,'файл остатки'!$A$5:$A$228,0),MATCH($B103,'файл остатки'!$A$5:$CX$5,0)),AA103+AB103-AC103-AE103)</f>
        <v>#N/A</v>
      </c>
      <c r="AH103" s="230"/>
      <c r="AI103" s="229"/>
      <c r="AJ103" s="155">
        <f>-(AI103)/'планирование суточное'!$K$143</f>
        <v>0</v>
      </c>
      <c r="AK103" s="247" t="e">
        <f>IF(ISERROR(INDEX('файл остатки'!$A$5:$CX$265,MATCH(AK$2,'файл остатки'!$A$5:$A$228,0),MATCH($B103,'файл остатки'!$A$5:$CX$5,0))),INDEX('файл остатки'!$A$100:$CX$265,MATCH(AI$3,'файл остатки'!$A$100:$A$228,0),MATCH($B103,'файл остатки'!$A$5:$CX$5,0)),INDEX('файл остатки'!$A$5:$CX$265,MATCH(AK$2,'файл остатки'!$A$5:$A$228,0),MATCH($B103,'файл остатки'!$A$5:$CX$5,0)))</f>
        <v>#N/A</v>
      </c>
      <c r="AL103" s="225" t="e">
        <f>INDEX('файл остатки'!$A$5:$CX$265,MATCH($H$1,'файл остатки'!$A$5:$A$228,0),MATCH($B103,'файл остатки'!$A$5:$CX$5,0))</f>
        <v>#N/A</v>
      </c>
      <c r="AM103" s="254" t="e">
        <f>IF(AI$3='файл остатки'!$B$1,INDEX('файл остатки'!$A$5:$CX$265,MATCH($C$1,'файл остатки'!$A$5:$A$228,0),MATCH($B103,'файл остатки'!$A$5:$CX$5,0)),AG103+AH103-AI103-AK103)</f>
        <v>#N/A</v>
      </c>
      <c r="AN103" s="230"/>
      <c r="AO103" s="229"/>
      <c r="AP103" s="155">
        <f>-(AO103)/'планирование суточное'!$K$143</f>
        <v>0</v>
      </c>
      <c r="AQ103" s="247" t="e">
        <f>IF(ISERROR(INDEX('файл остатки'!$A$5:$CX$265,MATCH(AQ$2,'файл остатки'!$A$5:$A$228,0),MATCH($B103,'файл остатки'!$A$5:$CX$5,0))),INDEX('файл остатки'!$A$100:$CX$265,MATCH(AO$3,'файл остатки'!$A$100:$A$228,0),MATCH($B103,'файл остатки'!$A$5:$CX$5,0)),INDEX('файл остатки'!$A$5:$CX$265,MATCH(AQ$2,'файл остатки'!$A$5:$A$228,0),MATCH($B103,'файл остатки'!$A$5:$CX$5,0)))</f>
        <v>#N/A</v>
      </c>
      <c r="AR103" s="225" t="e">
        <f>INDEX('файл остатки'!$A$5:$CX$265,MATCH($H$1,'файл остатки'!$A$5:$A$228,0),MATCH($B103,'файл остатки'!$A$5:$CX$5,0))</f>
        <v>#N/A</v>
      </c>
      <c r="AS103" s="254" t="e">
        <f>IF(AO$3='файл остатки'!$B$1,INDEX('файл остатки'!$A$5:$CX$265,MATCH($C$1,'файл остатки'!$A$5:$A$228,0),MATCH($B103,'файл остатки'!$A$5:$CX$5,0)),AM103+AN103-AO103-AQ103)</f>
        <v>#N/A</v>
      </c>
      <c r="AT103" s="230"/>
      <c r="AU103" s="229"/>
      <c r="AV103" s="155">
        <f>-(AU103)/'планирование суточное'!$K$143</f>
        <v>0</v>
      </c>
      <c r="AW103" s="247" t="e">
        <f>IF(ISERROR(INDEX('файл остатки'!$A$5:$CX$265,MATCH(AW$2,'файл остатки'!$A$5:$A$228,0),MATCH($B103,'файл остатки'!$A$5:$CX$5,0))),INDEX('файл остатки'!$A$100:$CX$265,MATCH(AU$3,'файл остатки'!$A$100:$A$228,0),MATCH($B103,'файл остатки'!$A$5:$CX$5,0)),INDEX('файл остатки'!$A$5:$CX$265,MATCH(AW$2,'файл остатки'!$A$5:$A$228,0),MATCH($B103,'файл остатки'!$A$5:$CX$5,0)))</f>
        <v>#N/A</v>
      </c>
      <c r="AX103" s="225" t="e">
        <f>INDEX('файл остатки'!$A$5:$CX$265,MATCH($H$1,'файл остатки'!$A$5:$A$228,0),MATCH($B103,'файл остатки'!$A$5:$CX$5,0))</f>
        <v>#N/A</v>
      </c>
      <c r="AY103" s="254" t="e">
        <f>IF(AU$3='файл остатки'!$B$1,INDEX('файл остатки'!$A$5:$CX$265,MATCH($C$1,'файл остатки'!$A$5:$A$228,0),MATCH($B103,'файл остатки'!$A$5:$CX$5,0)),AS103+AT103-AU103-AW103)</f>
        <v>#N/A</v>
      </c>
      <c r="AZ103" s="230"/>
      <c r="BA103" s="229">
        <v>-300</v>
      </c>
      <c r="BB103" s="155">
        <f>-(BA103)/'планирование суточное'!$K$143</f>
        <v>652.17391304347825</v>
      </c>
      <c r="BC103" s="247" t="e">
        <f>IF(ISERROR(INDEX('файл остатки'!$A$5:$CX$265,MATCH(BC$2,'файл остатки'!$A$5:$A$228,0),MATCH($B103,'файл остатки'!$A$5:$CX$5,0))),INDEX('файл остатки'!$A$100:$CX$265,MATCH(BA$3,'файл остатки'!$A$100:$A$228,0),MATCH($B103,'файл остатки'!$A$5:$CX$5,0)),INDEX('файл остатки'!$A$5:$CX$265,MATCH(BC$2,'файл остатки'!$A$5:$A$228,0),MATCH($B103,'файл остатки'!$A$5:$CX$5,0)))</f>
        <v>#N/A</v>
      </c>
      <c r="BD103" s="225" t="e">
        <f>INDEX('файл остатки'!$A$5:$CX$265,MATCH($H$1,'файл остатки'!$A$5:$A$228,0),MATCH($B103,'файл остатки'!$A$5:$CX$5,0))</f>
        <v>#N/A</v>
      </c>
      <c r="BE103" s="254" t="e">
        <f>IF(BA$3='файл остатки'!$B$1,INDEX('файл остатки'!$A$5:$CX$265,MATCH($C$1,'файл остатки'!$A$5:$A$228,0),MATCH($B103,'файл остатки'!$A$5:$CX$5,0)),AY103+AZ103-BA103-BC103)</f>
        <v>#N/A</v>
      </c>
      <c r="BF103" s="230"/>
      <c r="BG103" s="229"/>
      <c r="BH103" s="155">
        <f>-(BG103)/'планирование суточное'!$K$143</f>
        <v>0</v>
      </c>
      <c r="BI103" s="247" t="e">
        <f>IF(ISERROR(INDEX('файл остатки'!$A$5:$CX$265,MATCH(BI$2,'файл остатки'!$A$5:$A$228,0),MATCH($B103,'файл остатки'!$A$5:$CX$5,0))),INDEX('файл остатки'!$A$100:$CX$265,MATCH(BG$3,'файл остатки'!$A$100:$A$228,0),MATCH($B103,'файл остатки'!$A$5:$CX$5,0)),INDEX('файл остатки'!$A$5:$CX$265,MATCH(BI$2,'файл остатки'!$A$5:$A$228,0),MATCH($B103,'файл остатки'!$A$5:$CX$5,0)))</f>
        <v>#N/A</v>
      </c>
      <c r="BJ103" s="225" t="e">
        <f>INDEX('файл остатки'!$A$5:$CX$265,MATCH($H$1,'файл остатки'!$A$5:$A$228,0),MATCH($B103,'файл остатки'!$A$5:$CX$5,0))</f>
        <v>#N/A</v>
      </c>
      <c r="BK103" s="225" t="e">
        <f t="shared" si="12"/>
        <v>#N/A</v>
      </c>
      <c r="BL103" s="254" t="e">
        <f>IF(BG$3='файл остатки'!$B$1,INDEX('файл остатки'!$A$5:$CX$265,MATCH($C$1,'файл остатки'!$A$5:$A$228,0),MATCH($B103,'файл остатки'!$A$5:$CX$5,0)),BE103+BF103-BG103-BI103)</f>
        <v>#N/A</v>
      </c>
      <c r="BM103" s="230"/>
      <c r="BN103" s="229" t="e">
        <f t="shared" si="13"/>
        <v>#N/A</v>
      </c>
      <c r="BO103" s="155" t="e">
        <f>-(BN103)/'планирование суточное'!$K$143</f>
        <v>#N/A</v>
      </c>
      <c r="BP103" s="247" t="e">
        <f>IF(ISERROR(INDEX('файл остатки'!$A$5:$CX$265,MATCH(BP$2,'файл остатки'!$A$5:$A$228,0),MATCH($B103,'файл остатки'!$A$5:$CX$5,0))),INDEX('файл остатки'!$A$100:$CX$265,MATCH(BN$3,'файл остатки'!$A$100:$A$228,0),MATCH($B103,'файл остатки'!$A$5:$CX$5,0)),INDEX('файл остатки'!$A$5:$CX$265,MATCH(BP$2,'файл остатки'!$A$5:$A$228,0),MATCH($B103,'файл остатки'!$A$5:$CX$5,0)))</f>
        <v>#N/A</v>
      </c>
      <c r="BQ103" s="225" t="e">
        <f>INDEX('файл остатки'!$A$5:$CX$265,MATCH($H$1,'файл остатки'!$A$5:$A$228,0),MATCH($B103,'файл остатки'!$A$5:$CX$5,0))</f>
        <v>#N/A</v>
      </c>
      <c r="BR103" s="254" t="e">
        <f>IF(BN$3='файл остатки'!$B$1,INDEX('файл остатки'!$A$5:$CX$265,MATCH($C$1,'файл остатки'!$A$5:$A$228,0),MATCH($B103,'файл остатки'!$A$5:$CX$5,0)),BL103+BM103-BN103-BP103)</f>
        <v>#N/A</v>
      </c>
      <c r="BS103" s="230"/>
      <c r="BT103" s="229" t="e">
        <f t="shared" si="14"/>
        <v>#N/A</v>
      </c>
      <c r="BU103" s="155" t="e">
        <f>-(BT103)/'планирование суточное'!$K$143</f>
        <v>#N/A</v>
      </c>
      <c r="BV103" s="247" t="e">
        <f>IF(ISERROR(INDEX('файл остатки'!$A$5:$CX$265,MATCH(BV$2,'файл остатки'!$A$5:$A$228,0),MATCH($B103,'файл остатки'!$A$5:$CX$5,0))),INDEX('файл остатки'!$A$100:$CX$265,MATCH(BT$3,'файл остатки'!$A$100:$A$228,0),MATCH($B103,'файл остатки'!$A$5:$CX$5,0)),INDEX('файл остатки'!$A$5:$CX$265,MATCH(BV$2,'файл остатки'!$A$5:$A$228,0),MATCH($B103,'файл остатки'!$A$5:$CX$5,0)))</f>
        <v>#N/A</v>
      </c>
      <c r="BW103" s="225" t="e">
        <f>INDEX('файл остатки'!$A$5:$CX$265,MATCH($H$1,'файл остатки'!$A$5:$A$228,0),MATCH($B103,'файл остатки'!$A$5:$CX$5,0))</f>
        <v>#N/A</v>
      </c>
      <c r="BX103" s="254" t="e">
        <f>IF(BT$3='файл остатки'!$B$1,INDEX('файл остатки'!$A$5:$CX$265,MATCH($C$1,'файл остатки'!$A$5:$A$228,0),MATCH($B103,'файл остатки'!$A$5:$CX$5,0)),BR103+BS103-BT103-BV103)</f>
        <v>#N/A</v>
      </c>
      <c r="BY103" s="230"/>
      <c r="BZ103" s="229" t="e">
        <f t="shared" si="15"/>
        <v>#N/A</v>
      </c>
      <c r="CA103" s="155" t="e">
        <f>-(BZ103)/'планирование суточное'!$K$143</f>
        <v>#N/A</v>
      </c>
      <c r="CB103" s="247" t="e">
        <f>IF(ISERROR(INDEX('файл остатки'!$A$5:$CX$265,MATCH(CB$2,'файл остатки'!$A$5:$A$228,0),MATCH($B103,'файл остатки'!$A$5:$CX$5,0))),INDEX('файл остатки'!$A$100:$CX$265,MATCH(BZ$3,'файл остатки'!$A$100:$A$228,0),MATCH($B103,'файл остатки'!$A$5:$CX$5,0)),INDEX('файл остатки'!$A$5:$CX$265,MATCH(CB$2,'файл остатки'!$A$5:$A$228,0),MATCH($B103,'файл остатки'!$A$5:$CX$5,0)))</f>
        <v>#N/A</v>
      </c>
      <c r="CC103" s="225" t="e">
        <f>INDEX('файл остатки'!$A$5:$CX$265,MATCH($H$1,'файл остатки'!$A$5:$A$228,0),MATCH($B103,'файл остатки'!$A$5:$CX$5,0))</f>
        <v>#N/A</v>
      </c>
      <c r="CD103" s="254" t="e">
        <f>IF(BZ$3='файл остатки'!$B$1,INDEX('файл остатки'!$A$5:$CX$265,MATCH($C$1,'файл остатки'!$A$5:$A$228,0),MATCH($B103,'файл остатки'!$A$5:$CX$5,0)),BX103+BY103-BZ103-CB103)</f>
        <v>#N/A</v>
      </c>
      <c r="CE103" s="230"/>
      <c r="CH103" s="229">
        <f t="shared" si="16"/>
        <v>-300</v>
      </c>
      <c r="CI103" s="155">
        <f>-(CH103)/'планирование суточное'!$K$143</f>
        <v>652.17391304347825</v>
      </c>
      <c r="CJ103" s="229" t="e">
        <f t="shared" si="17"/>
        <v>#N/A</v>
      </c>
      <c r="CK103" s="155" t="e">
        <f>-(CJ103)/'планирование суточное'!$K$143</f>
        <v>#N/A</v>
      </c>
      <c r="CO103" s="235" t="e">
        <f>+INDEX('файл остатки'!$A$5:$CX$265,MATCH(CO$2,'файл остатки'!$A$5:$A$228,0),MATCH($B103,'файл остатки'!$A$5:$CX$5,0))</f>
        <v>#N/A</v>
      </c>
    </row>
    <row r="104" spans="1:93" ht="24" customHeight="1">
      <c r="A104" s="202" t="s">
        <v>19</v>
      </c>
      <c r="B104" s="214" t="s">
        <v>135</v>
      </c>
      <c r="C104" s="257">
        <f>INDEX('файл остатки'!$A$5:$CX$265,MATCH($C$1,'файл остатки'!$A$5:$A$228,0),MATCH(B104,'файл остатки'!$A$5:$CX$5,0))</f>
        <v>164.16</v>
      </c>
      <c r="D104" s="261"/>
      <c r="E104" s="229"/>
      <c r="F104" s="220" t="s">
        <v>213</v>
      </c>
      <c r="G104" s="247" t="e">
        <f>IF(ISERROR(INDEX('файл остатки'!$A$5:$CX$265,MATCH(G$2,'файл остатки'!$A$5:$A$228,0),MATCH($B104,'файл остатки'!$A$5:$CX$5,0))),INDEX('файл остатки'!$A$100:$CX$265,MATCH(E$3,'файл остатки'!$A$100:$A$228,0),MATCH($B104,'файл остатки'!$A$5:$CX$5,0)),INDEX('файл остатки'!$A$5:$CX$265,MATCH(G$2,'файл остатки'!$A$5:$A$228,0),MATCH($B104,'файл остатки'!$A$5:$CX$5,0)))</f>
        <v>#N/A</v>
      </c>
      <c r="H104" s="225">
        <f>INDEX('файл остатки'!$A$5:$CX$265,MATCH($H$1,'файл остатки'!$A$5:$A$228,0),MATCH($B104,'файл остатки'!$A$5:$CX$5,0))</f>
        <v>291.95999999999998</v>
      </c>
      <c r="I104" s="254" t="e">
        <f>IF(E$3='файл остатки'!$B$1,INDEX('файл остатки'!$A$5:$CX$265,MATCH($C$1,'файл остатки'!$A$5:$A$228,0),MATCH($B104,'файл остатки'!$A$5:$CX$5,0)),C104+D104-E104-G104)</f>
        <v>#N/A</v>
      </c>
      <c r="J104" s="230"/>
      <c r="K104" s="229"/>
      <c r="L104" s="220" t="s">
        <v>213</v>
      </c>
      <c r="M104" s="247" t="e">
        <f>IF(ISERROR(INDEX('файл остатки'!$A$5:$CX$265,MATCH(M$2,'файл остатки'!$A$5:$A$228,0),MATCH($B104,'файл остатки'!$A$5:$CX$5,0))),INDEX('файл остатки'!$A$100:$CX$265,MATCH(K$3,'файл остатки'!$A$100:$A$228,0),MATCH($B104,'файл остатки'!$A$5:$CX$5,0)),INDEX('файл остатки'!$A$5:$CX$265,MATCH(M$2,'файл остатки'!$A$5:$A$228,0),MATCH($B104,'файл остатки'!$A$5:$CX$5,0)))</f>
        <v>#N/A</v>
      </c>
      <c r="N104" s="225">
        <f>INDEX('файл остатки'!$A$5:$CX$265,MATCH($H$1,'файл остатки'!$A$5:$A$228,0),MATCH($B104,'файл остатки'!$A$5:$CX$5,0))</f>
        <v>291.95999999999998</v>
      </c>
      <c r="O104" s="254" t="e">
        <f>IF(K$3='файл остатки'!$B$1,INDEX('файл остатки'!$A$5:$CX$265,MATCH($C$1,'файл остатки'!$A$5:$A$228,0),MATCH($B104,'файл остатки'!$A$5:$CX$5,0)),I104+J104-K104-M104)</f>
        <v>#N/A</v>
      </c>
      <c r="P104" s="230"/>
      <c r="Q104" s="229"/>
      <c r="R104" s="220" t="s">
        <v>213</v>
      </c>
      <c r="S104" s="247" t="e">
        <f>IF(ISERROR(INDEX('файл остатки'!$A$5:$CX$265,MATCH(S$2,'файл остатки'!$A$5:$A$228,0),MATCH($B104,'файл остатки'!$A$5:$CX$5,0))),INDEX('файл остатки'!$A$100:$CX$265,MATCH(Q$3,'файл остатки'!$A$100:$A$228,0),MATCH($B104,'файл остатки'!$A$5:$CX$5,0)),INDEX('файл остатки'!$A$5:$CX$265,MATCH(S$2,'файл остатки'!$A$5:$A$228,0),MATCH($B104,'файл остатки'!$A$5:$CX$5,0)))</f>
        <v>#N/A</v>
      </c>
      <c r="T104" s="225">
        <f>INDEX('файл остатки'!$A$5:$CX$265,MATCH($H$1,'файл остатки'!$A$5:$A$228,0),MATCH($B104,'файл остатки'!$A$5:$CX$5,0))</f>
        <v>291.95999999999998</v>
      </c>
      <c r="U104" s="254" t="e">
        <f>IF(Q$3='файл остатки'!$B$1,INDEX('файл остатки'!$A$5:$CX$265,MATCH($C$1,'файл остатки'!$A$5:$A$228,0),MATCH($B104,'файл остатки'!$A$5:$CX$5,0)),O104+P104-Q104-S104)</f>
        <v>#N/A</v>
      </c>
      <c r="V104" s="230"/>
      <c r="W104" s="229"/>
      <c r="X104" s="220" t="s">
        <v>213</v>
      </c>
      <c r="Y104" s="247" t="e">
        <f>IF(ISERROR(INDEX('файл остатки'!$A$5:$CX$265,MATCH(Y$2,'файл остатки'!$A$5:$A$228,0),MATCH($B104,'файл остатки'!$A$5:$CX$5,0))),INDEX('файл остатки'!$A$100:$CX$265,MATCH(W$3,'файл остатки'!$A$100:$A$228,0),MATCH($B104,'файл остатки'!$A$5:$CX$5,0)),INDEX('файл остатки'!$A$5:$CX$265,MATCH(Y$2,'файл остатки'!$A$5:$A$228,0),MATCH($B104,'файл остатки'!$A$5:$CX$5,0)))</f>
        <v>#N/A</v>
      </c>
      <c r="Z104" s="225">
        <f>INDEX('файл остатки'!$A$5:$CX$265,MATCH($H$1,'файл остатки'!$A$5:$A$228,0),MATCH($B104,'файл остатки'!$A$5:$CX$5,0))</f>
        <v>291.95999999999998</v>
      </c>
      <c r="AA104" s="254" t="e">
        <f>IF(W$3='файл остатки'!$B$1,INDEX('файл остатки'!$A$5:$CX$265,MATCH($C$1,'файл остатки'!$A$5:$A$228,0),MATCH($B104,'файл остатки'!$A$5:$CX$5,0)),U104+V104-W104-Y104)</f>
        <v>#N/A</v>
      </c>
      <c r="AB104" s="230"/>
      <c r="AC104" s="229"/>
      <c r="AD104" s="220" t="s">
        <v>213</v>
      </c>
      <c r="AE104" s="247" t="e">
        <f>IF(ISERROR(INDEX('файл остатки'!$A$5:$CX$265,MATCH(AE$2,'файл остатки'!$A$5:$A$228,0),MATCH($B104,'файл остатки'!$A$5:$CX$5,0))),INDEX('файл остатки'!$A$100:$CX$265,MATCH(AC$3,'файл остатки'!$A$100:$A$228,0),MATCH($B104,'файл остатки'!$A$5:$CX$5,0)),INDEX('файл остатки'!$A$5:$CX$265,MATCH(AE$2,'файл остатки'!$A$5:$A$228,0),MATCH($B104,'файл остатки'!$A$5:$CX$5,0)))</f>
        <v>#N/A</v>
      </c>
      <c r="AF104" s="225">
        <f>INDEX('файл остатки'!$A$5:$CX$265,MATCH($H$1,'файл остатки'!$A$5:$A$228,0),MATCH($B104,'файл остатки'!$A$5:$CX$5,0))</f>
        <v>291.95999999999998</v>
      </c>
      <c r="AG104" s="254" t="e">
        <f>IF(AC$3='файл остатки'!$B$1,INDEX('файл остатки'!$A$5:$CX$265,MATCH($C$1,'файл остатки'!$A$5:$A$228,0),MATCH($B104,'файл остатки'!$A$5:$CX$5,0)),AA104+AB104-AC104-AE104)</f>
        <v>#N/A</v>
      </c>
      <c r="AH104" s="230"/>
      <c r="AI104" s="229"/>
      <c r="AJ104" s="220" t="s">
        <v>213</v>
      </c>
      <c r="AK104" s="247" t="e">
        <f>IF(ISERROR(INDEX('файл остатки'!$A$5:$CX$265,MATCH(AK$2,'файл остатки'!$A$5:$A$228,0),MATCH($B104,'файл остатки'!$A$5:$CX$5,0))),INDEX('файл остатки'!$A$100:$CX$265,MATCH(AI$3,'файл остатки'!$A$100:$A$228,0),MATCH($B104,'файл остатки'!$A$5:$CX$5,0)),INDEX('файл остатки'!$A$5:$CX$265,MATCH(AK$2,'файл остатки'!$A$5:$A$228,0),MATCH($B104,'файл остатки'!$A$5:$CX$5,0)))</f>
        <v>#N/A</v>
      </c>
      <c r="AL104" s="225">
        <f>INDEX('файл остатки'!$A$5:$CX$265,MATCH($H$1,'файл остатки'!$A$5:$A$228,0),MATCH($B104,'файл остатки'!$A$5:$CX$5,0))</f>
        <v>291.95999999999998</v>
      </c>
      <c r="AM104" s="254" t="e">
        <f>IF(AI$3='файл остатки'!$B$1,INDEX('файл остатки'!$A$5:$CX$265,MATCH($C$1,'файл остатки'!$A$5:$A$228,0),MATCH($B104,'файл остатки'!$A$5:$CX$5,0)),AG104+AH104-AI104-AK104)</f>
        <v>#N/A</v>
      </c>
      <c r="AN104" s="230"/>
      <c r="AO104" s="229"/>
      <c r="AP104" s="220" t="s">
        <v>213</v>
      </c>
      <c r="AQ104" s="247" t="e">
        <f>IF(ISERROR(INDEX('файл остатки'!$A$5:$CX$265,MATCH(AQ$2,'файл остатки'!$A$5:$A$228,0),MATCH($B104,'файл остатки'!$A$5:$CX$5,0))),INDEX('файл остатки'!$A$100:$CX$265,MATCH(AO$3,'файл остатки'!$A$100:$A$228,0),MATCH($B104,'файл остатки'!$A$5:$CX$5,0)),INDEX('файл остатки'!$A$5:$CX$265,MATCH(AQ$2,'файл остатки'!$A$5:$A$228,0),MATCH($B104,'файл остатки'!$A$5:$CX$5,0)))</f>
        <v>#N/A</v>
      </c>
      <c r="AR104" s="225">
        <f>INDEX('файл остатки'!$A$5:$CX$265,MATCH($H$1,'файл остатки'!$A$5:$A$228,0),MATCH($B104,'файл остатки'!$A$5:$CX$5,0))</f>
        <v>291.95999999999998</v>
      </c>
      <c r="AS104" s="254" t="e">
        <f>IF(AO$3='файл остатки'!$B$1,INDEX('файл остатки'!$A$5:$CX$265,MATCH($C$1,'файл остатки'!$A$5:$A$228,0),MATCH($B104,'файл остатки'!$A$5:$CX$5,0)),AM104+AN104-AO104-AQ104)</f>
        <v>#N/A</v>
      </c>
      <c r="AT104" s="230"/>
      <c r="AU104" s="229"/>
      <c r="AV104" s="220" t="s">
        <v>213</v>
      </c>
      <c r="AW104" s="247" t="e">
        <f>IF(ISERROR(INDEX('файл остатки'!$A$5:$CX$265,MATCH(AW$2,'файл остатки'!$A$5:$A$228,0),MATCH($B104,'файл остатки'!$A$5:$CX$5,0))),INDEX('файл остатки'!$A$100:$CX$265,MATCH(AU$3,'файл остатки'!$A$100:$A$228,0),MATCH($B104,'файл остатки'!$A$5:$CX$5,0)),INDEX('файл остатки'!$A$5:$CX$265,MATCH(AW$2,'файл остатки'!$A$5:$A$228,0),MATCH($B104,'файл остатки'!$A$5:$CX$5,0)))</f>
        <v>#N/A</v>
      </c>
      <c r="AX104" s="225">
        <f>INDEX('файл остатки'!$A$5:$CX$265,MATCH($H$1,'файл остатки'!$A$5:$A$228,0),MATCH($B104,'файл остатки'!$A$5:$CX$5,0))</f>
        <v>291.95999999999998</v>
      </c>
      <c r="AY104" s="254" t="e">
        <f>IF(AU$3='файл остатки'!$B$1,INDEX('файл остатки'!$A$5:$CX$265,MATCH($C$1,'файл остатки'!$A$5:$A$228,0),MATCH($B104,'файл остатки'!$A$5:$CX$5,0)),AS104+AT104-AU104-AW104)</f>
        <v>#N/A</v>
      </c>
      <c r="AZ104" s="230"/>
      <c r="BA104" s="229">
        <v>-300</v>
      </c>
      <c r="BB104" s="220" t="s">
        <v>213</v>
      </c>
      <c r="BC104" s="247" t="e">
        <f>IF(ISERROR(INDEX('файл остатки'!$A$5:$CX$265,MATCH(BC$2,'файл остатки'!$A$5:$A$228,0),MATCH($B104,'файл остатки'!$A$5:$CX$5,0))),INDEX('файл остатки'!$A$100:$CX$265,MATCH(BA$3,'файл остатки'!$A$100:$A$228,0),MATCH($B104,'файл остатки'!$A$5:$CX$5,0)),INDEX('файл остатки'!$A$5:$CX$265,MATCH(BC$2,'файл остатки'!$A$5:$A$228,0),MATCH($B104,'файл остатки'!$A$5:$CX$5,0)))</f>
        <v>#N/A</v>
      </c>
      <c r="BD104" s="225">
        <f>INDEX('файл остатки'!$A$5:$CX$265,MATCH($H$1,'файл остатки'!$A$5:$A$228,0),MATCH($B104,'файл остатки'!$A$5:$CX$5,0))</f>
        <v>291.95999999999998</v>
      </c>
      <c r="BE104" s="254" t="e">
        <f>IF(BA$3='файл остатки'!$B$1,INDEX('файл остатки'!$A$5:$CX$265,MATCH($C$1,'файл остатки'!$A$5:$A$228,0),MATCH($B104,'файл остатки'!$A$5:$CX$5,0)),AY104+AZ104-BA104-BC104)</f>
        <v>#N/A</v>
      </c>
      <c r="BF104" s="230"/>
      <c r="BG104" s="229"/>
      <c r="BH104" s="220" t="s">
        <v>213</v>
      </c>
      <c r="BI104" s="247" t="e">
        <f>IF(ISERROR(INDEX('файл остатки'!$A$5:$CX$265,MATCH(BI$2,'файл остатки'!$A$5:$A$228,0),MATCH($B104,'файл остатки'!$A$5:$CX$5,0))),INDEX('файл остатки'!$A$100:$CX$265,MATCH(BG$3,'файл остатки'!$A$100:$A$228,0),MATCH($B104,'файл остатки'!$A$5:$CX$5,0)),INDEX('файл остатки'!$A$5:$CX$265,MATCH(BI$2,'файл остатки'!$A$5:$A$228,0),MATCH($B104,'файл остатки'!$A$5:$CX$5,0)))</f>
        <v>#N/A</v>
      </c>
      <c r="BJ104" s="225">
        <f>INDEX('файл остатки'!$A$5:$CX$265,MATCH($H$1,'файл остатки'!$A$5:$A$228,0),MATCH($B104,'файл остатки'!$A$5:$CX$5,0))</f>
        <v>291.95999999999998</v>
      </c>
      <c r="BK104" s="225" t="e">
        <f t="shared" si="12"/>
        <v>#N/A</v>
      </c>
      <c r="BL104" s="254" t="e">
        <f>IF(BG$3='файл остатки'!$B$1,INDEX('файл остатки'!$A$5:$CX$265,MATCH($C$1,'файл остатки'!$A$5:$A$228,0),MATCH($B104,'файл остатки'!$A$5:$CX$5,0)),BE104+BF104-BG104-BI104)</f>
        <v>#N/A</v>
      </c>
      <c r="BM104" s="230"/>
      <c r="BN104" s="229">
        <f t="shared" si="13"/>
        <v>-528.83557142857137</v>
      </c>
      <c r="BO104" s="220" t="s">
        <v>213</v>
      </c>
      <c r="BP104" s="247">
        <f>IF(ISERROR(INDEX('файл остатки'!$A$5:$CX$265,MATCH(BP$2,'файл остатки'!$A$5:$A$228,0),MATCH($B104,'файл остатки'!$A$5:$CX$5,0))),INDEX('файл остатки'!$A$100:$CX$265,MATCH(BN$3,'файл остатки'!$A$100:$A$228,0),MATCH($B104,'файл остатки'!$A$5:$CX$5,0)),INDEX('файл остатки'!$A$5:$CX$265,MATCH(BP$2,'файл остатки'!$A$5:$A$228,0),MATCH($B104,'файл остатки'!$A$5:$CX$5,0)))</f>
        <v>528.83557142857137</v>
      </c>
      <c r="BQ104" s="225">
        <f>INDEX('файл остатки'!$A$5:$CX$265,MATCH($H$1,'файл остатки'!$A$5:$A$228,0),MATCH($B104,'файл остатки'!$A$5:$CX$5,0))</f>
        <v>291.95999999999998</v>
      </c>
      <c r="BR104" s="254" t="e">
        <f>IF(BN$3='файл остатки'!$B$1,INDEX('файл остатки'!$A$5:$CX$265,MATCH($C$1,'файл остатки'!$A$5:$A$228,0),MATCH($B104,'файл остатки'!$A$5:$CX$5,0)),BL104+BM104-BN104-BP104)</f>
        <v>#N/A</v>
      </c>
      <c r="BS104" s="230"/>
      <c r="BT104" s="229">
        <f t="shared" si="14"/>
        <v>-528.83557142857137</v>
      </c>
      <c r="BU104" s="220" t="s">
        <v>213</v>
      </c>
      <c r="BV104" s="247">
        <f>IF(ISERROR(INDEX('файл остатки'!$A$5:$CX$265,MATCH(BV$2,'файл остатки'!$A$5:$A$228,0),MATCH($B104,'файл остатки'!$A$5:$CX$5,0))),INDEX('файл остатки'!$A$100:$CX$265,MATCH(BT$3,'файл остатки'!$A$100:$A$228,0),MATCH($B104,'файл остатки'!$A$5:$CX$5,0)),INDEX('файл остатки'!$A$5:$CX$265,MATCH(BV$2,'файл остатки'!$A$5:$A$228,0),MATCH($B104,'файл остатки'!$A$5:$CX$5,0)))</f>
        <v>528.83557142857137</v>
      </c>
      <c r="BW104" s="225">
        <f>INDEX('файл остатки'!$A$5:$CX$265,MATCH($H$1,'файл остатки'!$A$5:$A$228,0),MATCH($B104,'файл остатки'!$A$5:$CX$5,0))</f>
        <v>291.95999999999998</v>
      </c>
      <c r="BX104" s="254" t="e">
        <f>IF(BT$3='файл остатки'!$B$1,INDEX('файл остатки'!$A$5:$CX$265,MATCH($C$1,'файл остатки'!$A$5:$A$228,0),MATCH($B104,'файл остатки'!$A$5:$CX$5,0)),BR104+BS104-BT104-BV104)</f>
        <v>#N/A</v>
      </c>
      <c r="BY104" s="230"/>
      <c r="BZ104" s="229">
        <f t="shared" si="15"/>
        <v>-528.83557142857137</v>
      </c>
      <c r="CA104" s="220" t="s">
        <v>213</v>
      </c>
      <c r="CB104" s="247">
        <f>IF(ISERROR(INDEX('файл остатки'!$A$5:$CX$265,MATCH(CB$2,'файл остатки'!$A$5:$A$228,0),MATCH($B104,'файл остатки'!$A$5:$CX$5,0))),INDEX('файл остатки'!$A$100:$CX$265,MATCH(BZ$3,'файл остатки'!$A$100:$A$228,0),MATCH($B104,'файл остатки'!$A$5:$CX$5,0)),INDEX('файл остатки'!$A$5:$CX$265,MATCH(CB$2,'файл остатки'!$A$5:$A$228,0),MATCH($B104,'файл остатки'!$A$5:$CX$5,0)))</f>
        <v>528.83557142857137</v>
      </c>
      <c r="CC104" s="225">
        <f>INDEX('файл остатки'!$A$5:$CX$265,MATCH($H$1,'файл остатки'!$A$5:$A$228,0),MATCH($B104,'файл остатки'!$A$5:$CX$5,0))</f>
        <v>291.95999999999998</v>
      </c>
      <c r="CD104" s="254" t="e">
        <f>IF(BZ$3='файл остатки'!$B$1,INDEX('файл остатки'!$A$5:$CX$265,MATCH($C$1,'файл остатки'!$A$5:$A$228,0),MATCH($B104,'файл остатки'!$A$5:$CX$5,0)),BX104+BY104-BZ104-CB104)</f>
        <v>#N/A</v>
      </c>
      <c r="CE104" s="230"/>
      <c r="CH104" s="229">
        <f t="shared" si="16"/>
        <v>-300</v>
      </c>
      <c r="CI104" s="220" t="s">
        <v>213</v>
      </c>
      <c r="CJ104" s="229" t="e">
        <f t="shared" si="17"/>
        <v>#N/A</v>
      </c>
      <c r="CK104" s="220" t="s">
        <v>213</v>
      </c>
      <c r="CO104" s="235">
        <f>+INDEX('файл остатки'!$A$5:$CX$265,MATCH(CO$2,'файл остатки'!$A$5:$A$228,0),MATCH($B104,'файл остатки'!$A$5:$CX$5,0))</f>
        <v>6</v>
      </c>
    </row>
    <row r="105" spans="1:93" ht="24" customHeight="1">
      <c r="A105" s="202"/>
      <c r="B105" s="214"/>
      <c r="C105" s="257"/>
      <c r="D105" s="261"/>
      <c r="E105" s="229">
        <v>0</v>
      </c>
      <c r="F105" s="155">
        <f>-E104/'планирование суточное'!$K$146</f>
        <v>0</v>
      </c>
      <c r="G105" s="247"/>
      <c r="H105" s="225"/>
      <c r="I105" s="254"/>
      <c r="J105" s="230"/>
      <c r="K105" s="229"/>
      <c r="L105" s="155">
        <f>-K104/'планирование суточное'!$K$146</f>
        <v>0</v>
      </c>
      <c r="M105" s="247"/>
      <c r="N105" s="225"/>
      <c r="O105" s="254"/>
      <c r="P105" s="230"/>
      <c r="Q105" s="229">
        <v>0</v>
      </c>
      <c r="R105" s="155">
        <f>-Q104/'планирование суточное'!$K$146</f>
        <v>0</v>
      </c>
      <c r="S105" s="247"/>
      <c r="T105" s="225"/>
      <c r="U105" s="254"/>
      <c r="V105" s="230"/>
      <c r="W105" s="229"/>
      <c r="X105" s="155">
        <f>-W104/'планирование суточное'!$K$146</f>
        <v>0</v>
      </c>
      <c r="Y105" s="247"/>
      <c r="Z105" s="225"/>
      <c r="AA105" s="254"/>
      <c r="AB105" s="230"/>
      <c r="AC105" s="229"/>
      <c r="AD105" s="155">
        <f>-AC104/'планирование суточное'!$K$146</f>
        <v>0</v>
      </c>
      <c r="AE105" s="247"/>
      <c r="AF105" s="225"/>
      <c r="AG105" s="254"/>
      <c r="AH105" s="230"/>
      <c r="AI105" s="229"/>
      <c r="AJ105" s="155">
        <f>-AI104/'планирование суточное'!$K$146</f>
        <v>0</v>
      </c>
      <c r="AK105" s="247"/>
      <c r="AL105" s="225"/>
      <c r="AM105" s="254"/>
      <c r="AN105" s="230"/>
      <c r="AO105" s="229"/>
      <c r="AP105" s="155">
        <f>-AO104/'планирование суточное'!$K$146</f>
        <v>0</v>
      </c>
      <c r="AQ105" s="247"/>
      <c r="AR105" s="225"/>
      <c r="AS105" s="254"/>
      <c r="AT105" s="230"/>
      <c r="AU105" s="229"/>
      <c r="AV105" s="155">
        <f>-AU104/'планирование суточное'!$K$146</f>
        <v>0</v>
      </c>
      <c r="AW105" s="247"/>
      <c r="AX105" s="225"/>
      <c r="AY105" s="254"/>
      <c r="AZ105" s="230"/>
      <c r="BA105" s="229"/>
      <c r="BB105" s="155">
        <f>-BA104/'планирование суточное'!$K$146</f>
        <v>652.17391304347825</v>
      </c>
      <c r="BC105" s="247"/>
      <c r="BD105" s="225"/>
      <c r="BE105" s="254"/>
      <c r="BF105" s="230"/>
      <c r="BG105" s="229"/>
      <c r="BH105" s="155">
        <f>-BG104/'планирование суточное'!$K$146</f>
        <v>0</v>
      </c>
      <c r="BI105" s="247"/>
      <c r="BJ105" s="225"/>
      <c r="BK105" s="225"/>
      <c r="BL105" s="254"/>
      <c r="BM105" s="230"/>
      <c r="BN105" s="229"/>
      <c r="BO105" s="155">
        <f>-BN104/'планирование суточное'!$K$146</f>
        <v>1149.6425465838508</v>
      </c>
      <c r="BP105" s="247"/>
      <c r="BQ105" s="225"/>
      <c r="BR105" s="254"/>
      <c r="BS105" s="230"/>
      <c r="BT105" s="229"/>
      <c r="BU105" s="155">
        <f>-BT104/'планирование суточное'!$K$146</f>
        <v>1149.6425465838508</v>
      </c>
      <c r="BV105" s="247"/>
      <c r="BW105" s="225"/>
      <c r="BX105" s="254"/>
      <c r="BY105" s="230"/>
      <c r="BZ105" s="229"/>
      <c r="CA105" s="155">
        <f>-BZ104/'планирование суточное'!$K$146</f>
        <v>1149.6425465838508</v>
      </c>
      <c r="CB105" s="247"/>
      <c r="CC105" s="225"/>
      <c r="CD105" s="254"/>
      <c r="CE105" s="230"/>
      <c r="CH105" s="229"/>
      <c r="CI105" s="155">
        <f>-CH104/'планирование суточное'!$K$146</f>
        <v>652.17391304347825</v>
      </c>
      <c r="CJ105" s="229"/>
      <c r="CK105" s="155" t="e">
        <f>-CJ104/'планирование суточное'!$K$146</f>
        <v>#N/A</v>
      </c>
      <c r="CO105" s="235"/>
    </row>
    <row r="106" spans="1:93" s="224" customFormat="1" ht="24" customHeight="1">
      <c r="C106" s="227"/>
      <c r="D106" s="221"/>
      <c r="E106" s="227"/>
      <c r="F106" s="263"/>
      <c r="G106" s="220"/>
      <c r="H106" s="220"/>
      <c r="I106" s="220"/>
      <c r="J106" s="228"/>
      <c r="K106" s="227"/>
      <c r="L106" s="263"/>
      <c r="M106" s="220"/>
      <c r="N106" s="220"/>
      <c r="O106" s="220"/>
      <c r="P106" s="228"/>
      <c r="Q106" s="227"/>
      <c r="R106" s="263"/>
      <c r="S106" s="220"/>
      <c r="T106" s="220"/>
      <c r="U106" s="220"/>
      <c r="V106" s="228"/>
      <c r="W106" s="227"/>
      <c r="X106" s="263"/>
      <c r="Y106" s="220"/>
      <c r="Z106" s="220"/>
      <c r="AA106" s="220"/>
      <c r="AB106" s="228"/>
      <c r="AC106" s="227"/>
      <c r="AD106" s="263"/>
      <c r="AE106" s="220"/>
      <c r="AF106" s="220"/>
      <c r="AG106" s="220"/>
      <c r="AH106" s="228"/>
      <c r="AI106" s="227"/>
      <c r="AJ106" s="263"/>
      <c r="AK106" s="220"/>
      <c r="AL106" s="220"/>
      <c r="AM106" s="220"/>
      <c r="AN106" s="228"/>
      <c r="AO106" s="227"/>
      <c r="AP106" s="263"/>
      <c r="AQ106" s="220"/>
      <c r="AR106" s="220"/>
      <c r="AS106" s="220"/>
      <c r="AT106" s="228"/>
      <c r="AU106" s="227"/>
      <c r="AV106" s="263"/>
      <c r="AW106" s="220"/>
      <c r="AX106" s="220"/>
      <c r="AY106" s="220"/>
      <c r="AZ106" s="228"/>
      <c r="BA106" s="227"/>
      <c r="BB106" s="263"/>
      <c r="BC106" s="220"/>
      <c r="BD106" s="220"/>
      <c r="BE106" s="220"/>
      <c r="BF106" s="228"/>
      <c r="BG106" s="227"/>
      <c r="BH106" s="263"/>
      <c r="BI106" s="220"/>
      <c r="BJ106" s="220"/>
      <c r="BK106" s="220"/>
      <c r="BL106" s="220"/>
      <c r="BM106" s="228"/>
      <c r="BN106" s="227"/>
      <c r="BO106" s="263"/>
      <c r="BP106" s="220"/>
      <c r="BQ106" s="220"/>
      <c r="BR106" s="220"/>
      <c r="BS106" s="228"/>
      <c r="BT106" s="227"/>
      <c r="BU106" s="263"/>
      <c r="BV106" s="220"/>
      <c r="BW106" s="220"/>
      <c r="BX106" s="220"/>
      <c r="BY106" s="228"/>
      <c r="BZ106" s="227"/>
      <c r="CA106" s="263"/>
      <c r="CB106" s="220"/>
      <c r="CC106" s="220"/>
      <c r="CD106" s="220"/>
      <c r="CE106" s="228"/>
      <c r="CH106" s="229"/>
      <c r="CI106" s="263"/>
      <c r="CJ106" s="229"/>
      <c r="CK106" s="263"/>
      <c r="CO106" s="235"/>
    </row>
    <row r="107" spans="1:93" ht="24" customHeight="1">
      <c r="A107" s="201" t="s">
        <v>85</v>
      </c>
      <c r="B107" s="213" t="s">
        <v>18</v>
      </c>
      <c r="C107" s="257" t="e">
        <f>INDEX('файл остатки'!$A$5:$CX$265,MATCH($C$1,'файл остатки'!$A$5:$A$228,0),MATCH(B107,'файл остатки'!$A$5:$CX$5,0))</f>
        <v>#N/A</v>
      </c>
      <c r="D107" s="261"/>
      <c r="E107" s="229">
        <v>-1800</v>
      </c>
      <c r="F107" s="220" t="s">
        <v>214</v>
      </c>
      <c r="G107" s="247" t="e">
        <f>IF(ISERROR(INDEX('файл остатки'!$A$5:$CX$265,MATCH(G$2,'файл остатки'!$A$5:$A$228,0),MATCH($B107,'файл остатки'!$A$5:$CX$5,0))),INDEX('файл остатки'!$A$100:$CX$265,MATCH(E$3,'файл остатки'!$A$100:$A$228,0),MATCH($B107,'файл остатки'!$A$5:$CX$5,0)),INDEX('файл остатки'!$A$5:$CX$265,MATCH(G$2,'файл остатки'!$A$5:$A$228,0),MATCH($B107,'файл остатки'!$A$5:$CX$5,0)))</f>
        <v>#N/A</v>
      </c>
      <c r="H107" s="225" t="e">
        <f>INDEX('файл остатки'!$A$5:$CX$265,MATCH($H$1,'файл остатки'!$A$5:$A$228,0),MATCH($B107,'файл остатки'!$A$5:$CX$5,0))</f>
        <v>#N/A</v>
      </c>
      <c r="I107" s="254" t="e">
        <f>IF(E$3='файл остатки'!$B$1,INDEX('файл остатки'!$A$5:$CX$265,MATCH($C$1,'файл остатки'!$A$5:$A$228,0),MATCH($B107,'файл остатки'!$A$5:$CX$5,0)),C107+D107-E107-G107)</f>
        <v>#N/A</v>
      </c>
      <c r="J107" s="230"/>
      <c r="K107" s="229"/>
      <c r="L107" s="220" t="s">
        <v>214</v>
      </c>
      <c r="M107" s="247" t="e">
        <f>IF(ISERROR(INDEX('файл остатки'!$A$5:$CX$265,MATCH(M$2,'файл остатки'!$A$5:$A$228,0),MATCH($B107,'файл остатки'!$A$5:$CX$5,0))),INDEX('файл остатки'!$A$100:$CX$265,MATCH(K$3,'файл остатки'!$A$100:$A$228,0),MATCH($B107,'файл остатки'!$A$5:$CX$5,0)),INDEX('файл остатки'!$A$5:$CX$265,MATCH(M$2,'файл остатки'!$A$5:$A$228,0),MATCH($B107,'файл остатки'!$A$5:$CX$5,0)))</f>
        <v>#N/A</v>
      </c>
      <c r="N107" s="225" t="e">
        <f>INDEX('файл остатки'!$A$5:$CX$265,MATCH($H$1,'файл остатки'!$A$5:$A$228,0),MATCH($B107,'файл остатки'!$A$5:$CX$5,0))</f>
        <v>#N/A</v>
      </c>
      <c r="O107" s="254" t="e">
        <f>IF(K$3='файл остатки'!$B$1,INDEX('файл остатки'!$A$5:$CX$265,MATCH($C$1,'файл остатки'!$A$5:$A$228,0),MATCH($B107,'файл остатки'!$A$5:$CX$5,0)),I107+J107-K107-M107)</f>
        <v>#N/A</v>
      </c>
      <c r="P107" s="230"/>
      <c r="Q107" s="229">
        <v>-1800</v>
      </c>
      <c r="R107" s="220" t="s">
        <v>214</v>
      </c>
      <c r="S107" s="247" t="e">
        <f>IF(ISERROR(INDEX('файл остатки'!$A$5:$CX$265,MATCH(S$2,'файл остатки'!$A$5:$A$228,0),MATCH($B107,'файл остатки'!$A$5:$CX$5,0))),INDEX('файл остатки'!$A$100:$CX$265,MATCH(Q$3,'файл остатки'!$A$100:$A$228,0),MATCH($B107,'файл остатки'!$A$5:$CX$5,0)),INDEX('файл остатки'!$A$5:$CX$265,MATCH(S$2,'файл остатки'!$A$5:$A$228,0),MATCH($B107,'файл остатки'!$A$5:$CX$5,0)))</f>
        <v>#N/A</v>
      </c>
      <c r="T107" s="225" t="e">
        <f>INDEX('файл остатки'!$A$5:$CX$265,MATCH($H$1,'файл остатки'!$A$5:$A$228,0),MATCH($B107,'файл остатки'!$A$5:$CX$5,0))</f>
        <v>#N/A</v>
      </c>
      <c r="U107" s="254" t="e">
        <f>IF(Q$3='файл остатки'!$B$1,INDEX('файл остатки'!$A$5:$CX$265,MATCH($C$1,'файл остатки'!$A$5:$A$228,0),MATCH($B107,'файл остатки'!$A$5:$CX$5,0)),O107+P107-Q107-S107)</f>
        <v>#N/A</v>
      </c>
      <c r="V107" s="230"/>
      <c r="W107" s="229">
        <v>-1800</v>
      </c>
      <c r="X107" s="220" t="s">
        <v>214</v>
      </c>
      <c r="Y107" s="247" t="e">
        <f>IF(ISERROR(INDEX('файл остатки'!$A$5:$CX$265,MATCH(Y$2,'файл остатки'!$A$5:$A$228,0),MATCH($B107,'файл остатки'!$A$5:$CX$5,0))),INDEX('файл остатки'!$A$100:$CX$265,MATCH(W$3,'файл остатки'!$A$100:$A$228,0),MATCH($B107,'файл остатки'!$A$5:$CX$5,0)),INDEX('файл остатки'!$A$5:$CX$265,MATCH(Y$2,'файл остатки'!$A$5:$A$228,0),MATCH($B107,'файл остатки'!$A$5:$CX$5,0)))</f>
        <v>#N/A</v>
      </c>
      <c r="Z107" s="225" t="e">
        <f>INDEX('файл остатки'!$A$5:$CX$265,MATCH($H$1,'файл остатки'!$A$5:$A$228,0),MATCH($B107,'файл остатки'!$A$5:$CX$5,0))</f>
        <v>#N/A</v>
      </c>
      <c r="AA107" s="254" t="e">
        <f>IF(W$3='файл остатки'!$B$1,INDEX('файл остатки'!$A$5:$CX$265,MATCH($C$1,'файл остатки'!$A$5:$A$228,0),MATCH($B107,'файл остатки'!$A$5:$CX$5,0)),U107+V107-W107-Y107)</f>
        <v>#N/A</v>
      </c>
      <c r="AB107" s="230"/>
      <c r="AC107" s="229"/>
      <c r="AD107" s="220" t="s">
        <v>214</v>
      </c>
      <c r="AE107" s="247" t="e">
        <f>IF(ISERROR(INDEX('файл остатки'!$A$5:$CX$265,MATCH(AE$2,'файл остатки'!$A$5:$A$228,0),MATCH($B107,'файл остатки'!$A$5:$CX$5,0))),INDEX('файл остатки'!$A$100:$CX$265,MATCH(AC$3,'файл остатки'!$A$100:$A$228,0),MATCH($B107,'файл остатки'!$A$5:$CX$5,0)),INDEX('файл остатки'!$A$5:$CX$265,MATCH(AE$2,'файл остатки'!$A$5:$A$228,0),MATCH($B107,'файл остатки'!$A$5:$CX$5,0)))</f>
        <v>#N/A</v>
      </c>
      <c r="AF107" s="225" t="e">
        <f>INDEX('файл остатки'!$A$5:$CX$265,MATCH($H$1,'файл остатки'!$A$5:$A$228,0),MATCH($B107,'файл остатки'!$A$5:$CX$5,0))</f>
        <v>#N/A</v>
      </c>
      <c r="AG107" s="254" t="e">
        <f>IF(AC$3='файл остатки'!$B$1,INDEX('файл остатки'!$A$5:$CX$265,MATCH($C$1,'файл остатки'!$A$5:$A$228,0),MATCH($B107,'файл остатки'!$A$5:$CX$5,0)),AA107+AB107-AC107-AE107)</f>
        <v>#N/A</v>
      </c>
      <c r="AH107" s="230"/>
      <c r="AI107" s="229"/>
      <c r="AJ107" s="220" t="s">
        <v>214</v>
      </c>
      <c r="AK107" s="247" t="e">
        <f>IF(ISERROR(INDEX('файл остатки'!$A$5:$CX$265,MATCH(AK$2,'файл остатки'!$A$5:$A$228,0),MATCH($B107,'файл остатки'!$A$5:$CX$5,0))),INDEX('файл остатки'!$A$100:$CX$265,MATCH(AI$3,'файл остатки'!$A$100:$A$228,0),MATCH($B107,'файл остатки'!$A$5:$CX$5,0)),INDEX('файл остатки'!$A$5:$CX$265,MATCH(AK$2,'файл остатки'!$A$5:$A$228,0),MATCH($B107,'файл остатки'!$A$5:$CX$5,0)))</f>
        <v>#N/A</v>
      </c>
      <c r="AL107" s="225" t="e">
        <f>INDEX('файл остатки'!$A$5:$CX$265,MATCH($H$1,'файл остатки'!$A$5:$A$228,0),MATCH($B107,'файл остатки'!$A$5:$CX$5,0))</f>
        <v>#N/A</v>
      </c>
      <c r="AM107" s="254" t="e">
        <f>IF(AI$3='файл остатки'!$B$1,INDEX('файл остатки'!$A$5:$CX$265,MATCH($C$1,'файл остатки'!$A$5:$A$228,0),MATCH($B107,'файл остатки'!$A$5:$CX$5,0)),AG107+AH107-AI107-AK107)</f>
        <v>#N/A</v>
      </c>
      <c r="AN107" s="230"/>
      <c r="AO107" s="229">
        <v>-900</v>
      </c>
      <c r="AP107" s="220" t="s">
        <v>214</v>
      </c>
      <c r="AQ107" s="247" t="e">
        <f>IF(ISERROR(INDEX('файл остатки'!$A$5:$CX$265,MATCH(AQ$2,'файл остатки'!$A$5:$A$228,0),MATCH($B107,'файл остатки'!$A$5:$CX$5,0))),INDEX('файл остатки'!$A$100:$CX$265,MATCH(AO$3,'файл остатки'!$A$100:$A$228,0),MATCH($B107,'файл остатки'!$A$5:$CX$5,0)),INDEX('файл остатки'!$A$5:$CX$265,MATCH(AQ$2,'файл остатки'!$A$5:$A$228,0),MATCH($B107,'файл остатки'!$A$5:$CX$5,0)))</f>
        <v>#N/A</v>
      </c>
      <c r="AR107" s="225" t="e">
        <f>INDEX('файл остатки'!$A$5:$CX$265,MATCH($H$1,'файл остатки'!$A$5:$A$228,0),MATCH($B107,'файл остатки'!$A$5:$CX$5,0))</f>
        <v>#N/A</v>
      </c>
      <c r="AS107" s="254" t="e">
        <f>IF(AO$3='файл остатки'!$B$1,INDEX('файл остатки'!$A$5:$CX$265,MATCH($C$1,'файл остатки'!$A$5:$A$228,0),MATCH($B107,'файл остатки'!$A$5:$CX$5,0)),AM107+AN107-AO107-AQ107)</f>
        <v>#N/A</v>
      </c>
      <c r="AT107" s="230"/>
      <c r="AU107" s="229">
        <v>-450</v>
      </c>
      <c r="AV107" s="220" t="s">
        <v>214</v>
      </c>
      <c r="AW107" s="247" t="e">
        <f>IF(ISERROR(INDEX('файл остатки'!$A$5:$CX$265,MATCH(AW$2,'файл остатки'!$A$5:$A$228,0),MATCH($B107,'файл остатки'!$A$5:$CX$5,0))),INDEX('файл остатки'!$A$100:$CX$265,MATCH(AU$3,'файл остатки'!$A$100:$A$228,0),MATCH($B107,'файл остатки'!$A$5:$CX$5,0)),INDEX('файл остатки'!$A$5:$CX$265,MATCH(AW$2,'файл остатки'!$A$5:$A$228,0),MATCH($B107,'файл остатки'!$A$5:$CX$5,0)))</f>
        <v>#N/A</v>
      </c>
      <c r="AX107" s="225" t="e">
        <f>INDEX('файл остатки'!$A$5:$CX$265,MATCH($H$1,'файл остатки'!$A$5:$A$228,0),MATCH($B107,'файл остатки'!$A$5:$CX$5,0))</f>
        <v>#N/A</v>
      </c>
      <c r="AY107" s="254" t="e">
        <f>IF(AU$3='файл остатки'!$B$1,INDEX('файл остатки'!$A$5:$CX$265,MATCH($C$1,'файл остатки'!$A$5:$A$228,0),MATCH($B107,'файл остатки'!$A$5:$CX$5,0)),AS107+AT107-AU107-AW107)</f>
        <v>#N/A</v>
      </c>
      <c r="AZ107" s="230"/>
      <c r="BA107" s="229"/>
      <c r="BB107" s="220" t="s">
        <v>214</v>
      </c>
      <c r="BC107" s="247" t="e">
        <f>IF(ISERROR(INDEX('файл остатки'!$A$5:$CX$265,MATCH(BC$2,'файл остатки'!$A$5:$A$228,0),MATCH($B107,'файл остатки'!$A$5:$CX$5,0))),INDEX('файл остатки'!$A$100:$CX$265,MATCH(BA$3,'файл остатки'!$A$100:$A$228,0),MATCH($B107,'файл остатки'!$A$5:$CX$5,0)),INDEX('файл остатки'!$A$5:$CX$265,MATCH(BC$2,'файл остатки'!$A$5:$A$228,0),MATCH($B107,'файл остатки'!$A$5:$CX$5,0)))</f>
        <v>#N/A</v>
      </c>
      <c r="BD107" s="225" t="e">
        <f>INDEX('файл остатки'!$A$5:$CX$265,MATCH($H$1,'файл остатки'!$A$5:$A$228,0),MATCH($B107,'файл остатки'!$A$5:$CX$5,0))</f>
        <v>#N/A</v>
      </c>
      <c r="BE107" s="254" t="e">
        <f>IF(BA$3='файл остатки'!$B$1,INDEX('файл остатки'!$A$5:$CX$265,MATCH($C$1,'файл остатки'!$A$5:$A$228,0),MATCH($B107,'файл остатки'!$A$5:$CX$5,0)),AY107+AZ107-BA107-BC107)</f>
        <v>#N/A</v>
      </c>
      <c r="BF107" s="230"/>
      <c r="BG107" s="229"/>
      <c r="BH107" s="220" t="s">
        <v>214</v>
      </c>
      <c r="BI107" s="247" t="e">
        <f>IF(ISERROR(INDEX('файл остатки'!$A$5:$CX$265,MATCH(BI$2,'файл остатки'!$A$5:$A$228,0),MATCH($B107,'файл остатки'!$A$5:$CX$5,0))),INDEX('файл остатки'!$A$100:$CX$265,MATCH(BG$3,'файл остатки'!$A$100:$A$228,0),MATCH($B107,'файл остатки'!$A$5:$CX$5,0)),INDEX('файл остатки'!$A$5:$CX$265,MATCH(BI$2,'файл остатки'!$A$5:$A$228,0),MATCH($B107,'файл остатки'!$A$5:$CX$5,0)))</f>
        <v>#N/A</v>
      </c>
      <c r="BJ107" s="225" t="e">
        <f>INDEX('файл остатки'!$A$5:$CX$265,MATCH($H$1,'файл остатки'!$A$5:$A$228,0),MATCH($B107,'файл остатки'!$A$5:$CX$5,0))</f>
        <v>#N/A</v>
      </c>
      <c r="BK107" s="225" t="e">
        <f t="shared" si="12"/>
        <v>#N/A</v>
      </c>
      <c r="BL107" s="254" t="e">
        <f>IF(BG$3='файл остатки'!$B$1,INDEX('файл остатки'!$A$5:$CX$265,MATCH($C$1,'файл остатки'!$A$5:$A$228,0),MATCH($B107,'файл остатки'!$A$5:$CX$5,0)),BE107+BF107-BG107-BI107)</f>
        <v>#N/A</v>
      </c>
      <c r="BM107" s="230"/>
      <c r="BN107" s="229" t="e">
        <f t="shared" si="13"/>
        <v>#N/A</v>
      </c>
      <c r="BO107" s="220" t="s">
        <v>214</v>
      </c>
      <c r="BP107" s="247" t="e">
        <f>IF(ISERROR(INDEX('файл остатки'!$A$5:$CX$265,MATCH(BP$2,'файл остатки'!$A$5:$A$228,0),MATCH($B107,'файл остатки'!$A$5:$CX$5,0))),INDEX('файл остатки'!$A$100:$CX$265,MATCH(BN$3,'файл остатки'!$A$100:$A$228,0),MATCH($B107,'файл остатки'!$A$5:$CX$5,0)),INDEX('файл остатки'!$A$5:$CX$265,MATCH(BP$2,'файл остатки'!$A$5:$A$228,0),MATCH($B107,'файл остатки'!$A$5:$CX$5,0)))</f>
        <v>#N/A</v>
      </c>
      <c r="BQ107" s="225" t="e">
        <f>INDEX('файл остатки'!$A$5:$CX$265,MATCH($H$1,'файл остатки'!$A$5:$A$228,0),MATCH($B107,'файл остатки'!$A$5:$CX$5,0))</f>
        <v>#N/A</v>
      </c>
      <c r="BR107" s="254" t="e">
        <f>IF(BN$3='файл остатки'!$B$1,INDEX('файл остатки'!$A$5:$CX$265,MATCH($C$1,'файл остатки'!$A$5:$A$228,0),MATCH($B107,'файл остатки'!$A$5:$CX$5,0)),BL107+BM107-BN107-BP107)</f>
        <v>#N/A</v>
      </c>
      <c r="BS107" s="230"/>
      <c r="BT107" s="229" t="e">
        <f t="shared" si="14"/>
        <v>#N/A</v>
      </c>
      <c r="BU107" s="220" t="s">
        <v>214</v>
      </c>
      <c r="BV107" s="247" t="e">
        <f>IF(ISERROR(INDEX('файл остатки'!$A$5:$CX$265,MATCH(BV$2,'файл остатки'!$A$5:$A$228,0),MATCH($B107,'файл остатки'!$A$5:$CX$5,0))),INDEX('файл остатки'!$A$100:$CX$265,MATCH(BT$3,'файл остатки'!$A$100:$A$228,0),MATCH($B107,'файл остатки'!$A$5:$CX$5,0)),INDEX('файл остатки'!$A$5:$CX$265,MATCH(BV$2,'файл остатки'!$A$5:$A$228,0),MATCH($B107,'файл остатки'!$A$5:$CX$5,0)))</f>
        <v>#N/A</v>
      </c>
      <c r="BW107" s="225" t="e">
        <f>INDEX('файл остатки'!$A$5:$CX$265,MATCH($H$1,'файл остатки'!$A$5:$A$228,0),MATCH($B107,'файл остатки'!$A$5:$CX$5,0))</f>
        <v>#N/A</v>
      </c>
      <c r="BX107" s="254" t="e">
        <f>IF(BT$3='файл остатки'!$B$1,INDEX('файл остатки'!$A$5:$CX$265,MATCH($C$1,'файл остатки'!$A$5:$A$228,0),MATCH($B107,'файл остатки'!$A$5:$CX$5,0)),BR107+BS107-BT107-BV107)</f>
        <v>#N/A</v>
      </c>
      <c r="BY107" s="230"/>
      <c r="BZ107" s="229" t="e">
        <f t="shared" si="15"/>
        <v>#N/A</v>
      </c>
      <c r="CA107" s="220" t="s">
        <v>214</v>
      </c>
      <c r="CB107" s="247" t="e">
        <f>IF(ISERROR(INDEX('файл остатки'!$A$5:$CX$265,MATCH(CB$2,'файл остатки'!$A$5:$A$228,0),MATCH($B107,'файл остатки'!$A$5:$CX$5,0))),INDEX('файл остатки'!$A$100:$CX$265,MATCH(BZ$3,'файл остатки'!$A$100:$A$228,0),MATCH($B107,'файл остатки'!$A$5:$CX$5,0)),INDEX('файл остатки'!$A$5:$CX$265,MATCH(CB$2,'файл остатки'!$A$5:$A$228,0),MATCH($B107,'файл остатки'!$A$5:$CX$5,0)))</f>
        <v>#N/A</v>
      </c>
      <c r="CC107" s="225" t="e">
        <f>INDEX('файл остатки'!$A$5:$CX$265,MATCH($H$1,'файл остатки'!$A$5:$A$228,0),MATCH($B107,'файл остатки'!$A$5:$CX$5,0))</f>
        <v>#N/A</v>
      </c>
      <c r="CD107" s="254" t="e">
        <f>IF(BZ$3='файл остатки'!$B$1,INDEX('файл остатки'!$A$5:$CX$265,MATCH($C$1,'файл остатки'!$A$5:$A$228,0),MATCH($B107,'файл остатки'!$A$5:$CX$5,0)),BX107+BY107-BZ107-CB107)</f>
        <v>#N/A</v>
      </c>
      <c r="CE107" s="230"/>
      <c r="CH107" s="229">
        <f t="shared" si="16"/>
        <v>-6750</v>
      </c>
      <c r="CI107" s="220" t="s">
        <v>214</v>
      </c>
      <c r="CJ107" s="229" t="e">
        <f t="shared" si="17"/>
        <v>#N/A</v>
      </c>
      <c r="CK107" s="220" t="s">
        <v>214</v>
      </c>
      <c r="CO107" s="235" t="e">
        <f>+INDEX('файл остатки'!$A$5:$CX$265,MATCH(CO$2,'файл остатки'!$A$5:$A$228,0),MATCH($B107,'файл остатки'!$A$5:$CX$5,0))</f>
        <v>#N/A</v>
      </c>
    </row>
    <row r="108" spans="1:93" ht="24" customHeight="1">
      <c r="A108" s="201" t="s">
        <v>20</v>
      </c>
      <c r="B108" s="213" t="s">
        <v>91</v>
      </c>
      <c r="C108" s="257">
        <f>INDEX('файл остатки'!$A$5:$CX$265,MATCH($C$1,'файл остатки'!$A$5:$A$228,0),MATCH(B108,'файл остатки'!$A$5:$CX$5,0))</f>
        <v>7363.5</v>
      </c>
      <c r="D108" s="261"/>
      <c r="E108" s="229"/>
      <c r="F108" s="155">
        <f>-(E107+E108+E109+E110+E111+E112+E113)/'планирование суточное'!$K$150</f>
        <v>6</v>
      </c>
      <c r="G108" s="247" t="e">
        <f>IF(ISERROR(INDEX('файл остатки'!$A$5:$CX$265,MATCH(G$2,'файл остатки'!$A$5:$A$228,0),MATCH($B108,'файл остатки'!$A$5:$CX$5,0))),INDEX('файл остатки'!$A$100:$CX$265,MATCH(E$3,'файл остатки'!$A$100:$A$228,0),MATCH($B108,'файл остатки'!$A$5:$CX$5,0)),INDEX('файл остатки'!$A$5:$CX$265,MATCH(G$2,'файл остатки'!$A$5:$A$228,0),MATCH($B108,'файл остатки'!$A$5:$CX$5,0)))</f>
        <v>#N/A</v>
      </c>
      <c r="H108" s="225">
        <f>INDEX('файл остатки'!$A$5:$CX$265,MATCH($H$1,'файл остатки'!$A$5:$A$228,0),MATCH($B108,'файл остатки'!$A$5:$CX$5,0))</f>
        <v>3757.8571428571431</v>
      </c>
      <c r="I108" s="254" t="e">
        <f>IF(E$3='файл остатки'!$B$1,INDEX('файл остатки'!$A$5:$CX$265,MATCH($C$1,'файл остатки'!$A$5:$A$228,0),MATCH($B108,'файл остатки'!$A$5:$CX$5,0)),C108+D108-E108-G108)</f>
        <v>#N/A</v>
      </c>
      <c r="J108" s="230"/>
      <c r="K108" s="229"/>
      <c r="L108" s="155">
        <f>-(K107+K108+K109+K110+K111+K112+K113)/'планирование суточное'!$K$150</f>
        <v>0</v>
      </c>
      <c r="M108" s="247" t="e">
        <f>IF(ISERROR(INDEX('файл остатки'!$A$5:$CX$265,MATCH(M$2,'файл остатки'!$A$5:$A$228,0),MATCH($B108,'файл остатки'!$A$5:$CX$5,0))),INDEX('файл остатки'!$A$100:$CX$265,MATCH(K$3,'файл остатки'!$A$100:$A$228,0),MATCH($B108,'файл остатки'!$A$5:$CX$5,0)),INDEX('файл остатки'!$A$5:$CX$265,MATCH(M$2,'файл остатки'!$A$5:$A$228,0),MATCH($B108,'файл остатки'!$A$5:$CX$5,0)))</f>
        <v>#N/A</v>
      </c>
      <c r="N108" s="225">
        <f>INDEX('файл остатки'!$A$5:$CX$265,MATCH($H$1,'файл остатки'!$A$5:$A$228,0),MATCH($B108,'файл остатки'!$A$5:$CX$5,0))</f>
        <v>3757.8571428571431</v>
      </c>
      <c r="O108" s="254" t="e">
        <f>IF(K$3='файл остатки'!$B$1,INDEX('файл остатки'!$A$5:$CX$265,MATCH($C$1,'файл остатки'!$A$5:$A$228,0),MATCH($B108,'файл остатки'!$A$5:$CX$5,0)),I108+J108-K108-M108)</f>
        <v>#N/A</v>
      </c>
      <c r="P108" s="230"/>
      <c r="Q108" s="229">
        <v>-900</v>
      </c>
      <c r="R108" s="155">
        <f>-(Q107+Q108+Q109+Q110+Q111+Q112+Q113)/'планирование суточное'!$K$150</f>
        <v>6</v>
      </c>
      <c r="S108" s="247" t="e">
        <f>IF(ISERROR(INDEX('файл остатки'!$A$5:$CX$265,MATCH(S$2,'файл остатки'!$A$5:$A$228,0),MATCH($B108,'файл остатки'!$A$5:$CX$5,0))),INDEX('файл остатки'!$A$100:$CX$265,MATCH(Q$3,'файл остатки'!$A$100:$A$228,0),MATCH($B108,'файл остатки'!$A$5:$CX$5,0)),INDEX('файл остатки'!$A$5:$CX$265,MATCH(S$2,'файл остатки'!$A$5:$A$228,0),MATCH($B108,'файл остатки'!$A$5:$CX$5,0)))</f>
        <v>#N/A</v>
      </c>
      <c r="T108" s="225">
        <f>INDEX('файл остатки'!$A$5:$CX$265,MATCH($H$1,'файл остатки'!$A$5:$A$228,0),MATCH($B108,'файл остатки'!$A$5:$CX$5,0))</f>
        <v>3757.8571428571431</v>
      </c>
      <c r="U108" s="254" t="e">
        <f>IF(Q$3='файл остатки'!$B$1,INDEX('файл остатки'!$A$5:$CX$265,MATCH($C$1,'файл остатки'!$A$5:$A$228,0),MATCH($B108,'файл остатки'!$A$5:$CX$5,0)),O108+P108-Q108-S108)</f>
        <v>#N/A</v>
      </c>
      <c r="V108" s="230"/>
      <c r="W108" s="229">
        <v>-900</v>
      </c>
      <c r="X108" s="155">
        <f>-(W107+W108+W109+W110+W111+W112+W113)/'планирование суточное'!$K$150</f>
        <v>6</v>
      </c>
      <c r="Y108" s="247" t="e">
        <f>IF(ISERROR(INDEX('файл остатки'!$A$5:$CX$265,MATCH(Y$2,'файл остатки'!$A$5:$A$228,0),MATCH($B108,'файл остатки'!$A$5:$CX$5,0))),INDEX('файл остатки'!$A$100:$CX$265,MATCH(W$3,'файл остатки'!$A$100:$A$228,0),MATCH($B108,'файл остатки'!$A$5:$CX$5,0)),INDEX('файл остатки'!$A$5:$CX$265,MATCH(Y$2,'файл остатки'!$A$5:$A$228,0),MATCH($B108,'файл остатки'!$A$5:$CX$5,0)))</f>
        <v>#N/A</v>
      </c>
      <c r="Z108" s="225">
        <f>INDEX('файл остатки'!$A$5:$CX$265,MATCH($H$1,'файл остатки'!$A$5:$A$228,0),MATCH($B108,'файл остатки'!$A$5:$CX$5,0))</f>
        <v>3757.8571428571431</v>
      </c>
      <c r="AA108" s="254" t="e">
        <f>IF(W$3='файл остатки'!$B$1,INDEX('файл остатки'!$A$5:$CX$265,MATCH($C$1,'файл остатки'!$A$5:$A$228,0),MATCH($B108,'файл остатки'!$A$5:$CX$5,0)),U108+V108-W108-Y108)</f>
        <v>#N/A</v>
      </c>
      <c r="AB108" s="230"/>
      <c r="AC108" s="229"/>
      <c r="AD108" s="155">
        <f>-(AC107+AC108+AC109+AC110+AC111+AC112+AC113)/'планирование суточное'!$K$150</f>
        <v>0</v>
      </c>
      <c r="AE108" s="247" t="e">
        <f>IF(ISERROR(INDEX('файл остатки'!$A$5:$CX$265,MATCH(AE$2,'файл остатки'!$A$5:$A$228,0),MATCH($B108,'файл остатки'!$A$5:$CX$5,0))),INDEX('файл остатки'!$A$100:$CX$265,MATCH(AC$3,'файл остатки'!$A$100:$A$228,0),MATCH($B108,'файл остатки'!$A$5:$CX$5,0)),INDEX('файл остатки'!$A$5:$CX$265,MATCH(AE$2,'файл остатки'!$A$5:$A$228,0),MATCH($B108,'файл остатки'!$A$5:$CX$5,0)))</f>
        <v>#N/A</v>
      </c>
      <c r="AF108" s="225">
        <f>INDEX('файл остатки'!$A$5:$CX$265,MATCH($H$1,'файл остатки'!$A$5:$A$228,0),MATCH($B108,'файл остатки'!$A$5:$CX$5,0))</f>
        <v>3757.8571428571431</v>
      </c>
      <c r="AG108" s="254" t="e">
        <f>IF(AC$3='файл остатки'!$B$1,INDEX('файл остатки'!$A$5:$CX$265,MATCH($C$1,'файл остатки'!$A$5:$A$228,0),MATCH($B108,'файл остатки'!$A$5:$CX$5,0)),AA108+AB108-AC108-AE108)</f>
        <v>#N/A</v>
      </c>
      <c r="AH108" s="230"/>
      <c r="AI108" s="229"/>
      <c r="AJ108" s="155">
        <f>-(AI107+AI108+AI109+AI110+AI111+AI112+AI113)/'планирование суточное'!$K$150</f>
        <v>0</v>
      </c>
      <c r="AK108" s="247" t="e">
        <f>IF(ISERROR(INDEX('файл остатки'!$A$5:$CX$265,MATCH(AK$2,'файл остатки'!$A$5:$A$228,0),MATCH($B108,'файл остатки'!$A$5:$CX$5,0))),INDEX('файл остатки'!$A$100:$CX$265,MATCH(AI$3,'файл остатки'!$A$100:$A$228,0),MATCH($B108,'файл остатки'!$A$5:$CX$5,0)),INDEX('файл остатки'!$A$5:$CX$265,MATCH(AK$2,'файл остатки'!$A$5:$A$228,0),MATCH($B108,'файл остатки'!$A$5:$CX$5,0)))</f>
        <v>#N/A</v>
      </c>
      <c r="AL108" s="225">
        <f>INDEX('файл остатки'!$A$5:$CX$265,MATCH($H$1,'файл остатки'!$A$5:$A$228,0),MATCH($B108,'файл остатки'!$A$5:$CX$5,0))</f>
        <v>3757.8571428571431</v>
      </c>
      <c r="AM108" s="254" t="e">
        <f>IF(AI$3='файл остатки'!$B$1,INDEX('файл остатки'!$A$5:$CX$265,MATCH($C$1,'файл остатки'!$A$5:$A$228,0),MATCH($B108,'файл остатки'!$A$5:$CX$5,0)),AG108+AH108-AI108-AK108)</f>
        <v>#N/A</v>
      </c>
      <c r="AN108" s="230"/>
      <c r="AO108" s="229"/>
      <c r="AP108" s="155">
        <f>-(AO107+AO108+AO109+AO110+AO111+AO112+AO113)/'планирование суточное'!$K$150</f>
        <v>6</v>
      </c>
      <c r="AQ108" s="247" t="e">
        <f>IF(ISERROR(INDEX('файл остатки'!$A$5:$CX$265,MATCH(AQ$2,'файл остатки'!$A$5:$A$228,0),MATCH($B108,'файл остатки'!$A$5:$CX$5,0))),INDEX('файл остатки'!$A$100:$CX$265,MATCH(AO$3,'файл остатки'!$A$100:$A$228,0),MATCH($B108,'файл остатки'!$A$5:$CX$5,0)),INDEX('файл остатки'!$A$5:$CX$265,MATCH(AQ$2,'файл остатки'!$A$5:$A$228,0),MATCH($B108,'файл остатки'!$A$5:$CX$5,0)))</f>
        <v>#N/A</v>
      </c>
      <c r="AR108" s="225">
        <f>INDEX('файл остатки'!$A$5:$CX$265,MATCH($H$1,'файл остатки'!$A$5:$A$228,0),MATCH($B108,'файл остатки'!$A$5:$CX$5,0))</f>
        <v>3757.8571428571431</v>
      </c>
      <c r="AS108" s="254" t="e">
        <f>IF(AO$3='файл остатки'!$B$1,INDEX('файл остатки'!$A$5:$CX$265,MATCH($C$1,'файл остатки'!$A$5:$A$228,0),MATCH($B108,'файл остатки'!$A$5:$CX$5,0)),AM108+AN108-AO108-AQ108)</f>
        <v>#N/A</v>
      </c>
      <c r="AT108" s="230"/>
      <c r="AU108" s="229">
        <v>-900</v>
      </c>
      <c r="AV108" s="155">
        <f>-(AU107+AU108+AU109+AU110+AU111+AU112+AU113)/'планирование суточное'!$K$150</f>
        <v>6</v>
      </c>
      <c r="AW108" s="247" t="e">
        <f>IF(ISERROR(INDEX('файл остатки'!$A$5:$CX$265,MATCH(AW$2,'файл остатки'!$A$5:$A$228,0),MATCH($B108,'файл остатки'!$A$5:$CX$5,0))),INDEX('файл остатки'!$A$100:$CX$265,MATCH(AU$3,'файл остатки'!$A$100:$A$228,0),MATCH($B108,'файл остатки'!$A$5:$CX$5,0)),INDEX('файл остатки'!$A$5:$CX$265,MATCH(AW$2,'файл остатки'!$A$5:$A$228,0),MATCH($B108,'файл остатки'!$A$5:$CX$5,0)))</f>
        <v>#N/A</v>
      </c>
      <c r="AX108" s="225">
        <f>INDEX('файл остатки'!$A$5:$CX$265,MATCH($H$1,'файл остатки'!$A$5:$A$228,0),MATCH($B108,'файл остатки'!$A$5:$CX$5,0))</f>
        <v>3757.8571428571431</v>
      </c>
      <c r="AY108" s="254" t="e">
        <f>IF(AU$3='файл остатки'!$B$1,INDEX('файл остатки'!$A$5:$CX$265,MATCH($C$1,'файл остатки'!$A$5:$A$228,0),MATCH($B108,'файл остатки'!$A$5:$CX$5,0)),AS108+AT108-AU108-AW108)</f>
        <v>#N/A</v>
      </c>
      <c r="AZ108" s="230"/>
      <c r="BA108" s="229"/>
      <c r="BB108" s="155">
        <f>-(BA107+BA108+BA109+BA110+BA111+BA112+BA113)/'планирование суточное'!$K$150</f>
        <v>0</v>
      </c>
      <c r="BC108" s="247" t="e">
        <f>IF(ISERROR(INDEX('файл остатки'!$A$5:$CX$265,MATCH(BC$2,'файл остатки'!$A$5:$A$228,0),MATCH($B108,'файл остатки'!$A$5:$CX$5,0))),INDEX('файл остатки'!$A$100:$CX$265,MATCH(BA$3,'файл остатки'!$A$100:$A$228,0),MATCH($B108,'файл остатки'!$A$5:$CX$5,0)),INDEX('файл остатки'!$A$5:$CX$265,MATCH(BC$2,'файл остатки'!$A$5:$A$228,0),MATCH($B108,'файл остатки'!$A$5:$CX$5,0)))</f>
        <v>#N/A</v>
      </c>
      <c r="BD108" s="225">
        <f>INDEX('файл остатки'!$A$5:$CX$265,MATCH($H$1,'файл остатки'!$A$5:$A$228,0),MATCH($B108,'файл остатки'!$A$5:$CX$5,0))</f>
        <v>3757.8571428571431</v>
      </c>
      <c r="BE108" s="254" t="e">
        <f>IF(BA$3='файл остатки'!$B$1,INDEX('файл остатки'!$A$5:$CX$265,MATCH($C$1,'файл остатки'!$A$5:$A$228,0),MATCH($B108,'файл остатки'!$A$5:$CX$5,0)),AY108+AZ108-BA108-BC108)</f>
        <v>#N/A</v>
      </c>
      <c r="BF108" s="230"/>
      <c r="BG108" s="229"/>
      <c r="BH108" s="155">
        <f>-(BG107+BG108+BG109+BG110+BG111+BG112+BG113)/'планирование суточное'!$K$150</f>
        <v>0</v>
      </c>
      <c r="BI108" s="247" t="e">
        <f>IF(ISERROR(INDEX('файл остатки'!$A$5:$CX$265,MATCH(BI$2,'файл остатки'!$A$5:$A$228,0),MATCH($B108,'файл остатки'!$A$5:$CX$5,0))),INDEX('файл остатки'!$A$100:$CX$265,MATCH(BG$3,'файл остатки'!$A$100:$A$228,0),MATCH($B108,'файл остатки'!$A$5:$CX$5,0)),INDEX('файл остатки'!$A$5:$CX$265,MATCH(BI$2,'файл остатки'!$A$5:$A$228,0),MATCH($B108,'файл остатки'!$A$5:$CX$5,0)))</f>
        <v>#N/A</v>
      </c>
      <c r="BJ108" s="225">
        <f>INDEX('файл остатки'!$A$5:$CX$265,MATCH($H$1,'файл остатки'!$A$5:$A$228,0),MATCH($B108,'файл остатки'!$A$5:$CX$5,0))</f>
        <v>3757.8571428571431</v>
      </c>
      <c r="BK108" s="225" t="e">
        <f t="shared" si="12"/>
        <v>#N/A</v>
      </c>
      <c r="BL108" s="254" t="e">
        <f>IF(BG$3='файл остатки'!$B$1,INDEX('файл остатки'!$A$5:$CX$265,MATCH($C$1,'файл остатки'!$A$5:$A$228,0),MATCH($B108,'файл остатки'!$A$5:$CX$5,0)),BE108+BF108-BG108-BI108)</f>
        <v>#N/A</v>
      </c>
      <c r="BM108" s="230"/>
      <c r="BN108" s="229">
        <f t="shared" si="13"/>
        <v>-3954.5625</v>
      </c>
      <c r="BO108" s="155" t="e">
        <f>-(BN107+BN108+BN109+BN110+BN111+BN112+BN113)/'планирование суточное'!$K$150</f>
        <v>#N/A</v>
      </c>
      <c r="BP108" s="247">
        <f>IF(ISERROR(INDEX('файл остатки'!$A$5:$CX$265,MATCH(BP$2,'файл остатки'!$A$5:$A$228,0),MATCH($B108,'файл остатки'!$A$5:$CX$5,0))),INDEX('файл остатки'!$A$100:$CX$265,MATCH(BN$3,'файл остатки'!$A$100:$A$228,0),MATCH($B108,'файл остатки'!$A$5:$CX$5,0)),INDEX('файл остатки'!$A$5:$CX$265,MATCH(BP$2,'файл остатки'!$A$5:$A$228,0),MATCH($B108,'файл остатки'!$A$5:$CX$5,0)))</f>
        <v>3954.5625</v>
      </c>
      <c r="BQ108" s="225">
        <f>INDEX('файл остатки'!$A$5:$CX$265,MATCH($H$1,'файл остатки'!$A$5:$A$228,0),MATCH($B108,'файл остатки'!$A$5:$CX$5,0))</f>
        <v>3757.8571428571431</v>
      </c>
      <c r="BR108" s="254" t="e">
        <f>IF(BN$3='файл остатки'!$B$1,INDEX('файл остатки'!$A$5:$CX$265,MATCH($C$1,'файл остатки'!$A$5:$A$228,0),MATCH($B108,'файл остатки'!$A$5:$CX$5,0)),BL108+BM108-BN108-BP108)</f>
        <v>#N/A</v>
      </c>
      <c r="BS108" s="230"/>
      <c r="BT108" s="229">
        <f t="shared" si="14"/>
        <v>-3954.5625</v>
      </c>
      <c r="BU108" s="155" t="e">
        <f>-(BT107+BT108+BT109+BT110+BT111+BT112+BT113)/'планирование суточное'!$K$150</f>
        <v>#N/A</v>
      </c>
      <c r="BV108" s="247">
        <f>IF(ISERROR(INDEX('файл остатки'!$A$5:$CX$265,MATCH(BV$2,'файл остатки'!$A$5:$A$228,0),MATCH($B108,'файл остатки'!$A$5:$CX$5,0))),INDEX('файл остатки'!$A$100:$CX$265,MATCH(BT$3,'файл остатки'!$A$100:$A$228,0),MATCH($B108,'файл остатки'!$A$5:$CX$5,0)),INDEX('файл остатки'!$A$5:$CX$265,MATCH(BV$2,'файл остатки'!$A$5:$A$228,0),MATCH($B108,'файл остатки'!$A$5:$CX$5,0)))</f>
        <v>3954.5625</v>
      </c>
      <c r="BW108" s="225">
        <f>INDEX('файл остатки'!$A$5:$CX$265,MATCH($H$1,'файл остатки'!$A$5:$A$228,0),MATCH($B108,'файл остатки'!$A$5:$CX$5,0))</f>
        <v>3757.8571428571431</v>
      </c>
      <c r="BX108" s="254" t="e">
        <f>IF(BT$3='файл остатки'!$B$1,INDEX('файл остатки'!$A$5:$CX$265,MATCH($C$1,'файл остатки'!$A$5:$A$228,0),MATCH($B108,'файл остатки'!$A$5:$CX$5,0)),BR108+BS108-BT108-BV108)</f>
        <v>#N/A</v>
      </c>
      <c r="BY108" s="230"/>
      <c r="BZ108" s="229">
        <f t="shared" si="15"/>
        <v>-2954.5625</v>
      </c>
      <c r="CA108" s="155" t="e">
        <f>-(BZ107+BZ108+BZ109+BZ110+BZ111+BZ112+BZ113)/'планирование суточное'!$K$150</f>
        <v>#N/A</v>
      </c>
      <c r="CB108" s="247">
        <f>IF(ISERROR(INDEX('файл остатки'!$A$5:$CX$265,MATCH(CB$2,'файл остатки'!$A$5:$A$228,0),MATCH($B108,'файл остатки'!$A$5:$CX$5,0))),INDEX('файл остатки'!$A$100:$CX$265,MATCH(BZ$3,'файл остатки'!$A$100:$A$228,0),MATCH($B108,'файл остатки'!$A$5:$CX$5,0)),INDEX('файл остатки'!$A$5:$CX$265,MATCH(CB$2,'файл остатки'!$A$5:$A$228,0),MATCH($B108,'файл остатки'!$A$5:$CX$5,0)))</f>
        <v>2954.5625</v>
      </c>
      <c r="CC108" s="225">
        <f>INDEX('файл остатки'!$A$5:$CX$265,MATCH($H$1,'файл остатки'!$A$5:$A$228,0),MATCH($B108,'файл остатки'!$A$5:$CX$5,0))</f>
        <v>3757.8571428571431</v>
      </c>
      <c r="CD108" s="254" t="e">
        <f>IF(BZ$3='файл остатки'!$B$1,INDEX('файл остатки'!$A$5:$CX$265,MATCH($C$1,'файл остатки'!$A$5:$A$228,0),MATCH($B108,'файл остатки'!$A$5:$CX$5,0)),BX108+BY108-BZ108-CB108)</f>
        <v>#N/A</v>
      </c>
      <c r="CE108" s="230"/>
      <c r="CH108" s="229">
        <f t="shared" si="16"/>
        <v>-2700</v>
      </c>
      <c r="CI108" s="155">
        <f>-(CH107+CH108+CH109+CH110+CH111+CH112+CH113)/'планирование суточное'!$K$150</f>
        <v>30</v>
      </c>
      <c r="CJ108" s="229" t="e">
        <f t="shared" si="17"/>
        <v>#N/A</v>
      </c>
      <c r="CK108" s="155" t="e">
        <f>-(CJ107+CJ108+CJ109+CJ110+CJ111+CJ112+CJ113)/'планирование суточное'!$K$150</f>
        <v>#N/A</v>
      </c>
      <c r="CO108" s="235">
        <f>+INDEX('файл остатки'!$A$5:$CX$265,MATCH(CO$2,'файл остатки'!$A$5:$A$228,0),MATCH($B108,'файл остатки'!$A$5:$CX$5,0))</f>
        <v>6</v>
      </c>
    </row>
    <row r="109" spans="1:93" ht="24" customHeight="1">
      <c r="A109" s="201" t="s">
        <v>20</v>
      </c>
      <c r="B109" s="213" t="s">
        <v>92</v>
      </c>
      <c r="C109" s="257">
        <f>INDEX('файл остатки'!$A$5:$CX$265,MATCH($C$1,'файл остатки'!$A$5:$A$228,0),MATCH(B109,'файл остатки'!$A$5:$CX$5,0))</f>
        <v>2790</v>
      </c>
      <c r="D109" s="261"/>
      <c r="E109" s="229">
        <v>-450</v>
      </c>
      <c r="F109" s="220"/>
      <c r="G109" s="247" t="e">
        <f>IF(ISERROR(INDEX('файл остатки'!$A$5:$CX$265,MATCH(G$2,'файл остатки'!$A$5:$A$228,0),MATCH($B109,'файл остатки'!$A$5:$CX$5,0))),INDEX('файл остатки'!$A$100:$CX$265,MATCH(E$3,'файл остатки'!$A$100:$A$228,0),MATCH($B109,'файл остатки'!$A$5:$CX$5,0)),INDEX('файл остатки'!$A$5:$CX$265,MATCH(G$2,'файл остатки'!$A$5:$A$228,0),MATCH($B109,'файл остатки'!$A$5:$CX$5,0)))</f>
        <v>#N/A</v>
      </c>
      <c r="H109" s="225">
        <f>INDEX('файл остатки'!$A$5:$CX$265,MATCH($H$1,'файл остатки'!$A$5:$A$228,0),MATCH($B109,'файл остатки'!$A$5:$CX$5,0))</f>
        <v>2233.2857142857142</v>
      </c>
      <c r="I109" s="254" t="e">
        <f>IF(E$3='файл остатки'!$B$1,INDEX('файл остатки'!$A$5:$CX$265,MATCH($C$1,'файл остатки'!$A$5:$A$228,0),MATCH($B109,'файл остатки'!$A$5:$CX$5,0)),C109+D109-E109-G109)</f>
        <v>#N/A</v>
      </c>
      <c r="J109" s="230"/>
      <c r="K109" s="229"/>
      <c r="L109" s="220"/>
      <c r="M109" s="247" t="e">
        <f>IF(ISERROR(INDEX('файл остатки'!$A$5:$CX$265,MATCH(M$2,'файл остатки'!$A$5:$A$228,0),MATCH($B109,'файл остатки'!$A$5:$CX$5,0))),INDEX('файл остатки'!$A$100:$CX$265,MATCH(K$3,'файл остатки'!$A$100:$A$228,0),MATCH($B109,'файл остатки'!$A$5:$CX$5,0)),INDEX('файл остатки'!$A$5:$CX$265,MATCH(M$2,'файл остатки'!$A$5:$A$228,0),MATCH($B109,'файл остатки'!$A$5:$CX$5,0)))</f>
        <v>#N/A</v>
      </c>
      <c r="N109" s="225">
        <f>INDEX('файл остатки'!$A$5:$CX$265,MATCH($H$1,'файл остатки'!$A$5:$A$228,0),MATCH($B109,'файл остатки'!$A$5:$CX$5,0))</f>
        <v>2233.2857142857142</v>
      </c>
      <c r="O109" s="254" t="e">
        <f>IF(K$3='файл остатки'!$B$1,INDEX('файл остатки'!$A$5:$CX$265,MATCH($C$1,'файл остатки'!$A$5:$A$228,0),MATCH($B109,'файл остатки'!$A$5:$CX$5,0)),I109+J109-K109-M109)</f>
        <v>#N/A</v>
      </c>
      <c r="P109" s="230"/>
      <c r="Q109" s="229"/>
      <c r="R109" s="220"/>
      <c r="S109" s="247" t="e">
        <f>IF(ISERROR(INDEX('файл остатки'!$A$5:$CX$265,MATCH(S$2,'файл остатки'!$A$5:$A$228,0),MATCH($B109,'файл остатки'!$A$5:$CX$5,0))),INDEX('файл остатки'!$A$100:$CX$265,MATCH(Q$3,'файл остатки'!$A$100:$A$228,0),MATCH($B109,'файл остатки'!$A$5:$CX$5,0)),INDEX('файл остатки'!$A$5:$CX$265,MATCH(S$2,'файл остатки'!$A$5:$A$228,0),MATCH($B109,'файл остатки'!$A$5:$CX$5,0)))</f>
        <v>#N/A</v>
      </c>
      <c r="T109" s="225">
        <f>INDEX('файл остатки'!$A$5:$CX$265,MATCH($H$1,'файл остатки'!$A$5:$A$228,0),MATCH($B109,'файл остатки'!$A$5:$CX$5,0))</f>
        <v>2233.2857142857142</v>
      </c>
      <c r="U109" s="254" t="e">
        <f>IF(Q$3='файл остатки'!$B$1,INDEX('файл остатки'!$A$5:$CX$265,MATCH($C$1,'файл остатки'!$A$5:$A$228,0),MATCH($B109,'файл остатки'!$A$5:$CX$5,0)),O109+P109-Q109-S109)</f>
        <v>#N/A</v>
      </c>
      <c r="V109" s="230"/>
      <c r="W109" s="229"/>
      <c r="X109" s="220"/>
      <c r="Y109" s="247" t="e">
        <f>IF(ISERROR(INDEX('файл остатки'!$A$5:$CX$265,MATCH(Y$2,'файл остатки'!$A$5:$A$228,0),MATCH($B109,'файл остатки'!$A$5:$CX$5,0))),INDEX('файл остатки'!$A$100:$CX$265,MATCH(W$3,'файл остатки'!$A$100:$A$228,0),MATCH($B109,'файл остатки'!$A$5:$CX$5,0)),INDEX('файл остатки'!$A$5:$CX$265,MATCH(Y$2,'файл остатки'!$A$5:$A$228,0),MATCH($B109,'файл остатки'!$A$5:$CX$5,0)))</f>
        <v>#N/A</v>
      </c>
      <c r="Z109" s="225">
        <f>INDEX('файл остатки'!$A$5:$CX$265,MATCH($H$1,'файл остатки'!$A$5:$A$228,0),MATCH($B109,'файл остатки'!$A$5:$CX$5,0))</f>
        <v>2233.2857142857142</v>
      </c>
      <c r="AA109" s="254" t="e">
        <f>IF(W$3='файл остатки'!$B$1,INDEX('файл остатки'!$A$5:$CX$265,MATCH($C$1,'файл остатки'!$A$5:$A$228,0),MATCH($B109,'файл остатки'!$A$5:$CX$5,0)),U109+V109-W109-Y109)</f>
        <v>#N/A</v>
      </c>
      <c r="AB109" s="230"/>
      <c r="AC109" s="229"/>
      <c r="AD109" s="220"/>
      <c r="AE109" s="247" t="e">
        <f>IF(ISERROR(INDEX('файл остатки'!$A$5:$CX$265,MATCH(AE$2,'файл остатки'!$A$5:$A$228,0),MATCH($B109,'файл остатки'!$A$5:$CX$5,0))),INDEX('файл остатки'!$A$100:$CX$265,MATCH(AC$3,'файл остатки'!$A$100:$A$228,0),MATCH($B109,'файл остатки'!$A$5:$CX$5,0)),INDEX('файл остатки'!$A$5:$CX$265,MATCH(AE$2,'файл остатки'!$A$5:$A$228,0),MATCH($B109,'файл остатки'!$A$5:$CX$5,0)))</f>
        <v>#N/A</v>
      </c>
      <c r="AF109" s="225">
        <f>INDEX('файл остатки'!$A$5:$CX$265,MATCH($H$1,'файл остатки'!$A$5:$A$228,0),MATCH($B109,'файл остатки'!$A$5:$CX$5,0))</f>
        <v>2233.2857142857142</v>
      </c>
      <c r="AG109" s="254" t="e">
        <f>IF(AC$3='файл остатки'!$B$1,INDEX('файл остатки'!$A$5:$CX$265,MATCH($C$1,'файл остатки'!$A$5:$A$228,0),MATCH($B109,'файл остатки'!$A$5:$CX$5,0)),AA109+AB109-AC109-AE109)</f>
        <v>#N/A</v>
      </c>
      <c r="AH109" s="230"/>
      <c r="AI109" s="229"/>
      <c r="AJ109" s="220"/>
      <c r="AK109" s="247" t="e">
        <f>IF(ISERROR(INDEX('файл остатки'!$A$5:$CX$265,MATCH(AK$2,'файл остатки'!$A$5:$A$228,0),MATCH($B109,'файл остатки'!$A$5:$CX$5,0))),INDEX('файл остатки'!$A$100:$CX$265,MATCH(AI$3,'файл остатки'!$A$100:$A$228,0),MATCH($B109,'файл остатки'!$A$5:$CX$5,0)),INDEX('файл остатки'!$A$5:$CX$265,MATCH(AK$2,'файл остатки'!$A$5:$A$228,0),MATCH($B109,'файл остатки'!$A$5:$CX$5,0)))</f>
        <v>#N/A</v>
      </c>
      <c r="AL109" s="225">
        <f>INDEX('файл остатки'!$A$5:$CX$265,MATCH($H$1,'файл остатки'!$A$5:$A$228,0),MATCH($B109,'файл остатки'!$A$5:$CX$5,0))</f>
        <v>2233.2857142857142</v>
      </c>
      <c r="AM109" s="254" t="e">
        <f>IF(AI$3='файл остатки'!$B$1,INDEX('файл остатки'!$A$5:$CX$265,MATCH($C$1,'файл остатки'!$A$5:$A$228,0),MATCH($B109,'файл остатки'!$A$5:$CX$5,0)),AG109+AH109-AI109-AK109)</f>
        <v>#N/A</v>
      </c>
      <c r="AN109" s="230"/>
      <c r="AO109" s="229">
        <v>-900</v>
      </c>
      <c r="AP109" s="220"/>
      <c r="AQ109" s="247" t="e">
        <f>IF(ISERROR(INDEX('файл остатки'!$A$5:$CX$265,MATCH(AQ$2,'файл остатки'!$A$5:$A$228,0),MATCH($B109,'файл остатки'!$A$5:$CX$5,0))),INDEX('файл остатки'!$A$100:$CX$265,MATCH(AO$3,'файл остатки'!$A$100:$A$228,0),MATCH($B109,'файл остатки'!$A$5:$CX$5,0)),INDEX('файл остатки'!$A$5:$CX$265,MATCH(AQ$2,'файл остатки'!$A$5:$A$228,0),MATCH($B109,'файл остатки'!$A$5:$CX$5,0)))</f>
        <v>#N/A</v>
      </c>
      <c r="AR109" s="225">
        <f>INDEX('файл остатки'!$A$5:$CX$265,MATCH($H$1,'файл остатки'!$A$5:$A$228,0),MATCH($B109,'файл остатки'!$A$5:$CX$5,0))</f>
        <v>2233.2857142857142</v>
      </c>
      <c r="AS109" s="254" t="e">
        <f>IF(AO$3='файл остатки'!$B$1,INDEX('файл остатки'!$A$5:$CX$265,MATCH($C$1,'файл остатки'!$A$5:$A$228,0),MATCH($B109,'файл остатки'!$A$5:$CX$5,0)),AM109+AN109-AO109-AQ109)</f>
        <v>#N/A</v>
      </c>
      <c r="AT109" s="230"/>
      <c r="AU109" s="229"/>
      <c r="AV109" s="220"/>
      <c r="AW109" s="247" t="e">
        <f>IF(ISERROR(INDEX('файл остатки'!$A$5:$CX$265,MATCH(AW$2,'файл остатки'!$A$5:$A$228,0),MATCH($B109,'файл остатки'!$A$5:$CX$5,0))),INDEX('файл остатки'!$A$100:$CX$265,MATCH(AU$3,'файл остатки'!$A$100:$A$228,0),MATCH($B109,'файл остатки'!$A$5:$CX$5,0)),INDEX('файл остатки'!$A$5:$CX$265,MATCH(AW$2,'файл остатки'!$A$5:$A$228,0),MATCH($B109,'файл остатки'!$A$5:$CX$5,0)))</f>
        <v>#N/A</v>
      </c>
      <c r="AX109" s="225">
        <f>INDEX('файл остатки'!$A$5:$CX$265,MATCH($H$1,'файл остатки'!$A$5:$A$228,0),MATCH($B109,'файл остатки'!$A$5:$CX$5,0))</f>
        <v>2233.2857142857142</v>
      </c>
      <c r="AY109" s="254" t="e">
        <f>IF(AU$3='файл остатки'!$B$1,INDEX('файл остатки'!$A$5:$CX$265,MATCH($C$1,'файл остатки'!$A$5:$A$228,0),MATCH($B109,'файл остатки'!$A$5:$CX$5,0)),AS109+AT109-AU109-AW109)</f>
        <v>#N/A</v>
      </c>
      <c r="AZ109" s="230"/>
      <c r="BA109" s="229"/>
      <c r="BB109" s="220"/>
      <c r="BC109" s="247" t="e">
        <f>IF(ISERROR(INDEX('файл остатки'!$A$5:$CX$265,MATCH(BC$2,'файл остатки'!$A$5:$A$228,0),MATCH($B109,'файл остатки'!$A$5:$CX$5,0))),INDEX('файл остатки'!$A$100:$CX$265,MATCH(BA$3,'файл остатки'!$A$100:$A$228,0),MATCH($B109,'файл остатки'!$A$5:$CX$5,0)),INDEX('файл остатки'!$A$5:$CX$265,MATCH(BC$2,'файл остатки'!$A$5:$A$228,0),MATCH($B109,'файл остатки'!$A$5:$CX$5,0)))</f>
        <v>#N/A</v>
      </c>
      <c r="BD109" s="225">
        <f>INDEX('файл остатки'!$A$5:$CX$265,MATCH($H$1,'файл остатки'!$A$5:$A$228,0),MATCH($B109,'файл остатки'!$A$5:$CX$5,0))</f>
        <v>2233.2857142857142</v>
      </c>
      <c r="BE109" s="254" t="e">
        <f>IF(BA$3='файл остатки'!$B$1,INDEX('файл остатки'!$A$5:$CX$265,MATCH($C$1,'файл остатки'!$A$5:$A$228,0),MATCH($B109,'файл остатки'!$A$5:$CX$5,0)),AY109+AZ109-BA109-BC109)</f>
        <v>#N/A</v>
      </c>
      <c r="BF109" s="230"/>
      <c r="BG109" s="229"/>
      <c r="BH109" s="220"/>
      <c r="BI109" s="247" t="e">
        <f>IF(ISERROR(INDEX('файл остатки'!$A$5:$CX$265,MATCH(BI$2,'файл остатки'!$A$5:$A$228,0),MATCH($B109,'файл остатки'!$A$5:$CX$5,0))),INDEX('файл остатки'!$A$100:$CX$265,MATCH(BG$3,'файл остатки'!$A$100:$A$228,0),MATCH($B109,'файл остатки'!$A$5:$CX$5,0)),INDEX('файл остатки'!$A$5:$CX$265,MATCH(BI$2,'файл остатки'!$A$5:$A$228,0),MATCH($B109,'файл остатки'!$A$5:$CX$5,0)))</f>
        <v>#N/A</v>
      </c>
      <c r="BJ109" s="225">
        <f>INDEX('файл остатки'!$A$5:$CX$265,MATCH($H$1,'файл остатки'!$A$5:$A$228,0),MATCH($B109,'файл остатки'!$A$5:$CX$5,0))</f>
        <v>2233.2857142857142</v>
      </c>
      <c r="BK109" s="225" t="e">
        <f t="shared" si="12"/>
        <v>#N/A</v>
      </c>
      <c r="BL109" s="254" t="e">
        <f>IF(BG$3='файл остатки'!$B$1,INDEX('файл остатки'!$A$5:$CX$265,MATCH($C$1,'файл остатки'!$A$5:$A$228,0),MATCH($B109,'файл остатки'!$A$5:$CX$5,0)),BE109+BF109-BG109-BI109)</f>
        <v>#N/A</v>
      </c>
      <c r="BM109" s="230"/>
      <c r="BN109" s="229">
        <f t="shared" si="13"/>
        <v>-4197.888095238095</v>
      </c>
      <c r="BO109" s="220"/>
      <c r="BP109" s="247">
        <f>IF(ISERROR(INDEX('файл остатки'!$A$5:$CX$265,MATCH(BP$2,'файл остатки'!$A$5:$A$228,0),MATCH($B109,'файл остатки'!$A$5:$CX$5,0))),INDEX('файл остатки'!$A$100:$CX$265,MATCH(BN$3,'файл остатки'!$A$100:$A$228,0),MATCH($B109,'файл остатки'!$A$5:$CX$5,0)),INDEX('файл остатки'!$A$5:$CX$265,MATCH(BP$2,'файл остатки'!$A$5:$A$228,0),MATCH($B109,'файл остатки'!$A$5:$CX$5,0)))</f>
        <v>4197.888095238095</v>
      </c>
      <c r="BQ109" s="225">
        <f>INDEX('файл остатки'!$A$5:$CX$265,MATCH($H$1,'файл остатки'!$A$5:$A$228,0),MATCH($B109,'файл остатки'!$A$5:$CX$5,0))</f>
        <v>2233.2857142857142</v>
      </c>
      <c r="BR109" s="254" t="e">
        <f>IF(BN$3='файл остатки'!$B$1,INDEX('файл остатки'!$A$5:$CX$265,MATCH($C$1,'файл остатки'!$A$5:$A$228,0),MATCH($B109,'файл остатки'!$A$5:$CX$5,0)),BL109+BM109-BN109-BP109)</f>
        <v>#N/A</v>
      </c>
      <c r="BS109" s="230"/>
      <c r="BT109" s="229">
        <f t="shared" si="14"/>
        <v>-4942.5</v>
      </c>
      <c r="BU109" s="220"/>
      <c r="BV109" s="247">
        <f>IF(ISERROR(INDEX('файл остатки'!$A$5:$CX$265,MATCH(BV$2,'файл остатки'!$A$5:$A$228,0),MATCH($B109,'файл остатки'!$A$5:$CX$5,0))),INDEX('файл остатки'!$A$100:$CX$265,MATCH(BT$3,'файл остатки'!$A$100:$A$228,0),MATCH($B109,'файл остатки'!$A$5:$CX$5,0)),INDEX('файл остатки'!$A$5:$CX$265,MATCH(BV$2,'файл остатки'!$A$5:$A$228,0),MATCH($B109,'файл остатки'!$A$5:$CX$5,0)))</f>
        <v>4942.5</v>
      </c>
      <c r="BW109" s="225">
        <f>INDEX('файл остатки'!$A$5:$CX$265,MATCH($H$1,'файл остатки'!$A$5:$A$228,0),MATCH($B109,'файл остатки'!$A$5:$CX$5,0))</f>
        <v>2233.2857142857142</v>
      </c>
      <c r="BX109" s="254" t="e">
        <f>IF(BT$3='файл остатки'!$B$1,INDEX('файл остатки'!$A$5:$CX$265,MATCH($C$1,'файл остатки'!$A$5:$A$228,0),MATCH($B109,'файл остатки'!$A$5:$CX$5,0)),BR109+BS109-BT109-BV109)</f>
        <v>#N/A</v>
      </c>
      <c r="BY109" s="230"/>
      <c r="BZ109" s="229">
        <f t="shared" si="15"/>
        <v>-3842.5</v>
      </c>
      <c r="CA109" s="220"/>
      <c r="CB109" s="247">
        <f>IF(ISERROR(INDEX('файл остатки'!$A$5:$CX$265,MATCH(CB$2,'файл остатки'!$A$5:$A$228,0),MATCH($B109,'файл остатки'!$A$5:$CX$5,0))),INDEX('файл остатки'!$A$100:$CX$265,MATCH(BZ$3,'файл остатки'!$A$100:$A$228,0),MATCH($B109,'файл остатки'!$A$5:$CX$5,0)),INDEX('файл остатки'!$A$5:$CX$265,MATCH(CB$2,'файл остатки'!$A$5:$A$228,0),MATCH($B109,'файл остатки'!$A$5:$CX$5,0)))</f>
        <v>3842.5</v>
      </c>
      <c r="CC109" s="225">
        <f>INDEX('файл остатки'!$A$5:$CX$265,MATCH($H$1,'файл остатки'!$A$5:$A$228,0),MATCH($B109,'файл остатки'!$A$5:$CX$5,0))</f>
        <v>2233.2857142857142</v>
      </c>
      <c r="CD109" s="254" t="e">
        <f>IF(BZ$3='файл остатки'!$B$1,INDEX('файл остатки'!$A$5:$CX$265,MATCH($C$1,'файл остатки'!$A$5:$A$228,0),MATCH($B109,'файл остатки'!$A$5:$CX$5,0)),BX109+BY109-BZ109-CB109)</f>
        <v>#N/A</v>
      </c>
      <c r="CE109" s="230"/>
      <c r="CH109" s="229">
        <f t="shared" si="16"/>
        <v>-1350</v>
      </c>
      <c r="CI109" s="220"/>
      <c r="CJ109" s="229" t="e">
        <f t="shared" si="17"/>
        <v>#N/A</v>
      </c>
      <c r="CK109" s="220"/>
      <c r="CO109" s="235">
        <f>+INDEX('файл остатки'!$A$5:$CX$265,MATCH(CO$2,'файл остатки'!$A$5:$A$228,0),MATCH($B109,'файл остатки'!$A$5:$CX$5,0))</f>
        <v>6</v>
      </c>
    </row>
    <row r="110" spans="1:93" ht="24" customHeight="1">
      <c r="A110" s="201" t="s">
        <v>81</v>
      </c>
      <c r="B110" s="213" t="s">
        <v>110</v>
      </c>
      <c r="C110" s="257" t="e">
        <f>INDEX('файл остатки'!$A$5:$CX$265,MATCH($C$1,'файл остатки'!$A$5:$A$228,0),MATCH(B110,'файл остатки'!$A$5:$CX$5,0))</f>
        <v>#N/A</v>
      </c>
      <c r="D110" s="261"/>
      <c r="E110" s="229">
        <v>-450</v>
      </c>
      <c r="F110" s="220"/>
      <c r="G110" s="247" t="e">
        <f>IF(ISERROR(INDEX('файл остатки'!$A$5:$CX$265,MATCH(G$2,'файл остатки'!$A$5:$A$228,0),MATCH($B110,'файл остатки'!$A$5:$CX$5,0))),INDEX('файл остатки'!$A$100:$CX$265,MATCH(E$3,'файл остатки'!$A$100:$A$228,0),MATCH($B110,'файл остатки'!$A$5:$CX$5,0)),INDEX('файл остатки'!$A$5:$CX$265,MATCH(G$2,'файл остатки'!$A$5:$A$228,0),MATCH($B110,'файл остатки'!$A$5:$CX$5,0)))</f>
        <v>#N/A</v>
      </c>
      <c r="H110" s="225" t="e">
        <f>INDEX('файл остатки'!$A$5:$CX$265,MATCH($H$1,'файл остатки'!$A$5:$A$228,0),MATCH($B110,'файл остатки'!$A$5:$CX$5,0))</f>
        <v>#N/A</v>
      </c>
      <c r="I110" s="254" t="e">
        <f>IF(E$3='файл остатки'!$B$1,INDEX('файл остатки'!$A$5:$CX$265,MATCH($C$1,'файл остатки'!$A$5:$A$228,0),MATCH($B110,'файл остатки'!$A$5:$CX$5,0)),C110+D110-E110-G110)</f>
        <v>#N/A</v>
      </c>
      <c r="J110" s="230"/>
      <c r="K110" s="229"/>
      <c r="L110" s="220"/>
      <c r="M110" s="247" t="e">
        <f>IF(ISERROR(INDEX('файл остатки'!$A$5:$CX$265,MATCH(M$2,'файл остатки'!$A$5:$A$228,0),MATCH($B110,'файл остатки'!$A$5:$CX$5,0))),INDEX('файл остатки'!$A$100:$CX$265,MATCH(K$3,'файл остатки'!$A$100:$A$228,0),MATCH($B110,'файл остатки'!$A$5:$CX$5,0)),INDEX('файл остатки'!$A$5:$CX$265,MATCH(M$2,'файл остатки'!$A$5:$A$228,0),MATCH($B110,'файл остатки'!$A$5:$CX$5,0)))</f>
        <v>#N/A</v>
      </c>
      <c r="N110" s="225" t="e">
        <f>INDEX('файл остатки'!$A$5:$CX$265,MATCH($H$1,'файл остатки'!$A$5:$A$228,0),MATCH($B110,'файл остатки'!$A$5:$CX$5,0))</f>
        <v>#N/A</v>
      </c>
      <c r="O110" s="254" t="e">
        <f>IF(K$3='файл остатки'!$B$1,INDEX('файл остатки'!$A$5:$CX$265,MATCH($C$1,'файл остатки'!$A$5:$A$228,0),MATCH($B110,'файл остатки'!$A$5:$CX$5,0)),I110+J110-K110-M110)</f>
        <v>#N/A</v>
      </c>
      <c r="P110" s="230"/>
      <c r="Q110" s="229"/>
      <c r="R110" s="220"/>
      <c r="S110" s="247" t="e">
        <f>IF(ISERROR(INDEX('файл остатки'!$A$5:$CX$265,MATCH(S$2,'файл остатки'!$A$5:$A$228,0),MATCH($B110,'файл остатки'!$A$5:$CX$5,0))),INDEX('файл остатки'!$A$100:$CX$265,MATCH(Q$3,'файл остатки'!$A$100:$A$228,0),MATCH($B110,'файл остатки'!$A$5:$CX$5,0)),INDEX('файл остатки'!$A$5:$CX$265,MATCH(S$2,'файл остатки'!$A$5:$A$228,0),MATCH($B110,'файл остатки'!$A$5:$CX$5,0)))</f>
        <v>#N/A</v>
      </c>
      <c r="T110" s="225" t="e">
        <f>INDEX('файл остатки'!$A$5:$CX$265,MATCH($H$1,'файл остатки'!$A$5:$A$228,0),MATCH($B110,'файл остатки'!$A$5:$CX$5,0))</f>
        <v>#N/A</v>
      </c>
      <c r="U110" s="254" t="e">
        <f>IF(Q$3='файл остатки'!$B$1,INDEX('файл остатки'!$A$5:$CX$265,MATCH($C$1,'файл остатки'!$A$5:$A$228,0),MATCH($B110,'файл остатки'!$A$5:$CX$5,0)),O110+P110-Q110-S110)</f>
        <v>#N/A</v>
      </c>
      <c r="V110" s="230"/>
      <c r="W110" s="229"/>
      <c r="X110" s="220"/>
      <c r="Y110" s="247" t="e">
        <f>IF(ISERROR(INDEX('файл остатки'!$A$5:$CX$265,MATCH(Y$2,'файл остатки'!$A$5:$A$228,0),MATCH($B110,'файл остатки'!$A$5:$CX$5,0))),INDEX('файл остатки'!$A$100:$CX$265,MATCH(W$3,'файл остатки'!$A$100:$A$228,0),MATCH($B110,'файл остатки'!$A$5:$CX$5,0)),INDEX('файл остатки'!$A$5:$CX$265,MATCH(Y$2,'файл остатки'!$A$5:$A$228,0),MATCH($B110,'файл остатки'!$A$5:$CX$5,0)))</f>
        <v>#N/A</v>
      </c>
      <c r="Z110" s="225" t="e">
        <f>INDEX('файл остатки'!$A$5:$CX$265,MATCH($H$1,'файл остатки'!$A$5:$A$228,0),MATCH($B110,'файл остатки'!$A$5:$CX$5,0))</f>
        <v>#N/A</v>
      </c>
      <c r="AA110" s="254" t="e">
        <f>IF(W$3='файл остатки'!$B$1,INDEX('файл остатки'!$A$5:$CX$265,MATCH($C$1,'файл остатки'!$A$5:$A$228,0),MATCH($B110,'файл остатки'!$A$5:$CX$5,0)),U110+V110-W110-Y110)</f>
        <v>#N/A</v>
      </c>
      <c r="AB110" s="230"/>
      <c r="AC110" s="229"/>
      <c r="AD110" s="220"/>
      <c r="AE110" s="247" t="e">
        <f>IF(ISERROR(INDEX('файл остатки'!$A$5:$CX$265,MATCH(AE$2,'файл остатки'!$A$5:$A$228,0),MATCH($B110,'файл остатки'!$A$5:$CX$5,0))),INDEX('файл остатки'!$A$100:$CX$265,MATCH(AC$3,'файл остатки'!$A$100:$A$228,0),MATCH($B110,'файл остатки'!$A$5:$CX$5,0)),INDEX('файл остатки'!$A$5:$CX$265,MATCH(AE$2,'файл остатки'!$A$5:$A$228,0),MATCH($B110,'файл остатки'!$A$5:$CX$5,0)))</f>
        <v>#N/A</v>
      </c>
      <c r="AF110" s="225" t="e">
        <f>INDEX('файл остатки'!$A$5:$CX$265,MATCH($H$1,'файл остатки'!$A$5:$A$228,0),MATCH($B110,'файл остатки'!$A$5:$CX$5,0))</f>
        <v>#N/A</v>
      </c>
      <c r="AG110" s="254" t="e">
        <f>IF(AC$3='файл остатки'!$B$1,INDEX('файл остатки'!$A$5:$CX$265,MATCH($C$1,'файл остатки'!$A$5:$A$228,0),MATCH($B110,'файл остатки'!$A$5:$CX$5,0)),AA110+AB110-AC110-AE110)</f>
        <v>#N/A</v>
      </c>
      <c r="AH110" s="230"/>
      <c r="AI110" s="229"/>
      <c r="AJ110" s="220"/>
      <c r="AK110" s="247" t="e">
        <f>IF(ISERROR(INDEX('файл остатки'!$A$5:$CX$265,MATCH(AK$2,'файл остатки'!$A$5:$A$228,0),MATCH($B110,'файл остатки'!$A$5:$CX$5,0))),INDEX('файл остатки'!$A$100:$CX$265,MATCH(AI$3,'файл остатки'!$A$100:$A$228,0),MATCH($B110,'файл остатки'!$A$5:$CX$5,0)),INDEX('файл остатки'!$A$5:$CX$265,MATCH(AK$2,'файл остатки'!$A$5:$A$228,0),MATCH($B110,'файл остатки'!$A$5:$CX$5,0)))</f>
        <v>#N/A</v>
      </c>
      <c r="AL110" s="225" t="e">
        <f>INDEX('файл остатки'!$A$5:$CX$265,MATCH($H$1,'файл остатки'!$A$5:$A$228,0),MATCH($B110,'файл остатки'!$A$5:$CX$5,0))</f>
        <v>#N/A</v>
      </c>
      <c r="AM110" s="254" t="e">
        <f>IF(AI$3='файл остатки'!$B$1,INDEX('файл остатки'!$A$5:$CX$265,MATCH($C$1,'файл остатки'!$A$5:$A$228,0),MATCH($B110,'файл остатки'!$A$5:$CX$5,0)),AG110+AH110-AI110-AK110)</f>
        <v>#N/A</v>
      </c>
      <c r="AN110" s="230"/>
      <c r="AO110" s="229">
        <v>-900</v>
      </c>
      <c r="AP110" s="220"/>
      <c r="AQ110" s="247" t="e">
        <f>IF(ISERROR(INDEX('файл остатки'!$A$5:$CX$265,MATCH(AQ$2,'файл остатки'!$A$5:$A$228,0),MATCH($B110,'файл остатки'!$A$5:$CX$5,0))),INDEX('файл остатки'!$A$100:$CX$265,MATCH(AO$3,'файл остатки'!$A$100:$A$228,0),MATCH($B110,'файл остатки'!$A$5:$CX$5,0)),INDEX('файл остатки'!$A$5:$CX$265,MATCH(AQ$2,'файл остатки'!$A$5:$A$228,0),MATCH($B110,'файл остатки'!$A$5:$CX$5,0)))</f>
        <v>#N/A</v>
      </c>
      <c r="AR110" s="225" t="e">
        <f>INDEX('файл остатки'!$A$5:$CX$265,MATCH($H$1,'файл остатки'!$A$5:$A$228,0),MATCH($B110,'файл остатки'!$A$5:$CX$5,0))</f>
        <v>#N/A</v>
      </c>
      <c r="AS110" s="254" t="e">
        <f>IF(AO$3='файл остатки'!$B$1,INDEX('файл остатки'!$A$5:$CX$265,MATCH($C$1,'файл остатки'!$A$5:$A$228,0),MATCH($B110,'файл остатки'!$A$5:$CX$5,0)),AM110+AN110-AO110-AQ110)</f>
        <v>#N/A</v>
      </c>
      <c r="AT110" s="230"/>
      <c r="AU110" s="229">
        <v>-900</v>
      </c>
      <c r="AV110" s="220"/>
      <c r="AW110" s="247" t="e">
        <f>IF(ISERROR(INDEX('файл остатки'!$A$5:$CX$265,MATCH(AW$2,'файл остатки'!$A$5:$A$228,0),MATCH($B110,'файл остатки'!$A$5:$CX$5,0))),INDEX('файл остатки'!$A$100:$CX$265,MATCH(AU$3,'файл остатки'!$A$100:$A$228,0),MATCH($B110,'файл остатки'!$A$5:$CX$5,0)),INDEX('файл остатки'!$A$5:$CX$265,MATCH(AW$2,'файл остатки'!$A$5:$A$228,0),MATCH($B110,'файл остатки'!$A$5:$CX$5,0)))</f>
        <v>#N/A</v>
      </c>
      <c r="AX110" s="225" t="e">
        <f>INDEX('файл остатки'!$A$5:$CX$265,MATCH($H$1,'файл остатки'!$A$5:$A$228,0),MATCH($B110,'файл остатки'!$A$5:$CX$5,0))</f>
        <v>#N/A</v>
      </c>
      <c r="AY110" s="254" t="e">
        <f>IF(AU$3='файл остатки'!$B$1,INDEX('файл остатки'!$A$5:$CX$265,MATCH($C$1,'файл остатки'!$A$5:$A$228,0),MATCH($B110,'файл остатки'!$A$5:$CX$5,0)),AS110+AT110-AU110-AW110)</f>
        <v>#N/A</v>
      </c>
      <c r="AZ110" s="230"/>
      <c r="BA110" s="229"/>
      <c r="BB110" s="220"/>
      <c r="BC110" s="247" t="e">
        <f>IF(ISERROR(INDEX('файл остатки'!$A$5:$CX$265,MATCH(BC$2,'файл остатки'!$A$5:$A$228,0),MATCH($B110,'файл остатки'!$A$5:$CX$5,0))),INDEX('файл остатки'!$A$100:$CX$265,MATCH(BA$3,'файл остатки'!$A$100:$A$228,0),MATCH($B110,'файл остатки'!$A$5:$CX$5,0)),INDEX('файл остатки'!$A$5:$CX$265,MATCH(BC$2,'файл остатки'!$A$5:$A$228,0),MATCH($B110,'файл остатки'!$A$5:$CX$5,0)))</f>
        <v>#N/A</v>
      </c>
      <c r="BD110" s="225" t="e">
        <f>INDEX('файл остатки'!$A$5:$CX$265,MATCH($H$1,'файл остатки'!$A$5:$A$228,0),MATCH($B110,'файл остатки'!$A$5:$CX$5,0))</f>
        <v>#N/A</v>
      </c>
      <c r="BE110" s="254" t="e">
        <f>IF(BA$3='файл остатки'!$B$1,INDEX('файл остатки'!$A$5:$CX$265,MATCH($C$1,'файл остатки'!$A$5:$A$228,0),MATCH($B110,'файл остатки'!$A$5:$CX$5,0)),AY110+AZ110-BA110-BC110)</f>
        <v>#N/A</v>
      </c>
      <c r="BF110" s="230"/>
      <c r="BG110" s="229"/>
      <c r="BH110" s="220"/>
      <c r="BI110" s="247" t="e">
        <f>IF(ISERROR(INDEX('файл остатки'!$A$5:$CX$265,MATCH(BI$2,'файл остатки'!$A$5:$A$228,0),MATCH($B110,'файл остатки'!$A$5:$CX$5,0))),INDEX('файл остатки'!$A$100:$CX$265,MATCH(BG$3,'файл остатки'!$A$100:$A$228,0),MATCH($B110,'файл остатки'!$A$5:$CX$5,0)),INDEX('файл остатки'!$A$5:$CX$265,MATCH(BI$2,'файл остатки'!$A$5:$A$228,0),MATCH($B110,'файл остатки'!$A$5:$CX$5,0)))</f>
        <v>#N/A</v>
      </c>
      <c r="BJ110" s="225" t="e">
        <f>INDEX('файл остатки'!$A$5:$CX$265,MATCH($H$1,'файл остатки'!$A$5:$A$228,0),MATCH($B110,'файл остатки'!$A$5:$CX$5,0))</f>
        <v>#N/A</v>
      </c>
      <c r="BK110" s="225" t="e">
        <f t="shared" si="12"/>
        <v>#N/A</v>
      </c>
      <c r="BL110" s="254" t="e">
        <f>IF(BG$3='файл остатки'!$B$1,INDEX('файл остатки'!$A$5:$CX$265,MATCH($C$1,'файл остатки'!$A$5:$A$228,0),MATCH($B110,'файл остатки'!$A$5:$CX$5,0)),BE110+BF110-BG110-BI110)</f>
        <v>#N/A</v>
      </c>
      <c r="BM110" s="230"/>
      <c r="BN110" s="229" t="e">
        <f t="shared" si="13"/>
        <v>#N/A</v>
      </c>
      <c r="BO110" s="220"/>
      <c r="BP110" s="247" t="e">
        <f>IF(ISERROR(INDEX('файл остатки'!$A$5:$CX$265,MATCH(BP$2,'файл остатки'!$A$5:$A$228,0),MATCH($B110,'файл остатки'!$A$5:$CX$5,0))),INDEX('файл остатки'!$A$100:$CX$265,MATCH(BN$3,'файл остатки'!$A$100:$A$228,0),MATCH($B110,'файл остатки'!$A$5:$CX$5,0)),INDEX('файл остатки'!$A$5:$CX$265,MATCH(BP$2,'файл остатки'!$A$5:$A$228,0),MATCH($B110,'файл остатки'!$A$5:$CX$5,0)))</f>
        <v>#N/A</v>
      </c>
      <c r="BQ110" s="225" t="e">
        <f>INDEX('файл остатки'!$A$5:$CX$265,MATCH($H$1,'файл остатки'!$A$5:$A$228,0),MATCH($B110,'файл остатки'!$A$5:$CX$5,0))</f>
        <v>#N/A</v>
      </c>
      <c r="BR110" s="254" t="e">
        <f>IF(BN$3='файл остатки'!$B$1,INDEX('файл остатки'!$A$5:$CX$265,MATCH($C$1,'файл остатки'!$A$5:$A$228,0),MATCH($B110,'файл остатки'!$A$5:$CX$5,0)),BL110+BM110-BN110-BP110)</f>
        <v>#N/A</v>
      </c>
      <c r="BS110" s="230"/>
      <c r="BT110" s="229" t="e">
        <f t="shared" si="14"/>
        <v>#N/A</v>
      </c>
      <c r="BU110" s="220"/>
      <c r="BV110" s="247" t="e">
        <f>IF(ISERROR(INDEX('файл остатки'!$A$5:$CX$265,MATCH(BV$2,'файл остатки'!$A$5:$A$228,0),MATCH($B110,'файл остатки'!$A$5:$CX$5,0))),INDEX('файл остатки'!$A$100:$CX$265,MATCH(BT$3,'файл остатки'!$A$100:$A$228,0),MATCH($B110,'файл остатки'!$A$5:$CX$5,0)),INDEX('файл остатки'!$A$5:$CX$265,MATCH(BV$2,'файл остатки'!$A$5:$A$228,0),MATCH($B110,'файл остатки'!$A$5:$CX$5,0)))</f>
        <v>#N/A</v>
      </c>
      <c r="BW110" s="225" t="e">
        <f>INDEX('файл остатки'!$A$5:$CX$265,MATCH($H$1,'файл остатки'!$A$5:$A$228,0),MATCH($B110,'файл остатки'!$A$5:$CX$5,0))</f>
        <v>#N/A</v>
      </c>
      <c r="BX110" s="254" t="e">
        <f>IF(BT$3='файл остатки'!$B$1,INDEX('файл остатки'!$A$5:$CX$265,MATCH($C$1,'файл остатки'!$A$5:$A$228,0),MATCH($B110,'файл остатки'!$A$5:$CX$5,0)),BR110+BS110-BT110-BV110)</f>
        <v>#N/A</v>
      </c>
      <c r="BY110" s="230"/>
      <c r="BZ110" s="229" t="e">
        <f t="shared" si="15"/>
        <v>#N/A</v>
      </c>
      <c r="CA110" s="220"/>
      <c r="CB110" s="247" t="e">
        <f>IF(ISERROR(INDEX('файл остатки'!$A$5:$CX$265,MATCH(CB$2,'файл остатки'!$A$5:$A$228,0),MATCH($B110,'файл остатки'!$A$5:$CX$5,0))),INDEX('файл остатки'!$A$100:$CX$265,MATCH(BZ$3,'файл остатки'!$A$100:$A$228,0),MATCH($B110,'файл остатки'!$A$5:$CX$5,0)),INDEX('файл остатки'!$A$5:$CX$265,MATCH(CB$2,'файл остатки'!$A$5:$A$228,0),MATCH($B110,'файл остатки'!$A$5:$CX$5,0)))</f>
        <v>#N/A</v>
      </c>
      <c r="CC110" s="225" t="e">
        <f>INDEX('файл остатки'!$A$5:$CX$265,MATCH($H$1,'файл остатки'!$A$5:$A$228,0),MATCH($B110,'файл остатки'!$A$5:$CX$5,0))</f>
        <v>#N/A</v>
      </c>
      <c r="CD110" s="254" t="e">
        <f>IF(BZ$3='файл остатки'!$B$1,INDEX('файл остатки'!$A$5:$CX$265,MATCH($C$1,'файл остатки'!$A$5:$A$228,0),MATCH($B110,'файл остатки'!$A$5:$CX$5,0)),BX110+BY110-BZ110-CB110)</f>
        <v>#N/A</v>
      </c>
      <c r="CE110" s="230"/>
      <c r="CH110" s="229">
        <f t="shared" si="16"/>
        <v>-2250</v>
      </c>
      <c r="CI110" s="220"/>
      <c r="CJ110" s="229" t="e">
        <f t="shared" si="17"/>
        <v>#N/A</v>
      </c>
      <c r="CK110" s="220"/>
      <c r="CO110" s="235" t="e">
        <f>+INDEX('файл остатки'!$A$5:$CX$265,MATCH(CO$2,'файл остатки'!$A$5:$A$228,0),MATCH($B110,'файл остатки'!$A$5:$CX$5,0))</f>
        <v>#N/A</v>
      </c>
    </row>
    <row r="111" spans="1:93" ht="24" customHeight="1">
      <c r="A111" s="201" t="s">
        <v>88</v>
      </c>
      <c r="B111" s="213" t="s">
        <v>96</v>
      </c>
      <c r="C111" s="257">
        <f>INDEX('файл остатки'!$A$5:$CX$265,MATCH($C$1,'файл остатки'!$A$5:$A$228,0),MATCH(B111,'файл остатки'!$A$5:$CX$5,0))</f>
        <v>0</v>
      </c>
      <c r="D111" s="261"/>
      <c r="E111" s="229"/>
      <c r="F111" s="220"/>
      <c r="G111" s="247" t="e">
        <f>IF(ISERROR(INDEX('файл остатки'!$A$5:$CX$265,MATCH(G$2,'файл остатки'!$A$5:$A$228,0),MATCH($B111,'файл остатки'!$A$5:$CX$5,0))),INDEX('файл остатки'!$A$100:$CX$265,MATCH(E$3,'файл остатки'!$A$100:$A$228,0),MATCH($B111,'файл остатки'!$A$5:$CX$5,0)),INDEX('файл остатки'!$A$5:$CX$265,MATCH(G$2,'файл остатки'!$A$5:$A$228,0),MATCH($B111,'файл остатки'!$A$5:$CX$5,0)))</f>
        <v>#N/A</v>
      </c>
      <c r="H111" s="225">
        <f>INDEX('файл остатки'!$A$5:$CX$265,MATCH($H$1,'файл остатки'!$A$5:$A$228,0),MATCH($B111,'файл остатки'!$A$5:$CX$5,0))</f>
        <v>31.5</v>
      </c>
      <c r="I111" s="254" t="e">
        <f>IF(E$3='файл остатки'!$B$1,INDEX('файл остатки'!$A$5:$CX$265,MATCH($C$1,'файл остатки'!$A$5:$A$228,0),MATCH($B111,'файл остатки'!$A$5:$CX$5,0)),C111+D111-E111-G111)</f>
        <v>#N/A</v>
      </c>
      <c r="J111" s="230"/>
      <c r="K111" s="229"/>
      <c r="L111" s="220"/>
      <c r="M111" s="247" t="e">
        <f>IF(ISERROR(INDEX('файл остатки'!$A$5:$CX$265,MATCH(M$2,'файл остатки'!$A$5:$A$228,0),MATCH($B111,'файл остатки'!$A$5:$CX$5,0))),INDEX('файл остатки'!$A$100:$CX$265,MATCH(K$3,'файл остатки'!$A$100:$A$228,0),MATCH($B111,'файл остатки'!$A$5:$CX$5,0)),INDEX('файл остатки'!$A$5:$CX$265,MATCH(M$2,'файл остатки'!$A$5:$A$228,0),MATCH($B111,'файл остатки'!$A$5:$CX$5,0)))</f>
        <v>#N/A</v>
      </c>
      <c r="N111" s="225">
        <f>INDEX('файл остатки'!$A$5:$CX$265,MATCH($H$1,'файл остатки'!$A$5:$A$228,0),MATCH($B111,'файл остатки'!$A$5:$CX$5,0))</f>
        <v>31.5</v>
      </c>
      <c r="O111" s="254" t="e">
        <f>IF(K$3='файл остатки'!$B$1,INDEX('файл остатки'!$A$5:$CX$265,MATCH($C$1,'файл остатки'!$A$5:$A$228,0),MATCH($B111,'файл остатки'!$A$5:$CX$5,0)),I111+J111-K111-M111)</f>
        <v>#N/A</v>
      </c>
      <c r="P111" s="230"/>
      <c r="Q111" s="229"/>
      <c r="R111" s="220"/>
      <c r="S111" s="247" t="e">
        <f>IF(ISERROR(INDEX('файл остатки'!$A$5:$CX$265,MATCH(S$2,'файл остатки'!$A$5:$A$228,0),MATCH($B111,'файл остатки'!$A$5:$CX$5,0))),INDEX('файл остатки'!$A$100:$CX$265,MATCH(Q$3,'файл остатки'!$A$100:$A$228,0),MATCH($B111,'файл остатки'!$A$5:$CX$5,0)),INDEX('файл остатки'!$A$5:$CX$265,MATCH(S$2,'файл остатки'!$A$5:$A$228,0),MATCH($B111,'файл остатки'!$A$5:$CX$5,0)))</f>
        <v>#N/A</v>
      </c>
      <c r="T111" s="225">
        <f>INDEX('файл остатки'!$A$5:$CX$265,MATCH($H$1,'файл остатки'!$A$5:$A$228,0),MATCH($B111,'файл остатки'!$A$5:$CX$5,0))</f>
        <v>31.5</v>
      </c>
      <c r="U111" s="254" t="e">
        <f>IF(Q$3='файл остатки'!$B$1,INDEX('файл остатки'!$A$5:$CX$265,MATCH($C$1,'файл остатки'!$A$5:$A$228,0),MATCH($B111,'файл остатки'!$A$5:$CX$5,0)),O111+P111-Q111-S111)</f>
        <v>#N/A</v>
      </c>
      <c r="V111" s="230"/>
      <c r="W111" s="229"/>
      <c r="X111" s="220"/>
      <c r="Y111" s="247" t="e">
        <f>IF(ISERROR(INDEX('файл остатки'!$A$5:$CX$265,MATCH(Y$2,'файл остатки'!$A$5:$A$228,0),MATCH($B111,'файл остатки'!$A$5:$CX$5,0))),INDEX('файл остатки'!$A$100:$CX$265,MATCH(W$3,'файл остатки'!$A$100:$A$228,0),MATCH($B111,'файл остатки'!$A$5:$CX$5,0)),INDEX('файл остатки'!$A$5:$CX$265,MATCH(Y$2,'файл остатки'!$A$5:$A$228,0),MATCH($B111,'файл остатки'!$A$5:$CX$5,0)))</f>
        <v>#N/A</v>
      </c>
      <c r="Z111" s="225">
        <f>INDEX('файл остатки'!$A$5:$CX$265,MATCH($H$1,'файл остатки'!$A$5:$A$228,0),MATCH($B111,'файл остатки'!$A$5:$CX$5,0))</f>
        <v>31.5</v>
      </c>
      <c r="AA111" s="254" t="e">
        <f>IF(W$3='файл остатки'!$B$1,INDEX('файл остатки'!$A$5:$CX$265,MATCH($C$1,'файл остатки'!$A$5:$A$228,0),MATCH($B111,'файл остатки'!$A$5:$CX$5,0)),U111+V111-W111-Y111)</f>
        <v>#N/A</v>
      </c>
      <c r="AB111" s="230"/>
      <c r="AC111" s="229"/>
      <c r="AD111" s="220"/>
      <c r="AE111" s="247" t="e">
        <f>IF(ISERROR(INDEX('файл остатки'!$A$5:$CX$265,MATCH(AE$2,'файл остатки'!$A$5:$A$228,0),MATCH($B111,'файл остатки'!$A$5:$CX$5,0))),INDEX('файл остатки'!$A$100:$CX$265,MATCH(AC$3,'файл остатки'!$A$100:$A$228,0),MATCH($B111,'файл остатки'!$A$5:$CX$5,0)),INDEX('файл остатки'!$A$5:$CX$265,MATCH(AE$2,'файл остатки'!$A$5:$A$228,0),MATCH($B111,'файл остатки'!$A$5:$CX$5,0)))</f>
        <v>#N/A</v>
      </c>
      <c r="AF111" s="225">
        <f>INDEX('файл остатки'!$A$5:$CX$265,MATCH($H$1,'файл остатки'!$A$5:$A$228,0),MATCH($B111,'файл остатки'!$A$5:$CX$5,0))</f>
        <v>31.5</v>
      </c>
      <c r="AG111" s="254" t="e">
        <f>IF(AC$3='файл остатки'!$B$1,INDEX('файл остатки'!$A$5:$CX$265,MATCH($C$1,'файл остатки'!$A$5:$A$228,0),MATCH($B111,'файл остатки'!$A$5:$CX$5,0)),AA111+AB111-AC111-AE111)</f>
        <v>#N/A</v>
      </c>
      <c r="AH111" s="230"/>
      <c r="AI111" s="229"/>
      <c r="AJ111" s="220"/>
      <c r="AK111" s="247" t="e">
        <f>IF(ISERROR(INDEX('файл остатки'!$A$5:$CX$265,MATCH(AK$2,'файл остатки'!$A$5:$A$228,0),MATCH($B111,'файл остатки'!$A$5:$CX$5,0))),INDEX('файл остатки'!$A$100:$CX$265,MATCH(AI$3,'файл остатки'!$A$100:$A$228,0),MATCH($B111,'файл остатки'!$A$5:$CX$5,0)),INDEX('файл остатки'!$A$5:$CX$265,MATCH(AK$2,'файл остатки'!$A$5:$A$228,0),MATCH($B111,'файл остатки'!$A$5:$CX$5,0)))</f>
        <v>#N/A</v>
      </c>
      <c r="AL111" s="225">
        <f>INDEX('файл остатки'!$A$5:$CX$265,MATCH($H$1,'файл остатки'!$A$5:$A$228,0),MATCH($B111,'файл остатки'!$A$5:$CX$5,0))</f>
        <v>31.5</v>
      </c>
      <c r="AM111" s="254" t="e">
        <f>IF(AI$3='файл остатки'!$B$1,INDEX('файл остатки'!$A$5:$CX$265,MATCH($C$1,'файл остатки'!$A$5:$A$228,0),MATCH($B111,'файл остатки'!$A$5:$CX$5,0)),AG111+AH111-AI111-AK111)</f>
        <v>#N/A</v>
      </c>
      <c r="AN111" s="230"/>
      <c r="AO111" s="229"/>
      <c r="AP111" s="220"/>
      <c r="AQ111" s="247" t="e">
        <f>IF(ISERROR(INDEX('файл остатки'!$A$5:$CX$265,MATCH(AQ$2,'файл остатки'!$A$5:$A$228,0),MATCH($B111,'файл остатки'!$A$5:$CX$5,0))),INDEX('файл остатки'!$A$100:$CX$265,MATCH(AO$3,'файл остатки'!$A$100:$A$228,0),MATCH($B111,'файл остатки'!$A$5:$CX$5,0)),INDEX('файл остатки'!$A$5:$CX$265,MATCH(AQ$2,'файл остатки'!$A$5:$A$228,0),MATCH($B111,'файл остатки'!$A$5:$CX$5,0)))</f>
        <v>#N/A</v>
      </c>
      <c r="AR111" s="225">
        <f>INDEX('файл остатки'!$A$5:$CX$265,MATCH($H$1,'файл остатки'!$A$5:$A$228,0),MATCH($B111,'файл остатки'!$A$5:$CX$5,0))</f>
        <v>31.5</v>
      </c>
      <c r="AS111" s="254" t="e">
        <f>IF(AO$3='файл остатки'!$B$1,INDEX('файл остатки'!$A$5:$CX$265,MATCH($C$1,'файл остатки'!$A$5:$A$228,0),MATCH($B111,'файл остатки'!$A$5:$CX$5,0)),AM111+AN111-AO111-AQ111)</f>
        <v>#N/A</v>
      </c>
      <c r="AT111" s="230"/>
      <c r="AU111" s="229"/>
      <c r="AV111" s="220"/>
      <c r="AW111" s="247" t="e">
        <f>IF(ISERROR(INDEX('файл остатки'!$A$5:$CX$265,MATCH(AW$2,'файл остатки'!$A$5:$A$228,0),MATCH($B111,'файл остатки'!$A$5:$CX$5,0))),INDEX('файл остатки'!$A$100:$CX$265,MATCH(AU$3,'файл остатки'!$A$100:$A$228,0),MATCH($B111,'файл остатки'!$A$5:$CX$5,0)),INDEX('файл остатки'!$A$5:$CX$265,MATCH(AW$2,'файл остатки'!$A$5:$A$228,0),MATCH($B111,'файл остатки'!$A$5:$CX$5,0)))</f>
        <v>#N/A</v>
      </c>
      <c r="AX111" s="225">
        <f>INDEX('файл остатки'!$A$5:$CX$265,MATCH($H$1,'файл остатки'!$A$5:$A$228,0),MATCH($B111,'файл остатки'!$A$5:$CX$5,0))</f>
        <v>31.5</v>
      </c>
      <c r="AY111" s="254" t="e">
        <f>IF(AU$3='файл остатки'!$B$1,INDEX('файл остатки'!$A$5:$CX$265,MATCH($C$1,'файл остатки'!$A$5:$A$228,0),MATCH($B111,'файл остатки'!$A$5:$CX$5,0)),AS111+AT111-AU111-AW111)</f>
        <v>#N/A</v>
      </c>
      <c r="AZ111" s="230"/>
      <c r="BA111" s="229"/>
      <c r="BB111" s="220"/>
      <c r="BC111" s="247" t="e">
        <f>IF(ISERROR(INDEX('файл остатки'!$A$5:$CX$265,MATCH(BC$2,'файл остатки'!$A$5:$A$228,0),MATCH($B111,'файл остатки'!$A$5:$CX$5,0))),INDEX('файл остатки'!$A$100:$CX$265,MATCH(BA$3,'файл остатки'!$A$100:$A$228,0),MATCH($B111,'файл остатки'!$A$5:$CX$5,0)),INDEX('файл остатки'!$A$5:$CX$265,MATCH(BC$2,'файл остатки'!$A$5:$A$228,0),MATCH($B111,'файл остатки'!$A$5:$CX$5,0)))</f>
        <v>#N/A</v>
      </c>
      <c r="BD111" s="225">
        <f>INDEX('файл остатки'!$A$5:$CX$265,MATCH($H$1,'файл остатки'!$A$5:$A$228,0),MATCH($B111,'файл остатки'!$A$5:$CX$5,0))</f>
        <v>31.5</v>
      </c>
      <c r="BE111" s="254" t="e">
        <f>IF(BA$3='файл остатки'!$B$1,INDEX('файл остатки'!$A$5:$CX$265,MATCH($C$1,'файл остатки'!$A$5:$A$228,0),MATCH($B111,'файл остатки'!$A$5:$CX$5,0)),AY111+AZ111-BA111-BC111)</f>
        <v>#N/A</v>
      </c>
      <c r="BF111" s="230"/>
      <c r="BG111" s="229"/>
      <c r="BH111" s="220"/>
      <c r="BI111" s="247" t="e">
        <f>IF(ISERROR(INDEX('файл остатки'!$A$5:$CX$265,MATCH(BI$2,'файл остатки'!$A$5:$A$228,0),MATCH($B111,'файл остатки'!$A$5:$CX$5,0))),INDEX('файл остатки'!$A$100:$CX$265,MATCH(BG$3,'файл остатки'!$A$100:$A$228,0),MATCH($B111,'файл остатки'!$A$5:$CX$5,0)),INDEX('файл остатки'!$A$5:$CX$265,MATCH(BI$2,'файл остатки'!$A$5:$A$228,0),MATCH($B111,'файл остатки'!$A$5:$CX$5,0)))</f>
        <v>#N/A</v>
      </c>
      <c r="BJ111" s="225">
        <f>INDEX('файл остатки'!$A$5:$CX$265,MATCH($H$1,'файл остатки'!$A$5:$A$228,0),MATCH($B111,'файл остатки'!$A$5:$CX$5,0))</f>
        <v>31.5</v>
      </c>
      <c r="BK111" s="225" t="e">
        <f t="shared" si="12"/>
        <v>#N/A</v>
      </c>
      <c r="BL111" s="254" t="e">
        <f>IF(BG$3='файл остатки'!$B$1,INDEX('файл остатки'!$A$5:$CX$265,MATCH($C$1,'файл остатки'!$A$5:$A$228,0),MATCH($B111,'файл остатки'!$A$5:$CX$5,0)),BE111+BF111-BG111-BI111)</f>
        <v>#N/A</v>
      </c>
      <c r="BM111" s="230"/>
      <c r="BN111" s="229">
        <f t="shared" si="13"/>
        <v>-20</v>
      </c>
      <c r="BO111" s="220"/>
      <c r="BP111" s="247">
        <f>IF(ISERROR(INDEX('файл остатки'!$A$5:$CX$265,MATCH(BP$2,'файл остатки'!$A$5:$A$228,0),MATCH($B111,'файл остатки'!$A$5:$CX$5,0))),INDEX('файл остатки'!$A$100:$CX$265,MATCH(BN$3,'файл остатки'!$A$100:$A$228,0),MATCH($B111,'файл остатки'!$A$5:$CX$5,0)),INDEX('файл остатки'!$A$5:$CX$265,MATCH(BP$2,'файл остатки'!$A$5:$A$228,0),MATCH($B111,'файл остатки'!$A$5:$CX$5,0)))</f>
        <v>20</v>
      </c>
      <c r="BQ111" s="225">
        <f>INDEX('файл остатки'!$A$5:$CX$265,MATCH($H$1,'файл остатки'!$A$5:$A$228,0),MATCH($B111,'файл остатки'!$A$5:$CX$5,0))</f>
        <v>31.5</v>
      </c>
      <c r="BR111" s="254" t="e">
        <f>IF(BN$3='файл остатки'!$B$1,INDEX('файл остатки'!$A$5:$CX$265,MATCH($C$1,'файл остатки'!$A$5:$A$228,0),MATCH($B111,'файл остатки'!$A$5:$CX$5,0)),BL111+BM111-BN111-BP111)</f>
        <v>#N/A</v>
      </c>
      <c r="BS111" s="230"/>
      <c r="BT111" s="229">
        <f t="shared" si="14"/>
        <v>-20</v>
      </c>
      <c r="BU111" s="220"/>
      <c r="BV111" s="247">
        <f>IF(ISERROR(INDEX('файл остатки'!$A$5:$CX$265,MATCH(BV$2,'файл остатки'!$A$5:$A$228,0),MATCH($B111,'файл остатки'!$A$5:$CX$5,0))),INDEX('файл остатки'!$A$100:$CX$265,MATCH(BT$3,'файл остатки'!$A$100:$A$228,0),MATCH($B111,'файл остатки'!$A$5:$CX$5,0)),INDEX('файл остатки'!$A$5:$CX$265,MATCH(BV$2,'файл остатки'!$A$5:$A$228,0),MATCH($B111,'файл остатки'!$A$5:$CX$5,0)))</f>
        <v>20</v>
      </c>
      <c r="BW111" s="225">
        <f>INDEX('файл остатки'!$A$5:$CX$265,MATCH($H$1,'файл остатки'!$A$5:$A$228,0),MATCH($B111,'файл остатки'!$A$5:$CX$5,0))</f>
        <v>31.5</v>
      </c>
      <c r="BX111" s="254" t="e">
        <f>IF(BT$3='файл остатки'!$B$1,INDEX('файл остатки'!$A$5:$CX$265,MATCH($C$1,'файл остатки'!$A$5:$A$228,0),MATCH($B111,'файл остатки'!$A$5:$CX$5,0)),BR111+BS111-BT111-BV111)</f>
        <v>#N/A</v>
      </c>
      <c r="BY111" s="230"/>
      <c r="BZ111" s="229">
        <f t="shared" si="15"/>
        <v>-20</v>
      </c>
      <c r="CA111" s="220"/>
      <c r="CB111" s="247">
        <f>IF(ISERROR(INDEX('файл остатки'!$A$5:$CX$265,MATCH(CB$2,'файл остатки'!$A$5:$A$228,0),MATCH($B111,'файл остатки'!$A$5:$CX$5,0))),INDEX('файл остатки'!$A$100:$CX$265,MATCH(BZ$3,'файл остатки'!$A$100:$A$228,0),MATCH($B111,'файл остатки'!$A$5:$CX$5,0)),INDEX('файл остатки'!$A$5:$CX$265,MATCH(CB$2,'файл остатки'!$A$5:$A$228,0),MATCH($B111,'файл остатки'!$A$5:$CX$5,0)))</f>
        <v>20</v>
      </c>
      <c r="CC111" s="225">
        <f>INDEX('файл остатки'!$A$5:$CX$265,MATCH($H$1,'файл остатки'!$A$5:$A$228,0),MATCH($B111,'файл остатки'!$A$5:$CX$5,0))</f>
        <v>31.5</v>
      </c>
      <c r="CD111" s="254" t="e">
        <f>IF(BZ$3='файл остатки'!$B$1,INDEX('файл остатки'!$A$5:$CX$265,MATCH($C$1,'файл остатки'!$A$5:$A$228,0),MATCH($B111,'файл остатки'!$A$5:$CX$5,0)),BX111+BY111-BZ111-CB111)</f>
        <v>#N/A</v>
      </c>
      <c r="CE111" s="230"/>
      <c r="CH111" s="229">
        <f t="shared" si="16"/>
        <v>0</v>
      </c>
      <c r="CI111" s="220"/>
      <c r="CJ111" s="229" t="e">
        <f t="shared" si="17"/>
        <v>#N/A</v>
      </c>
      <c r="CK111" s="220"/>
      <c r="CO111" s="235">
        <f>+INDEX('файл остатки'!$A$5:$CX$265,MATCH(CO$2,'файл остатки'!$A$5:$A$228,0),MATCH($B111,'файл остатки'!$A$5:$CX$5,0))</f>
        <v>6</v>
      </c>
    </row>
    <row r="112" spans="1:93" ht="24" customHeight="1">
      <c r="A112" s="201" t="s">
        <v>85</v>
      </c>
      <c r="B112" s="213" t="s">
        <v>109</v>
      </c>
      <c r="C112" s="257" t="e">
        <f>INDEX('файл остатки'!$A$5:$CX$265,MATCH($C$1,'файл остатки'!$A$5:$A$228,0),MATCH(B112,'файл остатки'!$A$5:$CX$5,0))</f>
        <v>#N/A</v>
      </c>
      <c r="D112" s="261"/>
      <c r="E112" s="229"/>
      <c r="F112" s="220"/>
      <c r="G112" s="247" t="e">
        <f>IF(ISERROR(INDEX('файл остатки'!$A$5:$CX$265,MATCH(G$2,'файл остатки'!$A$5:$A$228,0),MATCH($B112,'файл остатки'!$A$5:$CX$5,0))),INDEX('файл остатки'!$A$100:$CX$265,MATCH(E$3,'файл остатки'!$A$100:$A$228,0),MATCH($B112,'файл остатки'!$A$5:$CX$5,0)),INDEX('файл остатки'!$A$5:$CX$265,MATCH(G$2,'файл остатки'!$A$5:$A$228,0),MATCH($B112,'файл остатки'!$A$5:$CX$5,0)))</f>
        <v>#N/A</v>
      </c>
      <c r="H112" s="225" t="e">
        <f>INDEX('файл остатки'!$A$5:$CX$265,MATCH($H$1,'файл остатки'!$A$5:$A$228,0),MATCH($B112,'файл остатки'!$A$5:$CX$5,0))</f>
        <v>#N/A</v>
      </c>
      <c r="I112" s="254" t="e">
        <f>IF(E$3='файл остатки'!$B$1,INDEX('файл остатки'!$A$5:$CX$265,MATCH($C$1,'файл остатки'!$A$5:$A$228,0),MATCH($B112,'файл остатки'!$A$5:$CX$5,0)),C112+D112-E112-G112)</f>
        <v>#N/A</v>
      </c>
      <c r="J112" s="230"/>
      <c r="K112" s="229"/>
      <c r="L112" s="220"/>
      <c r="M112" s="247" t="e">
        <f>IF(ISERROR(INDEX('файл остатки'!$A$5:$CX$265,MATCH(M$2,'файл остатки'!$A$5:$A$228,0),MATCH($B112,'файл остатки'!$A$5:$CX$5,0))),INDEX('файл остатки'!$A$100:$CX$265,MATCH(K$3,'файл остатки'!$A$100:$A$228,0),MATCH($B112,'файл остатки'!$A$5:$CX$5,0)),INDEX('файл остатки'!$A$5:$CX$265,MATCH(M$2,'файл остатки'!$A$5:$A$228,0),MATCH($B112,'файл остатки'!$A$5:$CX$5,0)))</f>
        <v>#N/A</v>
      </c>
      <c r="N112" s="225" t="e">
        <f>INDEX('файл остатки'!$A$5:$CX$265,MATCH($H$1,'файл остатки'!$A$5:$A$228,0),MATCH($B112,'файл остатки'!$A$5:$CX$5,0))</f>
        <v>#N/A</v>
      </c>
      <c r="O112" s="254" t="e">
        <f>IF(K$3='файл остатки'!$B$1,INDEX('файл остатки'!$A$5:$CX$265,MATCH($C$1,'файл остатки'!$A$5:$A$228,0),MATCH($B112,'файл остатки'!$A$5:$CX$5,0)),I112+J112-K112-M112)</f>
        <v>#N/A</v>
      </c>
      <c r="P112" s="230"/>
      <c r="Q112" s="229"/>
      <c r="R112" s="220"/>
      <c r="S112" s="247" t="e">
        <f>IF(ISERROR(INDEX('файл остатки'!$A$5:$CX$265,MATCH(S$2,'файл остатки'!$A$5:$A$228,0),MATCH($B112,'файл остатки'!$A$5:$CX$5,0))),INDEX('файл остатки'!$A$100:$CX$265,MATCH(Q$3,'файл остатки'!$A$100:$A$228,0),MATCH($B112,'файл остатки'!$A$5:$CX$5,0)),INDEX('файл остатки'!$A$5:$CX$265,MATCH(S$2,'файл остатки'!$A$5:$A$228,0),MATCH($B112,'файл остатки'!$A$5:$CX$5,0)))</f>
        <v>#N/A</v>
      </c>
      <c r="T112" s="225" t="e">
        <f>INDEX('файл остатки'!$A$5:$CX$265,MATCH($H$1,'файл остатки'!$A$5:$A$228,0),MATCH($B112,'файл остатки'!$A$5:$CX$5,0))</f>
        <v>#N/A</v>
      </c>
      <c r="U112" s="254" t="e">
        <f>IF(Q$3='файл остатки'!$B$1,INDEX('файл остатки'!$A$5:$CX$265,MATCH($C$1,'файл остатки'!$A$5:$A$228,0),MATCH($B112,'файл остатки'!$A$5:$CX$5,0)),O112+P112-Q112-S112)</f>
        <v>#N/A</v>
      </c>
      <c r="V112" s="230"/>
      <c r="W112" s="229"/>
      <c r="X112" s="220"/>
      <c r="Y112" s="247" t="e">
        <f>IF(ISERROR(INDEX('файл остатки'!$A$5:$CX$265,MATCH(Y$2,'файл остатки'!$A$5:$A$228,0),MATCH($B112,'файл остатки'!$A$5:$CX$5,0))),INDEX('файл остатки'!$A$100:$CX$265,MATCH(W$3,'файл остатки'!$A$100:$A$228,0),MATCH($B112,'файл остатки'!$A$5:$CX$5,0)),INDEX('файл остатки'!$A$5:$CX$265,MATCH(Y$2,'файл остатки'!$A$5:$A$228,0),MATCH($B112,'файл остатки'!$A$5:$CX$5,0)))</f>
        <v>#N/A</v>
      </c>
      <c r="Z112" s="225" t="e">
        <f>INDEX('файл остатки'!$A$5:$CX$265,MATCH($H$1,'файл остатки'!$A$5:$A$228,0),MATCH($B112,'файл остатки'!$A$5:$CX$5,0))</f>
        <v>#N/A</v>
      </c>
      <c r="AA112" s="254" t="e">
        <f>IF(W$3='файл остатки'!$B$1,INDEX('файл остатки'!$A$5:$CX$265,MATCH($C$1,'файл остатки'!$A$5:$A$228,0),MATCH($B112,'файл остатки'!$A$5:$CX$5,0)),U112+V112-W112-Y112)</f>
        <v>#N/A</v>
      </c>
      <c r="AB112" s="230"/>
      <c r="AC112" s="229"/>
      <c r="AD112" s="220"/>
      <c r="AE112" s="247" t="e">
        <f>IF(ISERROR(INDEX('файл остатки'!$A$5:$CX$265,MATCH(AE$2,'файл остатки'!$A$5:$A$228,0),MATCH($B112,'файл остатки'!$A$5:$CX$5,0))),INDEX('файл остатки'!$A$100:$CX$265,MATCH(AC$3,'файл остатки'!$A$100:$A$228,0),MATCH($B112,'файл остатки'!$A$5:$CX$5,0)),INDEX('файл остатки'!$A$5:$CX$265,MATCH(AE$2,'файл остатки'!$A$5:$A$228,0),MATCH($B112,'файл остатки'!$A$5:$CX$5,0)))</f>
        <v>#N/A</v>
      </c>
      <c r="AF112" s="225" t="e">
        <f>INDEX('файл остатки'!$A$5:$CX$265,MATCH($H$1,'файл остатки'!$A$5:$A$228,0),MATCH($B112,'файл остатки'!$A$5:$CX$5,0))</f>
        <v>#N/A</v>
      </c>
      <c r="AG112" s="254" t="e">
        <f>IF(AC$3='файл остатки'!$B$1,INDEX('файл остатки'!$A$5:$CX$265,MATCH($C$1,'файл остатки'!$A$5:$A$228,0),MATCH($B112,'файл остатки'!$A$5:$CX$5,0)),AA112+AB112-AC112-AE112)</f>
        <v>#N/A</v>
      </c>
      <c r="AH112" s="230"/>
      <c r="AI112" s="229"/>
      <c r="AJ112" s="220"/>
      <c r="AK112" s="247" t="e">
        <f>IF(ISERROR(INDEX('файл остатки'!$A$5:$CX$265,MATCH(AK$2,'файл остатки'!$A$5:$A$228,0),MATCH($B112,'файл остатки'!$A$5:$CX$5,0))),INDEX('файл остатки'!$A$100:$CX$265,MATCH(AI$3,'файл остатки'!$A$100:$A$228,0),MATCH($B112,'файл остатки'!$A$5:$CX$5,0)),INDEX('файл остатки'!$A$5:$CX$265,MATCH(AK$2,'файл остатки'!$A$5:$A$228,0),MATCH($B112,'файл остатки'!$A$5:$CX$5,0)))</f>
        <v>#N/A</v>
      </c>
      <c r="AL112" s="225" t="e">
        <f>INDEX('файл остатки'!$A$5:$CX$265,MATCH($H$1,'файл остатки'!$A$5:$A$228,0),MATCH($B112,'файл остатки'!$A$5:$CX$5,0))</f>
        <v>#N/A</v>
      </c>
      <c r="AM112" s="254" t="e">
        <f>IF(AI$3='файл остатки'!$B$1,INDEX('файл остатки'!$A$5:$CX$265,MATCH($C$1,'файл остатки'!$A$5:$A$228,0),MATCH($B112,'файл остатки'!$A$5:$CX$5,0)),AG112+AH112-AI112-AK112)</f>
        <v>#N/A</v>
      </c>
      <c r="AN112" s="230"/>
      <c r="AO112" s="229"/>
      <c r="AP112" s="220"/>
      <c r="AQ112" s="247" t="e">
        <f>IF(ISERROR(INDEX('файл остатки'!$A$5:$CX$265,MATCH(AQ$2,'файл остатки'!$A$5:$A$228,0),MATCH($B112,'файл остатки'!$A$5:$CX$5,0))),INDEX('файл остатки'!$A$100:$CX$265,MATCH(AO$3,'файл остатки'!$A$100:$A$228,0),MATCH($B112,'файл остатки'!$A$5:$CX$5,0)),INDEX('файл остатки'!$A$5:$CX$265,MATCH(AQ$2,'файл остатки'!$A$5:$A$228,0),MATCH($B112,'файл остатки'!$A$5:$CX$5,0)))</f>
        <v>#N/A</v>
      </c>
      <c r="AR112" s="225" t="e">
        <f>INDEX('файл остатки'!$A$5:$CX$265,MATCH($H$1,'файл остатки'!$A$5:$A$228,0),MATCH($B112,'файл остатки'!$A$5:$CX$5,0))</f>
        <v>#N/A</v>
      </c>
      <c r="AS112" s="254" t="e">
        <f>IF(AO$3='файл остатки'!$B$1,INDEX('файл остатки'!$A$5:$CX$265,MATCH($C$1,'файл остатки'!$A$5:$A$228,0),MATCH($B112,'файл остатки'!$A$5:$CX$5,0)),AM112+AN112-AO112-AQ112)</f>
        <v>#N/A</v>
      </c>
      <c r="AT112" s="230"/>
      <c r="AU112" s="229">
        <v>-450</v>
      </c>
      <c r="AV112" s="220"/>
      <c r="AW112" s="247" t="e">
        <f>IF(ISERROR(INDEX('файл остатки'!$A$5:$CX$265,MATCH(AW$2,'файл остатки'!$A$5:$A$228,0),MATCH($B112,'файл остатки'!$A$5:$CX$5,0))),INDEX('файл остатки'!$A$100:$CX$265,MATCH(AU$3,'файл остатки'!$A$100:$A$228,0),MATCH($B112,'файл остатки'!$A$5:$CX$5,0)),INDEX('файл остатки'!$A$5:$CX$265,MATCH(AW$2,'файл остатки'!$A$5:$A$228,0),MATCH($B112,'файл остатки'!$A$5:$CX$5,0)))</f>
        <v>#N/A</v>
      </c>
      <c r="AX112" s="225" t="e">
        <f>INDEX('файл остатки'!$A$5:$CX$265,MATCH($H$1,'файл остатки'!$A$5:$A$228,0),MATCH($B112,'файл остатки'!$A$5:$CX$5,0))</f>
        <v>#N/A</v>
      </c>
      <c r="AY112" s="254" t="e">
        <f>IF(AU$3='файл остатки'!$B$1,INDEX('файл остатки'!$A$5:$CX$265,MATCH($C$1,'файл остатки'!$A$5:$A$228,0),MATCH($B112,'файл остатки'!$A$5:$CX$5,0)),AS112+AT112-AU112-AW112)</f>
        <v>#N/A</v>
      </c>
      <c r="AZ112" s="230"/>
      <c r="BA112" s="229"/>
      <c r="BB112" s="220"/>
      <c r="BC112" s="247" t="e">
        <f>IF(ISERROR(INDEX('файл остатки'!$A$5:$CX$265,MATCH(BC$2,'файл остатки'!$A$5:$A$228,0),MATCH($B112,'файл остатки'!$A$5:$CX$5,0))),INDEX('файл остатки'!$A$100:$CX$265,MATCH(BA$3,'файл остатки'!$A$100:$A$228,0),MATCH($B112,'файл остатки'!$A$5:$CX$5,0)),INDEX('файл остатки'!$A$5:$CX$265,MATCH(BC$2,'файл остатки'!$A$5:$A$228,0),MATCH($B112,'файл остатки'!$A$5:$CX$5,0)))</f>
        <v>#N/A</v>
      </c>
      <c r="BD112" s="225" t="e">
        <f>INDEX('файл остатки'!$A$5:$CX$265,MATCH($H$1,'файл остатки'!$A$5:$A$228,0),MATCH($B112,'файл остатки'!$A$5:$CX$5,0))</f>
        <v>#N/A</v>
      </c>
      <c r="BE112" s="254" t="e">
        <f>IF(BA$3='файл остатки'!$B$1,INDEX('файл остатки'!$A$5:$CX$265,MATCH($C$1,'файл остатки'!$A$5:$A$228,0),MATCH($B112,'файл остатки'!$A$5:$CX$5,0)),AY112+AZ112-BA112-BC112)</f>
        <v>#N/A</v>
      </c>
      <c r="BF112" s="230"/>
      <c r="BG112" s="229"/>
      <c r="BH112" s="220"/>
      <c r="BI112" s="247" t="e">
        <f>IF(ISERROR(INDEX('файл остатки'!$A$5:$CX$265,MATCH(BI$2,'файл остатки'!$A$5:$A$228,0),MATCH($B112,'файл остатки'!$A$5:$CX$5,0))),INDEX('файл остатки'!$A$100:$CX$265,MATCH(BG$3,'файл остатки'!$A$100:$A$228,0),MATCH($B112,'файл остатки'!$A$5:$CX$5,0)),INDEX('файл остатки'!$A$5:$CX$265,MATCH(BI$2,'файл остатки'!$A$5:$A$228,0),MATCH($B112,'файл остатки'!$A$5:$CX$5,0)))</f>
        <v>#N/A</v>
      </c>
      <c r="BJ112" s="225" t="e">
        <f>INDEX('файл остатки'!$A$5:$CX$265,MATCH($H$1,'файл остатки'!$A$5:$A$228,0),MATCH($B112,'файл остатки'!$A$5:$CX$5,0))</f>
        <v>#N/A</v>
      </c>
      <c r="BK112" s="225" t="e">
        <f t="shared" si="12"/>
        <v>#N/A</v>
      </c>
      <c r="BL112" s="254" t="e">
        <f>IF(BG$3='файл остатки'!$B$1,INDEX('файл остатки'!$A$5:$CX$265,MATCH($C$1,'файл остатки'!$A$5:$A$228,0),MATCH($B112,'файл остатки'!$A$5:$CX$5,0)),BE112+BF112-BG112-BI112)</f>
        <v>#N/A</v>
      </c>
      <c r="BM112" s="230"/>
      <c r="BN112" s="229" t="e">
        <f t="shared" si="13"/>
        <v>#N/A</v>
      </c>
      <c r="BO112" s="220"/>
      <c r="BP112" s="247" t="e">
        <f>IF(ISERROR(INDEX('файл остатки'!$A$5:$CX$265,MATCH(BP$2,'файл остатки'!$A$5:$A$228,0),MATCH($B112,'файл остатки'!$A$5:$CX$5,0))),INDEX('файл остатки'!$A$100:$CX$265,MATCH(BN$3,'файл остатки'!$A$100:$A$228,0),MATCH($B112,'файл остатки'!$A$5:$CX$5,0)),INDEX('файл остатки'!$A$5:$CX$265,MATCH(BP$2,'файл остатки'!$A$5:$A$228,0),MATCH($B112,'файл остатки'!$A$5:$CX$5,0)))</f>
        <v>#N/A</v>
      </c>
      <c r="BQ112" s="225" t="e">
        <f>INDEX('файл остатки'!$A$5:$CX$265,MATCH($H$1,'файл остатки'!$A$5:$A$228,0),MATCH($B112,'файл остатки'!$A$5:$CX$5,0))</f>
        <v>#N/A</v>
      </c>
      <c r="BR112" s="254" t="e">
        <f>IF(BN$3='файл остатки'!$B$1,INDEX('файл остатки'!$A$5:$CX$265,MATCH($C$1,'файл остатки'!$A$5:$A$228,0),MATCH($B112,'файл остатки'!$A$5:$CX$5,0)),BL112+BM112-BN112-BP112)</f>
        <v>#N/A</v>
      </c>
      <c r="BS112" s="230"/>
      <c r="BT112" s="229" t="e">
        <f t="shared" si="14"/>
        <v>#N/A</v>
      </c>
      <c r="BU112" s="220"/>
      <c r="BV112" s="247" t="e">
        <f>IF(ISERROR(INDEX('файл остатки'!$A$5:$CX$265,MATCH(BV$2,'файл остатки'!$A$5:$A$228,0),MATCH($B112,'файл остатки'!$A$5:$CX$5,0))),INDEX('файл остатки'!$A$100:$CX$265,MATCH(BT$3,'файл остатки'!$A$100:$A$228,0),MATCH($B112,'файл остатки'!$A$5:$CX$5,0)),INDEX('файл остатки'!$A$5:$CX$265,MATCH(BV$2,'файл остатки'!$A$5:$A$228,0),MATCH($B112,'файл остатки'!$A$5:$CX$5,0)))</f>
        <v>#N/A</v>
      </c>
      <c r="BW112" s="225" t="e">
        <f>INDEX('файл остатки'!$A$5:$CX$265,MATCH($H$1,'файл остатки'!$A$5:$A$228,0),MATCH($B112,'файл остатки'!$A$5:$CX$5,0))</f>
        <v>#N/A</v>
      </c>
      <c r="BX112" s="254" t="e">
        <f>IF(BT$3='файл остатки'!$B$1,INDEX('файл остатки'!$A$5:$CX$265,MATCH($C$1,'файл остатки'!$A$5:$A$228,0),MATCH($B112,'файл остатки'!$A$5:$CX$5,0)),BR112+BS112-BT112-BV112)</f>
        <v>#N/A</v>
      </c>
      <c r="BY112" s="230"/>
      <c r="BZ112" s="229" t="e">
        <f t="shared" si="15"/>
        <v>#N/A</v>
      </c>
      <c r="CA112" s="220"/>
      <c r="CB112" s="247" t="e">
        <f>IF(ISERROR(INDEX('файл остатки'!$A$5:$CX$265,MATCH(CB$2,'файл остатки'!$A$5:$A$228,0),MATCH($B112,'файл остатки'!$A$5:$CX$5,0))),INDEX('файл остатки'!$A$100:$CX$265,MATCH(BZ$3,'файл остатки'!$A$100:$A$228,0),MATCH($B112,'файл остатки'!$A$5:$CX$5,0)),INDEX('файл остатки'!$A$5:$CX$265,MATCH(CB$2,'файл остатки'!$A$5:$A$228,0),MATCH($B112,'файл остатки'!$A$5:$CX$5,0)))</f>
        <v>#N/A</v>
      </c>
      <c r="CC112" s="225" t="e">
        <f>INDEX('файл остатки'!$A$5:$CX$265,MATCH($H$1,'файл остатки'!$A$5:$A$228,0),MATCH($B112,'файл остатки'!$A$5:$CX$5,0))</f>
        <v>#N/A</v>
      </c>
      <c r="CD112" s="254" t="e">
        <f>IF(BZ$3='файл остатки'!$B$1,INDEX('файл остатки'!$A$5:$CX$265,MATCH($C$1,'файл остатки'!$A$5:$A$228,0),MATCH($B112,'файл остатки'!$A$5:$CX$5,0)),BX112+BY112-BZ112-CB112)</f>
        <v>#N/A</v>
      </c>
      <c r="CE112" s="230"/>
      <c r="CH112" s="229">
        <f t="shared" si="16"/>
        <v>-450</v>
      </c>
      <c r="CI112" s="220"/>
      <c r="CJ112" s="229" t="e">
        <f t="shared" si="17"/>
        <v>#N/A</v>
      </c>
      <c r="CK112" s="220"/>
      <c r="CO112" s="235" t="e">
        <f>+INDEX('файл остатки'!$A$5:$CX$265,MATCH(CO$2,'файл остатки'!$A$5:$A$228,0),MATCH($B112,'файл остатки'!$A$5:$CX$5,0))</f>
        <v>#N/A</v>
      </c>
    </row>
    <row r="113" spans="1:93" ht="24" customHeight="1">
      <c r="A113" s="201" t="s">
        <v>85</v>
      </c>
      <c r="B113" s="213" t="s">
        <v>134</v>
      </c>
      <c r="C113" s="257" t="e">
        <f>INDEX('файл остатки'!$A$5:$CX$265,MATCH($C$1,'файл остатки'!$A$5:$A$228,0),MATCH(B113,'файл остатки'!$A$5:$CX$5,0))</f>
        <v>#N/A</v>
      </c>
      <c r="D113" s="261"/>
      <c r="E113" s="229"/>
      <c r="F113" s="220"/>
      <c r="G113" s="247" t="e">
        <f>IF(ISERROR(INDEX('файл остатки'!$A$5:$CX$265,MATCH(G$2,'файл остатки'!$A$5:$A$228,0),MATCH($B113,'файл остатки'!$A$5:$CX$5,0))),INDEX('файл остатки'!$A$100:$CX$265,MATCH(E$3,'файл остатки'!$A$100:$A$228,0),MATCH($B113,'файл остатки'!$A$5:$CX$5,0)),INDEX('файл остатки'!$A$5:$CX$265,MATCH(G$2,'файл остатки'!$A$5:$A$228,0),MATCH($B113,'файл остатки'!$A$5:$CX$5,0)))</f>
        <v>#N/A</v>
      </c>
      <c r="H113" s="225" t="e">
        <f>INDEX('файл остатки'!$A$5:$CX$265,MATCH($H$1,'файл остатки'!$A$5:$A$228,0),MATCH($B113,'файл остатки'!$A$5:$CX$5,0))</f>
        <v>#N/A</v>
      </c>
      <c r="I113" s="254" t="e">
        <f>IF(E$3='файл остатки'!$B$1,INDEX('файл остатки'!$A$5:$CX$265,MATCH($C$1,'файл остатки'!$A$5:$A$228,0),MATCH($B113,'файл остатки'!$A$5:$CX$5,0)),C113+D113-E113-G113)</f>
        <v>#N/A</v>
      </c>
      <c r="J113" s="230"/>
      <c r="K113" s="229"/>
      <c r="L113" s="220"/>
      <c r="M113" s="247" t="e">
        <f>IF(ISERROR(INDEX('файл остатки'!$A$5:$CX$265,MATCH(M$2,'файл остатки'!$A$5:$A$228,0),MATCH($B113,'файл остатки'!$A$5:$CX$5,0))),INDEX('файл остатки'!$A$100:$CX$265,MATCH(K$3,'файл остатки'!$A$100:$A$228,0),MATCH($B113,'файл остатки'!$A$5:$CX$5,0)),INDEX('файл остатки'!$A$5:$CX$265,MATCH(M$2,'файл остатки'!$A$5:$A$228,0),MATCH($B113,'файл остатки'!$A$5:$CX$5,0)))</f>
        <v>#N/A</v>
      </c>
      <c r="N113" s="225" t="e">
        <f>INDEX('файл остатки'!$A$5:$CX$265,MATCH($H$1,'файл остатки'!$A$5:$A$228,0),MATCH($B113,'файл остатки'!$A$5:$CX$5,0))</f>
        <v>#N/A</v>
      </c>
      <c r="O113" s="254" t="e">
        <f>IF(K$3='файл остатки'!$B$1,INDEX('файл остатки'!$A$5:$CX$265,MATCH($C$1,'файл остатки'!$A$5:$A$228,0),MATCH($B113,'файл остатки'!$A$5:$CX$5,0)),I113+J113-K113-M113)</f>
        <v>#N/A</v>
      </c>
      <c r="P113" s="230"/>
      <c r="Q113" s="229"/>
      <c r="R113" s="220"/>
      <c r="S113" s="247" t="e">
        <f>IF(ISERROR(INDEX('файл остатки'!$A$5:$CX$265,MATCH(S$2,'файл остатки'!$A$5:$A$228,0),MATCH($B113,'файл остатки'!$A$5:$CX$5,0))),INDEX('файл остатки'!$A$100:$CX$265,MATCH(Q$3,'файл остатки'!$A$100:$A$228,0),MATCH($B113,'файл остатки'!$A$5:$CX$5,0)),INDEX('файл остатки'!$A$5:$CX$265,MATCH(S$2,'файл остатки'!$A$5:$A$228,0),MATCH($B113,'файл остатки'!$A$5:$CX$5,0)))</f>
        <v>#N/A</v>
      </c>
      <c r="T113" s="225" t="e">
        <f>INDEX('файл остатки'!$A$5:$CX$265,MATCH($H$1,'файл остатки'!$A$5:$A$228,0),MATCH($B113,'файл остатки'!$A$5:$CX$5,0))</f>
        <v>#N/A</v>
      </c>
      <c r="U113" s="254" t="e">
        <f>IF(Q$3='файл остатки'!$B$1,INDEX('файл остатки'!$A$5:$CX$265,MATCH($C$1,'файл остатки'!$A$5:$A$228,0),MATCH($B113,'файл остатки'!$A$5:$CX$5,0)),O113+P113-Q113-S113)</f>
        <v>#N/A</v>
      </c>
      <c r="V113" s="230"/>
      <c r="W113" s="229"/>
      <c r="X113" s="220"/>
      <c r="Y113" s="247" t="e">
        <f>IF(ISERROR(INDEX('файл остатки'!$A$5:$CX$265,MATCH(Y$2,'файл остатки'!$A$5:$A$228,0),MATCH($B113,'файл остатки'!$A$5:$CX$5,0))),INDEX('файл остатки'!$A$100:$CX$265,MATCH(W$3,'файл остатки'!$A$100:$A$228,0),MATCH($B113,'файл остатки'!$A$5:$CX$5,0)),INDEX('файл остатки'!$A$5:$CX$265,MATCH(Y$2,'файл остатки'!$A$5:$A$228,0),MATCH($B113,'файл остатки'!$A$5:$CX$5,0)))</f>
        <v>#N/A</v>
      </c>
      <c r="Z113" s="225" t="e">
        <f>INDEX('файл остатки'!$A$5:$CX$265,MATCH($H$1,'файл остатки'!$A$5:$A$228,0),MATCH($B113,'файл остатки'!$A$5:$CX$5,0))</f>
        <v>#N/A</v>
      </c>
      <c r="AA113" s="254" t="e">
        <f>IF(W$3='файл остатки'!$B$1,INDEX('файл остатки'!$A$5:$CX$265,MATCH($C$1,'файл остатки'!$A$5:$A$228,0),MATCH($B113,'файл остатки'!$A$5:$CX$5,0)),U113+V113-W113-Y113)</f>
        <v>#N/A</v>
      </c>
      <c r="AB113" s="230"/>
      <c r="AC113" s="229"/>
      <c r="AD113" s="220"/>
      <c r="AE113" s="247" t="e">
        <f>IF(ISERROR(INDEX('файл остатки'!$A$5:$CX$265,MATCH(AE$2,'файл остатки'!$A$5:$A$228,0),MATCH($B113,'файл остатки'!$A$5:$CX$5,0))),INDEX('файл остатки'!$A$100:$CX$265,MATCH(AC$3,'файл остатки'!$A$100:$A$228,0),MATCH($B113,'файл остатки'!$A$5:$CX$5,0)),INDEX('файл остатки'!$A$5:$CX$265,MATCH(AE$2,'файл остатки'!$A$5:$A$228,0),MATCH($B113,'файл остатки'!$A$5:$CX$5,0)))</f>
        <v>#N/A</v>
      </c>
      <c r="AF113" s="225" t="e">
        <f>INDEX('файл остатки'!$A$5:$CX$265,MATCH($H$1,'файл остатки'!$A$5:$A$228,0),MATCH($B113,'файл остатки'!$A$5:$CX$5,0))</f>
        <v>#N/A</v>
      </c>
      <c r="AG113" s="254" t="e">
        <f>IF(AC$3='файл остатки'!$B$1,INDEX('файл остатки'!$A$5:$CX$265,MATCH($C$1,'файл остатки'!$A$5:$A$228,0),MATCH($B113,'файл остатки'!$A$5:$CX$5,0)),AA113+AB113-AC113-AE113)</f>
        <v>#N/A</v>
      </c>
      <c r="AH113" s="230"/>
      <c r="AI113" s="229"/>
      <c r="AJ113" s="220"/>
      <c r="AK113" s="247" t="e">
        <f>IF(ISERROR(INDEX('файл остатки'!$A$5:$CX$265,MATCH(AK$2,'файл остатки'!$A$5:$A$228,0),MATCH($B113,'файл остатки'!$A$5:$CX$5,0))),INDEX('файл остатки'!$A$100:$CX$265,MATCH(AI$3,'файл остатки'!$A$100:$A$228,0),MATCH($B113,'файл остатки'!$A$5:$CX$5,0)),INDEX('файл остатки'!$A$5:$CX$265,MATCH(AK$2,'файл остатки'!$A$5:$A$228,0),MATCH($B113,'файл остатки'!$A$5:$CX$5,0)))</f>
        <v>#N/A</v>
      </c>
      <c r="AL113" s="225" t="e">
        <f>INDEX('файл остатки'!$A$5:$CX$265,MATCH($H$1,'файл остатки'!$A$5:$A$228,0),MATCH($B113,'файл остатки'!$A$5:$CX$5,0))</f>
        <v>#N/A</v>
      </c>
      <c r="AM113" s="254" t="e">
        <f>IF(AI$3='файл остатки'!$B$1,INDEX('файл остатки'!$A$5:$CX$265,MATCH($C$1,'файл остатки'!$A$5:$A$228,0),MATCH($B113,'файл остатки'!$A$5:$CX$5,0)),AG113+AH113-AI113-AK113)</f>
        <v>#N/A</v>
      </c>
      <c r="AN113" s="230"/>
      <c r="AO113" s="229"/>
      <c r="AP113" s="220"/>
      <c r="AQ113" s="247" t="e">
        <f>IF(ISERROR(INDEX('файл остатки'!$A$5:$CX$265,MATCH(AQ$2,'файл остатки'!$A$5:$A$228,0),MATCH($B113,'файл остатки'!$A$5:$CX$5,0))),INDEX('файл остатки'!$A$100:$CX$265,MATCH(AO$3,'файл остатки'!$A$100:$A$228,0),MATCH($B113,'файл остатки'!$A$5:$CX$5,0)),INDEX('файл остатки'!$A$5:$CX$265,MATCH(AQ$2,'файл остатки'!$A$5:$A$228,0),MATCH($B113,'файл остатки'!$A$5:$CX$5,0)))</f>
        <v>#N/A</v>
      </c>
      <c r="AR113" s="225" t="e">
        <f>INDEX('файл остатки'!$A$5:$CX$265,MATCH($H$1,'файл остатки'!$A$5:$A$228,0),MATCH($B113,'файл остатки'!$A$5:$CX$5,0))</f>
        <v>#N/A</v>
      </c>
      <c r="AS113" s="254" t="e">
        <f>IF(AO$3='файл остатки'!$B$1,INDEX('файл остатки'!$A$5:$CX$265,MATCH($C$1,'файл остатки'!$A$5:$A$228,0),MATCH($B113,'файл остатки'!$A$5:$CX$5,0)),AM113+AN113-AO113-AQ113)</f>
        <v>#N/A</v>
      </c>
      <c r="AT113" s="230"/>
      <c r="AU113" s="229"/>
      <c r="AV113" s="220"/>
      <c r="AW113" s="247" t="e">
        <f>IF(ISERROR(INDEX('файл остатки'!$A$5:$CX$265,MATCH(AW$2,'файл остатки'!$A$5:$A$228,0),MATCH($B113,'файл остатки'!$A$5:$CX$5,0))),INDEX('файл остатки'!$A$100:$CX$265,MATCH(AU$3,'файл остатки'!$A$100:$A$228,0),MATCH($B113,'файл остатки'!$A$5:$CX$5,0)),INDEX('файл остатки'!$A$5:$CX$265,MATCH(AW$2,'файл остатки'!$A$5:$A$228,0),MATCH($B113,'файл остатки'!$A$5:$CX$5,0)))</f>
        <v>#N/A</v>
      </c>
      <c r="AX113" s="225" t="e">
        <f>INDEX('файл остатки'!$A$5:$CX$265,MATCH($H$1,'файл остатки'!$A$5:$A$228,0),MATCH($B113,'файл остатки'!$A$5:$CX$5,0))</f>
        <v>#N/A</v>
      </c>
      <c r="AY113" s="254" t="e">
        <f>IF(AU$3='файл остатки'!$B$1,INDEX('файл остатки'!$A$5:$CX$265,MATCH($C$1,'файл остатки'!$A$5:$A$228,0),MATCH($B113,'файл остатки'!$A$5:$CX$5,0)),AS113+AT113-AU113-AW113)</f>
        <v>#N/A</v>
      </c>
      <c r="AZ113" s="230"/>
      <c r="BA113" s="229"/>
      <c r="BB113" s="220"/>
      <c r="BC113" s="247" t="e">
        <f>IF(ISERROR(INDEX('файл остатки'!$A$5:$CX$265,MATCH(BC$2,'файл остатки'!$A$5:$A$228,0),MATCH($B113,'файл остатки'!$A$5:$CX$5,0))),INDEX('файл остатки'!$A$100:$CX$265,MATCH(BA$3,'файл остатки'!$A$100:$A$228,0),MATCH($B113,'файл остатки'!$A$5:$CX$5,0)),INDEX('файл остатки'!$A$5:$CX$265,MATCH(BC$2,'файл остатки'!$A$5:$A$228,0),MATCH($B113,'файл остатки'!$A$5:$CX$5,0)))</f>
        <v>#N/A</v>
      </c>
      <c r="BD113" s="225" t="e">
        <f>INDEX('файл остатки'!$A$5:$CX$265,MATCH($H$1,'файл остатки'!$A$5:$A$228,0),MATCH($B113,'файл остатки'!$A$5:$CX$5,0))</f>
        <v>#N/A</v>
      </c>
      <c r="BE113" s="254" t="e">
        <f>IF(BA$3='файл остатки'!$B$1,INDEX('файл остатки'!$A$5:$CX$265,MATCH($C$1,'файл остатки'!$A$5:$A$228,0),MATCH($B113,'файл остатки'!$A$5:$CX$5,0)),AY113+AZ113-BA113-BC113)</f>
        <v>#N/A</v>
      </c>
      <c r="BF113" s="230"/>
      <c r="BG113" s="229"/>
      <c r="BH113" s="220"/>
      <c r="BI113" s="247" t="e">
        <f>IF(ISERROR(INDEX('файл остатки'!$A$5:$CX$265,MATCH(BI$2,'файл остатки'!$A$5:$A$228,0),MATCH($B113,'файл остатки'!$A$5:$CX$5,0))),INDEX('файл остатки'!$A$100:$CX$265,MATCH(BG$3,'файл остатки'!$A$100:$A$228,0),MATCH($B113,'файл остатки'!$A$5:$CX$5,0)),INDEX('файл остатки'!$A$5:$CX$265,MATCH(BI$2,'файл остатки'!$A$5:$A$228,0),MATCH($B113,'файл остатки'!$A$5:$CX$5,0)))</f>
        <v>#N/A</v>
      </c>
      <c r="BJ113" s="225" t="e">
        <f>INDEX('файл остатки'!$A$5:$CX$265,MATCH($H$1,'файл остатки'!$A$5:$A$228,0),MATCH($B113,'файл остатки'!$A$5:$CX$5,0))</f>
        <v>#N/A</v>
      </c>
      <c r="BK113" s="225" t="e">
        <f t="shared" si="12"/>
        <v>#N/A</v>
      </c>
      <c r="BL113" s="254" t="e">
        <f>IF(BG$3='файл остатки'!$B$1,INDEX('файл остатки'!$A$5:$CX$265,MATCH($C$1,'файл остатки'!$A$5:$A$228,0),MATCH($B113,'файл остатки'!$A$5:$CX$5,0)),BE113+BF113-BG113-BI113)</f>
        <v>#N/A</v>
      </c>
      <c r="BM113" s="230"/>
      <c r="BN113" s="229" t="e">
        <f t="shared" si="13"/>
        <v>#N/A</v>
      </c>
      <c r="BO113" s="220"/>
      <c r="BP113" s="247" t="e">
        <f>IF(ISERROR(INDEX('файл остатки'!$A$5:$CX$265,MATCH(BP$2,'файл остатки'!$A$5:$A$228,0),MATCH($B113,'файл остатки'!$A$5:$CX$5,0))),INDEX('файл остатки'!$A$100:$CX$265,MATCH(BN$3,'файл остатки'!$A$100:$A$228,0),MATCH($B113,'файл остатки'!$A$5:$CX$5,0)),INDEX('файл остатки'!$A$5:$CX$265,MATCH(BP$2,'файл остатки'!$A$5:$A$228,0),MATCH($B113,'файл остатки'!$A$5:$CX$5,0)))</f>
        <v>#N/A</v>
      </c>
      <c r="BQ113" s="225" t="e">
        <f>INDEX('файл остатки'!$A$5:$CX$265,MATCH($H$1,'файл остатки'!$A$5:$A$228,0),MATCH($B113,'файл остатки'!$A$5:$CX$5,0))</f>
        <v>#N/A</v>
      </c>
      <c r="BR113" s="254" t="e">
        <f>IF(BN$3='файл остатки'!$B$1,INDEX('файл остатки'!$A$5:$CX$265,MATCH($C$1,'файл остатки'!$A$5:$A$228,0),MATCH($B113,'файл остатки'!$A$5:$CX$5,0)),BL113+BM113-BN113-BP113)</f>
        <v>#N/A</v>
      </c>
      <c r="BS113" s="230"/>
      <c r="BT113" s="229" t="e">
        <f t="shared" si="14"/>
        <v>#N/A</v>
      </c>
      <c r="BU113" s="220"/>
      <c r="BV113" s="247" t="e">
        <f>IF(ISERROR(INDEX('файл остатки'!$A$5:$CX$265,MATCH(BV$2,'файл остатки'!$A$5:$A$228,0),MATCH($B113,'файл остатки'!$A$5:$CX$5,0))),INDEX('файл остатки'!$A$100:$CX$265,MATCH(BT$3,'файл остатки'!$A$100:$A$228,0),MATCH($B113,'файл остатки'!$A$5:$CX$5,0)),INDEX('файл остатки'!$A$5:$CX$265,MATCH(BV$2,'файл остатки'!$A$5:$A$228,0),MATCH($B113,'файл остатки'!$A$5:$CX$5,0)))</f>
        <v>#N/A</v>
      </c>
      <c r="BW113" s="225" t="e">
        <f>INDEX('файл остатки'!$A$5:$CX$265,MATCH($H$1,'файл остатки'!$A$5:$A$228,0),MATCH($B113,'файл остатки'!$A$5:$CX$5,0))</f>
        <v>#N/A</v>
      </c>
      <c r="BX113" s="254" t="e">
        <f>IF(BT$3='файл остатки'!$B$1,INDEX('файл остатки'!$A$5:$CX$265,MATCH($C$1,'файл остатки'!$A$5:$A$228,0),MATCH($B113,'файл остатки'!$A$5:$CX$5,0)),BR113+BS113-BT113-BV113)</f>
        <v>#N/A</v>
      </c>
      <c r="BY113" s="230"/>
      <c r="BZ113" s="229" t="e">
        <f t="shared" si="15"/>
        <v>#N/A</v>
      </c>
      <c r="CA113" s="220"/>
      <c r="CB113" s="247" t="e">
        <f>IF(ISERROR(INDEX('файл остатки'!$A$5:$CX$265,MATCH(CB$2,'файл остатки'!$A$5:$A$228,0),MATCH($B113,'файл остатки'!$A$5:$CX$5,0))),INDEX('файл остатки'!$A$100:$CX$265,MATCH(BZ$3,'файл остатки'!$A$100:$A$228,0),MATCH($B113,'файл остатки'!$A$5:$CX$5,0)),INDEX('файл остатки'!$A$5:$CX$265,MATCH(CB$2,'файл остатки'!$A$5:$A$228,0),MATCH($B113,'файл остатки'!$A$5:$CX$5,0)))</f>
        <v>#N/A</v>
      </c>
      <c r="CC113" s="225" t="e">
        <f>INDEX('файл остатки'!$A$5:$CX$265,MATCH($H$1,'файл остатки'!$A$5:$A$228,0),MATCH($B113,'файл остатки'!$A$5:$CX$5,0))</f>
        <v>#N/A</v>
      </c>
      <c r="CD113" s="254" t="e">
        <f>IF(BZ$3='файл остатки'!$B$1,INDEX('файл остатки'!$A$5:$CX$265,MATCH($C$1,'файл остатки'!$A$5:$A$228,0),MATCH($B113,'файл остатки'!$A$5:$CX$5,0)),BX113+BY113-BZ113-CB113)</f>
        <v>#N/A</v>
      </c>
      <c r="CE113" s="230"/>
      <c r="CH113" s="229">
        <f t="shared" si="16"/>
        <v>0</v>
      </c>
      <c r="CI113" s="220"/>
      <c r="CJ113" s="229" t="e">
        <f t="shared" si="17"/>
        <v>#N/A</v>
      </c>
      <c r="CK113" s="220"/>
      <c r="CO113" s="235" t="e">
        <f>+INDEX('файл остатки'!$A$5:$CX$265,MATCH(CO$2,'файл остатки'!$A$5:$A$228,0),MATCH($B113,'файл остатки'!$A$5:$CX$5,0))</f>
        <v>#N/A</v>
      </c>
    </row>
    <row r="114" spans="1:93" ht="24" customHeight="1">
      <c r="A114" s="201"/>
      <c r="B114" s="213"/>
      <c r="C114" s="257"/>
      <c r="D114" s="261"/>
      <c r="E114" s="229"/>
      <c r="F114" s="220"/>
      <c r="G114" s="247"/>
      <c r="H114" s="225"/>
      <c r="I114" s="254"/>
      <c r="J114" s="230"/>
      <c r="K114" s="229"/>
      <c r="L114" s="220"/>
      <c r="M114" s="247"/>
      <c r="N114" s="225"/>
      <c r="O114" s="254"/>
      <c r="P114" s="230"/>
      <c r="Q114" s="229"/>
      <c r="R114" s="220"/>
      <c r="S114" s="247"/>
      <c r="T114" s="225"/>
      <c r="U114" s="254"/>
      <c r="V114" s="230"/>
      <c r="W114" s="229"/>
      <c r="X114" s="220"/>
      <c r="Y114" s="247"/>
      <c r="Z114" s="225"/>
      <c r="AA114" s="254"/>
      <c r="AB114" s="230"/>
      <c r="AC114" s="229"/>
      <c r="AD114" s="220"/>
      <c r="AE114" s="247"/>
      <c r="AF114" s="225"/>
      <c r="AG114" s="254"/>
      <c r="AH114" s="230"/>
      <c r="AI114" s="229"/>
      <c r="AJ114" s="220"/>
      <c r="AK114" s="247"/>
      <c r="AL114" s="225"/>
      <c r="AM114" s="254"/>
      <c r="AN114" s="230"/>
      <c r="AO114" s="229"/>
      <c r="AP114" s="220"/>
      <c r="AQ114" s="247"/>
      <c r="AR114" s="225"/>
      <c r="AS114" s="254"/>
      <c r="AT114" s="230"/>
      <c r="AU114" s="229"/>
      <c r="AV114" s="220"/>
      <c r="AW114" s="247"/>
      <c r="AX114" s="225"/>
      <c r="AY114" s="254"/>
      <c r="AZ114" s="230"/>
      <c r="BA114" s="229"/>
      <c r="BB114" s="220"/>
      <c r="BC114" s="247"/>
      <c r="BD114" s="225"/>
      <c r="BE114" s="254"/>
      <c r="BF114" s="230"/>
      <c r="BG114" s="229"/>
      <c r="BH114" s="220"/>
      <c r="BI114" s="247"/>
      <c r="BJ114" s="225"/>
      <c r="BK114" s="225"/>
      <c r="BL114" s="254"/>
      <c r="BM114" s="230"/>
      <c r="BN114" s="229"/>
      <c r="BO114" s="220"/>
      <c r="BP114" s="247"/>
      <c r="BQ114" s="225"/>
      <c r="BR114" s="254"/>
      <c r="BS114" s="230"/>
      <c r="BT114" s="229"/>
      <c r="BU114" s="220"/>
      <c r="BV114" s="247"/>
      <c r="BW114" s="225"/>
      <c r="BX114" s="254"/>
      <c r="BY114" s="230"/>
      <c r="BZ114" s="229"/>
      <c r="CA114" s="220"/>
      <c r="CB114" s="247"/>
      <c r="CC114" s="225"/>
      <c r="CD114" s="254"/>
      <c r="CE114" s="230"/>
      <c r="CH114" s="229"/>
      <c r="CI114" s="220"/>
      <c r="CJ114" s="229"/>
      <c r="CK114" s="220"/>
      <c r="CO114" s="235"/>
    </row>
    <row r="115" spans="1:93" s="224" customFormat="1" ht="26.25" customHeight="1">
      <c r="C115" s="227"/>
      <c r="D115" s="221"/>
      <c r="E115" s="227"/>
      <c r="F115" s="263"/>
      <c r="G115" s="220"/>
      <c r="H115" s="220"/>
      <c r="I115" s="220"/>
      <c r="J115" s="228"/>
      <c r="K115" s="227"/>
      <c r="L115" s="263"/>
      <c r="M115" s="220"/>
      <c r="N115" s="220"/>
      <c r="O115" s="220"/>
      <c r="P115" s="228"/>
      <c r="Q115" s="227"/>
      <c r="R115" s="263"/>
      <c r="S115" s="220"/>
      <c r="T115" s="220"/>
      <c r="U115" s="220"/>
      <c r="V115" s="228"/>
      <c r="W115" s="227"/>
      <c r="X115" s="263"/>
      <c r="Y115" s="220"/>
      <c r="Z115" s="220"/>
      <c r="AA115" s="220"/>
      <c r="AB115" s="228"/>
      <c r="AC115" s="227"/>
      <c r="AD115" s="263"/>
      <c r="AE115" s="220"/>
      <c r="AF115" s="220"/>
      <c r="AG115" s="220"/>
      <c r="AH115" s="228"/>
      <c r="AI115" s="227"/>
      <c r="AJ115" s="263"/>
      <c r="AK115" s="220"/>
      <c r="AL115" s="220"/>
      <c r="AM115" s="220"/>
      <c r="AN115" s="228"/>
      <c r="AO115" s="227"/>
      <c r="AP115" s="263"/>
      <c r="AQ115" s="220"/>
      <c r="AR115" s="220"/>
      <c r="AS115" s="220"/>
      <c r="AT115" s="228"/>
      <c r="AU115" s="227"/>
      <c r="AV115" s="263"/>
      <c r="AW115" s="220"/>
      <c r="AX115" s="220"/>
      <c r="AY115" s="220"/>
      <c r="AZ115" s="228"/>
      <c r="BA115" s="227"/>
      <c r="BB115" s="263"/>
      <c r="BC115" s="220"/>
      <c r="BD115" s="220"/>
      <c r="BE115" s="220"/>
      <c r="BF115" s="228"/>
      <c r="BG115" s="227"/>
      <c r="BH115" s="263"/>
      <c r="BI115" s="220"/>
      <c r="BJ115" s="220"/>
      <c r="BK115" s="220"/>
      <c r="BL115" s="220"/>
      <c r="BM115" s="228"/>
      <c r="BN115" s="227"/>
      <c r="BO115" s="263"/>
      <c r="BP115" s="220"/>
      <c r="BQ115" s="220"/>
      <c r="BR115" s="220"/>
      <c r="BS115" s="228"/>
      <c r="BT115" s="227"/>
      <c r="BU115" s="263"/>
      <c r="BV115" s="220"/>
      <c r="BW115" s="220"/>
      <c r="BX115" s="220"/>
      <c r="BY115" s="228"/>
      <c r="BZ115" s="227"/>
      <c r="CA115" s="263"/>
      <c r="CB115" s="220"/>
      <c r="CC115" s="220"/>
      <c r="CD115" s="220"/>
      <c r="CE115" s="228"/>
      <c r="CH115" s="229"/>
      <c r="CI115" s="263"/>
      <c r="CJ115" s="229"/>
      <c r="CK115" s="263"/>
      <c r="CO115" s="235"/>
    </row>
    <row r="116" spans="1:93" ht="24" customHeight="1">
      <c r="A116" s="174" t="s">
        <v>75</v>
      </c>
      <c r="B116" s="158" t="s">
        <v>104</v>
      </c>
      <c r="C116" s="257" t="e">
        <f>INDEX('файл остатки'!$A$5:$CX$265,MATCH($C$1,'файл остатки'!$A$5:$A$228,0),MATCH(B116,'файл остатки'!$A$5:$CX$5,0))</f>
        <v>#N/A</v>
      </c>
      <c r="D116" s="261"/>
      <c r="E116" s="229"/>
      <c r="F116" s="220"/>
      <c r="G116" s="247" t="e">
        <f>IF(ISERROR(INDEX('файл остатки'!$A$5:$CX$265,MATCH(G$2,'файл остатки'!$A$5:$A$228,0),MATCH($B116,'файл остатки'!$A$5:$CX$5,0))),INDEX('файл остатки'!$A$100:$CX$265,MATCH(E$3,'файл остатки'!$A$100:$A$228,0),MATCH($B116,'файл остатки'!$A$5:$CX$5,0)),INDEX('файл остатки'!$A$5:$CX$265,MATCH(G$2,'файл остатки'!$A$5:$A$228,0),MATCH($B116,'файл остатки'!$A$5:$CX$5,0)))</f>
        <v>#N/A</v>
      </c>
      <c r="H116" s="225" t="e">
        <f>INDEX('файл остатки'!$A$5:$CX$265,MATCH($H$1,'файл остатки'!$A$5:$A$228,0),MATCH($B116,'файл остатки'!$A$5:$CX$5,0))</f>
        <v>#N/A</v>
      </c>
      <c r="I116" s="254" t="e">
        <f>IF(E$3='файл остатки'!$B$1,INDEX('файл остатки'!$A$5:$CX$265,MATCH($C$1,'файл остатки'!$A$5:$A$228,0),MATCH($B116,'файл остатки'!$A$5:$CX$5,0)),C116+D116-E116-G116)</f>
        <v>#N/A</v>
      </c>
      <c r="J116" s="230"/>
      <c r="K116" s="229">
        <v>-500</v>
      </c>
      <c r="L116" s="220"/>
      <c r="M116" s="247" t="e">
        <f>IF(ISERROR(INDEX('файл остатки'!$A$5:$CX$265,MATCH(M$2,'файл остатки'!$A$5:$A$228,0),MATCH($B116,'файл остатки'!$A$5:$CX$5,0))),INDEX('файл остатки'!$A$100:$CX$265,MATCH(K$3,'файл остатки'!$A$100:$A$228,0),MATCH($B116,'файл остатки'!$A$5:$CX$5,0)),INDEX('файл остатки'!$A$5:$CX$265,MATCH(M$2,'файл остатки'!$A$5:$A$228,0),MATCH($B116,'файл остатки'!$A$5:$CX$5,0)))</f>
        <v>#N/A</v>
      </c>
      <c r="N116" s="225" t="e">
        <f>INDEX('файл остатки'!$A$5:$CX$265,MATCH($H$1,'файл остатки'!$A$5:$A$228,0),MATCH($B116,'файл остатки'!$A$5:$CX$5,0))</f>
        <v>#N/A</v>
      </c>
      <c r="O116" s="254" t="e">
        <f>IF(K$3='файл остатки'!$B$1,INDEX('файл остатки'!$A$5:$CX$265,MATCH($C$1,'файл остатки'!$A$5:$A$228,0),MATCH($B116,'файл остатки'!$A$5:$CX$5,0)),I116+J116-K116-M116)</f>
        <v>#N/A</v>
      </c>
      <c r="P116" s="230"/>
      <c r="Q116" s="229"/>
      <c r="R116" s="220"/>
      <c r="S116" s="247" t="e">
        <f>IF(ISERROR(INDEX('файл остатки'!$A$5:$CX$265,MATCH(S$2,'файл остатки'!$A$5:$A$228,0),MATCH($B116,'файл остатки'!$A$5:$CX$5,0))),INDEX('файл остатки'!$A$100:$CX$265,MATCH(Q$3,'файл остатки'!$A$100:$A$228,0),MATCH($B116,'файл остатки'!$A$5:$CX$5,0)),INDEX('файл остатки'!$A$5:$CX$265,MATCH(S$2,'файл остатки'!$A$5:$A$228,0),MATCH($B116,'файл остатки'!$A$5:$CX$5,0)))</f>
        <v>#N/A</v>
      </c>
      <c r="T116" s="225" t="e">
        <f>INDEX('файл остатки'!$A$5:$CX$265,MATCH($H$1,'файл остатки'!$A$5:$A$228,0),MATCH($B116,'файл остатки'!$A$5:$CX$5,0))</f>
        <v>#N/A</v>
      </c>
      <c r="U116" s="254" t="e">
        <f>IF(Q$3='файл остатки'!$B$1,INDEX('файл остатки'!$A$5:$CX$265,MATCH($C$1,'файл остатки'!$A$5:$A$228,0),MATCH($B116,'файл остатки'!$A$5:$CX$5,0)),O116+P116-Q116-S116)</f>
        <v>#N/A</v>
      </c>
      <c r="V116" s="230"/>
      <c r="W116" s="229"/>
      <c r="X116" s="220"/>
      <c r="Y116" s="247" t="e">
        <f>IF(ISERROR(INDEX('файл остатки'!$A$5:$CX$265,MATCH(Y$2,'файл остатки'!$A$5:$A$228,0),MATCH($B116,'файл остатки'!$A$5:$CX$5,0))),INDEX('файл остатки'!$A$100:$CX$265,MATCH(W$3,'файл остатки'!$A$100:$A$228,0),MATCH($B116,'файл остатки'!$A$5:$CX$5,0)),INDEX('файл остатки'!$A$5:$CX$265,MATCH(Y$2,'файл остатки'!$A$5:$A$228,0),MATCH($B116,'файл остатки'!$A$5:$CX$5,0)))</f>
        <v>#N/A</v>
      </c>
      <c r="Z116" s="225" t="e">
        <f>INDEX('файл остатки'!$A$5:$CX$265,MATCH($H$1,'файл остатки'!$A$5:$A$228,0),MATCH($B116,'файл остатки'!$A$5:$CX$5,0))</f>
        <v>#N/A</v>
      </c>
      <c r="AA116" s="254" t="e">
        <f>IF(W$3='файл остатки'!$B$1,INDEX('файл остатки'!$A$5:$CX$265,MATCH($C$1,'файл остатки'!$A$5:$A$228,0),MATCH($B116,'файл остатки'!$A$5:$CX$5,0)),U116+V116-W116-Y116)</f>
        <v>#N/A</v>
      </c>
      <c r="AB116" s="230"/>
      <c r="AC116" s="229"/>
      <c r="AD116" s="220"/>
      <c r="AE116" s="247" t="e">
        <f>IF(ISERROR(INDEX('файл остатки'!$A$5:$CX$265,MATCH(AE$2,'файл остатки'!$A$5:$A$228,0),MATCH($B116,'файл остатки'!$A$5:$CX$5,0))),INDEX('файл остатки'!$A$100:$CX$265,MATCH(AC$3,'файл остатки'!$A$100:$A$228,0),MATCH($B116,'файл остатки'!$A$5:$CX$5,0)),INDEX('файл остатки'!$A$5:$CX$265,MATCH(AE$2,'файл остатки'!$A$5:$A$228,0),MATCH($B116,'файл остатки'!$A$5:$CX$5,0)))</f>
        <v>#N/A</v>
      </c>
      <c r="AF116" s="225" t="e">
        <f>INDEX('файл остатки'!$A$5:$CX$265,MATCH($H$1,'файл остатки'!$A$5:$A$228,0),MATCH($B116,'файл остатки'!$A$5:$CX$5,0))</f>
        <v>#N/A</v>
      </c>
      <c r="AG116" s="254" t="e">
        <f>IF(AC$3='файл остатки'!$B$1,INDEX('файл остатки'!$A$5:$CX$265,MATCH($C$1,'файл остатки'!$A$5:$A$228,0),MATCH($B116,'файл остатки'!$A$5:$CX$5,0)),AA116+AB116-AC116-AE116)</f>
        <v>#N/A</v>
      </c>
      <c r="AH116" s="230"/>
      <c r="AI116" s="229"/>
      <c r="AJ116" s="220"/>
      <c r="AK116" s="247" t="e">
        <f>IF(ISERROR(INDEX('файл остатки'!$A$5:$CX$265,MATCH(AK$2,'файл остатки'!$A$5:$A$228,0),MATCH($B116,'файл остатки'!$A$5:$CX$5,0))),INDEX('файл остатки'!$A$100:$CX$265,MATCH(AI$3,'файл остатки'!$A$100:$A$228,0),MATCH($B116,'файл остатки'!$A$5:$CX$5,0)),INDEX('файл остатки'!$A$5:$CX$265,MATCH(AK$2,'файл остатки'!$A$5:$A$228,0),MATCH($B116,'файл остатки'!$A$5:$CX$5,0)))</f>
        <v>#N/A</v>
      </c>
      <c r="AL116" s="225" t="e">
        <f>INDEX('файл остатки'!$A$5:$CX$265,MATCH($H$1,'файл остатки'!$A$5:$A$228,0),MATCH($B116,'файл остатки'!$A$5:$CX$5,0))</f>
        <v>#N/A</v>
      </c>
      <c r="AM116" s="254" t="e">
        <f>IF(AI$3='файл остатки'!$B$1,INDEX('файл остатки'!$A$5:$CX$265,MATCH($C$1,'файл остатки'!$A$5:$A$228,0),MATCH($B116,'файл остатки'!$A$5:$CX$5,0)),AG116+AH116-AI116-AK116)</f>
        <v>#N/A</v>
      </c>
      <c r="AN116" s="230"/>
      <c r="AO116" s="229"/>
      <c r="AP116" s="220"/>
      <c r="AQ116" s="247" t="e">
        <f>IF(ISERROR(INDEX('файл остатки'!$A$5:$CX$265,MATCH(AQ$2,'файл остатки'!$A$5:$A$228,0),MATCH($B116,'файл остатки'!$A$5:$CX$5,0))),INDEX('файл остатки'!$A$100:$CX$265,MATCH(AO$3,'файл остатки'!$A$100:$A$228,0),MATCH($B116,'файл остатки'!$A$5:$CX$5,0)),INDEX('файл остатки'!$A$5:$CX$265,MATCH(AQ$2,'файл остатки'!$A$5:$A$228,0),MATCH($B116,'файл остатки'!$A$5:$CX$5,0)))</f>
        <v>#N/A</v>
      </c>
      <c r="AR116" s="225" t="e">
        <f>INDEX('файл остатки'!$A$5:$CX$265,MATCH($H$1,'файл остатки'!$A$5:$A$228,0),MATCH($B116,'файл остатки'!$A$5:$CX$5,0))</f>
        <v>#N/A</v>
      </c>
      <c r="AS116" s="254" t="e">
        <f>IF(AO$3='файл остатки'!$B$1,INDEX('файл остатки'!$A$5:$CX$265,MATCH($C$1,'файл остатки'!$A$5:$A$228,0),MATCH($B116,'файл остатки'!$A$5:$CX$5,0)),AM116+AN116-AO116-AQ116)</f>
        <v>#N/A</v>
      </c>
      <c r="AT116" s="230"/>
      <c r="AU116" s="229"/>
      <c r="AV116" s="220"/>
      <c r="AW116" s="247" t="e">
        <f>IF(ISERROR(INDEX('файл остатки'!$A$5:$CX$265,MATCH(AW$2,'файл остатки'!$A$5:$A$228,0),MATCH($B116,'файл остатки'!$A$5:$CX$5,0))),INDEX('файл остатки'!$A$100:$CX$265,MATCH(AU$3,'файл остатки'!$A$100:$A$228,0),MATCH($B116,'файл остатки'!$A$5:$CX$5,0)),INDEX('файл остатки'!$A$5:$CX$265,MATCH(AW$2,'файл остатки'!$A$5:$A$228,0),MATCH($B116,'файл остатки'!$A$5:$CX$5,0)))</f>
        <v>#N/A</v>
      </c>
      <c r="AX116" s="225" t="e">
        <f>INDEX('файл остатки'!$A$5:$CX$265,MATCH($H$1,'файл остатки'!$A$5:$A$228,0),MATCH($B116,'файл остатки'!$A$5:$CX$5,0))</f>
        <v>#N/A</v>
      </c>
      <c r="AY116" s="254" t="e">
        <f>IF(AU$3='файл остатки'!$B$1,INDEX('файл остатки'!$A$5:$CX$265,MATCH($C$1,'файл остатки'!$A$5:$A$228,0),MATCH($B116,'файл остатки'!$A$5:$CX$5,0)),AS116+AT116-AU116-AW116)</f>
        <v>#N/A</v>
      </c>
      <c r="AZ116" s="230"/>
      <c r="BA116" s="229"/>
      <c r="BB116" s="220"/>
      <c r="BC116" s="247" t="e">
        <f>IF(ISERROR(INDEX('файл остатки'!$A$5:$CX$265,MATCH(BC$2,'файл остатки'!$A$5:$A$228,0),MATCH($B116,'файл остатки'!$A$5:$CX$5,0))),INDEX('файл остатки'!$A$100:$CX$265,MATCH(BA$3,'файл остатки'!$A$100:$A$228,0),MATCH($B116,'файл остатки'!$A$5:$CX$5,0)),INDEX('файл остатки'!$A$5:$CX$265,MATCH(BC$2,'файл остатки'!$A$5:$A$228,0),MATCH($B116,'файл остатки'!$A$5:$CX$5,0)))</f>
        <v>#N/A</v>
      </c>
      <c r="BD116" s="225" t="e">
        <f>INDEX('файл остатки'!$A$5:$CX$265,MATCH($H$1,'файл остатки'!$A$5:$A$228,0),MATCH($B116,'файл остатки'!$A$5:$CX$5,0))</f>
        <v>#N/A</v>
      </c>
      <c r="BE116" s="254" t="e">
        <f>IF(BA$3='файл остатки'!$B$1,INDEX('файл остатки'!$A$5:$CX$265,MATCH($C$1,'файл остатки'!$A$5:$A$228,0),MATCH($B116,'файл остатки'!$A$5:$CX$5,0)),AY116+AZ116-BA116-BC116)</f>
        <v>#N/A</v>
      </c>
      <c r="BF116" s="230"/>
      <c r="BG116" s="229">
        <v>-500</v>
      </c>
      <c r="BH116" s="220"/>
      <c r="BI116" s="247" t="e">
        <f>IF(ISERROR(INDEX('файл остатки'!$A$5:$CX$265,MATCH(BI$2,'файл остатки'!$A$5:$A$228,0),MATCH($B116,'файл остатки'!$A$5:$CX$5,0))),INDEX('файл остатки'!$A$100:$CX$265,MATCH(BG$3,'файл остатки'!$A$100:$A$228,0),MATCH($B116,'файл остатки'!$A$5:$CX$5,0)),INDEX('файл остатки'!$A$5:$CX$265,MATCH(BI$2,'файл остатки'!$A$5:$A$228,0),MATCH($B116,'файл остатки'!$A$5:$CX$5,0)))</f>
        <v>#N/A</v>
      </c>
      <c r="BJ116" s="225" t="e">
        <f>INDEX('файл остатки'!$A$5:$CX$265,MATCH($H$1,'файл остатки'!$A$5:$A$228,0),MATCH($B116,'файл остатки'!$A$5:$CX$5,0))</f>
        <v>#N/A</v>
      </c>
      <c r="BK116" s="225" t="e">
        <f t="shared" si="12"/>
        <v>#N/A</v>
      </c>
      <c r="BL116" s="254" t="e">
        <f>IF(BG$3='файл остатки'!$B$1,INDEX('файл остатки'!$A$5:$CX$265,MATCH($C$1,'файл остатки'!$A$5:$A$228,0),MATCH($B116,'файл остатки'!$A$5:$CX$5,0)),BE116+BF116-BG116-BI116)</f>
        <v>#N/A</v>
      </c>
      <c r="BM116" s="230"/>
      <c r="BN116" s="229" t="e">
        <f t="shared" si="13"/>
        <v>#N/A</v>
      </c>
      <c r="BO116" s="220"/>
      <c r="BP116" s="247" t="e">
        <f>IF(ISERROR(INDEX('файл остатки'!$A$5:$CX$265,MATCH(BP$2,'файл остатки'!$A$5:$A$228,0),MATCH($B116,'файл остатки'!$A$5:$CX$5,0))),INDEX('файл остатки'!$A$100:$CX$265,MATCH(BN$3,'файл остатки'!$A$100:$A$228,0),MATCH($B116,'файл остатки'!$A$5:$CX$5,0)),INDEX('файл остатки'!$A$5:$CX$265,MATCH(BP$2,'файл остатки'!$A$5:$A$228,0),MATCH($B116,'файл остатки'!$A$5:$CX$5,0)))</f>
        <v>#N/A</v>
      </c>
      <c r="BQ116" s="225" t="e">
        <f>INDEX('файл остатки'!$A$5:$CX$265,MATCH($H$1,'файл остатки'!$A$5:$A$228,0),MATCH($B116,'файл остатки'!$A$5:$CX$5,0))</f>
        <v>#N/A</v>
      </c>
      <c r="BR116" s="254" t="e">
        <f>IF(BN$3='файл остатки'!$B$1,INDEX('файл остатки'!$A$5:$CX$265,MATCH($C$1,'файл остатки'!$A$5:$A$228,0),MATCH($B116,'файл остатки'!$A$5:$CX$5,0)),BL116+BM116-BN116-BP116)</f>
        <v>#N/A</v>
      </c>
      <c r="BS116" s="230"/>
      <c r="BT116" s="229" t="e">
        <f t="shared" si="14"/>
        <v>#N/A</v>
      </c>
      <c r="BU116" s="220"/>
      <c r="BV116" s="247" t="e">
        <f>IF(ISERROR(INDEX('файл остатки'!$A$5:$CX$265,MATCH(BV$2,'файл остатки'!$A$5:$A$228,0),MATCH($B116,'файл остатки'!$A$5:$CX$5,0))),INDEX('файл остатки'!$A$100:$CX$265,MATCH(BT$3,'файл остатки'!$A$100:$A$228,0),MATCH($B116,'файл остатки'!$A$5:$CX$5,0)),INDEX('файл остатки'!$A$5:$CX$265,MATCH(BV$2,'файл остатки'!$A$5:$A$228,0),MATCH($B116,'файл остатки'!$A$5:$CX$5,0)))</f>
        <v>#N/A</v>
      </c>
      <c r="BW116" s="225" t="e">
        <f>INDEX('файл остатки'!$A$5:$CX$265,MATCH($H$1,'файл остатки'!$A$5:$A$228,0),MATCH($B116,'файл остатки'!$A$5:$CX$5,0))</f>
        <v>#N/A</v>
      </c>
      <c r="BX116" s="254" t="e">
        <f>IF(BT$3='файл остатки'!$B$1,INDEX('файл остатки'!$A$5:$CX$265,MATCH($C$1,'файл остатки'!$A$5:$A$228,0),MATCH($B116,'файл остатки'!$A$5:$CX$5,0)),BR116+BS116-BT116-BV116)</f>
        <v>#N/A</v>
      </c>
      <c r="BY116" s="230"/>
      <c r="BZ116" s="229" t="e">
        <f t="shared" si="15"/>
        <v>#N/A</v>
      </c>
      <c r="CA116" s="220"/>
      <c r="CB116" s="247" t="e">
        <f>IF(ISERROR(INDEX('файл остатки'!$A$5:$CX$265,MATCH(CB$2,'файл остатки'!$A$5:$A$228,0),MATCH($B116,'файл остатки'!$A$5:$CX$5,0))),INDEX('файл остатки'!$A$100:$CX$265,MATCH(BZ$3,'файл остатки'!$A$100:$A$228,0),MATCH($B116,'файл остатки'!$A$5:$CX$5,0)),INDEX('файл остатки'!$A$5:$CX$265,MATCH(CB$2,'файл остатки'!$A$5:$A$228,0),MATCH($B116,'файл остатки'!$A$5:$CX$5,0)))</f>
        <v>#N/A</v>
      </c>
      <c r="CC116" s="225" t="e">
        <f>INDEX('файл остатки'!$A$5:$CX$265,MATCH($H$1,'файл остатки'!$A$5:$A$228,0),MATCH($B116,'файл остатки'!$A$5:$CX$5,0))</f>
        <v>#N/A</v>
      </c>
      <c r="CD116" s="254" t="e">
        <f>IF(BZ$3='файл остатки'!$B$1,INDEX('файл остатки'!$A$5:$CX$265,MATCH($C$1,'файл остатки'!$A$5:$A$228,0),MATCH($B116,'файл остатки'!$A$5:$CX$5,0)),BX116+BY116-BZ116-CB116)</f>
        <v>#N/A</v>
      </c>
      <c r="CE116" s="230"/>
      <c r="CH116" s="229">
        <f t="shared" si="16"/>
        <v>-1000</v>
      </c>
      <c r="CI116" s="220"/>
      <c r="CJ116" s="229" t="e">
        <f t="shared" si="17"/>
        <v>#N/A</v>
      </c>
      <c r="CK116" s="220"/>
      <c r="CO116" s="235" t="e">
        <f>+INDEX('файл остатки'!$A$5:$CX$265,MATCH(CO$2,'файл остатки'!$A$5:$A$228,0),MATCH($B116,'файл остатки'!$A$5:$CX$5,0))</f>
        <v>#N/A</v>
      </c>
    </row>
    <row r="117" spans="1:93" ht="24" customHeight="1">
      <c r="A117" s="174" t="s">
        <v>75</v>
      </c>
      <c r="B117" s="158" t="s">
        <v>111</v>
      </c>
      <c r="C117" s="257" t="e">
        <f>INDEX('файл остатки'!$A$5:$CX$265,MATCH($C$1,'файл остатки'!$A$5:$A$228,0),MATCH(B117,'файл остатки'!$A$5:$CX$5,0))</f>
        <v>#N/A</v>
      </c>
      <c r="D117" s="261"/>
      <c r="E117" s="229"/>
      <c r="F117" s="220"/>
      <c r="G117" s="247" t="e">
        <f>IF(ISERROR(INDEX('файл остатки'!$A$5:$CX$265,MATCH(G$2,'файл остатки'!$A$5:$A$228,0),MATCH($B117,'файл остатки'!$A$5:$CX$5,0))),INDEX('файл остатки'!$A$100:$CX$265,MATCH(E$3,'файл остатки'!$A$100:$A$228,0),MATCH($B117,'файл остатки'!$A$5:$CX$5,0)),INDEX('файл остатки'!$A$5:$CX$265,MATCH(G$2,'файл остатки'!$A$5:$A$228,0),MATCH($B117,'файл остатки'!$A$5:$CX$5,0)))</f>
        <v>#N/A</v>
      </c>
      <c r="H117" s="225" t="e">
        <f>INDEX('файл остатки'!$A$5:$CX$265,MATCH($H$1,'файл остатки'!$A$5:$A$228,0),MATCH($B117,'файл остатки'!$A$5:$CX$5,0))</f>
        <v>#N/A</v>
      </c>
      <c r="I117" s="254" t="e">
        <f>IF(E$3='файл остатки'!$B$1,INDEX('файл остатки'!$A$5:$CX$265,MATCH($C$1,'файл остатки'!$A$5:$A$228,0),MATCH($B117,'файл остатки'!$A$5:$CX$5,0)),C117+D117-E117-G117)</f>
        <v>#N/A</v>
      </c>
      <c r="J117" s="230"/>
      <c r="K117" s="229"/>
      <c r="L117" s="220"/>
      <c r="M117" s="247" t="e">
        <f>IF(ISERROR(INDEX('файл остатки'!$A$5:$CX$265,MATCH(M$2,'файл остатки'!$A$5:$A$228,0),MATCH($B117,'файл остатки'!$A$5:$CX$5,0))),INDEX('файл остатки'!$A$100:$CX$265,MATCH(K$3,'файл остатки'!$A$100:$A$228,0),MATCH($B117,'файл остатки'!$A$5:$CX$5,0)),INDEX('файл остатки'!$A$5:$CX$265,MATCH(M$2,'файл остатки'!$A$5:$A$228,0),MATCH($B117,'файл остатки'!$A$5:$CX$5,0)))</f>
        <v>#N/A</v>
      </c>
      <c r="N117" s="225" t="e">
        <f>INDEX('файл остатки'!$A$5:$CX$265,MATCH($H$1,'файл остатки'!$A$5:$A$228,0),MATCH($B117,'файл остатки'!$A$5:$CX$5,0))</f>
        <v>#N/A</v>
      </c>
      <c r="O117" s="254" t="e">
        <f>IF(K$3='файл остатки'!$B$1,INDEX('файл остатки'!$A$5:$CX$265,MATCH($C$1,'файл остатки'!$A$5:$A$228,0),MATCH($B117,'файл остатки'!$A$5:$CX$5,0)),I117+J117-K117-M117)</f>
        <v>#N/A</v>
      </c>
      <c r="P117" s="230"/>
      <c r="Q117" s="229"/>
      <c r="R117" s="220"/>
      <c r="S117" s="247" t="e">
        <f>IF(ISERROR(INDEX('файл остатки'!$A$5:$CX$265,MATCH(S$2,'файл остатки'!$A$5:$A$228,0),MATCH($B117,'файл остатки'!$A$5:$CX$5,0))),INDEX('файл остатки'!$A$100:$CX$265,MATCH(Q$3,'файл остатки'!$A$100:$A$228,0),MATCH($B117,'файл остатки'!$A$5:$CX$5,0)),INDEX('файл остатки'!$A$5:$CX$265,MATCH(S$2,'файл остатки'!$A$5:$A$228,0),MATCH($B117,'файл остатки'!$A$5:$CX$5,0)))</f>
        <v>#N/A</v>
      </c>
      <c r="T117" s="225" t="e">
        <f>INDEX('файл остатки'!$A$5:$CX$265,MATCH($H$1,'файл остатки'!$A$5:$A$228,0),MATCH($B117,'файл остатки'!$A$5:$CX$5,0))</f>
        <v>#N/A</v>
      </c>
      <c r="U117" s="254" t="e">
        <f>IF(Q$3='файл остатки'!$B$1,INDEX('файл остатки'!$A$5:$CX$265,MATCH($C$1,'файл остатки'!$A$5:$A$228,0),MATCH($B117,'файл остатки'!$A$5:$CX$5,0)),O117+P117-Q117-S117)</f>
        <v>#N/A</v>
      </c>
      <c r="V117" s="230"/>
      <c r="W117" s="229"/>
      <c r="X117" s="220"/>
      <c r="Y117" s="247" t="e">
        <f>IF(ISERROR(INDEX('файл остатки'!$A$5:$CX$265,MATCH(Y$2,'файл остатки'!$A$5:$A$228,0),MATCH($B117,'файл остатки'!$A$5:$CX$5,0))),INDEX('файл остатки'!$A$100:$CX$265,MATCH(W$3,'файл остатки'!$A$100:$A$228,0),MATCH($B117,'файл остатки'!$A$5:$CX$5,0)),INDEX('файл остатки'!$A$5:$CX$265,MATCH(Y$2,'файл остатки'!$A$5:$A$228,0),MATCH($B117,'файл остатки'!$A$5:$CX$5,0)))</f>
        <v>#N/A</v>
      </c>
      <c r="Z117" s="225" t="e">
        <f>INDEX('файл остатки'!$A$5:$CX$265,MATCH($H$1,'файл остатки'!$A$5:$A$228,0),MATCH($B117,'файл остатки'!$A$5:$CX$5,0))</f>
        <v>#N/A</v>
      </c>
      <c r="AA117" s="254" t="e">
        <f>IF(W$3='файл остатки'!$B$1,INDEX('файл остатки'!$A$5:$CX$265,MATCH($C$1,'файл остатки'!$A$5:$A$228,0),MATCH($B117,'файл остатки'!$A$5:$CX$5,0)),U117+V117-W117-Y117)</f>
        <v>#N/A</v>
      </c>
      <c r="AB117" s="230"/>
      <c r="AC117" s="229"/>
      <c r="AD117" s="220"/>
      <c r="AE117" s="247" t="e">
        <f>IF(ISERROR(INDEX('файл остатки'!$A$5:$CX$265,MATCH(AE$2,'файл остатки'!$A$5:$A$228,0),MATCH($B117,'файл остатки'!$A$5:$CX$5,0))),INDEX('файл остатки'!$A$100:$CX$265,MATCH(AC$3,'файл остатки'!$A$100:$A$228,0),MATCH($B117,'файл остатки'!$A$5:$CX$5,0)),INDEX('файл остатки'!$A$5:$CX$265,MATCH(AE$2,'файл остатки'!$A$5:$A$228,0),MATCH($B117,'файл остатки'!$A$5:$CX$5,0)))</f>
        <v>#N/A</v>
      </c>
      <c r="AF117" s="225" t="e">
        <f>INDEX('файл остатки'!$A$5:$CX$265,MATCH($H$1,'файл остатки'!$A$5:$A$228,0),MATCH($B117,'файл остатки'!$A$5:$CX$5,0))</f>
        <v>#N/A</v>
      </c>
      <c r="AG117" s="254" t="e">
        <f>IF(AC$3='файл остатки'!$B$1,INDEX('файл остатки'!$A$5:$CX$265,MATCH($C$1,'файл остатки'!$A$5:$A$228,0),MATCH($B117,'файл остатки'!$A$5:$CX$5,0)),AA117+AB117-AC117-AE117)</f>
        <v>#N/A</v>
      </c>
      <c r="AH117" s="230"/>
      <c r="AI117" s="229"/>
      <c r="AJ117" s="220"/>
      <c r="AK117" s="247" t="e">
        <f>IF(ISERROR(INDEX('файл остатки'!$A$5:$CX$265,MATCH(AK$2,'файл остатки'!$A$5:$A$228,0),MATCH($B117,'файл остатки'!$A$5:$CX$5,0))),INDEX('файл остатки'!$A$100:$CX$265,MATCH(AI$3,'файл остатки'!$A$100:$A$228,0),MATCH($B117,'файл остатки'!$A$5:$CX$5,0)),INDEX('файл остатки'!$A$5:$CX$265,MATCH(AK$2,'файл остатки'!$A$5:$A$228,0),MATCH($B117,'файл остатки'!$A$5:$CX$5,0)))</f>
        <v>#N/A</v>
      </c>
      <c r="AL117" s="225" t="e">
        <f>INDEX('файл остатки'!$A$5:$CX$265,MATCH($H$1,'файл остатки'!$A$5:$A$228,0),MATCH($B117,'файл остатки'!$A$5:$CX$5,0))</f>
        <v>#N/A</v>
      </c>
      <c r="AM117" s="254" t="e">
        <f>IF(AI$3='файл остатки'!$B$1,INDEX('файл остатки'!$A$5:$CX$265,MATCH($C$1,'файл остатки'!$A$5:$A$228,0),MATCH($B117,'файл остатки'!$A$5:$CX$5,0)),AG117+AH117-AI117-AK117)</f>
        <v>#N/A</v>
      </c>
      <c r="AN117" s="230"/>
      <c r="AO117" s="229"/>
      <c r="AP117" s="220"/>
      <c r="AQ117" s="247" t="e">
        <f>IF(ISERROR(INDEX('файл остатки'!$A$5:$CX$265,MATCH(AQ$2,'файл остатки'!$A$5:$A$228,0),MATCH($B117,'файл остатки'!$A$5:$CX$5,0))),INDEX('файл остатки'!$A$100:$CX$265,MATCH(AO$3,'файл остатки'!$A$100:$A$228,0),MATCH($B117,'файл остатки'!$A$5:$CX$5,0)),INDEX('файл остатки'!$A$5:$CX$265,MATCH(AQ$2,'файл остатки'!$A$5:$A$228,0),MATCH($B117,'файл остатки'!$A$5:$CX$5,0)))</f>
        <v>#N/A</v>
      </c>
      <c r="AR117" s="225" t="e">
        <f>INDEX('файл остатки'!$A$5:$CX$265,MATCH($H$1,'файл остатки'!$A$5:$A$228,0),MATCH($B117,'файл остатки'!$A$5:$CX$5,0))</f>
        <v>#N/A</v>
      </c>
      <c r="AS117" s="254" t="e">
        <f>IF(AO$3='файл остатки'!$B$1,INDEX('файл остатки'!$A$5:$CX$265,MATCH($C$1,'файл остатки'!$A$5:$A$228,0),MATCH($B117,'файл остатки'!$A$5:$CX$5,0)),AM117+AN117-AO117-AQ117)</f>
        <v>#N/A</v>
      </c>
      <c r="AT117" s="230"/>
      <c r="AU117" s="229"/>
      <c r="AV117" s="220"/>
      <c r="AW117" s="247" t="e">
        <f>IF(ISERROR(INDEX('файл остатки'!$A$5:$CX$265,MATCH(AW$2,'файл остатки'!$A$5:$A$228,0),MATCH($B117,'файл остатки'!$A$5:$CX$5,0))),INDEX('файл остатки'!$A$100:$CX$265,MATCH(AU$3,'файл остатки'!$A$100:$A$228,0),MATCH($B117,'файл остатки'!$A$5:$CX$5,0)),INDEX('файл остатки'!$A$5:$CX$265,MATCH(AW$2,'файл остатки'!$A$5:$A$228,0),MATCH($B117,'файл остатки'!$A$5:$CX$5,0)))</f>
        <v>#N/A</v>
      </c>
      <c r="AX117" s="225" t="e">
        <f>INDEX('файл остатки'!$A$5:$CX$265,MATCH($H$1,'файл остатки'!$A$5:$A$228,0),MATCH($B117,'файл остатки'!$A$5:$CX$5,0))</f>
        <v>#N/A</v>
      </c>
      <c r="AY117" s="254" t="e">
        <f>IF(AU$3='файл остатки'!$B$1,INDEX('файл остатки'!$A$5:$CX$265,MATCH($C$1,'файл остатки'!$A$5:$A$228,0),MATCH($B117,'файл остатки'!$A$5:$CX$5,0)),AS117+AT117-AU117-AW117)</f>
        <v>#N/A</v>
      </c>
      <c r="AZ117" s="230"/>
      <c r="BA117" s="229"/>
      <c r="BB117" s="220"/>
      <c r="BC117" s="247" t="e">
        <f>IF(ISERROR(INDEX('файл остатки'!$A$5:$CX$265,MATCH(BC$2,'файл остатки'!$A$5:$A$228,0),MATCH($B117,'файл остатки'!$A$5:$CX$5,0))),INDEX('файл остатки'!$A$100:$CX$265,MATCH(BA$3,'файл остатки'!$A$100:$A$228,0),MATCH($B117,'файл остатки'!$A$5:$CX$5,0)),INDEX('файл остатки'!$A$5:$CX$265,MATCH(BC$2,'файл остатки'!$A$5:$A$228,0),MATCH($B117,'файл остатки'!$A$5:$CX$5,0)))</f>
        <v>#N/A</v>
      </c>
      <c r="BD117" s="225" t="e">
        <f>INDEX('файл остатки'!$A$5:$CX$265,MATCH($H$1,'файл остатки'!$A$5:$A$228,0),MATCH($B117,'файл остатки'!$A$5:$CX$5,0))</f>
        <v>#N/A</v>
      </c>
      <c r="BE117" s="254" t="e">
        <f>IF(BA$3='файл остатки'!$B$1,INDEX('файл остатки'!$A$5:$CX$265,MATCH($C$1,'файл остатки'!$A$5:$A$228,0),MATCH($B117,'файл остатки'!$A$5:$CX$5,0)),AY117+AZ117-BA117-BC117)</f>
        <v>#N/A</v>
      </c>
      <c r="BF117" s="230"/>
      <c r="BG117" s="229">
        <v>-500</v>
      </c>
      <c r="BH117" s="220"/>
      <c r="BI117" s="247" t="e">
        <f>IF(ISERROR(INDEX('файл остатки'!$A$5:$CX$265,MATCH(BI$2,'файл остатки'!$A$5:$A$228,0),MATCH($B117,'файл остатки'!$A$5:$CX$5,0))),INDEX('файл остатки'!$A$100:$CX$265,MATCH(BG$3,'файл остатки'!$A$100:$A$228,0),MATCH($B117,'файл остатки'!$A$5:$CX$5,0)),INDEX('файл остатки'!$A$5:$CX$265,MATCH(BI$2,'файл остатки'!$A$5:$A$228,0),MATCH($B117,'файл остатки'!$A$5:$CX$5,0)))</f>
        <v>#N/A</v>
      </c>
      <c r="BJ117" s="225" t="e">
        <f>INDEX('файл остатки'!$A$5:$CX$265,MATCH($H$1,'файл остатки'!$A$5:$A$228,0),MATCH($B117,'файл остатки'!$A$5:$CX$5,0))</f>
        <v>#N/A</v>
      </c>
      <c r="BK117" s="225" t="e">
        <f t="shared" si="12"/>
        <v>#N/A</v>
      </c>
      <c r="BL117" s="254" t="e">
        <f>IF(BG$3='файл остатки'!$B$1,INDEX('файл остатки'!$A$5:$CX$265,MATCH($C$1,'файл остатки'!$A$5:$A$228,0),MATCH($B117,'файл остатки'!$A$5:$CX$5,0)),BE117+BF117-BG117-BI117)</f>
        <v>#N/A</v>
      </c>
      <c r="BM117" s="230"/>
      <c r="BN117" s="229" t="e">
        <f t="shared" si="13"/>
        <v>#N/A</v>
      </c>
      <c r="BO117" s="220"/>
      <c r="BP117" s="247" t="e">
        <f>IF(ISERROR(INDEX('файл остатки'!$A$5:$CX$265,MATCH(BP$2,'файл остатки'!$A$5:$A$228,0),MATCH($B117,'файл остатки'!$A$5:$CX$5,0))),INDEX('файл остатки'!$A$100:$CX$265,MATCH(BN$3,'файл остатки'!$A$100:$A$228,0),MATCH($B117,'файл остатки'!$A$5:$CX$5,0)),INDEX('файл остатки'!$A$5:$CX$265,MATCH(BP$2,'файл остатки'!$A$5:$A$228,0),MATCH($B117,'файл остатки'!$A$5:$CX$5,0)))</f>
        <v>#N/A</v>
      </c>
      <c r="BQ117" s="225" t="e">
        <f>INDEX('файл остатки'!$A$5:$CX$265,MATCH($H$1,'файл остатки'!$A$5:$A$228,0),MATCH($B117,'файл остатки'!$A$5:$CX$5,0))</f>
        <v>#N/A</v>
      </c>
      <c r="BR117" s="254" t="e">
        <f>IF(BN$3='файл остатки'!$B$1,INDEX('файл остатки'!$A$5:$CX$265,MATCH($C$1,'файл остатки'!$A$5:$A$228,0),MATCH($B117,'файл остатки'!$A$5:$CX$5,0)),BL117+BM117-BN117-BP117)</f>
        <v>#N/A</v>
      </c>
      <c r="BS117" s="230"/>
      <c r="BT117" s="229" t="e">
        <f t="shared" si="14"/>
        <v>#N/A</v>
      </c>
      <c r="BU117" s="220"/>
      <c r="BV117" s="247" t="e">
        <f>IF(ISERROR(INDEX('файл остатки'!$A$5:$CX$265,MATCH(BV$2,'файл остатки'!$A$5:$A$228,0),MATCH($B117,'файл остатки'!$A$5:$CX$5,0))),INDEX('файл остатки'!$A$100:$CX$265,MATCH(BT$3,'файл остатки'!$A$100:$A$228,0),MATCH($B117,'файл остатки'!$A$5:$CX$5,0)),INDEX('файл остатки'!$A$5:$CX$265,MATCH(BV$2,'файл остатки'!$A$5:$A$228,0),MATCH($B117,'файл остатки'!$A$5:$CX$5,0)))</f>
        <v>#N/A</v>
      </c>
      <c r="BW117" s="225" t="e">
        <f>INDEX('файл остатки'!$A$5:$CX$265,MATCH($H$1,'файл остатки'!$A$5:$A$228,0),MATCH($B117,'файл остатки'!$A$5:$CX$5,0))</f>
        <v>#N/A</v>
      </c>
      <c r="BX117" s="254" t="e">
        <f>IF(BT$3='файл остатки'!$B$1,INDEX('файл остатки'!$A$5:$CX$265,MATCH($C$1,'файл остатки'!$A$5:$A$228,0),MATCH($B117,'файл остатки'!$A$5:$CX$5,0)),BR117+BS117-BT117-BV117)</f>
        <v>#N/A</v>
      </c>
      <c r="BY117" s="230"/>
      <c r="BZ117" s="229" t="e">
        <f t="shared" si="15"/>
        <v>#N/A</v>
      </c>
      <c r="CA117" s="220"/>
      <c r="CB117" s="247" t="e">
        <f>IF(ISERROR(INDEX('файл остатки'!$A$5:$CX$265,MATCH(CB$2,'файл остатки'!$A$5:$A$228,0),MATCH($B117,'файл остатки'!$A$5:$CX$5,0))),INDEX('файл остатки'!$A$100:$CX$265,MATCH(BZ$3,'файл остатки'!$A$100:$A$228,0),MATCH($B117,'файл остатки'!$A$5:$CX$5,0)),INDEX('файл остатки'!$A$5:$CX$265,MATCH(CB$2,'файл остатки'!$A$5:$A$228,0),MATCH($B117,'файл остатки'!$A$5:$CX$5,0)))</f>
        <v>#N/A</v>
      </c>
      <c r="CC117" s="225" t="e">
        <f>INDEX('файл остатки'!$A$5:$CX$265,MATCH($H$1,'файл остатки'!$A$5:$A$228,0),MATCH($B117,'файл остатки'!$A$5:$CX$5,0))</f>
        <v>#N/A</v>
      </c>
      <c r="CD117" s="254" t="e">
        <f>IF(BZ$3='файл остатки'!$B$1,INDEX('файл остатки'!$A$5:$CX$265,MATCH($C$1,'файл остатки'!$A$5:$A$228,0),MATCH($B117,'файл остатки'!$A$5:$CX$5,0)),BX117+BY117-BZ117-CB117)</f>
        <v>#N/A</v>
      </c>
      <c r="CE117" s="230"/>
      <c r="CH117" s="229">
        <f t="shared" si="16"/>
        <v>-500</v>
      </c>
      <c r="CI117" s="220"/>
      <c r="CJ117" s="229" t="e">
        <f t="shared" si="17"/>
        <v>#N/A</v>
      </c>
      <c r="CK117" s="220"/>
      <c r="CO117" s="235" t="e">
        <f>+INDEX('файл остатки'!$A$5:$CX$265,MATCH(CO$2,'файл остатки'!$A$5:$A$228,0),MATCH($B117,'файл остатки'!$A$5:$CX$5,0))</f>
        <v>#N/A</v>
      </c>
    </row>
    <row r="118" spans="1:93" ht="24" customHeight="1">
      <c r="A118" s="174" t="s">
        <v>84</v>
      </c>
      <c r="B118" s="158" t="s">
        <v>103</v>
      </c>
      <c r="C118" s="257" t="e">
        <f>INDEX('файл остатки'!$A$5:$CX$265,MATCH($C$1,'файл остатки'!$A$5:$A$228,0),MATCH(B118,'файл остатки'!$A$5:$CX$5,0))</f>
        <v>#N/A</v>
      </c>
      <c r="D118" s="261"/>
      <c r="E118" s="229"/>
      <c r="F118" s="220"/>
      <c r="G118" s="247" t="e">
        <f>IF(ISERROR(INDEX('файл остатки'!$A$5:$CX$265,MATCH(G$2,'файл остатки'!$A$5:$A$228,0),MATCH($B118,'файл остатки'!$A$5:$CX$5,0))),INDEX('файл остатки'!$A$100:$CX$265,MATCH(E$3,'файл остатки'!$A$100:$A$228,0),MATCH($B118,'файл остатки'!$A$5:$CX$5,0)),INDEX('файл остатки'!$A$5:$CX$265,MATCH(G$2,'файл остатки'!$A$5:$A$228,0),MATCH($B118,'файл остатки'!$A$5:$CX$5,0)))</f>
        <v>#N/A</v>
      </c>
      <c r="H118" s="225" t="e">
        <f>INDEX('файл остатки'!$A$5:$CX$265,MATCH($H$1,'файл остатки'!$A$5:$A$228,0),MATCH($B118,'файл остатки'!$A$5:$CX$5,0))</f>
        <v>#N/A</v>
      </c>
      <c r="I118" s="254" t="e">
        <f>IF(E$3='файл остатки'!$B$1,INDEX('файл остатки'!$A$5:$CX$265,MATCH($C$1,'файл остатки'!$A$5:$A$228,0),MATCH($B118,'файл остатки'!$A$5:$CX$5,0)),C118+D118-E118-G118)</f>
        <v>#N/A</v>
      </c>
      <c r="J118" s="230"/>
      <c r="K118" s="229"/>
      <c r="L118" s="220"/>
      <c r="M118" s="247" t="e">
        <f>IF(ISERROR(INDEX('файл остатки'!$A$5:$CX$265,MATCH(M$2,'файл остатки'!$A$5:$A$228,0),MATCH($B118,'файл остатки'!$A$5:$CX$5,0))),INDEX('файл остатки'!$A$100:$CX$265,MATCH(K$3,'файл остатки'!$A$100:$A$228,0),MATCH($B118,'файл остатки'!$A$5:$CX$5,0)),INDEX('файл остатки'!$A$5:$CX$265,MATCH(M$2,'файл остатки'!$A$5:$A$228,0),MATCH($B118,'файл остатки'!$A$5:$CX$5,0)))</f>
        <v>#N/A</v>
      </c>
      <c r="N118" s="225" t="e">
        <f>INDEX('файл остатки'!$A$5:$CX$265,MATCH($H$1,'файл остатки'!$A$5:$A$228,0),MATCH($B118,'файл остатки'!$A$5:$CX$5,0))</f>
        <v>#N/A</v>
      </c>
      <c r="O118" s="254" t="e">
        <f>IF(K$3='файл остатки'!$B$1,INDEX('файл остатки'!$A$5:$CX$265,MATCH($C$1,'файл остатки'!$A$5:$A$228,0),MATCH($B118,'файл остатки'!$A$5:$CX$5,0)),I118+J118-K118-M118)</f>
        <v>#N/A</v>
      </c>
      <c r="P118" s="230"/>
      <c r="Q118" s="229"/>
      <c r="R118" s="220"/>
      <c r="S118" s="247" t="e">
        <f>IF(ISERROR(INDEX('файл остатки'!$A$5:$CX$265,MATCH(S$2,'файл остатки'!$A$5:$A$228,0),MATCH($B118,'файл остатки'!$A$5:$CX$5,0))),INDEX('файл остатки'!$A$100:$CX$265,MATCH(Q$3,'файл остатки'!$A$100:$A$228,0),MATCH($B118,'файл остатки'!$A$5:$CX$5,0)),INDEX('файл остатки'!$A$5:$CX$265,MATCH(S$2,'файл остатки'!$A$5:$A$228,0),MATCH($B118,'файл остатки'!$A$5:$CX$5,0)))</f>
        <v>#N/A</v>
      </c>
      <c r="T118" s="225" t="e">
        <f>INDEX('файл остатки'!$A$5:$CX$265,MATCH($H$1,'файл остатки'!$A$5:$A$228,0),MATCH($B118,'файл остатки'!$A$5:$CX$5,0))</f>
        <v>#N/A</v>
      </c>
      <c r="U118" s="254" t="e">
        <f>IF(Q$3='файл остатки'!$B$1,INDEX('файл остатки'!$A$5:$CX$265,MATCH($C$1,'файл остатки'!$A$5:$A$228,0),MATCH($B118,'файл остатки'!$A$5:$CX$5,0)),O118+P118-Q118-S118)</f>
        <v>#N/A</v>
      </c>
      <c r="V118" s="230"/>
      <c r="W118" s="229"/>
      <c r="X118" s="220"/>
      <c r="Y118" s="247" t="e">
        <f>IF(ISERROR(INDEX('файл остатки'!$A$5:$CX$265,MATCH(Y$2,'файл остатки'!$A$5:$A$228,0),MATCH($B118,'файл остатки'!$A$5:$CX$5,0))),INDEX('файл остатки'!$A$100:$CX$265,MATCH(W$3,'файл остатки'!$A$100:$A$228,0),MATCH($B118,'файл остатки'!$A$5:$CX$5,0)),INDEX('файл остатки'!$A$5:$CX$265,MATCH(Y$2,'файл остатки'!$A$5:$A$228,0),MATCH($B118,'файл остатки'!$A$5:$CX$5,0)))</f>
        <v>#N/A</v>
      </c>
      <c r="Z118" s="225" t="e">
        <f>INDEX('файл остатки'!$A$5:$CX$265,MATCH($H$1,'файл остатки'!$A$5:$A$228,0),MATCH($B118,'файл остатки'!$A$5:$CX$5,0))</f>
        <v>#N/A</v>
      </c>
      <c r="AA118" s="254" t="e">
        <f>IF(W$3='файл остатки'!$B$1,INDEX('файл остатки'!$A$5:$CX$265,MATCH($C$1,'файл остатки'!$A$5:$A$228,0),MATCH($B118,'файл остатки'!$A$5:$CX$5,0)),U118+V118-W118-Y118)</f>
        <v>#N/A</v>
      </c>
      <c r="AB118" s="230"/>
      <c r="AC118" s="229"/>
      <c r="AD118" s="220"/>
      <c r="AE118" s="247" t="e">
        <f>IF(ISERROR(INDEX('файл остатки'!$A$5:$CX$265,MATCH(AE$2,'файл остатки'!$A$5:$A$228,0),MATCH($B118,'файл остатки'!$A$5:$CX$5,0))),INDEX('файл остатки'!$A$100:$CX$265,MATCH(AC$3,'файл остатки'!$A$100:$A$228,0),MATCH($B118,'файл остатки'!$A$5:$CX$5,0)),INDEX('файл остатки'!$A$5:$CX$265,MATCH(AE$2,'файл остатки'!$A$5:$A$228,0),MATCH($B118,'файл остатки'!$A$5:$CX$5,0)))</f>
        <v>#N/A</v>
      </c>
      <c r="AF118" s="225" t="e">
        <f>INDEX('файл остатки'!$A$5:$CX$265,MATCH($H$1,'файл остатки'!$A$5:$A$228,0),MATCH($B118,'файл остатки'!$A$5:$CX$5,0))</f>
        <v>#N/A</v>
      </c>
      <c r="AG118" s="254" t="e">
        <f>IF(AC$3='файл остатки'!$B$1,INDEX('файл остатки'!$A$5:$CX$265,MATCH($C$1,'файл остатки'!$A$5:$A$228,0),MATCH($B118,'файл остатки'!$A$5:$CX$5,0)),AA118+AB118-AC118-AE118)</f>
        <v>#N/A</v>
      </c>
      <c r="AH118" s="230"/>
      <c r="AI118" s="229"/>
      <c r="AJ118" s="220"/>
      <c r="AK118" s="247" t="e">
        <f>IF(ISERROR(INDEX('файл остатки'!$A$5:$CX$265,MATCH(AK$2,'файл остатки'!$A$5:$A$228,0),MATCH($B118,'файл остатки'!$A$5:$CX$5,0))),INDEX('файл остатки'!$A$100:$CX$265,MATCH(AI$3,'файл остатки'!$A$100:$A$228,0),MATCH($B118,'файл остатки'!$A$5:$CX$5,0)),INDEX('файл остатки'!$A$5:$CX$265,MATCH(AK$2,'файл остатки'!$A$5:$A$228,0),MATCH($B118,'файл остатки'!$A$5:$CX$5,0)))</f>
        <v>#N/A</v>
      </c>
      <c r="AL118" s="225" t="e">
        <f>INDEX('файл остатки'!$A$5:$CX$265,MATCH($H$1,'файл остатки'!$A$5:$A$228,0),MATCH($B118,'файл остатки'!$A$5:$CX$5,0))</f>
        <v>#N/A</v>
      </c>
      <c r="AM118" s="254" t="e">
        <f>IF(AI$3='файл остатки'!$B$1,INDEX('файл остатки'!$A$5:$CX$265,MATCH($C$1,'файл остатки'!$A$5:$A$228,0),MATCH($B118,'файл остатки'!$A$5:$CX$5,0)),AG118+AH118-AI118-AK118)</f>
        <v>#N/A</v>
      </c>
      <c r="AN118" s="230"/>
      <c r="AO118" s="229"/>
      <c r="AP118" s="220"/>
      <c r="AQ118" s="247" t="e">
        <f>IF(ISERROR(INDEX('файл остатки'!$A$5:$CX$265,MATCH(AQ$2,'файл остатки'!$A$5:$A$228,0),MATCH($B118,'файл остатки'!$A$5:$CX$5,0))),INDEX('файл остатки'!$A$100:$CX$265,MATCH(AO$3,'файл остатки'!$A$100:$A$228,0),MATCH($B118,'файл остатки'!$A$5:$CX$5,0)),INDEX('файл остатки'!$A$5:$CX$265,MATCH(AQ$2,'файл остатки'!$A$5:$A$228,0),MATCH($B118,'файл остатки'!$A$5:$CX$5,0)))</f>
        <v>#N/A</v>
      </c>
      <c r="AR118" s="225" t="e">
        <f>INDEX('файл остатки'!$A$5:$CX$265,MATCH($H$1,'файл остатки'!$A$5:$A$228,0),MATCH($B118,'файл остатки'!$A$5:$CX$5,0))</f>
        <v>#N/A</v>
      </c>
      <c r="AS118" s="254" t="e">
        <f>IF(AO$3='файл остатки'!$B$1,INDEX('файл остатки'!$A$5:$CX$265,MATCH($C$1,'файл остатки'!$A$5:$A$228,0),MATCH($B118,'файл остатки'!$A$5:$CX$5,0)),AM118+AN118-AO118-AQ118)</f>
        <v>#N/A</v>
      </c>
      <c r="AT118" s="230"/>
      <c r="AU118" s="229"/>
      <c r="AV118" s="220"/>
      <c r="AW118" s="247" t="e">
        <f>IF(ISERROR(INDEX('файл остатки'!$A$5:$CX$265,MATCH(AW$2,'файл остатки'!$A$5:$A$228,0),MATCH($B118,'файл остатки'!$A$5:$CX$5,0))),INDEX('файл остатки'!$A$100:$CX$265,MATCH(AU$3,'файл остатки'!$A$100:$A$228,0),MATCH($B118,'файл остатки'!$A$5:$CX$5,0)),INDEX('файл остатки'!$A$5:$CX$265,MATCH(AW$2,'файл остатки'!$A$5:$A$228,0),MATCH($B118,'файл остатки'!$A$5:$CX$5,0)))</f>
        <v>#N/A</v>
      </c>
      <c r="AX118" s="225" t="e">
        <f>INDEX('файл остатки'!$A$5:$CX$265,MATCH($H$1,'файл остатки'!$A$5:$A$228,0),MATCH($B118,'файл остатки'!$A$5:$CX$5,0))</f>
        <v>#N/A</v>
      </c>
      <c r="AY118" s="254" t="e">
        <f>IF(AU$3='файл остатки'!$B$1,INDEX('файл остатки'!$A$5:$CX$265,MATCH($C$1,'файл остатки'!$A$5:$A$228,0),MATCH($B118,'файл остатки'!$A$5:$CX$5,0)),AS118+AT118-AU118-AW118)</f>
        <v>#N/A</v>
      </c>
      <c r="AZ118" s="230"/>
      <c r="BA118" s="229"/>
      <c r="BB118" s="220"/>
      <c r="BC118" s="247" t="e">
        <f>IF(ISERROR(INDEX('файл остатки'!$A$5:$CX$265,MATCH(BC$2,'файл остатки'!$A$5:$A$228,0),MATCH($B118,'файл остатки'!$A$5:$CX$5,0))),INDEX('файл остатки'!$A$100:$CX$265,MATCH(BA$3,'файл остатки'!$A$100:$A$228,0),MATCH($B118,'файл остатки'!$A$5:$CX$5,0)),INDEX('файл остатки'!$A$5:$CX$265,MATCH(BC$2,'файл остатки'!$A$5:$A$228,0),MATCH($B118,'файл остатки'!$A$5:$CX$5,0)))</f>
        <v>#N/A</v>
      </c>
      <c r="BD118" s="225" t="e">
        <f>INDEX('файл остатки'!$A$5:$CX$265,MATCH($H$1,'файл остатки'!$A$5:$A$228,0),MATCH($B118,'файл остатки'!$A$5:$CX$5,0))</f>
        <v>#N/A</v>
      </c>
      <c r="BE118" s="254" t="e">
        <f>IF(BA$3='файл остатки'!$B$1,INDEX('файл остатки'!$A$5:$CX$265,MATCH($C$1,'файл остатки'!$A$5:$A$228,0),MATCH($B118,'файл остатки'!$A$5:$CX$5,0)),AY118+AZ118-BA118-BC118)</f>
        <v>#N/A</v>
      </c>
      <c r="BF118" s="230"/>
      <c r="BG118" s="229"/>
      <c r="BH118" s="220"/>
      <c r="BI118" s="247" t="e">
        <f>IF(ISERROR(INDEX('файл остатки'!$A$5:$CX$265,MATCH(BI$2,'файл остатки'!$A$5:$A$228,0),MATCH($B118,'файл остатки'!$A$5:$CX$5,0))),INDEX('файл остатки'!$A$100:$CX$265,MATCH(BG$3,'файл остатки'!$A$100:$A$228,0),MATCH($B118,'файл остатки'!$A$5:$CX$5,0)),INDEX('файл остатки'!$A$5:$CX$265,MATCH(BI$2,'файл остатки'!$A$5:$A$228,0),MATCH($B118,'файл остатки'!$A$5:$CX$5,0)))</f>
        <v>#N/A</v>
      </c>
      <c r="BJ118" s="225" t="e">
        <f>INDEX('файл остатки'!$A$5:$CX$265,MATCH($H$1,'файл остатки'!$A$5:$A$228,0),MATCH($B118,'файл остатки'!$A$5:$CX$5,0))</f>
        <v>#N/A</v>
      </c>
      <c r="BK118" s="225" t="e">
        <f t="shared" si="12"/>
        <v>#N/A</v>
      </c>
      <c r="BL118" s="254" t="e">
        <f>IF(BG$3='файл остатки'!$B$1,INDEX('файл остатки'!$A$5:$CX$265,MATCH($C$1,'файл остатки'!$A$5:$A$228,0),MATCH($B118,'файл остатки'!$A$5:$CX$5,0)),BE118+BF118-BG118-BI118)</f>
        <v>#N/A</v>
      </c>
      <c r="BM118" s="230"/>
      <c r="BN118" s="229" t="e">
        <f t="shared" si="13"/>
        <v>#N/A</v>
      </c>
      <c r="BO118" s="220"/>
      <c r="BP118" s="247" t="e">
        <f>IF(ISERROR(INDEX('файл остатки'!$A$5:$CX$265,MATCH(BP$2,'файл остатки'!$A$5:$A$228,0),MATCH($B118,'файл остатки'!$A$5:$CX$5,0))),INDEX('файл остатки'!$A$100:$CX$265,MATCH(BN$3,'файл остатки'!$A$100:$A$228,0),MATCH($B118,'файл остатки'!$A$5:$CX$5,0)),INDEX('файл остатки'!$A$5:$CX$265,MATCH(BP$2,'файл остатки'!$A$5:$A$228,0),MATCH($B118,'файл остатки'!$A$5:$CX$5,0)))</f>
        <v>#N/A</v>
      </c>
      <c r="BQ118" s="225" t="e">
        <f>INDEX('файл остатки'!$A$5:$CX$265,MATCH($H$1,'файл остатки'!$A$5:$A$228,0),MATCH($B118,'файл остатки'!$A$5:$CX$5,0))</f>
        <v>#N/A</v>
      </c>
      <c r="BR118" s="254" t="e">
        <f>IF(BN$3='файл остатки'!$B$1,INDEX('файл остатки'!$A$5:$CX$265,MATCH($C$1,'файл остатки'!$A$5:$A$228,0),MATCH($B118,'файл остатки'!$A$5:$CX$5,0)),BL118+BM118-BN118-BP118)</f>
        <v>#N/A</v>
      </c>
      <c r="BS118" s="230"/>
      <c r="BT118" s="229" t="e">
        <f t="shared" si="14"/>
        <v>#N/A</v>
      </c>
      <c r="BU118" s="220"/>
      <c r="BV118" s="247" t="e">
        <f>IF(ISERROR(INDEX('файл остатки'!$A$5:$CX$265,MATCH(BV$2,'файл остатки'!$A$5:$A$228,0),MATCH($B118,'файл остатки'!$A$5:$CX$5,0))),INDEX('файл остатки'!$A$100:$CX$265,MATCH(BT$3,'файл остатки'!$A$100:$A$228,0),MATCH($B118,'файл остатки'!$A$5:$CX$5,0)),INDEX('файл остатки'!$A$5:$CX$265,MATCH(BV$2,'файл остатки'!$A$5:$A$228,0),MATCH($B118,'файл остатки'!$A$5:$CX$5,0)))</f>
        <v>#N/A</v>
      </c>
      <c r="BW118" s="225" t="e">
        <f>INDEX('файл остатки'!$A$5:$CX$265,MATCH($H$1,'файл остатки'!$A$5:$A$228,0),MATCH($B118,'файл остатки'!$A$5:$CX$5,0))</f>
        <v>#N/A</v>
      </c>
      <c r="BX118" s="254" t="e">
        <f>IF(BT$3='файл остатки'!$B$1,INDEX('файл остатки'!$A$5:$CX$265,MATCH($C$1,'файл остатки'!$A$5:$A$228,0),MATCH($B118,'файл остатки'!$A$5:$CX$5,0)),BR118+BS118-BT118-BV118)</f>
        <v>#N/A</v>
      </c>
      <c r="BY118" s="230"/>
      <c r="BZ118" s="229" t="e">
        <f t="shared" si="15"/>
        <v>#N/A</v>
      </c>
      <c r="CA118" s="220"/>
      <c r="CB118" s="247" t="e">
        <f>IF(ISERROR(INDEX('файл остатки'!$A$5:$CX$265,MATCH(CB$2,'файл остатки'!$A$5:$A$228,0),MATCH($B118,'файл остатки'!$A$5:$CX$5,0))),INDEX('файл остатки'!$A$100:$CX$265,MATCH(BZ$3,'файл остатки'!$A$100:$A$228,0),MATCH($B118,'файл остатки'!$A$5:$CX$5,0)),INDEX('файл остатки'!$A$5:$CX$265,MATCH(CB$2,'файл остатки'!$A$5:$A$228,0),MATCH($B118,'файл остатки'!$A$5:$CX$5,0)))</f>
        <v>#N/A</v>
      </c>
      <c r="CC118" s="225" t="e">
        <f>INDEX('файл остатки'!$A$5:$CX$265,MATCH($H$1,'файл остатки'!$A$5:$A$228,0),MATCH($B118,'файл остатки'!$A$5:$CX$5,0))</f>
        <v>#N/A</v>
      </c>
      <c r="CD118" s="254" t="e">
        <f>IF(BZ$3='файл остатки'!$B$1,INDEX('файл остатки'!$A$5:$CX$265,MATCH($C$1,'файл остатки'!$A$5:$A$228,0),MATCH($B118,'файл остатки'!$A$5:$CX$5,0)),BX118+BY118-BZ118-CB118)</f>
        <v>#N/A</v>
      </c>
      <c r="CE118" s="230"/>
      <c r="CH118" s="229">
        <f t="shared" si="16"/>
        <v>0</v>
      </c>
      <c r="CI118" s="220"/>
      <c r="CJ118" s="229" t="e">
        <f t="shared" si="17"/>
        <v>#N/A</v>
      </c>
      <c r="CK118" s="220"/>
      <c r="CO118" s="235" t="e">
        <f>+INDEX('файл остатки'!$A$5:$CX$265,MATCH(CO$2,'файл остатки'!$A$5:$A$228,0),MATCH($B118,'файл остатки'!$A$5:$CX$5,0))</f>
        <v>#N/A</v>
      </c>
    </row>
    <row r="119" spans="1:93" ht="24" customHeight="1">
      <c r="A119" s="174" t="s">
        <v>129</v>
      </c>
      <c r="B119" s="158" t="s">
        <v>128</v>
      </c>
      <c r="C119" s="257" t="e">
        <f>INDEX('файл остатки'!$A$5:$CX$265,MATCH($C$1,'файл остатки'!$A$5:$A$228,0),MATCH(B119,'файл остатки'!$A$5:$CX$5,0))</f>
        <v>#N/A</v>
      </c>
      <c r="D119" s="261"/>
      <c r="E119" s="229"/>
      <c r="F119" s="220"/>
      <c r="G119" s="247" t="e">
        <f>IF(ISERROR(INDEX('файл остатки'!$A$5:$CX$265,MATCH(G$2,'файл остатки'!$A$5:$A$228,0),MATCH($B119,'файл остатки'!$A$5:$CX$5,0))),INDEX('файл остатки'!$A$100:$CX$265,MATCH(E$3,'файл остатки'!$A$100:$A$228,0),MATCH($B119,'файл остатки'!$A$5:$CX$5,0)),INDEX('файл остатки'!$A$5:$CX$265,MATCH(G$2,'файл остатки'!$A$5:$A$228,0),MATCH($B119,'файл остатки'!$A$5:$CX$5,0)))</f>
        <v>#N/A</v>
      </c>
      <c r="H119" s="225" t="e">
        <f>INDEX('файл остатки'!$A$5:$CX$265,MATCH($H$1,'файл остатки'!$A$5:$A$228,0),MATCH($B119,'файл остатки'!$A$5:$CX$5,0))</f>
        <v>#N/A</v>
      </c>
      <c r="I119" s="254" t="e">
        <f>IF(E$3='файл остатки'!$B$1,INDEX('файл остатки'!$A$5:$CX$265,MATCH($C$1,'файл остатки'!$A$5:$A$228,0),MATCH($B119,'файл остатки'!$A$5:$CX$5,0)),C119+D119-E119-G119)</f>
        <v>#N/A</v>
      </c>
      <c r="J119" s="230"/>
      <c r="K119" s="229"/>
      <c r="L119" s="220"/>
      <c r="M119" s="247" t="e">
        <f>IF(ISERROR(INDEX('файл остатки'!$A$5:$CX$265,MATCH(M$2,'файл остатки'!$A$5:$A$228,0),MATCH($B119,'файл остатки'!$A$5:$CX$5,0))),INDEX('файл остатки'!$A$100:$CX$265,MATCH(K$3,'файл остатки'!$A$100:$A$228,0),MATCH($B119,'файл остатки'!$A$5:$CX$5,0)),INDEX('файл остатки'!$A$5:$CX$265,MATCH(M$2,'файл остатки'!$A$5:$A$228,0),MATCH($B119,'файл остатки'!$A$5:$CX$5,0)))</f>
        <v>#N/A</v>
      </c>
      <c r="N119" s="225" t="e">
        <f>INDEX('файл остатки'!$A$5:$CX$265,MATCH($H$1,'файл остатки'!$A$5:$A$228,0),MATCH($B119,'файл остатки'!$A$5:$CX$5,0))</f>
        <v>#N/A</v>
      </c>
      <c r="O119" s="254" t="e">
        <f>IF(K$3='файл остатки'!$B$1,INDEX('файл остатки'!$A$5:$CX$265,MATCH($C$1,'файл остатки'!$A$5:$A$228,0),MATCH($B119,'файл остатки'!$A$5:$CX$5,0)),I119+J119-K119-M119)</f>
        <v>#N/A</v>
      </c>
      <c r="P119" s="230"/>
      <c r="Q119" s="229"/>
      <c r="R119" s="220"/>
      <c r="S119" s="247" t="e">
        <f>IF(ISERROR(INDEX('файл остатки'!$A$5:$CX$265,MATCH(S$2,'файл остатки'!$A$5:$A$228,0),MATCH($B119,'файл остатки'!$A$5:$CX$5,0))),INDEX('файл остатки'!$A$100:$CX$265,MATCH(Q$3,'файл остатки'!$A$100:$A$228,0),MATCH($B119,'файл остатки'!$A$5:$CX$5,0)),INDEX('файл остатки'!$A$5:$CX$265,MATCH(S$2,'файл остатки'!$A$5:$A$228,0),MATCH($B119,'файл остатки'!$A$5:$CX$5,0)))</f>
        <v>#N/A</v>
      </c>
      <c r="T119" s="225" t="e">
        <f>INDEX('файл остатки'!$A$5:$CX$265,MATCH($H$1,'файл остатки'!$A$5:$A$228,0),MATCH($B119,'файл остатки'!$A$5:$CX$5,0))</f>
        <v>#N/A</v>
      </c>
      <c r="U119" s="254" t="e">
        <f>IF(Q$3='файл остатки'!$B$1,INDEX('файл остатки'!$A$5:$CX$265,MATCH($C$1,'файл остатки'!$A$5:$A$228,0),MATCH($B119,'файл остатки'!$A$5:$CX$5,0)),O119+P119-Q119-S119)</f>
        <v>#N/A</v>
      </c>
      <c r="V119" s="230"/>
      <c r="W119" s="229"/>
      <c r="X119" s="220"/>
      <c r="Y119" s="247" t="e">
        <f>IF(ISERROR(INDEX('файл остатки'!$A$5:$CX$265,MATCH(Y$2,'файл остатки'!$A$5:$A$228,0),MATCH($B119,'файл остатки'!$A$5:$CX$5,0))),INDEX('файл остатки'!$A$100:$CX$265,MATCH(W$3,'файл остатки'!$A$100:$A$228,0),MATCH($B119,'файл остатки'!$A$5:$CX$5,0)),INDEX('файл остатки'!$A$5:$CX$265,MATCH(Y$2,'файл остатки'!$A$5:$A$228,0),MATCH($B119,'файл остатки'!$A$5:$CX$5,0)))</f>
        <v>#N/A</v>
      </c>
      <c r="Z119" s="225" t="e">
        <f>INDEX('файл остатки'!$A$5:$CX$265,MATCH($H$1,'файл остатки'!$A$5:$A$228,0),MATCH($B119,'файл остатки'!$A$5:$CX$5,0))</f>
        <v>#N/A</v>
      </c>
      <c r="AA119" s="254" t="e">
        <f>IF(W$3='файл остатки'!$B$1,INDEX('файл остатки'!$A$5:$CX$265,MATCH($C$1,'файл остатки'!$A$5:$A$228,0),MATCH($B119,'файл остатки'!$A$5:$CX$5,0)),U119+V119-W119-Y119)</f>
        <v>#N/A</v>
      </c>
      <c r="AB119" s="230"/>
      <c r="AC119" s="229"/>
      <c r="AD119" s="220"/>
      <c r="AE119" s="247" t="e">
        <f>IF(ISERROR(INDEX('файл остатки'!$A$5:$CX$265,MATCH(AE$2,'файл остатки'!$A$5:$A$228,0),MATCH($B119,'файл остатки'!$A$5:$CX$5,0))),INDEX('файл остатки'!$A$100:$CX$265,MATCH(AC$3,'файл остатки'!$A$100:$A$228,0),MATCH($B119,'файл остатки'!$A$5:$CX$5,0)),INDEX('файл остатки'!$A$5:$CX$265,MATCH(AE$2,'файл остатки'!$A$5:$A$228,0),MATCH($B119,'файл остатки'!$A$5:$CX$5,0)))</f>
        <v>#N/A</v>
      </c>
      <c r="AF119" s="225" t="e">
        <f>INDEX('файл остатки'!$A$5:$CX$265,MATCH($H$1,'файл остатки'!$A$5:$A$228,0),MATCH($B119,'файл остатки'!$A$5:$CX$5,0))</f>
        <v>#N/A</v>
      </c>
      <c r="AG119" s="254" t="e">
        <f>IF(AC$3='файл остатки'!$B$1,INDEX('файл остатки'!$A$5:$CX$265,MATCH($C$1,'файл остатки'!$A$5:$A$228,0),MATCH($B119,'файл остатки'!$A$5:$CX$5,0)),AA119+AB119-AC119-AE119)</f>
        <v>#N/A</v>
      </c>
      <c r="AH119" s="230"/>
      <c r="AI119" s="229"/>
      <c r="AJ119" s="220"/>
      <c r="AK119" s="247" t="e">
        <f>IF(ISERROR(INDEX('файл остатки'!$A$5:$CX$265,MATCH(AK$2,'файл остатки'!$A$5:$A$228,0),MATCH($B119,'файл остатки'!$A$5:$CX$5,0))),INDEX('файл остатки'!$A$100:$CX$265,MATCH(AI$3,'файл остатки'!$A$100:$A$228,0),MATCH($B119,'файл остатки'!$A$5:$CX$5,0)),INDEX('файл остатки'!$A$5:$CX$265,MATCH(AK$2,'файл остатки'!$A$5:$A$228,0),MATCH($B119,'файл остатки'!$A$5:$CX$5,0)))</f>
        <v>#N/A</v>
      </c>
      <c r="AL119" s="225" t="e">
        <f>INDEX('файл остатки'!$A$5:$CX$265,MATCH($H$1,'файл остатки'!$A$5:$A$228,0),MATCH($B119,'файл остатки'!$A$5:$CX$5,0))</f>
        <v>#N/A</v>
      </c>
      <c r="AM119" s="254" t="e">
        <f>IF(AI$3='файл остатки'!$B$1,INDEX('файл остатки'!$A$5:$CX$265,MATCH($C$1,'файл остатки'!$A$5:$A$228,0),MATCH($B119,'файл остатки'!$A$5:$CX$5,0)),AG119+AH119-AI119-AK119)</f>
        <v>#N/A</v>
      </c>
      <c r="AN119" s="230"/>
      <c r="AO119" s="229"/>
      <c r="AP119" s="220"/>
      <c r="AQ119" s="247" t="e">
        <f>IF(ISERROR(INDEX('файл остатки'!$A$5:$CX$265,MATCH(AQ$2,'файл остатки'!$A$5:$A$228,0),MATCH($B119,'файл остатки'!$A$5:$CX$5,0))),INDEX('файл остатки'!$A$100:$CX$265,MATCH(AO$3,'файл остатки'!$A$100:$A$228,0),MATCH($B119,'файл остатки'!$A$5:$CX$5,0)),INDEX('файл остатки'!$A$5:$CX$265,MATCH(AQ$2,'файл остатки'!$A$5:$A$228,0),MATCH($B119,'файл остатки'!$A$5:$CX$5,0)))</f>
        <v>#N/A</v>
      </c>
      <c r="AR119" s="225" t="e">
        <f>INDEX('файл остатки'!$A$5:$CX$265,MATCH($H$1,'файл остатки'!$A$5:$A$228,0),MATCH($B119,'файл остатки'!$A$5:$CX$5,0))</f>
        <v>#N/A</v>
      </c>
      <c r="AS119" s="254" t="e">
        <f>IF(AO$3='файл остатки'!$B$1,INDEX('файл остатки'!$A$5:$CX$265,MATCH($C$1,'файл остатки'!$A$5:$A$228,0),MATCH($B119,'файл остатки'!$A$5:$CX$5,0)),AM119+AN119-AO119-AQ119)</f>
        <v>#N/A</v>
      </c>
      <c r="AT119" s="230"/>
      <c r="AU119" s="229"/>
      <c r="AV119" s="220"/>
      <c r="AW119" s="247" t="e">
        <f>IF(ISERROR(INDEX('файл остатки'!$A$5:$CX$265,MATCH(AW$2,'файл остатки'!$A$5:$A$228,0),MATCH($B119,'файл остатки'!$A$5:$CX$5,0))),INDEX('файл остатки'!$A$100:$CX$265,MATCH(AU$3,'файл остатки'!$A$100:$A$228,0),MATCH($B119,'файл остатки'!$A$5:$CX$5,0)),INDEX('файл остатки'!$A$5:$CX$265,MATCH(AW$2,'файл остатки'!$A$5:$A$228,0),MATCH($B119,'файл остатки'!$A$5:$CX$5,0)))</f>
        <v>#N/A</v>
      </c>
      <c r="AX119" s="225" t="e">
        <f>INDEX('файл остатки'!$A$5:$CX$265,MATCH($H$1,'файл остатки'!$A$5:$A$228,0),MATCH($B119,'файл остатки'!$A$5:$CX$5,0))</f>
        <v>#N/A</v>
      </c>
      <c r="AY119" s="254" t="e">
        <f>IF(AU$3='файл остатки'!$B$1,INDEX('файл остатки'!$A$5:$CX$265,MATCH($C$1,'файл остатки'!$A$5:$A$228,0),MATCH($B119,'файл остатки'!$A$5:$CX$5,0)),AS119+AT119-AU119-AW119)</f>
        <v>#N/A</v>
      </c>
      <c r="AZ119" s="230"/>
      <c r="BA119" s="229"/>
      <c r="BB119" s="220"/>
      <c r="BC119" s="247" t="e">
        <f>IF(ISERROR(INDEX('файл остатки'!$A$5:$CX$265,MATCH(BC$2,'файл остатки'!$A$5:$A$228,0),MATCH($B119,'файл остатки'!$A$5:$CX$5,0))),INDEX('файл остатки'!$A$100:$CX$265,MATCH(BA$3,'файл остатки'!$A$100:$A$228,0),MATCH($B119,'файл остатки'!$A$5:$CX$5,0)),INDEX('файл остатки'!$A$5:$CX$265,MATCH(BC$2,'файл остатки'!$A$5:$A$228,0),MATCH($B119,'файл остатки'!$A$5:$CX$5,0)))</f>
        <v>#N/A</v>
      </c>
      <c r="BD119" s="225" t="e">
        <f>INDEX('файл остатки'!$A$5:$CX$265,MATCH($H$1,'файл остатки'!$A$5:$A$228,0),MATCH($B119,'файл остатки'!$A$5:$CX$5,0))</f>
        <v>#N/A</v>
      </c>
      <c r="BE119" s="254" t="e">
        <f>IF(BA$3='файл остатки'!$B$1,INDEX('файл остатки'!$A$5:$CX$265,MATCH($C$1,'файл остатки'!$A$5:$A$228,0),MATCH($B119,'файл остатки'!$A$5:$CX$5,0)),AY119+AZ119-BA119-BC119)</f>
        <v>#N/A</v>
      </c>
      <c r="BF119" s="230"/>
      <c r="BG119" s="229"/>
      <c r="BH119" s="220"/>
      <c r="BI119" s="247" t="e">
        <f>IF(ISERROR(INDEX('файл остатки'!$A$5:$CX$265,MATCH(BI$2,'файл остатки'!$A$5:$A$228,0),MATCH($B119,'файл остатки'!$A$5:$CX$5,0))),INDEX('файл остатки'!$A$100:$CX$265,MATCH(BG$3,'файл остатки'!$A$100:$A$228,0),MATCH($B119,'файл остатки'!$A$5:$CX$5,0)),INDEX('файл остатки'!$A$5:$CX$265,MATCH(BI$2,'файл остатки'!$A$5:$A$228,0),MATCH($B119,'файл остатки'!$A$5:$CX$5,0)))</f>
        <v>#N/A</v>
      </c>
      <c r="BJ119" s="225" t="e">
        <f>INDEX('файл остатки'!$A$5:$CX$265,MATCH($H$1,'файл остатки'!$A$5:$A$228,0),MATCH($B119,'файл остатки'!$A$5:$CX$5,0))</f>
        <v>#N/A</v>
      </c>
      <c r="BK119" s="225" t="e">
        <f t="shared" si="12"/>
        <v>#N/A</v>
      </c>
      <c r="BL119" s="254" t="e">
        <f>IF(BG$3='файл остатки'!$B$1,INDEX('файл остатки'!$A$5:$CX$265,MATCH($C$1,'файл остатки'!$A$5:$A$228,0),MATCH($B119,'файл остатки'!$A$5:$CX$5,0)),BE119+BF119-BG119-BI119)</f>
        <v>#N/A</v>
      </c>
      <c r="BM119" s="230"/>
      <c r="BN119" s="229" t="e">
        <f t="shared" si="13"/>
        <v>#N/A</v>
      </c>
      <c r="BO119" s="220"/>
      <c r="BP119" s="247" t="e">
        <f>IF(ISERROR(INDEX('файл остатки'!$A$5:$CX$265,MATCH(BP$2,'файл остатки'!$A$5:$A$228,0),MATCH($B119,'файл остатки'!$A$5:$CX$5,0))),INDEX('файл остатки'!$A$100:$CX$265,MATCH(BN$3,'файл остатки'!$A$100:$A$228,0),MATCH($B119,'файл остатки'!$A$5:$CX$5,0)),INDEX('файл остатки'!$A$5:$CX$265,MATCH(BP$2,'файл остатки'!$A$5:$A$228,0),MATCH($B119,'файл остатки'!$A$5:$CX$5,0)))</f>
        <v>#N/A</v>
      </c>
      <c r="BQ119" s="225" t="e">
        <f>INDEX('файл остатки'!$A$5:$CX$265,MATCH($H$1,'файл остатки'!$A$5:$A$228,0),MATCH($B119,'файл остатки'!$A$5:$CX$5,0))</f>
        <v>#N/A</v>
      </c>
      <c r="BR119" s="254" t="e">
        <f>IF(BN$3='файл остатки'!$B$1,INDEX('файл остатки'!$A$5:$CX$265,MATCH($C$1,'файл остатки'!$A$5:$A$228,0),MATCH($B119,'файл остатки'!$A$5:$CX$5,0)),BL119+BM119-BN119-BP119)</f>
        <v>#N/A</v>
      </c>
      <c r="BS119" s="230"/>
      <c r="BT119" s="229" t="e">
        <f t="shared" si="14"/>
        <v>#N/A</v>
      </c>
      <c r="BU119" s="220"/>
      <c r="BV119" s="247" t="e">
        <f>IF(ISERROR(INDEX('файл остатки'!$A$5:$CX$265,MATCH(BV$2,'файл остатки'!$A$5:$A$228,0),MATCH($B119,'файл остатки'!$A$5:$CX$5,0))),INDEX('файл остатки'!$A$100:$CX$265,MATCH(BT$3,'файл остатки'!$A$100:$A$228,0),MATCH($B119,'файл остатки'!$A$5:$CX$5,0)),INDEX('файл остатки'!$A$5:$CX$265,MATCH(BV$2,'файл остатки'!$A$5:$A$228,0),MATCH($B119,'файл остатки'!$A$5:$CX$5,0)))</f>
        <v>#N/A</v>
      </c>
      <c r="BW119" s="225" t="e">
        <f>INDEX('файл остатки'!$A$5:$CX$265,MATCH($H$1,'файл остатки'!$A$5:$A$228,0),MATCH($B119,'файл остатки'!$A$5:$CX$5,0))</f>
        <v>#N/A</v>
      </c>
      <c r="BX119" s="254" t="e">
        <f>IF(BT$3='файл остатки'!$B$1,INDEX('файл остатки'!$A$5:$CX$265,MATCH($C$1,'файл остатки'!$A$5:$A$228,0),MATCH($B119,'файл остатки'!$A$5:$CX$5,0)),BR119+BS119-BT119-BV119)</f>
        <v>#N/A</v>
      </c>
      <c r="BY119" s="230"/>
      <c r="BZ119" s="229" t="e">
        <f t="shared" si="15"/>
        <v>#N/A</v>
      </c>
      <c r="CA119" s="220"/>
      <c r="CB119" s="247" t="e">
        <f>IF(ISERROR(INDEX('файл остатки'!$A$5:$CX$265,MATCH(CB$2,'файл остатки'!$A$5:$A$228,0),MATCH($B119,'файл остатки'!$A$5:$CX$5,0))),INDEX('файл остатки'!$A$100:$CX$265,MATCH(BZ$3,'файл остатки'!$A$100:$A$228,0),MATCH($B119,'файл остатки'!$A$5:$CX$5,0)),INDEX('файл остатки'!$A$5:$CX$265,MATCH(CB$2,'файл остатки'!$A$5:$A$228,0),MATCH($B119,'файл остатки'!$A$5:$CX$5,0)))</f>
        <v>#N/A</v>
      </c>
      <c r="CC119" s="225" t="e">
        <f>INDEX('файл остатки'!$A$5:$CX$265,MATCH($H$1,'файл остатки'!$A$5:$A$228,0),MATCH($B119,'файл остатки'!$A$5:$CX$5,0))</f>
        <v>#N/A</v>
      </c>
      <c r="CD119" s="254" t="e">
        <f>IF(BZ$3='файл остатки'!$B$1,INDEX('файл остатки'!$A$5:$CX$265,MATCH($C$1,'файл остатки'!$A$5:$A$228,0),MATCH($B119,'файл остатки'!$A$5:$CX$5,0)),BX119+BY119-BZ119-CB119)</f>
        <v>#N/A</v>
      </c>
      <c r="CE119" s="230"/>
      <c r="CH119" s="229">
        <f t="shared" si="16"/>
        <v>0</v>
      </c>
      <c r="CI119" s="220"/>
      <c r="CJ119" s="229" t="e">
        <f t="shared" si="17"/>
        <v>#N/A</v>
      </c>
      <c r="CK119" s="220"/>
      <c r="CO119" s="235" t="e">
        <f>+INDEX('файл остатки'!$A$5:$CX$265,MATCH(CO$2,'файл остатки'!$A$5:$A$228,0),MATCH($B119,'файл остатки'!$A$5:$CX$5,0))</f>
        <v>#N/A</v>
      </c>
    </row>
    <row r="120" spans="1:93" ht="24" customHeight="1">
      <c r="A120" s="174" t="s">
        <v>75</v>
      </c>
      <c r="B120" s="158" t="s">
        <v>160</v>
      </c>
      <c r="C120" s="257" t="e">
        <f>INDEX('файл остатки'!$A$5:$CX$265,MATCH($C$1,'файл остатки'!$A$5:$A$228,0),MATCH(B120,'файл остатки'!$A$5:$CX$5,0))</f>
        <v>#N/A</v>
      </c>
      <c r="D120" s="261"/>
      <c r="E120" s="229"/>
      <c r="F120" s="220"/>
      <c r="G120" s="247" t="e">
        <f>IF(ISERROR(INDEX('файл остатки'!$A$5:$CX$265,MATCH(G$2,'файл остатки'!$A$5:$A$228,0),MATCH($B120,'файл остатки'!$A$5:$CX$5,0))),INDEX('файл остатки'!$A$100:$CX$265,MATCH(E$3,'файл остатки'!$A$100:$A$228,0),MATCH($B120,'файл остатки'!$A$5:$CX$5,0)),INDEX('файл остатки'!$A$5:$CX$265,MATCH(G$2,'файл остатки'!$A$5:$A$228,0),MATCH($B120,'файл остатки'!$A$5:$CX$5,0)))</f>
        <v>#N/A</v>
      </c>
      <c r="H120" s="225" t="e">
        <f>INDEX('файл остатки'!$A$5:$CX$265,MATCH($H$1,'файл остатки'!$A$5:$A$228,0),MATCH($B120,'файл остатки'!$A$5:$CX$5,0))</f>
        <v>#N/A</v>
      </c>
      <c r="I120" s="254" t="e">
        <f>IF(E$3='файл остатки'!$B$1,INDEX('файл остатки'!$A$5:$CX$265,MATCH($C$1,'файл остатки'!$A$5:$A$228,0),MATCH($B120,'файл остатки'!$A$5:$CX$5,0)),C120+D120-E120-G120)</f>
        <v>#N/A</v>
      </c>
      <c r="J120" s="230"/>
      <c r="K120" s="229"/>
      <c r="L120" s="220"/>
      <c r="M120" s="247" t="e">
        <f>IF(ISERROR(INDEX('файл остатки'!$A$5:$CX$265,MATCH(M$2,'файл остатки'!$A$5:$A$228,0),MATCH($B120,'файл остатки'!$A$5:$CX$5,0))),INDEX('файл остатки'!$A$100:$CX$265,MATCH(K$3,'файл остатки'!$A$100:$A$228,0),MATCH($B120,'файл остатки'!$A$5:$CX$5,0)),INDEX('файл остатки'!$A$5:$CX$265,MATCH(M$2,'файл остатки'!$A$5:$A$228,0),MATCH($B120,'файл остатки'!$A$5:$CX$5,0)))</f>
        <v>#N/A</v>
      </c>
      <c r="N120" s="225" t="e">
        <f>INDEX('файл остатки'!$A$5:$CX$265,MATCH($H$1,'файл остатки'!$A$5:$A$228,0),MATCH($B120,'файл остатки'!$A$5:$CX$5,0))</f>
        <v>#N/A</v>
      </c>
      <c r="O120" s="254" t="e">
        <f>IF(K$3='файл остатки'!$B$1,INDEX('файл остатки'!$A$5:$CX$265,MATCH($C$1,'файл остатки'!$A$5:$A$228,0),MATCH($B120,'файл остатки'!$A$5:$CX$5,0)),I120+J120-K120-M120)</f>
        <v>#N/A</v>
      </c>
      <c r="P120" s="230"/>
      <c r="Q120" s="229"/>
      <c r="R120" s="220"/>
      <c r="S120" s="247" t="e">
        <f>IF(ISERROR(INDEX('файл остатки'!$A$5:$CX$265,MATCH(S$2,'файл остатки'!$A$5:$A$228,0),MATCH($B120,'файл остатки'!$A$5:$CX$5,0))),INDEX('файл остатки'!$A$100:$CX$265,MATCH(Q$3,'файл остатки'!$A$100:$A$228,0),MATCH($B120,'файл остатки'!$A$5:$CX$5,0)),INDEX('файл остатки'!$A$5:$CX$265,MATCH(S$2,'файл остатки'!$A$5:$A$228,0),MATCH($B120,'файл остатки'!$A$5:$CX$5,0)))</f>
        <v>#N/A</v>
      </c>
      <c r="T120" s="225" t="e">
        <f>INDEX('файл остатки'!$A$5:$CX$265,MATCH($H$1,'файл остатки'!$A$5:$A$228,0),MATCH($B120,'файл остатки'!$A$5:$CX$5,0))</f>
        <v>#N/A</v>
      </c>
      <c r="U120" s="254" t="e">
        <f>IF(Q$3='файл остатки'!$B$1,INDEX('файл остатки'!$A$5:$CX$265,MATCH($C$1,'файл остатки'!$A$5:$A$228,0),MATCH($B120,'файл остатки'!$A$5:$CX$5,0)),O120+P120-Q120-S120)</f>
        <v>#N/A</v>
      </c>
      <c r="V120" s="230"/>
      <c r="W120" s="229"/>
      <c r="X120" s="220"/>
      <c r="Y120" s="247" t="e">
        <f>IF(ISERROR(INDEX('файл остатки'!$A$5:$CX$265,MATCH(Y$2,'файл остатки'!$A$5:$A$228,0),MATCH($B120,'файл остатки'!$A$5:$CX$5,0))),INDEX('файл остатки'!$A$100:$CX$265,MATCH(W$3,'файл остатки'!$A$100:$A$228,0),MATCH($B120,'файл остатки'!$A$5:$CX$5,0)),INDEX('файл остатки'!$A$5:$CX$265,MATCH(Y$2,'файл остатки'!$A$5:$A$228,0),MATCH($B120,'файл остатки'!$A$5:$CX$5,0)))</f>
        <v>#N/A</v>
      </c>
      <c r="Z120" s="225" t="e">
        <f>INDEX('файл остатки'!$A$5:$CX$265,MATCH($H$1,'файл остатки'!$A$5:$A$228,0),MATCH($B120,'файл остатки'!$A$5:$CX$5,0))</f>
        <v>#N/A</v>
      </c>
      <c r="AA120" s="254" t="e">
        <f>IF(W$3='файл остатки'!$B$1,INDEX('файл остатки'!$A$5:$CX$265,MATCH($C$1,'файл остатки'!$A$5:$A$228,0),MATCH($B120,'файл остатки'!$A$5:$CX$5,0)),U120+V120-W120-Y120)</f>
        <v>#N/A</v>
      </c>
      <c r="AB120" s="230"/>
      <c r="AC120" s="229"/>
      <c r="AD120" s="220"/>
      <c r="AE120" s="247" t="e">
        <f>IF(ISERROR(INDEX('файл остатки'!$A$5:$CX$265,MATCH(AE$2,'файл остатки'!$A$5:$A$228,0),MATCH($B120,'файл остатки'!$A$5:$CX$5,0))),INDEX('файл остатки'!$A$100:$CX$265,MATCH(AC$3,'файл остатки'!$A$100:$A$228,0),MATCH($B120,'файл остатки'!$A$5:$CX$5,0)),INDEX('файл остатки'!$A$5:$CX$265,MATCH(AE$2,'файл остатки'!$A$5:$A$228,0),MATCH($B120,'файл остатки'!$A$5:$CX$5,0)))</f>
        <v>#N/A</v>
      </c>
      <c r="AF120" s="225" t="e">
        <f>INDEX('файл остатки'!$A$5:$CX$265,MATCH($H$1,'файл остатки'!$A$5:$A$228,0),MATCH($B120,'файл остатки'!$A$5:$CX$5,0))</f>
        <v>#N/A</v>
      </c>
      <c r="AG120" s="254" t="e">
        <f>IF(AC$3='файл остатки'!$B$1,INDEX('файл остатки'!$A$5:$CX$265,MATCH($C$1,'файл остатки'!$A$5:$A$228,0),MATCH($B120,'файл остатки'!$A$5:$CX$5,0)),AA120+AB120-AC120-AE120)</f>
        <v>#N/A</v>
      </c>
      <c r="AH120" s="230"/>
      <c r="AI120" s="229"/>
      <c r="AJ120" s="220"/>
      <c r="AK120" s="247" t="e">
        <f>IF(ISERROR(INDEX('файл остатки'!$A$5:$CX$265,MATCH(AK$2,'файл остатки'!$A$5:$A$228,0),MATCH($B120,'файл остатки'!$A$5:$CX$5,0))),INDEX('файл остатки'!$A$100:$CX$265,MATCH(AI$3,'файл остатки'!$A$100:$A$228,0),MATCH($B120,'файл остатки'!$A$5:$CX$5,0)),INDEX('файл остатки'!$A$5:$CX$265,MATCH(AK$2,'файл остатки'!$A$5:$A$228,0),MATCH($B120,'файл остатки'!$A$5:$CX$5,0)))</f>
        <v>#N/A</v>
      </c>
      <c r="AL120" s="225" t="e">
        <f>INDEX('файл остатки'!$A$5:$CX$265,MATCH($H$1,'файл остатки'!$A$5:$A$228,0),MATCH($B120,'файл остатки'!$A$5:$CX$5,0))</f>
        <v>#N/A</v>
      </c>
      <c r="AM120" s="254" t="e">
        <f>IF(AI$3='файл остатки'!$B$1,INDEX('файл остатки'!$A$5:$CX$265,MATCH($C$1,'файл остатки'!$A$5:$A$228,0),MATCH($B120,'файл остатки'!$A$5:$CX$5,0)),AG120+AH120-AI120-AK120)</f>
        <v>#N/A</v>
      </c>
      <c r="AN120" s="230"/>
      <c r="AO120" s="229"/>
      <c r="AP120" s="220"/>
      <c r="AQ120" s="247" t="e">
        <f>IF(ISERROR(INDEX('файл остатки'!$A$5:$CX$265,MATCH(AQ$2,'файл остатки'!$A$5:$A$228,0),MATCH($B120,'файл остатки'!$A$5:$CX$5,0))),INDEX('файл остатки'!$A$100:$CX$265,MATCH(AO$3,'файл остатки'!$A$100:$A$228,0),MATCH($B120,'файл остатки'!$A$5:$CX$5,0)),INDEX('файл остатки'!$A$5:$CX$265,MATCH(AQ$2,'файл остатки'!$A$5:$A$228,0),MATCH($B120,'файл остатки'!$A$5:$CX$5,0)))</f>
        <v>#N/A</v>
      </c>
      <c r="AR120" s="225" t="e">
        <f>INDEX('файл остатки'!$A$5:$CX$265,MATCH($H$1,'файл остатки'!$A$5:$A$228,0),MATCH($B120,'файл остатки'!$A$5:$CX$5,0))</f>
        <v>#N/A</v>
      </c>
      <c r="AS120" s="254" t="e">
        <f>IF(AO$3='файл остатки'!$B$1,INDEX('файл остатки'!$A$5:$CX$265,MATCH($C$1,'файл остатки'!$A$5:$A$228,0),MATCH($B120,'файл остатки'!$A$5:$CX$5,0)),AM120+AN120-AO120-AQ120)</f>
        <v>#N/A</v>
      </c>
      <c r="AT120" s="230"/>
      <c r="AU120" s="229"/>
      <c r="AV120" s="220"/>
      <c r="AW120" s="247" t="e">
        <f>IF(ISERROR(INDEX('файл остатки'!$A$5:$CX$265,MATCH(AW$2,'файл остатки'!$A$5:$A$228,0),MATCH($B120,'файл остатки'!$A$5:$CX$5,0))),INDEX('файл остатки'!$A$100:$CX$265,MATCH(AU$3,'файл остатки'!$A$100:$A$228,0),MATCH($B120,'файл остатки'!$A$5:$CX$5,0)),INDEX('файл остатки'!$A$5:$CX$265,MATCH(AW$2,'файл остатки'!$A$5:$A$228,0),MATCH($B120,'файл остатки'!$A$5:$CX$5,0)))</f>
        <v>#N/A</v>
      </c>
      <c r="AX120" s="225" t="e">
        <f>INDEX('файл остатки'!$A$5:$CX$265,MATCH($H$1,'файл остатки'!$A$5:$A$228,0),MATCH($B120,'файл остатки'!$A$5:$CX$5,0))</f>
        <v>#N/A</v>
      </c>
      <c r="AY120" s="254" t="e">
        <f>IF(AU$3='файл остатки'!$B$1,INDEX('файл остатки'!$A$5:$CX$265,MATCH($C$1,'файл остатки'!$A$5:$A$228,0),MATCH($B120,'файл остатки'!$A$5:$CX$5,0)),AS120+AT120-AU120-AW120)</f>
        <v>#N/A</v>
      </c>
      <c r="AZ120" s="230"/>
      <c r="BA120" s="229"/>
      <c r="BB120" s="220"/>
      <c r="BC120" s="247" t="e">
        <f>IF(ISERROR(INDEX('файл остатки'!$A$5:$CX$265,MATCH(BC$2,'файл остатки'!$A$5:$A$228,0),MATCH($B120,'файл остатки'!$A$5:$CX$5,0))),INDEX('файл остатки'!$A$100:$CX$265,MATCH(BA$3,'файл остатки'!$A$100:$A$228,0),MATCH($B120,'файл остатки'!$A$5:$CX$5,0)),INDEX('файл остатки'!$A$5:$CX$265,MATCH(BC$2,'файл остатки'!$A$5:$A$228,0),MATCH($B120,'файл остатки'!$A$5:$CX$5,0)))</f>
        <v>#N/A</v>
      </c>
      <c r="BD120" s="225" t="e">
        <f>INDEX('файл остатки'!$A$5:$CX$265,MATCH($H$1,'файл остатки'!$A$5:$A$228,0),MATCH($B120,'файл остатки'!$A$5:$CX$5,0))</f>
        <v>#N/A</v>
      </c>
      <c r="BE120" s="254" t="e">
        <f>IF(BA$3='файл остатки'!$B$1,INDEX('файл остатки'!$A$5:$CX$265,MATCH($C$1,'файл остатки'!$A$5:$A$228,0),MATCH($B120,'файл остатки'!$A$5:$CX$5,0)),AY120+AZ120-BA120-BC120)</f>
        <v>#N/A</v>
      </c>
      <c r="BF120" s="230"/>
      <c r="BG120" s="229"/>
      <c r="BH120" s="220"/>
      <c r="BI120" s="247" t="e">
        <f>IF(ISERROR(INDEX('файл остатки'!$A$5:$CX$265,MATCH(BI$2,'файл остатки'!$A$5:$A$228,0),MATCH($B120,'файл остатки'!$A$5:$CX$5,0))),INDEX('файл остатки'!$A$100:$CX$265,MATCH(BG$3,'файл остатки'!$A$100:$A$228,0),MATCH($B120,'файл остатки'!$A$5:$CX$5,0)),INDEX('файл остатки'!$A$5:$CX$265,MATCH(BI$2,'файл остатки'!$A$5:$A$228,0),MATCH($B120,'файл остатки'!$A$5:$CX$5,0)))</f>
        <v>#N/A</v>
      </c>
      <c r="BJ120" s="225" t="e">
        <f>INDEX('файл остатки'!$A$5:$CX$265,MATCH($H$1,'файл остатки'!$A$5:$A$228,0),MATCH($B120,'файл остатки'!$A$5:$CX$5,0))</f>
        <v>#N/A</v>
      </c>
      <c r="BK120" s="225" t="e">
        <f t="shared" si="12"/>
        <v>#N/A</v>
      </c>
      <c r="BL120" s="254" t="e">
        <f>IF(BG$3='файл остатки'!$B$1,INDEX('файл остатки'!$A$5:$CX$265,MATCH($C$1,'файл остатки'!$A$5:$A$228,0),MATCH($B120,'файл остатки'!$A$5:$CX$5,0)),BE120+BF120-BG120-BI120)</f>
        <v>#N/A</v>
      </c>
      <c r="BM120" s="230"/>
      <c r="BN120" s="229" t="e">
        <f t="shared" si="13"/>
        <v>#N/A</v>
      </c>
      <c r="BO120" s="220"/>
      <c r="BP120" s="247" t="e">
        <f>IF(ISERROR(INDEX('файл остатки'!$A$5:$CX$265,MATCH(BP$2,'файл остатки'!$A$5:$A$228,0),MATCH($B120,'файл остатки'!$A$5:$CX$5,0))),INDEX('файл остатки'!$A$100:$CX$265,MATCH(BN$3,'файл остатки'!$A$100:$A$228,0),MATCH($B120,'файл остатки'!$A$5:$CX$5,0)),INDEX('файл остатки'!$A$5:$CX$265,MATCH(BP$2,'файл остатки'!$A$5:$A$228,0),MATCH($B120,'файл остатки'!$A$5:$CX$5,0)))</f>
        <v>#N/A</v>
      </c>
      <c r="BQ120" s="225" t="e">
        <f>INDEX('файл остатки'!$A$5:$CX$265,MATCH($H$1,'файл остатки'!$A$5:$A$228,0),MATCH($B120,'файл остатки'!$A$5:$CX$5,0))</f>
        <v>#N/A</v>
      </c>
      <c r="BR120" s="254" t="e">
        <f>IF(BN$3='файл остатки'!$B$1,INDEX('файл остатки'!$A$5:$CX$265,MATCH($C$1,'файл остатки'!$A$5:$A$228,0),MATCH($B120,'файл остатки'!$A$5:$CX$5,0)),BL120+BM120-BN120-BP120)</f>
        <v>#N/A</v>
      </c>
      <c r="BS120" s="230"/>
      <c r="BT120" s="229" t="e">
        <f t="shared" si="14"/>
        <v>#N/A</v>
      </c>
      <c r="BU120" s="220"/>
      <c r="BV120" s="247" t="e">
        <f>IF(ISERROR(INDEX('файл остатки'!$A$5:$CX$265,MATCH(BV$2,'файл остатки'!$A$5:$A$228,0),MATCH($B120,'файл остатки'!$A$5:$CX$5,0))),INDEX('файл остатки'!$A$100:$CX$265,MATCH(BT$3,'файл остатки'!$A$100:$A$228,0),MATCH($B120,'файл остатки'!$A$5:$CX$5,0)),INDEX('файл остатки'!$A$5:$CX$265,MATCH(BV$2,'файл остатки'!$A$5:$A$228,0),MATCH($B120,'файл остатки'!$A$5:$CX$5,0)))</f>
        <v>#N/A</v>
      </c>
      <c r="BW120" s="225" t="e">
        <f>INDEX('файл остатки'!$A$5:$CX$265,MATCH($H$1,'файл остатки'!$A$5:$A$228,0),MATCH($B120,'файл остатки'!$A$5:$CX$5,0))</f>
        <v>#N/A</v>
      </c>
      <c r="BX120" s="254" t="e">
        <f>IF(BT$3='файл остатки'!$B$1,INDEX('файл остатки'!$A$5:$CX$265,MATCH($C$1,'файл остатки'!$A$5:$A$228,0),MATCH($B120,'файл остатки'!$A$5:$CX$5,0)),BR120+BS120-BT120-BV120)</f>
        <v>#N/A</v>
      </c>
      <c r="BY120" s="230"/>
      <c r="BZ120" s="229" t="e">
        <f t="shared" si="15"/>
        <v>#N/A</v>
      </c>
      <c r="CA120" s="220"/>
      <c r="CB120" s="247" t="e">
        <f>IF(ISERROR(INDEX('файл остатки'!$A$5:$CX$265,MATCH(CB$2,'файл остатки'!$A$5:$A$228,0),MATCH($B120,'файл остатки'!$A$5:$CX$5,0))),INDEX('файл остатки'!$A$100:$CX$265,MATCH(BZ$3,'файл остатки'!$A$100:$A$228,0),MATCH($B120,'файл остатки'!$A$5:$CX$5,0)),INDEX('файл остатки'!$A$5:$CX$265,MATCH(CB$2,'файл остатки'!$A$5:$A$228,0),MATCH($B120,'файл остатки'!$A$5:$CX$5,0)))</f>
        <v>#N/A</v>
      </c>
      <c r="CC120" s="225" t="e">
        <f>INDEX('файл остатки'!$A$5:$CX$265,MATCH($H$1,'файл остатки'!$A$5:$A$228,0),MATCH($B120,'файл остатки'!$A$5:$CX$5,0))</f>
        <v>#N/A</v>
      </c>
      <c r="CD120" s="254" t="e">
        <f>IF(BZ$3='файл остатки'!$B$1,INDEX('файл остатки'!$A$5:$CX$265,MATCH($C$1,'файл остатки'!$A$5:$A$228,0),MATCH($B120,'файл остатки'!$A$5:$CX$5,0)),BX120+BY120-BZ120-CB120)</f>
        <v>#N/A</v>
      </c>
      <c r="CE120" s="230"/>
      <c r="CH120" s="229">
        <f t="shared" si="16"/>
        <v>0</v>
      </c>
      <c r="CI120" s="220"/>
      <c r="CJ120" s="229" t="e">
        <f t="shared" si="17"/>
        <v>#N/A</v>
      </c>
      <c r="CK120" s="220"/>
      <c r="CO120" s="235" t="e">
        <f>+INDEX('файл остатки'!$A$5:$CX$265,MATCH(CO$2,'файл остатки'!$A$5:$A$228,0),MATCH($B120,'файл остатки'!$A$5:$CX$5,0))</f>
        <v>#N/A</v>
      </c>
    </row>
    <row r="121" spans="1:93" ht="24" customHeight="1">
      <c r="A121" s="174" t="s">
        <v>75</v>
      </c>
      <c r="B121" s="158" t="s">
        <v>153</v>
      </c>
      <c r="C121" s="257" t="e">
        <f>INDEX('файл остатки'!$A$5:$CX$265,MATCH($C$1,'файл остатки'!$A$5:$A$228,0),MATCH(B121,'файл остатки'!$A$5:$CX$5,0))</f>
        <v>#N/A</v>
      </c>
      <c r="D121" s="261"/>
      <c r="E121" s="229"/>
      <c r="F121" s="220"/>
      <c r="G121" s="247" t="e">
        <f>IF(ISERROR(INDEX('файл остатки'!$A$5:$CX$265,MATCH(G$2,'файл остатки'!$A$5:$A$228,0),MATCH($B121,'файл остатки'!$A$5:$CX$5,0))),INDEX('файл остатки'!$A$100:$CX$265,MATCH(E$3,'файл остатки'!$A$100:$A$228,0),MATCH($B121,'файл остатки'!$A$5:$CX$5,0)),INDEX('файл остатки'!$A$5:$CX$265,MATCH(G$2,'файл остатки'!$A$5:$A$228,0),MATCH($B121,'файл остатки'!$A$5:$CX$5,0)))</f>
        <v>#N/A</v>
      </c>
      <c r="H121" s="225" t="e">
        <f>INDEX('файл остатки'!$A$5:$CX$265,MATCH($H$1,'файл остатки'!$A$5:$A$228,0),MATCH($B121,'файл остатки'!$A$5:$CX$5,0))</f>
        <v>#N/A</v>
      </c>
      <c r="I121" s="254" t="e">
        <f>IF(E$3='файл остатки'!$B$1,INDEX('файл остатки'!$A$5:$CX$265,MATCH($C$1,'файл остатки'!$A$5:$A$228,0),MATCH($B121,'файл остатки'!$A$5:$CX$5,0)),C121+D121-E121-G121)</f>
        <v>#N/A</v>
      </c>
      <c r="J121" s="230"/>
      <c r="K121" s="229"/>
      <c r="L121" s="220"/>
      <c r="M121" s="247" t="e">
        <f>IF(ISERROR(INDEX('файл остатки'!$A$5:$CX$265,MATCH(M$2,'файл остатки'!$A$5:$A$228,0),MATCH($B121,'файл остатки'!$A$5:$CX$5,0))),INDEX('файл остатки'!$A$100:$CX$265,MATCH(K$3,'файл остатки'!$A$100:$A$228,0),MATCH($B121,'файл остатки'!$A$5:$CX$5,0)),INDEX('файл остатки'!$A$5:$CX$265,MATCH(M$2,'файл остатки'!$A$5:$A$228,0),MATCH($B121,'файл остатки'!$A$5:$CX$5,0)))</f>
        <v>#N/A</v>
      </c>
      <c r="N121" s="225" t="e">
        <f>INDEX('файл остатки'!$A$5:$CX$265,MATCH($H$1,'файл остатки'!$A$5:$A$228,0),MATCH($B121,'файл остатки'!$A$5:$CX$5,0))</f>
        <v>#N/A</v>
      </c>
      <c r="O121" s="254" t="e">
        <f>IF(K$3='файл остатки'!$B$1,INDEX('файл остатки'!$A$5:$CX$265,MATCH($C$1,'файл остатки'!$A$5:$A$228,0),MATCH($B121,'файл остатки'!$A$5:$CX$5,0)),I121+J121-K121-M121)</f>
        <v>#N/A</v>
      </c>
      <c r="P121" s="230"/>
      <c r="Q121" s="229"/>
      <c r="R121" s="220"/>
      <c r="S121" s="247" t="e">
        <f>IF(ISERROR(INDEX('файл остатки'!$A$5:$CX$265,MATCH(S$2,'файл остатки'!$A$5:$A$228,0),MATCH($B121,'файл остатки'!$A$5:$CX$5,0))),INDEX('файл остатки'!$A$100:$CX$265,MATCH(Q$3,'файл остатки'!$A$100:$A$228,0),MATCH($B121,'файл остатки'!$A$5:$CX$5,0)),INDEX('файл остатки'!$A$5:$CX$265,MATCH(S$2,'файл остатки'!$A$5:$A$228,0),MATCH($B121,'файл остатки'!$A$5:$CX$5,0)))</f>
        <v>#N/A</v>
      </c>
      <c r="T121" s="225" t="e">
        <f>INDEX('файл остатки'!$A$5:$CX$265,MATCH($H$1,'файл остатки'!$A$5:$A$228,0),MATCH($B121,'файл остатки'!$A$5:$CX$5,0))</f>
        <v>#N/A</v>
      </c>
      <c r="U121" s="254" t="e">
        <f>IF(Q$3='файл остатки'!$B$1,INDEX('файл остатки'!$A$5:$CX$265,MATCH($C$1,'файл остатки'!$A$5:$A$228,0),MATCH($B121,'файл остатки'!$A$5:$CX$5,0)),O121+P121-Q121-S121)</f>
        <v>#N/A</v>
      </c>
      <c r="V121" s="230"/>
      <c r="W121" s="229"/>
      <c r="X121" s="220"/>
      <c r="Y121" s="247" t="e">
        <f>IF(ISERROR(INDEX('файл остатки'!$A$5:$CX$265,MATCH(Y$2,'файл остатки'!$A$5:$A$228,0),MATCH($B121,'файл остатки'!$A$5:$CX$5,0))),INDEX('файл остатки'!$A$100:$CX$265,MATCH(W$3,'файл остатки'!$A$100:$A$228,0),MATCH($B121,'файл остатки'!$A$5:$CX$5,0)),INDEX('файл остатки'!$A$5:$CX$265,MATCH(Y$2,'файл остатки'!$A$5:$A$228,0),MATCH($B121,'файл остатки'!$A$5:$CX$5,0)))</f>
        <v>#N/A</v>
      </c>
      <c r="Z121" s="225" t="e">
        <f>INDEX('файл остатки'!$A$5:$CX$265,MATCH($H$1,'файл остатки'!$A$5:$A$228,0),MATCH($B121,'файл остатки'!$A$5:$CX$5,0))</f>
        <v>#N/A</v>
      </c>
      <c r="AA121" s="254" t="e">
        <f>IF(W$3='файл остатки'!$B$1,INDEX('файл остатки'!$A$5:$CX$265,MATCH($C$1,'файл остатки'!$A$5:$A$228,0),MATCH($B121,'файл остатки'!$A$5:$CX$5,0)),U121+V121-W121-Y121)</f>
        <v>#N/A</v>
      </c>
      <c r="AB121" s="230"/>
      <c r="AC121" s="229"/>
      <c r="AD121" s="220"/>
      <c r="AE121" s="247" t="e">
        <f>IF(ISERROR(INDEX('файл остатки'!$A$5:$CX$265,MATCH(AE$2,'файл остатки'!$A$5:$A$228,0),MATCH($B121,'файл остатки'!$A$5:$CX$5,0))),INDEX('файл остатки'!$A$100:$CX$265,MATCH(AC$3,'файл остатки'!$A$100:$A$228,0),MATCH($B121,'файл остатки'!$A$5:$CX$5,0)),INDEX('файл остатки'!$A$5:$CX$265,MATCH(AE$2,'файл остатки'!$A$5:$A$228,0),MATCH($B121,'файл остатки'!$A$5:$CX$5,0)))</f>
        <v>#N/A</v>
      </c>
      <c r="AF121" s="225" t="e">
        <f>INDEX('файл остатки'!$A$5:$CX$265,MATCH($H$1,'файл остатки'!$A$5:$A$228,0),MATCH($B121,'файл остатки'!$A$5:$CX$5,0))</f>
        <v>#N/A</v>
      </c>
      <c r="AG121" s="254" t="e">
        <f>IF(AC$3='файл остатки'!$B$1,INDEX('файл остатки'!$A$5:$CX$265,MATCH($C$1,'файл остатки'!$A$5:$A$228,0),MATCH($B121,'файл остатки'!$A$5:$CX$5,0)),AA121+AB121-AC121-AE121)</f>
        <v>#N/A</v>
      </c>
      <c r="AH121" s="230"/>
      <c r="AI121" s="229"/>
      <c r="AJ121" s="220"/>
      <c r="AK121" s="247" t="e">
        <f>IF(ISERROR(INDEX('файл остатки'!$A$5:$CX$265,MATCH(AK$2,'файл остатки'!$A$5:$A$228,0),MATCH($B121,'файл остатки'!$A$5:$CX$5,0))),INDEX('файл остатки'!$A$100:$CX$265,MATCH(AI$3,'файл остатки'!$A$100:$A$228,0),MATCH($B121,'файл остатки'!$A$5:$CX$5,0)),INDEX('файл остатки'!$A$5:$CX$265,MATCH(AK$2,'файл остатки'!$A$5:$A$228,0),MATCH($B121,'файл остатки'!$A$5:$CX$5,0)))</f>
        <v>#N/A</v>
      </c>
      <c r="AL121" s="225" t="e">
        <f>INDEX('файл остатки'!$A$5:$CX$265,MATCH($H$1,'файл остатки'!$A$5:$A$228,0),MATCH($B121,'файл остатки'!$A$5:$CX$5,0))</f>
        <v>#N/A</v>
      </c>
      <c r="AM121" s="254" t="e">
        <f>IF(AI$3='файл остатки'!$B$1,INDEX('файл остатки'!$A$5:$CX$265,MATCH($C$1,'файл остатки'!$A$5:$A$228,0),MATCH($B121,'файл остатки'!$A$5:$CX$5,0)),AG121+AH121-AI121-AK121)</f>
        <v>#N/A</v>
      </c>
      <c r="AN121" s="230"/>
      <c r="AO121" s="229"/>
      <c r="AP121" s="220"/>
      <c r="AQ121" s="247" t="e">
        <f>IF(ISERROR(INDEX('файл остатки'!$A$5:$CX$265,MATCH(AQ$2,'файл остатки'!$A$5:$A$228,0),MATCH($B121,'файл остатки'!$A$5:$CX$5,0))),INDEX('файл остатки'!$A$100:$CX$265,MATCH(AO$3,'файл остатки'!$A$100:$A$228,0),MATCH($B121,'файл остатки'!$A$5:$CX$5,0)),INDEX('файл остатки'!$A$5:$CX$265,MATCH(AQ$2,'файл остатки'!$A$5:$A$228,0),MATCH($B121,'файл остатки'!$A$5:$CX$5,0)))</f>
        <v>#N/A</v>
      </c>
      <c r="AR121" s="225" t="e">
        <f>INDEX('файл остатки'!$A$5:$CX$265,MATCH($H$1,'файл остатки'!$A$5:$A$228,0),MATCH($B121,'файл остатки'!$A$5:$CX$5,0))</f>
        <v>#N/A</v>
      </c>
      <c r="AS121" s="254" t="e">
        <f>IF(AO$3='файл остатки'!$B$1,INDEX('файл остатки'!$A$5:$CX$265,MATCH($C$1,'файл остатки'!$A$5:$A$228,0),MATCH($B121,'файл остатки'!$A$5:$CX$5,0)),AM121+AN121-AO121-AQ121)</f>
        <v>#N/A</v>
      </c>
      <c r="AT121" s="230"/>
      <c r="AU121" s="229"/>
      <c r="AV121" s="220"/>
      <c r="AW121" s="247" t="e">
        <f>IF(ISERROR(INDEX('файл остатки'!$A$5:$CX$265,MATCH(AW$2,'файл остатки'!$A$5:$A$228,0),MATCH($B121,'файл остатки'!$A$5:$CX$5,0))),INDEX('файл остатки'!$A$100:$CX$265,MATCH(AU$3,'файл остатки'!$A$100:$A$228,0),MATCH($B121,'файл остатки'!$A$5:$CX$5,0)),INDEX('файл остатки'!$A$5:$CX$265,MATCH(AW$2,'файл остатки'!$A$5:$A$228,0),MATCH($B121,'файл остатки'!$A$5:$CX$5,0)))</f>
        <v>#N/A</v>
      </c>
      <c r="AX121" s="225" t="e">
        <f>INDEX('файл остатки'!$A$5:$CX$265,MATCH($H$1,'файл остатки'!$A$5:$A$228,0),MATCH($B121,'файл остатки'!$A$5:$CX$5,0))</f>
        <v>#N/A</v>
      </c>
      <c r="AY121" s="254" t="e">
        <f>IF(AU$3='файл остатки'!$B$1,INDEX('файл остатки'!$A$5:$CX$265,MATCH($C$1,'файл остатки'!$A$5:$A$228,0),MATCH($B121,'файл остатки'!$A$5:$CX$5,0)),AS121+AT121-AU121-AW121)</f>
        <v>#N/A</v>
      </c>
      <c r="AZ121" s="230"/>
      <c r="BA121" s="229"/>
      <c r="BB121" s="220"/>
      <c r="BC121" s="247" t="e">
        <f>IF(ISERROR(INDEX('файл остатки'!$A$5:$CX$265,MATCH(BC$2,'файл остатки'!$A$5:$A$228,0),MATCH($B121,'файл остатки'!$A$5:$CX$5,0))),INDEX('файл остатки'!$A$100:$CX$265,MATCH(BA$3,'файл остатки'!$A$100:$A$228,0),MATCH($B121,'файл остатки'!$A$5:$CX$5,0)),INDEX('файл остатки'!$A$5:$CX$265,MATCH(BC$2,'файл остатки'!$A$5:$A$228,0),MATCH($B121,'файл остатки'!$A$5:$CX$5,0)))</f>
        <v>#N/A</v>
      </c>
      <c r="BD121" s="225" t="e">
        <f>INDEX('файл остатки'!$A$5:$CX$265,MATCH($H$1,'файл остатки'!$A$5:$A$228,0),MATCH($B121,'файл остатки'!$A$5:$CX$5,0))</f>
        <v>#N/A</v>
      </c>
      <c r="BE121" s="254" t="e">
        <f>IF(BA$3='файл остатки'!$B$1,INDEX('файл остатки'!$A$5:$CX$265,MATCH($C$1,'файл остатки'!$A$5:$A$228,0),MATCH($B121,'файл остатки'!$A$5:$CX$5,0)),AY121+AZ121-BA121-BC121)</f>
        <v>#N/A</v>
      </c>
      <c r="BF121" s="230"/>
      <c r="BG121" s="229"/>
      <c r="BH121" s="220"/>
      <c r="BI121" s="247" t="e">
        <f>IF(ISERROR(INDEX('файл остатки'!$A$5:$CX$265,MATCH(BI$2,'файл остатки'!$A$5:$A$228,0),MATCH($B121,'файл остатки'!$A$5:$CX$5,0))),INDEX('файл остатки'!$A$100:$CX$265,MATCH(BG$3,'файл остатки'!$A$100:$A$228,0),MATCH($B121,'файл остатки'!$A$5:$CX$5,0)),INDEX('файл остатки'!$A$5:$CX$265,MATCH(BI$2,'файл остатки'!$A$5:$A$228,0),MATCH($B121,'файл остатки'!$A$5:$CX$5,0)))</f>
        <v>#N/A</v>
      </c>
      <c r="BJ121" s="225" t="e">
        <f>INDEX('файл остатки'!$A$5:$CX$265,MATCH($H$1,'файл остатки'!$A$5:$A$228,0),MATCH($B121,'файл остатки'!$A$5:$CX$5,0))</f>
        <v>#N/A</v>
      </c>
      <c r="BK121" s="225" t="e">
        <f t="shared" si="12"/>
        <v>#N/A</v>
      </c>
      <c r="BL121" s="254" t="e">
        <f>IF(BG$3='файл остатки'!$B$1,INDEX('файл остатки'!$A$5:$CX$265,MATCH($C$1,'файл остатки'!$A$5:$A$228,0),MATCH($B121,'файл остатки'!$A$5:$CX$5,0)),BE121+BF121-BG121-BI121)</f>
        <v>#N/A</v>
      </c>
      <c r="BM121" s="230"/>
      <c r="BN121" s="229" t="e">
        <f t="shared" si="13"/>
        <v>#N/A</v>
      </c>
      <c r="BO121" s="220"/>
      <c r="BP121" s="247" t="e">
        <f>IF(ISERROR(INDEX('файл остатки'!$A$5:$CX$265,MATCH(BP$2,'файл остатки'!$A$5:$A$228,0),MATCH($B121,'файл остатки'!$A$5:$CX$5,0))),INDEX('файл остатки'!$A$100:$CX$265,MATCH(BN$3,'файл остатки'!$A$100:$A$228,0),MATCH($B121,'файл остатки'!$A$5:$CX$5,0)),INDEX('файл остатки'!$A$5:$CX$265,MATCH(BP$2,'файл остатки'!$A$5:$A$228,0),MATCH($B121,'файл остатки'!$A$5:$CX$5,0)))</f>
        <v>#N/A</v>
      </c>
      <c r="BQ121" s="225" t="e">
        <f>INDEX('файл остатки'!$A$5:$CX$265,MATCH($H$1,'файл остатки'!$A$5:$A$228,0),MATCH($B121,'файл остатки'!$A$5:$CX$5,0))</f>
        <v>#N/A</v>
      </c>
      <c r="BR121" s="254" t="e">
        <f>IF(BN$3='файл остатки'!$B$1,INDEX('файл остатки'!$A$5:$CX$265,MATCH($C$1,'файл остатки'!$A$5:$A$228,0),MATCH($B121,'файл остатки'!$A$5:$CX$5,0)),BL121+BM121-BN121-BP121)</f>
        <v>#N/A</v>
      </c>
      <c r="BS121" s="230"/>
      <c r="BT121" s="229" t="e">
        <f t="shared" si="14"/>
        <v>#N/A</v>
      </c>
      <c r="BU121" s="220"/>
      <c r="BV121" s="247" t="e">
        <f>IF(ISERROR(INDEX('файл остатки'!$A$5:$CX$265,MATCH(BV$2,'файл остатки'!$A$5:$A$228,0),MATCH($B121,'файл остатки'!$A$5:$CX$5,0))),INDEX('файл остатки'!$A$100:$CX$265,MATCH(BT$3,'файл остатки'!$A$100:$A$228,0),MATCH($B121,'файл остатки'!$A$5:$CX$5,0)),INDEX('файл остатки'!$A$5:$CX$265,MATCH(BV$2,'файл остатки'!$A$5:$A$228,0),MATCH($B121,'файл остатки'!$A$5:$CX$5,0)))</f>
        <v>#N/A</v>
      </c>
      <c r="BW121" s="225" t="e">
        <f>INDEX('файл остатки'!$A$5:$CX$265,MATCH($H$1,'файл остатки'!$A$5:$A$228,0),MATCH($B121,'файл остатки'!$A$5:$CX$5,0))</f>
        <v>#N/A</v>
      </c>
      <c r="BX121" s="254" t="e">
        <f>IF(BT$3='файл остатки'!$B$1,INDEX('файл остатки'!$A$5:$CX$265,MATCH($C$1,'файл остатки'!$A$5:$A$228,0),MATCH($B121,'файл остатки'!$A$5:$CX$5,0)),BR121+BS121-BT121-BV121)</f>
        <v>#N/A</v>
      </c>
      <c r="BY121" s="230"/>
      <c r="BZ121" s="229" t="e">
        <f t="shared" si="15"/>
        <v>#N/A</v>
      </c>
      <c r="CA121" s="220"/>
      <c r="CB121" s="247" t="e">
        <f>IF(ISERROR(INDEX('файл остатки'!$A$5:$CX$265,MATCH(CB$2,'файл остатки'!$A$5:$A$228,0),MATCH($B121,'файл остатки'!$A$5:$CX$5,0))),INDEX('файл остатки'!$A$100:$CX$265,MATCH(BZ$3,'файл остатки'!$A$100:$A$228,0),MATCH($B121,'файл остатки'!$A$5:$CX$5,0)),INDEX('файл остатки'!$A$5:$CX$265,MATCH(CB$2,'файл остатки'!$A$5:$A$228,0),MATCH($B121,'файл остатки'!$A$5:$CX$5,0)))</f>
        <v>#N/A</v>
      </c>
      <c r="CC121" s="225" t="e">
        <f>INDEX('файл остатки'!$A$5:$CX$265,MATCH($H$1,'файл остатки'!$A$5:$A$228,0),MATCH($B121,'файл остатки'!$A$5:$CX$5,0))</f>
        <v>#N/A</v>
      </c>
      <c r="CD121" s="254" t="e">
        <f>IF(BZ$3='файл остатки'!$B$1,INDEX('файл остатки'!$A$5:$CX$265,MATCH($C$1,'файл остатки'!$A$5:$A$228,0),MATCH($B121,'файл остатки'!$A$5:$CX$5,0)),BX121+BY121-BZ121-CB121)</f>
        <v>#N/A</v>
      </c>
      <c r="CE121" s="230"/>
      <c r="CH121" s="229">
        <f t="shared" si="16"/>
        <v>0</v>
      </c>
      <c r="CI121" s="220"/>
      <c r="CJ121" s="229" t="e">
        <f t="shared" si="17"/>
        <v>#N/A</v>
      </c>
      <c r="CK121" s="220"/>
      <c r="CO121" s="235" t="e">
        <f>+INDEX('файл остатки'!$A$5:$CX$265,MATCH(CO$2,'файл остатки'!$A$5:$A$228,0),MATCH($B121,'файл остатки'!$A$5:$CX$5,0))</f>
        <v>#N/A</v>
      </c>
    </row>
    <row r="122" spans="1:93" ht="24" customHeight="1" thickBot="1">
      <c r="A122" s="174"/>
      <c r="B122" s="276" t="s">
        <v>258</v>
      </c>
      <c r="C122" s="258"/>
      <c r="D122" s="262"/>
      <c r="E122" s="231"/>
      <c r="F122" s="266"/>
      <c r="G122" s="267"/>
      <c r="H122" s="268"/>
      <c r="I122" s="254"/>
      <c r="J122" s="259"/>
      <c r="K122" s="231"/>
      <c r="L122" s="266"/>
      <c r="M122" s="267"/>
      <c r="N122" s="268"/>
      <c r="O122" s="254"/>
      <c r="P122" s="259"/>
      <c r="Q122" s="231"/>
      <c r="R122" s="266"/>
      <c r="S122" s="267"/>
      <c r="T122" s="268"/>
      <c r="U122" s="254"/>
      <c r="V122" s="259"/>
      <c r="W122" s="231"/>
      <c r="X122" s="266"/>
      <c r="Y122" s="267"/>
      <c r="Z122" s="268"/>
      <c r="AA122" s="254"/>
      <c r="AB122" s="259"/>
      <c r="AC122" s="231"/>
      <c r="AD122" s="266"/>
      <c r="AE122" s="267"/>
      <c r="AF122" s="268"/>
      <c r="AG122" s="254"/>
      <c r="AH122" s="259"/>
      <c r="AI122" s="231"/>
      <c r="AJ122" s="266"/>
      <c r="AK122" s="267"/>
      <c r="AL122" s="268"/>
      <c r="AM122" s="254"/>
      <c r="AN122" s="259"/>
      <c r="AO122" s="231"/>
      <c r="AP122" s="266"/>
      <c r="AQ122" s="267"/>
      <c r="AR122" s="268"/>
      <c r="AS122" s="254"/>
      <c r="AT122" s="259"/>
      <c r="AU122" s="231"/>
      <c r="AV122" s="266"/>
      <c r="AW122" s="267"/>
      <c r="AX122" s="268"/>
      <c r="AY122" s="254"/>
      <c r="AZ122" s="259"/>
      <c r="BA122" s="231"/>
      <c r="BB122" s="266"/>
      <c r="BC122" s="267"/>
      <c r="BD122" s="268"/>
      <c r="BE122" s="254"/>
      <c r="BF122" s="259"/>
      <c r="BG122" s="231"/>
      <c r="BH122" s="266"/>
      <c r="BI122" s="267"/>
      <c r="BJ122" s="268"/>
      <c r="BK122" s="268"/>
      <c r="BL122" s="254"/>
      <c r="BM122" s="259"/>
      <c r="BN122" s="231"/>
      <c r="BO122" s="266"/>
      <c r="BP122" s="267"/>
      <c r="BQ122" s="268"/>
      <c r="BR122" s="254"/>
      <c r="BS122" s="259"/>
      <c r="BT122" s="231"/>
      <c r="BU122" s="266"/>
      <c r="BV122" s="267"/>
      <c r="BW122" s="268"/>
      <c r="BX122" s="254"/>
      <c r="BY122" s="259"/>
      <c r="BZ122" s="231"/>
      <c r="CA122" s="266"/>
      <c r="CB122" s="267"/>
      <c r="CC122" s="268"/>
      <c r="CD122" s="254"/>
      <c r="CE122" s="259"/>
      <c r="CH122" s="231"/>
      <c r="CI122" s="266"/>
      <c r="CJ122" s="229">
        <f t="shared" si="17"/>
        <v>0</v>
      </c>
      <c r="CK122" s="266"/>
      <c r="CO122" s="235"/>
    </row>
    <row r="124" spans="1:93" ht="22.5" customHeight="1">
      <c r="C124" s="1292">
        <f>E3</f>
        <v>43329</v>
      </c>
      <c r="D124" s="1293"/>
      <c r="E124" s="1293"/>
      <c r="F124" s="1293"/>
      <c r="G124" s="1293"/>
      <c r="H124" s="1293"/>
      <c r="I124" s="1293"/>
      <c r="J124" s="1293"/>
      <c r="K124" s="1292">
        <f>C124+1</f>
        <v>43330</v>
      </c>
      <c r="L124" s="1293"/>
      <c r="M124" s="1293"/>
      <c r="N124" s="1293"/>
      <c r="O124" s="1293"/>
      <c r="P124" s="1293"/>
      <c r="Q124" s="1292">
        <f>K124+1</f>
        <v>43331</v>
      </c>
      <c r="R124" s="1293"/>
      <c r="S124" s="1293"/>
      <c r="T124" s="1293"/>
      <c r="U124" s="1293"/>
      <c r="V124" s="1293"/>
      <c r="W124" s="1292">
        <f>Q124+1</f>
        <v>43332</v>
      </c>
      <c r="X124" s="1293"/>
      <c r="Y124" s="1293"/>
      <c r="Z124" s="1293"/>
      <c r="AA124" s="1293"/>
      <c r="AB124" s="1293"/>
      <c r="AC124" s="1292">
        <f>W124+1</f>
        <v>43333</v>
      </c>
      <c r="AD124" s="1293"/>
      <c r="AE124" s="1293"/>
      <c r="AF124" s="1293"/>
      <c r="AG124" s="1293"/>
      <c r="AH124" s="1293"/>
      <c r="AI124" s="1292">
        <f>AC124+1</f>
        <v>43334</v>
      </c>
      <c r="AJ124" s="1293"/>
      <c r="AK124" s="1293"/>
      <c r="AL124" s="1293"/>
      <c r="AM124" s="1293"/>
      <c r="AN124" s="1293"/>
      <c r="AO124" s="1292">
        <f>AI124+1</f>
        <v>43335</v>
      </c>
      <c r="AP124" s="1293"/>
      <c r="AQ124" s="1293"/>
      <c r="AR124" s="1293"/>
      <c r="AS124" s="1293"/>
      <c r="AT124" s="1293"/>
      <c r="AU124" s="1292">
        <f>AO124+1</f>
        <v>43336</v>
      </c>
      <c r="AV124" s="1293"/>
      <c r="AW124" s="1293"/>
      <c r="AX124" s="1293"/>
      <c r="AY124" s="1293"/>
      <c r="AZ124" s="1293"/>
      <c r="BA124" s="1292">
        <f>AU124+1</f>
        <v>43337</v>
      </c>
      <c r="BB124" s="1293"/>
      <c r="BC124" s="1293"/>
      <c r="BD124" s="1293"/>
      <c r="BE124" s="1293"/>
      <c r="BF124" s="1293"/>
      <c r="BG124" s="1292">
        <f>BA124+1</f>
        <v>43338</v>
      </c>
      <c r="BH124" s="1293"/>
      <c r="BI124" s="1293"/>
      <c r="BJ124" s="1293"/>
      <c r="BK124" s="1293"/>
      <c r="BL124" s="1293"/>
      <c r="BM124" s="1293"/>
      <c r="BN124" s="1303"/>
      <c r="BO124" s="1304"/>
      <c r="BP124" s="1304"/>
      <c r="BQ124" s="1304"/>
      <c r="BR124" s="1304"/>
      <c r="BS124" s="1304"/>
      <c r="BT124" s="1292"/>
      <c r="BU124" s="1293"/>
      <c r="BV124" s="1293"/>
      <c r="BW124" s="1293"/>
      <c r="BX124" s="1293"/>
      <c r="BY124" s="1293"/>
      <c r="BZ124" s="1292"/>
      <c r="CA124" s="1293"/>
      <c r="CB124" s="1293"/>
      <c r="CC124" s="1293"/>
      <c r="CD124" s="1293"/>
      <c r="CE124" s="1293"/>
      <c r="CH124" s="1292"/>
      <c r="CI124" s="1293"/>
      <c r="CJ124" s="1292"/>
      <c r="CK124" s="1293"/>
    </row>
    <row r="125" spans="1:93" ht="40.5" customHeight="1">
      <c r="A125" s="1294" t="s">
        <v>241</v>
      </c>
      <c r="B125" s="1294"/>
      <c r="C125" s="1312">
        <v>104</v>
      </c>
      <c r="D125" s="1313"/>
      <c r="E125" s="1313"/>
      <c r="F125" s="1313"/>
      <c r="G125" s="1313"/>
      <c r="H125" s="1313"/>
      <c r="I125" s="1313"/>
      <c r="J125" s="1314"/>
      <c r="K125" s="1312">
        <v>104</v>
      </c>
      <c r="L125" s="1313"/>
      <c r="M125" s="1313"/>
      <c r="N125" s="1313"/>
      <c r="O125" s="1313"/>
      <c r="P125" s="1314"/>
      <c r="Q125" s="1312">
        <v>104</v>
      </c>
      <c r="R125" s="1313"/>
      <c r="S125" s="1313"/>
      <c r="T125" s="1313"/>
      <c r="U125" s="1313"/>
      <c r="V125" s="1314"/>
      <c r="W125" s="1312">
        <v>104</v>
      </c>
      <c r="X125" s="1313"/>
      <c r="Y125" s="1313"/>
      <c r="Z125" s="1313"/>
      <c r="AA125" s="1313"/>
      <c r="AB125" s="1314"/>
      <c r="AC125" s="1315">
        <v>82</v>
      </c>
      <c r="AD125" s="1316"/>
      <c r="AE125" s="1316"/>
      <c r="AF125" s="1316"/>
      <c r="AG125" s="1316"/>
      <c r="AH125" s="1317"/>
      <c r="AI125" s="1312">
        <v>104</v>
      </c>
      <c r="AJ125" s="1313"/>
      <c r="AK125" s="1313"/>
      <c r="AL125" s="1313"/>
      <c r="AM125" s="1313"/>
      <c r="AN125" s="1314"/>
      <c r="AO125" s="1315">
        <v>82</v>
      </c>
      <c r="AP125" s="1316"/>
      <c r="AQ125" s="1316"/>
      <c r="AR125" s="1316"/>
      <c r="AS125" s="1316"/>
      <c r="AT125" s="1317"/>
      <c r="AU125" s="1315">
        <v>82</v>
      </c>
      <c r="AV125" s="1316"/>
      <c r="AW125" s="1316"/>
      <c r="AX125" s="1316"/>
      <c r="AY125" s="1316"/>
      <c r="AZ125" s="1317"/>
      <c r="BA125" s="1312">
        <v>83</v>
      </c>
      <c r="BB125" s="1313"/>
      <c r="BC125" s="1313"/>
      <c r="BD125" s="1313"/>
      <c r="BE125" s="1313"/>
      <c r="BF125" s="1314"/>
      <c r="BG125" s="1308">
        <v>83</v>
      </c>
      <c r="BH125" s="1308"/>
      <c r="BI125" s="1308"/>
      <c r="BJ125" s="1308"/>
      <c r="BK125" s="1308"/>
      <c r="BL125" s="1308"/>
      <c r="BM125" s="1308"/>
      <c r="BN125" s="1282"/>
      <c r="BO125" s="1282"/>
      <c r="BP125" s="1282"/>
      <c r="BQ125" s="1282"/>
      <c r="BR125" s="1282"/>
      <c r="BS125" s="1282"/>
      <c r="BV125" s="224"/>
      <c r="BW125" s="224"/>
      <c r="BX125" s="224"/>
      <c r="BY125" s="224"/>
      <c r="CB125" s="224"/>
      <c r="CC125" s="224"/>
      <c r="CD125" s="224"/>
      <c r="CE125" s="224"/>
    </row>
    <row r="126" spans="1:93" ht="23.65" customHeight="1">
      <c r="A126" s="1287" t="s">
        <v>229</v>
      </c>
      <c r="B126" s="1287"/>
      <c r="C126" s="1283"/>
      <c r="D126" s="1284"/>
      <c r="E126" s="1284"/>
      <c r="F126" s="1284"/>
      <c r="G126" s="1284"/>
      <c r="H126" s="1284"/>
      <c r="I126" s="1284"/>
      <c r="J126" s="1285"/>
      <c r="K126" s="1283"/>
      <c r="L126" s="1284"/>
      <c r="M126" s="1284"/>
      <c r="N126" s="1284"/>
      <c r="O126" s="1284"/>
      <c r="P126" s="1285"/>
      <c r="Q126" s="1283"/>
      <c r="R126" s="1284"/>
      <c r="S126" s="1284"/>
      <c r="T126" s="1284"/>
      <c r="U126" s="1284"/>
      <c r="V126" s="1285"/>
      <c r="W126" s="1283"/>
      <c r="X126" s="1284"/>
      <c r="Y126" s="1284"/>
      <c r="Z126" s="1284"/>
      <c r="AA126" s="1284"/>
      <c r="AB126" s="1285"/>
      <c r="AC126" s="1283"/>
      <c r="AD126" s="1284"/>
      <c r="AE126" s="1284"/>
      <c r="AF126" s="1284"/>
      <c r="AG126" s="1284"/>
      <c r="AH126" s="1285"/>
      <c r="AI126" s="1283"/>
      <c r="AJ126" s="1284"/>
      <c r="AK126" s="1284"/>
      <c r="AL126" s="1284"/>
      <c r="AM126" s="1284"/>
      <c r="AN126" s="1285"/>
      <c r="AO126" s="1283"/>
      <c r="AP126" s="1284"/>
      <c r="AQ126" s="1284"/>
      <c r="AR126" s="1284"/>
      <c r="AS126" s="1284"/>
      <c r="AT126" s="1285"/>
      <c r="AU126" s="1283"/>
      <c r="AV126" s="1284"/>
      <c r="AW126" s="1284"/>
      <c r="AX126" s="1284"/>
      <c r="AY126" s="1284"/>
      <c r="AZ126" s="1285"/>
      <c r="BA126" s="1283"/>
      <c r="BB126" s="1284"/>
      <c r="BC126" s="1284"/>
      <c r="BD126" s="1284"/>
      <c r="BE126" s="1284"/>
      <c r="BF126" s="1285"/>
      <c r="BG126" s="1309"/>
      <c r="BH126" s="1309"/>
      <c r="BI126" s="1309"/>
      <c r="BJ126" s="1309"/>
      <c r="BK126" s="1309"/>
      <c r="BL126" s="1309"/>
      <c r="BM126" s="1309"/>
      <c r="BN126" s="1282"/>
      <c r="BO126" s="1282"/>
      <c r="BP126" s="1282"/>
      <c r="BQ126" s="1282"/>
      <c r="BR126" s="1282"/>
      <c r="BS126" s="1282"/>
      <c r="BV126" s="224"/>
      <c r="BW126" s="224"/>
      <c r="BX126" s="224"/>
      <c r="BY126" s="224"/>
      <c r="CB126" s="224"/>
      <c r="CC126" s="224"/>
      <c r="CD126" s="224"/>
      <c r="CE126" s="224"/>
    </row>
    <row r="127" spans="1:93" ht="23.25" customHeight="1">
      <c r="A127" s="1318" t="s">
        <v>230</v>
      </c>
      <c r="B127" s="1318"/>
      <c r="C127" s="1305">
        <v>64</v>
      </c>
      <c r="D127" s="1306"/>
      <c r="E127" s="1306"/>
      <c r="F127" s="1306"/>
      <c r="G127" s="1306"/>
      <c r="H127" s="1306"/>
      <c r="I127" s="1306"/>
      <c r="J127" s="1307"/>
      <c r="K127" s="1305">
        <f>C127+C125-Жиробаланс!F126/1000</f>
        <v>79.997262173520824</v>
      </c>
      <c r="L127" s="1306"/>
      <c r="M127" s="1306"/>
      <c r="N127" s="1306"/>
      <c r="O127" s="1306"/>
      <c r="P127" s="1307"/>
      <c r="Q127" s="1305">
        <v>92</v>
      </c>
      <c r="R127" s="1306"/>
      <c r="S127" s="1306"/>
      <c r="T127" s="1306"/>
      <c r="U127" s="1306"/>
      <c r="V127" s="1307"/>
      <c r="W127" s="1305">
        <f>Q127+Q125-Жиробаланс!L126/1000</f>
        <v>110.67320597261991</v>
      </c>
      <c r="X127" s="1306"/>
      <c r="Y127" s="1306"/>
      <c r="Z127" s="1306"/>
      <c r="AA127" s="1306"/>
      <c r="AB127" s="1307"/>
      <c r="AC127" s="1305">
        <f>W127+W125-Жиробаланс!O126/1000</f>
        <v>123.19170143410278</v>
      </c>
      <c r="AD127" s="1306"/>
      <c r="AE127" s="1306"/>
      <c r="AF127" s="1306"/>
      <c r="AG127" s="1306"/>
      <c r="AH127" s="1307"/>
      <c r="AI127" s="1305">
        <f>AC127+AC125-Жиробаланс!R126/1000</f>
        <v>119.38100306743101</v>
      </c>
      <c r="AJ127" s="1306"/>
      <c r="AK127" s="1306"/>
      <c r="AL127" s="1306"/>
      <c r="AM127" s="1306"/>
      <c r="AN127" s="1307"/>
      <c r="AO127" s="1305">
        <f>AI127+AI125-Жиробаланс!U126/1000</f>
        <v>133.89236527606556</v>
      </c>
      <c r="AP127" s="1306"/>
      <c r="AQ127" s="1306"/>
      <c r="AR127" s="1306"/>
      <c r="AS127" s="1306"/>
      <c r="AT127" s="1307"/>
      <c r="AU127" s="1305">
        <f>AO127+AO125-Жиробаланс!X126/1000</f>
        <v>109.43377009761846</v>
      </c>
      <c r="AV127" s="1306"/>
      <c r="AW127" s="1306"/>
      <c r="AX127" s="1306"/>
      <c r="AY127" s="1306"/>
      <c r="AZ127" s="1307"/>
      <c r="BA127" s="1305">
        <f>AU127+AU125-Жиробаланс!AA126/1000</f>
        <v>109.86222143817091</v>
      </c>
      <c r="BB127" s="1306"/>
      <c r="BC127" s="1306"/>
      <c r="BD127" s="1306"/>
      <c r="BE127" s="1306"/>
      <c r="BF127" s="1307"/>
      <c r="BG127" s="1310">
        <f>BA127+BA125-Жиробаланс!AD126/1000</f>
        <v>63.485349682637576</v>
      </c>
      <c r="BH127" s="1310"/>
      <c r="BI127" s="1310"/>
      <c r="BJ127" s="1310"/>
      <c r="BK127" s="1310"/>
      <c r="BL127" s="1310"/>
      <c r="BM127" s="1310"/>
      <c r="BN127" s="1286"/>
      <c r="BO127" s="1286"/>
      <c r="BP127" s="1286"/>
      <c r="BQ127" s="1286"/>
      <c r="BR127" s="1286"/>
      <c r="BS127" s="1286"/>
      <c r="BV127" s="224"/>
      <c r="BW127" s="224"/>
      <c r="BX127" s="224"/>
      <c r="BY127" s="224"/>
      <c r="CB127" s="224"/>
      <c r="CC127" s="224"/>
      <c r="CD127" s="224"/>
      <c r="CE127" s="224"/>
    </row>
    <row r="128" spans="1:93" ht="23.25" customHeight="1">
      <c r="A128" s="1318" t="s">
        <v>231</v>
      </c>
      <c r="B128" s="1318"/>
      <c r="C128" s="1305">
        <v>10</v>
      </c>
      <c r="D128" s="1306"/>
      <c r="E128" s="1306"/>
      <c r="F128" s="1306"/>
      <c r="G128" s="1306"/>
      <c r="H128" s="1306"/>
      <c r="I128" s="1306"/>
      <c r="J128" s="1307"/>
      <c r="K128" s="1305">
        <f>C128-Жиробаланс!G126/1000</f>
        <v>1.9876613842430846</v>
      </c>
      <c r="L128" s="1306"/>
      <c r="M128" s="1306"/>
      <c r="N128" s="1306"/>
      <c r="O128" s="1306"/>
      <c r="P128" s="1307"/>
      <c r="Q128" s="1305">
        <v>25</v>
      </c>
      <c r="R128" s="1306"/>
      <c r="S128" s="1306"/>
      <c r="T128" s="1306"/>
      <c r="U128" s="1306"/>
      <c r="V128" s="1307"/>
      <c r="W128" s="1305">
        <f>Q128-Q126-Жиробаланс!M126/1000</f>
        <v>38.863547755878386</v>
      </c>
      <c r="X128" s="1306"/>
      <c r="Y128" s="1306"/>
      <c r="Z128" s="1306"/>
      <c r="AA128" s="1306"/>
      <c r="AB128" s="1307"/>
      <c r="AC128" s="1305">
        <f>W128-W126-Жиробаланс!P126/1000</f>
        <v>33.086390853900092</v>
      </c>
      <c r="AD128" s="1306"/>
      <c r="AE128" s="1306"/>
      <c r="AF128" s="1306"/>
      <c r="AG128" s="1306"/>
      <c r="AH128" s="1307"/>
      <c r="AI128" s="1305">
        <f>AC128-AC126-Жиробаланс!S126/1000</f>
        <v>24.17269497466684</v>
      </c>
      <c r="AJ128" s="1306"/>
      <c r="AK128" s="1306"/>
      <c r="AL128" s="1306"/>
      <c r="AM128" s="1306"/>
      <c r="AN128" s="1307"/>
      <c r="AO128" s="1305">
        <f>AI128-AI126-Жиробаланс!V126/1000</f>
        <v>17.879981333867178</v>
      </c>
      <c r="AP128" s="1306"/>
      <c r="AQ128" s="1306"/>
      <c r="AR128" s="1306"/>
      <c r="AS128" s="1306"/>
      <c r="AT128" s="1307"/>
      <c r="AU128" s="1305">
        <f>AO128-AO126-Жиробаланс!Y126/1000</f>
        <v>19.119473990526071</v>
      </c>
      <c r="AV128" s="1306"/>
      <c r="AW128" s="1306"/>
      <c r="AX128" s="1306"/>
      <c r="AY128" s="1306"/>
      <c r="AZ128" s="1307"/>
      <c r="BA128" s="1305">
        <f>AU128-AU126-Жиробаланс!AB126/1000</f>
        <v>13.927654439640534</v>
      </c>
      <c r="BB128" s="1306"/>
      <c r="BC128" s="1306"/>
      <c r="BD128" s="1306"/>
      <c r="BE128" s="1306"/>
      <c r="BF128" s="1307"/>
      <c r="BG128" s="1310">
        <f>BA128-BA126-Жиробаланс!AE126/1000</f>
        <v>10.504272459121355</v>
      </c>
      <c r="BH128" s="1310"/>
      <c r="BI128" s="1310"/>
      <c r="BJ128" s="1310"/>
      <c r="BK128" s="1310"/>
      <c r="BL128" s="1310"/>
      <c r="BM128" s="1310"/>
      <c r="BN128" s="1286"/>
      <c r="BO128" s="1286"/>
      <c r="BP128" s="1286"/>
      <c r="BQ128" s="1286"/>
      <c r="BR128" s="1286"/>
      <c r="BS128" s="1286"/>
      <c r="BV128" s="224"/>
      <c r="BW128" s="224"/>
      <c r="BX128" s="224"/>
      <c r="BY128" s="224"/>
      <c r="CB128" s="224"/>
      <c r="CC128" s="224"/>
      <c r="CD128" s="224"/>
      <c r="CE128" s="224"/>
    </row>
    <row r="129" spans="1:89" ht="23.25" customHeight="1">
      <c r="A129" s="1288" t="s">
        <v>242</v>
      </c>
      <c r="B129" s="1288"/>
      <c r="C129" s="1289">
        <f>C127+C128</f>
        <v>74</v>
      </c>
      <c r="D129" s="1290"/>
      <c r="E129" s="1290"/>
      <c r="F129" s="1290"/>
      <c r="G129" s="1290"/>
      <c r="H129" s="1290"/>
      <c r="I129" s="1290"/>
      <c r="J129" s="1291"/>
      <c r="K129" s="1289">
        <f>K127+K128</f>
        <v>81.984923557763906</v>
      </c>
      <c r="L129" s="1290"/>
      <c r="M129" s="1290"/>
      <c r="N129" s="1290"/>
      <c r="O129" s="1290"/>
      <c r="P129" s="1291"/>
      <c r="Q129" s="1289">
        <f>Q127+Q128</f>
        <v>117</v>
      </c>
      <c r="R129" s="1290"/>
      <c r="S129" s="1290"/>
      <c r="T129" s="1290"/>
      <c r="U129" s="1290"/>
      <c r="V129" s="1291"/>
      <c r="W129" s="1289">
        <f>W127+W128</f>
        <v>149.5367537284983</v>
      </c>
      <c r="X129" s="1290"/>
      <c r="Y129" s="1290"/>
      <c r="Z129" s="1290"/>
      <c r="AA129" s="1290"/>
      <c r="AB129" s="1291"/>
      <c r="AC129" s="1289">
        <f>AC127+AC128</f>
        <v>156.27809228800288</v>
      </c>
      <c r="AD129" s="1290"/>
      <c r="AE129" s="1290"/>
      <c r="AF129" s="1290"/>
      <c r="AG129" s="1290"/>
      <c r="AH129" s="1291"/>
      <c r="AI129" s="1289">
        <f>AI127+AI128</f>
        <v>143.55369804209784</v>
      </c>
      <c r="AJ129" s="1290"/>
      <c r="AK129" s="1290"/>
      <c r="AL129" s="1290"/>
      <c r="AM129" s="1290"/>
      <c r="AN129" s="1291"/>
      <c r="AO129" s="1289">
        <f>AO127+AO128</f>
        <v>151.77234660993275</v>
      </c>
      <c r="AP129" s="1290"/>
      <c r="AQ129" s="1290"/>
      <c r="AR129" s="1290"/>
      <c r="AS129" s="1290"/>
      <c r="AT129" s="1291"/>
      <c r="AU129" s="1289">
        <f>AU127+AU128</f>
        <v>128.55324408814454</v>
      </c>
      <c r="AV129" s="1290"/>
      <c r="AW129" s="1290"/>
      <c r="AX129" s="1290"/>
      <c r="AY129" s="1290"/>
      <c r="AZ129" s="1291"/>
      <c r="BA129" s="1289">
        <f>BA127+BA128</f>
        <v>123.78987587781144</v>
      </c>
      <c r="BB129" s="1290"/>
      <c r="BC129" s="1290"/>
      <c r="BD129" s="1290"/>
      <c r="BE129" s="1290"/>
      <c r="BF129" s="1291"/>
      <c r="BG129" s="1311">
        <f>BG127+BG128</f>
        <v>73.989622141758929</v>
      </c>
      <c r="BH129" s="1311"/>
      <c r="BI129" s="1311"/>
      <c r="BJ129" s="1311"/>
      <c r="BK129" s="1311"/>
      <c r="BL129" s="1311"/>
      <c r="BM129" s="1311"/>
      <c r="BN129" s="1286"/>
      <c r="BO129" s="1286"/>
      <c r="BP129" s="1286"/>
      <c r="BQ129" s="1286"/>
      <c r="BR129" s="1286"/>
      <c r="BS129" s="1286"/>
      <c r="BV129" s="224"/>
      <c r="BW129" s="224"/>
      <c r="BX129" s="224"/>
      <c r="BY129" s="224"/>
      <c r="CB129" s="224"/>
      <c r="CC129" s="224"/>
      <c r="CD129" s="224"/>
      <c r="CE129" s="224"/>
    </row>
    <row r="134" spans="1:89" ht="22.5" customHeight="1">
      <c r="C134" s="1292">
        <f>C124</f>
        <v>43329</v>
      </c>
      <c r="D134" s="1293"/>
      <c r="E134" s="1293"/>
      <c r="F134" s="1293"/>
      <c r="G134" s="1293"/>
      <c r="H134" s="1293"/>
      <c r="I134" s="1293"/>
      <c r="J134" s="1293"/>
      <c r="K134" s="1292">
        <f>C134+1</f>
        <v>43330</v>
      </c>
      <c r="L134" s="1293"/>
      <c r="M134" s="1293"/>
      <c r="N134" s="1293"/>
      <c r="O134" s="1293"/>
      <c r="P134" s="1293"/>
      <c r="Q134" s="1292">
        <f>K134+1</f>
        <v>43331</v>
      </c>
      <c r="R134" s="1293"/>
      <c r="S134" s="1293"/>
      <c r="T134" s="1293"/>
      <c r="U134" s="1293"/>
      <c r="V134" s="1293"/>
      <c r="W134" s="1292">
        <f>Q134+1</f>
        <v>43332</v>
      </c>
      <c r="X134" s="1293"/>
      <c r="Y134" s="1293"/>
      <c r="Z134" s="1293"/>
      <c r="AA134" s="1293"/>
      <c r="AB134" s="1293"/>
      <c r="AC134" s="1292">
        <f>W134+1</f>
        <v>43333</v>
      </c>
      <c r="AD134" s="1293"/>
      <c r="AE134" s="1293"/>
      <c r="AF134" s="1293"/>
      <c r="AG134" s="1293"/>
      <c r="AH134" s="1293"/>
      <c r="AI134" s="1292">
        <f>AC134+1</f>
        <v>43334</v>
      </c>
      <c r="AJ134" s="1293"/>
      <c r="AK134" s="1293"/>
      <c r="AL134" s="1293"/>
      <c r="AM134" s="1293"/>
      <c r="AN134" s="1293"/>
      <c r="AO134" s="1292">
        <f>AI134+1</f>
        <v>43335</v>
      </c>
      <c r="AP134" s="1293"/>
      <c r="AQ134" s="1293"/>
      <c r="AR134" s="1293"/>
      <c r="AS134" s="1293"/>
      <c r="AT134" s="1293"/>
      <c r="AU134" s="1292">
        <f>AO134+1</f>
        <v>43336</v>
      </c>
      <c r="AV134" s="1293"/>
      <c r="AW134" s="1293"/>
      <c r="AX134" s="1293"/>
      <c r="AY134" s="1293"/>
      <c r="AZ134" s="1293"/>
      <c r="BA134" s="1292">
        <f>AU134+1</f>
        <v>43337</v>
      </c>
      <c r="BB134" s="1293"/>
      <c r="BC134" s="1293"/>
      <c r="BD134" s="1293"/>
      <c r="BE134" s="1293"/>
      <c r="BF134" s="1293"/>
      <c r="BG134" s="1292">
        <f>BA134+1</f>
        <v>43338</v>
      </c>
      <c r="BH134" s="1293"/>
      <c r="BI134" s="1293"/>
      <c r="BJ134" s="1293"/>
      <c r="BK134" s="1293"/>
      <c r="BL134" s="1293"/>
      <c r="BM134" s="1293"/>
      <c r="BN134" s="1282"/>
      <c r="BO134" s="1282"/>
      <c r="BP134" s="1282"/>
      <c r="BQ134" s="1282"/>
      <c r="BR134" s="1282"/>
      <c r="BS134" s="1282"/>
      <c r="BT134" s="1292"/>
      <c r="BU134" s="1293"/>
      <c r="BV134" s="1293"/>
      <c r="BW134" s="1293"/>
      <c r="BX134" s="1293"/>
      <c r="BY134" s="1293"/>
      <c r="BZ134" s="1292"/>
      <c r="CA134" s="1293"/>
      <c r="CB134" s="1293"/>
      <c r="CC134" s="1293"/>
      <c r="CD134" s="1293"/>
      <c r="CE134" s="1293"/>
      <c r="CH134" s="1292"/>
      <c r="CI134" s="1293"/>
      <c r="CJ134" s="1292"/>
      <c r="CK134" s="1293"/>
    </row>
    <row r="135" spans="1:89" ht="26.25" customHeight="1">
      <c r="A135" s="1294" t="s">
        <v>272</v>
      </c>
      <c r="B135" s="1294"/>
      <c r="C135" s="1295">
        <f>(0.5*SUM(D5:D30)/400*2100+0.5*SUM(D32:D59)/330*2100)/1000-(0.5*SUM(E5:E30)/400*2100+0.5*SUM(E32:E59)/330*2100)/1000</f>
        <v>30.882727272727269</v>
      </c>
      <c r="D135" s="1296"/>
      <c r="E135" s="1296"/>
      <c r="F135" s="1296"/>
      <c r="G135" s="1296"/>
      <c r="H135" s="1296"/>
      <c r="I135" s="1296"/>
      <c r="J135" s="1297"/>
      <c r="K135" s="1295">
        <f>-(0.5*SUM(E5:E30)/400*2100+0.5*SUM(E32:E59)/330*2100+0.5*SUM(K5:K30)/400*2100+0.5*SUM(K32:K59)/330*2100)/1000</f>
        <v>55.776326136363636</v>
      </c>
      <c r="L135" s="1296"/>
      <c r="M135" s="1296"/>
      <c r="N135" s="1296"/>
      <c r="O135" s="1296"/>
      <c r="P135" s="1297"/>
      <c r="Q135" s="1295">
        <f>-(0.5*SUM(K5:K30)/400*2100+0.5*SUM(K32:K59)/330*2100+0.5*SUM(Q5:Q30)/400*2100+0.5*SUM(Q32:Q59)/330*2100)/1000</f>
        <v>47.305228409090908</v>
      </c>
      <c r="R135" s="1296"/>
      <c r="S135" s="1296"/>
      <c r="T135" s="1296"/>
      <c r="U135" s="1296"/>
      <c r="V135" s="1297"/>
      <c r="W135" s="1295">
        <f>-(0.5*SUM(Q5:Q30)/400*2100+0.5*SUM(Q32:Q59)/330*2100+0.5*SUM(W5:W30)/400*2100+0.5*SUM(W32:W59)/330*2100)/1000</f>
        <v>45.957084090909092</v>
      </c>
      <c r="X135" s="1296"/>
      <c r="Y135" s="1296"/>
      <c r="Z135" s="1296"/>
      <c r="AA135" s="1296"/>
      <c r="AB135" s="1297"/>
      <c r="AC135" s="1295">
        <f>-(0.5*SUM(W5:W30)/400*2100+0.5*SUM(W32:W59)/330*2100+0.5*SUM(AC5:AC30)/400*2100+0.5*SUM(AC32:AC59)/330*2100)/1000</f>
        <v>55.24634903514535</v>
      </c>
      <c r="AD135" s="1296"/>
      <c r="AE135" s="1296"/>
      <c r="AF135" s="1296"/>
      <c r="AG135" s="1296"/>
      <c r="AH135" s="1297"/>
      <c r="AI135" s="1295">
        <f>-(0.5*SUM(AC5:AC30)/400*2100+0.5*SUM(AC32:AC59)/330*2100+0.5*SUM(AI5:AI30)/400*2100+0.5*SUM(AI32:AI59)/330*2100)/1000</f>
        <v>55.652388807872626</v>
      </c>
      <c r="AJ135" s="1296"/>
      <c r="AK135" s="1296"/>
      <c r="AL135" s="1296"/>
      <c r="AM135" s="1296"/>
      <c r="AN135" s="1297"/>
      <c r="AO135" s="1295">
        <f>-(0.5*SUM(AI5:AI30)/400*2100+0.5*SUM(AI32:AI59)/330*2100+0.5*SUM(AO5:AO30)/400*2100+0.5*SUM(AO32:AO59)/330*2100)/1000</f>
        <v>57.106039772727271</v>
      </c>
      <c r="AP135" s="1296"/>
      <c r="AQ135" s="1296"/>
      <c r="AR135" s="1296"/>
      <c r="AS135" s="1296"/>
      <c r="AT135" s="1297"/>
      <c r="AU135" s="1295">
        <f>-(0.5*SUM(AO5:AO30)/400*2100+0.5*SUM(AO32:AO59)/330*2100+0.5*SUM(AU5:AU30)/400*2100+0.5*SUM(AU32:AU59)/330*2100)/1000</f>
        <v>56.824090909090913</v>
      </c>
      <c r="AV135" s="1296"/>
      <c r="AW135" s="1296"/>
      <c r="AX135" s="1296"/>
      <c r="AY135" s="1296"/>
      <c r="AZ135" s="1297"/>
      <c r="BA135" s="1295">
        <f>-(0.5*SUM(AU5:AU30)/400*2100+0.5*SUM(AU32:AU59)/330*2100+0.5*SUM(BA5:BA30)/400*2100+0.5*SUM(BA32:BA59)/330*2100)/1000</f>
        <v>54.957497159090906</v>
      </c>
      <c r="BB135" s="1296"/>
      <c r="BC135" s="1296"/>
      <c r="BD135" s="1296"/>
      <c r="BE135" s="1296"/>
      <c r="BF135" s="1297"/>
      <c r="BG135" s="1295"/>
      <c r="BH135" s="1296"/>
      <c r="BI135" s="1296"/>
      <c r="BJ135" s="1296"/>
      <c r="BK135" s="1296"/>
      <c r="BL135" s="1296"/>
      <c r="BM135" s="1297"/>
      <c r="BN135" s="1282"/>
      <c r="BO135" s="1282"/>
      <c r="BP135" s="1282"/>
      <c r="BQ135" s="1282"/>
      <c r="BR135" s="1282"/>
      <c r="BS135" s="1282"/>
      <c r="BV135" s="224"/>
      <c r="BW135" s="224"/>
      <c r="BX135" s="224"/>
      <c r="BY135" s="224"/>
      <c r="CB135" s="224"/>
      <c r="CC135" s="224"/>
      <c r="CD135" s="224"/>
      <c r="CE135" s="224"/>
    </row>
    <row r="136" spans="1:89" ht="26.25" customHeight="1">
      <c r="A136" s="1287" t="s">
        <v>273</v>
      </c>
      <c r="B136" s="1287"/>
      <c r="C136" s="1283"/>
      <c r="D136" s="1284"/>
      <c r="E136" s="1284"/>
      <c r="F136" s="1284"/>
      <c r="G136" s="1284"/>
      <c r="H136" s="1284"/>
      <c r="I136" s="1284"/>
      <c r="J136" s="1285"/>
      <c r="K136" s="1283"/>
      <c r="L136" s="1284"/>
      <c r="M136" s="1284"/>
      <c r="N136" s="1284"/>
      <c r="O136" s="1284"/>
      <c r="P136" s="1285"/>
      <c r="Q136" s="1283"/>
      <c r="R136" s="1284"/>
      <c r="S136" s="1284"/>
      <c r="T136" s="1284"/>
      <c r="U136" s="1284"/>
      <c r="V136" s="1285"/>
      <c r="W136" s="1283"/>
      <c r="X136" s="1284"/>
      <c r="Y136" s="1284"/>
      <c r="Z136" s="1284"/>
      <c r="AA136" s="1284"/>
      <c r="AB136" s="1285"/>
      <c r="AC136" s="1283"/>
      <c r="AD136" s="1284"/>
      <c r="AE136" s="1284"/>
      <c r="AF136" s="1284"/>
      <c r="AG136" s="1284"/>
      <c r="AH136" s="1285"/>
      <c r="AI136" s="1283"/>
      <c r="AJ136" s="1284"/>
      <c r="AK136" s="1284"/>
      <c r="AL136" s="1284"/>
      <c r="AM136" s="1284"/>
      <c r="AN136" s="1285"/>
      <c r="AO136" s="1283"/>
      <c r="AP136" s="1284"/>
      <c r="AQ136" s="1284"/>
      <c r="AR136" s="1284"/>
      <c r="AS136" s="1284"/>
      <c r="AT136" s="1285"/>
      <c r="AU136" s="1283"/>
      <c r="AV136" s="1284"/>
      <c r="AW136" s="1284"/>
      <c r="AX136" s="1284"/>
      <c r="AY136" s="1284"/>
      <c r="AZ136" s="1285"/>
      <c r="BA136" s="1283"/>
      <c r="BB136" s="1284"/>
      <c r="BC136" s="1284"/>
      <c r="BD136" s="1284"/>
      <c r="BE136" s="1284"/>
      <c r="BF136" s="1285"/>
      <c r="BG136" s="1283"/>
      <c r="BH136" s="1284"/>
      <c r="BI136" s="1284"/>
      <c r="BJ136" s="1284"/>
      <c r="BK136" s="1284"/>
      <c r="BL136" s="1284"/>
      <c r="BM136" s="1285"/>
      <c r="BN136" s="1286"/>
      <c r="BO136" s="1286"/>
      <c r="BP136" s="1286"/>
      <c r="BQ136" s="1286"/>
      <c r="BR136" s="1286"/>
      <c r="BS136" s="1286"/>
      <c r="BV136" s="224"/>
      <c r="BW136" s="224"/>
      <c r="BX136" s="224"/>
      <c r="BY136" s="224"/>
      <c r="CB136" s="224"/>
      <c r="CC136" s="224"/>
      <c r="CD136" s="224"/>
      <c r="CE136" s="224"/>
    </row>
    <row r="137" spans="1:89" ht="26.25" customHeight="1">
      <c r="A137" s="1288" t="s">
        <v>274</v>
      </c>
      <c r="B137" s="1288"/>
      <c r="C137" s="1289"/>
      <c r="D137" s="1290"/>
      <c r="E137" s="1290"/>
      <c r="F137" s="1290"/>
      <c r="G137" s="1290"/>
      <c r="H137" s="1290"/>
      <c r="I137" s="1290"/>
      <c r="J137" s="1291"/>
      <c r="K137" s="1289">
        <f>C137+C135-C136</f>
        <v>30.882727272727269</v>
      </c>
      <c r="L137" s="1290"/>
      <c r="M137" s="1290"/>
      <c r="N137" s="1290"/>
      <c r="O137" s="1290"/>
      <c r="P137" s="1291"/>
      <c r="Q137" s="1289">
        <f>K137+K135-K136</f>
        <v>86.659053409090902</v>
      </c>
      <c r="R137" s="1290"/>
      <c r="S137" s="1290"/>
      <c r="T137" s="1290"/>
      <c r="U137" s="1290"/>
      <c r="V137" s="1291"/>
      <c r="W137" s="1289">
        <f>Q137+Q135-Q136</f>
        <v>133.9642818181818</v>
      </c>
      <c r="X137" s="1290"/>
      <c r="Y137" s="1290"/>
      <c r="Z137" s="1290"/>
      <c r="AA137" s="1290"/>
      <c r="AB137" s="1291"/>
      <c r="AC137" s="1289">
        <f>W137+W135-W136</f>
        <v>179.92136590909089</v>
      </c>
      <c r="AD137" s="1290"/>
      <c r="AE137" s="1290"/>
      <c r="AF137" s="1290"/>
      <c r="AG137" s="1290"/>
      <c r="AH137" s="1291"/>
      <c r="AI137" s="1289">
        <f>AC137+AC135-AC136</f>
        <v>235.16771494423625</v>
      </c>
      <c r="AJ137" s="1290"/>
      <c r="AK137" s="1290"/>
      <c r="AL137" s="1290"/>
      <c r="AM137" s="1290"/>
      <c r="AN137" s="1291"/>
      <c r="AO137" s="1289">
        <f>AI137+AI135-AI136</f>
        <v>290.82010375210888</v>
      </c>
      <c r="AP137" s="1290"/>
      <c r="AQ137" s="1290"/>
      <c r="AR137" s="1290"/>
      <c r="AS137" s="1290"/>
      <c r="AT137" s="1291"/>
      <c r="AU137" s="1289">
        <f>AO137+AO135-AO136</f>
        <v>347.92614352483616</v>
      </c>
      <c r="AV137" s="1290"/>
      <c r="AW137" s="1290"/>
      <c r="AX137" s="1290"/>
      <c r="AY137" s="1290"/>
      <c r="AZ137" s="1291"/>
      <c r="BA137" s="1289">
        <f>AU137+AU135-AU136</f>
        <v>404.75023443392706</v>
      </c>
      <c r="BB137" s="1290"/>
      <c r="BC137" s="1290"/>
      <c r="BD137" s="1290"/>
      <c r="BE137" s="1290"/>
      <c r="BF137" s="1291"/>
      <c r="BG137" s="1289">
        <f>BA137+BA135-BA136</f>
        <v>459.70773159301797</v>
      </c>
      <c r="BH137" s="1290"/>
      <c r="BI137" s="1290"/>
      <c r="BJ137" s="1290"/>
      <c r="BK137" s="1290"/>
      <c r="BL137" s="1290"/>
      <c r="BM137" s="1291"/>
      <c r="BN137" s="1286"/>
      <c r="BO137" s="1286"/>
      <c r="BP137" s="1286"/>
      <c r="BQ137" s="1286"/>
      <c r="BR137" s="1286"/>
      <c r="BS137" s="1286"/>
      <c r="BV137" s="224"/>
      <c r="BW137" s="224"/>
      <c r="BX137" s="224"/>
      <c r="BY137" s="224"/>
      <c r="CB137" s="224"/>
      <c r="CC137" s="224"/>
      <c r="CD137" s="224"/>
      <c r="CE137" s="224"/>
    </row>
    <row r="138" spans="1:89" ht="23.25">
      <c r="BN138" s="1286"/>
      <c r="BO138" s="1286"/>
      <c r="BP138" s="1286"/>
      <c r="BQ138" s="1286"/>
      <c r="BR138" s="1286"/>
      <c r="BS138" s="1286"/>
    </row>
    <row r="139" spans="1:89" ht="23.25">
      <c r="BN139" s="1282"/>
      <c r="BO139" s="1282"/>
      <c r="BP139" s="1282"/>
      <c r="BQ139" s="1282"/>
      <c r="BR139" s="1282"/>
      <c r="BS139" s="1282"/>
    </row>
  </sheetData>
  <protectedRanges>
    <protectedRange sqref="B32:B33" name="Диапазон15"/>
    <protectedRange password="CA30" sqref="B38:B39" name="Диапазон13_1"/>
    <protectedRange sqref="B43" name="Диапазон14_1"/>
  </protectedRanges>
  <mergeCells count="148">
    <mergeCell ref="A125:B125"/>
    <mergeCell ref="A126:B126"/>
    <mergeCell ref="A127:B127"/>
    <mergeCell ref="A128:B128"/>
    <mergeCell ref="A129:B129"/>
    <mergeCell ref="AO3:AT3"/>
    <mergeCell ref="AU3:AZ3"/>
    <mergeCell ref="A3:A4"/>
    <mergeCell ref="B3:B4"/>
    <mergeCell ref="C3:D3"/>
    <mergeCell ref="E3:J3"/>
    <mergeCell ref="K3:P3"/>
    <mergeCell ref="Q3:V3"/>
    <mergeCell ref="W3:AB3"/>
    <mergeCell ref="AC3:AH3"/>
    <mergeCell ref="AI3:AN3"/>
    <mergeCell ref="K129:P129"/>
    <mergeCell ref="C128:J128"/>
    <mergeCell ref="C129:J129"/>
    <mergeCell ref="AU129:AZ129"/>
    <mergeCell ref="AO129:AT129"/>
    <mergeCell ref="AI129:AN129"/>
    <mergeCell ref="AC129:AH129"/>
    <mergeCell ref="W129:AB129"/>
    <mergeCell ref="Q129:V129"/>
    <mergeCell ref="C125:J125"/>
    <mergeCell ref="C126:J126"/>
    <mergeCell ref="C124:J124"/>
    <mergeCell ref="K124:P124"/>
    <mergeCell ref="C127:J127"/>
    <mergeCell ref="K125:P125"/>
    <mergeCell ref="K126:P126"/>
    <mergeCell ref="K127:P127"/>
    <mergeCell ref="K128:P128"/>
    <mergeCell ref="W124:AB124"/>
    <mergeCell ref="W125:AB125"/>
    <mergeCell ref="W126:AB126"/>
    <mergeCell ref="W127:AB127"/>
    <mergeCell ref="W128:AB128"/>
    <mergeCell ref="Q124:V124"/>
    <mergeCell ref="Q125:V125"/>
    <mergeCell ref="Q126:V126"/>
    <mergeCell ref="Q127:V127"/>
    <mergeCell ref="Q128:V128"/>
    <mergeCell ref="AI124:AN124"/>
    <mergeCell ref="AI125:AN125"/>
    <mergeCell ref="AI126:AN126"/>
    <mergeCell ref="AI127:AN127"/>
    <mergeCell ref="AI128:AN128"/>
    <mergeCell ref="AC124:AH124"/>
    <mergeCell ref="AC125:AH125"/>
    <mergeCell ref="AC126:AH126"/>
    <mergeCell ref="AC127:AH127"/>
    <mergeCell ref="AC128:AH128"/>
    <mergeCell ref="AU124:AZ124"/>
    <mergeCell ref="AU125:AZ125"/>
    <mergeCell ref="AU126:AZ126"/>
    <mergeCell ref="AU127:AZ127"/>
    <mergeCell ref="AU128:AZ128"/>
    <mergeCell ref="AO124:AT124"/>
    <mergeCell ref="AO125:AT125"/>
    <mergeCell ref="AO126:AT126"/>
    <mergeCell ref="AO127:AT127"/>
    <mergeCell ref="AO128:AT128"/>
    <mergeCell ref="BG3:BM3"/>
    <mergeCell ref="BG124:BM124"/>
    <mergeCell ref="BG125:BM125"/>
    <mergeCell ref="BG126:BM126"/>
    <mergeCell ref="BG127:BM127"/>
    <mergeCell ref="BG128:BM128"/>
    <mergeCell ref="BG129:BM129"/>
    <mergeCell ref="BA3:BF3"/>
    <mergeCell ref="BA124:BF124"/>
    <mergeCell ref="BA125:BF125"/>
    <mergeCell ref="BA126:BF126"/>
    <mergeCell ref="BA127:BF127"/>
    <mergeCell ref="AC134:AH134"/>
    <mergeCell ref="AI134:AN134"/>
    <mergeCell ref="AO134:AT134"/>
    <mergeCell ref="A60:B60"/>
    <mergeCell ref="A98:B98"/>
    <mergeCell ref="C134:J134"/>
    <mergeCell ref="K134:P134"/>
    <mergeCell ref="CJ3:CK3"/>
    <mergeCell ref="CJ124:CK124"/>
    <mergeCell ref="CH3:CI3"/>
    <mergeCell ref="CH124:CI124"/>
    <mergeCell ref="BZ3:CE3"/>
    <mergeCell ref="BZ124:CE124"/>
    <mergeCell ref="BN128:BS128"/>
    <mergeCell ref="BN129:BS129"/>
    <mergeCell ref="BT3:BY3"/>
    <mergeCell ref="BT124:BY124"/>
    <mergeCell ref="BN3:BS3"/>
    <mergeCell ref="BN124:BS124"/>
    <mergeCell ref="BN125:BS125"/>
    <mergeCell ref="BN126:BS126"/>
    <mergeCell ref="BN127:BS127"/>
    <mergeCell ref="BA128:BF128"/>
    <mergeCell ref="BA129:BF129"/>
    <mergeCell ref="BG137:BM137"/>
    <mergeCell ref="BN137:BS137"/>
    <mergeCell ref="BZ134:CE134"/>
    <mergeCell ref="CH134:CI134"/>
    <mergeCell ref="CJ134:CK134"/>
    <mergeCell ref="A135:B135"/>
    <mergeCell ref="C135:J135"/>
    <mergeCell ref="K135:P135"/>
    <mergeCell ref="Q135:V135"/>
    <mergeCell ref="W135:AB135"/>
    <mergeCell ref="AC135:AH135"/>
    <mergeCell ref="AI135:AN135"/>
    <mergeCell ref="AO135:AT135"/>
    <mergeCell ref="AU135:AZ135"/>
    <mergeCell ref="BA135:BF135"/>
    <mergeCell ref="BG135:BM135"/>
    <mergeCell ref="BN135:BS135"/>
    <mergeCell ref="AU134:AZ134"/>
    <mergeCell ref="BA134:BF134"/>
    <mergeCell ref="BG134:BM134"/>
    <mergeCell ref="BN134:BS134"/>
    <mergeCell ref="BT134:BY134"/>
    <mergeCell ref="Q134:V134"/>
    <mergeCell ref="W134:AB134"/>
    <mergeCell ref="BN139:BS139"/>
    <mergeCell ref="BG136:BM136"/>
    <mergeCell ref="BN136:BS136"/>
    <mergeCell ref="AC136:AH136"/>
    <mergeCell ref="AI136:AN136"/>
    <mergeCell ref="AO136:AT136"/>
    <mergeCell ref="AU136:AZ136"/>
    <mergeCell ref="BA136:BF136"/>
    <mergeCell ref="A136:B136"/>
    <mergeCell ref="C136:J136"/>
    <mergeCell ref="K136:P136"/>
    <mergeCell ref="Q136:V136"/>
    <mergeCell ref="W136:AB136"/>
    <mergeCell ref="BN138:BS138"/>
    <mergeCell ref="A137:B137"/>
    <mergeCell ref="C137:J137"/>
    <mergeCell ref="K137:P137"/>
    <mergeCell ref="Q137:V137"/>
    <mergeCell ref="W137:AB137"/>
    <mergeCell ref="AC137:AH137"/>
    <mergeCell ref="AI137:AN137"/>
    <mergeCell ref="AO137:AT137"/>
    <mergeCell ref="AU137:AZ137"/>
    <mergeCell ref="BA137:BF137"/>
  </mergeCells>
  <conditionalFormatting sqref="A17 A6:B7 A5 A20 A32:B32 A38:B38 A49:B49 A43:B43 A62:A63 A116:B116 A79:A82 A91:B91 A88 A89:B89 A92:A93 A100:B100 A102:B102 A103 A104:B105 A107:B107 A94:B95 F116:F122 F22:F24 F35 F33 F38:F41 F50:F57 F100:F105 F107:F108 F43:F48 A90 C5:D14 F88:F95 G5:H14 M5:N14 R88:R95 S5:T14 X88:X95 L88:L95 Y5:Z14 AD88:AD95 AE5:AF14 AJ88:AJ95 AK5:AL14 AP88:AP95 AQ5:AR14 AV88:AV95 AW5:AX14 BB88:BB95 BC5:BD14 BH88:BH95 BI5:BJ14 BO88:BO95 BP5:BQ14 BU88:BU95 BV5:BW14 CA88:CA95 CB5:CC14 A97:B97 CB97:CC122 BV97:BW122 BP97:BQ122 BI97:BJ122 BC97:BD122 AW97:AX122 AQ97:AR122 AK97:AL122 AE97:AF122 Y97:Z122 S97:T122 M97:N122 G97:H122 C97:D122 F97 L97:L98 R97:R98 X97:X98 AD97:AD98 AJ97:AJ98 AP97:AP98 AV97:AV98 BB97:BB98 BH97:BH98 BU97:BU98 CA97:CA98 BO97:BO98 CB16:CC82 BV16:BW82 BP16:BQ82 BI16:BJ82 BC16:BD82 AW16:AX82 AQ16:AR82 AK16:AL82 AE16:AF82 Y16:Z82 S16:T82 M16:N82 G16:H82 C16:D82 C84:D95 G84:H95 M84:N95 S84:T95 Y84:Z95 AE84:AF95 AK84:AL95 AQ84:AR95 AW84:AX95 BC84:BD95 BI84:BJ95 BP84:BQ95 BV84:BW95 CB84:CC95">
    <cfRule type="cellIs" dxfId="1254" priority="2097" operator="equal">
      <formula>0</formula>
    </cfRule>
  </conditionalFormatting>
  <conditionalFormatting sqref="A11">
    <cfRule type="cellIs" dxfId="1253" priority="2096" operator="equal">
      <formula>0</formula>
    </cfRule>
  </conditionalFormatting>
  <conditionalFormatting sqref="B17">
    <cfRule type="cellIs" dxfId="1252" priority="2095" operator="equal">
      <formula>0</formula>
    </cfRule>
  </conditionalFormatting>
  <conditionalFormatting sqref="B11">
    <cfRule type="cellIs" dxfId="1251" priority="2094" operator="equal">
      <formula>0</formula>
    </cfRule>
  </conditionalFormatting>
  <conditionalFormatting sqref="A12:A13">
    <cfRule type="cellIs" dxfId="1250" priority="2093" operator="equal">
      <formula>0</formula>
    </cfRule>
  </conditionalFormatting>
  <conditionalFormatting sqref="B12:B13">
    <cfRule type="cellIs" dxfId="1249" priority="2092" operator="equal">
      <formula>0</formula>
    </cfRule>
  </conditionalFormatting>
  <conditionalFormatting sqref="B14">
    <cfRule type="cellIs" dxfId="1248" priority="2091" operator="equal">
      <formula>0</formula>
    </cfRule>
  </conditionalFormatting>
  <conditionalFormatting sqref="A9">
    <cfRule type="cellIs" dxfId="1247" priority="2084" operator="equal">
      <formula>0</formula>
    </cfRule>
  </conditionalFormatting>
  <conditionalFormatting sqref="A14">
    <cfRule type="cellIs" dxfId="1246" priority="2090" operator="equal">
      <formula>0</formula>
    </cfRule>
  </conditionalFormatting>
  <conditionalFormatting sqref="A10">
    <cfRule type="cellIs" dxfId="1245" priority="2089" operator="equal">
      <formula>0</formula>
    </cfRule>
  </conditionalFormatting>
  <conditionalFormatting sqref="B16">
    <cfRule type="cellIs" dxfId="1244" priority="2086" operator="equal">
      <formula>0</formula>
    </cfRule>
  </conditionalFormatting>
  <conditionalFormatting sqref="A8">
    <cfRule type="cellIs" dxfId="1243" priority="2088" operator="equal">
      <formula>0</formula>
    </cfRule>
  </conditionalFormatting>
  <conditionalFormatting sqref="B8">
    <cfRule type="cellIs" dxfId="1242" priority="2087" operator="equal">
      <formula>0</formula>
    </cfRule>
  </conditionalFormatting>
  <conditionalFormatting sqref="A16">
    <cfRule type="cellIs" dxfId="1241" priority="2085" operator="equal">
      <formula>0</formula>
    </cfRule>
  </conditionalFormatting>
  <conditionalFormatting sqref="B9">
    <cfRule type="cellIs" dxfId="1240" priority="2083" operator="equal">
      <formula>0</formula>
    </cfRule>
  </conditionalFormatting>
  <conditionalFormatting sqref="B22">
    <cfRule type="cellIs" dxfId="1239" priority="2065" operator="equal">
      <formula>0</formula>
    </cfRule>
  </conditionalFormatting>
  <conditionalFormatting sqref="A3">
    <cfRule type="cellIs" dxfId="1238" priority="2081" operator="equal">
      <formula>0</formula>
    </cfRule>
  </conditionalFormatting>
  <conditionalFormatting sqref="B3">
    <cfRule type="cellIs" dxfId="1237" priority="2080" operator="equal">
      <formula>0</formula>
    </cfRule>
  </conditionalFormatting>
  <conditionalFormatting sqref="E3">
    <cfRule type="cellIs" dxfId="1236" priority="2078" operator="equal">
      <formula>0</formula>
    </cfRule>
  </conditionalFormatting>
  <conditionalFormatting sqref="F6 F8:F14 F16:F18">
    <cfRule type="cellIs" dxfId="1235" priority="2076" operator="notEqual">
      <formula>#REF!</formula>
    </cfRule>
    <cfRule type="cellIs" dxfId="1234" priority="2077" operator="equal">
      <formula>0</formula>
    </cfRule>
  </conditionalFormatting>
  <conditionalFormatting sqref="A29 A21">
    <cfRule type="cellIs" dxfId="1233" priority="2074" operator="equal">
      <formula>0</formula>
    </cfRule>
  </conditionalFormatting>
  <conditionalFormatting sqref="A28">
    <cfRule type="cellIs" dxfId="1232" priority="2073" operator="equal">
      <formula>0</formula>
    </cfRule>
  </conditionalFormatting>
  <conditionalFormatting sqref="B20:B21 B29">
    <cfRule type="cellIs" dxfId="1231" priority="2072" operator="equal">
      <formula>0</formula>
    </cfRule>
  </conditionalFormatting>
  <conditionalFormatting sqref="B28">
    <cfRule type="cellIs" dxfId="1230" priority="2071" operator="equal">
      <formula>0</formula>
    </cfRule>
  </conditionalFormatting>
  <conditionalFormatting sqref="A25:A27">
    <cfRule type="cellIs" dxfId="1229" priority="2070" operator="equal">
      <formula>0</formula>
    </cfRule>
  </conditionalFormatting>
  <conditionalFormatting sqref="B25:B27">
    <cfRule type="cellIs" dxfId="1228" priority="2069" operator="equal">
      <formula>0</formula>
    </cfRule>
  </conditionalFormatting>
  <conditionalFormatting sqref="A23">
    <cfRule type="cellIs" dxfId="1227" priority="2068" operator="equal">
      <formula>0</formula>
    </cfRule>
  </conditionalFormatting>
  <conditionalFormatting sqref="B23">
    <cfRule type="cellIs" dxfId="1226" priority="2067" operator="equal">
      <formula>0</formula>
    </cfRule>
  </conditionalFormatting>
  <conditionalFormatting sqref="A22">
    <cfRule type="cellIs" dxfId="1225" priority="2066" operator="equal">
      <formula>0</formula>
    </cfRule>
  </conditionalFormatting>
  <conditionalFormatting sqref="B24">
    <cfRule type="cellIs" dxfId="1224" priority="2064" operator="equal">
      <formula>0</formula>
    </cfRule>
  </conditionalFormatting>
  <conditionalFormatting sqref="A24">
    <cfRule type="cellIs" dxfId="1223" priority="2063" operator="equal">
      <formula>0</formula>
    </cfRule>
  </conditionalFormatting>
  <conditionalFormatting sqref="F20 F25:F30">
    <cfRule type="cellIs" dxfId="1222" priority="2062" operator="equal">
      <formula>0</formula>
    </cfRule>
  </conditionalFormatting>
  <conditionalFormatting sqref="F36:F37 F42 F61 F64 F87 F99 F106 F115 E123:F123 F6 F8:F14 F25:F31 E130:F133 C125:C129 K5:K14 Q5:Q14 Q97:Q122 K97:K122 E138:F321 C135:C137 K137 Q137 BG137 CH135:CI137 Q16:Q82 K16:K82 F16:F20 K84:K95 Q84:Q95">
    <cfRule type="cellIs" dxfId="1221" priority="2061" operator="notEqual">
      <formula>#REF!</formula>
    </cfRule>
  </conditionalFormatting>
  <conditionalFormatting sqref="A34:A35">
    <cfRule type="cellIs" dxfId="1220" priority="2060" operator="equal">
      <formula>0</formula>
    </cfRule>
  </conditionalFormatting>
  <conditionalFormatting sqref="A33">
    <cfRule type="cellIs" dxfId="1219" priority="2059" operator="equal">
      <formula>0</formula>
    </cfRule>
  </conditionalFormatting>
  <conditionalFormatting sqref="A39:B40">
    <cfRule type="cellIs" dxfId="1218" priority="2057" operator="equal">
      <formula>0</formula>
    </cfRule>
  </conditionalFormatting>
  <conditionalFormatting sqref="A57:B59 A50:B55">
    <cfRule type="cellIs" dxfId="1217" priority="2052" operator="equal">
      <formula>0</formula>
    </cfRule>
  </conditionalFormatting>
  <conditionalFormatting sqref="A44:A47">
    <cfRule type="cellIs" dxfId="1216" priority="2054" operator="equal">
      <formula>0</formula>
    </cfRule>
  </conditionalFormatting>
  <conditionalFormatting sqref="B44:B47">
    <cfRule type="cellIs" dxfId="1215" priority="2053" operator="equal">
      <formula>0</formula>
    </cfRule>
  </conditionalFormatting>
  <conditionalFormatting sqref="A56:B56">
    <cfRule type="cellIs" dxfId="1214" priority="2051" operator="equal">
      <formula>0</formula>
    </cfRule>
  </conditionalFormatting>
  <conditionalFormatting sqref="B62:B63">
    <cfRule type="cellIs" dxfId="1213" priority="2049" operator="equal">
      <formula>0</formula>
    </cfRule>
  </conditionalFormatting>
  <conditionalFormatting sqref="A117">
    <cfRule type="cellIs" dxfId="1212" priority="1952" operator="equal">
      <formula>0</formula>
    </cfRule>
  </conditionalFormatting>
  <conditionalFormatting sqref="A77:A78">
    <cfRule type="cellIs" dxfId="1211" priority="2022" operator="equal">
      <formula>0</formula>
    </cfRule>
  </conditionalFormatting>
  <conditionalFormatting sqref="A75">
    <cfRule type="cellIs" dxfId="1210" priority="2020" operator="equal">
      <formula>0</formula>
    </cfRule>
  </conditionalFormatting>
  <conditionalFormatting sqref="B65">
    <cfRule type="cellIs" dxfId="1209" priority="2021" operator="equal">
      <formula>0</formula>
    </cfRule>
  </conditionalFormatting>
  <conditionalFormatting sqref="A65">
    <cfRule type="cellIs" dxfId="1208" priority="2023" operator="equal">
      <formula>0</formula>
    </cfRule>
  </conditionalFormatting>
  <conditionalFormatting sqref="B117">
    <cfRule type="cellIs" dxfId="1207" priority="1953" operator="equal">
      <formula>0</formula>
    </cfRule>
  </conditionalFormatting>
  <conditionalFormatting sqref="A120:B120">
    <cfRule type="cellIs" dxfId="1206" priority="1951" operator="equal">
      <formula>0</formula>
    </cfRule>
  </conditionalFormatting>
  <conditionalFormatting sqref="F62">
    <cfRule type="cellIs" dxfId="1205" priority="1947" operator="equal">
      <formula>0</formula>
    </cfRule>
  </conditionalFormatting>
  <conditionalFormatting sqref="B10">
    <cfRule type="cellIs" dxfId="1204" priority="1948" operator="equal">
      <formula>0</formula>
    </cfRule>
  </conditionalFormatting>
  <conditionalFormatting sqref="F32">
    <cfRule type="cellIs" dxfId="1203" priority="2037" operator="equal">
      <formula>0</formula>
    </cfRule>
  </conditionalFormatting>
  <conditionalFormatting sqref="F34">
    <cfRule type="cellIs" dxfId="1202" priority="2035" operator="equal">
      <formula>0</formula>
    </cfRule>
  </conditionalFormatting>
  <conditionalFormatting sqref="A66:B67 A68:A70 B68:B75 A76:B78">
    <cfRule type="cellIs" dxfId="1201" priority="2025" operator="equal">
      <formula>0</formula>
    </cfRule>
  </conditionalFormatting>
  <conditionalFormatting sqref="A76:B76">
    <cfRule type="cellIs" dxfId="1200" priority="2016" operator="equal">
      <formula>0</formula>
    </cfRule>
  </conditionalFormatting>
  <conditionalFormatting sqref="A118:B119 A121:B121 A127 A122">
    <cfRule type="cellIs" dxfId="1199" priority="1954" operator="equal">
      <formula>0</formula>
    </cfRule>
  </conditionalFormatting>
  <conditionalFormatting sqref="A71">
    <cfRule type="cellIs" dxfId="1198" priority="2018" operator="equal">
      <formula>0</formula>
    </cfRule>
  </conditionalFormatting>
  <conditionalFormatting sqref="A72:A74">
    <cfRule type="cellIs" dxfId="1197" priority="2017" operator="equal">
      <formula>0</formula>
    </cfRule>
  </conditionalFormatting>
  <conditionalFormatting sqref="F67:F78">
    <cfRule type="cellIs" dxfId="1196" priority="2015" operator="equal">
      <formula>0</formula>
    </cfRule>
  </conditionalFormatting>
  <conditionalFormatting sqref="A84">
    <cfRule type="cellIs" dxfId="1195" priority="2014" operator="equal">
      <formula>0</formula>
    </cfRule>
  </conditionalFormatting>
  <conditionalFormatting sqref="B82 B84">
    <cfRule type="cellIs" dxfId="1194" priority="2013" operator="equal">
      <formula>0</formula>
    </cfRule>
  </conditionalFormatting>
  <conditionalFormatting sqref="A85:A86">
    <cfRule type="cellIs" dxfId="1193" priority="2012" operator="equal">
      <formula>0</formula>
    </cfRule>
  </conditionalFormatting>
  <conditionalFormatting sqref="B85:B86">
    <cfRule type="cellIs" dxfId="1192" priority="2011" operator="equal">
      <formula>0</formula>
    </cfRule>
  </conditionalFormatting>
  <conditionalFormatting sqref="B80:B81">
    <cfRule type="cellIs" dxfId="1191" priority="2009" operator="equal">
      <formula>0</formula>
    </cfRule>
  </conditionalFormatting>
  <conditionalFormatting sqref="B79">
    <cfRule type="cellIs" dxfId="1190" priority="2007" operator="equal">
      <formula>0</formula>
    </cfRule>
  </conditionalFormatting>
  <conditionalFormatting sqref="F86">
    <cfRule type="cellIs" dxfId="1189" priority="2005" operator="equal">
      <formula>0</formula>
    </cfRule>
  </conditionalFormatting>
  <conditionalFormatting sqref="F67:F78">
    <cfRule type="cellIs" dxfId="1188" priority="2004" operator="notEqual">
      <formula>#REF!</formula>
    </cfRule>
  </conditionalFormatting>
  <conditionalFormatting sqref="F86 BT135:CE137">
    <cfRule type="cellIs" dxfId="1187" priority="2002" operator="notEqual">
      <formula>#REF!</formula>
    </cfRule>
  </conditionalFormatting>
  <conditionalFormatting sqref="B88">
    <cfRule type="cellIs" dxfId="1186" priority="2000" operator="equal">
      <formula>0</formula>
    </cfRule>
  </conditionalFormatting>
  <conditionalFormatting sqref="B92">
    <cfRule type="cellIs" dxfId="1185" priority="1997" operator="equal">
      <formula>0</formula>
    </cfRule>
  </conditionalFormatting>
  <conditionalFormatting sqref="B90">
    <cfRule type="cellIs" dxfId="1184" priority="1995" operator="equal">
      <formula>0</formula>
    </cfRule>
  </conditionalFormatting>
  <conditionalFormatting sqref="B93">
    <cfRule type="cellIs" dxfId="1183" priority="1992" operator="equal">
      <formula>0</formula>
    </cfRule>
  </conditionalFormatting>
  <conditionalFormatting sqref="F88:F95 L88:L95 AD88:AD95 AJ88:AJ95 AP88:AP95 AV88:AV95 BB88:BB95 BH88:BH95 BO88:BO95 BU88:BU95 CA88:CA95 F97 L97:L98 BH97:BH98 AJ97:AJ98 AP97:AP98 AV97:AV98 BB97:BB98 CJ135:CK137 AD97:AD98 BU97:BU98 CA97:CA98 BO97:BO98">
    <cfRule type="cellIs" dxfId="1182" priority="1990" operator="notEqual">
      <formula>#REF!</formula>
    </cfRule>
  </conditionalFormatting>
  <conditionalFormatting sqref="A101:B101">
    <cfRule type="cellIs" dxfId="1181" priority="1989" operator="equal">
      <formula>0</formula>
    </cfRule>
  </conditionalFormatting>
  <conditionalFormatting sqref="B103">
    <cfRule type="cellIs" dxfId="1180" priority="1987" operator="equal">
      <formula>0</formula>
    </cfRule>
  </conditionalFormatting>
  <conditionalFormatting sqref="F116:F122">
    <cfRule type="cellIs" dxfId="1179" priority="1949" operator="notEqual">
      <formula>#REF!</formula>
    </cfRule>
  </conditionalFormatting>
  <conditionalFormatting sqref="A108 A110:B112">
    <cfRule type="cellIs" dxfId="1178" priority="1983" operator="equal">
      <formula>0</formula>
    </cfRule>
  </conditionalFormatting>
  <conditionalFormatting sqref="B108:B109">
    <cfRule type="cellIs" dxfId="1177" priority="1982" operator="equal">
      <formula>0</formula>
    </cfRule>
  </conditionalFormatting>
  <conditionalFormatting sqref="A113:B113">
    <cfRule type="cellIs" dxfId="1176" priority="1981" operator="equal">
      <formula>0</formula>
    </cfRule>
  </conditionalFormatting>
  <conditionalFormatting sqref="A109">
    <cfRule type="cellIs" dxfId="1175" priority="1980" operator="equal">
      <formula>0</formula>
    </cfRule>
  </conditionalFormatting>
  <conditionalFormatting sqref="F63">
    <cfRule type="cellIs" dxfId="1174" priority="1946" operator="equal">
      <formula>0</formula>
    </cfRule>
  </conditionalFormatting>
  <conditionalFormatting sqref="B33:B35">
    <cfRule type="cellIs" dxfId="1173" priority="1945" operator="equal">
      <formula>0</formula>
    </cfRule>
  </conditionalFormatting>
  <conditionalFormatting sqref="A30">
    <cfRule type="cellIs" dxfId="1172" priority="1940" operator="equal">
      <formula>0</formula>
    </cfRule>
  </conditionalFormatting>
  <conditionalFormatting sqref="B30">
    <cfRule type="cellIs" dxfId="1171" priority="1939" operator="equal">
      <formula>0</formula>
    </cfRule>
  </conditionalFormatting>
  <conditionalFormatting sqref="A41:B41">
    <cfRule type="cellIs" dxfId="1170" priority="1936" operator="equal">
      <formula>0</formula>
    </cfRule>
  </conditionalFormatting>
  <conditionalFormatting sqref="F49 F58:F59">
    <cfRule type="cellIs" dxfId="1169" priority="1928" operator="equal">
      <formula>0</formula>
    </cfRule>
  </conditionalFormatting>
  <conditionalFormatting sqref="F49 F58:F59">
    <cfRule type="cellIs" dxfId="1168" priority="1927" operator="notEqual">
      <formula>#REF!</formula>
    </cfRule>
  </conditionalFormatting>
  <conditionalFormatting sqref="A114:B114">
    <cfRule type="cellIs" dxfId="1167" priority="1919" operator="equal">
      <formula>0</formula>
    </cfRule>
  </conditionalFormatting>
  <conditionalFormatting sqref="F109:F114">
    <cfRule type="cellIs" dxfId="1166" priority="1917" operator="equal">
      <formula>0</formula>
    </cfRule>
  </conditionalFormatting>
  <conditionalFormatting sqref="F109:F114">
    <cfRule type="cellIs" dxfId="1165" priority="1916" operator="notEqual">
      <formula>#REF!</formula>
    </cfRule>
  </conditionalFormatting>
  <conditionalFormatting sqref="F79">
    <cfRule type="cellIs" dxfId="1164" priority="1914" operator="equal">
      <formula>0</formula>
    </cfRule>
  </conditionalFormatting>
  <conditionalFormatting sqref="F80">
    <cfRule type="cellIs" dxfId="1163" priority="1913" operator="equal">
      <formula>0</formula>
    </cfRule>
  </conditionalFormatting>
  <conditionalFormatting sqref="F65">
    <cfRule type="cellIs" dxfId="1162" priority="1906" operator="equal">
      <formula>0</formula>
    </cfRule>
  </conditionalFormatting>
  <conditionalFormatting sqref="F66">
    <cfRule type="cellIs" dxfId="1161" priority="1907" operator="equal">
      <formula>0</formula>
    </cfRule>
  </conditionalFormatting>
  <conditionalFormatting sqref="F84">
    <cfRule type="cellIs" dxfId="1160" priority="1904" operator="equal">
      <formula>0</formula>
    </cfRule>
  </conditionalFormatting>
  <conditionalFormatting sqref="F85">
    <cfRule type="cellIs" dxfId="1159" priority="1903" operator="equal">
      <formula>0</formula>
    </cfRule>
  </conditionalFormatting>
  <conditionalFormatting sqref="F81">
    <cfRule type="cellIs" dxfId="1158" priority="1901" operator="equal">
      <formula>0</formula>
    </cfRule>
  </conditionalFormatting>
  <conditionalFormatting sqref="F82">
    <cfRule type="cellIs" dxfId="1157" priority="1900" operator="equal">
      <formula>0</formula>
    </cfRule>
  </conditionalFormatting>
  <conditionalFormatting sqref="E4:F4">
    <cfRule type="cellIs" dxfId="1156" priority="1889" operator="equal">
      <formula>0</formula>
    </cfRule>
  </conditionalFormatting>
  <conditionalFormatting sqref="C3">
    <cfRule type="cellIs" dxfId="1155" priority="1888" operator="equal">
      <formula>0</formula>
    </cfRule>
  </conditionalFormatting>
  <conditionalFormatting sqref="G4:H4">
    <cfRule type="cellIs" dxfId="1154" priority="1887" operator="equal">
      <formula>0</formula>
    </cfRule>
  </conditionalFormatting>
  <conditionalFormatting sqref="F5">
    <cfRule type="cellIs" dxfId="1153" priority="1886" operator="equal">
      <formula>0</formula>
    </cfRule>
  </conditionalFormatting>
  <conditionalFormatting sqref="F7">
    <cfRule type="cellIs" dxfId="1152" priority="1885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cellIs" dxfId="1151" priority="686" operator="equal">
      <formula>0</formula>
    </cfRule>
  </conditionalFormatting>
  <conditionalFormatting sqref="A18">
    <cfRule type="cellIs" dxfId="1150" priority="1788" operator="equal">
      <formula>0</formula>
    </cfRule>
  </conditionalFormatting>
  <conditionalFormatting sqref="B18">
    <cfRule type="cellIs" dxfId="1149" priority="1787" operator="equal">
      <formula>0</formula>
    </cfRule>
  </conditionalFormatting>
  <conditionalFormatting sqref="F21">
    <cfRule type="cellIs" dxfId="1148" priority="1786" operator="equal">
      <formula>0</formula>
    </cfRule>
  </conditionalFormatting>
  <conditionalFormatting sqref="R80">
    <cfRule type="cellIs" dxfId="1147" priority="1158" operator="equal">
      <formula>0</formula>
    </cfRule>
  </conditionalFormatting>
  <conditionalFormatting sqref="L66">
    <cfRule type="cellIs" dxfId="1146" priority="1196" operator="equal">
      <formula>0</formula>
    </cfRule>
  </conditionalFormatting>
  <conditionalFormatting sqref="Q4:R4">
    <cfRule type="cellIs" dxfId="1145" priority="1151" operator="equal">
      <formula>0</formula>
    </cfRule>
  </conditionalFormatting>
  <conditionalFormatting sqref="R7">
    <cfRule type="cellIs" dxfId="1144" priority="1148" operator="equal">
      <formula>0</formula>
    </cfRule>
  </conditionalFormatting>
  <conditionalFormatting sqref="R20 R25:R30">
    <cfRule type="cellIs" dxfId="1143" priority="1176" operator="equal">
      <formula>0</formula>
    </cfRule>
  </conditionalFormatting>
  <conditionalFormatting sqref="L21">
    <cfRule type="cellIs" dxfId="1142" priority="1184" operator="equal">
      <formula>0</formula>
    </cfRule>
  </conditionalFormatting>
  <conditionalFormatting sqref="W3">
    <cfRule type="cellIs" dxfId="1141" priority="1140" operator="equal">
      <formula>0</formula>
    </cfRule>
  </conditionalFormatting>
  <conditionalFormatting sqref="X32">
    <cfRule type="cellIs" dxfId="1140" priority="1135" operator="equal">
      <formula>0</formula>
    </cfRule>
  </conditionalFormatting>
  <conditionalFormatting sqref="R67:R78">
    <cfRule type="cellIs" dxfId="1139" priority="1172" operator="equal">
      <formula>0</formula>
    </cfRule>
  </conditionalFormatting>
  <conditionalFormatting sqref="R62">
    <cfRule type="cellIs" dxfId="1138" priority="1165" operator="equal">
      <formula>0</formula>
    </cfRule>
  </conditionalFormatting>
  <conditionalFormatting sqref="R49 R58:R59">
    <cfRule type="cellIs" dxfId="1137" priority="1163" operator="equal">
      <formula>0</formula>
    </cfRule>
  </conditionalFormatting>
  <conditionalFormatting sqref="R109:R114">
    <cfRule type="cellIs" dxfId="1136" priority="1161" operator="equal">
      <formula>0</formula>
    </cfRule>
  </conditionalFormatting>
  <conditionalFormatting sqref="R79">
    <cfRule type="cellIs" dxfId="1135" priority="1159" operator="equal">
      <formula>0</formula>
    </cfRule>
  </conditionalFormatting>
  <conditionalFormatting sqref="R65">
    <cfRule type="cellIs" dxfId="1134" priority="1156" operator="equal">
      <formula>0</formula>
    </cfRule>
  </conditionalFormatting>
  <conditionalFormatting sqref="R21">
    <cfRule type="cellIs" dxfId="1133" priority="1145" operator="equal">
      <formula>0</formula>
    </cfRule>
  </conditionalFormatting>
  <conditionalFormatting sqref="R66">
    <cfRule type="cellIs" dxfId="1132" priority="1157" operator="equal">
      <formula>0</formula>
    </cfRule>
  </conditionalFormatting>
  <conditionalFormatting sqref="A128">
    <cfRule type="cellIs" dxfId="1131" priority="1246" operator="equal">
      <formula>0</formula>
    </cfRule>
  </conditionalFormatting>
  <conditionalFormatting sqref="L82">
    <cfRule type="cellIs" dxfId="1130" priority="1191" operator="equal">
      <formula>0</formula>
    </cfRule>
  </conditionalFormatting>
  <conditionalFormatting sqref="R116:R122 R22:R24 R35 R33 R38 R43:R47 R50:R57 R100:R105 R107:R108 R40:R41">
    <cfRule type="cellIs" dxfId="1129" priority="1180" operator="equal">
      <formula>0</formula>
    </cfRule>
  </conditionalFormatting>
  <conditionalFormatting sqref="R34">
    <cfRule type="cellIs" dxfId="1128" priority="1173" operator="equal">
      <formula>0</formula>
    </cfRule>
  </conditionalFormatting>
  <conditionalFormatting sqref="R86">
    <cfRule type="cellIs" dxfId="1127" priority="1171" operator="equal">
      <formula>0</formula>
    </cfRule>
  </conditionalFormatting>
  <conditionalFormatting sqref="R81">
    <cfRule type="cellIs" dxfId="1126" priority="1153" operator="equal">
      <formula>0</formula>
    </cfRule>
  </conditionalFormatting>
  <conditionalFormatting sqref="A129">
    <cfRule type="cellIs" dxfId="1125" priority="1245" operator="equal">
      <formula>0</formula>
    </cfRule>
  </conditionalFormatting>
  <conditionalFormatting sqref="L5">
    <cfRule type="cellIs" dxfId="1124" priority="1188" operator="equal">
      <formula>0</formula>
    </cfRule>
  </conditionalFormatting>
  <conditionalFormatting sqref="X20 X25:X30">
    <cfRule type="cellIs" dxfId="1123" priority="1137" operator="equal">
      <formula>0</formula>
    </cfRule>
  </conditionalFormatting>
  <conditionalFormatting sqref="X67:X78">
    <cfRule type="cellIs" dxfId="1122" priority="1133" operator="equal">
      <formula>0</formula>
    </cfRule>
  </conditionalFormatting>
  <conditionalFormatting sqref="X109:X114">
    <cfRule type="cellIs" dxfId="1121" priority="1122" operator="equal">
      <formula>0</formula>
    </cfRule>
  </conditionalFormatting>
  <conditionalFormatting sqref="R82">
    <cfRule type="cellIs" dxfId="1120" priority="1152" operator="equal">
      <formula>0</formula>
    </cfRule>
  </conditionalFormatting>
  <conditionalFormatting sqref="A125:A126">
    <cfRule type="cellIs" dxfId="1119" priority="1243" operator="equal">
      <formula>0</formula>
    </cfRule>
  </conditionalFormatting>
  <conditionalFormatting sqref="R5">
    <cfRule type="cellIs" dxfId="1118" priority="1149" operator="equal">
      <formula>0</formula>
    </cfRule>
  </conditionalFormatting>
  <conditionalFormatting sqref="X116:X122 X22:X24 X35 X33 X38 X43:X47 X50:X57 X100:X105 X107:X108 X40:X41">
    <cfRule type="cellIs" dxfId="1117" priority="1141" operator="equal">
      <formula>0</formula>
    </cfRule>
  </conditionalFormatting>
  <conditionalFormatting sqref="K128:K129">
    <cfRule type="cellIs" dxfId="1116" priority="1182" operator="notEqual">
      <formula>#REF!</formula>
    </cfRule>
  </conditionalFormatting>
  <conditionalFormatting sqref="X34">
    <cfRule type="cellIs" dxfId="1115" priority="1134" operator="equal">
      <formula>0</formula>
    </cfRule>
  </conditionalFormatting>
  <conditionalFormatting sqref="X86">
    <cfRule type="cellIs" dxfId="1114" priority="1132" operator="equal">
      <formula>0</formula>
    </cfRule>
  </conditionalFormatting>
  <conditionalFormatting sqref="L116:L122 L22:L24 L35 L33 L38 L43:L47 L50:L57 L100:L105 L107:L108 L40:L41">
    <cfRule type="cellIs" dxfId="1113" priority="1219" operator="equal">
      <formula>0</formula>
    </cfRule>
  </conditionalFormatting>
  <conditionalFormatting sqref="K3">
    <cfRule type="cellIs" dxfId="1112" priority="1218" operator="equal">
      <formula>0</formula>
    </cfRule>
  </conditionalFormatting>
  <conditionalFormatting sqref="X49 X58:X59">
    <cfRule type="cellIs" dxfId="1111" priority="1124" operator="equal">
      <formula>0</formula>
    </cfRule>
  </conditionalFormatting>
  <conditionalFormatting sqref="L20 L25:L30">
    <cfRule type="cellIs" dxfId="1110" priority="1215" operator="equal">
      <formula>0</formula>
    </cfRule>
  </conditionalFormatting>
  <conditionalFormatting sqref="L32">
    <cfRule type="cellIs" dxfId="1109" priority="1213" operator="equal">
      <formula>0</formula>
    </cfRule>
  </conditionalFormatting>
  <conditionalFormatting sqref="L34">
    <cfRule type="cellIs" dxfId="1108" priority="1212" operator="equal">
      <formula>0</formula>
    </cfRule>
  </conditionalFormatting>
  <conditionalFormatting sqref="L67:L78">
    <cfRule type="cellIs" dxfId="1107" priority="1211" operator="equal">
      <formula>0</formula>
    </cfRule>
  </conditionalFormatting>
  <conditionalFormatting sqref="L86">
    <cfRule type="cellIs" dxfId="1106" priority="1210" operator="equal">
      <formula>0</formula>
    </cfRule>
  </conditionalFormatting>
  <conditionalFormatting sqref="S4:T4">
    <cfRule type="cellIs" dxfId="1105" priority="1150" operator="equal">
      <formula>0</formula>
    </cfRule>
  </conditionalFormatting>
  <conditionalFormatting sqref="L65">
    <cfRule type="cellIs" dxfId="1104" priority="1195" operator="equal">
      <formula>0</formula>
    </cfRule>
  </conditionalFormatting>
  <conditionalFormatting sqref="L81">
    <cfRule type="cellIs" dxfId="1103" priority="1192" operator="equal">
      <formula>0</formula>
    </cfRule>
  </conditionalFormatting>
  <conditionalFormatting sqref="K125:K126">
    <cfRule type="cellIs" dxfId="1102" priority="1181" operator="notEqual">
      <formula>#REF!</formula>
    </cfRule>
  </conditionalFormatting>
  <conditionalFormatting sqref="X62">
    <cfRule type="cellIs" dxfId="1101" priority="1126" operator="equal">
      <formula>0</formula>
    </cfRule>
  </conditionalFormatting>
  <conditionalFormatting sqref="L6 L9:L14 K5:K14 Q5:Q14 Q97:Q122 K97:K122 Q16:Q82 K16:K82 L16:L18 K84:K95 Q84:Q95">
    <cfRule type="cellIs" dxfId="1100" priority="1216" operator="notEqual">
      <formula>#REF!</formula>
    </cfRule>
    <cfRule type="cellIs" dxfId="1099" priority="1217" operator="equal">
      <formula>0</formula>
    </cfRule>
  </conditionalFormatting>
  <conditionalFormatting sqref="L36:L37 L42 L61 L64 L87 L99 L106 L115 K123:L123 L6 L9:L14 L25:L31 K130:L133 K127 K124 K138:L321 L16:L20">
    <cfRule type="cellIs" dxfId="1098" priority="1214" operator="notEqual">
      <formula>#REF!</formula>
    </cfRule>
  </conditionalFormatting>
  <conditionalFormatting sqref="L62">
    <cfRule type="cellIs" dxfId="1097" priority="1204" operator="equal">
      <formula>0</formula>
    </cfRule>
  </conditionalFormatting>
  <conditionalFormatting sqref="R32">
    <cfRule type="cellIs" dxfId="1096" priority="1174" operator="equal">
      <formula>0</formula>
    </cfRule>
  </conditionalFormatting>
  <conditionalFormatting sqref="X65">
    <cfRule type="cellIs" dxfId="1095" priority="1117" operator="equal">
      <formula>0</formula>
    </cfRule>
  </conditionalFormatting>
  <conditionalFormatting sqref="L67:L78">
    <cfRule type="cellIs" dxfId="1094" priority="1209" operator="notEqual">
      <formula>#REF!</formula>
    </cfRule>
  </conditionalFormatting>
  <conditionalFormatting sqref="L86">
    <cfRule type="cellIs" dxfId="1093" priority="1208" operator="notEqual">
      <formula>#REF!</formula>
    </cfRule>
  </conditionalFormatting>
  <conditionalFormatting sqref="L116:L122">
    <cfRule type="cellIs" dxfId="1092" priority="1205" operator="notEqual">
      <formula>#REF!</formula>
    </cfRule>
  </conditionalFormatting>
  <conditionalFormatting sqref="M4:N4">
    <cfRule type="cellIs" dxfId="1091" priority="1189" operator="equal">
      <formula>0</formula>
    </cfRule>
  </conditionalFormatting>
  <conditionalFormatting sqref="L49 L58:L59">
    <cfRule type="cellIs" dxfId="1090" priority="1202" operator="equal">
      <formula>0</formula>
    </cfRule>
  </conditionalFormatting>
  <conditionalFormatting sqref="L49 L58:L59">
    <cfRule type="cellIs" dxfId="1089" priority="1201" operator="notEqual">
      <formula>#REF!</formula>
    </cfRule>
  </conditionalFormatting>
  <conditionalFormatting sqref="L109:L114">
    <cfRule type="cellIs" dxfId="1088" priority="1200" operator="equal">
      <formula>0</formula>
    </cfRule>
  </conditionalFormatting>
  <conditionalFormatting sqref="L109:L114">
    <cfRule type="cellIs" dxfId="1087" priority="1199" operator="notEqual">
      <formula>#REF!</formula>
    </cfRule>
  </conditionalFormatting>
  <conditionalFormatting sqref="L79">
    <cfRule type="cellIs" dxfId="1086" priority="1198" operator="equal">
      <formula>0</formula>
    </cfRule>
  </conditionalFormatting>
  <conditionalFormatting sqref="L80">
    <cfRule type="cellIs" dxfId="1085" priority="1197" operator="equal">
      <formula>0</formula>
    </cfRule>
  </conditionalFormatting>
  <conditionalFormatting sqref="K4:L4">
    <cfRule type="cellIs" dxfId="1084" priority="1190" operator="equal">
      <formula>0</formula>
    </cfRule>
  </conditionalFormatting>
  <conditionalFormatting sqref="L7">
    <cfRule type="cellIs" dxfId="1083" priority="1187" operator="equal">
      <formula>0</formula>
    </cfRule>
  </conditionalFormatting>
  <conditionalFormatting sqref="X66">
    <cfRule type="cellIs" dxfId="1082" priority="1118" operator="equal">
      <formula>0</formula>
    </cfRule>
  </conditionalFormatting>
  <conditionalFormatting sqref="Q3">
    <cfRule type="cellIs" dxfId="1081" priority="1179" operator="equal">
      <formula>0</formula>
    </cfRule>
  </conditionalFormatting>
  <conditionalFormatting sqref="R6 R9:R14 R16:R18">
    <cfRule type="cellIs" dxfId="1080" priority="1177" operator="notEqual">
      <formula>#REF!</formula>
    </cfRule>
    <cfRule type="cellIs" dxfId="1079" priority="1178" operator="equal">
      <formula>0</formula>
    </cfRule>
  </conditionalFormatting>
  <conditionalFormatting sqref="R36:R37 R42 R61 R64 R87 R99 R106 R115 Q123:R123 R6 R9:R14 R25:R31 Q130:R133 Q138:R321 R16:R20">
    <cfRule type="cellIs" dxfId="1078" priority="1175" operator="notEqual">
      <formula>#REF!</formula>
    </cfRule>
  </conditionalFormatting>
  <conditionalFormatting sqref="AD66">
    <cfRule type="cellIs" dxfId="1077" priority="1079" operator="equal">
      <formula>0</formula>
    </cfRule>
  </conditionalFormatting>
  <conditionalFormatting sqref="R67:R78">
    <cfRule type="cellIs" dxfId="1076" priority="1170" operator="notEqual">
      <formula>#REF!</formula>
    </cfRule>
  </conditionalFormatting>
  <conditionalFormatting sqref="R86">
    <cfRule type="cellIs" dxfId="1075" priority="1169" operator="notEqual">
      <formula>#REF!</formula>
    </cfRule>
  </conditionalFormatting>
  <conditionalFormatting sqref="R88:R95 X88:X95 X97:X98 R97:R98">
    <cfRule type="cellIs" dxfId="1074" priority="1167" operator="notEqual">
      <formula>#REF!</formula>
    </cfRule>
  </conditionalFormatting>
  <conditionalFormatting sqref="R116:R122">
    <cfRule type="cellIs" dxfId="1073" priority="1166" operator="notEqual">
      <formula>#REF!</formula>
    </cfRule>
  </conditionalFormatting>
  <conditionalFormatting sqref="R49 R58:R59">
    <cfRule type="cellIs" dxfId="1072" priority="1162" operator="notEqual">
      <formula>#REF!</formula>
    </cfRule>
  </conditionalFormatting>
  <conditionalFormatting sqref="R109:R114">
    <cfRule type="cellIs" dxfId="1071" priority="1160" operator="notEqual">
      <formula>#REF!</formula>
    </cfRule>
  </conditionalFormatting>
  <conditionalFormatting sqref="X6 X9:X14 X16:X18">
    <cfRule type="cellIs" dxfId="1070" priority="1138" operator="notEqual">
      <formula>#REF!</formula>
    </cfRule>
    <cfRule type="cellIs" dxfId="1069" priority="1139" operator="equal">
      <formula>0</formula>
    </cfRule>
  </conditionalFormatting>
  <conditionalFormatting sqref="X36:X37 X42 X61 X64 X87 X99 X106 X115 W123:X123 X6 X9:X14 X25:X31 W130:X133 W138:X321 X16:X20">
    <cfRule type="cellIs" dxfId="1068" priority="1136" operator="notEqual">
      <formula>#REF!</formula>
    </cfRule>
  </conditionalFormatting>
  <conditionalFormatting sqref="AD32">
    <cfRule type="cellIs" dxfId="1067" priority="1096" operator="equal">
      <formula>0</formula>
    </cfRule>
  </conditionalFormatting>
  <conditionalFormatting sqref="AJ80">
    <cfRule type="cellIs" dxfId="1066" priority="1041" operator="equal">
      <formula>0</formula>
    </cfRule>
  </conditionalFormatting>
  <conditionalFormatting sqref="X67:X78">
    <cfRule type="cellIs" dxfId="1065" priority="1131" operator="notEqual">
      <formula>#REF!</formula>
    </cfRule>
  </conditionalFormatting>
  <conditionalFormatting sqref="X86">
    <cfRule type="cellIs" dxfId="1064" priority="1130" operator="notEqual">
      <formula>#REF!</formula>
    </cfRule>
  </conditionalFormatting>
  <conditionalFormatting sqref="X116:X122">
    <cfRule type="cellIs" dxfId="1063" priority="1127" operator="notEqual">
      <formula>#REF!</formula>
    </cfRule>
  </conditionalFormatting>
  <conditionalFormatting sqref="X82">
    <cfRule type="cellIs" dxfId="1062" priority="1113" operator="equal">
      <formula>0</formula>
    </cfRule>
  </conditionalFormatting>
  <conditionalFormatting sqref="X49 X58:X59">
    <cfRule type="cellIs" dxfId="1061" priority="1123" operator="notEqual">
      <formula>#REF!</formula>
    </cfRule>
  </conditionalFormatting>
  <conditionalFormatting sqref="X109:X114">
    <cfRule type="cellIs" dxfId="1060" priority="1121" operator="notEqual">
      <formula>#REF!</formula>
    </cfRule>
  </conditionalFormatting>
  <conditionalFormatting sqref="X79">
    <cfRule type="cellIs" dxfId="1059" priority="1120" operator="equal">
      <formula>0</formula>
    </cfRule>
  </conditionalFormatting>
  <conditionalFormatting sqref="X80">
    <cfRule type="cellIs" dxfId="1058" priority="1119" operator="equal">
      <formula>0</formula>
    </cfRule>
  </conditionalFormatting>
  <conditionalFormatting sqref="AD65">
    <cfRule type="cellIs" dxfId="1057" priority="1078" operator="equal">
      <formula>0</formula>
    </cfRule>
  </conditionalFormatting>
  <conditionalFormatting sqref="AO3">
    <cfRule type="cellIs" dxfId="1056" priority="1023" operator="equal">
      <formula>0</formula>
    </cfRule>
  </conditionalFormatting>
  <conditionalFormatting sqref="AD49 AD58:AD59">
    <cfRule type="cellIs" dxfId="1055" priority="1085" operator="equal">
      <formula>0</formula>
    </cfRule>
  </conditionalFormatting>
  <conditionalFormatting sqref="X81">
    <cfRule type="cellIs" dxfId="1054" priority="1114" operator="equal">
      <formula>0</formula>
    </cfRule>
  </conditionalFormatting>
  <conditionalFormatting sqref="W4:X4">
    <cfRule type="cellIs" dxfId="1053" priority="1112" operator="equal">
      <formula>0</formula>
    </cfRule>
  </conditionalFormatting>
  <conditionalFormatting sqref="Y4:Z4">
    <cfRule type="cellIs" dxfId="1052" priority="1111" operator="equal">
      <formula>0</formula>
    </cfRule>
  </conditionalFormatting>
  <conditionalFormatting sqref="X5">
    <cfRule type="cellIs" dxfId="1051" priority="1110" operator="equal">
      <formula>0</formula>
    </cfRule>
  </conditionalFormatting>
  <conditionalFormatting sqref="X7">
    <cfRule type="cellIs" dxfId="1050" priority="1109" operator="equal">
      <formula>0</formula>
    </cfRule>
  </conditionalFormatting>
  <conditionalFormatting sqref="X21">
    <cfRule type="cellIs" dxfId="1049" priority="1106" operator="equal">
      <formula>0</formula>
    </cfRule>
  </conditionalFormatting>
  <conditionalFormatting sqref="AJ66">
    <cfRule type="cellIs" dxfId="1048" priority="1040" operator="equal">
      <formula>0</formula>
    </cfRule>
  </conditionalFormatting>
  <conditionalFormatting sqref="AD116:AD122 AD22:AD24 AD35 AD33 AD38 AD43:AD47 AD50:AD57 AD100:AD105 AD107:AD108 AD40:AD41">
    <cfRule type="cellIs" dxfId="1047" priority="1102" operator="equal">
      <formula>0</formula>
    </cfRule>
  </conditionalFormatting>
  <conditionalFormatting sqref="AC3">
    <cfRule type="cellIs" dxfId="1046" priority="1101" operator="equal">
      <formula>0</formula>
    </cfRule>
  </conditionalFormatting>
  <conditionalFormatting sqref="AD6 AD9:AD14 AD16:AD18">
    <cfRule type="cellIs" dxfId="1045" priority="1099" operator="notEqual">
      <formula>#REF!</formula>
    </cfRule>
    <cfRule type="cellIs" dxfId="1044" priority="1100" operator="equal">
      <formula>0</formula>
    </cfRule>
  </conditionalFormatting>
  <conditionalFormatting sqref="AD20 AD25:AD30">
    <cfRule type="cellIs" dxfId="1043" priority="1098" operator="equal">
      <formula>0</formula>
    </cfRule>
  </conditionalFormatting>
  <conditionalFormatting sqref="AD36:AD37 AD42 AD61 AD64 AD87 AD99 AD106 AD115 AC123:AD123 AD6 AD9:AD14 AD25:AD31 AC130:AD133 AC138:AD321 AD16:AD20">
    <cfRule type="cellIs" dxfId="1042" priority="1097" operator="notEqual">
      <formula>#REF!</formula>
    </cfRule>
  </conditionalFormatting>
  <conditionalFormatting sqref="AD62">
    <cfRule type="cellIs" dxfId="1041" priority="1087" operator="equal">
      <formula>0</formula>
    </cfRule>
  </conditionalFormatting>
  <conditionalFormatting sqref="AP79">
    <cfRule type="cellIs" dxfId="1040" priority="1003" operator="equal">
      <formula>0</formula>
    </cfRule>
  </conditionalFormatting>
  <conditionalFormatting sqref="AD34">
    <cfRule type="cellIs" dxfId="1039" priority="1095" operator="equal">
      <formula>0</formula>
    </cfRule>
  </conditionalFormatting>
  <conditionalFormatting sqref="AD67:AD78">
    <cfRule type="cellIs" dxfId="1038" priority="1094" operator="equal">
      <formula>0</formula>
    </cfRule>
  </conditionalFormatting>
  <conditionalFormatting sqref="AD86">
    <cfRule type="cellIs" dxfId="1037" priority="1093" operator="equal">
      <formula>0</formula>
    </cfRule>
  </conditionalFormatting>
  <conditionalFormatting sqref="AD67:AD78">
    <cfRule type="cellIs" dxfId="1036" priority="1092" operator="notEqual">
      <formula>#REF!</formula>
    </cfRule>
  </conditionalFormatting>
  <conditionalFormatting sqref="AD86">
    <cfRule type="cellIs" dxfId="1035" priority="1091" operator="notEqual">
      <formula>#REF!</formula>
    </cfRule>
  </conditionalFormatting>
  <conditionalFormatting sqref="AD116:AD122">
    <cfRule type="cellIs" dxfId="1034" priority="1088" operator="notEqual">
      <formula>#REF!</formula>
    </cfRule>
  </conditionalFormatting>
  <conditionalFormatting sqref="AD81">
    <cfRule type="cellIs" dxfId="1033" priority="1075" operator="equal">
      <formula>0</formula>
    </cfRule>
  </conditionalFormatting>
  <conditionalFormatting sqref="AD49 AD58:AD59">
    <cfRule type="cellIs" dxfId="1032" priority="1084" operator="notEqual">
      <formula>#REF!</formula>
    </cfRule>
  </conditionalFormatting>
  <conditionalFormatting sqref="AD109:AD114">
    <cfRule type="cellIs" dxfId="1031" priority="1083" operator="equal">
      <formula>0</formula>
    </cfRule>
  </conditionalFormatting>
  <conditionalFormatting sqref="AD109:AD114">
    <cfRule type="cellIs" dxfId="1030" priority="1082" operator="notEqual">
      <formula>#REF!</formula>
    </cfRule>
  </conditionalFormatting>
  <conditionalFormatting sqref="AD79">
    <cfRule type="cellIs" dxfId="1029" priority="1081" operator="equal">
      <formula>0</formula>
    </cfRule>
  </conditionalFormatting>
  <conditionalFormatting sqref="AD80">
    <cfRule type="cellIs" dxfId="1028" priority="1080" operator="equal">
      <formula>0</formula>
    </cfRule>
  </conditionalFormatting>
  <conditionalFormatting sqref="AV116:AV122 AV22:AV24 AV35 AV33 AV38 AV43:AV47 AV50:AV57 AV100:AV104 AV107:AV108 AV40:AV41">
    <cfRule type="cellIs" dxfId="1027" priority="985" operator="equal">
      <formula>0</formula>
    </cfRule>
  </conditionalFormatting>
  <conditionalFormatting sqref="AD82">
    <cfRule type="cellIs" dxfId="1026" priority="1074" operator="equal">
      <formula>0</formula>
    </cfRule>
  </conditionalFormatting>
  <conditionalFormatting sqref="AC4:AD4">
    <cfRule type="cellIs" dxfId="1025" priority="1073" operator="equal">
      <formula>0</formula>
    </cfRule>
  </conditionalFormatting>
  <conditionalFormatting sqref="AE4:AF4">
    <cfRule type="cellIs" dxfId="1024" priority="1072" operator="equal">
      <formula>0</formula>
    </cfRule>
  </conditionalFormatting>
  <conditionalFormatting sqref="AD5">
    <cfRule type="cellIs" dxfId="1023" priority="1071" operator="equal">
      <formula>0</formula>
    </cfRule>
  </conditionalFormatting>
  <conditionalFormatting sqref="AD7">
    <cfRule type="cellIs" dxfId="1022" priority="1070" operator="equal">
      <formula>0</formula>
    </cfRule>
  </conditionalFormatting>
  <conditionalFormatting sqref="AD21">
    <cfRule type="cellIs" dxfId="1021" priority="1067" operator="equal">
      <formula>0</formula>
    </cfRule>
  </conditionalFormatting>
  <conditionalFormatting sqref="AJ116:AJ122 AJ22:AJ24 AJ35 AJ33 AJ38 AJ43:AJ47 AJ50:AJ57 AJ100:AJ105 AJ107:AJ108 AJ40:AJ41">
    <cfRule type="cellIs" dxfId="1020" priority="1063" operator="equal">
      <formula>0</formula>
    </cfRule>
  </conditionalFormatting>
  <conditionalFormatting sqref="AI3">
    <cfRule type="cellIs" dxfId="1019" priority="1062" operator="equal">
      <formula>0</formula>
    </cfRule>
  </conditionalFormatting>
  <conditionalFormatting sqref="AJ6 AJ9:AJ14 AJ16:AJ18">
    <cfRule type="cellIs" dxfId="1018" priority="1060" operator="notEqual">
      <formula>#REF!</formula>
    </cfRule>
    <cfRule type="cellIs" dxfId="1017" priority="1061" operator="equal">
      <formula>0</formula>
    </cfRule>
  </conditionalFormatting>
  <conditionalFormatting sqref="AJ20 AJ25:AJ30">
    <cfRule type="cellIs" dxfId="1016" priority="1059" operator="equal">
      <formula>0</formula>
    </cfRule>
  </conditionalFormatting>
  <conditionalFormatting sqref="AJ36:AJ37 AJ42 AJ61 AJ64 AJ87 AJ99 AJ106 AJ115 AI123:AJ123 AJ6 AJ9:AJ14 AJ25:AJ31 AI130:AJ133 AI138:AJ321 AJ16:AJ20">
    <cfRule type="cellIs" dxfId="1015" priority="1058" operator="notEqual">
      <formula>#REF!</formula>
    </cfRule>
  </conditionalFormatting>
  <conditionalFormatting sqref="AJ62">
    <cfRule type="cellIs" dxfId="1014" priority="1048" operator="equal">
      <formula>0</formula>
    </cfRule>
  </conditionalFormatting>
  <conditionalFormatting sqref="AJ32">
    <cfRule type="cellIs" dxfId="1013" priority="1057" operator="equal">
      <formula>0</formula>
    </cfRule>
  </conditionalFormatting>
  <conditionalFormatting sqref="AJ34">
    <cfRule type="cellIs" dxfId="1012" priority="1056" operator="equal">
      <formula>0</formula>
    </cfRule>
  </conditionalFormatting>
  <conditionalFormatting sqref="AJ67:AJ78">
    <cfRule type="cellIs" dxfId="1011" priority="1055" operator="equal">
      <formula>0</formula>
    </cfRule>
  </conditionalFormatting>
  <conditionalFormatting sqref="AJ86">
    <cfRule type="cellIs" dxfId="1010" priority="1054" operator="equal">
      <formula>0</formula>
    </cfRule>
  </conditionalFormatting>
  <conditionalFormatting sqref="AJ67:AJ78">
    <cfRule type="cellIs" dxfId="1009" priority="1053" operator="notEqual">
      <formula>#REF!</formula>
    </cfRule>
  </conditionalFormatting>
  <conditionalFormatting sqref="AJ86">
    <cfRule type="cellIs" dxfId="1008" priority="1052" operator="notEqual">
      <formula>#REF!</formula>
    </cfRule>
  </conditionalFormatting>
  <conditionalFormatting sqref="AJ116:AJ122">
    <cfRule type="cellIs" dxfId="1007" priority="1049" operator="notEqual">
      <formula>#REF!</formula>
    </cfRule>
  </conditionalFormatting>
  <conditionalFormatting sqref="AJ49 AJ58:AJ59">
    <cfRule type="cellIs" dxfId="1006" priority="1046" operator="equal">
      <formula>0</formula>
    </cfRule>
  </conditionalFormatting>
  <conditionalFormatting sqref="AJ49 AJ58:AJ59">
    <cfRule type="cellIs" dxfId="1005" priority="1045" operator="notEqual">
      <formula>#REF!</formula>
    </cfRule>
  </conditionalFormatting>
  <conditionalFormatting sqref="AJ109:AJ114">
    <cfRule type="cellIs" dxfId="1004" priority="1044" operator="equal">
      <formula>0</formula>
    </cfRule>
  </conditionalFormatting>
  <conditionalFormatting sqref="AJ109:AJ114">
    <cfRule type="cellIs" dxfId="1003" priority="1043" operator="notEqual">
      <formula>#REF!</formula>
    </cfRule>
  </conditionalFormatting>
  <conditionalFormatting sqref="AJ79">
    <cfRule type="cellIs" dxfId="1002" priority="1042" operator="equal">
      <formula>0</formula>
    </cfRule>
  </conditionalFormatting>
  <conditionalFormatting sqref="AJ65">
    <cfRule type="cellIs" dxfId="1001" priority="1039" operator="equal">
      <formula>0</formula>
    </cfRule>
  </conditionalFormatting>
  <conditionalFormatting sqref="AJ81">
    <cfRule type="cellIs" dxfId="1000" priority="1036" operator="equal">
      <formula>0</formula>
    </cfRule>
  </conditionalFormatting>
  <conditionalFormatting sqref="AJ82">
    <cfRule type="cellIs" dxfId="999" priority="1035" operator="equal">
      <formula>0</formula>
    </cfRule>
  </conditionalFormatting>
  <conditionalFormatting sqref="AI4:AJ4">
    <cfRule type="cellIs" dxfId="998" priority="1034" operator="equal">
      <formula>0</formula>
    </cfRule>
  </conditionalFormatting>
  <conditionalFormatting sqref="AK4:AL4">
    <cfRule type="cellIs" dxfId="997" priority="1033" operator="equal">
      <formula>0</formula>
    </cfRule>
  </conditionalFormatting>
  <conditionalFormatting sqref="AJ5">
    <cfRule type="cellIs" dxfId="996" priority="1032" operator="equal">
      <formula>0</formula>
    </cfRule>
  </conditionalFormatting>
  <conditionalFormatting sqref="AJ7">
    <cfRule type="cellIs" dxfId="995" priority="1031" operator="equal">
      <formula>0</formula>
    </cfRule>
  </conditionalFormatting>
  <conditionalFormatting sqref="AJ21">
    <cfRule type="cellIs" dxfId="994" priority="1028" operator="equal">
      <formula>0</formula>
    </cfRule>
  </conditionalFormatting>
  <conditionalFormatting sqref="AP66">
    <cfRule type="cellIs" dxfId="993" priority="1001" operator="equal">
      <formula>0</formula>
    </cfRule>
  </conditionalFormatting>
  <conditionalFormatting sqref="AP116:AP122 AP22:AP24 AP35 AP33 AP38 AP43:AP47 AP50:AP57 AP100:AP105 AP107:AP108 AP40:AP41">
    <cfRule type="cellIs" dxfId="992" priority="1024" operator="equal">
      <formula>0</formula>
    </cfRule>
  </conditionalFormatting>
  <conditionalFormatting sqref="AP6 AP9:AP14 AP16:AP18">
    <cfRule type="cellIs" dxfId="991" priority="1021" operator="notEqual">
      <formula>#REF!</formula>
    </cfRule>
    <cfRule type="cellIs" dxfId="990" priority="1022" operator="equal">
      <formula>0</formula>
    </cfRule>
  </conditionalFormatting>
  <conditionalFormatting sqref="AP20 AP25:AP30">
    <cfRule type="cellIs" dxfId="989" priority="1020" operator="equal">
      <formula>0</formula>
    </cfRule>
  </conditionalFormatting>
  <conditionalFormatting sqref="AP36:AP37 AP42 AP61 AP64 AP87 AP99 AP106 AP115 AO123:AP123 AP6 AP9:AP14 AP25:AP31 AO130:AP133 AO138:AP321 AP16:AP20">
    <cfRule type="cellIs" dxfId="988" priority="1019" operator="notEqual">
      <formula>#REF!</formula>
    </cfRule>
  </conditionalFormatting>
  <conditionalFormatting sqref="AP62">
    <cfRule type="cellIs" dxfId="987" priority="1009" operator="equal">
      <formula>0</formula>
    </cfRule>
  </conditionalFormatting>
  <conditionalFormatting sqref="AP32">
    <cfRule type="cellIs" dxfId="986" priority="1018" operator="equal">
      <formula>0</formula>
    </cfRule>
  </conditionalFormatting>
  <conditionalFormatting sqref="AP34">
    <cfRule type="cellIs" dxfId="985" priority="1017" operator="equal">
      <formula>0</formula>
    </cfRule>
  </conditionalFormatting>
  <conditionalFormatting sqref="AP67:AP78">
    <cfRule type="cellIs" dxfId="984" priority="1016" operator="equal">
      <formula>0</formula>
    </cfRule>
  </conditionalFormatting>
  <conditionalFormatting sqref="AP86">
    <cfRule type="cellIs" dxfId="983" priority="1015" operator="equal">
      <formula>0</formula>
    </cfRule>
  </conditionalFormatting>
  <conditionalFormatting sqref="AP67:AP78">
    <cfRule type="cellIs" dxfId="982" priority="1014" operator="notEqual">
      <formula>#REF!</formula>
    </cfRule>
  </conditionalFormatting>
  <conditionalFormatting sqref="AP86">
    <cfRule type="cellIs" dxfId="981" priority="1013" operator="notEqual">
      <formula>#REF!</formula>
    </cfRule>
  </conditionalFormatting>
  <conditionalFormatting sqref="AP116:AP122">
    <cfRule type="cellIs" dxfId="980" priority="1010" operator="notEqual">
      <formula>#REF!</formula>
    </cfRule>
  </conditionalFormatting>
  <conditionalFormatting sqref="AV34">
    <cfRule type="cellIs" dxfId="979" priority="978" operator="equal">
      <formula>0</formula>
    </cfRule>
  </conditionalFormatting>
  <conditionalFormatting sqref="AP49 AP58:AP59">
    <cfRule type="cellIs" dxfId="978" priority="1007" operator="equal">
      <formula>0</formula>
    </cfRule>
  </conditionalFormatting>
  <conditionalFormatting sqref="AP49 AP58:AP59">
    <cfRule type="cellIs" dxfId="977" priority="1006" operator="notEqual">
      <formula>#REF!</formula>
    </cfRule>
  </conditionalFormatting>
  <conditionalFormatting sqref="AP109:AP114">
    <cfRule type="cellIs" dxfId="976" priority="1005" operator="equal">
      <formula>0</formula>
    </cfRule>
  </conditionalFormatting>
  <conditionalFormatting sqref="AP109:AP114">
    <cfRule type="cellIs" dxfId="975" priority="1004" operator="notEqual">
      <formula>#REF!</formula>
    </cfRule>
  </conditionalFormatting>
  <conditionalFormatting sqref="AP80">
    <cfRule type="cellIs" dxfId="974" priority="1002" operator="equal">
      <formula>0</formula>
    </cfRule>
  </conditionalFormatting>
  <conditionalFormatting sqref="AP65">
    <cfRule type="cellIs" dxfId="973" priority="1000" operator="equal">
      <formula>0</formula>
    </cfRule>
  </conditionalFormatting>
  <conditionalFormatting sqref="AV67:AV78">
    <cfRule type="cellIs" dxfId="972" priority="977" operator="equal">
      <formula>0</formula>
    </cfRule>
  </conditionalFormatting>
  <conditionalFormatting sqref="AP81">
    <cfRule type="cellIs" dxfId="971" priority="997" operator="equal">
      <formula>0</formula>
    </cfRule>
  </conditionalFormatting>
  <conditionalFormatting sqref="AP82">
    <cfRule type="cellIs" dxfId="970" priority="996" operator="equal">
      <formula>0</formula>
    </cfRule>
  </conditionalFormatting>
  <conditionalFormatting sqref="AO4:AP4">
    <cfRule type="cellIs" dxfId="969" priority="995" operator="equal">
      <formula>0</formula>
    </cfRule>
  </conditionalFormatting>
  <conditionalFormatting sqref="AQ4:AR4">
    <cfRule type="cellIs" dxfId="968" priority="994" operator="equal">
      <formula>0</formula>
    </cfRule>
  </conditionalFormatting>
  <conditionalFormatting sqref="AP5">
    <cfRule type="cellIs" dxfId="967" priority="993" operator="equal">
      <formula>0</formula>
    </cfRule>
  </conditionalFormatting>
  <conditionalFormatting sqref="AP7">
    <cfRule type="cellIs" dxfId="966" priority="992" operator="equal">
      <formula>0</formula>
    </cfRule>
  </conditionalFormatting>
  <conditionalFormatting sqref="AP21">
    <cfRule type="cellIs" dxfId="965" priority="989" operator="equal">
      <formula>0</formula>
    </cfRule>
  </conditionalFormatting>
  <conditionalFormatting sqref="AV66">
    <cfRule type="cellIs" dxfId="964" priority="962" operator="equal">
      <formula>0</formula>
    </cfRule>
  </conditionalFormatting>
  <conditionalFormatting sqref="AU3">
    <cfRule type="cellIs" dxfId="963" priority="984" operator="equal">
      <formula>0</formula>
    </cfRule>
  </conditionalFormatting>
  <conditionalFormatting sqref="AV6 AV9:AV14 AV16:AV18">
    <cfRule type="cellIs" dxfId="962" priority="982" operator="notEqual">
      <formula>#REF!</formula>
    </cfRule>
    <cfRule type="cellIs" dxfId="961" priority="983" operator="equal">
      <formula>0</formula>
    </cfRule>
  </conditionalFormatting>
  <conditionalFormatting sqref="AV20 AV25:AV30">
    <cfRule type="cellIs" dxfId="960" priority="981" operator="equal">
      <formula>0</formula>
    </cfRule>
  </conditionalFormatting>
  <conditionalFormatting sqref="AV36:AV37 AV42 AV61 AV64 AV87 AV99 AV106 AV115 AU123:AV123 AV6 AV9:AV14 AV25:AV31 AU130:AV133 AU138:AV321 AV16:AV20">
    <cfRule type="cellIs" dxfId="959" priority="980" operator="notEqual">
      <formula>#REF!</formula>
    </cfRule>
  </conditionalFormatting>
  <conditionalFormatting sqref="AV62">
    <cfRule type="cellIs" dxfId="958" priority="970" operator="equal">
      <formula>0</formula>
    </cfRule>
  </conditionalFormatting>
  <conditionalFormatting sqref="AV32">
    <cfRule type="cellIs" dxfId="957" priority="979" operator="equal">
      <formula>0</formula>
    </cfRule>
  </conditionalFormatting>
  <conditionalFormatting sqref="AV86">
    <cfRule type="cellIs" dxfId="956" priority="976" operator="equal">
      <formula>0</formula>
    </cfRule>
  </conditionalFormatting>
  <conditionalFormatting sqref="AV67:AV78">
    <cfRule type="cellIs" dxfId="955" priority="975" operator="notEqual">
      <formula>#REF!</formula>
    </cfRule>
  </conditionalFormatting>
  <conditionalFormatting sqref="AV86">
    <cfRule type="cellIs" dxfId="954" priority="974" operator="notEqual">
      <formula>#REF!</formula>
    </cfRule>
  </conditionalFormatting>
  <conditionalFormatting sqref="AV116:AV122">
    <cfRule type="cellIs" dxfId="953" priority="971" operator="notEqual">
      <formula>#REF!</formula>
    </cfRule>
  </conditionalFormatting>
  <conditionalFormatting sqref="AV65">
    <cfRule type="cellIs" dxfId="952" priority="961" operator="equal">
      <formula>0</formula>
    </cfRule>
  </conditionalFormatting>
  <conditionalFormatting sqref="AV49 AV58:AV59">
    <cfRule type="cellIs" dxfId="951" priority="968" operator="equal">
      <formula>0</formula>
    </cfRule>
  </conditionalFormatting>
  <conditionalFormatting sqref="AV49 AV58:AV59">
    <cfRule type="cellIs" dxfId="950" priority="967" operator="notEqual">
      <formula>#REF!</formula>
    </cfRule>
  </conditionalFormatting>
  <conditionalFormatting sqref="AV109:AV114">
    <cfRule type="cellIs" dxfId="949" priority="966" operator="equal">
      <formula>0</formula>
    </cfRule>
  </conditionalFormatting>
  <conditionalFormatting sqref="AV109:AV114">
    <cfRule type="cellIs" dxfId="948" priority="965" operator="notEqual">
      <formula>#REF!</formula>
    </cfRule>
  </conditionalFormatting>
  <conditionalFormatting sqref="AV79">
    <cfRule type="cellIs" dxfId="947" priority="964" operator="equal">
      <formula>0</formula>
    </cfRule>
  </conditionalFormatting>
  <conditionalFormatting sqref="AV80">
    <cfRule type="cellIs" dxfId="946" priority="963" operator="equal">
      <formula>0</formula>
    </cfRule>
  </conditionalFormatting>
  <conditionalFormatting sqref="AV81">
    <cfRule type="cellIs" dxfId="945" priority="958" operator="equal">
      <formula>0</formula>
    </cfRule>
  </conditionalFormatting>
  <conditionalFormatting sqref="AV82">
    <cfRule type="cellIs" dxfId="944" priority="957" operator="equal">
      <formula>0</formula>
    </cfRule>
  </conditionalFormatting>
  <conditionalFormatting sqref="AU4:AV4">
    <cfRule type="cellIs" dxfId="943" priority="956" operator="equal">
      <formula>0</formula>
    </cfRule>
  </conditionalFormatting>
  <conditionalFormatting sqref="AW4:AX4">
    <cfRule type="cellIs" dxfId="942" priority="955" operator="equal">
      <formula>0</formula>
    </cfRule>
  </conditionalFormatting>
  <conditionalFormatting sqref="AV5">
    <cfRule type="cellIs" dxfId="941" priority="954" operator="equal">
      <formula>0</formula>
    </cfRule>
  </conditionalFormatting>
  <conditionalFormatting sqref="AV7">
    <cfRule type="cellIs" dxfId="940" priority="953" operator="equal">
      <formula>0</formula>
    </cfRule>
  </conditionalFormatting>
  <conditionalFormatting sqref="AV21">
    <cfRule type="cellIs" dxfId="939" priority="950" operator="equal">
      <formula>0</formula>
    </cfRule>
  </conditionalFormatting>
  <conditionalFormatting sqref="CA109:CA114">
    <cfRule type="cellIs" dxfId="938" priority="725" operator="notEqual">
      <formula>#REF!</formula>
    </cfRule>
  </conditionalFormatting>
  <conditionalFormatting sqref="AV105">
    <cfRule type="cellIs" dxfId="937" priority="946" operator="equal">
      <formula>0</formula>
    </cfRule>
  </conditionalFormatting>
  <conditionalFormatting sqref="L63">
    <cfRule type="cellIs" dxfId="936" priority="945" operator="equal">
      <formula>0</formula>
    </cfRule>
  </conditionalFormatting>
  <conditionalFormatting sqref="R63">
    <cfRule type="cellIs" dxfId="935" priority="944" operator="equal">
      <formula>0</formula>
    </cfRule>
  </conditionalFormatting>
  <conditionalFormatting sqref="L48">
    <cfRule type="cellIs" dxfId="934" priority="938" operator="equal">
      <formula>0</formula>
    </cfRule>
  </conditionalFormatting>
  <conditionalFormatting sqref="Q128:Q129">
    <cfRule type="cellIs" dxfId="933" priority="930" operator="notEqual">
      <formula>#REF!</formula>
    </cfRule>
  </conditionalFormatting>
  <conditionalFormatting sqref="Q125:Q126">
    <cfRule type="cellIs" dxfId="932" priority="929" operator="notEqual">
      <formula>#REF!</formula>
    </cfRule>
  </conditionalFormatting>
  <conditionalFormatting sqref="Q127 Q124">
    <cfRule type="cellIs" dxfId="931" priority="931" operator="notEqual">
      <formula>#REF!</formula>
    </cfRule>
  </conditionalFormatting>
  <conditionalFormatting sqref="W128:W129">
    <cfRule type="cellIs" dxfId="930" priority="927" operator="notEqual">
      <formula>#REF!</formula>
    </cfRule>
  </conditionalFormatting>
  <conditionalFormatting sqref="W125:W126">
    <cfRule type="cellIs" dxfId="929" priority="926" operator="notEqual">
      <formula>#REF!</formula>
    </cfRule>
  </conditionalFormatting>
  <conditionalFormatting sqref="W127 W124">
    <cfRule type="cellIs" dxfId="928" priority="928" operator="notEqual">
      <formula>#REF!</formula>
    </cfRule>
  </conditionalFormatting>
  <conditionalFormatting sqref="AC128:AC129">
    <cfRule type="cellIs" dxfId="927" priority="924" operator="notEqual">
      <formula>#REF!</formula>
    </cfRule>
  </conditionalFormatting>
  <conditionalFormatting sqref="AC125:AC126">
    <cfRule type="cellIs" dxfId="926" priority="923" operator="notEqual">
      <formula>#REF!</formula>
    </cfRule>
  </conditionalFormatting>
  <conditionalFormatting sqref="AC127 AC124">
    <cfRule type="cellIs" dxfId="925" priority="925" operator="notEqual">
      <formula>#REF!</formula>
    </cfRule>
  </conditionalFormatting>
  <conditionalFormatting sqref="AI128:AI129">
    <cfRule type="cellIs" dxfId="924" priority="921" operator="notEqual">
      <formula>#REF!</formula>
    </cfRule>
  </conditionalFormatting>
  <conditionalFormatting sqref="AI125:AI126">
    <cfRule type="cellIs" dxfId="923" priority="920" operator="notEqual">
      <formula>#REF!</formula>
    </cfRule>
  </conditionalFormatting>
  <conditionalFormatting sqref="AI127 AI124">
    <cfRule type="cellIs" dxfId="922" priority="922" operator="notEqual">
      <formula>#REF!</formula>
    </cfRule>
  </conditionalFormatting>
  <conditionalFormatting sqref="AO128:AO129">
    <cfRule type="cellIs" dxfId="921" priority="918" operator="notEqual">
      <formula>#REF!</formula>
    </cfRule>
  </conditionalFormatting>
  <conditionalFormatting sqref="AO125:AO126">
    <cfRule type="cellIs" dxfId="920" priority="917" operator="notEqual">
      <formula>#REF!</formula>
    </cfRule>
  </conditionalFormatting>
  <conditionalFormatting sqref="AO127 AO124">
    <cfRule type="cellIs" dxfId="919" priority="919" operator="notEqual">
      <formula>#REF!</formula>
    </cfRule>
  </conditionalFormatting>
  <conditionalFormatting sqref="AU128:AU129">
    <cfRule type="cellIs" dxfId="918" priority="915" operator="notEqual">
      <formula>#REF!</formula>
    </cfRule>
  </conditionalFormatting>
  <conditionalFormatting sqref="AU125:AU126">
    <cfRule type="cellIs" dxfId="917" priority="914" operator="notEqual">
      <formula>#REF!</formula>
    </cfRule>
  </conditionalFormatting>
  <conditionalFormatting sqref="AU127 AU124">
    <cfRule type="cellIs" dxfId="916" priority="916" operator="notEqual">
      <formula>#REF!</formula>
    </cfRule>
  </conditionalFormatting>
  <conditionalFormatting sqref="BB116:BB122 BB22:BB24 BB35 BB33 BB38 BB43:BB47 BB50:BB57 BB100:BB104 BB107:BB108 BB40:BB41">
    <cfRule type="cellIs" dxfId="915" priority="913" operator="equal">
      <formula>0</formula>
    </cfRule>
  </conditionalFormatting>
  <conditionalFormatting sqref="BB66">
    <cfRule type="cellIs" dxfId="914" priority="891" operator="equal">
      <formula>0</formula>
    </cfRule>
  </conditionalFormatting>
  <conditionalFormatting sqref="BA3">
    <cfRule type="cellIs" dxfId="913" priority="912" operator="equal">
      <formula>0</formula>
    </cfRule>
  </conditionalFormatting>
  <conditionalFormatting sqref="BB6 BB9:BB14 BB16:BB18">
    <cfRule type="cellIs" dxfId="912" priority="910" operator="notEqual">
      <formula>#REF!</formula>
    </cfRule>
    <cfRule type="cellIs" dxfId="911" priority="911" operator="equal">
      <formula>0</formula>
    </cfRule>
  </conditionalFormatting>
  <conditionalFormatting sqref="BB20 BB25:BB30">
    <cfRule type="cellIs" dxfId="910" priority="909" operator="equal">
      <formula>0</formula>
    </cfRule>
  </conditionalFormatting>
  <conditionalFormatting sqref="BB36:BB37 BB42 BB61 BB64 BB87 BB99 BB106 BB115 BA123:BB123 BB6 BB9:BB14 BB25:BB31 BA130:BB133 BA138:BB321 BB16:BB20">
    <cfRule type="cellIs" dxfId="909" priority="908" operator="notEqual">
      <formula>#REF!</formula>
    </cfRule>
  </conditionalFormatting>
  <conditionalFormatting sqref="BB62">
    <cfRule type="cellIs" dxfId="908" priority="898" operator="equal">
      <formula>0</formula>
    </cfRule>
  </conditionalFormatting>
  <conditionalFormatting sqref="BB32">
    <cfRule type="cellIs" dxfId="907" priority="907" operator="equal">
      <formula>0</formula>
    </cfRule>
  </conditionalFormatting>
  <conditionalFormatting sqref="BB34">
    <cfRule type="cellIs" dxfId="906" priority="906" operator="equal">
      <formula>0</formula>
    </cfRule>
  </conditionalFormatting>
  <conditionalFormatting sqref="BB67:BB78">
    <cfRule type="cellIs" dxfId="905" priority="905" operator="equal">
      <formula>0</formula>
    </cfRule>
  </conditionalFormatting>
  <conditionalFormatting sqref="BB86">
    <cfRule type="cellIs" dxfId="904" priority="904" operator="equal">
      <formula>0</formula>
    </cfRule>
  </conditionalFormatting>
  <conditionalFormatting sqref="BB67:BB78">
    <cfRule type="cellIs" dxfId="903" priority="903" operator="notEqual">
      <formula>#REF!</formula>
    </cfRule>
  </conditionalFormatting>
  <conditionalFormatting sqref="BB86">
    <cfRule type="cellIs" dxfId="902" priority="902" operator="notEqual">
      <formula>#REF!</formula>
    </cfRule>
  </conditionalFormatting>
  <conditionalFormatting sqref="BB116:BB122">
    <cfRule type="cellIs" dxfId="901" priority="899" operator="notEqual">
      <formula>#REF!</formula>
    </cfRule>
  </conditionalFormatting>
  <conditionalFormatting sqref="BB65">
    <cfRule type="cellIs" dxfId="900" priority="890" operator="equal">
      <formula>0</formula>
    </cfRule>
  </conditionalFormatting>
  <conditionalFormatting sqref="BB49 BB58:BB59">
    <cfRule type="cellIs" dxfId="899" priority="897" operator="equal">
      <formula>0</formula>
    </cfRule>
  </conditionalFormatting>
  <conditionalFormatting sqref="BB49 BB58:BB59">
    <cfRule type="cellIs" dxfId="898" priority="896" operator="notEqual">
      <formula>#REF!</formula>
    </cfRule>
  </conditionalFormatting>
  <conditionalFormatting sqref="BB109:BB114">
    <cfRule type="cellIs" dxfId="897" priority="895" operator="equal">
      <formula>0</formula>
    </cfRule>
  </conditionalFormatting>
  <conditionalFormatting sqref="BB109:BB114">
    <cfRule type="cellIs" dxfId="896" priority="894" operator="notEqual">
      <formula>#REF!</formula>
    </cfRule>
  </conditionalFormatting>
  <conditionalFormatting sqref="BB79">
    <cfRule type="cellIs" dxfId="895" priority="893" operator="equal">
      <formula>0</formula>
    </cfRule>
  </conditionalFormatting>
  <conditionalFormatting sqref="BB80">
    <cfRule type="cellIs" dxfId="894" priority="892" operator="equal">
      <formula>0</formula>
    </cfRule>
  </conditionalFormatting>
  <conditionalFormatting sqref="BB81">
    <cfRule type="cellIs" dxfId="893" priority="887" operator="equal">
      <formula>0</formula>
    </cfRule>
  </conditionalFormatting>
  <conditionalFormatting sqref="BB82">
    <cfRule type="cellIs" dxfId="892" priority="886" operator="equal">
      <formula>0</formula>
    </cfRule>
  </conditionalFormatting>
  <conditionalFormatting sqref="BA4:BB4">
    <cfRule type="cellIs" dxfId="891" priority="885" operator="equal">
      <formula>0</formula>
    </cfRule>
  </conditionalFormatting>
  <conditionalFormatting sqref="BC4:BD4">
    <cfRule type="cellIs" dxfId="890" priority="884" operator="equal">
      <formula>0</formula>
    </cfRule>
  </conditionalFormatting>
  <conditionalFormatting sqref="BB5">
    <cfRule type="cellIs" dxfId="889" priority="883" operator="equal">
      <formula>0</formula>
    </cfRule>
  </conditionalFormatting>
  <conditionalFormatting sqref="BB7">
    <cfRule type="cellIs" dxfId="888" priority="882" operator="equal">
      <formula>0</formula>
    </cfRule>
  </conditionalFormatting>
  <conditionalFormatting sqref="BB21">
    <cfRule type="cellIs" dxfId="887" priority="879" operator="equal">
      <formula>0</formula>
    </cfRule>
  </conditionalFormatting>
  <conditionalFormatting sqref="BB105">
    <cfRule type="cellIs" dxfId="886" priority="877" operator="equal">
      <formula>0</formula>
    </cfRule>
  </conditionalFormatting>
  <conditionalFormatting sqref="BA128:BA129">
    <cfRule type="cellIs" dxfId="885" priority="873" operator="notEqual">
      <formula>#REF!</formula>
    </cfRule>
  </conditionalFormatting>
  <conditionalFormatting sqref="BA125:BA126">
    <cfRule type="cellIs" dxfId="884" priority="872" operator="notEqual">
      <formula>#REF!</formula>
    </cfRule>
  </conditionalFormatting>
  <conditionalFormatting sqref="BA127 BA124">
    <cfRule type="cellIs" dxfId="883" priority="874" operator="notEqual">
      <formula>#REF!</formula>
    </cfRule>
  </conditionalFormatting>
  <conditionalFormatting sqref="BH116:BH122 BH22:BH24 BH35 BH33 BH38 BH43:BH47 BH50:BH57 BH100:BH104 BH107:BH108 BH40:BH41">
    <cfRule type="cellIs" dxfId="882" priority="871" operator="equal">
      <formula>0</formula>
    </cfRule>
  </conditionalFormatting>
  <conditionalFormatting sqref="BH66">
    <cfRule type="cellIs" dxfId="881" priority="849" operator="equal">
      <formula>0</formula>
    </cfRule>
  </conditionalFormatting>
  <conditionalFormatting sqref="BG3">
    <cfRule type="cellIs" dxfId="880" priority="870" operator="equal">
      <formula>0</formula>
    </cfRule>
  </conditionalFormatting>
  <conditionalFormatting sqref="BH6 BH9:BH14 BH16:BH18">
    <cfRule type="cellIs" dxfId="879" priority="868" operator="notEqual">
      <formula>#REF!</formula>
    </cfRule>
    <cfRule type="cellIs" dxfId="878" priority="869" operator="equal">
      <formula>0</formula>
    </cfRule>
  </conditionalFormatting>
  <conditionalFormatting sqref="BH20 BH25:BH30">
    <cfRule type="cellIs" dxfId="877" priority="867" operator="equal">
      <formula>0</formula>
    </cfRule>
  </conditionalFormatting>
  <conditionalFormatting sqref="BH36:BH37 BH42 BH61 BH64 BH87 BH99 BH106 BH115 BG123:BH123 BH6 BH9:BH14 BH25:BH31 BG130:BH133 BG138:BH321 BH16:BH20">
    <cfRule type="cellIs" dxfId="876" priority="866" operator="notEqual">
      <formula>#REF!</formula>
    </cfRule>
  </conditionalFormatting>
  <conditionalFormatting sqref="BH62">
    <cfRule type="cellIs" dxfId="875" priority="856" operator="equal">
      <formula>0</formula>
    </cfRule>
  </conditionalFormatting>
  <conditionalFormatting sqref="BH32">
    <cfRule type="cellIs" dxfId="874" priority="865" operator="equal">
      <formula>0</formula>
    </cfRule>
  </conditionalFormatting>
  <conditionalFormatting sqref="BH34">
    <cfRule type="cellIs" dxfId="873" priority="864" operator="equal">
      <formula>0</formula>
    </cfRule>
  </conditionalFormatting>
  <conditionalFormatting sqref="BH67:BH78">
    <cfRule type="cellIs" dxfId="872" priority="863" operator="equal">
      <formula>0</formula>
    </cfRule>
  </conditionalFormatting>
  <conditionalFormatting sqref="BH86">
    <cfRule type="cellIs" dxfId="871" priority="862" operator="equal">
      <formula>0</formula>
    </cfRule>
  </conditionalFormatting>
  <conditionalFormatting sqref="BH67:BH78">
    <cfRule type="cellIs" dxfId="870" priority="861" operator="notEqual">
      <formula>#REF!</formula>
    </cfRule>
  </conditionalFormatting>
  <conditionalFormatting sqref="BH86">
    <cfRule type="cellIs" dxfId="869" priority="860" operator="notEqual">
      <formula>#REF!</formula>
    </cfRule>
  </conditionalFormatting>
  <conditionalFormatting sqref="BH116:BH122">
    <cfRule type="cellIs" dxfId="868" priority="857" operator="notEqual">
      <formula>#REF!</formula>
    </cfRule>
  </conditionalFormatting>
  <conditionalFormatting sqref="BH65">
    <cfRule type="cellIs" dxfId="867" priority="848" operator="equal">
      <formula>0</formula>
    </cfRule>
  </conditionalFormatting>
  <conditionalFormatting sqref="BH49 BH58:BH59">
    <cfRule type="cellIs" dxfId="866" priority="855" operator="equal">
      <formula>0</formula>
    </cfRule>
  </conditionalFormatting>
  <conditionalFormatting sqref="BH49 BH58:BH59">
    <cfRule type="cellIs" dxfId="865" priority="854" operator="notEqual">
      <formula>#REF!</formula>
    </cfRule>
  </conditionalFormatting>
  <conditionalFormatting sqref="BH109:BH114">
    <cfRule type="cellIs" dxfId="864" priority="853" operator="equal">
      <formula>0</formula>
    </cfRule>
  </conditionalFormatting>
  <conditionalFormatting sqref="BH109:BH114">
    <cfRule type="cellIs" dxfId="863" priority="852" operator="notEqual">
      <formula>#REF!</formula>
    </cfRule>
  </conditionalFormatting>
  <conditionalFormatting sqref="BH79">
    <cfRule type="cellIs" dxfId="862" priority="851" operator="equal">
      <formula>0</formula>
    </cfRule>
  </conditionalFormatting>
  <conditionalFormatting sqref="BH80">
    <cfRule type="cellIs" dxfId="861" priority="850" operator="equal">
      <formula>0</formula>
    </cfRule>
  </conditionalFormatting>
  <conditionalFormatting sqref="BH105">
    <cfRule type="cellIs" dxfId="860" priority="835" operator="equal">
      <formula>0</formula>
    </cfRule>
  </conditionalFormatting>
  <conditionalFormatting sqref="BH81">
    <cfRule type="cellIs" dxfId="859" priority="845" operator="equal">
      <formula>0</formula>
    </cfRule>
  </conditionalFormatting>
  <conditionalFormatting sqref="BH82">
    <cfRule type="cellIs" dxfId="858" priority="844" operator="equal">
      <formula>0</formula>
    </cfRule>
  </conditionalFormatting>
  <conditionalFormatting sqref="BG4:BH4">
    <cfRule type="cellIs" dxfId="857" priority="843" operator="equal">
      <formula>0</formula>
    </cfRule>
  </conditionalFormatting>
  <conditionalFormatting sqref="BI4:BJ4">
    <cfRule type="cellIs" dxfId="856" priority="842" operator="equal">
      <formula>0</formula>
    </cfRule>
  </conditionalFormatting>
  <conditionalFormatting sqref="BH5">
    <cfRule type="cellIs" dxfId="855" priority="841" operator="equal">
      <formula>0</formula>
    </cfRule>
  </conditionalFormatting>
  <conditionalFormatting sqref="BH7">
    <cfRule type="cellIs" dxfId="854" priority="840" operator="equal">
      <formula>0</formula>
    </cfRule>
  </conditionalFormatting>
  <conditionalFormatting sqref="BH21">
    <cfRule type="cellIs" dxfId="853" priority="837" operator="equal">
      <formula>0</formula>
    </cfRule>
  </conditionalFormatting>
  <conditionalFormatting sqref="BG128:BG129">
    <cfRule type="cellIs" dxfId="852" priority="831" operator="notEqual">
      <formula>#REF!</formula>
    </cfRule>
  </conditionalFormatting>
  <conditionalFormatting sqref="BG125:BG126">
    <cfRule type="cellIs" dxfId="851" priority="830" operator="notEqual">
      <formula>#REF!</formula>
    </cfRule>
  </conditionalFormatting>
  <conditionalFormatting sqref="BG127 BG124">
    <cfRule type="cellIs" dxfId="850" priority="832" operator="notEqual">
      <formula>#REF!</formula>
    </cfRule>
  </conditionalFormatting>
  <conditionalFormatting sqref="B5">
    <cfRule type="cellIs" dxfId="849" priority="829" operator="equal">
      <formula>0</formula>
    </cfRule>
  </conditionalFormatting>
  <conditionalFormatting sqref="BO116:BO122 BO22:BO24 BO35 BO33 BO38 BO43:BO47 BO50:BO57 BO100:BO104 BO107:BO108 BO40:BO41">
    <cfRule type="cellIs" dxfId="848" priority="828" operator="equal">
      <formula>0</formula>
    </cfRule>
  </conditionalFormatting>
  <conditionalFormatting sqref="BO66">
    <cfRule type="cellIs" dxfId="847" priority="806" operator="equal">
      <formula>0</formula>
    </cfRule>
  </conditionalFormatting>
  <conditionalFormatting sqref="BN3">
    <cfRule type="cellIs" dxfId="846" priority="827" operator="equal">
      <formula>0</formula>
    </cfRule>
  </conditionalFormatting>
  <conditionalFormatting sqref="BO6 BO9:BO14 BO16:BO18">
    <cfRule type="cellIs" dxfId="845" priority="825" operator="notEqual">
      <formula>#REF!</formula>
    </cfRule>
    <cfRule type="cellIs" dxfId="844" priority="826" operator="equal">
      <formula>0</formula>
    </cfRule>
  </conditionalFormatting>
  <conditionalFormatting sqref="BO20 BO25:BO30">
    <cfRule type="cellIs" dxfId="843" priority="824" operator="equal">
      <formula>0</formula>
    </cfRule>
  </conditionalFormatting>
  <conditionalFormatting sqref="BO36:BO37 BO42 BO61 BO64 BO87 BO99 BO106 BO115 BN123:BO123 BO6 BO9:BO14 BO25:BO31 BN130:BO133 BN140:BO321 BO16:BO20">
    <cfRule type="cellIs" dxfId="842" priority="823" operator="notEqual">
      <formula>#REF!</formula>
    </cfRule>
  </conditionalFormatting>
  <conditionalFormatting sqref="BO62">
    <cfRule type="cellIs" dxfId="841" priority="813" operator="equal">
      <formula>0</formula>
    </cfRule>
  </conditionalFormatting>
  <conditionalFormatting sqref="BO32">
    <cfRule type="cellIs" dxfId="840" priority="822" operator="equal">
      <formula>0</formula>
    </cfRule>
  </conditionalFormatting>
  <conditionalFormatting sqref="BO34">
    <cfRule type="cellIs" dxfId="839" priority="821" operator="equal">
      <formula>0</formula>
    </cfRule>
  </conditionalFormatting>
  <conditionalFormatting sqref="BO67:BO78">
    <cfRule type="cellIs" dxfId="838" priority="820" operator="equal">
      <formula>0</formula>
    </cfRule>
  </conditionalFormatting>
  <conditionalFormatting sqref="BO86">
    <cfRule type="cellIs" dxfId="837" priority="819" operator="equal">
      <formula>0</formula>
    </cfRule>
  </conditionalFormatting>
  <conditionalFormatting sqref="BO67:BO78">
    <cfRule type="cellIs" dxfId="836" priority="818" operator="notEqual">
      <formula>#REF!</formula>
    </cfRule>
  </conditionalFormatting>
  <conditionalFormatting sqref="BO86">
    <cfRule type="cellIs" dxfId="835" priority="817" operator="notEqual">
      <formula>#REF!</formula>
    </cfRule>
  </conditionalFormatting>
  <conditionalFormatting sqref="BO116:BO122">
    <cfRule type="cellIs" dxfId="834" priority="814" operator="notEqual">
      <formula>#REF!</formula>
    </cfRule>
  </conditionalFormatting>
  <conditionalFormatting sqref="BO65">
    <cfRule type="cellIs" dxfId="833" priority="805" operator="equal">
      <formula>0</formula>
    </cfRule>
  </conditionalFormatting>
  <conditionalFormatting sqref="BO49 BO58:BO59">
    <cfRule type="cellIs" dxfId="832" priority="812" operator="equal">
      <formula>0</formula>
    </cfRule>
  </conditionalFormatting>
  <conditionalFormatting sqref="BO49 BO58:BO59">
    <cfRule type="cellIs" dxfId="831" priority="811" operator="notEqual">
      <formula>#REF!</formula>
    </cfRule>
  </conditionalFormatting>
  <conditionalFormatting sqref="BO109:BO114">
    <cfRule type="cellIs" dxfId="830" priority="810" operator="equal">
      <formula>0</formula>
    </cfRule>
  </conditionalFormatting>
  <conditionalFormatting sqref="BO109:BO114">
    <cfRule type="cellIs" dxfId="829" priority="809" operator="notEqual">
      <formula>#REF!</formula>
    </cfRule>
  </conditionalFormatting>
  <conditionalFormatting sqref="BO79">
    <cfRule type="cellIs" dxfId="828" priority="808" operator="equal">
      <formula>0</formula>
    </cfRule>
  </conditionalFormatting>
  <conditionalFormatting sqref="BO80">
    <cfRule type="cellIs" dxfId="827" priority="807" operator="equal">
      <formula>0</formula>
    </cfRule>
  </conditionalFormatting>
  <conditionalFormatting sqref="BO21">
    <cfRule type="cellIs" dxfId="826" priority="794" operator="equal">
      <formula>0</formula>
    </cfRule>
  </conditionalFormatting>
  <conditionalFormatting sqref="BO81">
    <cfRule type="cellIs" dxfId="825" priority="802" operator="equal">
      <formula>0</formula>
    </cfRule>
  </conditionalFormatting>
  <conditionalFormatting sqref="BO82">
    <cfRule type="cellIs" dxfId="824" priority="801" operator="equal">
      <formula>0</formula>
    </cfRule>
  </conditionalFormatting>
  <conditionalFormatting sqref="BN4:BO4">
    <cfRule type="cellIs" dxfId="823" priority="800" operator="equal">
      <formula>0</formula>
    </cfRule>
  </conditionalFormatting>
  <conditionalFormatting sqref="BP4:BQ4">
    <cfRule type="cellIs" dxfId="822" priority="799" operator="equal">
      <formula>0</formula>
    </cfRule>
  </conditionalFormatting>
  <conditionalFormatting sqref="BO5">
    <cfRule type="cellIs" dxfId="821" priority="798" operator="equal">
      <formula>0</formula>
    </cfRule>
  </conditionalFormatting>
  <conditionalFormatting sqref="BO7">
    <cfRule type="cellIs" dxfId="820" priority="797" operator="equal">
      <formula>0</formula>
    </cfRule>
  </conditionalFormatting>
  <conditionalFormatting sqref="BO105">
    <cfRule type="cellIs" dxfId="819" priority="792" operator="equal">
      <formula>0</formula>
    </cfRule>
  </conditionalFormatting>
  <conditionalFormatting sqref="BN128:BN129">
    <cfRule type="cellIs" dxfId="818" priority="788" operator="notEqual">
      <formula>#REF!</formula>
    </cfRule>
  </conditionalFormatting>
  <conditionalFormatting sqref="BN125:BN126">
    <cfRule type="cellIs" dxfId="817" priority="787" operator="notEqual">
      <formula>#REF!</formula>
    </cfRule>
  </conditionalFormatting>
  <conditionalFormatting sqref="BN127 BN124">
    <cfRule type="cellIs" dxfId="816" priority="789" operator="notEqual">
      <formula>#REF!</formula>
    </cfRule>
  </conditionalFormatting>
  <conditionalFormatting sqref="BU116:BU122 BU22:BU24 BU35 BU33 BU38 BU43:BU47 BU50:BU57 BU100:BU104 BU107:BU108 BU40:BU41">
    <cfRule type="cellIs" dxfId="815" priority="786" operator="equal">
      <formula>0</formula>
    </cfRule>
  </conditionalFormatting>
  <conditionalFormatting sqref="BU66">
    <cfRule type="cellIs" dxfId="814" priority="764" operator="equal">
      <formula>0</formula>
    </cfRule>
  </conditionalFormatting>
  <conditionalFormatting sqref="BT3">
    <cfRule type="cellIs" dxfId="813" priority="785" operator="equal">
      <formula>0</formula>
    </cfRule>
  </conditionalFormatting>
  <conditionalFormatting sqref="BU6 BU9:BU14 BU16:BU18">
    <cfRule type="cellIs" dxfId="812" priority="783" operator="notEqual">
      <formula>#REF!</formula>
    </cfRule>
    <cfRule type="cellIs" dxfId="811" priority="784" operator="equal">
      <formula>0</formula>
    </cfRule>
  </conditionalFormatting>
  <conditionalFormatting sqref="BU20 BU25:BU30">
    <cfRule type="cellIs" dxfId="810" priority="782" operator="equal">
      <formula>0</formula>
    </cfRule>
  </conditionalFormatting>
  <conditionalFormatting sqref="BU36:BU37 BU42 BU61 BU64 BU87 BU99 BU106 BU115 BT123:BU123 BU6 BU9:BU14 BU25:BU31 BT130:BU133 BT138:BU321 BU16:BU20">
    <cfRule type="cellIs" dxfId="809" priority="781" operator="notEqual">
      <formula>#REF!</formula>
    </cfRule>
  </conditionalFormatting>
  <conditionalFormatting sqref="BU62">
    <cfRule type="cellIs" dxfId="808" priority="771" operator="equal">
      <formula>0</formula>
    </cfRule>
  </conditionalFormatting>
  <conditionalFormatting sqref="BU32">
    <cfRule type="cellIs" dxfId="807" priority="780" operator="equal">
      <formula>0</formula>
    </cfRule>
  </conditionalFormatting>
  <conditionalFormatting sqref="BU34">
    <cfRule type="cellIs" dxfId="806" priority="779" operator="equal">
      <formula>0</formula>
    </cfRule>
  </conditionalFormatting>
  <conditionalFormatting sqref="BU67:BU78">
    <cfRule type="cellIs" dxfId="805" priority="778" operator="equal">
      <formula>0</formula>
    </cfRule>
  </conditionalFormatting>
  <conditionalFormatting sqref="BU86">
    <cfRule type="cellIs" dxfId="804" priority="777" operator="equal">
      <formula>0</formula>
    </cfRule>
  </conditionalFormatting>
  <conditionalFormatting sqref="BU67:BU78">
    <cfRule type="cellIs" dxfId="803" priority="776" operator="notEqual">
      <formula>#REF!</formula>
    </cfRule>
  </conditionalFormatting>
  <conditionalFormatting sqref="BU86">
    <cfRule type="cellIs" dxfId="802" priority="775" operator="notEqual">
      <formula>#REF!</formula>
    </cfRule>
  </conditionalFormatting>
  <conditionalFormatting sqref="BU116:BU122">
    <cfRule type="cellIs" dxfId="801" priority="772" operator="notEqual">
      <formula>#REF!</formula>
    </cfRule>
  </conditionalFormatting>
  <conditionalFormatting sqref="BU65">
    <cfRule type="cellIs" dxfId="800" priority="763" operator="equal">
      <formula>0</formula>
    </cfRule>
  </conditionalFormatting>
  <conditionalFormatting sqref="BU49 BU58:BU59">
    <cfRule type="cellIs" dxfId="799" priority="770" operator="equal">
      <formula>0</formula>
    </cfRule>
  </conditionalFormatting>
  <conditionalFormatting sqref="BU49 BU58:BU59">
    <cfRule type="cellIs" dxfId="798" priority="769" operator="notEqual">
      <formula>#REF!</formula>
    </cfRule>
  </conditionalFormatting>
  <conditionalFormatting sqref="BU109:BU114">
    <cfRule type="cellIs" dxfId="797" priority="768" operator="equal">
      <formula>0</formula>
    </cfRule>
  </conditionalFormatting>
  <conditionalFormatting sqref="BU109:BU114">
    <cfRule type="cellIs" dxfId="796" priority="767" operator="notEqual">
      <formula>#REF!</formula>
    </cfRule>
  </conditionalFormatting>
  <conditionalFormatting sqref="BU79">
    <cfRule type="cellIs" dxfId="795" priority="766" operator="equal">
      <formula>0</formula>
    </cfRule>
  </conditionalFormatting>
  <conditionalFormatting sqref="BU80">
    <cfRule type="cellIs" dxfId="794" priority="765" operator="equal">
      <formula>0</formula>
    </cfRule>
  </conditionalFormatting>
  <conditionalFormatting sqref="BU5">
    <cfRule type="cellIs" dxfId="793" priority="756" operator="equal">
      <formula>0</formula>
    </cfRule>
  </conditionalFormatting>
  <conditionalFormatting sqref="BU7">
    <cfRule type="cellIs" dxfId="792" priority="755" operator="equal">
      <formula>0</formula>
    </cfRule>
  </conditionalFormatting>
  <conditionalFormatting sqref="BU81">
    <cfRule type="cellIs" dxfId="791" priority="760" operator="equal">
      <formula>0</formula>
    </cfRule>
  </conditionalFormatting>
  <conditionalFormatting sqref="BU82">
    <cfRule type="cellIs" dxfId="790" priority="759" operator="equal">
      <formula>0</formula>
    </cfRule>
  </conditionalFormatting>
  <conditionalFormatting sqref="BU4">
    <cfRule type="cellIs" dxfId="789" priority="758" operator="equal">
      <formula>0</formula>
    </cfRule>
  </conditionalFormatting>
  <conditionalFormatting sqref="BV4:BW4">
    <cfRule type="cellIs" dxfId="788" priority="757" operator="equal">
      <formula>0</formula>
    </cfRule>
  </conditionalFormatting>
  <conditionalFormatting sqref="BU21">
    <cfRule type="cellIs" dxfId="787" priority="752" operator="equal">
      <formula>0</formula>
    </cfRule>
  </conditionalFormatting>
  <conditionalFormatting sqref="BU105">
    <cfRule type="cellIs" dxfId="786" priority="750" operator="equal">
      <formula>0</formula>
    </cfRule>
  </conditionalFormatting>
  <conditionalFormatting sqref="BT124">
    <cfRule type="cellIs" dxfId="785" priority="747" operator="notEqual">
      <formula>#REF!</formula>
    </cfRule>
  </conditionalFormatting>
  <conditionalFormatting sqref="CA116:CA122 CA22:CA24 CA35 CA33 CA38 CA43:CA47 CA50:CA57 CA100:CA104 CA107:CA108 CA40:CA41">
    <cfRule type="cellIs" dxfId="784" priority="744" operator="equal">
      <formula>0</formula>
    </cfRule>
  </conditionalFormatting>
  <conditionalFormatting sqref="CA66">
    <cfRule type="cellIs" dxfId="783" priority="722" operator="equal">
      <formula>0</formula>
    </cfRule>
  </conditionalFormatting>
  <conditionalFormatting sqref="BZ3">
    <cfRule type="cellIs" dxfId="782" priority="743" operator="equal">
      <formula>0</formula>
    </cfRule>
  </conditionalFormatting>
  <conditionalFormatting sqref="CA6 CA9:CA14 CA16:CA18">
    <cfRule type="cellIs" dxfId="781" priority="741" operator="notEqual">
      <formula>#REF!</formula>
    </cfRule>
    <cfRule type="cellIs" dxfId="780" priority="742" operator="equal">
      <formula>0</formula>
    </cfRule>
  </conditionalFormatting>
  <conditionalFormatting sqref="CA20 CA25:CA30">
    <cfRule type="cellIs" dxfId="779" priority="740" operator="equal">
      <formula>0</formula>
    </cfRule>
  </conditionalFormatting>
  <conditionalFormatting sqref="CA36:CA37 CA42 CA61 CA64 CA87 CA99 CA106 CA115 BZ123:CA123 CA6 CA9:CA14 CA25:CA31 BZ130:CA133 BZ138:CA321 CA16:CA20">
    <cfRule type="cellIs" dxfId="778" priority="739" operator="notEqual">
      <formula>#REF!</formula>
    </cfRule>
  </conditionalFormatting>
  <conditionalFormatting sqref="CA62">
    <cfRule type="cellIs" dxfId="777" priority="729" operator="equal">
      <formula>0</formula>
    </cfRule>
  </conditionalFormatting>
  <conditionalFormatting sqref="CA32">
    <cfRule type="cellIs" dxfId="776" priority="738" operator="equal">
      <formula>0</formula>
    </cfRule>
  </conditionalFormatting>
  <conditionalFormatting sqref="CA34">
    <cfRule type="cellIs" dxfId="775" priority="737" operator="equal">
      <formula>0</formula>
    </cfRule>
  </conditionalFormatting>
  <conditionalFormatting sqref="CA67:CA78">
    <cfRule type="cellIs" dxfId="774" priority="736" operator="equal">
      <formula>0</formula>
    </cfRule>
  </conditionalFormatting>
  <conditionalFormatting sqref="CA86">
    <cfRule type="cellIs" dxfId="773" priority="735" operator="equal">
      <formula>0</formula>
    </cfRule>
  </conditionalFormatting>
  <conditionalFormatting sqref="CA67:CA78">
    <cfRule type="cellIs" dxfId="772" priority="734" operator="notEqual">
      <formula>#REF!</formula>
    </cfRule>
  </conditionalFormatting>
  <conditionalFormatting sqref="CA86">
    <cfRule type="cellIs" dxfId="771" priority="733" operator="notEqual">
      <formula>#REF!</formula>
    </cfRule>
  </conditionalFormatting>
  <conditionalFormatting sqref="CA116:CA122">
    <cfRule type="cellIs" dxfId="770" priority="730" operator="notEqual">
      <formula>#REF!</formula>
    </cfRule>
  </conditionalFormatting>
  <conditionalFormatting sqref="CA65">
    <cfRule type="cellIs" dxfId="769" priority="721" operator="equal">
      <formula>0</formula>
    </cfRule>
  </conditionalFormatting>
  <conditionalFormatting sqref="CA49 CA58:CA59">
    <cfRule type="cellIs" dxfId="768" priority="728" operator="equal">
      <formula>0</formula>
    </cfRule>
  </conditionalFormatting>
  <conditionalFormatting sqref="CA49 CA58:CA59">
    <cfRule type="cellIs" dxfId="767" priority="727" operator="notEqual">
      <formula>#REF!</formula>
    </cfRule>
  </conditionalFormatting>
  <conditionalFormatting sqref="CA109:CA114">
    <cfRule type="cellIs" dxfId="766" priority="726" operator="equal">
      <formula>0</formula>
    </cfRule>
  </conditionalFormatting>
  <conditionalFormatting sqref="CA79">
    <cfRule type="cellIs" dxfId="765" priority="724" operator="equal">
      <formula>0</formula>
    </cfRule>
  </conditionalFormatting>
  <conditionalFormatting sqref="CA80">
    <cfRule type="cellIs" dxfId="764" priority="723" operator="equal">
      <formula>0</formula>
    </cfRule>
  </conditionalFormatting>
  <conditionalFormatting sqref="CA82">
    <cfRule type="cellIs" dxfId="763" priority="717" operator="equal">
      <formula>0</formula>
    </cfRule>
  </conditionalFormatting>
  <conditionalFormatting sqref="CA4">
    <cfRule type="cellIs" dxfId="762" priority="716" operator="equal">
      <formula>0</formula>
    </cfRule>
  </conditionalFormatting>
  <conditionalFormatting sqref="CA81">
    <cfRule type="cellIs" dxfId="761" priority="718" operator="equal">
      <formula>0</formula>
    </cfRule>
  </conditionalFormatting>
  <conditionalFormatting sqref="CB4:CC4">
    <cfRule type="cellIs" dxfId="760" priority="715" operator="equal">
      <formula>0</formula>
    </cfRule>
  </conditionalFormatting>
  <conditionalFormatting sqref="CA5">
    <cfRule type="cellIs" dxfId="759" priority="714" operator="equal">
      <formula>0</formula>
    </cfRule>
  </conditionalFormatting>
  <conditionalFormatting sqref="CA7">
    <cfRule type="cellIs" dxfId="758" priority="713" operator="equal">
      <formula>0</formula>
    </cfRule>
  </conditionalFormatting>
  <conditionalFormatting sqref="CA21">
    <cfRule type="cellIs" dxfId="757" priority="710" operator="equal">
      <formula>0</formula>
    </cfRule>
  </conditionalFormatting>
  <conditionalFormatting sqref="CA105">
    <cfRule type="cellIs" dxfId="756" priority="708" operator="equal">
      <formula>0</formula>
    </cfRule>
  </conditionalFormatting>
  <conditionalFormatting sqref="BZ124">
    <cfRule type="cellIs" dxfId="755" priority="705" operator="notEqual">
      <formula>#REF!</formula>
    </cfRule>
  </conditionalFormatting>
  <conditionalFormatting sqref="BT4">
    <cfRule type="cellIs" dxfId="754" priority="691" operator="equal">
      <formula>0</formula>
    </cfRule>
  </conditionalFormatting>
  <conditionalFormatting sqref="BZ4">
    <cfRule type="cellIs" dxfId="753" priority="687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expression" dxfId="752" priority="1883">
      <formula>M5&gt;I5</formula>
    </cfRule>
  </conditionalFormatting>
  <conditionalFormatting sqref="BT125:CE129">
    <cfRule type="cellIs" dxfId="751" priority="659" operator="notEqual">
      <formula>#REF!</formula>
    </cfRule>
  </conditionalFormatting>
  <conditionalFormatting sqref="K5:K14 K97:K122 K16:K82 K84:K95">
    <cfRule type="cellIs" dxfId="750" priority="658" operator="greaterThan">
      <formula>0</formula>
    </cfRule>
  </conditionalFormatting>
  <conditionalFormatting sqref="Q5:Q14 Q97:Q122 Q16:Q82 Q84:Q95">
    <cfRule type="cellIs" dxfId="749" priority="657" operator="greaterThan">
      <formula>0</formula>
    </cfRule>
  </conditionalFormatting>
  <conditionalFormatting sqref="W5:W14 W97:W122 W16:W82 W84:W95">
    <cfRule type="cellIs" dxfId="748" priority="656" operator="notEqual">
      <formula>#REF!</formula>
    </cfRule>
  </conditionalFormatting>
  <conditionalFormatting sqref="W5:W14 W97:W122 W16:W82 W84:W95">
    <cfRule type="cellIs" dxfId="747" priority="654" operator="notEqual">
      <formula>#REF!</formula>
    </cfRule>
    <cfRule type="cellIs" dxfId="746" priority="655" operator="equal">
      <formula>0</formula>
    </cfRule>
  </conditionalFormatting>
  <conditionalFormatting sqref="W5:W14 W97:W122 W16:W82 W84:W95">
    <cfRule type="cellIs" dxfId="745" priority="653" operator="greaterThan">
      <formula>0</formula>
    </cfRule>
  </conditionalFormatting>
  <conditionalFormatting sqref="AC5:AC14 AC97 AC99:AC122 AC16:AC82 AC84:AC95">
    <cfRule type="cellIs" dxfId="744" priority="652" operator="notEqual">
      <formula>#REF!</formula>
    </cfRule>
  </conditionalFormatting>
  <conditionalFormatting sqref="AC5:AC14 AC97 AC99:AC122 AC16:AC82 AC84:AC95">
    <cfRule type="cellIs" dxfId="743" priority="650" operator="notEqual">
      <formula>#REF!</formula>
    </cfRule>
    <cfRule type="cellIs" dxfId="742" priority="651" operator="equal">
      <formula>0</formula>
    </cfRule>
  </conditionalFormatting>
  <conditionalFormatting sqref="AC5:AC14 AC97 AC99:AC122 AC16:AC82 AC84:AC95">
    <cfRule type="cellIs" dxfId="741" priority="649" operator="greaterThan">
      <formula>0</formula>
    </cfRule>
  </conditionalFormatting>
  <conditionalFormatting sqref="AI5:AI14 AI97:AI122 AI16:AI82 AI84:AI95">
    <cfRule type="cellIs" dxfId="740" priority="648" operator="notEqual">
      <formula>#REF!</formula>
    </cfRule>
  </conditionalFormatting>
  <conditionalFormatting sqref="AI5:AI14 AI97:AI122 AI16:AI82 AI84:AI95">
    <cfRule type="cellIs" dxfId="739" priority="646" operator="notEqual">
      <formula>#REF!</formula>
    </cfRule>
    <cfRule type="cellIs" dxfId="738" priority="647" operator="equal">
      <formula>0</formula>
    </cfRule>
  </conditionalFormatting>
  <conditionalFormatting sqref="AI5:AI14 AI97:AI122 AI16:AI82 AI84:AI95">
    <cfRule type="cellIs" dxfId="737" priority="645" operator="greaterThan">
      <formula>0</formula>
    </cfRule>
  </conditionalFormatting>
  <conditionalFormatting sqref="AO5:AO14 AO97:AO122 AO16:AO82 AO84:AO95">
    <cfRule type="cellIs" dxfId="736" priority="644" operator="notEqual">
      <formula>#REF!</formula>
    </cfRule>
  </conditionalFormatting>
  <conditionalFormatting sqref="AO5:AO14 AO97:AO122 AO16:AO82 AO84:AO95">
    <cfRule type="cellIs" dxfId="735" priority="642" operator="notEqual">
      <formula>#REF!</formula>
    </cfRule>
    <cfRule type="cellIs" dxfId="734" priority="643" operator="equal">
      <formula>0</formula>
    </cfRule>
  </conditionalFormatting>
  <conditionalFormatting sqref="AO5:AO14 AO97:AO122 AO16:AO82 AO84:AO95">
    <cfRule type="cellIs" dxfId="733" priority="641" operator="greaterThan">
      <formula>0</formula>
    </cfRule>
  </conditionalFormatting>
  <conditionalFormatting sqref="AU5:AU14 AU97:AU122 AU16:AU82 AU84:AU95">
    <cfRule type="cellIs" dxfId="732" priority="640" operator="notEqual">
      <formula>#REF!</formula>
    </cfRule>
  </conditionalFormatting>
  <conditionalFormatting sqref="AU5:AU14 AU97:AU122 AU16:AU82 AU84:AU95">
    <cfRule type="cellIs" dxfId="731" priority="638" operator="notEqual">
      <formula>#REF!</formula>
    </cfRule>
    <cfRule type="cellIs" dxfId="730" priority="639" operator="equal">
      <formula>0</formula>
    </cfRule>
  </conditionalFormatting>
  <conditionalFormatting sqref="AU5:AU14 AU97:AU122 AU16:AU82 AU84:AU95">
    <cfRule type="cellIs" dxfId="729" priority="637" operator="greaterThan">
      <formula>0</formula>
    </cfRule>
  </conditionalFormatting>
  <conditionalFormatting sqref="BA5:BA14 BA97:BA122 BA16:BA82 BA84:BA95">
    <cfRule type="cellIs" dxfId="728" priority="636" operator="notEqual">
      <formula>#REF!</formula>
    </cfRule>
  </conditionalFormatting>
  <conditionalFormatting sqref="BA5:BA14 BA97:BA122 BA16:BA82 BA84:BA95">
    <cfRule type="cellIs" dxfId="727" priority="634" operator="notEqual">
      <formula>#REF!</formula>
    </cfRule>
    <cfRule type="cellIs" dxfId="726" priority="635" operator="equal">
      <formula>0</formula>
    </cfRule>
  </conditionalFormatting>
  <conditionalFormatting sqref="BA5:BA14 BA97:BA122 BA16:BA82 BA84:BA95">
    <cfRule type="cellIs" dxfId="725" priority="633" operator="greaterThan">
      <formula>0</formula>
    </cfRule>
  </conditionalFormatting>
  <conditionalFormatting sqref="BG5:BG14 BG97:BG122 BG16:BG82 BG84:BG95">
    <cfRule type="cellIs" dxfId="724" priority="632" operator="notEqual">
      <formula>#REF!</formula>
    </cfRule>
  </conditionalFormatting>
  <conditionalFormatting sqref="BG5:BG14 BG97:BG122 BG16:BG82 BG84:BG95">
    <cfRule type="cellIs" dxfId="723" priority="630" operator="notEqual">
      <formula>#REF!</formula>
    </cfRule>
    <cfRule type="cellIs" dxfId="722" priority="631" operator="equal">
      <formula>0</formula>
    </cfRule>
  </conditionalFormatting>
  <conditionalFormatting sqref="BG5:BG14 BG97:BG122 BG16:BG82 BG84:BG95">
    <cfRule type="cellIs" dxfId="721" priority="629" operator="greaterThan">
      <formula>0</formula>
    </cfRule>
  </conditionalFormatting>
  <conditionalFormatting sqref="BN5:BN14 BN97:BN122 BN16:BN82 BN84:BN95">
    <cfRule type="cellIs" dxfId="720" priority="628" operator="notEqual">
      <formula>#REF!</formula>
    </cfRule>
  </conditionalFormatting>
  <conditionalFormatting sqref="BN5:BN14 BN97:BN122 BN16:BN82 BN84:BN95">
    <cfRule type="cellIs" dxfId="719" priority="626" operator="notEqual">
      <formula>#REF!</formula>
    </cfRule>
    <cfRule type="cellIs" dxfId="718" priority="627" operator="equal">
      <formula>0</formula>
    </cfRule>
  </conditionalFormatting>
  <conditionalFormatting sqref="BN5:BN14 BN97:BN122 BN16:BN82 BN84:BN95">
    <cfRule type="cellIs" dxfId="717" priority="625" operator="greaterThan">
      <formula>0</formula>
    </cfRule>
  </conditionalFormatting>
  <conditionalFormatting sqref="BT5:BT14 BT97:BT122 BT16:BT82 BT84:BT95">
    <cfRule type="cellIs" dxfId="716" priority="624" operator="notEqual">
      <formula>#REF!</formula>
    </cfRule>
  </conditionalFormatting>
  <conditionalFormatting sqref="BT5:BT14 BT97:BT122 BT16:BT82 BT84:BT95">
    <cfRule type="cellIs" dxfId="715" priority="622" operator="notEqual">
      <formula>#REF!</formula>
    </cfRule>
    <cfRule type="cellIs" dxfId="714" priority="623" operator="equal">
      <formula>0</formula>
    </cfRule>
  </conditionalFormatting>
  <conditionalFormatting sqref="BT5:BT14 BT97:BT122 BT16:BT82 BT84:BT95">
    <cfRule type="cellIs" dxfId="713" priority="621" operator="greaterThan">
      <formula>0</formula>
    </cfRule>
  </conditionalFormatting>
  <conditionalFormatting sqref="BZ5:BZ14 BZ97:BZ122 BZ16:BZ82 BZ84:BZ95">
    <cfRule type="cellIs" dxfId="712" priority="620" operator="notEqual">
      <formula>#REF!</formula>
    </cfRule>
  </conditionalFormatting>
  <conditionalFormatting sqref="BZ5:BZ14 BZ97:BZ122 BZ16:BZ82 BZ84:BZ95">
    <cfRule type="cellIs" dxfId="711" priority="618" operator="notEqual">
      <formula>#REF!</formula>
    </cfRule>
    <cfRule type="cellIs" dxfId="710" priority="619" operator="equal">
      <formula>0</formula>
    </cfRule>
  </conditionalFormatting>
  <conditionalFormatting sqref="BZ5:BZ14 BZ97:BZ122 BZ16:BZ82 BZ84:BZ95">
    <cfRule type="cellIs" dxfId="709" priority="617" operator="greaterThan">
      <formula>0</formula>
    </cfRule>
  </conditionalFormatting>
  <conditionalFormatting sqref="E5:E14 E97:E122 E16:E82 E84:E95">
    <cfRule type="cellIs" dxfId="708" priority="616" operator="notEqual">
      <formula>#REF!</formula>
    </cfRule>
  </conditionalFormatting>
  <conditionalFormatting sqref="E5:E14 E97:E122 E16:E82 E84:E95">
    <cfRule type="cellIs" dxfId="707" priority="614" operator="notEqual">
      <formula>#REF!</formula>
    </cfRule>
    <cfRule type="cellIs" dxfId="706" priority="615" operator="equal">
      <formula>0</formula>
    </cfRule>
  </conditionalFormatting>
  <conditionalFormatting sqref="E5:E14 E97:E122 E16:E82 E84:E95">
    <cfRule type="cellIs" dxfId="705" priority="613" operator="greaterThan">
      <formula>0</formula>
    </cfRule>
  </conditionalFormatting>
  <conditionalFormatting sqref="CI88:CI95 CI97:CI98">
    <cfRule type="cellIs" dxfId="704" priority="612" operator="equal">
      <formula>0</formula>
    </cfRule>
  </conditionalFormatting>
  <conditionalFormatting sqref="CI88:CI95 CI97:CI98">
    <cfRule type="cellIs" dxfId="703" priority="611" operator="notEqual">
      <formula>#REF!</formula>
    </cfRule>
  </conditionalFormatting>
  <conditionalFormatting sqref="CI109:CI114">
    <cfRule type="cellIs" dxfId="702" priority="592" operator="notEqual">
      <formula>#REF!</formula>
    </cfRule>
  </conditionalFormatting>
  <conditionalFormatting sqref="CI116:CI122 CI22:CI24 CI35 CI33 CI38:CI41 CI43:CI47 CI50:CI57 CI100:CI104 CI107:CI108">
    <cfRule type="cellIs" dxfId="701" priority="609" operator="equal">
      <formula>0</formula>
    </cfRule>
  </conditionalFormatting>
  <conditionalFormatting sqref="CI66">
    <cfRule type="cellIs" dxfId="700" priority="589" operator="equal">
      <formula>0</formula>
    </cfRule>
  </conditionalFormatting>
  <conditionalFormatting sqref="CH3">
    <cfRule type="cellIs" dxfId="699" priority="608" operator="equal">
      <formula>0</formula>
    </cfRule>
  </conditionalFormatting>
  <conditionalFormatting sqref="CI6 CI8:CI14 CI16:CI18">
    <cfRule type="cellIs" dxfId="698" priority="606" operator="notEqual">
      <formula>#REF!</formula>
    </cfRule>
    <cfRule type="cellIs" dxfId="697" priority="607" operator="equal">
      <formula>0</formula>
    </cfRule>
  </conditionalFormatting>
  <conditionalFormatting sqref="CI20 CI25:CI30">
    <cfRule type="cellIs" dxfId="696" priority="605" operator="equal">
      <formula>0</formula>
    </cfRule>
  </conditionalFormatting>
  <conditionalFormatting sqref="CI36:CI37 CI42 CI61 CI64 CI87 CI99 CI106 CI115 CH123:CI123 CI6 CI8:CI14 CI25:CI31 CH130:CI133 CH138:CI321 CI16:CI20">
    <cfRule type="cellIs" dxfId="695" priority="604" operator="notEqual">
      <formula>#REF!</formula>
    </cfRule>
  </conditionalFormatting>
  <conditionalFormatting sqref="CI62">
    <cfRule type="cellIs" dxfId="694" priority="596" operator="equal">
      <formula>0</formula>
    </cfRule>
  </conditionalFormatting>
  <conditionalFormatting sqref="CI32">
    <cfRule type="cellIs" dxfId="693" priority="603" operator="equal">
      <formula>0</formula>
    </cfRule>
  </conditionalFormatting>
  <conditionalFormatting sqref="CI34">
    <cfRule type="cellIs" dxfId="692" priority="602" operator="equal">
      <formula>0</formula>
    </cfRule>
  </conditionalFormatting>
  <conditionalFormatting sqref="CI67:CI78">
    <cfRule type="cellIs" dxfId="691" priority="601" operator="equal">
      <formula>0</formula>
    </cfRule>
  </conditionalFormatting>
  <conditionalFormatting sqref="CI86">
    <cfRule type="cellIs" dxfId="690" priority="600" operator="equal">
      <formula>0</formula>
    </cfRule>
  </conditionalFormatting>
  <conditionalFormatting sqref="CI67:CI78">
    <cfRule type="cellIs" dxfId="689" priority="599" operator="notEqual">
      <formula>#REF!</formula>
    </cfRule>
  </conditionalFormatting>
  <conditionalFormatting sqref="CI86">
    <cfRule type="cellIs" dxfId="688" priority="598" operator="notEqual">
      <formula>#REF!</formula>
    </cfRule>
  </conditionalFormatting>
  <conditionalFormatting sqref="CI116:CI122">
    <cfRule type="cellIs" dxfId="687" priority="597" operator="notEqual">
      <formula>#REF!</formula>
    </cfRule>
  </conditionalFormatting>
  <conditionalFormatting sqref="CI65">
    <cfRule type="cellIs" dxfId="686" priority="588" operator="equal">
      <formula>0</formula>
    </cfRule>
  </conditionalFormatting>
  <conditionalFormatting sqref="CI49 CI58:CI60">
    <cfRule type="cellIs" dxfId="685" priority="595" operator="equal">
      <formula>0</formula>
    </cfRule>
  </conditionalFormatting>
  <conditionalFormatting sqref="CI49 CI58:CI60">
    <cfRule type="cellIs" dxfId="684" priority="594" operator="notEqual">
      <formula>#REF!</formula>
    </cfRule>
  </conditionalFormatting>
  <conditionalFormatting sqref="CI109:CI114">
    <cfRule type="cellIs" dxfId="683" priority="593" operator="equal">
      <formula>0</formula>
    </cfRule>
  </conditionalFormatting>
  <conditionalFormatting sqref="CI79">
    <cfRule type="cellIs" dxfId="682" priority="591" operator="equal">
      <formula>0</formula>
    </cfRule>
  </conditionalFormatting>
  <conditionalFormatting sqref="CI80">
    <cfRule type="cellIs" dxfId="681" priority="590" operator="equal">
      <formula>0</formula>
    </cfRule>
  </conditionalFormatting>
  <conditionalFormatting sqref="CI84">
    <cfRule type="cellIs" dxfId="680" priority="587" operator="equal">
      <formula>0</formula>
    </cfRule>
  </conditionalFormatting>
  <conditionalFormatting sqref="CI85">
    <cfRule type="cellIs" dxfId="679" priority="586" operator="equal">
      <formula>0</formula>
    </cfRule>
  </conditionalFormatting>
  <conditionalFormatting sqref="CI81">
    <cfRule type="cellIs" dxfId="678" priority="585" operator="equal">
      <formula>0</formula>
    </cfRule>
  </conditionalFormatting>
  <conditionalFormatting sqref="CI82">
    <cfRule type="cellIs" dxfId="677" priority="584" operator="equal">
      <formula>0</formula>
    </cfRule>
  </conditionalFormatting>
  <conditionalFormatting sqref="CI4">
    <cfRule type="cellIs" dxfId="676" priority="583" operator="equal">
      <formula>0</formula>
    </cfRule>
  </conditionalFormatting>
  <conditionalFormatting sqref="CI5">
    <cfRule type="cellIs" dxfId="675" priority="581" operator="equal">
      <formula>0</formula>
    </cfRule>
  </conditionalFormatting>
  <conditionalFormatting sqref="CI7">
    <cfRule type="cellIs" dxfId="674" priority="580" operator="equal">
      <formula>0</formula>
    </cfRule>
  </conditionalFormatting>
  <conditionalFormatting sqref="CI21">
    <cfRule type="cellIs" dxfId="673" priority="579" operator="equal">
      <formula>0</formula>
    </cfRule>
  </conditionalFormatting>
  <conditionalFormatting sqref="CI105">
    <cfRule type="cellIs" dxfId="672" priority="578" operator="equal">
      <formula>0</formula>
    </cfRule>
  </conditionalFormatting>
  <conditionalFormatting sqref="CI48">
    <cfRule type="cellIs" dxfId="671" priority="576" operator="equal">
      <formula>0</formula>
    </cfRule>
  </conditionalFormatting>
  <conditionalFormatting sqref="CI63">
    <cfRule type="cellIs" dxfId="670" priority="577" operator="equal">
      <formula>0</formula>
    </cfRule>
  </conditionalFormatting>
  <conditionalFormatting sqref="CH124">
    <cfRule type="cellIs" dxfId="669" priority="575" operator="notEqual">
      <formula>#REF!</formula>
    </cfRule>
  </conditionalFormatting>
  <conditionalFormatting sqref="CH4">
    <cfRule type="cellIs" dxfId="668" priority="574" operator="equal">
      <formula>0</formula>
    </cfRule>
  </conditionalFormatting>
  <conditionalFormatting sqref="CH125:CI129">
    <cfRule type="cellIs" dxfId="667" priority="572" operator="notEqual">
      <formula>#REF!</formula>
    </cfRule>
  </conditionalFormatting>
  <conditionalFormatting sqref="CH5:CH14 CH97:CH122 CH16:CH82 CH84:CH95">
    <cfRule type="cellIs" dxfId="666" priority="571" operator="notEqual">
      <formula>#REF!</formula>
    </cfRule>
  </conditionalFormatting>
  <conditionalFormatting sqref="CH5:CH14 CH97:CH122 CH16:CH82 CH84:CH95">
    <cfRule type="cellIs" dxfId="665" priority="569" operator="notEqual">
      <formula>#REF!</formula>
    </cfRule>
    <cfRule type="cellIs" dxfId="664" priority="570" operator="equal">
      <formula>0</formula>
    </cfRule>
  </conditionalFormatting>
  <conditionalFormatting sqref="CH5:CH14 CH97:CH122 CH16:CH82 CH84:CH95">
    <cfRule type="cellIs" dxfId="663" priority="568" operator="greaterThan">
      <formula>0</formula>
    </cfRule>
  </conditionalFormatting>
  <conditionalFormatting sqref="CJ3">
    <cfRule type="cellIs" dxfId="662" priority="564" operator="equal">
      <formula>0</formula>
    </cfRule>
  </conditionalFormatting>
  <conditionalFormatting sqref="CJ123:CK123 CJ130:CK133 CJ138:CK321">
    <cfRule type="cellIs" dxfId="661" priority="560" operator="notEqual">
      <formula>#REF!</formula>
    </cfRule>
  </conditionalFormatting>
  <conditionalFormatting sqref="CJ124">
    <cfRule type="cellIs" dxfId="660" priority="532" operator="notEqual">
      <formula>#REF!</formula>
    </cfRule>
  </conditionalFormatting>
  <conditionalFormatting sqref="CJ4">
    <cfRule type="cellIs" dxfId="659" priority="531" operator="equal">
      <formula>0</formula>
    </cfRule>
  </conditionalFormatting>
  <conditionalFormatting sqref="CJ125:CK129">
    <cfRule type="cellIs" dxfId="658" priority="530" operator="notEqual">
      <formula>#REF!</formula>
    </cfRule>
  </conditionalFormatting>
  <conditionalFormatting sqref="CJ5:CJ14 CJ97:CJ122 CJ16:CJ82 CJ84:CJ95">
    <cfRule type="cellIs" dxfId="657" priority="529" operator="notEqual">
      <formula>#REF!</formula>
    </cfRule>
  </conditionalFormatting>
  <conditionalFormatting sqref="CJ5:CJ14 CJ97:CJ122 CJ16:CJ82 CJ84:CJ95">
    <cfRule type="cellIs" dxfId="656" priority="527" operator="notEqual">
      <formula>#REF!</formula>
    </cfRule>
    <cfRule type="cellIs" dxfId="655" priority="528" operator="equal">
      <formula>0</formula>
    </cfRule>
  </conditionalFormatting>
  <conditionalFormatting sqref="CJ5:CJ14 CJ97:CJ122 CJ16:CJ82 CJ84:CJ95">
    <cfRule type="cellIs" dxfId="654" priority="526" operator="greaterThan">
      <formula>0</formula>
    </cfRule>
  </conditionalFormatting>
  <conditionalFormatting sqref="CK88:CK95 CK97:CK98">
    <cfRule type="cellIs" dxfId="653" priority="525" operator="equal">
      <formula>0</formula>
    </cfRule>
  </conditionalFormatting>
  <conditionalFormatting sqref="CK88:CK95 CK97:CK98">
    <cfRule type="cellIs" dxfId="652" priority="524" operator="notEqual">
      <formula>#REF!</formula>
    </cfRule>
  </conditionalFormatting>
  <conditionalFormatting sqref="CK109:CK114">
    <cfRule type="cellIs" dxfId="651" priority="507" operator="notEqual">
      <formula>#REF!</formula>
    </cfRule>
  </conditionalFormatting>
  <conditionalFormatting sqref="CK116:CK122 CK22:CK24 CK35 CK33 CK38:CK41 CK43:CK47 CK50:CK57 CK100:CK104 CK107:CK108">
    <cfRule type="cellIs" dxfId="650" priority="523" operator="equal">
      <formula>0</formula>
    </cfRule>
  </conditionalFormatting>
  <conditionalFormatting sqref="CK66">
    <cfRule type="cellIs" dxfId="649" priority="504" operator="equal">
      <formula>0</formula>
    </cfRule>
  </conditionalFormatting>
  <conditionalFormatting sqref="CK6 CK8:CK14 CK16:CK18">
    <cfRule type="cellIs" dxfId="648" priority="521" operator="notEqual">
      <formula>#REF!</formula>
    </cfRule>
    <cfRule type="cellIs" dxfId="647" priority="522" operator="equal">
      <formula>0</formula>
    </cfRule>
  </conditionalFormatting>
  <conditionalFormatting sqref="CK20 CK25:CK30">
    <cfRule type="cellIs" dxfId="646" priority="520" operator="equal">
      <formula>0</formula>
    </cfRule>
  </conditionalFormatting>
  <conditionalFormatting sqref="CK36:CK37 CK42 CK61 CK64 CK87 CK99 CK106 CK115 CK6 CK8:CK14 CK25:CK31 CK16:CK20">
    <cfRule type="cellIs" dxfId="645" priority="519" operator="notEqual">
      <formula>#REF!</formula>
    </cfRule>
  </conditionalFormatting>
  <conditionalFormatting sqref="CK62">
    <cfRule type="cellIs" dxfId="644" priority="511" operator="equal">
      <formula>0</formula>
    </cfRule>
  </conditionalFormatting>
  <conditionalFormatting sqref="CK32">
    <cfRule type="cellIs" dxfId="643" priority="518" operator="equal">
      <formula>0</formula>
    </cfRule>
  </conditionalFormatting>
  <conditionalFormatting sqref="CK34">
    <cfRule type="cellIs" dxfId="642" priority="517" operator="equal">
      <formula>0</formula>
    </cfRule>
  </conditionalFormatting>
  <conditionalFormatting sqref="CK67:CK78">
    <cfRule type="cellIs" dxfId="641" priority="516" operator="equal">
      <formula>0</formula>
    </cfRule>
  </conditionalFormatting>
  <conditionalFormatting sqref="CK86">
    <cfRule type="cellIs" dxfId="640" priority="515" operator="equal">
      <formula>0</formula>
    </cfRule>
  </conditionalFormatting>
  <conditionalFormatting sqref="CK67:CK78">
    <cfRule type="cellIs" dxfId="639" priority="514" operator="notEqual">
      <formula>#REF!</formula>
    </cfRule>
  </conditionalFormatting>
  <conditionalFormatting sqref="CK86">
    <cfRule type="cellIs" dxfId="638" priority="513" operator="notEqual">
      <formula>#REF!</formula>
    </cfRule>
  </conditionalFormatting>
  <conditionalFormatting sqref="CK116:CK122">
    <cfRule type="cellIs" dxfId="637" priority="512" operator="notEqual">
      <formula>#REF!</formula>
    </cfRule>
  </conditionalFormatting>
  <conditionalFormatting sqref="CK65">
    <cfRule type="cellIs" dxfId="636" priority="503" operator="equal">
      <formula>0</formula>
    </cfRule>
  </conditionalFormatting>
  <conditionalFormatting sqref="CK49 CK58:CK60">
    <cfRule type="cellIs" dxfId="635" priority="510" operator="equal">
      <formula>0</formula>
    </cfRule>
  </conditionalFormatting>
  <conditionalFormatting sqref="CK49 CK58:CK60">
    <cfRule type="cellIs" dxfId="634" priority="509" operator="notEqual">
      <formula>#REF!</formula>
    </cfRule>
  </conditionalFormatting>
  <conditionalFormatting sqref="CK109:CK114">
    <cfRule type="cellIs" dxfId="633" priority="508" operator="equal">
      <formula>0</formula>
    </cfRule>
  </conditionalFormatting>
  <conditionalFormatting sqref="CK79">
    <cfRule type="cellIs" dxfId="632" priority="506" operator="equal">
      <formula>0</formula>
    </cfRule>
  </conditionalFormatting>
  <conditionalFormatting sqref="CK80">
    <cfRule type="cellIs" dxfId="631" priority="505" operator="equal">
      <formula>0</formula>
    </cfRule>
  </conditionalFormatting>
  <conditionalFormatting sqref="CK84">
    <cfRule type="cellIs" dxfId="630" priority="502" operator="equal">
      <formula>0</formula>
    </cfRule>
  </conditionalFormatting>
  <conditionalFormatting sqref="CK85">
    <cfRule type="cellIs" dxfId="629" priority="501" operator="equal">
      <formula>0</formula>
    </cfRule>
  </conditionalFormatting>
  <conditionalFormatting sqref="CK81">
    <cfRule type="cellIs" dxfId="628" priority="500" operator="equal">
      <formula>0</formula>
    </cfRule>
  </conditionalFormatting>
  <conditionalFormatting sqref="CK82">
    <cfRule type="cellIs" dxfId="627" priority="499" operator="equal">
      <formula>0</formula>
    </cfRule>
  </conditionalFormatting>
  <conditionalFormatting sqref="CK4">
    <cfRule type="cellIs" dxfId="626" priority="498" operator="equal">
      <formula>0</formula>
    </cfRule>
  </conditionalFormatting>
  <conditionalFormatting sqref="CK5">
    <cfRule type="cellIs" dxfId="625" priority="497" operator="equal">
      <formula>0</formula>
    </cfRule>
  </conditionalFormatting>
  <conditionalFormatting sqref="CK7">
    <cfRule type="cellIs" dxfId="624" priority="496" operator="equal">
      <formula>0</formula>
    </cfRule>
  </conditionalFormatting>
  <conditionalFormatting sqref="CK21">
    <cfRule type="cellIs" dxfId="623" priority="495" operator="equal">
      <formula>0</formula>
    </cfRule>
  </conditionalFormatting>
  <conditionalFormatting sqref="CK105">
    <cfRule type="cellIs" dxfId="622" priority="494" operator="equal">
      <formula>0</formula>
    </cfRule>
  </conditionalFormatting>
  <conditionalFormatting sqref="CK48">
    <cfRule type="cellIs" dxfId="621" priority="492" operator="equal">
      <formula>0</formula>
    </cfRule>
  </conditionalFormatting>
  <conditionalFormatting sqref="CK63">
    <cfRule type="cellIs" dxfId="620" priority="493" operator="equal">
      <formula>0</formula>
    </cfRule>
  </conditionalFormatting>
  <conditionalFormatting sqref="BK5:BK14 BK97:BK122 BK16:BK82 BK84:BK95">
    <cfRule type="cellIs" dxfId="619" priority="491" operator="equal">
      <formula>0</formula>
    </cfRule>
  </conditionalFormatting>
  <conditionalFormatting sqref="BK4">
    <cfRule type="cellIs" dxfId="618" priority="490" operator="equal">
      <formula>0</formula>
    </cfRule>
  </conditionalFormatting>
  <conditionalFormatting sqref="B122">
    <cfRule type="cellIs" dxfId="617" priority="489" operator="equal">
      <formula>0</formula>
    </cfRule>
  </conditionalFormatting>
  <conditionalFormatting sqref="L39">
    <cfRule type="cellIs" dxfId="616" priority="488" operator="equal">
      <formula>0</formula>
    </cfRule>
  </conditionalFormatting>
  <conditionalFormatting sqref="R39">
    <cfRule type="cellIs" dxfId="615" priority="487" operator="equal">
      <formula>0</formula>
    </cfRule>
  </conditionalFormatting>
  <conditionalFormatting sqref="X39">
    <cfRule type="cellIs" dxfId="614" priority="486" operator="equal">
      <formula>0</formula>
    </cfRule>
  </conditionalFormatting>
  <conditionalFormatting sqref="AD39">
    <cfRule type="cellIs" dxfId="613" priority="485" operator="equal">
      <formula>0</formula>
    </cfRule>
  </conditionalFormatting>
  <conditionalFormatting sqref="AJ39">
    <cfRule type="cellIs" dxfId="612" priority="484" operator="equal">
      <formula>0</formula>
    </cfRule>
  </conditionalFormatting>
  <conditionalFormatting sqref="AP39">
    <cfRule type="cellIs" dxfId="611" priority="483" operator="equal">
      <formula>0</formula>
    </cfRule>
  </conditionalFormatting>
  <conditionalFormatting sqref="AV39">
    <cfRule type="cellIs" dxfId="610" priority="482" operator="equal">
      <formula>0</formula>
    </cfRule>
  </conditionalFormatting>
  <conditionalFormatting sqref="BB39">
    <cfRule type="cellIs" dxfId="609" priority="481" operator="equal">
      <formula>0</formula>
    </cfRule>
  </conditionalFormatting>
  <conditionalFormatting sqref="BH39">
    <cfRule type="cellIs" dxfId="608" priority="480" operator="equal">
      <formula>0</formula>
    </cfRule>
  </conditionalFormatting>
  <conditionalFormatting sqref="BO39">
    <cfRule type="cellIs" dxfId="607" priority="479" operator="equal">
      <formula>0</formula>
    </cfRule>
  </conditionalFormatting>
  <conditionalFormatting sqref="BU39">
    <cfRule type="cellIs" dxfId="606" priority="478" operator="equal">
      <formula>0</formula>
    </cfRule>
  </conditionalFormatting>
  <conditionalFormatting sqref="CA39">
    <cfRule type="cellIs" dxfId="605" priority="477" operator="equal">
      <formula>0</formula>
    </cfRule>
  </conditionalFormatting>
  <conditionalFormatting sqref="R48">
    <cfRule type="cellIs" dxfId="604" priority="476" operator="equal">
      <formula>0</formula>
    </cfRule>
  </conditionalFormatting>
  <conditionalFormatting sqref="X48">
    <cfRule type="cellIs" dxfId="603" priority="475" operator="equal">
      <formula>0</formula>
    </cfRule>
  </conditionalFormatting>
  <conditionalFormatting sqref="AD48">
    <cfRule type="cellIs" dxfId="602" priority="474" operator="equal">
      <formula>0</formula>
    </cfRule>
  </conditionalFormatting>
  <conditionalFormatting sqref="AJ48">
    <cfRule type="cellIs" dxfId="601" priority="473" operator="equal">
      <formula>0</formula>
    </cfRule>
  </conditionalFormatting>
  <conditionalFormatting sqref="AP48">
    <cfRule type="cellIs" dxfId="600" priority="472" operator="equal">
      <formula>0</formula>
    </cfRule>
  </conditionalFormatting>
  <conditionalFormatting sqref="AV48">
    <cfRule type="cellIs" dxfId="599" priority="471" operator="equal">
      <formula>0</formula>
    </cfRule>
  </conditionalFormatting>
  <conditionalFormatting sqref="BB48">
    <cfRule type="cellIs" dxfId="598" priority="470" operator="equal">
      <formula>0</formula>
    </cfRule>
  </conditionalFormatting>
  <conditionalFormatting sqref="BH48">
    <cfRule type="cellIs" dxfId="597" priority="469" operator="equal">
      <formula>0</formula>
    </cfRule>
  </conditionalFormatting>
  <conditionalFormatting sqref="BO48">
    <cfRule type="cellIs" dxfId="596" priority="468" operator="equal">
      <formula>0</formula>
    </cfRule>
  </conditionalFormatting>
  <conditionalFormatting sqref="BU48">
    <cfRule type="cellIs" dxfId="595" priority="467" operator="equal">
      <formula>0</formula>
    </cfRule>
  </conditionalFormatting>
  <conditionalFormatting sqref="CA48">
    <cfRule type="cellIs" dxfId="594" priority="466" operator="equal">
      <formula>0</formula>
    </cfRule>
  </conditionalFormatting>
  <conditionalFormatting sqref="B96">
    <cfRule type="cellIs" dxfId="593" priority="396" operator="equal">
      <formula>0</formula>
    </cfRule>
  </conditionalFormatting>
  <conditionalFormatting sqref="A96">
    <cfRule type="cellIs" dxfId="592" priority="395" operator="equal">
      <formula>0</formula>
    </cfRule>
  </conditionalFormatting>
  <conditionalFormatting sqref="C96:D96 F96:H96 R96:T96 L96:N96 X96:Z96 AD96:AF96 AJ96:AL96 AP96:AR96 AV96:AX96 BB96:BD96 BH96:BJ96 BO96:BQ96 BU96:BW96 CA96:CC96">
    <cfRule type="cellIs" dxfId="591" priority="463" operator="equal">
      <formula>0</formula>
    </cfRule>
  </conditionalFormatting>
  <conditionalFormatting sqref="K96 Q96">
    <cfRule type="cellIs" dxfId="590" priority="462" operator="notEqual">
      <formula>#REF!</formula>
    </cfRule>
  </conditionalFormatting>
  <conditionalFormatting sqref="F96 L96 AD96 AJ96 AP96 AV96 BB96 BH96 BO96 BU96 CA96">
    <cfRule type="cellIs" dxfId="589" priority="461" operator="notEqual">
      <formula>#REF!</formula>
    </cfRule>
  </conditionalFormatting>
  <conditionalFormatting sqref="I96 O96 U96 AA96 AG96 AM96 AS96 AY96 BE96 BL96 BR96 BX96 CD96">
    <cfRule type="cellIs" dxfId="588" priority="456" operator="equal">
      <formula>0</formula>
    </cfRule>
  </conditionalFormatting>
  <conditionalFormatting sqref="K96 Q96">
    <cfRule type="cellIs" dxfId="587" priority="458" operator="notEqual">
      <formula>#REF!</formula>
    </cfRule>
    <cfRule type="cellIs" dxfId="586" priority="459" operator="equal">
      <formula>0</formula>
    </cfRule>
  </conditionalFormatting>
  <conditionalFormatting sqref="R96 X96">
    <cfRule type="cellIs" dxfId="585" priority="457" operator="notEqual">
      <formula>#REF!</formula>
    </cfRule>
  </conditionalFormatting>
  <conditionalFormatting sqref="I96 O96 U96 AA96 AG96 AM96 AS96 AY96 BE96 BL96 BR96 BX96 CD96">
    <cfRule type="expression" dxfId="584" priority="460">
      <formula>M96&gt;I96</formula>
    </cfRule>
  </conditionalFormatting>
  <conditionalFormatting sqref="K96">
    <cfRule type="cellIs" dxfId="583" priority="455" operator="greaterThan">
      <formula>0</formula>
    </cfRule>
  </conditionalFormatting>
  <conditionalFormatting sqref="Q96">
    <cfRule type="cellIs" dxfId="582" priority="454" operator="greaterThan">
      <formula>0</formula>
    </cfRule>
  </conditionalFormatting>
  <conditionalFormatting sqref="W96">
    <cfRule type="cellIs" dxfId="581" priority="453" operator="notEqual">
      <formula>#REF!</formula>
    </cfRule>
  </conditionalFormatting>
  <conditionalFormatting sqref="W96">
    <cfRule type="cellIs" dxfId="580" priority="451" operator="notEqual">
      <formula>#REF!</formula>
    </cfRule>
    <cfRule type="cellIs" dxfId="579" priority="452" operator="equal">
      <formula>0</formula>
    </cfRule>
  </conditionalFormatting>
  <conditionalFormatting sqref="W96">
    <cfRule type="cellIs" dxfId="578" priority="450" operator="greaterThan">
      <formula>0</formula>
    </cfRule>
  </conditionalFormatting>
  <conditionalFormatting sqref="AC96">
    <cfRule type="cellIs" dxfId="577" priority="449" operator="notEqual">
      <formula>#REF!</formula>
    </cfRule>
  </conditionalFormatting>
  <conditionalFormatting sqref="AC96">
    <cfRule type="cellIs" dxfId="576" priority="447" operator="notEqual">
      <formula>#REF!</formula>
    </cfRule>
    <cfRule type="cellIs" dxfId="575" priority="448" operator="equal">
      <formula>0</formula>
    </cfRule>
  </conditionalFormatting>
  <conditionalFormatting sqref="AC96">
    <cfRule type="cellIs" dxfId="574" priority="446" operator="greaterThan">
      <formula>0</formula>
    </cfRule>
  </conditionalFormatting>
  <conditionalFormatting sqref="AI96">
    <cfRule type="cellIs" dxfId="573" priority="445" operator="notEqual">
      <formula>#REF!</formula>
    </cfRule>
  </conditionalFormatting>
  <conditionalFormatting sqref="AI96">
    <cfRule type="cellIs" dxfId="572" priority="443" operator="notEqual">
      <formula>#REF!</formula>
    </cfRule>
    <cfRule type="cellIs" dxfId="571" priority="444" operator="equal">
      <formula>0</formula>
    </cfRule>
  </conditionalFormatting>
  <conditionalFormatting sqref="AI96">
    <cfRule type="cellIs" dxfId="570" priority="442" operator="greaterThan">
      <formula>0</formula>
    </cfRule>
  </conditionalFormatting>
  <conditionalFormatting sqref="AO96">
    <cfRule type="cellIs" dxfId="569" priority="441" operator="notEqual">
      <formula>#REF!</formula>
    </cfRule>
  </conditionalFormatting>
  <conditionalFormatting sqref="AO96">
    <cfRule type="cellIs" dxfId="568" priority="439" operator="notEqual">
      <formula>#REF!</formula>
    </cfRule>
    <cfRule type="cellIs" dxfId="567" priority="440" operator="equal">
      <formula>0</formula>
    </cfRule>
  </conditionalFormatting>
  <conditionalFormatting sqref="AO96">
    <cfRule type="cellIs" dxfId="566" priority="438" operator="greaterThan">
      <formula>0</formula>
    </cfRule>
  </conditionalFormatting>
  <conditionalFormatting sqref="AU96">
    <cfRule type="cellIs" dxfId="565" priority="437" operator="notEqual">
      <formula>#REF!</formula>
    </cfRule>
  </conditionalFormatting>
  <conditionalFormatting sqref="AU96">
    <cfRule type="cellIs" dxfId="564" priority="435" operator="notEqual">
      <formula>#REF!</formula>
    </cfRule>
    <cfRule type="cellIs" dxfId="563" priority="436" operator="equal">
      <formula>0</formula>
    </cfRule>
  </conditionalFormatting>
  <conditionalFormatting sqref="AU96">
    <cfRule type="cellIs" dxfId="562" priority="434" operator="greaterThan">
      <formula>0</formula>
    </cfRule>
  </conditionalFormatting>
  <conditionalFormatting sqref="BA96">
    <cfRule type="cellIs" dxfId="561" priority="433" operator="notEqual">
      <formula>#REF!</formula>
    </cfRule>
  </conditionalFormatting>
  <conditionalFormatting sqref="BA96">
    <cfRule type="cellIs" dxfId="560" priority="431" operator="notEqual">
      <formula>#REF!</formula>
    </cfRule>
    <cfRule type="cellIs" dxfId="559" priority="432" operator="equal">
      <formula>0</formula>
    </cfRule>
  </conditionalFormatting>
  <conditionalFormatting sqref="BA96">
    <cfRule type="cellIs" dxfId="558" priority="430" operator="greaterThan">
      <formula>0</formula>
    </cfRule>
  </conditionalFormatting>
  <conditionalFormatting sqref="BG96">
    <cfRule type="cellIs" dxfId="557" priority="429" operator="notEqual">
      <formula>#REF!</formula>
    </cfRule>
  </conditionalFormatting>
  <conditionalFormatting sqref="BG96">
    <cfRule type="cellIs" dxfId="556" priority="427" operator="notEqual">
      <formula>#REF!</formula>
    </cfRule>
    <cfRule type="cellIs" dxfId="555" priority="428" operator="equal">
      <formula>0</formula>
    </cfRule>
  </conditionalFormatting>
  <conditionalFormatting sqref="BG96">
    <cfRule type="cellIs" dxfId="554" priority="426" operator="greaterThan">
      <formula>0</formula>
    </cfRule>
  </conditionalFormatting>
  <conditionalFormatting sqref="BN96">
    <cfRule type="cellIs" dxfId="553" priority="425" operator="notEqual">
      <formula>#REF!</formula>
    </cfRule>
  </conditionalFormatting>
  <conditionalFormatting sqref="BN96">
    <cfRule type="cellIs" dxfId="552" priority="423" operator="notEqual">
      <formula>#REF!</formula>
    </cfRule>
    <cfRule type="cellIs" dxfId="551" priority="424" operator="equal">
      <formula>0</formula>
    </cfRule>
  </conditionalFormatting>
  <conditionalFormatting sqref="BN96">
    <cfRule type="cellIs" dxfId="550" priority="422" operator="greaterThan">
      <formula>0</formula>
    </cfRule>
  </conditionalFormatting>
  <conditionalFormatting sqref="BT96">
    <cfRule type="cellIs" dxfId="549" priority="421" operator="notEqual">
      <formula>#REF!</formula>
    </cfRule>
  </conditionalFormatting>
  <conditionalFormatting sqref="BT96">
    <cfRule type="cellIs" dxfId="548" priority="419" operator="notEqual">
      <formula>#REF!</formula>
    </cfRule>
    <cfRule type="cellIs" dxfId="547" priority="420" operator="equal">
      <formula>0</formula>
    </cfRule>
  </conditionalFormatting>
  <conditionalFormatting sqref="BT96">
    <cfRule type="cellIs" dxfId="546" priority="418" operator="greaterThan">
      <formula>0</formula>
    </cfRule>
  </conditionalFormatting>
  <conditionalFormatting sqref="BZ96">
    <cfRule type="cellIs" dxfId="545" priority="417" operator="notEqual">
      <formula>#REF!</formula>
    </cfRule>
  </conditionalFormatting>
  <conditionalFormatting sqref="BZ96">
    <cfRule type="cellIs" dxfId="544" priority="415" operator="notEqual">
      <formula>#REF!</formula>
    </cfRule>
    <cfRule type="cellIs" dxfId="543" priority="416" operator="equal">
      <formula>0</formula>
    </cfRule>
  </conditionalFormatting>
  <conditionalFormatting sqref="BZ96">
    <cfRule type="cellIs" dxfId="542" priority="414" operator="greaterThan">
      <formula>0</formula>
    </cfRule>
  </conditionalFormatting>
  <conditionalFormatting sqref="E96">
    <cfRule type="cellIs" dxfId="541" priority="413" operator="notEqual">
      <formula>#REF!</formula>
    </cfRule>
  </conditionalFormatting>
  <conditionalFormatting sqref="E96">
    <cfRule type="cellIs" dxfId="540" priority="411" operator="notEqual">
      <formula>#REF!</formula>
    </cfRule>
    <cfRule type="cellIs" dxfId="539" priority="412" operator="equal">
      <formula>0</formula>
    </cfRule>
  </conditionalFormatting>
  <conditionalFormatting sqref="E96">
    <cfRule type="cellIs" dxfId="538" priority="410" operator="greaterThan">
      <formula>0</formula>
    </cfRule>
  </conditionalFormatting>
  <conditionalFormatting sqref="CI96">
    <cfRule type="cellIs" dxfId="537" priority="409" operator="equal">
      <formula>0</formula>
    </cfRule>
  </conditionalFormatting>
  <conditionalFormatting sqref="CI96">
    <cfRule type="cellIs" dxfId="536" priority="408" operator="notEqual">
      <formula>#REF!</formula>
    </cfRule>
  </conditionalFormatting>
  <conditionalFormatting sqref="CH96">
    <cfRule type="cellIs" dxfId="535" priority="407" operator="notEqual">
      <formula>#REF!</formula>
    </cfRule>
  </conditionalFormatting>
  <conditionalFormatting sqref="CH96">
    <cfRule type="cellIs" dxfId="534" priority="405" operator="notEqual">
      <formula>#REF!</formula>
    </cfRule>
    <cfRule type="cellIs" dxfId="533" priority="406" operator="equal">
      <formula>0</formula>
    </cfRule>
  </conditionalFormatting>
  <conditionalFormatting sqref="CH96">
    <cfRule type="cellIs" dxfId="532" priority="404" operator="greaterThan">
      <formula>0</formula>
    </cfRule>
  </conditionalFormatting>
  <conditionalFormatting sqref="CJ96">
    <cfRule type="cellIs" dxfId="531" priority="403" operator="notEqual">
      <formula>#REF!</formula>
    </cfRule>
  </conditionalFormatting>
  <conditionalFormatting sqref="CJ96">
    <cfRule type="cellIs" dxfId="530" priority="401" operator="notEqual">
      <formula>#REF!</formula>
    </cfRule>
    <cfRule type="cellIs" dxfId="529" priority="402" operator="equal">
      <formula>0</formula>
    </cfRule>
  </conditionalFormatting>
  <conditionalFormatting sqref="CJ96">
    <cfRule type="cellIs" dxfId="528" priority="400" operator="greaterThan">
      <formula>0</formula>
    </cfRule>
  </conditionalFormatting>
  <conditionalFormatting sqref="CK96">
    <cfRule type="cellIs" dxfId="527" priority="399" operator="equal">
      <formula>0</formula>
    </cfRule>
  </conditionalFormatting>
  <conditionalFormatting sqref="CK96">
    <cfRule type="cellIs" dxfId="526" priority="398" operator="notEqual">
      <formula>#REF!</formula>
    </cfRule>
  </conditionalFormatting>
  <conditionalFormatting sqref="BK96">
    <cfRule type="cellIs" dxfId="525" priority="397" operator="equal">
      <formula>0</formula>
    </cfRule>
  </conditionalFormatting>
  <conditionalFormatting sqref="A60">
    <cfRule type="cellIs" dxfId="524" priority="394" operator="equal">
      <formula>0</formula>
    </cfRule>
  </conditionalFormatting>
  <conditionalFormatting sqref="F60">
    <cfRule type="cellIs" dxfId="523" priority="393" operator="equal">
      <formula>0</formula>
    </cfRule>
  </conditionalFormatting>
  <conditionalFormatting sqref="L60">
    <cfRule type="cellIs" dxfId="522" priority="392" operator="equal">
      <formula>0</formula>
    </cfRule>
  </conditionalFormatting>
  <conditionalFormatting sqref="R60">
    <cfRule type="cellIs" dxfId="521" priority="391" operator="equal">
      <formula>0</formula>
    </cfRule>
  </conditionalFormatting>
  <conditionalFormatting sqref="X60">
    <cfRule type="cellIs" dxfId="520" priority="390" operator="equal">
      <formula>0</formula>
    </cfRule>
  </conditionalFormatting>
  <conditionalFormatting sqref="AD60">
    <cfRule type="cellIs" dxfId="519" priority="389" operator="equal">
      <formula>0</formula>
    </cfRule>
  </conditionalFormatting>
  <conditionalFormatting sqref="AJ60">
    <cfRule type="cellIs" dxfId="518" priority="388" operator="equal">
      <formula>0</formula>
    </cfRule>
  </conditionalFormatting>
  <conditionalFormatting sqref="AP60">
    <cfRule type="cellIs" dxfId="517" priority="387" operator="equal">
      <formula>0</formula>
    </cfRule>
  </conditionalFormatting>
  <conditionalFormatting sqref="AV60">
    <cfRule type="cellIs" dxfId="516" priority="386" operator="equal">
      <formula>0</formula>
    </cfRule>
  </conditionalFormatting>
  <conditionalFormatting sqref="BB60">
    <cfRule type="cellIs" dxfId="515" priority="385" operator="equal">
      <formula>0</formula>
    </cfRule>
  </conditionalFormatting>
  <conditionalFormatting sqref="BH60">
    <cfRule type="cellIs" dxfId="514" priority="384" operator="equal">
      <formula>0</formula>
    </cfRule>
  </conditionalFormatting>
  <conditionalFormatting sqref="BO60">
    <cfRule type="cellIs" dxfId="513" priority="383" operator="equal">
      <formula>0</formula>
    </cfRule>
  </conditionalFormatting>
  <conditionalFormatting sqref="BU60">
    <cfRule type="cellIs" dxfId="512" priority="382" operator="equal">
      <formula>0</formula>
    </cfRule>
  </conditionalFormatting>
  <conditionalFormatting sqref="CA60">
    <cfRule type="cellIs" dxfId="511" priority="381" operator="equal">
      <formula>0</formula>
    </cfRule>
  </conditionalFormatting>
  <conditionalFormatting sqref="F98">
    <cfRule type="cellIs" dxfId="510" priority="380" operator="equal">
      <formula>0</formula>
    </cfRule>
  </conditionalFormatting>
  <conditionalFormatting sqref="F98">
    <cfRule type="cellIs" dxfId="509" priority="379" operator="notEqual">
      <formula>#REF!</formula>
    </cfRule>
  </conditionalFormatting>
  <conditionalFormatting sqref="R98">
    <cfRule type="cellIs" dxfId="508" priority="378" operator="notEqual">
      <formula>#REF!</formula>
    </cfRule>
  </conditionalFormatting>
  <conditionalFormatting sqref="X98">
    <cfRule type="cellIs" dxfId="507" priority="377" operator="notEqual">
      <formula>#REF!</formula>
    </cfRule>
  </conditionalFormatting>
  <conditionalFormatting sqref="A98">
    <cfRule type="cellIs" dxfId="506" priority="376" operator="equal">
      <formula>0</formula>
    </cfRule>
  </conditionalFormatting>
  <conditionalFormatting sqref="A137">
    <cfRule type="cellIs" dxfId="505" priority="372" operator="equal">
      <formula>0</formula>
    </cfRule>
  </conditionalFormatting>
  <conditionalFormatting sqref="A135:A136">
    <cfRule type="cellIs" dxfId="504" priority="371" operator="equal">
      <formula>0</formula>
    </cfRule>
  </conditionalFormatting>
  <conditionalFormatting sqref="K135:K136">
    <cfRule type="cellIs" dxfId="503" priority="368" operator="notEqual">
      <formula>#REF!</formula>
    </cfRule>
  </conditionalFormatting>
  <conditionalFormatting sqref="K134">
    <cfRule type="cellIs" dxfId="502" priority="370" operator="notEqual">
      <formula>#REF!</formula>
    </cfRule>
  </conditionalFormatting>
  <conditionalFormatting sqref="Q136">
    <cfRule type="cellIs" dxfId="501" priority="365" operator="notEqual">
      <formula>#REF!</formula>
    </cfRule>
  </conditionalFormatting>
  <conditionalFormatting sqref="Q134">
    <cfRule type="cellIs" dxfId="500" priority="367" operator="notEqual">
      <formula>#REF!</formula>
    </cfRule>
  </conditionalFormatting>
  <conditionalFormatting sqref="W136">
    <cfRule type="cellIs" dxfId="499" priority="362" operator="notEqual">
      <formula>#REF!</formula>
    </cfRule>
  </conditionalFormatting>
  <conditionalFormatting sqref="W134">
    <cfRule type="cellIs" dxfId="498" priority="364" operator="notEqual">
      <formula>#REF!</formula>
    </cfRule>
  </conditionalFormatting>
  <conditionalFormatting sqref="AC136">
    <cfRule type="cellIs" dxfId="497" priority="359" operator="notEqual">
      <formula>#REF!</formula>
    </cfRule>
  </conditionalFormatting>
  <conditionalFormatting sqref="AC134">
    <cfRule type="cellIs" dxfId="496" priority="361" operator="notEqual">
      <formula>#REF!</formula>
    </cfRule>
  </conditionalFormatting>
  <conditionalFormatting sqref="AI136">
    <cfRule type="cellIs" dxfId="495" priority="356" operator="notEqual">
      <formula>#REF!</formula>
    </cfRule>
  </conditionalFormatting>
  <conditionalFormatting sqref="AI134">
    <cfRule type="cellIs" dxfId="494" priority="358" operator="notEqual">
      <formula>#REF!</formula>
    </cfRule>
  </conditionalFormatting>
  <conditionalFormatting sqref="AO136">
    <cfRule type="cellIs" dxfId="493" priority="353" operator="notEqual">
      <formula>#REF!</formula>
    </cfRule>
  </conditionalFormatting>
  <conditionalFormatting sqref="AO134">
    <cfRule type="cellIs" dxfId="492" priority="355" operator="notEqual">
      <formula>#REF!</formula>
    </cfRule>
  </conditionalFormatting>
  <conditionalFormatting sqref="AU136">
    <cfRule type="cellIs" dxfId="491" priority="350" operator="notEqual">
      <formula>#REF!</formula>
    </cfRule>
  </conditionalFormatting>
  <conditionalFormatting sqref="AU134">
    <cfRule type="cellIs" dxfId="490" priority="352" operator="notEqual">
      <formula>#REF!</formula>
    </cfRule>
  </conditionalFormatting>
  <conditionalFormatting sqref="BA136">
    <cfRule type="cellIs" dxfId="489" priority="347" operator="notEqual">
      <formula>#REF!</formula>
    </cfRule>
  </conditionalFormatting>
  <conditionalFormatting sqref="BA134">
    <cfRule type="cellIs" dxfId="488" priority="349" operator="notEqual">
      <formula>#REF!</formula>
    </cfRule>
  </conditionalFormatting>
  <conditionalFormatting sqref="BG135:BG136">
    <cfRule type="cellIs" dxfId="487" priority="344" operator="notEqual">
      <formula>#REF!</formula>
    </cfRule>
  </conditionalFormatting>
  <conditionalFormatting sqref="BG134">
    <cfRule type="cellIs" dxfId="486" priority="346" operator="notEqual">
      <formula>#REF!</formula>
    </cfRule>
  </conditionalFormatting>
  <conditionalFormatting sqref="BT134">
    <cfRule type="cellIs" dxfId="485" priority="340" operator="notEqual">
      <formula>#REF!</formula>
    </cfRule>
  </conditionalFormatting>
  <conditionalFormatting sqref="BZ134">
    <cfRule type="cellIs" dxfId="484" priority="339" operator="notEqual">
      <formula>#REF!</formula>
    </cfRule>
  </conditionalFormatting>
  <conditionalFormatting sqref="CH134">
    <cfRule type="cellIs" dxfId="483" priority="337" operator="notEqual">
      <formula>#REF!</formula>
    </cfRule>
  </conditionalFormatting>
  <conditionalFormatting sqref="CJ134">
    <cfRule type="cellIs" dxfId="482" priority="335" operator="notEqual">
      <formula>#REF!</formula>
    </cfRule>
  </conditionalFormatting>
  <conditionalFormatting sqref="BN137:BN138">
    <cfRule type="cellIs" dxfId="481" priority="317" operator="notEqual">
      <formula>#REF!</formula>
    </cfRule>
  </conditionalFormatting>
  <conditionalFormatting sqref="BN134:BN135 BN139">
    <cfRule type="cellIs" dxfId="480" priority="316" operator="notEqual">
      <formula>#REF!</formula>
    </cfRule>
  </conditionalFormatting>
  <conditionalFormatting sqref="BN136">
    <cfRule type="cellIs" dxfId="479" priority="318" operator="notEqual">
      <formula>#REF!</formula>
    </cfRule>
  </conditionalFormatting>
  <conditionalFormatting sqref="W137">
    <cfRule type="cellIs" dxfId="478" priority="315" operator="notEqual">
      <formula>#REF!</formula>
    </cfRule>
  </conditionalFormatting>
  <conditionalFormatting sqref="AC137">
    <cfRule type="cellIs" dxfId="477" priority="314" operator="notEqual">
      <formula>#REF!</formula>
    </cfRule>
  </conditionalFormatting>
  <conditionalFormatting sqref="AI137">
    <cfRule type="cellIs" dxfId="476" priority="313" operator="notEqual">
      <formula>#REF!</formula>
    </cfRule>
  </conditionalFormatting>
  <conditionalFormatting sqref="AO137">
    <cfRule type="cellIs" dxfId="475" priority="312" operator="notEqual">
      <formula>#REF!</formula>
    </cfRule>
  </conditionalFormatting>
  <conditionalFormatting sqref="AU137">
    <cfRule type="cellIs" dxfId="474" priority="311" operator="notEqual">
      <formula>#REF!</formula>
    </cfRule>
  </conditionalFormatting>
  <conditionalFormatting sqref="BA137">
    <cfRule type="cellIs" dxfId="473" priority="310" operator="notEqual">
      <formula>#REF!</formula>
    </cfRule>
  </conditionalFormatting>
  <conditionalFormatting sqref="R98">
    <cfRule type="cellIs" dxfId="472" priority="309" operator="notEqual">
      <formula>#REF!</formula>
    </cfRule>
  </conditionalFormatting>
  <conditionalFormatting sqref="X98">
    <cfRule type="cellIs" dxfId="471" priority="308" operator="notEqual">
      <formula>#REF!</formula>
    </cfRule>
  </conditionalFormatting>
  <conditionalFormatting sqref="AC98">
    <cfRule type="cellIs" dxfId="470" priority="305" operator="notEqual">
      <formula>#REF!</formula>
    </cfRule>
  </conditionalFormatting>
  <conditionalFormatting sqref="AC98">
    <cfRule type="cellIs" dxfId="469" priority="303" operator="notEqual">
      <formula>#REF!</formula>
    </cfRule>
    <cfRule type="cellIs" dxfId="468" priority="304" operator="equal">
      <formula>0</formula>
    </cfRule>
  </conditionalFormatting>
  <conditionalFormatting sqref="AC98">
    <cfRule type="cellIs" dxfId="467" priority="302" operator="greaterThan">
      <formula>0</formula>
    </cfRule>
  </conditionalFormatting>
  <conditionalFormatting sqref="AD98">
    <cfRule type="cellIs" dxfId="466" priority="301" operator="notEqual">
      <formula>#REF!</formula>
    </cfRule>
  </conditionalFormatting>
  <conditionalFormatting sqref="AD98">
    <cfRule type="cellIs" dxfId="465" priority="300" operator="notEqual">
      <formula>#REF!</formula>
    </cfRule>
  </conditionalFormatting>
  <conditionalFormatting sqref="AD98">
    <cfRule type="cellIs" dxfId="464" priority="299" operator="notEqual">
      <formula>#REF!</formula>
    </cfRule>
  </conditionalFormatting>
  <conditionalFormatting sqref="AJ98">
    <cfRule type="cellIs" dxfId="463" priority="298" operator="notEqual">
      <formula>#REF!</formula>
    </cfRule>
  </conditionalFormatting>
  <conditionalFormatting sqref="AJ98">
    <cfRule type="cellIs" dxfId="462" priority="297" operator="notEqual">
      <formula>#REF!</formula>
    </cfRule>
  </conditionalFormatting>
  <conditionalFormatting sqref="AJ98">
    <cfRule type="cellIs" dxfId="461" priority="296" operator="notEqual">
      <formula>#REF!</formula>
    </cfRule>
  </conditionalFormatting>
  <conditionalFormatting sqref="AP98">
    <cfRule type="cellIs" dxfId="460" priority="295" operator="notEqual">
      <formula>#REF!</formula>
    </cfRule>
  </conditionalFormatting>
  <conditionalFormatting sqref="AP98">
    <cfRule type="cellIs" dxfId="459" priority="294" operator="notEqual">
      <formula>#REF!</formula>
    </cfRule>
  </conditionalFormatting>
  <conditionalFormatting sqref="AP98">
    <cfRule type="cellIs" dxfId="458" priority="293" operator="notEqual">
      <formula>#REF!</formula>
    </cfRule>
  </conditionalFormatting>
  <conditionalFormatting sqref="AV98">
    <cfRule type="cellIs" dxfId="457" priority="292" operator="notEqual">
      <formula>#REF!</formula>
    </cfRule>
  </conditionalFormatting>
  <conditionalFormatting sqref="AV98">
    <cfRule type="cellIs" dxfId="456" priority="291" operator="notEqual">
      <formula>#REF!</formula>
    </cfRule>
  </conditionalFormatting>
  <conditionalFormatting sqref="AV98">
    <cfRule type="cellIs" dxfId="455" priority="290" operator="notEqual">
      <formula>#REF!</formula>
    </cfRule>
  </conditionalFormatting>
  <conditionalFormatting sqref="BB98">
    <cfRule type="cellIs" dxfId="454" priority="289" operator="notEqual">
      <formula>#REF!</formula>
    </cfRule>
  </conditionalFormatting>
  <conditionalFormatting sqref="BB98">
    <cfRule type="cellIs" dxfId="453" priority="288" operator="notEqual">
      <formula>#REF!</formula>
    </cfRule>
  </conditionalFormatting>
  <conditionalFormatting sqref="BB98">
    <cfRule type="cellIs" dxfId="452" priority="287" operator="notEqual">
      <formula>#REF!</formula>
    </cfRule>
  </conditionalFormatting>
  <conditionalFormatting sqref="BH98">
    <cfRule type="cellIs" dxfId="451" priority="286" operator="notEqual">
      <formula>#REF!</formula>
    </cfRule>
  </conditionalFormatting>
  <conditionalFormatting sqref="BH98">
    <cfRule type="cellIs" dxfId="450" priority="285" operator="notEqual">
      <formula>#REF!</formula>
    </cfRule>
  </conditionalFormatting>
  <conditionalFormatting sqref="BH98">
    <cfRule type="cellIs" dxfId="449" priority="284" operator="notEqual">
      <formula>#REF!</formula>
    </cfRule>
  </conditionalFormatting>
  <conditionalFormatting sqref="BO98">
    <cfRule type="cellIs" dxfId="448" priority="283" operator="notEqual">
      <formula>#REF!</formula>
    </cfRule>
  </conditionalFormatting>
  <conditionalFormatting sqref="BO98">
    <cfRule type="cellIs" dxfId="447" priority="282" operator="notEqual">
      <formula>#REF!</formula>
    </cfRule>
  </conditionalFormatting>
  <conditionalFormatting sqref="BO98">
    <cfRule type="cellIs" dxfId="446" priority="281" operator="notEqual">
      <formula>#REF!</formula>
    </cfRule>
  </conditionalFormatting>
  <conditionalFormatting sqref="BU98">
    <cfRule type="cellIs" dxfId="445" priority="280" operator="notEqual">
      <formula>#REF!</formula>
    </cfRule>
  </conditionalFormatting>
  <conditionalFormatting sqref="BU98">
    <cfRule type="cellIs" dxfId="444" priority="279" operator="notEqual">
      <formula>#REF!</formula>
    </cfRule>
  </conditionalFormatting>
  <conditionalFormatting sqref="BU98">
    <cfRule type="cellIs" dxfId="443" priority="278" operator="notEqual">
      <formula>#REF!</formula>
    </cfRule>
  </conditionalFormatting>
  <conditionalFormatting sqref="CA98">
    <cfRule type="cellIs" dxfId="442" priority="277" operator="notEqual">
      <formula>#REF!</formula>
    </cfRule>
  </conditionalFormatting>
  <conditionalFormatting sqref="CA98">
    <cfRule type="cellIs" dxfId="441" priority="276" operator="notEqual">
      <formula>#REF!</formula>
    </cfRule>
  </conditionalFormatting>
  <conditionalFormatting sqref="CA98">
    <cfRule type="cellIs" dxfId="440" priority="275" operator="notEqual">
      <formula>#REF!</formula>
    </cfRule>
  </conditionalFormatting>
  <conditionalFormatting sqref="BO98">
    <cfRule type="cellIs" dxfId="439" priority="274" operator="notEqual">
      <formula>#REF!</formula>
    </cfRule>
  </conditionalFormatting>
  <conditionalFormatting sqref="BO98">
    <cfRule type="cellIs" dxfId="438" priority="273" operator="notEqual">
      <formula>#REF!</formula>
    </cfRule>
  </conditionalFormatting>
  <conditionalFormatting sqref="BO98">
    <cfRule type="cellIs" dxfId="437" priority="272" operator="notEqual">
      <formula>#REF!</formula>
    </cfRule>
  </conditionalFormatting>
  <conditionalFormatting sqref="Q135">
    <cfRule type="cellIs" dxfId="436" priority="271" operator="notEqual">
      <formula>#REF!</formula>
    </cfRule>
  </conditionalFormatting>
  <conditionalFormatting sqref="W135">
    <cfRule type="cellIs" dxfId="435" priority="270" operator="notEqual">
      <formula>#REF!</formula>
    </cfRule>
  </conditionalFormatting>
  <conditionalFormatting sqref="AC135">
    <cfRule type="cellIs" dxfId="434" priority="269" operator="notEqual">
      <formula>#REF!</formula>
    </cfRule>
  </conditionalFormatting>
  <conditionalFormatting sqref="AI135">
    <cfRule type="cellIs" dxfId="433" priority="268" operator="notEqual">
      <formula>#REF!</formula>
    </cfRule>
  </conditionalFormatting>
  <conditionalFormatting sqref="AO135">
    <cfRule type="cellIs" dxfId="432" priority="267" operator="notEqual">
      <formula>#REF!</formula>
    </cfRule>
  </conditionalFormatting>
  <conditionalFormatting sqref="AU135">
    <cfRule type="cellIs" dxfId="431" priority="266" operator="notEqual">
      <formula>#REF!</formula>
    </cfRule>
  </conditionalFormatting>
  <conditionalFormatting sqref="BA135">
    <cfRule type="cellIs" dxfId="430" priority="265" operator="notEqual">
      <formula>#REF!</formula>
    </cfRule>
  </conditionalFormatting>
  <conditionalFormatting sqref="X63">
    <cfRule type="cellIs" dxfId="429" priority="264" operator="equal">
      <formula>0</formula>
    </cfRule>
  </conditionalFormatting>
  <conditionalFormatting sqref="AD63">
    <cfRule type="cellIs" dxfId="428" priority="263" operator="equal">
      <formula>0</formula>
    </cfRule>
  </conditionalFormatting>
  <conditionalFormatting sqref="AJ63">
    <cfRule type="cellIs" dxfId="427" priority="262" operator="equal">
      <formula>0</formula>
    </cfRule>
  </conditionalFormatting>
  <conditionalFormatting sqref="AP63">
    <cfRule type="cellIs" dxfId="426" priority="261" operator="equal">
      <formula>0</formula>
    </cfRule>
  </conditionalFormatting>
  <conditionalFormatting sqref="AV63">
    <cfRule type="cellIs" dxfId="425" priority="260" operator="equal">
      <formula>0</formula>
    </cfRule>
  </conditionalFormatting>
  <conditionalFormatting sqref="BB63">
    <cfRule type="cellIs" dxfId="424" priority="259" operator="equal">
      <formula>0</formula>
    </cfRule>
  </conditionalFormatting>
  <conditionalFormatting sqref="BH63">
    <cfRule type="cellIs" dxfId="423" priority="258" operator="equal">
      <formula>0</formula>
    </cfRule>
  </conditionalFormatting>
  <conditionalFormatting sqref="BO63">
    <cfRule type="cellIs" dxfId="422" priority="257" operator="equal">
      <formula>0</formula>
    </cfRule>
  </conditionalFormatting>
  <conditionalFormatting sqref="BU63">
    <cfRule type="cellIs" dxfId="421" priority="256" operator="equal">
      <formula>0</formula>
    </cfRule>
  </conditionalFormatting>
  <conditionalFormatting sqref="CA63">
    <cfRule type="cellIs" dxfId="420" priority="255" operator="equal">
      <formula>0</formula>
    </cfRule>
  </conditionalFormatting>
  <conditionalFormatting sqref="C15:D15 G15:H15 M15:N15 S15:T15 Y15:Z15 AE15:AF15 AK15:AL15 AQ15:AR15 AW15:AX15 BC15:BD15 BI15:BJ15 BP15:BQ15 BV15:BW15 CB15:CC15">
    <cfRule type="cellIs" dxfId="419" priority="254" operator="equal">
      <formula>0</formula>
    </cfRule>
  </conditionalFormatting>
  <conditionalFormatting sqref="B15">
    <cfRule type="cellIs" dxfId="418" priority="253" operator="equal">
      <formula>0</formula>
    </cfRule>
  </conditionalFormatting>
  <conditionalFormatting sqref="A15">
    <cfRule type="cellIs" dxfId="417" priority="252" operator="equal">
      <formula>0</formula>
    </cfRule>
  </conditionalFormatting>
  <conditionalFormatting sqref="F15">
    <cfRule type="cellIs" dxfId="416" priority="250" operator="notEqual">
      <formula>#REF!</formula>
    </cfRule>
    <cfRule type="cellIs" dxfId="415" priority="251" operator="equal">
      <formula>0</formula>
    </cfRule>
  </conditionalFormatting>
  <conditionalFormatting sqref="F15 K15 Q15">
    <cfRule type="cellIs" dxfId="414" priority="249" operator="notEqual">
      <formula>#REF!</formula>
    </cfRule>
  </conditionalFormatting>
  <conditionalFormatting sqref="I15 O15 U15 AA15 AG15 AM15 AS15 AY15 BE15 BL15 BR15 BX15 CD15">
    <cfRule type="cellIs" dxfId="413" priority="211" operator="equal">
      <formula>0</formula>
    </cfRule>
  </conditionalFormatting>
  <conditionalFormatting sqref="K15:L15 Q15">
    <cfRule type="cellIs" dxfId="412" priority="246" operator="notEqual">
      <formula>#REF!</formula>
    </cfRule>
    <cfRule type="cellIs" dxfId="411" priority="247" operator="equal">
      <formula>0</formula>
    </cfRule>
  </conditionalFormatting>
  <conditionalFormatting sqref="L15">
    <cfRule type="cellIs" dxfId="410" priority="245" operator="notEqual">
      <formula>#REF!</formula>
    </cfRule>
  </conditionalFormatting>
  <conditionalFormatting sqref="R15">
    <cfRule type="cellIs" dxfId="409" priority="243" operator="notEqual">
      <formula>#REF!</formula>
    </cfRule>
    <cfRule type="cellIs" dxfId="408" priority="244" operator="equal">
      <formula>0</formula>
    </cfRule>
  </conditionalFormatting>
  <conditionalFormatting sqref="R15">
    <cfRule type="cellIs" dxfId="407" priority="242" operator="notEqual">
      <formula>#REF!</formula>
    </cfRule>
  </conditionalFormatting>
  <conditionalFormatting sqref="X15">
    <cfRule type="cellIs" dxfId="406" priority="240" operator="notEqual">
      <formula>#REF!</formula>
    </cfRule>
    <cfRule type="cellIs" dxfId="405" priority="241" operator="equal">
      <formula>0</formula>
    </cfRule>
  </conditionalFormatting>
  <conditionalFormatting sqref="X15">
    <cfRule type="cellIs" dxfId="404" priority="239" operator="notEqual">
      <formula>#REF!</formula>
    </cfRule>
  </conditionalFormatting>
  <conditionalFormatting sqref="AD15">
    <cfRule type="cellIs" dxfId="403" priority="237" operator="notEqual">
      <formula>#REF!</formula>
    </cfRule>
    <cfRule type="cellIs" dxfId="402" priority="238" operator="equal">
      <formula>0</formula>
    </cfRule>
  </conditionalFormatting>
  <conditionalFormatting sqref="AD15">
    <cfRule type="cellIs" dxfId="401" priority="236" operator="notEqual">
      <formula>#REF!</formula>
    </cfRule>
  </conditionalFormatting>
  <conditionalFormatting sqref="AJ15">
    <cfRule type="cellIs" dxfId="400" priority="234" operator="notEqual">
      <formula>#REF!</formula>
    </cfRule>
    <cfRule type="cellIs" dxfId="399" priority="235" operator="equal">
      <formula>0</formula>
    </cfRule>
  </conditionalFormatting>
  <conditionalFormatting sqref="AJ15">
    <cfRule type="cellIs" dxfId="398" priority="233" operator="notEqual">
      <formula>#REF!</formula>
    </cfRule>
  </conditionalFormatting>
  <conditionalFormatting sqref="AP15">
    <cfRule type="cellIs" dxfId="397" priority="231" operator="notEqual">
      <formula>#REF!</formula>
    </cfRule>
    <cfRule type="cellIs" dxfId="396" priority="232" operator="equal">
      <formula>0</formula>
    </cfRule>
  </conditionalFormatting>
  <conditionalFormatting sqref="AP15">
    <cfRule type="cellIs" dxfId="395" priority="230" operator="notEqual">
      <formula>#REF!</formula>
    </cfRule>
  </conditionalFormatting>
  <conditionalFormatting sqref="AV15">
    <cfRule type="cellIs" dxfId="394" priority="228" operator="notEqual">
      <formula>#REF!</formula>
    </cfRule>
    <cfRule type="cellIs" dxfId="393" priority="229" operator="equal">
      <formula>0</formula>
    </cfRule>
  </conditionalFormatting>
  <conditionalFormatting sqref="AV15">
    <cfRule type="cellIs" dxfId="392" priority="227" operator="notEqual">
      <formula>#REF!</formula>
    </cfRule>
  </conditionalFormatting>
  <conditionalFormatting sqref="BB15">
    <cfRule type="cellIs" dxfId="391" priority="225" operator="notEqual">
      <formula>#REF!</formula>
    </cfRule>
    <cfRule type="cellIs" dxfId="390" priority="226" operator="equal">
      <formula>0</formula>
    </cfRule>
  </conditionalFormatting>
  <conditionalFormatting sqref="BB15">
    <cfRule type="cellIs" dxfId="389" priority="224" operator="notEqual">
      <formula>#REF!</formula>
    </cfRule>
  </conditionalFormatting>
  <conditionalFormatting sqref="BH15">
    <cfRule type="cellIs" dxfId="388" priority="222" operator="notEqual">
      <formula>#REF!</formula>
    </cfRule>
    <cfRule type="cellIs" dxfId="387" priority="223" operator="equal">
      <formula>0</formula>
    </cfRule>
  </conditionalFormatting>
  <conditionalFormatting sqref="BH15">
    <cfRule type="cellIs" dxfId="386" priority="221" operator="notEqual">
      <formula>#REF!</formula>
    </cfRule>
  </conditionalFormatting>
  <conditionalFormatting sqref="BO15">
    <cfRule type="cellIs" dxfId="385" priority="219" operator="notEqual">
      <formula>#REF!</formula>
    </cfRule>
    <cfRule type="cellIs" dxfId="384" priority="220" operator="equal">
      <formula>0</formula>
    </cfRule>
  </conditionalFormatting>
  <conditionalFormatting sqref="BO15">
    <cfRule type="cellIs" dxfId="383" priority="218" operator="notEqual">
      <formula>#REF!</formula>
    </cfRule>
  </conditionalFormatting>
  <conditionalFormatting sqref="BU15">
    <cfRule type="cellIs" dxfId="382" priority="216" operator="notEqual">
      <formula>#REF!</formula>
    </cfRule>
    <cfRule type="cellIs" dxfId="381" priority="217" operator="equal">
      <formula>0</formula>
    </cfRule>
  </conditionalFormatting>
  <conditionalFormatting sqref="BU15">
    <cfRule type="cellIs" dxfId="380" priority="215" operator="notEqual">
      <formula>#REF!</formula>
    </cfRule>
  </conditionalFormatting>
  <conditionalFormatting sqref="CA15">
    <cfRule type="cellIs" dxfId="379" priority="213" operator="notEqual">
      <formula>#REF!</formula>
    </cfRule>
    <cfRule type="cellIs" dxfId="378" priority="214" operator="equal">
      <formula>0</formula>
    </cfRule>
  </conditionalFormatting>
  <conditionalFormatting sqref="CA15">
    <cfRule type="cellIs" dxfId="377" priority="212" operator="notEqual">
      <formula>#REF!</formula>
    </cfRule>
  </conditionalFormatting>
  <conditionalFormatting sqref="I15 O15 U15 AA15 AG15 AM15 AS15 AY15 BE15 BL15 BR15 BX15 CD15">
    <cfRule type="expression" dxfId="376" priority="248">
      <formula>M15&gt;I15</formula>
    </cfRule>
  </conditionalFormatting>
  <conditionalFormatting sqref="K15">
    <cfRule type="cellIs" dxfId="375" priority="210" operator="greaterThan">
      <formula>0</formula>
    </cfRule>
  </conditionalFormatting>
  <conditionalFormatting sqref="Q15">
    <cfRule type="cellIs" dxfId="374" priority="209" operator="greaterThan">
      <formula>0</formula>
    </cfRule>
  </conditionalFormatting>
  <conditionalFormatting sqref="W15">
    <cfRule type="cellIs" dxfId="373" priority="208" operator="notEqual">
      <formula>#REF!</formula>
    </cfRule>
  </conditionalFormatting>
  <conditionalFormatting sqref="W15">
    <cfRule type="cellIs" dxfId="372" priority="206" operator="notEqual">
      <formula>#REF!</formula>
    </cfRule>
    <cfRule type="cellIs" dxfId="371" priority="207" operator="equal">
      <formula>0</formula>
    </cfRule>
  </conditionalFormatting>
  <conditionalFormatting sqref="W15">
    <cfRule type="cellIs" dxfId="370" priority="205" operator="greaterThan">
      <formula>0</formula>
    </cfRule>
  </conditionalFormatting>
  <conditionalFormatting sqref="AC15">
    <cfRule type="cellIs" dxfId="369" priority="204" operator="notEqual">
      <formula>#REF!</formula>
    </cfRule>
  </conditionalFormatting>
  <conditionalFormatting sqref="AC15">
    <cfRule type="cellIs" dxfId="368" priority="202" operator="notEqual">
      <formula>#REF!</formula>
    </cfRule>
    <cfRule type="cellIs" dxfId="367" priority="203" operator="equal">
      <formula>0</formula>
    </cfRule>
  </conditionalFormatting>
  <conditionalFormatting sqref="AC15">
    <cfRule type="cellIs" dxfId="366" priority="201" operator="greaterThan">
      <formula>0</formula>
    </cfRule>
  </conditionalFormatting>
  <conditionalFormatting sqref="AI15">
    <cfRule type="cellIs" dxfId="365" priority="200" operator="notEqual">
      <formula>#REF!</formula>
    </cfRule>
  </conditionalFormatting>
  <conditionalFormatting sqref="AI15">
    <cfRule type="cellIs" dxfId="364" priority="198" operator="notEqual">
      <formula>#REF!</formula>
    </cfRule>
    <cfRule type="cellIs" dxfId="363" priority="199" operator="equal">
      <formula>0</formula>
    </cfRule>
  </conditionalFormatting>
  <conditionalFormatting sqref="AI15">
    <cfRule type="cellIs" dxfId="362" priority="197" operator="greaterThan">
      <formula>0</formula>
    </cfRule>
  </conditionalFormatting>
  <conditionalFormatting sqref="AO15">
    <cfRule type="cellIs" dxfId="361" priority="196" operator="notEqual">
      <formula>#REF!</formula>
    </cfRule>
  </conditionalFormatting>
  <conditionalFormatting sqref="AO15">
    <cfRule type="cellIs" dxfId="360" priority="194" operator="notEqual">
      <formula>#REF!</formula>
    </cfRule>
    <cfRule type="cellIs" dxfId="359" priority="195" operator="equal">
      <formula>0</formula>
    </cfRule>
  </conditionalFormatting>
  <conditionalFormatting sqref="AO15">
    <cfRule type="cellIs" dxfId="358" priority="193" operator="greaterThan">
      <formula>0</formula>
    </cfRule>
  </conditionalFormatting>
  <conditionalFormatting sqref="AU15">
    <cfRule type="cellIs" dxfId="357" priority="192" operator="notEqual">
      <formula>#REF!</formula>
    </cfRule>
  </conditionalFormatting>
  <conditionalFormatting sqref="AU15">
    <cfRule type="cellIs" dxfId="356" priority="190" operator="notEqual">
      <formula>#REF!</formula>
    </cfRule>
    <cfRule type="cellIs" dxfId="355" priority="191" operator="equal">
      <formula>0</formula>
    </cfRule>
  </conditionalFormatting>
  <conditionalFormatting sqref="AU15">
    <cfRule type="cellIs" dxfId="354" priority="189" operator="greaterThan">
      <formula>0</formula>
    </cfRule>
  </conditionalFormatting>
  <conditionalFormatting sqref="BA15">
    <cfRule type="cellIs" dxfId="353" priority="188" operator="notEqual">
      <formula>#REF!</formula>
    </cfRule>
  </conditionalFormatting>
  <conditionalFormatting sqref="BA15">
    <cfRule type="cellIs" dxfId="352" priority="186" operator="notEqual">
      <formula>#REF!</formula>
    </cfRule>
    <cfRule type="cellIs" dxfId="351" priority="187" operator="equal">
      <formula>0</formula>
    </cfRule>
  </conditionalFormatting>
  <conditionalFormatting sqref="BA15">
    <cfRule type="cellIs" dxfId="350" priority="185" operator="greaterThan">
      <formula>0</formula>
    </cfRule>
  </conditionalFormatting>
  <conditionalFormatting sqref="BG15">
    <cfRule type="cellIs" dxfId="349" priority="184" operator="notEqual">
      <formula>#REF!</formula>
    </cfRule>
  </conditionalFormatting>
  <conditionalFormatting sqref="BG15">
    <cfRule type="cellIs" dxfId="348" priority="182" operator="notEqual">
      <formula>#REF!</formula>
    </cfRule>
    <cfRule type="cellIs" dxfId="347" priority="183" operator="equal">
      <formula>0</formula>
    </cfRule>
  </conditionalFormatting>
  <conditionalFormatting sqref="BG15">
    <cfRule type="cellIs" dxfId="346" priority="181" operator="greaterThan">
      <formula>0</formula>
    </cfRule>
  </conditionalFormatting>
  <conditionalFormatting sqref="BN15">
    <cfRule type="cellIs" dxfId="345" priority="180" operator="notEqual">
      <formula>#REF!</formula>
    </cfRule>
  </conditionalFormatting>
  <conditionalFormatting sqref="BN15">
    <cfRule type="cellIs" dxfId="344" priority="178" operator="notEqual">
      <formula>#REF!</formula>
    </cfRule>
    <cfRule type="cellIs" dxfId="343" priority="179" operator="equal">
      <formula>0</formula>
    </cfRule>
  </conditionalFormatting>
  <conditionalFormatting sqref="BN15">
    <cfRule type="cellIs" dxfId="342" priority="177" operator="greaterThan">
      <formula>0</formula>
    </cfRule>
  </conditionalFormatting>
  <conditionalFormatting sqref="BT15">
    <cfRule type="cellIs" dxfId="341" priority="176" operator="notEqual">
      <formula>#REF!</formula>
    </cfRule>
  </conditionalFormatting>
  <conditionalFormatting sqref="BT15">
    <cfRule type="cellIs" dxfId="340" priority="174" operator="notEqual">
      <formula>#REF!</formula>
    </cfRule>
    <cfRule type="cellIs" dxfId="339" priority="175" operator="equal">
      <formula>0</formula>
    </cfRule>
  </conditionalFormatting>
  <conditionalFormatting sqref="BT15">
    <cfRule type="cellIs" dxfId="338" priority="173" operator="greaterThan">
      <formula>0</formula>
    </cfRule>
  </conditionalFormatting>
  <conditionalFormatting sqref="BZ15">
    <cfRule type="cellIs" dxfId="337" priority="172" operator="notEqual">
      <formula>#REF!</formula>
    </cfRule>
  </conditionalFormatting>
  <conditionalFormatting sqref="BZ15">
    <cfRule type="cellIs" dxfId="336" priority="170" operator="notEqual">
      <formula>#REF!</formula>
    </cfRule>
    <cfRule type="cellIs" dxfId="335" priority="171" operator="equal">
      <formula>0</formula>
    </cfRule>
  </conditionalFormatting>
  <conditionalFormatting sqref="BZ15">
    <cfRule type="cellIs" dxfId="334" priority="169" operator="greaterThan">
      <formula>0</formula>
    </cfRule>
  </conditionalFormatting>
  <conditionalFormatting sqref="E15">
    <cfRule type="cellIs" dxfId="333" priority="168" operator="notEqual">
      <formula>#REF!</formula>
    </cfRule>
  </conditionalFormatting>
  <conditionalFormatting sqref="E15">
    <cfRule type="cellIs" dxfId="332" priority="166" operator="notEqual">
      <formula>#REF!</formula>
    </cfRule>
    <cfRule type="cellIs" dxfId="331" priority="167" operator="equal">
      <formula>0</formula>
    </cfRule>
  </conditionalFormatting>
  <conditionalFormatting sqref="E15">
    <cfRule type="cellIs" dxfId="330" priority="165" operator="greaterThan">
      <formula>0</formula>
    </cfRule>
  </conditionalFormatting>
  <conditionalFormatting sqref="CI15">
    <cfRule type="cellIs" dxfId="329" priority="163" operator="notEqual">
      <formula>#REF!</formula>
    </cfRule>
    <cfRule type="cellIs" dxfId="328" priority="164" operator="equal">
      <formula>0</formula>
    </cfRule>
  </conditionalFormatting>
  <conditionalFormatting sqref="CI15">
    <cfRule type="cellIs" dxfId="327" priority="162" operator="notEqual">
      <formula>#REF!</formula>
    </cfRule>
  </conditionalFormatting>
  <conditionalFormatting sqref="CH15">
    <cfRule type="cellIs" dxfId="326" priority="161" operator="notEqual">
      <formula>#REF!</formula>
    </cfRule>
  </conditionalFormatting>
  <conditionalFormatting sqref="CH15">
    <cfRule type="cellIs" dxfId="325" priority="159" operator="notEqual">
      <formula>#REF!</formula>
    </cfRule>
    <cfRule type="cellIs" dxfId="324" priority="160" operator="equal">
      <formula>0</formula>
    </cfRule>
  </conditionalFormatting>
  <conditionalFormatting sqref="CH15">
    <cfRule type="cellIs" dxfId="323" priority="158" operator="greaterThan">
      <formula>0</formula>
    </cfRule>
  </conditionalFormatting>
  <conditionalFormatting sqref="CJ15">
    <cfRule type="cellIs" dxfId="322" priority="157" operator="notEqual">
      <formula>#REF!</formula>
    </cfRule>
  </conditionalFormatting>
  <conditionalFormatting sqref="CJ15">
    <cfRule type="cellIs" dxfId="321" priority="155" operator="notEqual">
      <formula>#REF!</formula>
    </cfRule>
    <cfRule type="cellIs" dxfId="320" priority="156" operator="equal">
      <formula>0</formula>
    </cfRule>
  </conditionalFormatting>
  <conditionalFormatting sqref="CJ15">
    <cfRule type="cellIs" dxfId="319" priority="154" operator="greaterThan">
      <formula>0</formula>
    </cfRule>
  </conditionalFormatting>
  <conditionalFormatting sqref="CK15">
    <cfRule type="cellIs" dxfId="318" priority="152" operator="notEqual">
      <formula>#REF!</formula>
    </cfRule>
    <cfRule type="cellIs" dxfId="317" priority="153" operator="equal">
      <formula>0</formula>
    </cfRule>
  </conditionalFormatting>
  <conditionalFormatting sqref="CK15">
    <cfRule type="cellIs" dxfId="316" priority="151" operator="notEqual">
      <formula>#REF!</formula>
    </cfRule>
  </conditionalFormatting>
  <conditionalFormatting sqref="BK15">
    <cfRule type="cellIs" dxfId="315" priority="150" operator="equal">
      <formula>0</formula>
    </cfRule>
  </conditionalFormatting>
  <conditionalFormatting sqref="L8">
    <cfRule type="cellIs" dxfId="314" priority="148" operator="notEqual">
      <formula>#REF!</formula>
    </cfRule>
    <cfRule type="cellIs" dxfId="313" priority="149" operator="equal">
      <formula>0</formula>
    </cfRule>
  </conditionalFormatting>
  <conditionalFormatting sqref="L8">
    <cfRule type="cellIs" dxfId="312" priority="147" operator="notEqual">
      <formula>#REF!</formula>
    </cfRule>
  </conditionalFormatting>
  <conditionalFormatting sqref="R8">
    <cfRule type="cellIs" dxfId="311" priority="145" operator="notEqual">
      <formula>#REF!</formula>
    </cfRule>
    <cfRule type="cellIs" dxfId="310" priority="146" operator="equal">
      <formula>0</formula>
    </cfRule>
  </conditionalFormatting>
  <conditionalFormatting sqref="R8">
    <cfRule type="cellIs" dxfId="309" priority="144" operator="notEqual">
      <formula>#REF!</formula>
    </cfRule>
  </conditionalFormatting>
  <conditionalFormatting sqref="X8">
    <cfRule type="cellIs" dxfId="308" priority="142" operator="notEqual">
      <formula>#REF!</formula>
    </cfRule>
    <cfRule type="cellIs" dxfId="307" priority="143" operator="equal">
      <formula>0</formula>
    </cfRule>
  </conditionalFormatting>
  <conditionalFormatting sqref="X8">
    <cfRule type="cellIs" dxfId="306" priority="141" operator="notEqual">
      <formula>#REF!</formula>
    </cfRule>
  </conditionalFormatting>
  <conditionalFormatting sqref="AD8">
    <cfRule type="cellIs" dxfId="305" priority="139" operator="notEqual">
      <formula>#REF!</formula>
    </cfRule>
    <cfRule type="cellIs" dxfId="304" priority="140" operator="equal">
      <formula>0</formula>
    </cfRule>
  </conditionalFormatting>
  <conditionalFormatting sqref="AD8">
    <cfRule type="cellIs" dxfId="303" priority="138" operator="notEqual">
      <formula>#REF!</formula>
    </cfRule>
  </conditionalFormatting>
  <conditionalFormatting sqref="AJ8">
    <cfRule type="cellIs" dxfId="302" priority="136" operator="notEqual">
      <formula>#REF!</formula>
    </cfRule>
    <cfRule type="cellIs" dxfId="301" priority="137" operator="equal">
      <formula>0</formula>
    </cfRule>
  </conditionalFormatting>
  <conditionalFormatting sqref="AJ8">
    <cfRule type="cellIs" dxfId="300" priority="135" operator="notEqual">
      <formula>#REF!</formula>
    </cfRule>
  </conditionalFormatting>
  <conditionalFormatting sqref="AP8">
    <cfRule type="cellIs" dxfId="299" priority="133" operator="notEqual">
      <formula>#REF!</formula>
    </cfRule>
    <cfRule type="cellIs" dxfId="298" priority="134" operator="equal">
      <formula>0</formula>
    </cfRule>
  </conditionalFormatting>
  <conditionalFormatting sqref="AP8">
    <cfRule type="cellIs" dxfId="297" priority="132" operator="notEqual">
      <formula>#REF!</formula>
    </cfRule>
  </conditionalFormatting>
  <conditionalFormatting sqref="AV8">
    <cfRule type="cellIs" dxfId="296" priority="130" operator="notEqual">
      <formula>#REF!</formula>
    </cfRule>
    <cfRule type="cellIs" dxfId="295" priority="131" operator="equal">
      <formula>0</formula>
    </cfRule>
  </conditionalFormatting>
  <conditionalFormatting sqref="AV8">
    <cfRule type="cellIs" dxfId="294" priority="129" operator="notEqual">
      <formula>#REF!</formula>
    </cfRule>
  </conditionalFormatting>
  <conditionalFormatting sqref="BB8">
    <cfRule type="cellIs" dxfId="293" priority="127" operator="notEqual">
      <formula>#REF!</formula>
    </cfRule>
    <cfRule type="cellIs" dxfId="292" priority="128" operator="equal">
      <formula>0</formula>
    </cfRule>
  </conditionalFormatting>
  <conditionalFormatting sqref="BB8">
    <cfRule type="cellIs" dxfId="291" priority="126" operator="notEqual">
      <formula>#REF!</formula>
    </cfRule>
  </conditionalFormatting>
  <conditionalFormatting sqref="BH8">
    <cfRule type="cellIs" dxfId="290" priority="124" operator="notEqual">
      <formula>#REF!</formula>
    </cfRule>
    <cfRule type="cellIs" dxfId="289" priority="125" operator="equal">
      <formula>0</formula>
    </cfRule>
  </conditionalFormatting>
  <conditionalFormatting sqref="BH8">
    <cfRule type="cellIs" dxfId="288" priority="123" operator="notEqual">
      <formula>#REF!</formula>
    </cfRule>
  </conditionalFormatting>
  <conditionalFormatting sqref="BO8">
    <cfRule type="cellIs" dxfId="287" priority="121" operator="notEqual">
      <formula>#REF!</formula>
    </cfRule>
    <cfRule type="cellIs" dxfId="286" priority="122" operator="equal">
      <formula>0</formula>
    </cfRule>
  </conditionalFormatting>
  <conditionalFormatting sqref="BO8">
    <cfRule type="cellIs" dxfId="285" priority="120" operator="notEqual">
      <formula>#REF!</formula>
    </cfRule>
  </conditionalFormatting>
  <conditionalFormatting sqref="BU8">
    <cfRule type="cellIs" dxfId="284" priority="118" operator="notEqual">
      <formula>#REF!</formula>
    </cfRule>
    <cfRule type="cellIs" dxfId="283" priority="119" operator="equal">
      <formula>0</formula>
    </cfRule>
  </conditionalFormatting>
  <conditionalFormatting sqref="BU8">
    <cfRule type="cellIs" dxfId="282" priority="117" operator="notEqual">
      <formula>#REF!</formula>
    </cfRule>
  </conditionalFormatting>
  <conditionalFormatting sqref="CA8">
    <cfRule type="cellIs" dxfId="281" priority="115" operator="notEqual">
      <formula>#REF!</formula>
    </cfRule>
    <cfRule type="cellIs" dxfId="280" priority="116" operator="equal">
      <formula>0</formula>
    </cfRule>
  </conditionalFormatting>
  <conditionalFormatting sqref="CA8">
    <cfRule type="cellIs" dxfId="279" priority="114" operator="notEqual">
      <formula>#REF!</formula>
    </cfRule>
  </conditionalFormatting>
  <conditionalFormatting sqref="A83 CB83:CC83 BV83:BW83 BP83:BQ83 BI83:BJ83 BC83:BD83 AW83:AX83 AQ83:AR83 AK83:AL83 AE83:AF83 Y83:Z83 S83:T83 M83:N83 G83:H83 C83:D83">
    <cfRule type="cellIs" dxfId="278" priority="113" operator="equal">
      <formula>0</formula>
    </cfRule>
  </conditionalFormatting>
  <conditionalFormatting sqref="Q83 K83">
    <cfRule type="cellIs" dxfId="277" priority="112" operator="notEqual">
      <formula>#REF!</formula>
    </cfRule>
  </conditionalFormatting>
  <conditionalFormatting sqref="B83">
    <cfRule type="cellIs" dxfId="276" priority="111" operator="equal">
      <formula>0</formula>
    </cfRule>
  </conditionalFormatting>
  <conditionalFormatting sqref="F83">
    <cfRule type="cellIs" dxfId="275" priority="110" operator="equal">
      <formula>0</formula>
    </cfRule>
  </conditionalFormatting>
  <conditionalFormatting sqref="CD83 BX83 BR83 BL83 BE83 AY83 AS83 AM83 AG83 AA83 U83 O83 I83">
    <cfRule type="cellIs" dxfId="274" priority="94" operator="equal">
      <formula>0</formula>
    </cfRule>
  </conditionalFormatting>
  <conditionalFormatting sqref="Q83 K83">
    <cfRule type="cellIs" dxfId="273" priority="107" operator="notEqual">
      <formula>#REF!</formula>
    </cfRule>
    <cfRule type="cellIs" dxfId="272" priority="108" operator="equal">
      <formula>0</formula>
    </cfRule>
  </conditionalFormatting>
  <conditionalFormatting sqref="CD83 BX83 BR83 BL83 BE83 AY83 AS83 AM83 AG83 AA83 U83 O83 I83">
    <cfRule type="expression" dxfId="271" priority="109">
      <formula>M83&gt;I83</formula>
    </cfRule>
  </conditionalFormatting>
  <conditionalFormatting sqref="K83">
    <cfRule type="cellIs" dxfId="270" priority="93" operator="greaterThan">
      <formula>0</formula>
    </cfRule>
  </conditionalFormatting>
  <conditionalFormatting sqref="Q83">
    <cfRule type="cellIs" dxfId="269" priority="92" operator="greaterThan">
      <formula>0</formula>
    </cfRule>
  </conditionalFormatting>
  <conditionalFormatting sqref="W83">
    <cfRule type="cellIs" dxfId="268" priority="91" operator="notEqual">
      <formula>#REF!</formula>
    </cfRule>
  </conditionalFormatting>
  <conditionalFormatting sqref="W83">
    <cfRule type="cellIs" dxfId="267" priority="89" operator="notEqual">
      <formula>#REF!</formula>
    </cfRule>
    <cfRule type="cellIs" dxfId="266" priority="90" operator="equal">
      <formula>0</formula>
    </cfRule>
  </conditionalFormatting>
  <conditionalFormatting sqref="W83">
    <cfRule type="cellIs" dxfId="265" priority="88" operator="greaterThan">
      <formula>0</formula>
    </cfRule>
  </conditionalFormatting>
  <conditionalFormatting sqref="AC83">
    <cfRule type="cellIs" dxfId="264" priority="87" operator="notEqual">
      <formula>#REF!</formula>
    </cfRule>
  </conditionalFormatting>
  <conditionalFormatting sqref="AC83">
    <cfRule type="cellIs" dxfId="263" priority="85" operator="notEqual">
      <formula>#REF!</formula>
    </cfRule>
    <cfRule type="cellIs" dxfId="262" priority="86" operator="equal">
      <formula>0</formula>
    </cfRule>
  </conditionalFormatting>
  <conditionalFormatting sqref="AC83">
    <cfRule type="cellIs" dxfId="261" priority="84" operator="greaterThan">
      <formula>0</formula>
    </cfRule>
  </conditionalFormatting>
  <conditionalFormatting sqref="AI83">
    <cfRule type="cellIs" dxfId="260" priority="83" operator="notEqual">
      <formula>#REF!</formula>
    </cfRule>
  </conditionalFormatting>
  <conditionalFormatting sqref="AI83">
    <cfRule type="cellIs" dxfId="259" priority="81" operator="notEqual">
      <formula>#REF!</formula>
    </cfRule>
    <cfRule type="cellIs" dxfId="258" priority="82" operator="equal">
      <formula>0</formula>
    </cfRule>
  </conditionalFormatting>
  <conditionalFormatting sqref="AI83">
    <cfRule type="cellIs" dxfId="257" priority="80" operator="greaterThan">
      <formula>0</formula>
    </cfRule>
  </conditionalFormatting>
  <conditionalFormatting sqref="AO83">
    <cfRule type="cellIs" dxfId="256" priority="79" operator="notEqual">
      <formula>#REF!</formula>
    </cfRule>
  </conditionalFormatting>
  <conditionalFormatting sqref="AO83">
    <cfRule type="cellIs" dxfId="255" priority="77" operator="notEqual">
      <formula>#REF!</formula>
    </cfRule>
    <cfRule type="cellIs" dxfId="254" priority="78" operator="equal">
      <formula>0</formula>
    </cfRule>
  </conditionalFormatting>
  <conditionalFormatting sqref="AO83">
    <cfRule type="cellIs" dxfId="253" priority="76" operator="greaterThan">
      <formula>0</formula>
    </cfRule>
  </conditionalFormatting>
  <conditionalFormatting sqref="AU83">
    <cfRule type="cellIs" dxfId="252" priority="75" operator="notEqual">
      <formula>#REF!</formula>
    </cfRule>
  </conditionalFormatting>
  <conditionalFormatting sqref="AU83">
    <cfRule type="cellIs" dxfId="251" priority="73" operator="notEqual">
      <formula>#REF!</formula>
    </cfRule>
    <cfRule type="cellIs" dxfId="250" priority="74" operator="equal">
      <formula>0</formula>
    </cfRule>
  </conditionalFormatting>
  <conditionalFormatting sqref="AU83">
    <cfRule type="cellIs" dxfId="249" priority="72" operator="greaterThan">
      <formula>0</formula>
    </cfRule>
  </conditionalFormatting>
  <conditionalFormatting sqref="BA83">
    <cfRule type="cellIs" dxfId="248" priority="71" operator="notEqual">
      <formula>#REF!</formula>
    </cfRule>
  </conditionalFormatting>
  <conditionalFormatting sqref="BA83">
    <cfRule type="cellIs" dxfId="247" priority="69" operator="notEqual">
      <formula>#REF!</formula>
    </cfRule>
    <cfRule type="cellIs" dxfId="246" priority="70" operator="equal">
      <formula>0</formula>
    </cfRule>
  </conditionalFormatting>
  <conditionalFormatting sqref="BA83">
    <cfRule type="cellIs" dxfId="245" priority="68" operator="greaterThan">
      <formula>0</formula>
    </cfRule>
  </conditionalFormatting>
  <conditionalFormatting sqref="BG83">
    <cfRule type="cellIs" dxfId="244" priority="67" operator="notEqual">
      <formula>#REF!</formula>
    </cfRule>
  </conditionalFormatting>
  <conditionalFormatting sqref="BG83">
    <cfRule type="cellIs" dxfId="243" priority="65" operator="notEqual">
      <formula>#REF!</formula>
    </cfRule>
    <cfRule type="cellIs" dxfId="242" priority="66" operator="equal">
      <formula>0</formula>
    </cfRule>
  </conditionalFormatting>
  <conditionalFormatting sqref="BG83">
    <cfRule type="cellIs" dxfId="241" priority="64" operator="greaterThan">
      <formula>0</formula>
    </cfRule>
  </conditionalFormatting>
  <conditionalFormatting sqref="BN83">
    <cfRule type="cellIs" dxfId="240" priority="63" operator="notEqual">
      <formula>#REF!</formula>
    </cfRule>
  </conditionalFormatting>
  <conditionalFormatting sqref="BN83">
    <cfRule type="cellIs" dxfId="239" priority="61" operator="notEqual">
      <formula>#REF!</formula>
    </cfRule>
    <cfRule type="cellIs" dxfId="238" priority="62" operator="equal">
      <formula>0</formula>
    </cfRule>
  </conditionalFormatting>
  <conditionalFormatting sqref="BN83">
    <cfRule type="cellIs" dxfId="237" priority="60" operator="greaterThan">
      <formula>0</formula>
    </cfRule>
  </conditionalFormatting>
  <conditionalFormatting sqref="BT83">
    <cfRule type="cellIs" dxfId="236" priority="59" operator="notEqual">
      <formula>#REF!</formula>
    </cfRule>
  </conditionalFormatting>
  <conditionalFormatting sqref="BT83">
    <cfRule type="cellIs" dxfId="235" priority="57" operator="notEqual">
      <formula>#REF!</formula>
    </cfRule>
    <cfRule type="cellIs" dxfId="234" priority="58" operator="equal">
      <formula>0</formula>
    </cfRule>
  </conditionalFormatting>
  <conditionalFormatting sqref="BT83">
    <cfRule type="cellIs" dxfId="233" priority="56" operator="greaterThan">
      <formula>0</formula>
    </cfRule>
  </conditionalFormatting>
  <conditionalFormatting sqref="BZ83">
    <cfRule type="cellIs" dxfId="232" priority="55" operator="notEqual">
      <formula>#REF!</formula>
    </cfRule>
  </conditionalFormatting>
  <conditionalFormatting sqref="BZ83">
    <cfRule type="cellIs" dxfId="231" priority="53" operator="notEqual">
      <formula>#REF!</formula>
    </cfRule>
    <cfRule type="cellIs" dxfId="230" priority="54" operator="equal">
      <formula>0</formula>
    </cfRule>
  </conditionalFormatting>
  <conditionalFormatting sqref="BZ83">
    <cfRule type="cellIs" dxfId="229" priority="52" operator="greaterThan">
      <formula>0</formula>
    </cfRule>
  </conditionalFormatting>
  <conditionalFormatting sqref="E83">
    <cfRule type="cellIs" dxfId="228" priority="51" operator="notEqual">
      <formula>#REF!</formula>
    </cfRule>
  </conditionalFormatting>
  <conditionalFormatting sqref="E83">
    <cfRule type="cellIs" dxfId="227" priority="49" operator="notEqual">
      <formula>#REF!</formula>
    </cfRule>
    <cfRule type="cellIs" dxfId="226" priority="50" operator="equal">
      <formula>0</formula>
    </cfRule>
  </conditionalFormatting>
  <conditionalFormatting sqref="E83">
    <cfRule type="cellIs" dxfId="225" priority="48" operator="greaterThan">
      <formula>0</formula>
    </cfRule>
  </conditionalFormatting>
  <conditionalFormatting sqref="CI83">
    <cfRule type="cellIs" dxfId="224" priority="47" operator="equal">
      <formula>0</formula>
    </cfRule>
  </conditionalFormatting>
  <conditionalFormatting sqref="CH83">
    <cfRule type="cellIs" dxfId="223" priority="46" operator="notEqual">
      <formula>#REF!</formula>
    </cfRule>
  </conditionalFormatting>
  <conditionalFormatting sqref="CH83">
    <cfRule type="cellIs" dxfId="222" priority="44" operator="notEqual">
      <formula>#REF!</formula>
    </cfRule>
    <cfRule type="cellIs" dxfId="221" priority="45" operator="equal">
      <formula>0</formula>
    </cfRule>
  </conditionalFormatting>
  <conditionalFormatting sqref="CH83">
    <cfRule type="cellIs" dxfId="220" priority="43" operator="greaterThan">
      <formula>0</formula>
    </cfRule>
  </conditionalFormatting>
  <conditionalFormatting sqref="CJ83">
    <cfRule type="cellIs" dxfId="219" priority="42" operator="notEqual">
      <formula>#REF!</formula>
    </cfRule>
  </conditionalFormatting>
  <conditionalFormatting sqref="CJ83">
    <cfRule type="cellIs" dxfId="218" priority="40" operator="notEqual">
      <formula>#REF!</formula>
    </cfRule>
    <cfRule type="cellIs" dxfId="217" priority="41" operator="equal">
      <formula>0</formula>
    </cfRule>
  </conditionalFormatting>
  <conditionalFormatting sqref="CJ83">
    <cfRule type="cellIs" dxfId="216" priority="39" operator="greaterThan">
      <formula>0</formula>
    </cfRule>
  </conditionalFormatting>
  <conditionalFormatting sqref="CK83">
    <cfRule type="cellIs" dxfId="215" priority="38" operator="equal">
      <formula>0</formula>
    </cfRule>
  </conditionalFormatting>
  <conditionalFormatting sqref="BK83">
    <cfRule type="cellIs" dxfId="214" priority="37" operator="equal">
      <formula>0</formula>
    </cfRule>
  </conditionalFormatting>
  <conditionalFormatting sqref="L84">
    <cfRule type="cellIs" dxfId="213" priority="36" operator="equal">
      <formula>0</formula>
    </cfRule>
  </conditionalFormatting>
  <conditionalFormatting sqref="L85">
    <cfRule type="cellIs" dxfId="212" priority="35" operator="equal">
      <formula>0</formula>
    </cfRule>
  </conditionalFormatting>
  <conditionalFormatting sqref="L83">
    <cfRule type="cellIs" dxfId="211" priority="34" operator="equal">
      <formula>0</formula>
    </cfRule>
  </conditionalFormatting>
  <conditionalFormatting sqref="R84">
    <cfRule type="cellIs" dxfId="210" priority="33" operator="equal">
      <formula>0</formula>
    </cfRule>
  </conditionalFormatting>
  <conditionalFormatting sqref="R85">
    <cfRule type="cellIs" dxfId="209" priority="32" operator="equal">
      <formula>0</formula>
    </cfRule>
  </conditionalFormatting>
  <conditionalFormatting sqref="R83">
    <cfRule type="cellIs" dxfId="208" priority="31" operator="equal">
      <formula>0</formula>
    </cfRule>
  </conditionalFormatting>
  <conditionalFormatting sqref="X84">
    <cfRule type="cellIs" dxfId="207" priority="30" operator="equal">
      <formula>0</formula>
    </cfRule>
  </conditionalFormatting>
  <conditionalFormatting sqref="X85">
    <cfRule type="cellIs" dxfId="206" priority="29" operator="equal">
      <formula>0</formula>
    </cfRule>
  </conditionalFormatting>
  <conditionalFormatting sqref="X83">
    <cfRule type="cellIs" dxfId="205" priority="28" operator="equal">
      <formula>0</formula>
    </cfRule>
  </conditionalFormatting>
  <conditionalFormatting sqref="AD84">
    <cfRule type="cellIs" dxfId="204" priority="27" operator="equal">
      <formula>0</formula>
    </cfRule>
  </conditionalFormatting>
  <conditionalFormatting sqref="AD85">
    <cfRule type="cellIs" dxfId="203" priority="26" operator="equal">
      <formula>0</formula>
    </cfRule>
  </conditionalFormatting>
  <conditionalFormatting sqref="AD83">
    <cfRule type="cellIs" dxfId="202" priority="25" operator="equal">
      <formula>0</formula>
    </cfRule>
  </conditionalFormatting>
  <conditionalFormatting sqref="AJ84">
    <cfRule type="cellIs" dxfId="201" priority="24" operator="equal">
      <formula>0</formula>
    </cfRule>
  </conditionalFormatting>
  <conditionalFormatting sqref="AJ85">
    <cfRule type="cellIs" dxfId="200" priority="23" operator="equal">
      <formula>0</formula>
    </cfRule>
  </conditionalFormatting>
  <conditionalFormatting sqref="AJ83">
    <cfRule type="cellIs" dxfId="199" priority="22" operator="equal">
      <formula>0</formula>
    </cfRule>
  </conditionalFormatting>
  <conditionalFormatting sqref="AP84">
    <cfRule type="cellIs" dxfId="198" priority="21" operator="equal">
      <formula>0</formula>
    </cfRule>
  </conditionalFormatting>
  <conditionalFormatting sqref="AP85">
    <cfRule type="cellIs" dxfId="197" priority="20" operator="equal">
      <formula>0</formula>
    </cfRule>
  </conditionalFormatting>
  <conditionalFormatting sqref="AP83">
    <cfRule type="cellIs" dxfId="196" priority="19" operator="equal">
      <formula>0</formula>
    </cfRule>
  </conditionalFormatting>
  <conditionalFormatting sqref="AV84">
    <cfRule type="cellIs" dxfId="195" priority="18" operator="equal">
      <formula>0</formula>
    </cfRule>
  </conditionalFormatting>
  <conditionalFormatting sqref="AV85">
    <cfRule type="cellIs" dxfId="194" priority="17" operator="equal">
      <formula>0</formula>
    </cfRule>
  </conditionalFormatting>
  <conditionalFormatting sqref="AV83">
    <cfRule type="cellIs" dxfId="193" priority="16" operator="equal">
      <formula>0</formula>
    </cfRule>
  </conditionalFormatting>
  <conditionalFormatting sqref="BB84">
    <cfRule type="cellIs" dxfId="192" priority="15" operator="equal">
      <formula>0</formula>
    </cfRule>
  </conditionalFormatting>
  <conditionalFormatting sqref="BB85">
    <cfRule type="cellIs" dxfId="191" priority="14" operator="equal">
      <formula>0</formula>
    </cfRule>
  </conditionalFormatting>
  <conditionalFormatting sqref="BB83">
    <cfRule type="cellIs" dxfId="190" priority="13" operator="equal">
      <formula>0</formula>
    </cfRule>
  </conditionalFormatting>
  <conditionalFormatting sqref="BH84">
    <cfRule type="cellIs" dxfId="189" priority="12" operator="equal">
      <formula>0</formula>
    </cfRule>
  </conditionalFormatting>
  <conditionalFormatting sqref="BH85">
    <cfRule type="cellIs" dxfId="188" priority="11" operator="equal">
      <formula>0</formula>
    </cfRule>
  </conditionalFormatting>
  <conditionalFormatting sqref="BH83">
    <cfRule type="cellIs" dxfId="187" priority="10" operator="equal">
      <formula>0</formula>
    </cfRule>
  </conditionalFormatting>
  <conditionalFormatting sqref="BO84">
    <cfRule type="cellIs" dxfId="186" priority="9" operator="equal">
      <formula>0</formula>
    </cfRule>
  </conditionalFormatting>
  <conditionalFormatting sqref="BO85">
    <cfRule type="cellIs" dxfId="185" priority="8" operator="equal">
      <formula>0</formula>
    </cfRule>
  </conditionalFormatting>
  <conditionalFormatting sqref="BO83">
    <cfRule type="cellIs" dxfId="184" priority="7" operator="equal">
      <formula>0</formula>
    </cfRule>
  </conditionalFormatting>
  <conditionalFormatting sqref="BU84">
    <cfRule type="cellIs" dxfId="183" priority="6" operator="equal">
      <formula>0</formula>
    </cfRule>
  </conditionalFormatting>
  <conditionalFormatting sqref="BU85">
    <cfRule type="cellIs" dxfId="182" priority="5" operator="equal">
      <formula>0</formula>
    </cfRule>
  </conditionalFormatting>
  <conditionalFormatting sqref="BU83">
    <cfRule type="cellIs" dxfId="181" priority="4" operator="equal">
      <formula>0</formula>
    </cfRule>
  </conditionalFormatting>
  <conditionalFormatting sqref="CA84">
    <cfRule type="cellIs" dxfId="180" priority="3" operator="equal">
      <formula>0</formula>
    </cfRule>
  </conditionalFormatting>
  <conditionalFormatting sqref="CA85">
    <cfRule type="cellIs" dxfId="179" priority="2" operator="equal">
      <formula>0</formula>
    </cfRule>
  </conditionalFormatting>
  <conditionalFormatting sqref="CA83">
    <cfRule type="cellIs" dxfId="178" priority="1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1"/>
  <sheetViews>
    <sheetView zoomScale="40" zoomScaleNormal="40" workbookViewId="0">
      <pane xSplit="2" ySplit="6" topLeftCell="C102" activePane="bottomRight" state="frozen"/>
      <selection pane="topRight" activeCell="D1" sqref="D1"/>
      <selection pane="bottomLeft" activeCell="A7" sqref="A7"/>
      <selection pane="bottomRight" activeCell="F127" sqref="F127"/>
    </sheetView>
  </sheetViews>
  <sheetFormatPr defaultColWidth="8.85546875" defaultRowHeight="15"/>
  <cols>
    <col min="1" max="1" width="10.42578125" style="222" customWidth="1"/>
    <col min="2" max="2" width="40.140625" style="222" customWidth="1"/>
    <col min="3" max="4" width="11.85546875" style="222" customWidth="1"/>
    <col min="5" max="5" width="11.85546875" style="224" customWidth="1"/>
    <col min="6" max="6" width="18.140625" style="222" customWidth="1"/>
    <col min="7" max="7" width="15.5703125" style="222" customWidth="1"/>
    <col min="8" max="8" width="11.85546875" style="224" customWidth="1"/>
    <col min="9" max="10" width="11.85546875" style="222" customWidth="1"/>
    <col min="11" max="11" width="11.85546875" style="224" customWidth="1"/>
    <col min="12" max="13" width="11.85546875" style="222" customWidth="1"/>
    <col min="14" max="14" width="11.85546875" style="224" customWidth="1"/>
    <col min="15" max="16" width="11.85546875" style="222" customWidth="1"/>
    <col min="17" max="17" width="11.85546875" style="224" customWidth="1"/>
    <col min="18" max="19" width="11.85546875" style="222" customWidth="1"/>
    <col min="20" max="20" width="11.85546875" style="224" customWidth="1"/>
    <col min="21" max="22" width="11.85546875" style="222" customWidth="1"/>
    <col min="23" max="23" width="11.85546875" style="224" customWidth="1"/>
    <col min="24" max="25" width="11.85546875" style="222" customWidth="1"/>
    <col min="26" max="26" width="11.85546875" style="224" customWidth="1"/>
    <col min="27" max="28" width="11.85546875" style="222" customWidth="1"/>
    <col min="29" max="29" width="11.85546875" style="224" customWidth="1"/>
    <col min="30" max="31" width="11.85546875" style="222" customWidth="1"/>
    <col min="32" max="32" width="11.85546875" style="224" customWidth="1"/>
    <col min="33" max="34" width="11.85546875" style="222" customWidth="1"/>
    <col min="35" max="35" width="11.85546875" style="224" customWidth="1"/>
    <col min="36" max="36" width="13.42578125" style="222" customWidth="1"/>
    <col min="37" max="37" width="11.85546875" style="222" customWidth="1"/>
    <col min="38" max="38" width="11.85546875" style="224" customWidth="1"/>
    <col min="39" max="39" width="13.42578125" style="222" customWidth="1"/>
    <col min="40" max="40" width="11.85546875" style="222" customWidth="1"/>
    <col min="41" max="41" width="11.85546875" style="224" customWidth="1"/>
    <col min="42" max="42" width="13.42578125" style="222" customWidth="1"/>
    <col min="43" max="43" width="11.85546875" style="222" customWidth="1"/>
    <col min="44" max="16384" width="8.85546875" style="222"/>
  </cols>
  <sheetData>
    <row r="1" spans="1:43" ht="34.9" customHeight="1">
      <c r="B1" s="249" t="s">
        <v>226</v>
      </c>
      <c r="C1" s="249"/>
    </row>
    <row r="2" spans="1:43" ht="17.25" customHeight="1">
      <c r="B2" s="163" t="s">
        <v>227</v>
      </c>
      <c r="C2" s="250">
        <v>3.8</v>
      </c>
    </row>
    <row r="3" spans="1:43" ht="17.25" customHeight="1">
      <c r="B3" s="163" t="s">
        <v>228</v>
      </c>
      <c r="C3" s="250">
        <v>3.3</v>
      </c>
      <c r="E3" s="269">
        <v>4</v>
      </c>
      <c r="H3" s="269">
        <v>10</v>
      </c>
      <c r="K3" s="269">
        <v>16</v>
      </c>
      <c r="N3" s="269">
        <v>22</v>
      </c>
      <c r="Q3" s="269">
        <v>28</v>
      </c>
      <c r="T3" s="269">
        <v>34</v>
      </c>
      <c r="W3" s="269">
        <v>40</v>
      </c>
      <c r="Z3" s="269">
        <v>46</v>
      </c>
      <c r="AC3" s="269">
        <v>52</v>
      </c>
      <c r="AF3" s="269">
        <v>58</v>
      </c>
      <c r="AI3" s="269">
        <v>65</v>
      </c>
      <c r="AL3" s="269">
        <v>71</v>
      </c>
      <c r="AO3" s="269">
        <v>77</v>
      </c>
    </row>
    <row r="4" spans="1:43" ht="17.649999999999999" customHeight="1" thickBot="1">
      <c r="B4" s="235"/>
    </row>
    <row r="5" spans="1:43" ht="24" customHeight="1">
      <c r="A5" s="1319" t="s">
        <v>74</v>
      </c>
      <c r="B5" s="1321" t="s">
        <v>181</v>
      </c>
      <c r="C5" s="251"/>
      <c r="D5" s="251"/>
      <c r="E5" s="1327">
        <f>'недельное планирование'!E3</f>
        <v>43329</v>
      </c>
      <c r="F5" s="1328"/>
      <c r="G5" s="1328"/>
      <c r="H5" s="1327">
        <f>E5+1</f>
        <v>43330</v>
      </c>
      <c r="I5" s="1328"/>
      <c r="J5" s="1328"/>
      <c r="K5" s="1327">
        <f>H5+1</f>
        <v>43331</v>
      </c>
      <c r="L5" s="1328"/>
      <c r="M5" s="1328"/>
      <c r="N5" s="1327">
        <f>K5+1</f>
        <v>43332</v>
      </c>
      <c r="O5" s="1328"/>
      <c r="P5" s="1328"/>
      <c r="Q5" s="1327">
        <f>N5+1</f>
        <v>43333</v>
      </c>
      <c r="R5" s="1328"/>
      <c r="S5" s="1328"/>
      <c r="T5" s="1327">
        <f>Q5+1</f>
        <v>43334</v>
      </c>
      <c r="U5" s="1328"/>
      <c r="V5" s="1328"/>
      <c r="W5" s="1327">
        <f>T5+1</f>
        <v>43335</v>
      </c>
      <c r="X5" s="1328"/>
      <c r="Y5" s="1328"/>
      <c r="Z5" s="1327">
        <f>W5+1</f>
        <v>43336</v>
      </c>
      <c r="AA5" s="1328"/>
      <c r="AB5" s="1328"/>
      <c r="AC5" s="1327">
        <f>Z5+1</f>
        <v>43337</v>
      </c>
      <c r="AD5" s="1328"/>
      <c r="AE5" s="1328"/>
      <c r="AF5" s="1327">
        <f>AC5+1</f>
        <v>43338</v>
      </c>
      <c r="AG5" s="1328"/>
      <c r="AH5" s="1328"/>
      <c r="AI5" s="1327" t="s">
        <v>233</v>
      </c>
      <c r="AJ5" s="1328"/>
      <c r="AK5" s="1328"/>
      <c r="AL5" s="1327" t="s">
        <v>234</v>
      </c>
      <c r="AM5" s="1328"/>
      <c r="AN5" s="1328"/>
      <c r="AO5" s="1327" t="s">
        <v>235</v>
      </c>
      <c r="AP5" s="1328"/>
      <c r="AQ5" s="1328"/>
    </row>
    <row r="6" spans="1:43" ht="24" customHeight="1">
      <c r="A6" s="1320"/>
      <c r="B6" s="1322"/>
      <c r="C6" s="252" t="s">
        <v>236</v>
      </c>
      <c r="D6" s="252" t="s">
        <v>237</v>
      </c>
      <c r="E6" s="227" t="s">
        <v>182</v>
      </c>
      <c r="F6" s="220" t="s">
        <v>224</v>
      </c>
      <c r="G6" s="220" t="s">
        <v>225</v>
      </c>
      <c r="H6" s="227" t="s">
        <v>182</v>
      </c>
      <c r="I6" s="220" t="s">
        <v>224</v>
      </c>
      <c r="J6" s="220" t="s">
        <v>225</v>
      </c>
      <c r="K6" s="227" t="s">
        <v>182</v>
      </c>
      <c r="L6" s="220" t="s">
        <v>224</v>
      </c>
      <c r="M6" s="220" t="s">
        <v>225</v>
      </c>
      <c r="N6" s="227" t="s">
        <v>182</v>
      </c>
      <c r="O6" s="220" t="s">
        <v>224</v>
      </c>
      <c r="P6" s="220" t="s">
        <v>225</v>
      </c>
      <c r="Q6" s="227" t="s">
        <v>182</v>
      </c>
      <c r="R6" s="220" t="s">
        <v>224</v>
      </c>
      <c r="S6" s="220" t="s">
        <v>225</v>
      </c>
      <c r="T6" s="227" t="s">
        <v>182</v>
      </c>
      <c r="U6" s="220" t="s">
        <v>224</v>
      </c>
      <c r="V6" s="220" t="s">
        <v>225</v>
      </c>
      <c r="W6" s="227" t="s">
        <v>182</v>
      </c>
      <c r="X6" s="220" t="s">
        <v>224</v>
      </c>
      <c r="Y6" s="220" t="s">
        <v>225</v>
      </c>
      <c r="Z6" s="227" t="s">
        <v>182</v>
      </c>
      <c r="AA6" s="220" t="s">
        <v>224</v>
      </c>
      <c r="AB6" s="220" t="s">
        <v>225</v>
      </c>
      <c r="AC6" s="227" t="s">
        <v>182</v>
      </c>
      <c r="AD6" s="220" t="s">
        <v>224</v>
      </c>
      <c r="AE6" s="220" t="s">
        <v>225</v>
      </c>
      <c r="AF6" s="227" t="s">
        <v>182</v>
      </c>
      <c r="AG6" s="220" t="s">
        <v>224</v>
      </c>
      <c r="AH6" s="220" t="s">
        <v>225</v>
      </c>
      <c r="AI6" s="227" t="s">
        <v>182</v>
      </c>
      <c r="AJ6" s="220" t="s">
        <v>224</v>
      </c>
      <c r="AK6" s="220" t="s">
        <v>225</v>
      </c>
      <c r="AL6" s="227" t="s">
        <v>182</v>
      </c>
      <c r="AM6" s="220" t="s">
        <v>224</v>
      </c>
      <c r="AN6" s="220" t="s">
        <v>225</v>
      </c>
      <c r="AO6" s="227" t="s">
        <v>182</v>
      </c>
      <c r="AP6" s="220" t="s">
        <v>224</v>
      </c>
      <c r="AQ6" s="220" t="s">
        <v>225</v>
      </c>
    </row>
    <row r="7" spans="1:43" ht="24" customHeight="1">
      <c r="A7" s="167" t="s">
        <v>19</v>
      </c>
      <c r="B7" s="245" t="s">
        <v>172</v>
      </c>
      <c r="C7" s="253">
        <v>3.6</v>
      </c>
      <c r="D7" s="253">
        <v>543</v>
      </c>
      <c r="E7" s="229">
        <f>-VLOOKUP($B7,'недельное планирование'!$B:$CA,E$3,FALSE)</f>
        <v>0</v>
      </c>
      <c r="F7" s="167">
        <f t="shared" ref="F7:F19" si="0">$D7*100/($C7+$C$3)*E7/1000*$C7/$C$2</f>
        <v>0</v>
      </c>
      <c r="G7" s="225">
        <f t="shared" ref="G7:G19" si="1">$D7*100/($C7+$C$3)*E7/1000-F7</f>
        <v>0</v>
      </c>
      <c r="H7" s="229">
        <f>-VLOOKUP($B7,'недельное планирование'!$B:$CA,H$3,FALSE)</f>
        <v>220</v>
      </c>
      <c r="I7" s="167">
        <f t="shared" ref="I7:I19" si="2">$D7*100/($C7+$C$3)*H7/1000*$C7/$C$2</f>
        <v>1640.183066361556</v>
      </c>
      <c r="J7" s="225">
        <f t="shared" ref="J7:J19" si="3">$D7*100/($C7+$C$3)*H7/1000-I7</f>
        <v>91.121281464530966</v>
      </c>
      <c r="K7" s="229">
        <f>-VLOOKUP($B7,'недельное планирование'!$B:$CA,K$3,FALSE)</f>
        <v>176</v>
      </c>
      <c r="L7" s="167">
        <f t="shared" ref="L7:L19" si="4">$D7*100/($C7+$C$3)*K7/1000*$C7/$C$2</f>
        <v>1312.1464530892449</v>
      </c>
      <c r="M7" s="225">
        <f t="shared" ref="M7:M19" si="5">$D7*100/($C7+$C$3)*K7/1000-L7</f>
        <v>72.897025171624819</v>
      </c>
      <c r="N7" s="229">
        <f>-VLOOKUP($B7,'недельное планирование'!$B:$CA,N$3,FALSE)</f>
        <v>0</v>
      </c>
      <c r="O7" s="167">
        <f t="shared" ref="O7:O19" si="6">$D7*100/($C7+$C$3)*N7/1000*$C7/$C$2</f>
        <v>0</v>
      </c>
      <c r="P7" s="225">
        <f t="shared" ref="P7:P19" si="7">$D7*100/($C7+$C$3)*N7/1000-O7</f>
        <v>0</v>
      </c>
      <c r="Q7" s="229">
        <f>-VLOOKUP($B7,'недельное планирование'!$B:$CA,Q$3,FALSE)</f>
        <v>214.66666666666669</v>
      </c>
      <c r="R7" s="167">
        <f t="shared" ref="R7:R19" si="8">$D7*100/($C7+$C$3)*Q7/1000*$C7/$C$2</f>
        <v>1600.4210526315792</v>
      </c>
      <c r="S7" s="225">
        <f t="shared" ref="S7:S19" si="9">$D7*100/($C7+$C$3)*Q7/1000-R7</f>
        <v>88.912280701754298</v>
      </c>
      <c r="T7" s="229">
        <f>-VLOOKUP($B7,'недельное планирование'!$B:$CA,T$3,FALSE)</f>
        <v>154.16666666666669</v>
      </c>
      <c r="U7" s="167">
        <f t="shared" ref="U7:U19" si="10">$D7*100/($C7+$C$3)*T7/1000*$C7/$C$2</f>
        <v>1149.3707093821511</v>
      </c>
      <c r="V7" s="225">
        <f t="shared" ref="V7:V19" si="11">$D7*100/($C7+$C$3)*T7/1000-U7</f>
        <v>63.85392829900843</v>
      </c>
      <c r="W7" s="229">
        <f>-VLOOKUP($B7,'недельное планирование'!$B:$CA,W$3,FALSE)</f>
        <v>0</v>
      </c>
      <c r="X7" s="167">
        <f t="shared" ref="X7:X19" si="12">$D7*100/($C7+$C$3)*W7/1000*$C7/$C$2</f>
        <v>0</v>
      </c>
      <c r="Y7" s="225">
        <f t="shared" ref="Y7:Y19" si="13">$D7*100/($C7+$C$3)*W7/1000-X7</f>
        <v>0</v>
      </c>
      <c r="Z7" s="229">
        <f>-VLOOKUP($B7,'недельное планирование'!$B:$CA,Z$3,FALSE)</f>
        <v>0</v>
      </c>
      <c r="AA7" s="167">
        <f t="shared" ref="AA7:AA19" si="14">$D7*100/($C7+$C$3)*Z7/1000*$C7/$C$2</f>
        <v>0</v>
      </c>
      <c r="AB7" s="225">
        <f t="shared" ref="AB7:AB19" si="15">$D7*100/($C7+$C$3)*Z7/1000-AA7</f>
        <v>0</v>
      </c>
      <c r="AC7" s="229">
        <f>-VLOOKUP($B7,'недельное планирование'!$B:$CA,AC$3,FALSE)</f>
        <v>299</v>
      </c>
      <c r="AD7" s="167">
        <f t="shared" ref="AD7:AD19" si="16">$D7*100/($C7+$C$3)*AC7/1000*$C7/$C$2</f>
        <v>2229.1578947368425</v>
      </c>
      <c r="AE7" s="225">
        <f t="shared" ref="AE7:AE19" si="17">$D7*100/($C7+$C$3)*AC7/1000-AD7</f>
        <v>123.84210526315746</v>
      </c>
      <c r="AF7" s="229">
        <f>-VLOOKUP($B7,'недельное планирование'!$B:$CA,AF$3,FALSE)</f>
        <v>0</v>
      </c>
      <c r="AG7" s="167">
        <f t="shared" ref="AG7:AG19" si="18">$D7*100/($C7+$C$3)*AF7/1000*$C7/$C$2</f>
        <v>0</v>
      </c>
      <c r="AH7" s="225">
        <f t="shared" ref="AH7:AH19" si="19">$D7*100/($C7+$C$3)*AF7/1000-AG7</f>
        <v>0</v>
      </c>
      <c r="AI7" s="229" t="e">
        <f>-VLOOKUP($B7,'недельное планирование'!$B:$CA,AI$3,FALSE)</f>
        <v>#N/A</v>
      </c>
      <c r="AJ7" s="167" t="e">
        <f t="shared" ref="AJ7:AJ19" si="20">$D7*100/($C7+$C$3)*AI7/1000*$C7/$C$2</f>
        <v>#N/A</v>
      </c>
      <c r="AK7" s="225" t="e">
        <f t="shared" ref="AK7:AK19" si="21">$D7*100/($C7+$C$3)*AI7/1000-AJ7</f>
        <v>#N/A</v>
      </c>
      <c r="AL7" s="229" t="e">
        <f>-VLOOKUP($B7,'недельное планирование'!$B:$CA,AL$3,FALSE)</f>
        <v>#N/A</v>
      </c>
      <c r="AM7" s="167" t="e">
        <f t="shared" ref="AM7:AM19" si="22">$D7*100/($C7+$C$3)*AL7/1000*$C7/$C$2</f>
        <v>#N/A</v>
      </c>
      <c r="AN7" s="225" t="e">
        <f t="shared" ref="AN7:AN19" si="23">$D7*100/($C7+$C$3)*AL7/1000-AM7</f>
        <v>#N/A</v>
      </c>
      <c r="AO7" s="229" t="e">
        <f>-VLOOKUP($B7,'недельное планирование'!$B:$CA,AO$3,FALSE)</f>
        <v>#N/A</v>
      </c>
      <c r="AP7" s="167" t="e">
        <f t="shared" ref="AP7:AP19" si="24">$D7*100/($C7+$C$3)*AO7/1000*$C7/$C$2</f>
        <v>#N/A</v>
      </c>
      <c r="AQ7" s="225" t="e">
        <f t="shared" ref="AQ7:AQ19" si="25">$D7*100/($C7+$C$3)*AO7/1000-AP7</f>
        <v>#N/A</v>
      </c>
    </row>
    <row r="8" spans="1:43" ht="24" customHeight="1">
      <c r="A8" s="167" t="s">
        <v>19</v>
      </c>
      <c r="B8" s="245" t="s">
        <v>150</v>
      </c>
      <c r="C8" s="253">
        <v>3.6</v>
      </c>
      <c r="D8" s="253">
        <v>543</v>
      </c>
      <c r="E8" s="229">
        <f>-VLOOKUP($B8,'недельное планирование'!$B:$CA,E$3,FALSE)</f>
        <v>0</v>
      </c>
      <c r="F8" s="167">
        <f t="shared" si="0"/>
        <v>0</v>
      </c>
      <c r="G8" s="225">
        <f t="shared" si="1"/>
        <v>0</v>
      </c>
      <c r="H8" s="229">
        <f>-VLOOKUP($B8,'недельное планирование'!$B:$CA,H$3,FALSE)</f>
        <v>384</v>
      </c>
      <c r="I8" s="167">
        <f t="shared" si="2"/>
        <v>2862.8649885583523</v>
      </c>
      <c r="J8" s="225">
        <f t="shared" si="3"/>
        <v>159.04805491990828</v>
      </c>
      <c r="K8" s="229">
        <f>-VLOOKUP($B8,'недельное планирование'!$B:$CA,K$3,FALSE)</f>
        <v>0</v>
      </c>
      <c r="L8" s="167">
        <f t="shared" si="4"/>
        <v>0</v>
      </c>
      <c r="M8" s="225">
        <f t="shared" si="5"/>
        <v>0</v>
      </c>
      <c r="N8" s="229">
        <f>-VLOOKUP($B8,'недельное планирование'!$B:$CA,N$3,FALSE)</f>
        <v>0</v>
      </c>
      <c r="O8" s="167">
        <f t="shared" si="6"/>
        <v>0</v>
      </c>
      <c r="P8" s="225">
        <f t="shared" si="7"/>
        <v>0</v>
      </c>
      <c r="Q8" s="229">
        <f>-VLOOKUP($B8,'недельное планирование'!$B:$CA,Q$3,FALSE)</f>
        <v>4454</v>
      </c>
      <c r="R8" s="167">
        <f t="shared" si="8"/>
        <v>33206.251716247134</v>
      </c>
      <c r="S8" s="225">
        <f t="shared" si="9"/>
        <v>1844.7917620137305</v>
      </c>
      <c r="T8" s="229">
        <f>-VLOOKUP($B8,'недельное планирование'!$B:$CA,T$3,FALSE)</f>
        <v>132</v>
      </c>
      <c r="U8" s="167">
        <f t="shared" si="10"/>
        <v>984.10983981693346</v>
      </c>
      <c r="V8" s="225">
        <f t="shared" si="11"/>
        <v>54.672768878718557</v>
      </c>
      <c r="W8" s="229">
        <f>-VLOOKUP($B8,'недельное планирование'!$B:$CA,W$3,FALSE)</f>
        <v>0</v>
      </c>
      <c r="X8" s="167">
        <f t="shared" si="12"/>
        <v>0</v>
      </c>
      <c r="Y8" s="225">
        <f t="shared" si="13"/>
        <v>0</v>
      </c>
      <c r="Z8" s="229">
        <f>-VLOOKUP($B8,'недельное планирование'!$B:$CA,Z$3,FALSE)</f>
        <v>0</v>
      </c>
      <c r="AA8" s="167">
        <f t="shared" si="14"/>
        <v>0</v>
      </c>
      <c r="AB8" s="225">
        <f t="shared" si="15"/>
        <v>0</v>
      </c>
      <c r="AC8" s="229">
        <f>-VLOOKUP($B8,'недельное планирование'!$B:$CA,AC$3,FALSE)</f>
        <v>1679.8333333333333</v>
      </c>
      <c r="AD8" s="167">
        <f t="shared" si="16"/>
        <v>12523.79176201373</v>
      </c>
      <c r="AE8" s="225">
        <f t="shared" si="17"/>
        <v>695.76620900076159</v>
      </c>
      <c r="AF8" s="229">
        <f>-VLOOKUP($B8,'недельное планирование'!$B:$CA,AF$3,FALSE)</f>
        <v>0</v>
      </c>
      <c r="AG8" s="167">
        <f t="shared" si="18"/>
        <v>0</v>
      </c>
      <c r="AH8" s="225">
        <f t="shared" si="19"/>
        <v>0</v>
      </c>
      <c r="AI8" s="229" t="e">
        <f>-VLOOKUP($B8,'недельное планирование'!$B:$CA,AI$3,FALSE)</f>
        <v>#N/A</v>
      </c>
      <c r="AJ8" s="167" t="e">
        <f t="shared" si="20"/>
        <v>#N/A</v>
      </c>
      <c r="AK8" s="225" t="e">
        <f t="shared" si="21"/>
        <v>#N/A</v>
      </c>
      <c r="AL8" s="229" t="e">
        <f>-VLOOKUP($B8,'недельное планирование'!$B:$CA,AL$3,FALSE)</f>
        <v>#N/A</v>
      </c>
      <c r="AM8" s="167" t="e">
        <f t="shared" si="22"/>
        <v>#N/A</v>
      </c>
      <c r="AN8" s="225" t="e">
        <f t="shared" si="23"/>
        <v>#N/A</v>
      </c>
      <c r="AO8" s="229" t="e">
        <f>-VLOOKUP($B8,'недельное планирование'!$B:$CA,AO$3,FALSE)</f>
        <v>#N/A</v>
      </c>
      <c r="AP8" s="167" t="e">
        <f t="shared" si="24"/>
        <v>#N/A</v>
      </c>
      <c r="AQ8" s="225" t="e">
        <f t="shared" si="25"/>
        <v>#N/A</v>
      </c>
    </row>
    <row r="9" spans="1:43" ht="24" customHeight="1">
      <c r="A9" s="167" t="s">
        <v>20</v>
      </c>
      <c r="B9" s="245" t="s">
        <v>171</v>
      </c>
      <c r="C9" s="253">
        <v>3.3</v>
      </c>
      <c r="D9" s="253">
        <v>528</v>
      </c>
      <c r="E9" s="229">
        <f>-VLOOKUP($B9,'недельное планирование'!$B:$CA,E$3,FALSE)</f>
        <v>0</v>
      </c>
      <c r="F9" s="167">
        <f t="shared" si="0"/>
        <v>0</v>
      </c>
      <c r="G9" s="225">
        <f t="shared" si="1"/>
        <v>0</v>
      </c>
      <c r="H9" s="229">
        <f>-VLOOKUP($B9,'недельное планирование'!$B:$CA,H$3,FALSE)</f>
        <v>0</v>
      </c>
      <c r="I9" s="167">
        <f t="shared" si="2"/>
        <v>0</v>
      </c>
      <c r="J9" s="225">
        <f t="shared" si="3"/>
        <v>0</v>
      </c>
      <c r="K9" s="229">
        <f>-VLOOKUP($B9,'недельное планирование'!$B:$CA,K$3,FALSE)</f>
        <v>84</v>
      </c>
      <c r="L9" s="167">
        <f t="shared" si="4"/>
        <v>583.57894736842104</v>
      </c>
      <c r="M9" s="225">
        <f t="shared" si="5"/>
        <v>88.421052631578959</v>
      </c>
      <c r="N9" s="229">
        <f>-VLOOKUP($B9,'недельное планирование'!$B:$CA,N$3,FALSE)</f>
        <v>0</v>
      </c>
      <c r="O9" s="167">
        <f t="shared" si="6"/>
        <v>0</v>
      </c>
      <c r="P9" s="225">
        <f t="shared" si="7"/>
        <v>0</v>
      </c>
      <c r="Q9" s="229">
        <f>-VLOOKUP($B9,'недельное планирование'!$B:$CA,Q$3,FALSE)</f>
        <v>86.666666666666671</v>
      </c>
      <c r="R9" s="167">
        <f t="shared" si="8"/>
        <v>602.1052631578948</v>
      </c>
      <c r="S9" s="225">
        <f t="shared" si="9"/>
        <v>91.228070175438575</v>
      </c>
      <c r="T9" s="229">
        <f>-VLOOKUP($B9,'недельное планирование'!$B:$CA,T$3,FALSE)</f>
        <v>59</v>
      </c>
      <c r="U9" s="167">
        <f t="shared" si="10"/>
        <v>409.89473684210526</v>
      </c>
      <c r="V9" s="225">
        <f t="shared" si="11"/>
        <v>62.10526315789474</v>
      </c>
      <c r="W9" s="229">
        <f>-VLOOKUP($B9,'недельное планирование'!$B:$CA,W$3,FALSE)</f>
        <v>0</v>
      </c>
      <c r="X9" s="167">
        <f t="shared" si="12"/>
        <v>0</v>
      </c>
      <c r="Y9" s="225">
        <f t="shared" si="13"/>
        <v>0</v>
      </c>
      <c r="Z9" s="229">
        <f>-VLOOKUP($B9,'недельное планирование'!$B:$CA,Z$3,FALSE)</f>
        <v>0</v>
      </c>
      <c r="AA9" s="167">
        <f t="shared" si="14"/>
        <v>0</v>
      </c>
      <c r="AB9" s="225">
        <f t="shared" si="15"/>
        <v>0</v>
      </c>
      <c r="AC9" s="229">
        <f>-VLOOKUP($B9,'недельное планирование'!$B:$CA,AC$3,FALSE)</f>
        <v>17.999999999999986</v>
      </c>
      <c r="AD9" s="167">
        <f t="shared" si="16"/>
        <v>125.05263157894727</v>
      </c>
      <c r="AE9" s="225">
        <f t="shared" si="17"/>
        <v>18.947368421052616</v>
      </c>
      <c r="AF9" s="229">
        <f>-VLOOKUP($B9,'недельное планирование'!$B:$CA,AF$3,FALSE)</f>
        <v>0</v>
      </c>
      <c r="AG9" s="167">
        <f t="shared" si="18"/>
        <v>0</v>
      </c>
      <c r="AH9" s="225">
        <f t="shared" si="19"/>
        <v>0</v>
      </c>
      <c r="AI9" s="229" t="e">
        <f>-VLOOKUP($B9,'недельное планирование'!$B:$CA,AI$3,FALSE)</f>
        <v>#N/A</v>
      </c>
      <c r="AJ9" s="167" t="e">
        <f t="shared" si="20"/>
        <v>#N/A</v>
      </c>
      <c r="AK9" s="225" t="e">
        <f t="shared" si="21"/>
        <v>#N/A</v>
      </c>
      <c r="AL9" s="229" t="e">
        <f>-VLOOKUP($B9,'недельное планирование'!$B:$CA,AL$3,FALSE)</f>
        <v>#N/A</v>
      </c>
      <c r="AM9" s="167" t="e">
        <f t="shared" si="22"/>
        <v>#N/A</v>
      </c>
      <c r="AN9" s="225" t="e">
        <f t="shared" si="23"/>
        <v>#N/A</v>
      </c>
      <c r="AO9" s="229" t="e">
        <f>-VLOOKUP($B9,'недельное планирование'!$B:$CA,AO$3,FALSE)</f>
        <v>#N/A</v>
      </c>
      <c r="AP9" s="167" t="e">
        <f t="shared" si="24"/>
        <v>#N/A</v>
      </c>
      <c r="AQ9" s="225" t="e">
        <f t="shared" si="25"/>
        <v>#N/A</v>
      </c>
    </row>
    <row r="10" spans="1:43" ht="24" customHeight="1">
      <c r="A10" s="167" t="s">
        <v>20</v>
      </c>
      <c r="B10" s="245" t="s">
        <v>123</v>
      </c>
      <c r="C10" s="253">
        <v>3.3</v>
      </c>
      <c r="D10" s="253">
        <v>528</v>
      </c>
      <c r="E10" s="229">
        <f>-VLOOKUP($B10,'недельное планирование'!$B:$CA,E$3,FALSE)</f>
        <v>0</v>
      </c>
      <c r="F10" s="167">
        <f t="shared" si="0"/>
        <v>0</v>
      </c>
      <c r="G10" s="225">
        <f t="shared" si="1"/>
        <v>0</v>
      </c>
      <c r="H10" s="229">
        <f>-VLOOKUP($B10,'недельное планирование'!$B:$CA,H$3,FALSE)</f>
        <v>222</v>
      </c>
      <c r="I10" s="167">
        <f t="shared" si="2"/>
        <v>1542.3157894736842</v>
      </c>
      <c r="J10" s="225">
        <f t="shared" si="3"/>
        <v>233.68421052631584</v>
      </c>
      <c r="K10" s="229">
        <f>-VLOOKUP($B10,'недельное планирование'!$B:$CA,K$3,FALSE)</f>
        <v>392</v>
      </c>
      <c r="L10" s="167">
        <f t="shared" si="4"/>
        <v>2723.3684210526317</v>
      </c>
      <c r="M10" s="225">
        <f t="shared" si="5"/>
        <v>412.63157894736833</v>
      </c>
      <c r="N10" s="229">
        <f>-VLOOKUP($B10,'недельное планирование'!$B:$CA,N$3,FALSE)</f>
        <v>0</v>
      </c>
      <c r="O10" s="167">
        <f t="shared" si="6"/>
        <v>0</v>
      </c>
      <c r="P10" s="225">
        <f t="shared" si="7"/>
        <v>0</v>
      </c>
      <c r="Q10" s="229">
        <f>-VLOOKUP($B10,'недельное планирование'!$B:$CA,Q$3,FALSE)</f>
        <v>320.83333333333331</v>
      </c>
      <c r="R10" s="167">
        <f t="shared" si="8"/>
        <v>2228.947368421052</v>
      </c>
      <c r="S10" s="225">
        <f t="shared" si="9"/>
        <v>337.71929824561448</v>
      </c>
      <c r="T10" s="229">
        <f>-VLOOKUP($B10,'недельное планирование'!$B:$CA,T$3,FALSE)</f>
        <v>312.16666666666669</v>
      </c>
      <c r="U10" s="167">
        <f t="shared" si="10"/>
        <v>2168.7368421052633</v>
      </c>
      <c r="V10" s="225">
        <f t="shared" si="11"/>
        <v>328.59649122807014</v>
      </c>
      <c r="W10" s="229">
        <f>-VLOOKUP($B10,'недельное планирование'!$B:$CA,W$3,FALSE)</f>
        <v>0</v>
      </c>
      <c r="X10" s="167">
        <f t="shared" si="12"/>
        <v>0</v>
      </c>
      <c r="Y10" s="225">
        <f t="shared" si="13"/>
        <v>0</v>
      </c>
      <c r="Z10" s="229">
        <f>-VLOOKUP($B10,'недельное планирование'!$B:$CA,Z$3,FALSE)</f>
        <v>0</v>
      </c>
      <c r="AA10" s="167">
        <f t="shared" si="14"/>
        <v>0</v>
      </c>
      <c r="AB10" s="225">
        <f t="shared" si="15"/>
        <v>0</v>
      </c>
      <c r="AC10" s="229">
        <f>-VLOOKUP($B10,'недельное планирование'!$B:$CA,AC$3,FALSE)</f>
        <v>321</v>
      </c>
      <c r="AD10" s="167">
        <f t="shared" si="16"/>
        <v>2230.1052631578946</v>
      </c>
      <c r="AE10" s="225">
        <f t="shared" si="17"/>
        <v>337.89473684210543</v>
      </c>
      <c r="AF10" s="229">
        <f>-VLOOKUP($B10,'недельное планирование'!$B:$CA,AF$3,FALSE)</f>
        <v>0</v>
      </c>
      <c r="AG10" s="167">
        <f t="shared" si="18"/>
        <v>0</v>
      </c>
      <c r="AH10" s="225">
        <f t="shared" si="19"/>
        <v>0</v>
      </c>
      <c r="AI10" s="229" t="e">
        <f>-VLOOKUP($B10,'недельное планирование'!$B:$CA,AI$3,FALSE)</f>
        <v>#N/A</v>
      </c>
      <c r="AJ10" s="167" t="e">
        <f t="shared" si="20"/>
        <v>#N/A</v>
      </c>
      <c r="AK10" s="225" t="e">
        <f t="shared" si="21"/>
        <v>#N/A</v>
      </c>
      <c r="AL10" s="229" t="e">
        <f>-VLOOKUP($B10,'недельное планирование'!$B:$CA,AL$3,FALSE)</f>
        <v>#N/A</v>
      </c>
      <c r="AM10" s="167" t="e">
        <f t="shared" si="22"/>
        <v>#N/A</v>
      </c>
      <c r="AN10" s="225" t="e">
        <f t="shared" si="23"/>
        <v>#N/A</v>
      </c>
      <c r="AO10" s="229" t="e">
        <f>-VLOOKUP($B10,'недельное планирование'!$B:$CA,AO$3,FALSE)</f>
        <v>#N/A</v>
      </c>
      <c r="AP10" s="167" t="e">
        <f t="shared" si="24"/>
        <v>#N/A</v>
      </c>
      <c r="AQ10" s="225" t="e">
        <f t="shared" si="25"/>
        <v>#N/A</v>
      </c>
    </row>
    <row r="11" spans="1:43" ht="24" customHeight="1">
      <c r="A11" s="167" t="s">
        <v>20</v>
      </c>
      <c r="B11" s="245" t="s">
        <v>158</v>
      </c>
      <c r="C11" s="253">
        <v>3.3</v>
      </c>
      <c r="D11" s="253">
        <v>528</v>
      </c>
      <c r="E11" s="229">
        <f>-VLOOKUP($B11,'недельное планирование'!$B:$CA,E$3,FALSE)</f>
        <v>0</v>
      </c>
      <c r="F11" s="167">
        <f t="shared" si="0"/>
        <v>0</v>
      </c>
      <c r="G11" s="225">
        <f t="shared" si="1"/>
        <v>0</v>
      </c>
      <c r="H11" s="229">
        <f>-VLOOKUP($B11,'недельное планирование'!$B:$CA,H$3,FALSE)</f>
        <v>964.80000000000007</v>
      </c>
      <c r="I11" s="167">
        <f t="shared" si="2"/>
        <v>6702.8210526315797</v>
      </c>
      <c r="J11" s="225">
        <f t="shared" si="3"/>
        <v>1015.5789473684208</v>
      </c>
      <c r="K11" s="229">
        <f>-VLOOKUP($B11,'недельное планирование'!$B:$CA,K$3,FALSE)</f>
        <v>548</v>
      </c>
      <c r="L11" s="167">
        <f t="shared" si="4"/>
        <v>3807.1578947368421</v>
      </c>
      <c r="M11" s="225">
        <f t="shared" si="5"/>
        <v>576.84210526315792</v>
      </c>
      <c r="N11" s="229">
        <f>-VLOOKUP($B11,'недельное планирование'!$B:$CA,N$3,FALSE)</f>
        <v>0</v>
      </c>
      <c r="O11" s="167">
        <f t="shared" si="6"/>
        <v>0</v>
      </c>
      <c r="P11" s="225">
        <f t="shared" si="7"/>
        <v>0</v>
      </c>
      <c r="Q11" s="229">
        <f>-VLOOKUP($B11,'недельное планирование'!$B:$CA,Q$3,FALSE)</f>
        <v>242.99999999999994</v>
      </c>
      <c r="R11" s="167">
        <f t="shared" si="8"/>
        <v>1688.2105263157891</v>
      </c>
      <c r="S11" s="225">
        <f t="shared" si="9"/>
        <v>255.78947368421041</v>
      </c>
      <c r="T11" s="229">
        <f>-VLOOKUP($B11,'недельное планирование'!$B:$CA,T$3,FALSE)</f>
        <v>577.66666666666674</v>
      </c>
      <c r="U11" s="167">
        <f t="shared" si="10"/>
        <v>4013.2631578947376</v>
      </c>
      <c r="V11" s="225">
        <f t="shared" si="11"/>
        <v>608.07017543859638</v>
      </c>
      <c r="W11" s="229">
        <f>-VLOOKUP($B11,'недельное планирование'!$B:$CA,W$3,FALSE)</f>
        <v>0</v>
      </c>
      <c r="X11" s="167">
        <f t="shared" si="12"/>
        <v>0</v>
      </c>
      <c r="Y11" s="225">
        <f t="shared" si="13"/>
        <v>0</v>
      </c>
      <c r="Z11" s="229">
        <f>-VLOOKUP($B11,'недельное планирование'!$B:$CA,Z$3,FALSE)</f>
        <v>0</v>
      </c>
      <c r="AA11" s="167">
        <f t="shared" si="14"/>
        <v>0</v>
      </c>
      <c r="AB11" s="225">
        <f t="shared" si="15"/>
        <v>0</v>
      </c>
      <c r="AC11" s="229">
        <f>-VLOOKUP($B11,'недельное планирование'!$B:$CA,AC$3,FALSE)</f>
        <v>678</v>
      </c>
      <c r="AD11" s="167">
        <f t="shared" si="16"/>
        <v>4710.3157894736851</v>
      </c>
      <c r="AE11" s="225">
        <f t="shared" si="17"/>
        <v>713.68421052631493</v>
      </c>
      <c r="AF11" s="229">
        <f>-VLOOKUP($B11,'недельное планирование'!$B:$CA,AF$3,FALSE)</f>
        <v>0</v>
      </c>
      <c r="AG11" s="167">
        <f t="shared" si="18"/>
        <v>0</v>
      </c>
      <c r="AH11" s="225">
        <f t="shared" si="19"/>
        <v>0</v>
      </c>
      <c r="AI11" s="229" t="e">
        <f>-VLOOKUP($B11,'недельное планирование'!$B:$CA,AI$3,FALSE)</f>
        <v>#N/A</v>
      </c>
      <c r="AJ11" s="167" t="e">
        <f t="shared" si="20"/>
        <v>#N/A</v>
      </c>
      <c r="AK11" s="225" t="e">
        <f t="shared" si="21"/>
        <v>#N/A</v>
      </c>
      <c r="AL11" s="229" t="e">
        <f>-VLOOKUP($B11,'недельное планирование'!$B:$CA,AL$3,FALSE)</f>
        <v>#N/A</v>
      </c>
      <c r="AM11" s="167" t="e">
        <f t="shared" si="22"/>
        <v>#N/A</v>
      </c>
      <c r="AN11" s="225" t="e">
        <f t="shared" si="23"/>
        <v>#N/A</v>
      </c>
      <c r="AO11" s="229" t="e">
        <f>-VLOOKUP($B11,'недельное планирование'!$B:$CA,AO$3,FALSE)</f>
        <v>#N/A</v>
      </c>
      <c r="AP11" s="167" t="e">
        <f t="shared" si="24"/>
        <v>#N/A</v>
      </c>
      <c r="AQ11" s="225" t="e">
        <f t="shared" si="25"/>
        <v>#N/A</v>
      </c>
    </row>
    <row r="12" spans="1:43" ht="24" customHeight="1">
      <c r="A12" s="167" t="s">
        <v>19</v>
      </c>
      <c r="B12" s="245" t="s">
        <v>112</v>
      </c>
      <c r="C12" s="253">
        <v>3.6</v>
      </c>
      <c r="D12" s="253">
        <v>543</v>
      </c>
      <c r="E12" s="229">
        <f>-VLOOKUP($B12,'недельное планирование'!$B:$CA,E$3,FALSE)</f>
        <v>0</v>
      </c>
      <c r="F12" s="167">
        <f t="shared" si="0"/>
        <v>0</v>
      </c>
      <c r="G12" s="225">
        <f t="shared" si="1"/>
        <v>0</v>
      </c>
      <c r="H12" s="229">
        <f>-VLOOKUP($B12,'недельное планирование'!$B:$CA,H$3,FALSE)</f>
        <v>3</v>
      </c>
      <c r="I12" s="167">
        <f t="shared" si="2"/>
        <v>22.366132723112127</v>
      </c>
      <c r="J12" s="225">
        <f t="shared" si="3"/>
        <v>1.2425629290617834</v>
      </c>
      <c r="K12" s="229">
        <f>-VLOOKUP($B12,'недельное планирование'!$B:$CA,K$3,FALSE)</f>
        <v>0</v>
      </c>
      <c r="L12" s="167">
        <f t="shared" si="4"/>
        <v>0</v>
      </c>
      <c r="M12" s="225">
        <f t="shared" si="5"/>
        <v>0</v>
      </c>
      <c r="N12" s="229">
        <f>-VLOOKUP($B12,'недельное планирование'!$B:$CA,N$3,FALSE)</f>
        <v>0</v>
      </c>
      <c r="O12" s="167">
        <f t="shared" si="6"/>
        <v>0</v>
      </c>
      <c r="P12" s="225">
        <f t="shared" si="7"/>
        <v>0</v>
      </c>
      <c r="Q12" s="229">
        <f>-VLOOKUP($B12,'недельное планирование'!$B:$CA,Q$3,FALSE)</f>
        <v>5.666666666666667</v>
      </c>
      <c r="R12" s="167">
        <f t="shared" si="8"/>
        <v>42.247139588100687</v>
      </c>
      <c r="S12" s="225">
        <f t="shared" si="9"/>
        <v>2.3470633104500394</v>
      </c>
      <c r="T12" s="229">
        <f>-VLOOKUP($B12,'недельное планирование'!$B:$CA,T$3,FALSE)</f>
        <v>0</v>
      </c>
      <c r="U12" s="167">
        <f t="shared" si="10"/>
        <v>0</v>
      </c>
      <c r="V12" s="225">
        <f t="shared" si="11"/>
        <v>0</v>
      </c>
      <c r="W12" s="229">
        <f>-VLOOKUP($B12,'недельное планирование'!$B:$CA,W$3,FALSE)</f>
        <v>0</v>
      </c>
      <c r="X12" s="167">
        <f t="shared" si="12"/>
        <v>0</v>
      </c>
      <c r="Y12" s="225">
        <f t="shared" si="13"/>
        <v>0</v>
      </c>
      <c r="Z12" s="229">
        <f>-VLOOKUP($B12,'недельное планирование'!$B:$CA,Z$3,FALSE)</f>
        <v>0</v>
      </c>
      <c r="AA12" s="167">
        <f t="shared" si="14"/>
        <v>0</v>
      </c>
      <c r="AB12" s="225">
        <f t="shared" si="15"/>
        <v>0</v>
      </c>
      <c r="AC12" s="229">
        <f>-VLOOKUP($B12,'недельное планирование'!$B:$CA,AC$3,FALSE)</f>
        <v>5</v>
      </c>
      <c r="AD12" s="167">
        <f t="shared" si="16"/>
        <v>37.276887871853553</v>
      </c>
      <c r="AE12" s="225">
        <f t="shared" si="17"/>
        <v>2.07093821510297</v>
      </c>
      <c r="AF12" s="229">
        <f>-VLOOKUP($B12,'недельное планирование'!$B:$CA,AF$3,FALSE)</f>
        <v>0</v>
      </c>
      <c r="AG12" s="167">
        <f t="shared" si="18"/>
        <v>0</v>
      </c>
      <c r="AH12" s="225">
        <f t="shared" si="19"/>
        <v>0</v>
      </c>
      <c r="AI12" s="229" t="e">
        <f>-VLOOKUP($B12,'недельное планирование'!$B:$CA,AI$3,FALSE)</f>
        <v>#N/A</v>
      </c>
      <c r="AJ12" s="167" t="e">
        <f t="shared" si="20"/>
        <v>#N/A</v>
      </c>
      <c r="AK12" s="225" t="e">
        <f t="shared" si="21"/>
        <v>#N/A</v>
      </c>
      <c r="AL12" s="229" t="e">
        <f>-VLOOKUP($B12,'недельное планирование'!$B:$CA,AL$3,FALSE)</f>
        <v>#N/A</v>
      </c>
      <c r="AM12" s="167" t="e">
        <f t="shared" si="22"/>
        <v>#N/A</v>
      </c>
      <c r="AN12" s="225" t="e">
        <f t="shared" si="23"/>
        <v>#N/A</v>
      </c>
      <c r="AO12" s="229" t="e">
        <f>-VLOOKUP($B12,'недельное планирование'!$B:$CA,AO$3,FALSE)</f>
        <v>#N/A</v>
      </c>
      <c r="AP12" s="167" t="e">
        <f t="shared" si="24"/>
        <v>#N/A</v>
      </c>
      <c r="AQ12" s="225" t="e">
        <f t="shared" si="25"/>
        <v>#N/A</v>
      </c>
    </row>
    <row r="13" spans="1:43" ht="24" customHeight="1">
      <c r="A13" s="167" t="s">
        <v>58</v>
      </c>
      <c r="B13" s="245" t="s">
        <v>97</v>
      </c>
      <c r="C13" s="253">
        <v>3.6</v>
      </c>
      <c r="D13" s="253">
        <v>543</v>
      </c>
      <c r="E13" s="229">
        <f>-VLOOKUP($B13,'недельное планирование'!$B:$CA,E$3,FALSE)</f>
        <v>0</v>
      </c>
      <c r="F13" s="167">
        <f t="shared" si="0"/>
        <v>0</v>
      </c>
      <c r="G13" s="225">
        <f t="shared" si="1"/>
        <v>0</v>
      </c>
      <c r="H13" s="229">
        <f>-VLOOKUP($B13,'недельное планирование'!$B:$CA,H$3,FALSE)</f>
        <v>212.4</v>
      </c>
      <c r="I13" s="167">
        <f t="shared" si="2"/>
        <v>1583.5221967963389</v>
      </c>
      <c r="J13" s="225">
        <f t="shared" si="3"/>
        <v>87.973455377574282</v>
      </c>
      <c r="K13" s="229">
        <f>-VLOOKUP($B13,'недельное планирование'!$B:$CA,K$3,FALSE)</f>
        <v>0</v>
      </c>
      <c r="L13" s="167">
        <f t="shared" si="4"/>
        <v>0</v>
      </c>
      <c r="M13" s="225">
        <f t="shared" si="5"/>
        <v>0</v>
      </c>
      <c r="N13" s="229">
        <f>-VLOOKUP($B13,'недельное планирование'!$B:$CA,N$3,FALSE)</f>
        <v>0</v>
      </c>
      <c r="O13" s="167">
        <f t="shared" si="6"/>
        <v>0</v>
      </c>
      <c r="P13" s="225">
        <f t="shared" si="7"/>
        <v>0</v>
      </c>
      <c r="Q13" s="229">
        <f>-VLOOKUP($B13,'недельное планирование'!$B:$CA,Q$3,FALSE)</f>
        <v>180</v>
      </c>
      <c r="R13" s="167">
        <f t="shared" si="8"/>
        <v>1341.9679633867277</v>
      </c>
      <c r="S13" s="225">
        <f t="shared" si="9"/>
        <v>74.553775743707092</v>
      </c>
      <c r="T13" s="229">
        <f>-VLOOKUP($B13,'недельное планирование'!$B:$CA,T$3,FALSE)</f>
        <v>0</v>
      </c>
      <c r="U13" s="167">
        <f t="shared" si="10"/>
        <v>0</v>
      </c>
      <c r="V13" s="225">
        <f t="shared" si="11"/>
        <v>0</v>
      </c>
      <c r="W13" s="229">
        <f>-VLOOKUP($B13,'недельное планирование'!$B:$CA,W$3,FALSE)</f>
        <v>0</v>
      </c>
      <c r="X13" s="167">
        <f t="shared" si="12"/>
        <v>0</v>
      </c>
      <c r="Y13" s="225">
        <f t="shared" si="13"/>
        <v>0</v>
      </c>
      <c r="Z13" s="229">
        <f>-VLOOKUP($B13,'недельное планирование'!$B:$CA,Z$3,FALSE)</f>
        <v>0</v>
      </c>
      <c r="AA13" s="167">
        <f t="shared" si="14"/>
        <v>0</v>
      </c>
      <c r="AB13" s="225">
        <f t="shared" si="15"/>
        <v>0</v>
      </c>
      <c r="AC13" s="229">
        <f>-VLOOKUP($B13,'недельное планирование'!$B:$CA,AC$3,FALSE)</f>
        <v>200</v>
      </c>
      <c r="AD13" s="167">
        <f t="shared" si="16"/>
        <v>1491.0755148741418</v>
      </c>
      <c r="AE13" s="225">
        <f t="shared" si="17"/>
        <v>82.837528604118916</v>
      </c>
      <c r="AF13" s="229">
        <f>-VLOOKUP($B13,'недельное планирование'!$B:$CA,AF$3,FALSE)</f>
        <v>0</v>
      </c>
      <c r="AG13" s="167">
        <f t="shared" si="18"/>
        <v>0</v>
      </c>
      <c r="AH13" s="225">
        <f t="shared" si="19"/>
        <v>0</v>
      </c>
      <c r="AI13" s="229">
        <f>-VLOOKUP($B13,'недельное планирование'!$B:$CA,AI$3,FALSE)</f>
        <v>441</v>
      </c>
      <c r="AJ13" s="167">
        <f t="shared" si="20"/>
        <v>3287.8215102974832</v>
      </c>
      <c r="AK13" s="225">
        <f t="shared" si="21"/>
        <v>182.65675057208182</v>
      </c>
      <c r="AL13" s="229">
        <f>-VLOOKUP($B13,'недельное планирование'!$B:$CA,AL$3,FALSE)</f>
        <v>441</v>
      </c>
      <c r="AM13" s="167">
        <f t="shared" si="22"/>
        <v>3287.8215102974832</v>
      </c>
      <c r="AN13" s="225">
        <f t="shared" si="23"/>
        <v>182.65675057208182</v>
      </c>
      <c r="AO13" s="229">
        <f>-VLOOKUP($B13,'недельное планирование'!$B:$CA,AO$3,FALSE)</f>
        <v>441</v>
      </c>
      <c r="AP13" s="167">
        <f t="shared" si="24"/>
        <v>3287.8215102974832</v>
      </c>
      <c r="AQ13" s="225">
        <f t="shared" si="25"/>
        <v>182.65675057208182</v>
      </c>
    </row>
    <row r="14" spans="1:43" ht="24" customHeight="1">
      <c r="A14" s="167" t="s">
        <v>41</v>
      </c>
      <c r="B14" s="245" t="s">
        <v>114</v>
      </c>
      <c r="C14" s="253">
        <v>3.3</v>
      </c>
      <c r="D14" s="253">
        <v>528</v>
      </c>
      <c r="E14" s="229">
        <f>-VLOOKUP($B14,'недельное планирование'!$B:$CA,E$3,FALSE)</f>
        <v>0</v>
      </c>
      <c r="F14" s="167">
        <f t="shared" si="0"/>
        <v>0</v>
      </c>
      <c r="G14" s="225">
        <f t="shared" si="1"/>
        <v>0</v>
      </c>
      <c r="H14" s="229">
        <f>-VLOOKUP($B14,'недельное планирование'!$B:$CA,H$3,FALSE)</f>
        <v>739.5</v>
      </c>
      <c r="I14" s="167">
        <f t="shared" si="2"/>
        <v>5137.5789473684208</v>
      </c>
      <c r="J14" s="225">
        <f t="shared" si="3"/>
        <v>778.42105263157919</v>
      </c>
      <c r="K14" s="229">
        <f>-VLOOKUP($B14,'недельное планирование'!$B:$CA,K$3,FALSE)</f>
        <v>46.5</v>
      </c>
      <c r="L14" s="167">
        <f t="shared" si="4"/>
        <v>323.05263157894734</v>
      </c>
      <c r="M14" s="225">
        <f t="shared" si="5"/>
        <v>48.947368421052659</v>
      </c>
      <c r="N14" s="229">
        <f>-VLOOKUP($B14,'недельное планирование'!$B:$CA,N$3,FALSE)</f>
        <v>0</v>
      </c>
      <c r="O14" s="167">
        <f t="shared" si="6"/>
        <v>0</v>
      </c>
      <c r="P14" s="225">
        <f t="shared" si="7"/>
        <v>0</v>
      </c>
      <c r="Q14" s="229">
        <f>-VLOOKUP($B14,'недельное планирование'!$B:$CA,Q$3,FALSE)</f>
        <v>804</v>
      </c>
      <c r="R14" s="167">
        <f t="shared" si="8"/>
        <v>5585.6842105263158</v>
      </c>
      <c r="S14" s="225">
        <f t="shared" si="9"/>
        <v>846.31578947368416</v>
      </c>
      <c r="T14" s="229">
        <f>-VLOOKUP($B14,'недельное планирование'!$B:$CA,T$3,FALSE)</f>
        <v>249</v>
      </c>
      <c r="U14" s="167">
        <f t="shared" si="10"/>
        <v>1729.8947368421052</v>
      </c>
      <c r="V14" s="225">
        <f t="shared" si="11"/>
        <v>262.1052631578948</v>
      </c>
      <c r="W14" s="229">
        <f>-VLOOKUP($B14,'недельное планирование'!$B:$CA,W$3,FALSE)</f>
        <v>0</v>
      </c>
      <c r="X14" s="167">
        <f t="shared" si="12"/>
        <v>0</v>
      </c>
      <c r="Y14" s="225">
        <f t="shared" si="13"/>
        <v>0</v>
      </c>
      <c r="Z14" s="229">
        <f>-VLOOKUP($B14,'недельное планирование'!$B:$CA,Z$3,FALSE)</f>
        <v>0</v>
      </c>
      <c r="AA14" s="167">
        <f t="shared" si="14"/>
        <v>0</v>
      </c>
      <c r="AB14" s="225">
        <f t="shared" si="15"/>
        <v>0</v>
      </c>
      <c r="AC14" s="229">
        <f>-VLOOKUP($B14,'недельное планирование'!$B:$CA,AC$3,FALSE)</f>
        <v>1022</v>
      </c>
      <c r="AD14" s="167">
        <f t="shared" si="16"/>
        <v>7100.21052631579</v>
      </c>
      <c r="AE14" s="225">
        <f t="shared" si="17"/>
        <v>1075.78947368421</v>
      </c>
      <c r="AF14" s="229">
        <f>-VLOOKUP($B14,'недельное планирование'!$B:$CA,AF$3,FALSE)</f>
        <v>0</v>
      </c>
      <c r="AG14" s="167">
        <f t="shared" si="18"/>
        <v>0</v>
      </c>
      <c r="AH14" s="225">
        <f t="shared" si="19"/>
        <v>0</v>
      </c>
      <c r="AI14" s="229" t="e">
        <f>-VLOOKUP($B14,'недельное планирование'!$B:$CA,AI$3,FALSE)</f>
        <v>#N/A</v>
      </c>
      <c r="AJ14" s="167" t="e">
        <f t="shared" si="20"/>
        <v>#N/A</v>
      </c>
      <c r="AK14" s="225" t="e">
        <f t="shared" si="21"/>
        <v>#N/A</v>
      </c>
      <c r="AL14" s="229" t="e">
        <f>-VLOOKUP($B14,'недельное планирование'!$B:$CA,AL$3,FALSE)</f>
        <v>#N/A</v>
      </c>
      <c r="AM14" s="167" t="e">
        <f t="shared" si="22"/>
        <v>#N/A</v>
      </c>
      <c r="AN14" s="225" t="e">
        <f t="shared" si="23"/>
        <v>#N/A</v>
      </c>
      <c r="AO14" s="229" t="e">
        <f>-VLOOKUP($B14,'недельное планирование'!$B:$CA,AO$3,FALSE)</f>
        <v>#N/A</v>
      </c>
      <c r="AP14" s="167" t="e">
        <f t="shared" si="24"/>
        <v>#N/A</v>
      </c>
      <c r="AQ14" s="225" t="e">
        <f t="shared" si="25"/>
        <v>#N/A</v>
      </c>
    </row>
    <row r="15" spans="1:43" ht="24" customHeight="1">
      <c r="A15" s="167" t="s">
        <v>63</v>
      </c>
      <c r="B15" s="245" t="s">
        <v>146</v>
      </c>
      <c r="C15" s="253">
        <v>3.3</v>
      </c>
      <c r="D15" s="253">
        <v>528</v>
      </c>
      <c r="E15" s="229">
        <f>-VLOOKUP($B15,'недельное планирование'!$B:$CA,E$3,FALSE)</f>
        <v>0</v>
      </c>
      <c r="F15" s="167">
        <f t="shared" si="0"/>
        <v>0</v>
      </c>
      <c r="G15" s="225">
        <f t="shared" si="1"/>
        <v>0</v>
      </c>
      <c r="H15" s="229">
        <f>-VLOOKUP($B15,'недельное планирование'!$B:$CA,H$3,FALSE)</f>
        <v>40.5</v>
      </c>
      <c r="I15" s="167">
        <f t="shared" si="2"/>
        <v>281.36842105263162</v>
      </c>
      <c r="J15" s="225">
        <f t="shared" si="3"/>
        <v>42.631578947368382</v>
      </c>
      <c r="K15" s="229">
        <f>-VLOOKUP($B15,'недельное планирование'!$B:$CA,K$3,FALSE)</f>
        <v>63</v>
      </c>
      <c r="L15" s="167">
        <f t="shared" si="4"/>
        <v>437.68421052631578</v>
      </c>
      <c r="M15" s="225">
        <f t="shared" si="5"/>
        <v>66.31578947368422</v>
      </c>
      <c r="N15" s="229">
        <f>-VLOOKUP($B15,'недельное планирование'!$B:$CA,N$3,FALSE)</f>
        <v>0</v>
      </c>
      <c r="O15" s="167">
        <f t="shared" si="6"/>
        <v>0</v>
      </c>
      <c r="P15" s="225">
        <f t="shared" si="7"/>
        <v>0</v>
      </c>
      <c r="Q15" s="229">
        <f>-VLOOKUP($B15,'недельное планирование'!$B:$CA,Q$3,FALSE)</f>
        <v>33</v>
      </c>
      <c r="R15" s="167">
        <f t="shared" si="8"/>
        <v>229.26315789473682</v>
      </c>
      <c r="S15" s="225">
        <f t="shared" si="9"/>
        <v>34.736842105263179</v>
      </c>
      <c r="T15" s="229">
        <f>-VLOOKUP($B15,'недельное планирование'!$B:$CA,T$3,FALSE)</f>
        <v>50</v>
      </c>
      <c r="U15" s="167">
        <f t="shared" si="10"/>
        <v>347.36842105263162</v>
      </c>
      <c r="V15" s="225">
        <f t="shared" si="11"/>
        <v>52.631578947368382</v>
      </c>
      <c r="W15" s="229">
        <f>-VLOOKUP($B15,'недельное планирование'!$B:$CA,W$3,FALSE)</f>
        <v>0</v>
      </c>
      <c r="X15" s="167">
        <f t="shared" si="12"/>
        <v>0</v>
      </c>
      <c r="Y15" s="225">
        <f t="shared" si="13"/>
        <v>0</v>
      </c>
      <c r="Z15" s="229">
        <f>-VLOOKUP($B15,'недельное планирование'!$B:$CA,Z$3,FALSE)</f>
        <v>0</v>
      </c>
      <c r="AA15" s="167">
        <f t="shared" si="14"/>
        <v>0</v>
      </c>
      <c r="AB15" s="225">
        <f t="shared" si="15"/>
        <v>0</v>
      </c>
      <c r="AC15" s="229">
        <f>-VLOOKUP($B15,'недельное планирование'!$B:$CA,AC$3,FALSE)</f>
        <v>30</v>
      </c>
      <c r="AD15" s="167">
        <f t="shared" si="16"/>
        <v>208.42105263157896</v>
      </c>
      <c r="AE15" s="225">
        <f t="shared" si="17"/>
        <v>31.578947368421041</v>
      </c>
      <c r="AF15" s="229">
        <f>-VLOOKUP($B15,'недельное планирование'!$B:$CA,AF$3,FALSE)</f>
        <v>0</v>
      </c>
      <c r="AG15" s="167">
        <f t="shared" si="18"/>
        <v>0</v>
      </c>
      <c r="AH15" s="225">
        <f t="shared" si="19"/>
        <v>0</v>
      </c>
      <c r="AI15" s="229">
        <f>-VLOOKUP($B15,'недельное планирование'!$B:$CA,AI$3,FALSE)</f>
        <v>187.73600000000002</v>
      </c>
      <c r="AJ15" s="167">
        <f t="shared" si="20"/>
        <v>1304.2711578947369</v>
      </c>
      <c r="AK15" s="225">
        <f t="shared" si="21"/>
        <v>197.61684210526323</v>
      </c>
      <c r="AL15" s="229">
        <f>-VLOOKUP($B15,'недельное планирование'!$B:$CA,AL$3,FALSE)</f>
        <v>187.73600000000002</v>
      </c>
      <c r="AM15" s="167">
        <f t="shared" si="22"/>
        <v>1304.2711578947369</v>
      </c>
      <c r="AN15" s="225">
        <f t="shared" si="23"/>
        <v>197.61684210526323</v>
      </c>
      <c r="AO15" s="229">
        <f>-VLOOKUP($B15,'недельное планирование'!$B:$CA,AO$3,FALSE)</f>
        <v>187.73600000000002</v>
      </c>
      <c r="AP15" s="167">
        <f t="shared" si="24"/>
        <v>1304.2711578947369</v>
      </c>
      <c r="AQ15" s="225">
        <f t="shared" si="25"/>
        <v>197.61684210526323</v>
      </c>
    </row>
    <row r="16" spans="1:43" ht="24" customHeight="1">
      <c r="A16" s="167" t="s">
        <v>19</v>
      </c>
      <c r="B16" s="245" t="s">
        <v>170</v>
      </c>
      <c r="C16" s="253">
        <v>3.3</v>
      </c>
      <c r="D16" s="253">
        <v>528</v>
      </c>
      <c r="E16" s="229">
        <f>-VLOOKUP($B16,'недельное планирование'!$B:$CA,E$3,FALSE)</f>
        <v>0</v>
      </c>
      <c r="F16" s="167">
        <f t="shared" si="0"/>
        <v>0</v>
      </c>
      <c r="G16" s="225">
        <f t="shared" si="1"/>
        <v>0</v>
      </c>
      <c r="H16" s="229">
        <f>-VLOOKUP($B16,'недельное планирование'!$B:$CA,H$3,FALSE)</f>
        <v>0</v>
      </c>
      <c r="I16" s="167">
        <f t="shared" si="2"/>
        <v>0</v>
      </c>
      <c r="J16" s="225">
        <f t="shared" si="3"/>
        <v>0</v>
      </c>
      <c r="K16" s="229">
        <f>-VLOOKUP($B16,'недельное планирование'!$B:$CA,K$3,FALSE)</f>
        <v>0</v>
      </c>
      <c r="L16" s="167">
        <f t="shared" si="4"/>
        <v>0</v>
      </c>
      <c r="M16" s="225">
        <f t="shared" si="5"/>
        <v>0</v>
      </c>
      <c r="N16" s="229">
        <f>-VLOOKUP($B16,'недельное планирование'!$B:$CA,N$3,FALSE)</f>
        <v>0</v>
      </c>
      <c r="O16" s="167">
        <f t="shared" si="6"/>
        <v>0</v>
      </c>
      <c r="P16" s="225">
        <f t="shared" si="7"/>
        <v>0</v>
      </c>
      <c r="Q16" s="229">
        <f>-VLOOKUP($B16,'недельное планирование'!$B:$CA,Q$3,FALSE)</f>
        <v>28.666666666666668</v>
      </c>
      <c r="R16" s="167">
        <f t="shared" si="8"/>
        <v>199.15789473684211</v>
      </c>
      <c r="S16" s="225">
        <f t="shared" si="9"/>
        <v>30.175438596491233</v>
      </c>
      <c r="T16" s="229">
        <f>-VLOOKUP($B16,'недельное планирование'!$B:$CA,T$3,FALSE)</f>
        <v>25</v>
      </c>
      <c r="U16" s="167">
        <f t="shared" si="10"/>
        <v>173.68421052631581</v>
      </c>
      <c r="V16" s="225">
        <f t="shared" si="11"/>
        <v>26.315789473684191</v>
      </c>
      <c r="W16" s="229">
        <f>-VLOOKUP($B16,'недельное планирование'!$B:$CA,W$3,FALSE)</f>
        <v>0</v>
      </c>
      <c r="X16" s="167">
        <f t="shared" si="12"/>
        <v>0</v>
      </c>
      <c r="Y16" s="225">
        <f t="shared" si="13"/>
        <v>0</v>
      </c>
      <c r="Z16" s="229">
        <f>-VLOOKUP($B16,'недельное планирование'!$B:$CA,Z$3,FALSE)</f>
        <v>0</v>
      </c>
      <c r="AA16" s="167">
        <f t="shared" si="14"/>
        <v>0</v>
      </c>
      <c r="AB16" s="225">
        <f t="shared" si="15"/>
        <v>0</v>
      </c>
      <c r="AC16" s="229">
        <f>-VLOOKUP($B16,'недельное планирование'!$B:$CA,AC$3,FALSE)</f>
        <v>52.083333333333329</v>
      </c>
      <c r="AD16" s="167">
        <f t="shared" si="16"/>
        <v>361.84210526315786</v>
      </c>
      <c r="AE16" s="225">
        <f t="shared" si="17"/>
        <v>54.824561403508767</v>
      </c>
      <c r="AF16" s="229">
        <f>-VLOOKUP($B16,'недельное планирование'!$B:$CA,AF$3,FALSE)</f>
        <v>0</v>
      </c>
      <c r="AG16" s="167">
        <f t="shared" si="18"/>
        <v>0</v>
      </c>
      <c r="AH16" s="225">
        <f t="shared" si="19"/>
        <v>0</v>
      </c>
      <c r="AI16" s="229" t="e">
        <f>-VLOOKUP($B16,'недельное планирование'!$B:$CA,AI$3,FALSE)</f>
        <v>#N/A</v>
      </c>
      <c r="AJ16" s="167" t="e">
        <f t="shared" si="20"/>
        <v>#N/A</v>
      </c>
      <c r="AK16" s="225" t="e">
        <f t="shared" si="21"/>
        <v>#N/A</v>
      </c>
      <c r="AL16" s="229" t="e">
        <f>-VLOOKUP($B16,'недельное планирование'!$B:$CA,AL$3,FALSE)</f>
        <v>#N/A</v>
      </c>
      <c r="AM16" s="167" t="e">
        <f t="shared" si="22"/>
        <v>#N/A</v>
      </c>
      <c r="AN16" s="225" t="e">
        <f t="shared" si="23"/>
        <v>#N/A</v>
      </c>
      <c r="AO16" s="229" t="e">
        <f>-VLOOKUP($B16,'недельное планирование'!$B:$CA,AO$3,FALSE)</f>
        <v>#N/A</v>
      </c>
      <c r="AP16" s="167" t="e">
        <f t="shared" si="24"/>
        <v>#N/A</v>
      </c>
      <c r="AQ16" s="225" t="e">
        <f t="shared" si="25"/>
        <v>#N/A</v>
      </c>
    </row>
    <row r="17" spans="1:43" ht="24" customHeight="1">
      <c r="A17" s="167" t="s">
        <v>19</v>
      </c>
      <c r="B17" s="282" t="s">
        <v>275</v>
      </c>
      <c r="C17" s="253">
        <v>3.3</v>
      </c>
      <c r="D17" s="253">
        <v>528</v>
      </c>
      <c r="E17" s="229">
        <f>-VLOOKUP($B17,'недельное планирование'!$B:$CA,E$3,FALSE)</f>
        <v>0</v>
      </c>
      <c r="F17" s="167">
        <f t="shared" ref="F17" si="26">$D17*100/($C17+$C$3)*E17/1000*$C17/$C$2</f>
        <v>0</v>
      </c>
      <c r="G17" s="225">
        <f t="shared" ref="G17" si="27">$D17*100/($C17+$C$3)*E17/1000-F17</f>
        <v>0</v>
      </c>
      <c r="H17" s="229">
        <f>-VLOOKUP($B17,'недельное планирование'!$B:$CA,H$3,FALSE)</f>
        <v>0.75</v>
      </c>
      <c r="I17" s="167">
        <f t="shared" ref="I17" si="28">$D17*100/($C17+$C$3)*H17/1000*$C17/$C$2</f>
        <v>5.2105263157894735</v>
      </c>
      <c r="J17" s="225">
        <f t="shared" ref="J17" si="29">$D17*100/($C17+$C$3)*H17/1000-I17</f>
        <v>0.78947368421052655</v>
      </c>
      <c r="K17" s="229">
        <f>-VLOOKUP($B17,'недельное планирование'!$B:$CA,K$3,FALSE)</f>
        <v>0</v>
      </c>
      <c r="L17" s="167">
        <f t="shared" ref="L17" si="30">$D17*100/($C17+$C$3)*K17/1000*$C17/$C$2</f>
        <v>0</v>
      </c>
      <c r="M17" s="225">
        <f t="shared" ref="M17" si="31">$D17*100/($C17+$C$3)*K17/1000-L17</f>
        <v>0</v>
      </c>
      <c r="N17" s="229">
        <f>-VLOOKUP($B17,'недельное планирование'!$B:$CA,N$3,FALSE)</f>
        <v>0</v>
      </c>
      <c r="O17" s="167">
        <f t="shared" ref="O17" si="32">$D17*100/($C17+$C$3)*N17/1000*$C17/$C$2</f>
        <v>0</v>
      </c>
      <c r="P17" s="225">
        <f t="shared" ref="P17" si="33">$D17*100/($C17+$C$3)*N17/1000-O17</f>
        <v>0</v>
      </c>
      <c r="Q17" s="229">
        <f>-VLOOKUP($B17,'недельное планирование'!$B:$CA,Q$3,FALSE)</f>
        <v>306</v>
      </c>
      <c r="R17" s="167">
        <f t="shared" ref="R17" si="34">$D17*100/($C17+$C$3)*Q17/1000*$C17/$C$2</f>
        <v>2125.8947368421054</v>
      </c>
      <c r="S17" s="225">
        <f t="shared" ref="S17" si="35">$D17*100/($C17+$C$3)*Q17/1000-R17</f>
        <v>322.10526315789457</v>
      </c>
      <c r="T17" s="229">
        <f>-VLOOKUP($B17,'недельное планирование'!$B:$CA,T$3,FALSE)</f>
        <v>323</v>
      </c>
      <c r="U17" s="167">
        <f t="shared" ref="U17" si="36">$D17*100/($C17+$C$3)*T17/1000*$C17/$C$2</f>
        <v>2244</v>
      </c>
      <c r="V17" s="225">
        <f t="shared" ref="V17" si="37">$D17*100/($C17+$C$3)*T17/1000-U17</f>
        <v>340</v>
      </c>
      <c r="W17" s="229">
        <f>-VLOOKUP($B17,'недельное планирование'!$B:$CA,W$3,FALSE)</f>
        <v>0</v>
      </c>
      <c r="X17" s="167">
        <f t="shared" ref="X17" si="38">$D17*100/($C17+$C$3)*W17/1000*$C17/$C$2</f>
        <v>0</v>
      </c>
      <c r="Y17" s="225">
        <f t="shared" ref="Y17" si="39">$D17*100/($C17+$C$3)*W17/1000-X17</f>
        <v>0</v>
      </c>
      <c r="Z17" s="229">
        <f>-VLOOKUP($B17,'недельное планирование'!$B:$CA,Z$3,FALSE)</f>
        <v>0</v>
      </c>
      <c r="AA17" s="167">
        <f t="shared" ref="AA17" si="40">$D17*100/($C17+$C$3)*Z17/1000*$C17/$C$2</f>
        <v>0</v>
      </c>
      <c r="AB17" s="225">
        <f t="shared" ref="AB17" si="41">$D17*100/($C17+$C$3)*Z17/1000-AA17</f>
        <v>0</v>
      </c>
      <c r="AC17" s="229">
        <f>-VLOOKUP($B17,'недельное планирование'!$B:$CA,AC$3,FALSE)</f>
        <v>867.25</v>
      </c>
      <c r="AD17" s="167">
        <f t="shared" ref="AD17" si="42">$D17*100/($C17+$C$3)*AC17/1000*$C17/$C$2</f>
        <v>6025.1052631578941</v>
      </c>
      <c r="AE17" s="225">
        <f t="shared" ref="AE17" si="43">$D17*100/($C17+$C$3)*AC17/1000-AD17</f>
        <v>912.89473684210589</v>
      </c>
      <c r="AF17" s="229">
        <f>-VLOOKUP($B17,'недельное планирование'!$B:$CA,AF$3,FALSE)</f>
        <v>0</v>
      </c>
      <c r="AG17" s="167">
        <f t="shared" ref="AG17" si="44">$D17*100/($C17+$C$3)*AF17/1000*$C17/$C$2</f>
        <v>0</v>
      </c>
      <c r="AH17" s="225">
        <f t="shared" ref="AH17" si="45">$D17*100/($C17+$C$3)*AF17/1000-AG17</f>
        <v>0</v>
      </c>
      <c r="AI17" s="229" t="e">
        <f>-VLOOKUP($B17,'недельное планирование'!$B:$CA,AI$3,FALSE)</f>
        <v>#N/A</v>
      </c>
      <c r="AJ17" s="167" t="e">
        <f t="shared" ref="AJ17" si="46">$D17*100/($C17+$C$3)*AI17/1000*$C17/$C$2</f>
        <v>#N/A</v>
      </c>
      <c r="AK17" s="225" t="e">
        <f t="shared" ref="AK17" si="47">$D17*100/($C17+$C$3)*AI17/1000-AJ17</f>
        <v>#N/A</v>
      </c>
      <c r="AL17" s="229" t="e">
        <f>-VLOOKUP($B17,'недельное планирование'!$B:$CA,AL$3,FALSE)</f>
        <v>#N/A</v>
      </c>
      <c r="AM17" s="167" t="e">
        <f t="shared" ref="AM17" si="48">$D17*100/($C17+$C$3)*AL17/1000*$C17/$C$2</f>
        <v>#N/A</v>
      </c>
      <c r="AN17" s="225" t="e">
        <f t="shared" ref="AN17" si="49">$D17*100/($C17+$C$3)*AL17/1000-AM17</f>
        <v>#N/A</v>
      </c>
      <c r="AO17" s="229" t="e">
        <f>-VLOOKUP($B17,'недельное планирование'!$B:$CA,AO$3,FALSE)</f>
        <v>#N/A</v>
      </c>
      <c r="AP17" s="167" t="e">
        <f t="shared" ref="AP17" si="50">$D17*100/($C17+$C$3)*AO17/1000*$C17/$C$2</f>
        <v>#N/A</v>
      </c>
      <c r="AQ17" s="225" t="e">
        <f t="shared" ref="AQ17" si="51">$D17*100/($C17+$C$3)*AO17/1000-AP17</f>
        <v>#N/A</v>
      </c>
    </row>
    <row r="18" spans="1:43" ht="24" customHeight="1">
      <c r="A18" s="167" t="s">
        <v>19</v>
      </c>
      <c r="B18" s="245" t="s">
        <v>149</v>
      </c>
      <c r="C18" s="253">
        <v>3.3</v>
      </c>
      <c r="D18" s="253">
        <v>528</v>
      </c>
      <c r="E18" s="229">
        <f>-VLOOKUP($B18,'недельное планирование'!$B:$CA,E$3,FALSE)</f>
        <v>0</v>
      </c>
      <c r="F18" s="167">
        <f t="shared" si="0"/>
        <v>0</v>
      </c>
      <c r="G18" s="225">
        <f t="shared" si="1"/>
        <v>0</v>
      </c>
      <c r="H18" s="229">
        <f>-VLOOKUP($B18,'недельное планирование'!$B:$CA,H$3,FALSE)</f>
        <v>57</v>
      </c>
      <c r="I18" s="167">
        <f t="shared" si="2"/>
        <v>396</v>
      </c>
      <c r="J18" s="225">
        <f t="shared" si="3"/>
        <v>60</v>
      </c>
      <c r="K18" s="229">
        <f>-VLOOKUP($B18,'недельное планирование'!$B:$CA,K$3,FALSE)</f>
        <v>0</v>
      </c>
      <c r="L18" s="167">
        <f t="shared" si="4"/>
        <v>0</v>
      </c>
      <c r="M18" s="225">
        <f t="shared" si="5"/>
        <v>0</v>
      </c>
      <c r="N18" s="229">
        <f>-VLOOKUP($B18,'недельное планирование'!$B:$CA,N$3,FALSE)</f>
        <v>0</v>
      </c>
      <c r="O18" s="167">
        <f t="shared" si="6"/>
        <v>0</v>
      </c>
      <c r="P18" s="225">
        <f t="shared" si="7"/>
        <v>0</v>
      </c>
      <c r="Q18" s="229">
        <f>-VLOOKUP($B18,'недельное планирование'!$B:$CA,Q$3,FALSE)</f>
        <v>14</v>
      </c>
      <c r="R18" s="167">
        <f t="shared" si="8"/>
        <v>97.263157894736835</v>
      </c>
      <c r="S18" s="225">
        <f t="shared" si="9"/>
        <v>14.736842105263165</v>
      </c>
      <c r="T18" s="229">
        <f>-VLOOKUP($B18,'недельное планирование'!$B:$CA,T$3,FALSE)</f>
        <v>12</v>
      </c>
      <c r="U18" s="167">
        <f t="shared" si="10"/>
        <v>83.368421052631575</v>
      </c>
      <c r="V18" s="225">
        <f t="shared" si="11"/>
        <v>12.631578947368425</v>
      </c>
      <c r="W18" s="229">
        <f>-VLOOKUP($B18,'недельное планирование'!$B:$CA,W$3,FALSE)</f>
        <v>0</v>
      </c>
      <c r="X18" s="167">
        <f t="shared" si="12"/>
        <v>0</v>
      </c>
      <c r="Y18" s="225">
        <f t="shared" si="13"/>
        <v>0</v>
      </c>
      <c r="Z18" s="229">
        <f>-VLOOKUP($B18,'недельное планирование'!$B:$CA,Z$3,FALSE)</f>
        <v>0</v>
      </c>
      <c r="AA18" s="167">
        <f t="shared" si="14"/>
        <v>0</v>
      </c>
      <c r="AB18" s="225">
        <f t="shared" si="15"/>
        <v>0</v>
      </c>
      <c r="AC18" s="229">
        <f>-VLOOKUP($B18,'недельное планирование'!$B:$CA,AC$3,FALSE)</f>
        <v>8</v>
      </c>
      <c r="AD18" s="167">
        <f t="shared" si="16"/>
        <v>55.578947368421055</v>
      </c>
      <c r="AE18" s="225">
        <f t="shared" si="17"/>
        <v>8.4210526315789451</v>
      </c>
      <c r="AF18" s="229">
        <f>-VLOOKUP($B18,'недельное планирование'!$B:$CA,AF$3,FALSE)</f>
        <v>0</v>
      </c>
      <c r="AG18" s="167">
        <f t="shared" si="18"/>
        <v>0</v>
      </c>
      <c r="AH18" s="225">
        <f t="shared" si="19"/>
        <v>0</v>
      </c>
      <c r="AI18" s="229" t="e">
        <f>-VLOOKUP($B18,'недельное планирование'!$B:$CA,AI$3,FALSE)</f>
        <v>#N/A</v>
      </c>
      <c r="AJ18" s="167" t="e">
        <f t="shared" si="20"/>
        <v>#N/A</v>
      </c>
      <c r="AK18" s="225" t="e">
        <f t="shared" si="21"/>
        <v>#N/A</v>
      </c>
      <c r="AL18" s="229" t="e">
        <f>-VLOOKUP($B18,'недельное планирование'!$B:$CA,AL$3,FALSE)</f>
        <v>#N/A</v>
      </c>
      <c r="AM18" s="167" t="e">
        <f t="shared" si="22"/>
        <v>#N/A</v>
      </c>
      <c r="AN18" s="225" t="e">
        <f t="shared" si="23"/>
        <v>#N/A</v>
      </c>
      <c r="AO18" s="229" t="e">
        <f>-VLOOKUP($B18,'недельное планирование'!$B:$CA,AO$3,FALSE)</f>
        <v>#N/A</v>
      </c>
      <c r="AP18" s="167" t="e">
        <f t="shared" si="24"/>
        <v>#N/A</v>
      </c>
      <c r="AQ18" s="225" t="e">
        <f t="shared" si="25"/>
        <v>#N/A</v>
      </c>
    </row>
    <row r="19" spans="1:43" ht="24" customHeight="1">
      <c r="A19" s="167" t="str">
        <f>A16</f>
        <v>Unagrande</v>
      </c>
      <c r="B19" s="245" t="s">
        <v>93</v>
      </c>
      <c r="C19" s="253">
        <v>3.6</v>
      </c>
      <c r="D19" s="253">
        <v>543</v>
      </c>
      <c r="E19" s="229">
        <f>-VLOOKUP($B19,'недельное планирование'!$B:$CA,E$3,FALSE)</f>
        <v>0</v>
      </c>
      <c r="F19" s="167">
        <f t="shared" si="0"/>
        <v>0</v>
      </c>
      <c r="G19" s="225">
        <f t="shared" si="1"/>
        <v>0</v>
      </c>
      <c r="H19" s="229">
        <f>-VLOOKUP($B19,'недельное планирование'!$B:$CA,H$3,FALSE)</f>
        <v>194.4</v>
      </c>
      <c r="I19" s="167">
        <f t="shared" si="2"/>
        <v>1449.3254004576663</v>
      </c>
      <c r="J19" s="225">
        <f t="shared" si="3"/>
        <v>80.518077803203369</v>
      </c>
      <c r="K19" s="229">
        <f>-VLOOKUP($B19,'недельное планирование'!$B:$CA,K$3,FALSE)</f>
        <v>0</v>
      </c>
      <c r="L19" s="167">
        <f t="shared" si="4"/>
        <v>0</v>
      </c>
      <c r="M19" s="225">
        <f t="shared" si="5"/>
        <v>0</v>
      </c>
      <c r="N19" s="229">
        <f>-VLOOKUP($B19,'недельное планирование'!$B:$CA,N$3,FALSE)</f>
        <v>0</v>
      </c>
      <c r="O19" s="167">
        <f t="shared" si="6"/>
        <v>0</v>
      </c>
      <c r="P19" s="225">
        <f t="shared" si="7"/>
        <v>0</v>
      </c>
      <c r="Q19" s="229">
        <f>-VLOOKUP($B19,'недельное планирование'!$B:$CA,Q$3,FALSE)</f>
        <v>68</v>
      </c>
      <c r="R19" s="167">
        <f t="shared" si="8"/>
        <v>506.96567505720822</v>
      </c>
      <c r="S19" s="225">
        <f t="shared" si="9"/>
        <v>28.164759725400415</v>
      </c>
      <c r="T19" s="229">
        <f>-VLOOKUP($B19,'недельное планирование'!$B:$CA,T$3,FALSE)</f>
        <v>34.833333333333329</v>
      </c>
      <c r="U19" s="167">
        <f t="shared" si="10"/>
        <v>259.695652173913</v>
      </c>
      <c r="V19" s="225">
        <f t="shared" si="11"/>
        <v>14.427536231884062</v>
      </c>
      <c r="W19" s="229">
        <f>-VLOOKUP($B19,'недельное планирование'!$B:$CA,W$3,FALSE)</f>
        <v>0</v>
      </c>
      <c r="X19" s="167">
        <f t="shared" si="12"/>
        <v>0</v>
      </c>
      <c r="Y19" s="225">
        <f t="shared" si="13"/>
        <v>0</v>
      </c>
      <c r="Z19" s="229">
        <f>-VLOOKUP($B19,'недельное планирование'!$B:$CA,Z$3,FALSE)</f>
        <v>0</v>
      </c>
      <c r="AA19" s="167">
        <f t="shared" si="14"/>
        <v>0</v>
      </c>
      <c r="AB19" s="225">
        <f t="shared" si="15"/>
        <v>0</v>
      </c>
      <c r="AC19" s="229">
        <f>-VLOOKUP($B19,'недельное планирование'!$B:$CA,AC$3,FALSE)</f>
        <v>83</v>
      </c>
      <c r="AD19" s="167">
        <f t="shared" si="16"/>
        <v>618.79633867276891</v>
      </c>
      <c r="AE19" s="225">
        <f t="shared" si="17"/>
        <v>34.37757437070934</v>
      </c>
      <c r="AF19" s="229">
        <f>-VLOOKUP($B19,'недельное планирование'!$B:$CA,AF$3,FALSE)</f>
        <v>0</v>
      </c>
      <c r="AG19" s="167">
        <f t="shared" si="18"/>
        <v>0</v>
      </c>
      <c r="AH19" s="225">
        <f t="shared" si="19"/>
        <v>0</v>
      </c>
      <c r="AI19" s="229" t="e">
        <f>-VLOOKUP($B19,'недельное планирование'!$B:$CA,AI$3,FALSE)</f>
        <v>#N/A</v>
      </c>
      <c r="AJ19" s="167" t="e">
        <f t="shared" si="20"/>
        <v>#N/A</v>
      </c>
      <c r="AK19" s="225" t="e">
        <f t="shared" si="21"/>
        <v>#N/A</v>
      </c>
      <c r="AL19" s="229" t="e">
        <f>-VLOOKUP($B19,'недельное планирование'!$B:$CA,AL$3,FALSE)</f>
        <v>#N/A</v>
      </c>
      <c r="AM19" s="167" t="e">
        <f t="shared" si="22"/>
        <v>#N/A</v>
      </c>
      <c r="AN19" s="225" t="e">
        <f t="shared" si="23"/>
        <v>#N/A</v>
      </c>
      <c r="AO19" s="229" t="e">
        <f>-VLOOKUP($B19,'недельное планирование'!$B:$CA,AO$3,FALSE)</f>
        <v>#N/A</v>
      </c>
      <c r="AP19" s="167" t="e">
        <f t="shared" si="24"/>
        <v>#N/A</v>
      </c>
      <c r="AQ19" s="225" t="e">
        <f t="shared" si="25"/>
        <v>#N/A</v>
      </c>
    </row>
    <row r="20" spans="1:43" ht="24" customHeight="1">
      <c r="A20" s="167"/>
      <c r="B20" s="245"/>
      <c r="C20" s="253"/>
      <c r="D20" s="253"/>
      <c r="E20" s="229"/>
      <c r="F20" s="167"/>
      <c r="G20" s="225"/>
      <c r="H20" s="229"/>
      <c r="I20" s="167"/>
      <c r="J20" s="225"/>
      <c r="K20" s="229"/>
      <c r="L20" s="167"/>
      <c r="M20" s="225"/>
      <c r="N20" s="229"/>
      <c r="O20" s="167"/>
      <c r="P20" s="225"/>
      <c r="Q20" s="229"/>
      <c r="R20" s="167"/>
      <c r="S20" s="225"/>
      <c r="T20" s="229"/>
      <c r="U20" s="167"/>
      <c r="V20" s="225"/>
      <c r="W20" s="229"/>
      <c r="X20" s="167"/>
      <c r="Y20" s="225"/>
      <c r="Z20" s="229"/>
      <c r="AA20" s="167"/>
      <c r="AB20" s="225"/>
      <c r="AC20" s="229"/>
      <c r="AD20" s="167"/>
      <c r="AE20" s="225"/>
      <c r="AF20" s="229"/>
      <c r="AG20" s="167"/>
      <c r="AH20" s="225"/>
      <c r="AI20" s="229"/>
      <c r="AJ20" s="167"/>
      <c r="AK20" s="225"/>
      <c r="AL20" s="229"/>
      <c r="AM20" s="167"/>
      <c r="AN20" s="225"/>
      <c r="AO20" s="229"/>
      <c r="AP20" s="167"/>
      <c r="AQ20" s="225"/>
    </row>
    <row r="21" spans="1:43" s="224" customFormat="1" ht="24" customHeight="1">
      <c r="C21" s="252"/>
      <c r="D21" s="252"/>
      <c r="E21" s="227"/>
      <c r="F21" s="220"/>
      <c r="G21" s="220"/>
      <c r="H21" s="227"/>
      <c r="I21" s="220"/>
      <c r="J21" s="220"/>
      <c r="K21" s="227"/>
      <c r="L21" s="220"/>
      <c r="M21" s="220"/>
      <c r="N21" s="227"/>
      <c r="O21" s="220"/>
      <c r="P21" s="220"/>
      <c r="Q21" s="227"/>
      <c r="R21" s="220"/>
      <c r="S21" s="220"/>
      <c r="T21" s="227"/>
      <c r="U21" s="220"/>
      <c r="V21" s="220"/>
      <c r="W21" s="227"/>
      <c r="X21" s="220"/>
      <c r="Y21" s="220"/>
      <c r="Z21" s="227"/>
      <c r="AA21" s="220"/>
      <c r="AB21" s="220"/>
      <c r="AC21" s="227"/>
      <c r="AD21" s="220"/>
      <c r="AE21" s="220"/>
      <c r="AF21" s="227"/>
      <c r="AG21" s="220"/>
      <c r="AH21" s="220"/>
      <c r="AI21" s="227"/>
      <c r="AJ21" s="220"/>
      <c r="AK21" s="220"/>
      <c r="AL21" s="227"/>
      <c r="AM21" s="220"/>
      <c r="AN21" s="220"/>
      <c r="AO21" s="227"/>
      <c r="AP21" s="220"/>
      <c r="AQ21" s="220"/>
    </row>
    <row r="22" spans="1:43" ht="24" customHeight="1">
      <c r="A22" s="168" t="s">
        <v>19</v>
      </c>
      <c r="B22" s="246" t="s">
        <v>174</v>
      </c>
      <c r="C22" s="253">
        <v>3.6</v>
      </c>
      <c r="D22" s="253">
        <v>530</v>
      </c>
      <c r="E22" s="229">
        <f>-VLOOKUP($B22,'недельное планирование'!$B:$CA,E$3,FALSE)</f>
        <v>0</v>
      </c>
      <c r="F22" s="167">
        <f t="shared" ref="F22:F31" si="52">$D22*100/($C22+$C$3)*E22/1000*$C22/$C$2</f>
        <v>0</v>
      </c>
      <c r="G22" s="225">
        <f t="shared" ref="G22:G31" si="53">$D22*100/($C22+$C$3)*E22/1000-F22</f>
        <v>0</v>
      </c>
      <c r="H22" s="229">
        <f>-VLOOKUP($B22,'недельное планирование'!$B:$CA,H$3,FALSE)</f>
        <v>350</v>
      </c>
      <c r="I22" s="167">
        <f t="shared" ref="I22:I31" si="54">$D22*100/($C22+$C$3)*H22/1000*$C22/$C$2</f>
        <v>2546.9107551487414</v>
      </c>
      <c r="J22" s="225">
        <f t="shared" ref="J22:J31" si="55">$D22*100/($C22+$C$3)*H22/1000-I22</f>
        <v>141.49504195270765</v>
      </c>
      <c r="K22" s="229">
        <f>-VLOOKUP($B22,'недельное планирование'!$B:$CA,K$3,FALSE)</f>
        <v>0</v>
      </c>
      <c r="L22" s="167">
        <f t="shared" ref="L22:L31" si="56">$D22*100/($C22+$C$3)*K22/1000*$C22/$C$2</f>
        <v>0</v>
      </c>
      <c r="M22" s="225">
        <f t="shared" ref="M22:M31" si="57">$D22*100/($C22+$C$3)*K22/1000-L22</f>
        <v>0</v>
      </c>
      <c r="N22" s="229">
        <f>-VLOOKUP($B22,'недельное планирование'!$B:$CA,N$3,FALSE)</f>
        <v>0</v>
      </c>
      <c r="O22" s="167">
        <f t="shared" ref="O22:O31" si="58">$D22*100/($C22+$C$3)*N22/1000*$C22/$C$2</f>
        <v>0</v>
      </c>
      <c r="P22" s="225">
        <f t="shared" ref="P22:P31" si="59">$D22*100/($C22+$C$3)*N22/1000-O22</f>
        <v>0</v>
      </c>
      <c r="Q22" s="229">
        <f>-VLOOKUP($B22,'недельное планирование'!$B:$CA,Q$3,FALSE)</f>
        <v>40.261537198226335</v>
      </c>
      <c r="R22" s="167">
        <f t="shared" ref="R22:R31" si="60">$D22*100/($C22+$C$3)*Q22/1000*$C22/$C$2</f>
        <v>292.97869173995366</v>
      </c>
      <c r="S22" s="225">
        <f t="shared" ref="S22:S31" si="61">$D22*100/($C22+$C$3)*Q22/1000-R22</f>
        <v>16.27659398555295</v>
      </c>
      <c r="T22" s="229">
        <f>-VLOOKUP($B22,'недельное планирование'!$B:$CA,T$3,FALSE)</f>
        <v>267.16666666666669</v>
      </c>
      <c r="U22" s="167">
        <f t="shared" ref="U22:U31" si="62">$D22*100/($C22+$C$3)*T22/1000*$C22/$C$2</f>
        <v>1944.1418764302064</v>
      </c>
      <c r="V22" s="225">
        <f t="shared" ref="V22:V31" si="63">$D22*100/($C22+$C$3)*T22/1000-U22</f>
        <v>108.00788202390027</v>
      </c>
      <c r="W22" s="229">
        <f>-VLOOKUP($B22,'недельное планирование'!$B:$CA,W$3,FALSE)</f>
        <v>0</v>
      </c>
      <c r="X22" s="167">
        <f t="shared" ref="X22:X31" si="64">$D22*100/($C22+$C$3)*W22/1000*$C22/$C$2</f>
        <v>0</v>
      </c>
      <c r="Y22" s="225">
        <f t="shared" ref="Y22:Y31" si="65">$D22*100/($C22+$C$3)*W22/1000-X22</f>
        <v>0</v>
      </c>
      <c r="Z22" s="229">
        <f>-VLOOKUP($B22,'недельное планирование'!$B:$CA,Z$3,FALSE)</f>
        <v>0</v>
      </c>
      <c r="AA22" s="167">
        <f t="shared" ref="AA22:AA31" si="66">$D22*100/($C22+$C$3)*Z22/1000*$C22/$C$2</f>
        <v>0</v>
      </c>
      <c r="AB22" s="225">
        <f t="shared" ref="AB22:AB31" si="67">$D22*100/($C22+$C$3)*Z22/1000-AA22</f>
        <v>0</v>
      </c>
      <c r="AC22" s="229">
        <f>-VLOOKUP($B22,'недельное планирование'!$B:$CA,AC$3,FALSE)</f>
        <v>351</v>
      </c>
      <c r="AD22" s="167">
        <f t="shared" ref="AD22:AD31" si="68">$D22*100/($C22+$C$3)*AC22/1000*$C22/$C$2</f>
        <v>2554.1876430205953</v>
      </c>
      <c r="AE22" s="225">
        <f t="shared" ref="AE22:AE31" si="69">$D22*100/($C22+$C$3)*AC22/1000-AD22</f>
        <v>141.89931350114421</v>
      </c>
      <c r="AF22" s="229">
        <f>-VLOOKUP($B22,'недельное планирование'!$B:$CA,AF$3,FALSE)</f>
        <v>0</v>
      </c>
      <c r="AG22" s="167">
        <f t="shared" ref="AG22:AG31" si="70">$D22*100/($C22+$C$3)*AF22/1000*$C22/$C$2</f>
        <v>0</v>
      </c>
      <c r="AH22" s="225">
        <f t="shared" ref="AH22:AH31" si="71">$D22*100/($C22+$C$3)*AF22/1000-AG22</f>
        <v>0</v>
      </c>
      <c r="AI22" s="229" t="e">
        <f>-VLOOKUP($B22,'недельное планирование'!$B:$CA,AI$3,FALSE)</f>
        <v>#N/A</v>
      </c>
      <c r="AJ22" s="167" t="e">
        <f t="shared" ref="AJ22:AJ31" si="72">$D22*100/($C22+$C$3)*AI22/1000*$C22/$C$2</f>
        <v>#N/A</v>
      </c>
      <c r="AK22" s="225" t="e">
        <f t="shared" ref="AK22:AK31" si="73">$D22*100/($C22+$C$3)*AI22/1000-AJ22</f>
        <v>#N/A</v>
      </c>
      <c r="AL22" s="229" t="e">
        <f>-VLOOKUP($B22,'недельное планирование'!$B:$CA,AL$3,FALSE)</f>
        <v>#N/A</v>
      </c>
      <c r="AM22" s="167" t="e">
        <f t="shared" ref="AM22:AM31" si="74">$D22*100/($C22+$C$3)*AL22/1000*$C22/$C$2</f>
        <v>#N/A</v>
      </c>
      <c r="AN22" s="225" t="e">
        <f t="shared" ref="AN22:AN31" si="75">$D22*100/($C22+$C$3)*AL22/1000-AM22</f>
        <v>#N/A</v>
      </c>
      <c r="AO22" s="229" t="e">
        <f>-VLOOKUP($B22,'недельное планирование'!$B:$CA,AO$3,FALSE)</f>
        <v>#N/A</v>
      </c>
      <c r="AP22" s="167" t="e">
        <f t="shared" ref="AP22:AP31" si="76">$D22*100/($C22+$C$3)*AO22/1000*$C22/$C$2</f>
        <v>#N/A</v>
      </c>
      <c r="AQ22" s="225" t="e">
        <f t="shared" ref="AQ22:AQ31" si="77">$D22*100/($C22+$C$3)*AO22/1000-AP22</f>
        <v>#N/A</v>
      </c>
    </row>
    <row r="23" spans="1:43" ht="24" customHeight="1">
      <c r="A23" s="168" t="s">
        <v>19</v>
      </c>
      <c r="B23" s="246" t="s">
        <v>151</v>
      </c>
      <c r="C23" s="253">
        <v>3.6</v>
      </c>
      <c r="D23" s="253">
        <v>530</v>
      </c>
      <c r="E23" s="229">
        <f>-VLOOKUP($B23,'недельное планирование'!$B:$CA,E$3,FALSE)</f>
        <v>0</v>
      </c>
      <c r="F23" s="167">
        <f t="shared" si="52"/>
        <v>0</v>
      </c>
      <c r="G23" s="225">
        <f t="shared" si="53"/>
        <v>0</v>
      </c>
      <c r="H23" s="229">
        <f>-VLOOKUP($B23,'недельное планирование'!$B:$CA,H$3,FALSE)</f>
        <v>383.25</v>
      </c>
      <c r="I23" s="167">
        <f t="shared" si="54"/>
        <v>2788.8672768878723</v>
      </c>
      <c r="J23" s="225">
        <f t="shared" si="55"/>
        <v>154.93707093821467</v>
      </c>
      <c r="K23" s="229">
        <f>-VLOOKUP($B23,'недельное планирование'!$B:$CA,K$3,FALSE)</f>
        <v>0</v>
      </c>
      <c r="L23" s="167">
        <f t="shared" si="56"/>
        <v>0</v>
      </c>
      <c r="M23" s="225">
        <f t="shared" si="57"/>
        <v>0</v>
      </c>
      <c r="N23" s="229">
        <f>-VLOOKUP($B23,'недельное планирование'!$B:$CA,N$3,FALSE)</f>
        <v>0</v>
      </c>
      <c r="O23" s="167">
        <f t="shared" si="58"/>
        <v>0</v>
      </c>
      <c r="P23" s="225">
        <f t="shared" si="59"/>
        <v>0</v>
      </c>
      <c r="Q23" s="229">
        <f>-VLOOKUP($B23,'недельное планирование'!$B:$CA,Q$3,FALSE)</f>
        <v>661</v>
      </c>
      <c r="R23" s="167">
        <f t="shared" si="60"/>
        <v>4810.0228832951952</v>
      </c>
      <c r="S23" s="225">
        <f t="shared" si="61"/>
        <v>267.22349351639878</v>
      </c>
      <c r="T23" s="229">
        <f>-VLOOKUP($B23,'недельное планирование'!$B:$CA,T$3,FALSE)</f>
        <v>74</v>
      </c>
      <c r="U23" s="167">
        <f t="shared" si="62"/>
        <v>538.48970251716241</v>
      </c>
      <c r="V23" s="225">
        <f t="shared" si="63"/>
        <v>29.916094584286839</v>
      </c>
      <c r="W23" s="229">
        <f>-VLOOKUP($B23,'недельное планирование'!$B:$CA,W$3,FALSE)</f>
        <v>0</v>
      </c>
      <c r="X23" s="167">
        <f t="shared" si="64"/>
        <v>0</v>
      </c>
      <c r="Y23" s="225">
        <f t="shared" si="65"/>
        <v>0</v>
      </c>
      <c r="Z23" s="229">
        <f>-VLOOKUP($B23,'недельное планирование'!$B:$CA,Z$3,FALSE)</f>
        <v>0</v>
      </c>
      <c r="AA23" s="167">
        <f t="shared" si="66"/>
        <v>0</v>
      </c>
      <c r="AB23" s="225">
        <f t="shared" si="67"/>
        <v>0</v>
      </c>
      <c r="AC23" s="229">
        <f>-VLOOKUP($B23,'недельное планирование'!$B:$CA,AC$3,FALSE)</f>
        <v>116.91666666666667</v>
      </c>
      <c r="AD23" s="167">
        <f t="shared" si="68"/>
        <v>850.78947368421063</v>
      </c>
      <c r="AE23" s="225">
        <f t="shared" si="69"/>
        <v>47.266081871345023</v>
      </c>
      <c r="AF23" s="229">
        <f>-VLOOKUP($B23,'недельное планирование'!$B:$CA,AF$3,FALSE)</f>
        <v>0</v>
      </c>
      <c r="AG23" s="167">
        <f t="shared" si="70"/>
        <v>0</v>
      </c>
      <c r="AH23" s="225">
        <f t="shared" si="71"/>
        <v>0</v>
      </c>
      <c r="AI23" s="229" t="e">
        <f>-VLOOKUP($B23,'недельное планирование'!$B:$CA,AI$3,FALSE)</f>
        <v>#N/A</v>
      </c>
      <c r="AJ23" s="167" t="e">
        <f t="shared" si="72"/>
        <v>#N/A</v>
      </c>
      <c r="AK23" s="225" t="e">
        <f t="shared" si="73"/>
        <v>#N/A</v>
      </c>
      <c r="AL23" s="229" t="e">
        <f>-VLOOKUP($B23,'недельное планирование'!$B:$CA,AL$3,FALSE)</f>
        <v>#N/A</v>
      </c>
      <c r="AM23" s="167" t="e">
        <f t="shared" si="74"/>
        <v>#N/A</v>
      </c>
      <c r="AN23" s="225" t="e">
        <f t="shared" si="75"/>
        <v>#N/A</v>
      </c>
      <c r="AO23" s="229" t="e">
        <f>-VLOOKUP($B23,'недельное планирование'!$B:$CA,AO$3,FALSE)</f>
        <v>#N/A</v>
      </c>
      <c r="AP23" s="167" t="e">
        <f t="shared" si="76"/>
        <v>#N/A</v>
      </c>
      <c r="AQ23" s="225" t="e">
        <f t="shared" si="77"/>
        <v>#N/A</v>
      </c>
    </row>
    <row r="24" spans="1:43" ht="24" customHeight="1">
      <c r="A24" s="168" t="s">
        <v>20</v>
      </c>
      <c r="B24" s="246" t="s">
        <v>173</v>
      </c>
      <c r="C24" s="253">
        <v>3.3</v>
      </c>
      <c r="D24" s="253">
        <v>527</v>
      </c>
      <c r="E24" s="229">
        <f>-VLOOKUP($B24,'недельное планирование'!$B:$CA,E$3,FALSE)</f>
        <v>0</v>
      </c>
      <c r="F24" s="167">
        <f t="shared" si="52"/>
        <v>0</v>
      </c>
      <c r="G24" s="225">
        <f t="shared" si="53"/>
        <v>0</v>
      </c>
      <c r="H24" s="229">
        <f>-VLOOKUP($B24,'недельное планирование'!$B:$CA,H$3,FALSE)</f>
        <v>0</v>
      </c>
      <c r="I24" s="167">
        <f t="shared" si="54"/>
        <v>0</v>
      </c>
      <c r="J24" s="225">
        <f t="shared" si="55"/>
        <v>0</v>
      </c>
      <c r="K24" s="229">
        <f>-VLOOKUP($B24,'недельное планирование'!$B:$CA,K$3,FALSE)</f>
        <v>0</v>
      </c>
      <c r="L24" s="167">
        <f t="shared" si="56"/>
        <v>0</v>
      </c>
      <c r="M24" s="225">
        <f t="shared" si="57"/>
        <v>0</v>
      </c>
      <c r="N24" s="229">
        <f>-VLOOKUP($B24,'недельное планирование'!$B:$CA,N$3,FALSE)</f>
        <v>0</v>
      </c>
      <c r="O24" s="167">
        <f t="shared" si="58"/>
        <v>0</v>
      </c>
      <c r="P24" s="225">
        <f t="shared" si="59"/>
        <v>0</v>
      </c>
      <c r="Q24" s="229">
        <f>-VLOOKUP($B24,'недельное планирование'!$B:$CA,Q$3,FALSE)</f>
        <v>85.8</v>
      </c>
      <c r="R24" s="167">
        <f t="shared" si="60"/>
        <v>594.95526315789471</v>
      </c>
      <c r="S24" s="225">
        <f t="shared" si="61"/>
        <v>90.144736842105317</v>
      </c>
      <c r="T24" s="229">
        <f>-VLOOKUP($B24,'недельное планирование'!$B:$CA,T$3,FALSE)</f>
        <v>156</v>
      </c>
      <c r="U24" s="167">
        <f t="shared" si="62"/>
        <v>1081.7368421052633</v>
      </c>
      <c r="V24" s="225">
        <f t="shared" si="63"/>
        <v>163.89952153110039</v>
      </c>
      <c r="W24" s="229">
        <f>-VLOOKUP($B24,'недельное планирование'!$B:$CA,W$3,FALSE)</f>
        <v>0</v>
      </c>
      <c r="X24" s="167">
        <f t="shared" si="64"/>
        <v>0</v>
      </c>
      <c r="Y24" s="225">
        <f t="shared" si="65"/>
        <v>0</v>
      </c>
      <c r="Z24" s="229">
        <f>-VLOOKUP($B24,'недельное планирование'!$B:$CA,Z$3,FALSE)</f>
        <v>0</v>
      </c>
      <c r="AA24" s="167">
        <f t="shared" si="66"/>
        <v>0</v>
      </c>
      <c r="AB24" s="225">
        <f t="shared" si="67"/>
        <v>0</v>
      </c>
      <c r="AC24" s="229">
        <f>-VLOOKUP($B24,'недельное планирование'!$B:$CA,AC$3,FALSE)</f>
        <v>42</v>
      </c>
      <c r="AD24" s="167">
        <f t="shared" si="68"/>
        <v>291.23684210526318</v>
      </c>
      <c r="AE24" s="225">
        <f t="shared" si="69"/>
        <v>44.126794258373195</v>
      </c>
      <c r="AF24" s="229">
        <f>-VLOOKUP($B24,'недельное планирование'!$B:$CA,AF$3,FALSE)</f>
        <v>0</v>
      </c>
      <c r="AG24" s="167">
        <f t="shared" si="70"/>
        <v>0</v>
      </c>
      <c r="AH24" s="225">
        <f t="shared" si="71"/>
        <v>0</v>
      </c>
      <c r="AI24" s="229" t="e">
        <f>-VLOOKUP($B24,'недельное планирование'!$B:$CA,AI$3,FALSE)</f>
        <v>#N/A</v>
      </c>
      <c r="AJ24" s="167" t="e">
        <f t="shared" si="72"/>
        <v>#N/A</v>
      </c>
      <c r="AK24" s="225" t="e">
        <f t="shared" si="73"/>
        <v>#N/A</v>
      </c>
      <c r="AL24" s="229" t="e">
        <f>-VLOOKUP($B24,'недельное планирование'!$B:$CA,AL$3,FALSE)</f>
        <v>#N/A</v>
      </c>
      <c r="AM24" s="167" t="e">
        <f t="shared" si="74"/>
        <v>#N/A</v>
      </c>
      <c r="AN24" s="225" t="e">
        <f t="shared" si="75"/>
        <v>#N/A</v>
      </c>
      <c r="AO24" s="229" t="e">
        <f>-VLOOKUP($B24,'недельное планирование'!$B:$CA,AO$3,FALSE)</f>
        <v>#N/A</v>
      </c>
      <c r="AP24" s="167" t="e">
        <f t="shared" si="76"/>
        <v>#N/A</v>
      </c>
      <c r="AQ24" s="225" t="e">
        <f t="shared" si="77"/>
        <v>#N/A</v>
      </c>
    </row>
    <row r="25" spans="1:43" ht="24" customHeight="1">
      <c r="A25" s="168" t="s">
        <v>20</v>
      </c>
      <c r="B25" s="246" t="s">
        <v>105</v>
      </c>
      <c r="C25" s="253">
        <v>3.3</v>
      </c>
      <c r="D25" s="253">
        <v>527</v>
      </c>
      <c r="E25" s="229">
        <f>-VLOOKUP($B25,'недельное планирование'!$B:$CA,E$3,FALSE)</f>
        <v>0</v>
      </c>
      <c r="F25" s="167">
        <f t="shared" si="52"/>
        <v>0</v>
      </c>
      <c r="G25" s="225">
        <f t="shared" si="53"/>
        <v>0</v>
      </c>
      <c r="H25" s="229">
        <f>-VLOOKUP($B25,'недельное планирование'!$B:$CA,H$3,FALSE)</f>
        <v>4.5</v>
      </c>
      <c r="I25" s="167">
        <f t="shared" si="54"/>
        <v>31.203947368421058</v>
      </c>
      <c r="J25" s="225">
        <f t="shared" si="55"/>
        <v>4.7278708133971286</v>
      </c>
      <c r="K25" s="229">
        <f>-VLOOKUP($B25,'недельное планирование'!$B:$CA,K$3,FALSE)</f>
        <v>0</v>
      </c>
      <c r="L25" s="167">
        <f t="shared" si="56"/>
        <v>0</v>
      </c>
      <c r="M25" s="225">
        <f t="shared" si="57"/>
        <v>0</v>
      </c>
      <c r="N25" s="229">
        <f>-VLOOKUP($B25,'недельное планирование'!$B:$CA,N$3,FALSE)</f>
        <v>0</v>
      </c>
      <c r="O25" s="167">
        <f t="shared" si="58"/>
        <v>0</v>
      </c>
      <c r="P25" s="225">
        <f t="shared" si="59"/>
        <v>0</v>
      </c>
      <c r="Q25" s="229">
        <f>-VLOOKUP($B25,'недельное планирование'!$B:$CA,Q$3,FALSE)</f>
        <v>1</v>
      </c>
      <c r="R25" s="167">
        <f t="shared" si="60"/>
        <v>6.9342105263157903</v>
      </c>
      <c r="S25" s="225">
        <f t="shared" si="61"/>
        <v>1.050637958532695</v>
      </c>
      <c r="T25" s="229">
        <f>-VLOOKUP($B25,'недельное планирование'!$B:$CA,T$3,FALSE)</f>
        <v>50</v>
      </c>
      <c r="U25" s="167">
        <f t="shared" si="62"/>
        <v>346.71052631578948</v>
      </c>
      <c r="V25" s="225">
        <f t="shared" si="63"/>
        <v>52.53189792663477</v>
      </c>
      <c r="W25" s="229">
        <f>-VLOOKUP($B25,'недельное планирование'!$B:$CA,W$3,FALSE)</f>
        <v>0</v>
      </c>
      <c r="X25" s="167">
        <f t="shared" si="64"/>
        <v>0</v>
      </c>
      <c r="Y25" s="225">
        <f t="shared" si="65"/>
        <v>0</v>
      </c>
      <c r="Z25" s="229">
        <f>-VLOOKUP($B25,'недельное планирование'!$B:$CA,Z$3,FALSE)</f>
        <v>0</v>
      </c>
      <c r="AA25" s="167">
        <f t="shared" si="66"/>
        <v>0</v>
      </c>
      <c r="AB25" s="225">
        <f t="shared" si="67"/>
        <v>0</v>
      </c>
      <c r="AC25" s="229">
        <f>-VLOOKUP($B25,'недельное планирование'!$B:$CA,AC$3,FALSE)</f>
        <v>111</v>
      </c>
      <c r="AD25" s="167">
        <f t="shared" si="68"/>
        <v>769.6973684210526</v>
      </c>
      <c r="AE25" s="225">
        <f t="shared" si="69"/>
        <v>116.62081339712927</v>
      </c>
      <c r="AF25" s="229">
        <f>-VLOOKUP($B25,'недельное планирование'!$B:$CA,AF$3,FALSE)</f>
        <v>0</v>
      </c>
      <c r="AG25" s="167">
        <f t="shared" si="70"/>
        <v>0</v>
      </c>
      <c r="AH25" s="225">
        <f t="shared" si="71"/>
        <v>0</v>
      </c>
      <c r="AI25" s="229" t="e">
        <f>-VLOOKUP($B25,'недельное планирование'!$B:$CA,AI$3,FALSE)</f>
        <v>#N/A</v>
      </c>
      <c r="AJ25" s="167" t="e">
        <f t="shared" si="72"/>
        <v>#N/A</v>
      </c>
      <c r="AK25" s="225" t="e">
        <f t="shared" si="73"/>
        <v>#N/A</v>
      </c>
      <c r="AL25" s="229" t="e">
        <f>-VLOOKUP($B25,'недельное планирование'!$B:$CA,AL$3,FALSE)</f>
        <v>#N/A</v>
      </c>
      <c r="AM25" s="167" t="e">
        <f t="shared" si="74"/>
        <v>#N/A</v>
      </c>
      <c r="AN25" s="225" t="e">
        <f t="shared" si="75"/>
        <v>#N/A</v>
      </c>
      <c r="AO25" s="229" t="e">
        <f>-VLOOKUP($B25,'недельное планирование'!$B:$CA,AO$3,FALSE)</f>
        <v>#N/A</v>
      </c>
      <c r="AP25" s="167" t="e">
        <f t="shared" si="76"/>
        <v>#N/A</v>
      </c>
      <c r="AQ25" s="225" t="e">
        <f t="shared" si="77"/>
        <v>#N/A</v>
      </c>
    </row>
    <row r="26" spans="1:43" ht="24" customHeight="1">
      <c r="A26" s="168" t="s">
        <v>20</v>
      </c>
      <c r="B26" s="246" t="s">
        <v>159</v>
      </c>
      <c r="C26" s="253">
        <v>3.3</v>
      </c>
      <c r="D26" s="253">
        <v>527</v>
      </c>
      <c r="E26" s="229">
        <f>-VLOOKUP($B26,'недельное планирование'!$B:$CA,E$3,FALSE)</f>
        <v>0</v>
      </c>
      <c r="F26" s="167">
        <f t="shared" si="52"/>
        <v>0</v>
      </c>
      <c r="G26" s="225">
        <f t="shared" si="53"/>
        <v>0</v>
      </c>
      <c r="H26" s="229">
        <f>-VLOOKUP($B26,'недельное планирование'!$B:$CA,H$3,FALSE)</f>
        <v>1173.5999999999999</v>
      </c>
      <c r="I26" s="167">
        <f t="shared" si="54"/>
        <v>8137.9894736842098</v>
      </c>
      <c r="J26" s="225">
        <f t="shared" si="55"/>
        <v>1233.0287081339711</v>
      </c>
      <c r="K26" s="229">
        <f>-VLOOKUP($B26,'недельное планирование'!$B:$CA,K$3,FALSE)</f>
        <v>1162.2</v>
      </c>
      <c r="L26" s="167">
        <f t="shared" si="56"/>
        <v>8058.9394736842114</v>
      </c>
      <c r="M26" s="225">
        <f t="shared" si="57"/>
        <v>1221.0514354066981</v>
      </c>
      <c r="N26" s="229">
        <f>-VLOOKUP($B26,'недельное планирование'!$B:$CA,N$3,FALSE)</f>
        <v>0</v>
      </c>
      <c r="O26" s="167">
        <f t="shared" si="58"/>
        <v>0</v>
      </c>
      <c r="P26" s="225">
        <f t="shared" si="59"/>
        <v>0</v>
      </c>
      <c r="Q26" s="229">
        <f>-VLOOKUP($B26,'недельное планирование'!$B:$CA,Q$3,FALSE)</f>
        <v>559.00000000000023</v>
      </c>
      <c r="R26" s="167">
        <f t="shared" si="60"/>
        <v>3876.2236842105281</v>
      </c>
      <c r="S26" s="225">
        <f t="shared" si="61"/>
        <v>587.30661881977676</v>
      </c>
      <c r="T26" s="229">
        <f>-VLOOKUP($B26,'недельное планирование'!$B:$CA,T$3,FALSE)</f>
        <v>1160.5</v>
      </c>
      <c r="U26" s="167">
        <f t="shared" si="62"/>
        <v>8047.1513157894733</v>
      </c>
      <c r="V26" s="225">
        <f t="shared" si="63"/>
        <v>1219.2653508771928</v>
      </c>
      <c r="W26" s="229">
        <f>-VLOOKUP($B26,'недельное планирование'!$B:$CA,W$3,FALSE)</f>
        <v>0</v>
      </c>
      <c r="X26" s="167">
        <f t="shared" si="64"/>
        <v>0</v>
      </c>
      <c r="Y26" s="225">
        <f t="shared" si="65"/>
        <v>0</v>
      </c>
      <c r="Z26" s="229">
        <f>-VLOOKUP($B26,'недельное планирование'!$B:$CA,Z$3,FALSE)</f>
        <v>0</v>
      </c>
      <c r="AA26" s="167">
        <f t="shared" si="66"/>
        <v>0</v>
      </c>
      <c r="AB26" s="225">
        <f t="shared" si="67"/>
        <v>0</v>
      </c>
      <c r="AC26" s="229">
        <f>-VLOOKUP($B26,'недельное планирование'!$B:$CA,AC$3,FALSE)</f>
        <v>1214.8333333333335</v>
      </c>
      <c r="AD26" s="167">
        <f t="shared" si="68"/>
        <v>8423.9100877192996</v>
      </c>
      <c r="AE26" s="225">
        <f t="shared" si="69"/>
        <v>1276.350013290803</v>
      </c>
      <c r="AF26" s="229">
        <f>-VLOOKUP($B26,'недельное планирование'!$B:$CA,AF$3,FALSE)</f>
        <v>0</v>
      </c>
      <c r="AG26" s="167">
        <f t="shared" si="70"/>
        <v>0</v>
      </c>
      <c r="AH26" s="225">
        <f t="shared" si="71"/>
        <v>0</v>
      </c>
      <c r="AI26" s="229" t="e">
        <f>-VLOOKUP($B26,'недельное планирование'!$B:$CA,AI$3,FALSE)</f>
        <v>#N/A</v>
      </c>
      <c r="AJ26" s="167" t="e">
        <f t="shared" si="72"/>
        <v>#N/A</v>
      </c>
      <c r="AK26" s="225" t="e">
        <f t="shared" si="73"/>
        <v>#N/A</v>
      </c>
      <c r="AL26" s="229" t="e">
        <f>-VLOOKUP($B26,'недельное планирование'!$B:$CA,AL$3,FALSE)</f>
        <v>#N/A</v>
      </c>
      <c r="AM26" s="167" t="e">
        <f t="shared" si="74"/>
        <v>#N/A</v>
      </c>
      <c r="AN26" s="225" t="e">
        <f t="shared" si="75"/>
        <v>#N/A</v>
      </c>
      <c r="AO26" s="229" t="e">
        <f>-VLOOKUP($B26,'недельное планирование'!$B:$CA,AO$3,FALSE)</f>
        <v>#N/A</v>
      </c>
      <c r="AP26" s="167" t="e">
        <f t="shared" si="76"/>
        <v>#N/A</v>
      </c>
      <c r="AQ26" s="225" t="e">
        <f t="shared" si="77"/>
        <v>#N/A</v>
      </c>
    </row>
    <row r="27" spans="1:43" ht="24" customHeight="1">
      <c r="A27" s="168" t="s">
        <v>19</v>
      </c>
      <c r="B27" s="246" t="s">
        <v>113</v>
      </c>
      <c r="C27" s="253">
        <v>3.6</v>
      </c>
      <c r="D27" s="253">
        <v>530</v>
      </c>
      <c r="E27" s="229">
        <f>-VLOOKUP($B27,'недельное планирование'!$B:$CA,E$3,FALSE)</f>
        <v>0</v>
      </c>
      <c r="F27" s="167">
        <f t="shared" si="52"/>
        <v>0</v>
      </c>
      <c r="G27" s="225">
        <f t="shared" si="53"/>
        <v>0</v>
      </c>
      <c r="H27" s="229">
        <f>-VLOOKUP($B27,'недельное планирование'!$B:$CA,H$3,FALSE)</f>
        <v>88.5</v>
      </c>
      <c r="I27" s="167">
        <f t="shared" si="54"/>
        <v>644.004576659039</v>
      </c>
      <c r="J27" s="225">
        <f t="shared" si="55"/>
        <v>35.77803203661324</v>
      </c>
      <c r="K27" s="229">
        <f>-VLOOKUP($B27,'недельное планирование'!$B:$CA,K$3,FALSE)</f>
        <v>0</v>
      </c>
      <c r="L27" s="167">
        <f t="shared" si="56"/>
        <v>0</v>
      </c>
      <c r="M27" s="225">
        <f t="shared" si="57"/>
        <v>0</v>
      </c>
      <c r="N27" s="229">
        <f>-VLOOKUP($B27,'недельное планирование'!$B:$CA,N$3,FALSE)</f>
        <v>0</v>
      </c>
      <c r="O27" s="167">
        <f t="shared" si="58"/>
        <v>0</v>
      </c>
      <c r="P27" s="225">
        <f t="shared" si="59"/>
        <v>0</v>
      </c>
      <c r="Q27" s="229">
        <f>-VLOOKUP($B27,'недельное планирование'!$B:$CA,Q$3,FALSE)</f>
        <v>10.666666666666661</v>
      </c>
      <c r="R27" s="167">
        <f t="shared" si="60"/>
        <v>77.620137299771145</v>
      </c>
      <c r="S27" s="225">
        <f t="shared" si="61"/>
        <v>4.3122298499872755</v>
      </c>
      <c r="T27" s="229">
        <f>-VLOOKUP($B27,'недельное планирование'!$B:$CA,T$3,FALSE)</f>
        <v>70</v>
      </c>
      <c r="U27" s="167">
        <f t="shared" si="62"/>
        <v>509.38215102974823</v>
      </c>
      <c r="V27" s="225">
        <f t="shared" si="63"/>
        <v>28.29900839054153</v>
      </c>
      <c r="W27" s="229">
        <f>-VLOOKUP($B27,'недельное планирование'!$B:$CA,W$3,FALSE)</f>
        <v>0</v>
      </c>
      <c r="X27" s="167">
        <f t="shared" si="64"/>
        <v>0</v>
      </c>
      <c r="Y27" s="225">
        <f t="shared" si="65"/>
        <v>0</v>
      </c>
      <c r="Z27" s="229">
        <f>-VLOOKUP($B27,'недельное планирование'!$B:$CA,Z$3,FALSE)</f>
        <v>0</v>
      </c>
      <c r="AA27" s="167">
        <f t="shared" si="66"/>
        <v>0</v>
      </c>
      <c r="AB27" s="225">
        <f t="shared" si="67"/>
        <v>0</v>
      </c>
      <c r="AC27" s="229">
        <f>-VLOOKUP($B27,'недельное планирование'!$B:$CA,AC$3,FALSE)</f>
        <v>97</v>
      </c>
      <c r="AD27" s="167">
        <f t="shared" si="68"/>
        <v>705.85812356979409</v>
      </c>
      <c r="AE27" s="225">
        <f t="shared" si="69"/>
        <v>39.214340198321906</v>
      </c>
      <c r="AF27" s="229">
        <f>-VLOOKUP($B27,'недельное планирование'!$B:$CA,AF$3,FALSE)</f>
        <v>0</v>
      </c>
      <c r="AG27" s="167">
        <f t="shared" si="70"/>
        <v>0</v>
      </c>
      <c r="AH27" s="225">
        <f t="shared" si="71"/>
        <v>0</v>
      </c>
      <c r="AI27" s="229" t="e">
        <f>-VLOOKUP($B27,'недельное планирование'!$B:$CA,AI$3,FALSE)</f>
        <v>#N/A</v>
      </c>
      <c r="AJ27" s="167" t="e">
        <f t="shared" si="72"/>
        <v>#N/A</v>
      </c>
      <c r="AK27" s="225" t="e">
        <f t="shared" si="73"/>
        <v>#N/A</v>
      </c>
      <c r="AL27" s="229" t="e">
        <f>-VLOOKUP($B27,'недельное планирование'!$B:$CA,AL$3,FALSE)</f>
        <v>#N/A</v>
      </c>
      <c r="AM27" s="167" t="e">
        <f t="shared" si="74"/>
        <v>#N/A</v>
      </c>
      <c r="AN27" s="225" t="e">
        <f t="shared" si="75"/>
        <v>#N/A</v>
      </c>
      <c r="AO27" s="229" t="e">
        <f>-VLOOKUP($B27,'недельное планирование'!$B:$CA,AO$3,FALSE)</f>
        <v>#N/A</v>
      </c>
      <c r="AP27" s="167" t="e">
        <f t="shared" si="76"/>
        <v>#N/A</v>
      </c>
      <c r="AQ27" s="225" t="e">
        <f t="shared" si="77"/>
        <v>#N/A</v>
      </c>
    </row>
    <row r="28" spans="1:43" ht="24" customHeight="1">
      <c r="A28" s="168" t="s">
        <v>63</v>
      </c>
      <c r="B28" s="246" t="s">
        <v>144</v>
      </c>
      <c r="C28" s="253">
        <v>3.3</v>
      </c>
      <c r="D28" s="253">
        <v>527</v>
      </c>
      <c r="E28" s="229">
        <f>-VLOOKUP($B28,'недельное планирование'!$B:$CA,E$3,FALSE)</f>
        <v>0</v>
      </c>
      <c r="F28" s="167">
        <f t="shared" si="52"/>
        <v>0</v>
      </c>
      <c r="G28" s="225">
        <f t="shared" si="53"/>
        <v>0</v>
      </c>
      <c r="H28" s="229">
        <f>-VLOOKUP($B28,'недельное планирование'!$B:$CA,H$3,FALSE)</f>
        <v>33</v>
      </c>
      <c r="I28" s="167">
        <f t="shared" si="54"/>
        <v>228.82894736842104</v>
      </c>
      <c r="J28" s="225">
        <f t="shared" si="55"/>
        <v>34.671052631578959</v>
      </c>
      <c r="K28" s="229">
        <f>-VLOOKUP($B28,'недельное планирование'!$B:$CA,K$3,FALSE)</f>
        <v>64.5</v>
      </c>
      <c r="L28" s="167">
        <f t="shared" si="56"/>
        <v>447.25657894736838</v>
      </c>
      <c r="M28" s="225">
        <f t="shared" si="57"/>
        <v>67.76614832535887</v>
      </c>
      <c r="N28" s="229">
        <f>-VLOOKUP($B28,'недельное планирование'!$B:$CA,N$3,FALSE)</f>
        <v>0</v>
      </c>
      <c r="O28" s="167">
        <f t="shared" si="58"/>
        <v>0</v>
      </c>
      <c r="P28" s="225">
        <f t="shared" si="59"/>
        <v>0</v>
      </c>
      <c r="Q28" s="229">
        <f>-VLOOKUP($B28,'недельное планирование'!$B:$CA,Q$3,FALSE)</f>
        <v>23</v>
      </c>
      <c r="R28" s="167">
        <f t="shared" si="60"/>
        <v>159.48684210526315</v>
      </c>
      <c r="S28" s="225">
        <f t="shared" si="61"/>
        <v>24.164673046252005</v>
      </c>
      <c r="T28" s="229">
        <f>-VLOOKUP($B28,'недельное планирование'!$B:$CA,T$3,FALSE)</f>
        <v>50</v>
      </c>
      <c r="U28" s="167">
        <f t="shared" si="62"/>
        <v>346.71052631578948</v>
      </c>
      <c r="V28" s="225">
        <f t="shared" si="63"/>
        <v>52.53189792663477</v>
      </c>
      <c r="W28" s="229">
        <f>-VLOOKUP($B28,'недельное планирование'!$B:$CA,W$3,FALSE)</f>
        <v>0</v>
      </c>
      <c r="X28" s="167">
        <f t="shared" si="64"/>
        <v>0</v>
      </c>
      <c r="Y28" s="225">
        <f t="shared" si="65"/>
        <v>0</v>
      </c>
      <c r="Z28" s="229">
        <f>-VLOOKUP($B28,'недельное планирование'!$B:$CA,Z$3,FALSE)</f>
        <v>0</v>
      </c>
      <c r="AA28" s="167">
        <f t="shared" si="66"/>
        <v>0</v>
      </c>
      <c r="AB28" s="225">
        <f t="shared" si="67"/>
        <v>0</v>
      </c>
      <c r="AC28" s="229">
        <f>-VLOOKUP($B28,'недельное планирование'!$B:$CA,AC$3,FALSE)</f>
        <v>22</v>
      </c>
      <c r="AD28" s="167">
        <f t="shared" si="68"/>
        <v>152.55263157894737</v>
      </c>
      <c r="AE28" s="225">
        <f t="shared" si="69"/>
        <v>23.114035087719287</v>
      </c>
      <c r="AF28" s="229">
        <f>-VLOOKUP($B28,'недельное планирование'!$B:$CA,AF$3,FALSE)</f>
        <v>0</v>
      </c>
      <c r="AG28" s="167">
        <f t="shared" si="70"/>
        <v>0</v>
      </c>
      <c r="AH28" s="225">
        <f t="shared" si="71"/>
        <v>0</v>
      </c>
      <c r="AI28" s="229">
        <f>-VLOOKUP($B28,'недельное планирование'!$B:$CA,AI$3,FALSE)</f>
        <v>140.69999999999999</v>
      </c>
      <c r="AJ28" s="167">
        <f t="shared" si="72"/>
        <v>975.64342105263142</v>
      </c>
      <c r="AK28" s="225">
        <f t="shared" si="73"/>
        <v>147.8247607655502</v>
      </c>
      <c r="AL28" s="229">
        <f>-VLOOKUP($B28,'недельное планирование'!$B:$CA,AL$3,FALSE)</f>
        <v>140.69999999999999</v>
      </c>
      <c r="AM28" s="167">
        <f t="shared" si="74"/>
        <v>975.64342105263142</v>
      </c>
      <c r="AN28" s="225">
        <f t="shared" si="75"/>
        <v>147.8247607655502</v>
      </c>
      <c r="AO28" s="229">
        <f>-VLOOKUP($B28,'недельное планирование'!$B:$CA,AO$3,FALSE)</f>
        <v>140.69999999999999</v>
      </c>
      <c r="AP28" s="167">
        <f t="shared" si="76"/>
        <v>975.64342105263142</v>
      </c>
      <c r="AQ28" s="225">
        <f t="shared" si="77"/>
        <v>147.8247607655502</v>
      </c>
    </row>
    <row r="29" spans="1:43" ht="24" customHeight="1">
      <c r="A29" s="168" t="s">
        <v>64</v>
      </c>
      <c r="B29" s="246" t="s">
        <v>145</v>
      </c>
      <c r="C29" s="253">
        <v>3.3</v>
      </c>
      <c r="D29" s="253">
        <v>527</v>
      </c>
      <c r="E29" s="229">
        <f>-VLOOKUP($B29,'недельное планирование'!$B:$CA,E$3,FALSE)</f>
        <v>0</v>
      </c>
      <c r="F29" s="167">
        <f t="shared" si="52"/>
        <v>0</v>
      </c>
      <c r="G29" s="225">
        <f t="shared" si="53"/>
        <v>0</v>
      </c>
      <c r="H29" s="229">
        <f>-VLOOKUP($B29,'недельное планирование'!$B:$CA,H$3,FALSE)</f>
        <v>310.2</v>
      </c>
      <c r="I29" s="167">
        <f t="shared" si="54"/>
        <v>2150.992105263158</v>
      </c>
      <c r="J29" s="225">
        <f t="shared" si="55"/>
        <v>325.90789473684208</v>
      </c>
      <c r="K29" s="229">
        <f>-VLOOKUP($B29,'недельное планирование'!$B:$CA,K$3,FALSE)</f>
        <v>505.2</v>
      </c>
      <c r="L29" s="167">
        <f t="shared" si="56"/>
        <v>3503.1631578947367</v>
      </c>
      <c r="M29" s="225">
        <f t="shared" si="57"/>
        <v>530.78229665071785</v>
      </c>
      <c r="N29" s="229">
        <f>-VLOOKUP($B29,'недельное планирование'!$B:$CA,N$3,FALSE)</f>
        <v>0</v>
      </c>
      <c r="O29" s="167">
        <f t="shared" si="58"/>
        <v>0</v>
      </c>
      <c r="P29" s="225">
        <f t="shared" si="59"/>
        <v>0</v>
      </c>
      <c r="Q29" s="229">
        <f>-VLOOKUP($B29,'недельное планирование'!$B:$CA,Q$3,FALSE)</f>
        <v>100</v>
      </c>
      <c r="R29" s="167">
        <f t="shared" si="60"/>
        <v>693.42105263157896</v>
      </c>
      <c r="S29" s="225">
        <f t="shared" si="61"/>
        <v>105.06379585326954</v>
      </c>
      <c r="T29" s="229">
        <f>-VLOOKUP($B29,'недельное планирование'!$B:$CA,T$3,FALSE)</f>
        <v>80</v>
      </c>
      <c r="U29" s="167">
        <f t="shared" si="62"/>
        <v>554.73684210526324</v>
      </c>
      <c r="V29" s="225">
        <f t="shared" si="63"/>
        <v>84.051036682615518</v>
      </c>
      <c r="W29" s="229">
        <f>-VLOOKUP($B29,'недельное планирование'!$B:$CA,W$3,FALSE)</f>
        <v>0</v>
      </c>
      <c r="X29" s="167">
        <f t="shared" si="64"/>
        <v>0</v>
      </c>
      <c r="Y29" s="225">
        <f t="shared" si="65"/>
        <v>0</v>
      </c>
      <c r="Z29" s="229">
        <f>-VLOOKUP($B29,'недельное планирование'!$B:$CA,Z$3,FALSE)</f>
        <v>0</v>
      </c>
      <c r="AA29" s="167">
        <f t="shared" si="66"/>
        <v>0</v>
      </c>
      <c r="AB29" s="225">
        <f t="shared" si="67"/>
        <v>0</v>
      </c>
      <c r="AC29" s="229">
        <f>-VLOOKUP($B29,'недельное планирование'!$B:$CA,AC$3,FALSE)</f>
        <v>285</v>
      </c>
      <c r="AD29" s="167">
        <f t="shared" si="68"/>
        <v>1976.2500000000002</v>
      </c>
      <c r="AE29" s="225">
        <f t="shared" si="69"/>
        <v>299.43181818181824</v>
      </c>
      <c r="AF29" s="229">
        <f>-VLOOKUP($B29,'недельное планирование'!$B:$CA,AF$3,FALSE)</f>
        <v>0</v>
      </c>
      <c r="AG29" s="167">
        <f t="shared" si="70"/>
        <v>0</v>
      </c>
      <c r="AH29" s="225">
        <f t="shared" si="71"/>
        <v>0</v>
      </c>
      <c r="AI29" s="229" t="e">
        <f>-VLOOKUP($B29,'недельное планирование'!$B:$CA,AI$3,FALSE)</f>
        <v>#N/A</v>
      </c>
      <c r="AJ29" s="167" t="e">
        <f t="shared" si="72"/>
        <v>#N/A</v>
      </c>
      <c r="AK29" s="225" t="e">
        <f t="shared" si="73"/>
        <v>#N/A</v>
      </c>
      <c r="AL29" s="229" t="e">
        <f>-VLOOKUP($B29,'недельное планирование'!$B:$CA,AL$3,FALSE)</f>
        <v>#N/A</v>
      </c>
      <c r="AM29" s="167" t="e">
        <f t="shared" si="74"/>
        <v>#N/A</v>
      </c>
      <c r="AN29" s="225" t="e">
        <f t="shared" si="75"/>
        <v>#N/A</v>
      </c>
      <c r="AO29" s="229" t="e">
        <f>-VLOOKUP($B29,'недельное планирование'!$B:$CA,AO$3,FALSE)</f>
        <v>#N/A</v>
      </c>
      <c r="AP29" s="167" t="e">
        <f t="shared" si="76"/>
        <v>#N/A</v>
      </c>
      <c r="AQ29" s="225" t="e">
        <f t="shared" si="77"/>
        <v>#N/A</v>
      </c>
    </row>
    <row r="30" spans="1:43" ht="24" customHeight="1">
      <c r="A30" s="168" t="s">
        <v>58</v>
      </c>
      <c r="B30" s="246" t="s">
        <v>98</v>
      </c>
      <c r="C30" s="253">
        <v>3.3</v>
      </c>
      <c r="D30" s="253">
        <v>527</v>
      </c>
      <c r="E30" s="229">
        <f>-VLOOKUP($B30,'недельное планирование'!$B:$CA,E$3,FALSE)</f>
        <v>0</v>
      </c>
      <c r="F30" s="167">
        <f t="shared" si="52"/>
        <v>0</v>
      </c>
      <c r="G30" s="225">
        <f t="shared" si="53"/>
        <v>0</v>
      </c>
      <c r="H30" s="229">
        <f>-VLOOKUP($B30,'недельное планирование'!$B:$CA,H$3,FALSE)</f>
        <v>298.8</v>
      </c>
      <c r="I30" s="167">
        <f t="shared" si="54"/>
        <v>2071.9421052631578</v>
      </c>
      <c r="J30" s="225">
        <f t="shared" si="55"/>
        <v>313.93062200956956</v>
      </c>
      <c r="K30" s="229">
        <f>-VLOOKUP($B30,'недельное планирование'!$B:$CA,K$3,FALSE)</f>
        <v>0</v>
      </c>
      <c r="L30" s="167">
        <f t="shared" si="56"/>
        <v>0</v>
      </c>
      <c r="M30" s="225">
        <f t="shared" si="57"/>
        <v>0</v>
      </c>
      <c r="N30" s="229">
        <f>-VLOOKUP($B30,'недельное планирование'!$B:$CA,N$3,FALSE)</f>
        <v>0</v>
      </c>
      <c r="O30" s="167">
        <f t="shared" si="58"/>
        <v>0</v>
      </c>
      <c r="P30" s="225">
        <f t="shared" si="59"/>
        <v>0</v>
      </c>
      <c r="Q30" s="229">
        <f>-VLOOKUP($B30,'недельное планирование'!$B:$CA,Q$3,FALSE)</f>
        <v>220</v>
      </c>
      <c r="R30" s="167">
        <f t="shared" si="60"/>
        <v>1525.5263157894738</v>
      </c>
      <c r="S30" s="225">
        <f t="shared" si="61"/>
        <v>231.14035087719299</v>
      </c>
      <c r="T30" s="229">
        <f>-VLOOKUP($B30,'недельное планирование'!$B:$CA,T$3,FALSE)</f>
        <v>0</v>
      </c>
      <c r="U30" s="167">
        <f t="shared" si="62"/>
        <v>0</v>
      </c>
      <c r="V30" s="225">
        <f t="shared" si="63"/>
        <v>0</v>
      </c>
      <c r="W30" s="229">
        <f>-VLOOKUP($B30,'недельное планирование'!$B:$CA,W$3,FALSE)</f>
        <v>0</v>
      </c>
      <c r="X30" s="167">
        <f t="shared" si="64"/>
        <v>0</v>
      </c>
      <c r="Y30" s="225">
        <f t="shared" si="65"/>
        <v>0</v>
      </c>
      <c r="Z30" s="229">
        <f>-VLOOKUP($B30,'недельное планирование'!$B:$CA,Z$3,FALSE)</f>
        <v>0</v>
      </c>
      <c r="AA30" s="167">
        <f t="shared" si="66"/>
        <v>0</v>
      </c>
      <c r="AB30" s="225">
        <f t="shared" si="67"/>
        <v>0</v>
      </c>
      <c r="AC30" s="229">
        <f>-VLOOKUP($B30,'недельное планирование'!$B:$CA,AC$3,FALSE)</f>
        <v>220</v>
      </c>
      <c r="AD30" s="167">
        <f t="shared" si="68"/>
        <v>1525.5263157894738</v>
      </c>
      <c r="AE30" s="225">
        <f t="shared" si="69"/>
        <v>231.14035087719299</v>
      </c>
      <c r="AF30" s="229">
        <f>-VLOOKUP($B30,'недельное планирование'!$B:$CA,AF$3,FALSE)</f>
        <v>0</v>
      </c>
      <c r="AG30" s="167">
        <f t="shared" si="70"/>
        <v>0</v>
      </c>
      <c r="AH30" s="225">
        <f t="shared" si="71"/>
        <v>0</v>
      </c>
      <c r="AI30" s="229">
        <f>-VLOOKUP($B30,'недельное планирование'!$B:$CA,AI$3,FALSE)</f>
        <v>564.29999999999995</v>
      </c>
      <c r="AJ30" s="167">
        <f t="shared" si="72"/>
        <v>3912.9750000000004</v>
      </c>
      <c r="AK30" s="225">
        <f t="shared" si="73"/>
        <v>592.875</v>
      </c>
      <c r="AL30" s="229">
        <f>-VLOOKUP($B30,'недельное планирование'!$B:$CA,AL$3,FALSE)</f>
        <v>564.29999999999995</v>
      </c>
      <c r="AM30" s="167">
        <f t="shared" si="74"/>
        <v>3912.9750000000004</v>
      </c>
      <c r="AN30" s="225">
        <f t="shared" si="75"/>
        <v>592.875</v>
      </c>
      <c r="AO30" s="229">
        <f>-VLOOKUP($B30,'недельное планирование'!$B:$CA,AO$3,FALSE)</f>
        <v>564.29999999999995</v>
      </c>
      <c r="AP30" s="167">
        <f t="shared" si="76"/>
        <v>3912.9750000000004</v>
      </c>
      <c r="AQ30" s="225">
        <f t="shared" si="77"/>
        <v>592.875</v>
      </c>
    </row>
    <row r="31" spans="1:43" ht="24" customHeight="1">
      <c r="A31" s="168" t="s">
        <v>41</v>
      </c>
      <c r="B31" s="246" t="s">
        <v>115</v>
      </c>
      <c r="C31" s="253">
        <v>3.3</v>
      </c>
      <c r="D31" s="253">
        <v>527</v>
      </c>
      <c r="E31" s="229">
        <f>-VLOOKUP($B31,'недельное планирование'!$B:$CA,E$3,FALSE)</f>
        <v>0</v>
      </c>
      <c r="F31" s="167">
        <f t="shared" si="52"/>
        <v>0</v>
      </c>
      <c r="G31" s="225">
        <f t="shared" si="53"/>
        <v>0</v>
      </c>
      <c r="H31" s="229">
        <f>-VLOOKUP($B31,'недельное планирование'!$B:$CA,H$3,FALSE)</f>
        <v>445.5</v>
      </c>
      <c r="I31" s="167">
        <f t="shared" si="54"/>
        <v>3089.1907894736842</v>
      </c>
      <c r="J31" s="225">
        <f t="shared" si="55"/>
        <v>468.05921052631584</v>
      </c>
      <c r="K31" s="229">
        <f>-VLOOKUP($B31,'недельное планирование'!$B:$CA,K$3,FALSE)</f>
        <v>60</v>
      </c>
      <c r="L31" s="167">
        <f t="shared" si="56"/>
        <v>416.0526315789474</v>
      </c>
      <c r="M31" s="225">
        <f t="shared" si="57"/>
        <v>63.038277511961724</v>
      </c>
      <c r="N31" s="229">
        <f>-VLOOKUP($B31,'недельное планирование'!$B:$CA,N$3,FALSE)</f>
        <v>0</v>
      </c>
      <c r="O31" s="167">
        <f t="shared" si="58"/>
        <v>0</v>
      </c>
      <c r="P31" s="225">
        <f t="shared" si="59"/>
        <v>0</v>
      </c>
      <c r="Q31" s="229">
        <f>-VLOOKUP($B31,'недельное планирование'!$B:$CA,Q$3,FALSE)</f>
        <v>587</v>
      </c>
      <c r="R31" s="167">
        <f t="shared" si="60"/>
        <v>4070.3815789473688</v>
      </c>
      <c r="S31" s="225">
        <f t="shared" si="61"/>
        <v>616.72448165869218</v>
      </c>
      <c r="T31" s="229">
        <f>-VLOOKUP($B31,'недельное планирование'!$B:$CA,T$3,FALSE)</f>
        <v>220</v>
      </c>
      <c r="U31" s="167">
        <f t="shared" si="62"/>
        <v>1525.5263157894738</v>
      </c>
      <c r="V31" s="225">
        <f t="shared" si="63"/>
        <v>231.14035087719299</v>
      </c>
      <c r="W31" s="229">
        <f>-VLOOKUP($B31,'недельное планирование'!$B:$CA,W$3,FALSE)</f>
        <v>0</v>
      </c>
      <c r="X31" s="167">
        <f t="shared" si="64"/>
        <v>0</v>
      </c>
      <c r="Y31" s="225">
        <f t="shared" si="65"/>
        <v>0</v>
      </c>
      <c r="Z31" s="229">
        <f>-VLOOKUP($B31,'недельное планирование'!$B:$CA,Z$3,FALSE)</f>
        <v>0</v>
      </c>
      <c r="AA31" s="167">
        <f t="shared" si="66"/>
        <v>0</v>
      </c>
      <c r="AB31" s="225">
        <f t="shared" si="67"/>
        <v>0</v>
      </c>
      <c r="AC31" s="229">
        <f>-VLOOKUP($B31,'недельное планирование'!$B:$CA,AC$3,FALSE)</f>
        <v>766</v>
      </c>
      <c r="AD31" s="167">
        <f t="shared" si="68"/>
        <v>5311.605263157895</v>
      </c>
      <c r="AE31" s="225">
        <f t="shared" si="69"/>
        <v>804.78867623604401</v>
      </c>
      <c r="AF31" s="229">
        <f>-VLOOKUP($B31,'недельное планирование'!$B:$CA,AF$3,FALSE)</f>
        <v>0</v>
      </c>
      <c r="AG31" s="167">
        <f t="shared" si="70"/>
        <v>0</v>
      </c>
      <c r="AH31" s="225">
        <f t="shared" si="71"/>
        <v>0</v>
      </c>
      <c r="AI31" s="229" t="e">
        <f>-VLOOKUP($B31,'недельное планирование'!$B:$CA,AI$3,FALSE)</f>
        <v>#N/A</v>
      </c>
      <c r="AJ31" s="167" t="e">
        <f t="shared" si="72"/>
        <v>#N/A</v>
      </c>
      <c r="AK31" s="225" t="e">
        <f t="shared" si="73"/>
        <v>#N/A</v>
      </c>
      <c r="AL31" s="229" t="e">
        <f>-VLOOKUP($B31,'недельное планирование'!$B:$CA,AL$3,FALSE)</f>
        <v>#N/A</v>
      </c>
      <c r="AM31" s="167" t="e">
        <f t="shared" si="74"/>
        <v>#N/A</v>
      </c>
      <c r="AN31" s="225" t="e">
        <f t="shared" si="75"/>
        <v>#N/A</v>
      </c>
      <c r="AO31" s="229" t="e">
        <f>-VLOOKUP($B31,'недельное планирование'!$B:$CA,AO$3,FALSE)</f>
        <v>#N/A</v>
      </c>
      <c r="AP31" s="167" t="e">
        <f t="shared" si="76"/>
        <v>#N/A</v>
      </c>
      <c r="AQ31" s="225" t="e">
        <f t="shared" si="77"/>
        <v>#N/A</v>
      </c>
    </row>
    <row r="32" spans="1:43" ht="24" customHeight="1">
      <c r="A32" s="168"/>
      <c r="B32" s="246"/>
      <c r="C32" s="253"/>
      <c r="D32" s="253"/>
      <c r="E32" s="229"/>
      <c r="F32" s="167"/>
      <c r="G32" s="225"/>
      <c r="H32" s="229"/>
      <c r="I32" s="167"/>
      <c r="J32" s="225"/>
      <c r="K32" s="229"/>
      <c r="L32" s="167"/>
      <c r="M32" s="225"/>
      <c r="N32" s="229"/>
      <c r="O32" s="167"/>
      <c r="P32" s="225"/>
      <c r="Q32" s="229"/>
      <c r="R32" s="167"/>
      <c r="S32" s="225"/>
      <c r="T32" s="229"/>
      <c r="U32" s="167"/>
      <c r="V32" s="225"/>
      <c r="W32" s="229"/>
      <c r="X32" s="167"/>
      <c r="Y32" s="225"/>
      <c r="Z32" s="229"/>
      <c r="AA32" s="167"/>
      <c r="AB32" s="225"/>
      <c r="AC32" s="229"/>
      <c r="AD32" s="167"/>
      <c r="AE32" s="225"/>
      <c r="AF32" s="229"/>
      <c r="AG32" s="167"/>
      <c r="AH32" s="225"/>
      <c r="AI32" s="229"/>
      <c r="AJ32" s="167"/>
      <c r="AK32" s="225"/>
      <c r="AL32" s="229"/>
      <c r="AM32" s="167"/>
      <c r="AN32" s="225"/>
      <c r="AO32" s="229"/>
      <c r="AP32" s="167"/>
      <c r="AQ32" s="225"/>
    </row>
    <row r="33" spans="1:43" s="224" customFormat="1" ht="22.9" customHeight="1">
      <c r="C33" s="252"/>
      <c r="D33" s="252"/>
      <c r="E33" s="227"/>
      <c r="F33" s="220"/>
      <c r="G33" s="220"/>
      <c r="H33" s="227"/>
      <c r="I33" s="220"/>
      <c r="J33" s="220"/>
      <c r="K33" s="227"/>
      <c r="L33" s="220"/>
      <c r="M33" s="220"/>
      <c r="N33" s="227"/>
      <c r="O33" s="220"/>
      <c r="P33" s="220"/>
      <c r="Q33" s="227"/>
      <c r="R33" s="220"/>
      <c r="S33" s="220"/>
      <c r="T33" s="227"/>
      <c r="U33" s="220"/>
      <c r="V33" s="220"/>
      <c r="W33" s="227"/>
      <c r="X33" s="220"/>
      <c r="Y33" s="220"/>
      <c r="Z33" s="227"/>
      <c r="AA33" s="220"/>
      <c r="AB33" s="220"/>
      <c r="AC33" s="227"/>
      <c r="AD33" s="220"/>
      <c r="AE33" s="220"/>
      <c r="AF33" s="227"/>
      <c r="AG33" s="220"/>
      <c r="AH33" s="220"/>
      <c r="AI33" s="227"/>
      <c r="AJ33" s="220"/>
      <c r="AK33" s="220"/>
      <c r="AL33" s="227"/>
      <c r="AM33" s="220"/>
      <c r="AN33" s="220"/>
      <c r="AO33" s="227"/>
      <c r="AP33" s="220"/>
      <c r="AQ33" s="220"/>
    </row>
    <row r="34" spans="1:43" ht="24" customHeight="1">
      <c r="A34" s="243"/>
      <c r="B34" s="241"/>
      <c r="C34" s="253"/>
      <c r="D34" s="253"/>
      <c r="E34" s="229"/>
      <c r="F34" s="167"/>
      <c r="G34" s="225"/>
      <c r="H34" s="229"/>
      <c r="I34" s="167"/>
      <c r="J34" s="225"/>
      <c r="K34" s="229"/>
      <c r="L34" s="167"/>
      <c r="M34" s="225"/>
      <c r="N34" s="229"/>
      <c r="O34" s="167"/>
      <c r="P34" s="225"/>
      <c r="Q34" s="229"/>
      <c r="R34" s="167"/>
      <c r="S34" s="225"/>
      <c r="T34" s="229"/>
      <c r="U34" s="167"/>
      <c r="V34" s="225"/>
      <c r="W34" s="229"/>
      <c r="X34" s="167"/>
      <c r="Y34" s="225"/>
      <c r="Z34" s="229"/>
      <c r="AA34" s="167"/>
      <c r="AB34" s="225"/>
      <c r="AC34" s="229"/>
      <c r="AD34" s="167"/>
      <c r="AE34" s="225"/>
      <c r="AF34" s="229"/>
      <c r="AG34" s="167"/>
      <c r="AH34" s="225"/>
      <c r="AI34" s="229"/>
      <c r="AJ34" s="167"/>
      <c r="AK34" s="225"/>
      <c r="AL34" s="229"/>
      <c r="AM34" s="167"/>
      <c r="AN34" s="225"/>
      <c r="AO34" s="229"/>
      <c r="AP34" s="167"/>
      <c r="AQ34" s="225"/>
    </row>
    <row r="35" spans="1:43" ht="24" customHeight="1">
      <c r="A35" s="243" t="s">
        <v>46</v>
      </c>
      <c r="B35" s="241" t="s">
        <v>178</v>
      </c>
      <c r="C35" s="253">
        <v>2.7</v>
      </c>
      <c r="D35" s="253">
        <v>578</v>
      </c>
      <c r="E35" s="229">
        <f>-VLOOKUP($B35,'недельное планирование'!$B:$CA,E$3,FALSE)</f>
        <v>600</v>
      </c>
      <c r="F35" s="167">
        <f>$D35*100/($C35+$C$3)*E35/1000*$C35/$C$2</f>
        <v>4106.8421052631584</v>
      </c>
      <c r="G35" s="225">
        <f>$D35*100/($C35+$C$3)*E35/1000-F35</f>
        <v>1673.1578947368416</v>
      </c>
      <c r="H35" s="229">
        <f>-VLOOKUP($B35,'недельное планирование'!$B:$CA,H$3,FALSE)</f>
        <v>0</v>
      </c>
      <c r="I35" s="167">
        <f>$D35*100/($C35+$C$3)*H35/1000*$C35/$C$2</f>
        <v>0</v>
      </c>
      <c r="J35" s="225">
        <f>$D35*100/($C35+$C$3)*H35/1000-I35</f>
        <v>0</v>
      </c>
      <c r="K35" s="229">
        <f>-VLOOKUP($B35,'недельное планирование'!$B:$CA,K$3,FALSE)</f>
        <v>300</v>
      </c>
      <c r="L35" s="167">
        <f>$D35*100/($C35+$C$3)*K35/1000*$C35/$C$2</f>
        <v>2053.4210526315792</v>
      </c>
      <c r="M35" s="225">
        <f>$D35*100/($C35+$C$3)*K35/1000-L35</f>
        <v>836.57894736842081</v>
      </c>
      <c r="N35" s="229">
        <f>-VLOOKUP($B35,'недельное планирование'!$B:$CA,N$3,FALSE)</f>
        <v>0</v>
      </c>
      <c r="O35" s="167">
        <f>$D35*100/($C35+$C$3)*N35/1000*$C35/$C$2</f>
        <v>0</v>
      </c>
      <c r="P35" s="225">
        <f>$D35*100/($C35+$C$3)*N35/1000-O35</f>
        <v>0</v>
      </c>
      <c r="Q35" s="229">
        <f>-VLOOKUP($B35,'недельное планирование'!$B:$CA,Q$3,FALSE)</f>
        <v>0</v>
      </c>
      <c r="R35" s="167">
        <f>$D35*100/($C35+$C$3)*Q35/1000*$C35/$C$2</f>
        <v>0</v>
      </c>
      <c r="S35" s="225">
        <f>$D35*100/($C35+$C$3)*Q35/1000-R35</f>
        <v>0</v>
      </c>
      <c r="T35" s="229">
        <f>-VLOOKUP($B35,'недельное планирование'!$B:$CA,T$3,FALSE)</f>
        <v>660</v>
      </c>
      <c r="U35" s="167">
        <f>$D35*100/($C35+$C$3)*T35/1000*$C35/$C$2</f>
        <v>4517.5263157894742</v>
      </c>
      <c r="V35" s="225">
        <f>$D35*100/($C35+$C$3)*T35/1000-U35</f>
        <v>1840.4736842105258</v>
      </c>
      <c r="W35" s="229">
        <f>-VLOOKUP($B35,'недельное планирование'!$B:$CA,W$3,FALSE)</f>
        <v>0</v>
      </c>
      <c r="X35" s="167">
        <f>$D35*100/($C35+$C$3)*W35/1000*$C35/$C$2</f>
        <v>0</v>
      </c>
      <c r="Y35" s="225">
        <f>$D35*100/($C35+$C$3)*W35/1000-X35</f>
        <v>0</v>
      </c>
      <c r="Z35" s="229">
        <f>-VLOOKUP($B35,'недельное планирование'!$B:$CA,Z$3,FALSE)</f>
        <v>0</v>
      </c>
      <c r="AA35" s="167">
        <f>$D35*100/($C35+$C$3)*Z35/1000*$C35/$C$2</f>
        <v>0</v>
      </c>
      <c r="AB35" s="225">
        <f>$D35*100/($C35+$C$3)*Z35/1000-AA35</f>
        <v>0</v>
      </c>
      <c r="AC35" s="229">
        <f>-VLOOKUP($B35,'недельное планирование'!$B:$CA,AC$3,FALSE)</f>
        <v>0</v>
      </c>
      <c r="AD35" s="167">
        <f>$D35*100/($C35+$C$3)*AC35/1000*$C35/$C$2</f>
        <v>0</v>
      </c>
      <c r="AE35" s="225">
        <f>$D35*100/($C35+$C$3)*AC35/1000-AD35</f>
        <v>0</v>
      </c>
      <c r="AF35" s="229">
        <f>-VLOOKUP($B35,'недельное планирование'!$B:$CA,AF$3,FALSE)</f>
        <v>0</v>
      </c>
      <c r="AG35" s="167">
        <f>$D35*100/($C35+$C$3)*AF35/1000*$C35/$C$2</f>
        <v>0</v>
      </c>
      <c r="AH35" s="225">
        <f>$D35*100/($C35+$C$3)*AF35/1000-AG35</f>
        <v>0</v>
      </c>
      <c r="AI35" s="229" t="e">
        <f>-VLOOKUP($B35,'недельное планирование'!$B:$CA,AI$3,FALSE)</f>
        <v>#N/A</v>
      </c>
      <c r="AJ35" s="167" t="e">
        <f>$D35*100/($C35+$C$3)*AI35/1000*$C35/$C$2</f>
        <v>#N/A</v>
      </c>
      <c r="AK35" s="225" t="e">
        <f>$D35*100/($C35+$C$3)*AI35/1000-AJ35</f>
        <v>#N/A</v>
      </c>
      <c r="AL35" s="229" t="e">
        <f>-VLOOKUP($B35,'недельное планирование'!$B:$CA,AL$3,FALSE)</f>
        <v>#N/A</v>
      </c>
      <c r="AM35" s="167" t="e">
        <f>$D35*100/($C35+$C$3)*AL35/1000*$C35/$C$2</f>
        <v>#N/A</v>
      </c>
      <c r="AN35" s="225" t="e">
        <f>$D35*100/($C35+$C$3)*AL35/1000-AM35</f>
        <v>#N/A</v>
      </c>
      <c r="AO35" s="229" t="e">
        <f>-VLOOKUP($B35,'недельное планирование'!$B:$CA,AO$3,FALSE)</f>
        <v>#N/A</v>
      </c>
      <c r="AP35" s="167" t="e">
        <f>$D35*100/($C35+$C$3)*AO35/1000*$C35/$C$2</f>
        <v>#N/A</v>
      </c>
      <c r="AQ35" s="225" t="e">
        <f>$D35*100/($C35+$C$3)*AO35/1000-AP35</f>
        <v>#N/A</v>
      </c>
    </row>
    <row r="36" spans="1:43" ht="24" customHeight="1">
      <c r="A36" s="243" t="s">
        <v>167</v>
      </c>
      <c r="B36" s="241" t="s">
        <v>168</v>
      </c>
      <c r="C36" s="253">
        <v>2.7</v>
      </c>
      <c r="D36" s="253">
        <v>578</v>
      </c>
      <c r="E36" s="229">
        <f>-VLOOKUP($B36,'недельное планирование'!$B:$CA,E$3,FALSE)</f>
        <v>0</v>
      </c>
      <c r="F36" s="167">
        <f>$D36*100/($C36+$C$3)*E36/1000*$C36/$C$2</f>
        <v>0</v>
      </c>
      <c r="G36" s="225">
        <f>$D36*100/($C36+$C$3)*E36/1000-F36</f>
        <v>0</v>
      </c>
      <c r="H36" s="229">
        <f>-VLOOKUP($B36,'недельное планирование'!$B:$CA,H$3,FALSE)</f>
        <v>0</v>
      </c>
      <c r="I36" s="167">
        <f>$D36*100/($C36+$C$3)*H36/1000*$C36/$C$2</f>
        <v>0</v>
      </c>
      <c r="J36" s="225">
        <f>$D36*100/($C36+$C$3)*H36/1000-I36</f>
        <v>0</v>
      </c>
      <c r="K36" s="229">
        <f>-VLOOKUP($B36,'недельное планирование'!$B:$CA,K$3,FALSE)</f>
        <v>0</v>
      </c>
      <c r="L36" s="167">
        <f>$D36*100/($C36+$C$3)*K36/1000*$C36/$C$2</f>
        <v>0</v>
      </c>
      <c r="M36" s="225">
        <f>$D36*100/($C36+$C$3)*K36/1000-L36</f>
        <v>0</v>
      </c>
      <c r="N36" s="229">
        <f>-VLOOKUP($B36,'недельное планирование'!$B:$CA,N$3,FALSE)</f>
        <v>0</v>
      </c>
      <c r="O36" s="167">
        <f>$D36*100/($C36+$C$3)*N36/1000*$C36/$C$2</f>
        <v>0</v>
      </c>
      <c r="P36" s="225">
        <f>$D36*100/($C36+$C$3)*N36/1000-O36</f>
        <v>0</v>
      </c>
      <c r="Q36" s="229">
        <f>-VLOOKUP($B36,'недельное планирование'!$B:$CA,Q$3,FALSE)</f>
        <v>0</v>
      </c>
      <c r="R36" s="167">
        <f>$D36*100/($C36+$C$3)*Q36/1000*$C36/$C$2</f>
        <v>0</v>
      </c>
      <c r="S36" s="225">
        <f>$D36*100/($C36+$C$3)*Q36/1000-R36</f>
        <v>0</v>
      </c>
      <c r="T36" s="229">
        <f>-VLOOKUP($B36,'недельное планирование'!$B:$CA,T$3,FALSE)</f>
        <v>0</v>
      </c>
      <c r="U36" s="167">
        <f>$D36*100/($C36+$C$3)*T36/1000*$C36/$C$2</f>
        <v>0</v>
      </c>
      <c r="V36" s="225">
        <f>$D36*100/($C36+$C$3)*T36/1000-U36</f>
        <v>0</v>
      </c>
      <c r="W36" s="229">
        <f>-VLOOKUP($B36,'недельное планирование'!$B:$CA,W$3,FALSE)</f>
        <v>0</v>
      </c>
      <c r="X36" s="167">
        <f>$D36*100/($C36+$C$3)*W36/1000*$C36/$C$2</f>
        <v>0</v>
      </c>
      <c r="Y36" s="225">
        <f>$D36*100/($C36+$C$3)*W36/1000-X36</f>
        <v>0</v>
      </c>
      <c r="Z36" s="229">
        <f>-VLOOKUP($B36,'недельное планирование'!$B:$CA,Z$3,FALSE)</f>
        <v>0</v>
      </c>
      <c r="AA36" s="167">
        <f>$D36*100/($C36+$C$3)*Z36/1000*$C36/$C$2</f>
        <v>0</v>
      </c>
      <c r="AB36" s="225">
        <f>$D36*100/($C36+$C$3)*Z36/1000-AA36</f>
        <v>0</v>
      </c>
      <c r="AC36" s="229">
        <f>-VLOOKUP($B36,'недельное планирование'!$B:$CA,AC$3,FALSE)</f>
        <v>0</v>
      </c>
      <c r="AD36" s="167">
        <f>$D36*100/($C36+$C$3)*AC36/1000*$C36/$C$2</f>
        <v>0</v>
      </c>
      <c r="AE36" s="225">
        <f>$D36*100/($C36+$C$3)*AC36/1000-AD36</f>
        <v>0</v>
      </c>
      <c r="AF36" s="229">
        <f>-VLOOKUP($B36,'недельное планирование'!$B:$CA,AF$3,FALSE)</f>
        <v>0</v>
      </c>
      <c r="AG36" s="167">
        <f>$D36*100/($C36+$C$3)*AF36/1000*$C36/$C$2</f>
        <v>0</v>
      </c>
      <c r="AH36" s="225">
        <f>$D36*100/($C36+$C$3)*AF36/1000-AG36</f>
        <v>0</v>
      </c>
      <c r="AI36" s="229">
        <f>-VLOOKUP($B36,'недельное планирование'!$B:$CA,AI$3,FALSE)</f>
        <v>1700</v>
      </c>
      <c r="AJ36" s="167">
        <f>$D36*100/($C36+$C$3)*AI36/1000*$C36/$C$2</f>
        <v>11636.05263157895</v>
      </c>
      <c r="AK36" s="225">
        <f>$D36*100/($C36+$C$3)*AI36/1000-AJ36</f>
        <v>4740.6140350877176</v>
      </c>
      <c r="AL36" s="229">
        <f>-VLOOKUP($B36,'недельное планирование'!$B:$CA,AL$3,FALSE)</f>
        <v>1700</v>
      </c>
      <c r="AM36" s="167">
        <f>$D36*100/($C36+$C$3)*AL36/1000*$C36/$C$2</f>
        <v>11636.05263157895</v>
      </c>
      <c r="AN36" s="225">
        <f>$D36*100/($C36+$C$3)*AL36/1000-AM36</f>
        <v>4740.6140350877176</v>
      </c>
      <c r="AO36" s="229">
        <f>-VLOOKUP($B36,'недельное планирование'!$B:$CA,AO$3,FALSE)</f>
        <v>1700</v>
      </c>
      <c r="AP36" s="167">
        <f>$D36*100/($C36+$C$3)*AO36/1000*$C36/$C$2</f>
        <v>11636.05263157895</v>
      </c>
      <c r="AQ36" s="225">
        <f>$D36*100/($C36+$C$3)*AO36/1000-AP36</f>
        <v>4740.6140350877176</v>
      </c>
    </row>
    <row r="37" spans="1:43" ht="24" customHeight="1">
      <c r="A37" s="243"/>
      <c r="B37" s="241"/>
      <c r="C37" s="253"/>
      <c r="D37" s="253"/>
      <c r="E37" s="229"/>
      <c r="F37" s="167"/>
      <c r="G37" s="225"/>
      <c r="H37" s="229"/>
      <c r="I37" s="167"/>
      <c r="J37" s="225"/>
      <c r="K37" s="229"/>
      <c r="L37" s="167"/>
      <c r="M37" s="225"/>
      <c r="N37" s="229"/>
      <c r="O37" s="167"/>
      <c r="P37" s="225"/>
      <c r="Q37" s="229"/>
      <c r="R37" s="167"/>
      <c r="S37" s="225"/>
      <c r="T37" s="229"/>
      <c r="U37" s="167"/>
      <c r="V37" s="225"/>
      <c r="W37" s="229"/>
      <c r="X37" s="167"/>
      <c r="Y37" s="225"/>
      <c r="Z37" s="229"/>
      <c r="AA37" s="167"/>
      <c r="AB37" s="225"/>
      <c r="AC37" s="229"/>
      <c r="AD37" s="167"/>
      <c r="AE37" s="225"/>
      <c r="AF37" s="229"/>
      <c r="AG37" s="167"/>
      <c r="AH37" s="225"/>
      <c r="AI37" s="229"/>
      <c r="AJ37" s="167"/>
      <c r="AK37" s="225"/>
      <c r="AL37" s="229"/>
      <c r="AM37" s="167"/>
      <c r="AN37" s="225"/>
      <c r="AO37" s="229"/>
      <c r="AP37" s="167"/>
      <c r="AQ37" s="225"/>
    </row>
    <row r="38" spans="1:43" s="224" customFormat="1" ht="24" customHeight="1">
      <c r="C38" s="252"/>
      <c r="D38" s="252"/>
      <c r="E38" s="227"/>
      <c r="F38" s="220"/>
      <c r="G38" s="220"/>
      <c r="H38" s="227"/>
      <c r="I38" s="220"/>
      <c r="J38" s="220"/>
      <c r="K38" s="227"/>
      <c r="L38" s="220"/>
      <c r="M38" s="220"/>
      <c r="N38" s="227"/>
      <c r="O38" s="220"/>
      <c r="P38" s="220"/>
      <c r="Q38" s="227"/>
      <c r="R38" s="220"/>
      <c r="S38" s="220"/>
      <c r="T38" s="227"/>
      <c r="U38" s="220"/>
      <c r="V38" s="220"/>
      <c r="W38" s="227"/>
      <c r="X38" s="220"/>
      <c r="Y38" s="220"/>
      <c r="Z38" s="227"/>
      <c r="AA38" s="220"/>
      <c r="AB38" s="220"/>
      <c r="AC38" s="227"/>
      <c r="AD38" s="220"/>
      <c r="AE38" s="220"/>
      <c r="AF38" s="227"/>
      <c r="AG38" s="220"/>
      <c r="AH38" s="220"/>
      <c r="AI38" s="227"/>
      <c r="AJ38" s="220"/>
      <c r="AK38" s="220"/>
      <c r="AL38" s="227"/>
      <c r="AM38" s="220"/>
      <c r="AN38" s="220"/>
      <c r="AO38" s="227"/>
      <c r="AP38" s="220"/>
      <c r="AQ38" s="220"/>
    </row>
    <row r="39" spans="1:43" s="224" customFormat="1" ht="24" customHeight="1">
      <c r="C39" s="252"/>
      <c r="D39" s="252"/>
      <c r="E39" s="227"/>
      <c r="F39" s="220"/>
      <c r="G39" s="220"/>
      <c r="H39" s="227"/>
      <c r="I39" s="220"/>
      <c r="J39" s="220"/>
      <c r="K39" s="227"/>
      <c r="L39" s="220"/>
      <c r="M39" s="220"/>
      <c r="N39" s="227"/>
      <c r="O39" s="220"/>
      <c r="P39" s="220"/>
      <c r="Q39" s="227"/>
      <c r="R39" s="220"/>
      <c r="S39" s="220"/>
      <c r="T39" s="227"/>
      <c r="U39" s="220"/>
      <c r="V39" s="220"/>
      <c r="W39" s="227"/>
      <c r="X39" s="220"/>
      <c r="Y39" s="220"/>
      <c r="Z39" s="227"/>
      <c r="AA39" s="220"/>
      <c r="AB39" s="220"/>
      <c r="AC39" s="227"/>
      <c r="AD39" s="220"/>
      <c r="AE39" s="220"/>
      <c r="AF39" s="227"/>
      <c r="AG39" s="220"/>
      <c r="AH39" s="220"/>
      <c r="AI39" s="227"/>
      <c r="AJ39" s="220"/>
      <c r="AK39" s="220"/>
      <c r="AL39" s="227"/>
      <c r="AM39" s="220"/>
      <c r="AN39" s="220"/>
      <c r="AO39" s="227"/>
      <c r="AP39" s="220"/>
      <c r="AQ39" s="220"/>
    </row>
    <row r="40" spans="1:43" ht="24" customHeight="1">
      <c r="A40" s="143" t="s">
        <v>46</v>
      </c>
      <c r="B40" s="244" t="s">
        <v>102</v>
      </c>
      <c r="C40" s="253">
        <v>2.7</v>
      </c>
      <c r="D40" s="253">
        <v>561</v>
      </c>
      <c r="E40" s="229">
        <f>-VLOOKUP($B40,'недельное планирование'!$B:$CA,E$3,FALSE)</f>
        <v>5280</v>
      </c>
      <c r="F40" s="167">
        <f>$D40*100/($C40+$C$3)*E40/1000*$C40/$C$2</f>
        <v>35077.26315789474</v>
      </c>
      <c r="G40" s="225">
        <f>$D40*100/($C40+$C$3)*E40/1000-F40</f>
        <v>14290.73684210526</v>
      </c>
      <c r="H40" s="229">
        <f>-VLOOKUP($B40,'недельное планирование'!$B:$CA,H$3,FALSE)</f>
        <v>1980</v>
      </c>
      <c r="I40" s="167">
        <f>$D40*100/($C40+$C$3)*H40/1000*$C40/$C$2</f>
        <v>13153.973684210529</v>
      </c>
      <c r="J40" s="225">
        <f>$D40*100/($C40+$C$3)*H40/1000-I40</f>
        <v>5359.0263157894715</v>
      </c>
      <c r="K40" s="229">
        <f>-VLOOKUP($B40,'недельное планирование'!$B:$CA,K$3,FALSE)</f>
        <v>0</v>
      </c>
      <c r="L40" s="167">
        <f>$D40*100/($C40+$C$3)*K40/1000*$C40/$C$2</f>
        <v>0</v>
      </c>
      <c r="M40" s="225">
        <f>$D40*100/($C40+$C$3)*K40/1000-L40</f>
        <v>0</v>
      </c>
      <c r="N40" s="229">
        <f>-VLOOKUP($B40,'недельное планирование'!$B:$CA,N$3,FALSE)</f>
        <v>5280</v>
      </c>
      <c r="O40" s="167">
        <f>$D40*100/($C40+$C$3)*N40/1000*$C40/$C$2</f>
        <v>35077.26315789474</v>
      </c>
      <c r="P40" s="225">
        <f>$D40*100/($C40+$C$3)*N40/1000-O40</f>
        <v>14290.73684210526</v>
      </c>
      <c r="Q40" s="229">
        <f>-VLOOKUP($B40,'недельное планирование'!$B:$CA,Q$3,FALSE)</f>
        <v>0</v>
      </c>
      <c r="R40" s="167">
        <f>$D40*100/($C40+$C$3)*Q40/1000*$C40/$C$2</f>
        <v>0</v>
      </c>
      <c r="S40" s="225">
        <f>$D40*100/($C40+$C$3)*Q40/1000-R40</f>
        <v>0</v>
      </c>
      <c r="T40" s="229">
        <f>-VLOOKUP($B40,'недельное планирование'!$B:$CA,T$3,FALSE)</f>
        <v>1980</v>
      </c>
      <c r="U40" s="167">
        <f>$D40*100/($C40+$C$3)*T40/1000*$C40/$C$2</f>
        <v>13153.973684210529</v>
      </c>
      <c r="V40" s="225">
        <f>$D40*100/($C40+$C$3)*T40/1000-U40</f>
        <v>5359.0263157894715</v>
      </c>
      <c r="W40" s="229">
        <f>-VLOOKUP($B40,'недельное планирование'!$B:$CA,W$3,FALSE)</f>
        <v>6600</v>
      </c>
      <c r="X40" s="167">
        <f>$D40*100/($C40+$C$3)*W40/1000*$C40/$C$2</f>
        <v>43846.57894736842</v>
      </c>
      <c r="Y40" s="225">
        <f>$D40*100/($C40+$C$3)*W40/1000-X40</f>
        <v>17863.42105263158</v>
      </c>
      <c r="Z40" s="229">
        <f>-VLOOKUP($B40,'недельное планирование'!$B:$CA,Z$3,FALSE)</f>
        <v>5280</v>
      </c>
      <c r="AA40" s="167">
        <f>$D40*100/($C40+$C$3)*Z40/1000*$C40/$C$2</f>
        <v>35077.26315789474</v>
      </c>
      <c r="AB40" s="225">
        <f>$D40*100/($C40+$C$3)*Z40/1000-AA40</f>
        <v>14290.73684210526</v>
      </c>
      <c r="AC40" s="229">
        <f>-VLOOKUP($B40,'недельное планирование'!$B:$CA,AC$3,FALSE)</f>
        <v>0</v>
      </c>
      <c r="AD40" s="167">
        <f>$D40*100/($C40+$C$3)*AC40/1000*$C40/$C$2</f>
        <v>0</v>
      </c>
      <c r="AE40" s="225">
        <f>$D40*100/($C40+$C$3)*AC40/1000-AD40</f>
        <v>0</v>
      </c>
      <c r="AF40" s="229">
        <f>-VLOOKUP($B40,'недельное планирование'!$B:$CA,AF$3,FALSE)</f>
        <v>3960</v>
      </c>
      <c r="AG40" s="167">
        <f>$D40*100/($C40+$C$3)*AF40/1000*$C40/$C$2</f>
        <v>26307.947368421057</v>
      </c>
      <c r="AH40" s="225">
        <f>$D40*100/($C40+$C$3)*AF40/1000-AG40</f>
        <v>10718.052631578943</v>
      </c>
      <c r="AI40" s="229" t="e">
        <f>-VLOOKUP($B40,'недельное планирование'!$B:$CA,AI$3,FALSE)</f>
        <v>#N/A</v>
      </c>
      <c r="AJ40" s="167" t="e">
        <f>$D40*100/($C40+$C$3)*AI40/1000*$C40/$C$2</f>
        <v>#N/A</v>
      </c>
      <c r="AK40" s="225" t="e">
        <f>$D40*100/($C40+$C$3)*AI40/1000-AJ40</f>
        <v>#N/A</v>
      </c>
      <c r="AL40" s="229" t="e">
        <f>-VLOOKUP($B40,'недельное планирование'!$B:$CA,AL$3,FALSE)</f>
        <v>#N/A</v>
      </c>
      <c r="AM40" s="167" t="e">
        <f>$D40*100/($C40+$C$3)*AL40/1000*$C40/$C$2</f>
        <v>#N/A</v>
      </c>
      <c r="AN40" s="225" t="e">
        <f>$D40*100/($C40+$C$3)*AL40/1000-AM40</f>
        <v>#N/A</v>
      </c>
      <c r="AO40" s="229" t="e">
        <f>-VLOOKUP($B40,'недельное планирование'!$B:$CA,AO$3,FALSE)</f>
        <v>#N/A</v>
      </c>
      <c r="AP40" s="167" t="e">
        <f>$D40*100/($C40+$C$3)*AO40/1000*$C40/$C$2</f>
        <v>#N/A</v>
      </c>
      <c r="AQ40" s="225" t="e">
        <f>$D40*100/($C40+$C$3)*AO40/1000-AP40</f>
        <v>#N/A</v>
      </c>
    </row>
    <row r="41" spans="1:43" ht="24" customHeight="1">
      <c r="A41" s="143" t="s">
        <v>46</v>
      </c>
      <c r="B41" s="244" t="s">
        <v>143</v>
      </c>
      <c r="C41" s="253">
        <v>2.7</v>
      </c>
      <c r="D41" s="253">
        <v>561</v>
      </c>
      <c r="E41" s="229">
        <f>-VLOOKUP($B41,'недельное планирование'!$B:$CA,E$3,FALSE)</f>
        <v>200</v>
      </c>
      <c r="F41" s="167">
        <f>$D41*100/($C41+$C$3)*E41/1000*$C41/$C$2</f>
        <v>1328.6842105263158</v>
      </c>
      <c r="G41" s="225">
        <f>$D41*100/($C41+$C$3)*E41/1000-F41</f>
        <v>541.31578947368416</v>
      </c>
      <c r="H41" s="229">
        <f>-VLOOKUP($B41,'недельное планирование'!$B:$CA,H$3,FALSE)</f>
        <v>0</v>
      </c>
      <c r="I41" s="167">
        <f>$D41*100/($C41+$C$3)*H41/1000*$C41/$C$2</f>
        <v>0</v>
      </c>
      <c r="J41" s="225">
        <f>$D41*100/($C41+$C$3)*H41/1000-I41</f>
        <v>0</v>
      </c>
      <c r="K41" s="229">
        <f>-VLOOKUP($B41,'недельное планирование'!$B:$CA,K$3,FALSE)</f>
        <v>0</v>
      </c>
      <c r="L41" s="167">
        <f>$D41*100/($C41+$C$3)*K41/1000*$C41/$C$2</f>
        <v>0</v>
      </c>
      <c r="M41" s="225">
        <f>$D41*100/($C41+$C$3)*K41/1000-L41</f>
        <v>0</v>
      </c>
      <c r="N41" s="229">
        <f>-VLOOKUP($B41,'недельное планирование'!$B:$CA,N$3,FALSE)</f>
        <v>330</v>
      </c>
      <c r="O41" s="167">
        <f>$D41*100/($C41+$C$3)*N41/1000*$C41/$C$2</f>
        <v>2192.3289473684213</v>
      </c>
      <c r="P41" s="225">
        <f>$D41*100/($C41+$C$3)*N41/1000-O41</f>
        <v>893.17105263157873</v>
      </c>
      <c r="Q41" s="229">
        <f>-VLOOKUP($B41,'недельное планирование'!$B:$CA,Q$3,FALSE)</f>
        <v>330</v>
      </c>
      <c r="R41" s="167">
        <f>$D41*100/($C41+$C$3)*Q41/1000*$C41/$C$2</f>
        <v>2192.3289473684213</v>
      </c>
      <c r="S41" s="225">
        <f>$D41*100/($C41+$C$3)*Q41/1000-R41</f>
        <v>893.17105263157873</v>
      </c>
      <c r="T41" s="229">
        <f>-VLOOKUP($B41,'недельное планирование'!$B:$CA,T$3,FALSE)</f>
        <v>0</v>
      </c>
      <c r="U41" s="167">
        <f>$D41*100/($C41+$C$3)*T41/1000*$C41/$C$2</f>
        <v>0</v>
      </c>
      <c r="V41" s="225">
        <f>$D41*100/($C41+$C$3)*T41/1000-U41</f>
        <v>0</v>
      </c>
      <c r="W41" s="229">
        <f>-VLOOKUP($B41,'недельное планирование'!$B:$CA,W$3,FALSE)</f>
        <v>0</v>
      </c>
      <c r="X41" s="167">
        <f>$D41*100/($C41+$C$3)*W41/1000*$C41/$C$2</f>
        <v>0</v>
      </c>
      <c r="Y41" s="225">
        <f>$D41*100/($C41+$C$3)*W41/1000-X41</f>
        <v>0</v>
      </c>
      <c r="Z41" s="229">
        <f>-VLOOKUP($B41,'недельное планирование'!$B:$CA,Z$3,FALSE)</f>
        <v>0</v>
      </c>
      <c r="AA41" s="167">
        <f>$D41*100/($C41+$C$3)*Z41/1000*$C41/$C$2</f>
        <v>0</v>
      </c>
      <c r="AB41" s="225">
        <f>$D41*100/($C41+$C$3)*Z41/1000-AA41</f>
        <v>0</v>
      </c>
      <c r="AC41" s="229">
        <f>-VLOOKUP($B41,'недельное планирование'!$B:$CA,AC$3,FALSE)</f>
        <v>0</v>
      </c>
      <c r="AD41" s="167">
        <f>$D41*100/($C41+$C$3)*AC41/1000*$C41/$C$2</f>
        <v>0</v>
      </c>
      <c r="AE41" s="225">
        <f>$D41*100/($C41+$C$3)*AC41/1000-AD41</f>
        <v>0</v>
      </c>
      <c r="AF41" s="229">
        <f>-VLOOKUP($B41,'недельное планирование'!$B:$CA,AF$3,FALSE)</f>
        <v>0</v>
      </c>
      <c r="AG41" s="167">
        <f>$D41*100/($C41+$C$3)*AF41/1000*$C41/$C$2</f>
        <v>0</v>
      </c>
      <c r="AH41" s="225">
        <f>$D41*100/($C41+$C$3)*AF41/1000-AG41</f>
        <v>0</v>
      </c>
      <c r="AI41" s="229">
        <f>-VLOOKUP($B41,'недельное планирование'!$B:$CA,AI$3,FALSE)</f>
        <v>1428.1599999999999</v>
      </c>
      <c r="AJ41" s="167">
        <f>$D41*100/($C41+$C$3)*AI41/1000*$C41/$C$2</f>
        <v>9487.868210526316</v>
      </c>
      <c r="AK41" s="225">
        <f>$D41*100/($C41+$C$3)*AI41/1000-AJ41</f>
        <v>3865.4277894736824</v>
      </c>
      <c r="AL41" s="229">
        <f>-VLOOKUP($B41,'недельное планирование'!$B:$CA,AL$3,FALSE)</f>
        <v>6000</v>
      </c>
      <c r="AM41" s="167">
        <f>$D41*100/($C41+$C$3)*AL41/1000*$C41/$C$2</f>
        <v>39860.526315789473</v>
      </c>
      <c r="AN41" s="225">
        <f>$D41*100/($C41+$C$3)*AL41/1000-AM41</f>
        <v>16239.473684210527</v>
      </c>
      <c r="AO41" s="229">
        <f>-VLOOKUP($B41,'недельное планирование'!$B:$CA,AO$3,FALSE)</f>
        <v>1428.16</v>
      </c>
      <c r="AP41" s="167">
        <f>$D41*100/($C41+$C$3)*AO41/1000*$C41/$C$2</f>
        <v>9487.868210526316</v>
      </c>
      <c r="AQ41" s="225">
        <f>$D41*100/($C41+$C$3)*AO41/1000-AP41</f>
        <v>3865.4277894736842</v>
      </c>
    </row>
    <row r="42" spans="1:43" ht="24" customHeight="1">
      <c r="A42" s="144" t="s">
        <v>41</v>
      </c>
      <c r="B42" s="232" t="s">
        <v>86</v>
      </c>
      <c r="C42" s="253">
        <v>2.7</v>
      </c>
      <c r="D42" s="253">
        <v>561</v>
      </c>
      <c r="E42" s="229">
        <f>-VLOOKUP($B42,'недельное планирование'!$B:$CA,E$3,FALSE)</f>
        <v>460</v>
      </c>
      <c r="F42" s="167">
        <f>$D42*100/($C42+$C$3)*E42/1000*$C42/$C$2</f>
        <v>3055.9736842105267</v>
      </c>
      <c r="G42" s="225">
        <f>$D42*100/($C42+$C$3)*E42/1000-F42</f>
        <v>1245.0263157894733</v>
      </c>
      <c r="H42" s="229">
        <f>-VLOOKUP($B42,'недельное планирование'!$B:$CA,H$3,FALSE)</f>
        <v>0</v>
      </c>
      <c r="I42" s="167">
        <f>$D42*100/($C42+$C$3)*H42/1000*$C42/$C$2</f>
        <v>0</v>
      </c>
      <c r="J42" s="225">
        <f>$D42*100/($C42+$C$3)*H42/1000-I42</f>
        <v>0</v>
      </c>
      <c r="K42" s="229">
        <f>-VLOOKUP($B42,'недельное планирование'!$B:$CA,K$3,FALSE)</f>
        <v>0</v>
      </c>
      <c r="L42" s="167">
        <f>$D42*100/($C42+$C$3)*K42/1000*$C42/$C$2</f>
        <v>0</v>
      </c>
      <c r="M42" s="225">
        <f>$D42*100/($C42+$C$3)*K42/1000-L42</f>
        <v>0</v>
      </c>
      <c r="N42" s="229">
        <f>-VLOOKUP($B42,'недельное планирование'!$B:$CA,N$3,FALSE)</f>
        <v>330</v>
      </c>
      <c r="O42" s="167">
        <f>$D42*100/($C42+$C$3)*N42/1000*$C42/$C$2</f>
        <v>2192.3289473684213</v>
      </c>
      <c r="P42" s="225">
        <f>$D42*100/($C42+$C$3)*N42/1000-O42</f>
        <v>893.17105263157873</v>
      </c>
      <c r="Q42" s="229">
        <f>-VLOOKUP($B42,'недельное планирование'!$B:$CA,Q$3,FALSE)</f>
        <v>330</v>
      </c>
      <c r="R42" s="167">
        <f>$D42*100/($C42+$C$3)*Q42/1000*$C42/$C$2</f>
        <v>2192.3289473684213</v>
      </c>
      <c r="S42" s="225">
        <f>$D42*100/($C42+$C$3)*Q42/1000-R42</f>
        <v>893.17105263157873</v>
      </c>
      <c r="T42" s="229">
        <f>-VLOOKUP($B42,'недельное планирование'!$B:$CA,T$3,FALSE)</f>
        <v>0</v>
      </c>
      <c r="U42" s="167">
        <f>$D42*100/($C42+$C$3)*T42/1000*$C42/$C$2</f>
        <v>0</v>
      </c>
      <c r="V42" s="225">
        <f>$D42*100/($C42+$C$3)*T42/1000-U42</f>
        <v>0</v>
      </c>
      <c r="W42" s="229">
        <f>-VLOOKUP($B42,'недельное планирование'!$B:$CA,W$3,FALSE)</f>
        <v>0</v>
      </c>
      <c r="X42" s="167">
        <f>$D42*100/($C42+$C$3)*W42/1000*$C42/$C$2</f>
        <v>0</v>
      </c>
      <c r="Y42" s="225">
        <f>$D42*100/($C42+$C$3)*W42/1000-X42</f>
        <v>0</v>
      </c>
      <c r="Z42" s="229">
        <f>-VLOOKUP($B42,'недельное планирование'!$B:$CA,Z$3,FALSE)</f>
        <v>660</v>
      </c>
      <c r="AA42" s="167">
        <f>$D42*100/($C42+$C$3)*Z42/1000*$C42/$C$2</f>
        <v>4384.6578947368425</v>
      </c>
      <c r="AB42" s="225">
        <f>$D42*100/($C42+$C$3)*Z42/1000-AA42</f>
        <v>1786.3421052631575</v>
      </c>
      <c r="AC42" s="229">
        <f>-VLOOKUP($B42,'недельное планирование'!$B:$CA,AC$3,FALSE)</f>
        <v>0</v>
      </c>
      <c r="AD42" s="167">
        <f>$D42*100/($C42+$C$3)*AC42/1000*$C42/$C$2</f>
        <v>0</v>
      </c>
      <c r="AE42" s="225">
        <f>$D42*100/($C42+$C$3)*AC42/1000-AD42</f>
        <v>0</v>
      </c>
      <c r="AF42" s="229">
        <f>-VLOOKUP($B42,'недельное планирование'!$B:$CA,AF$3,FALSE)</f>
        <v>0</v>
      </c>
      <c r="AG42" s="167">
        <f>$D42*100/($C42+$C$3)*AF42/1000*$C42/$C$2</f>
        <v>0</v>
      </c>
      <c r="AH42" s="225">
        <f>$D42*100/($C42+$C$3)*AF42/1000-AG42</f>
        <v>0</v>
      </c>
      <c r="AI42" s="229" t="e">
        <f>-VLOOKUP($B42,'недельное планирование'!$B:$CA,AI$3,FALSE)</f>
        <v>#N/A</v>
      </c>
      <c r="AJ42" s="167" t="e">
        <f>$D42*100/($C42+$C$3)*AI42/1000*$C42/$C$2</f>
        <v>#N/A</v>
      </c>
      <c r="AK42" s="225" t="e">
        <f>$D42*100/($C42+$C$3)*AI42/1000-AJ42</f>
        <v>#N/A</v>
      </c>
      <c r="AL42" s="229" t="e">
        <f>-VLOOKUP($B42,'недельное планирование'!$B:$CA,AL$3,FALSE)</f>
        <v>#N/A</v>
      </c>
      <c r="AM42" s="167" t="e">
        <f>$D42*100/($C42+$C$3)*AL42/1000*$C42/$C$2</f>
        <v>#N/A</v>
      </c>
      <c r="AN42" s="225" t="e">
        <f>$D42*100/($C42+$C$3)*AL42/1000-AM42</f>
        <v>#N/A</v>
      </c>
      <c r="AO42" s="229" t="e">
        <f>-VLOOKUP($B42,'недельное планирование'!$B:$CA,AO$3,FALSE)</f>
        <v>#N/A</v>
      </c>
      <c r="AP42" s="167" t="e">
        <f>$D42*100/($C42+$C$3)*AO42/1000*$C42/$C$2</f>
        <v>#N/A</v>
      </c>
      <c r="AQ42" s="225" t="e">
        <f>$D42*100/($C42+$C$3)*AO42/1000-AP42</f>
        <v>#N/A</v>
      </c>
    </row>
    <row r="43" spans="1:43" ht="24.95" customHeight="1">
      <c r="A43" s="144"/>
      <c r="B43" s="232"/>
      <c r="C43" s="253"/>
      <c r="D43" s="253"/>
      <c r="E43" s="229"/>
      <c r="F43" s="167"/>
      <c r="G43" s="225"/>
      <c r="H43" s="229"/>
      <c r="I43" s="167"/>
      <c r="J43" s="225"/>
      <c r="K43" s="229"/>
      <c r="L43" s="167"/>
      <c r="M43" s="225"/>
      <c r="N43" s="229"/>
      <c r="O43" s="167"/>
      <c r="P43" s="225"/>
      <c r="Q43" s="229"/>
      <c r="R43" s="167"/>
      <c r="S43" s="225"/>
      <c r="T43" s="229"/>
      <c r="U43" s="167"/>
      <c r="V43" s="225"/>
      <c r="W43" s="229"/>
      <c r="X43" s="167"/>
      <c r="Y43" s="225"/>
      <c r="Z43" s="229"/>
      <c r="AA43" s="167"/>
      <c r="AB43" s="225"/>
      <c r="AC43" s="229"/>
      <c r="AD43" s="167"/>
      <c r="AE43" s="225"/>
      <c r="AF43" s="229"/>
      <c r="AG43" s="167"/>
      <c r="AH43" s="225"/>
      <c r="AI43" s="229"/>
      <c r="AJ43" s="167"/>
      <c r="AK43" s="225"/>
      <c r="AL43" s="229"/>
      <c r="AM43" s="167"/>
      <c r="AN43" s="225"/>
      <c r="AO43" s="229"/>
      <c r="AP43" s="167"/>
      <c r="AQ43" s="225"/>
    </row>
    <row r="44" spans="1:43" s="224" customFormat="1" ht="24" customHeight="1">
      <c r="C44" s="252"/>
      <c r="D44" s="252"/>
      <c r="E44" s="227"/>
      <c r="F44" s="220"/>
      <c r="G44" s="220"/>
      <c r="H44" s="227"/>
      <c r="I44" s="220"/>
      <c r="J44" s="220"/>
      <c r="K44" s="227"/>
      <c r="L44" s="220"/>
      <c r="M44" s="220"/>
      <c r="N44" s="227"/>
      <c r="O44" s="220"/>
      <c r="P44" s="220"/>
      <c r="Q44" s="227"/>
      <c r="R44" s="220"/>
      <c r="S44" s="220"/>
      <c r="T44" s="227"/>
      <c r="U44" s="220"/>
      <c r="V44" s="220"/>
      <c r="W44" s="227"/>
      <c r="X44" s="220"/>
      <c r="Y44" s="220"/>
      <c r="Z44" s="227"/>
      <c r="AA44" s="220"/>
      <c r="AB44" s="220"/>
      <c r="AC44" s="227"/>
      <c r="AD44" s="220"/>
      <c r="AE44" s="220"/>
      <c r="AF44" s="227"/>
      <c r="AG44" s="220"/>
      <c r="AH44" s="220"/>
      <c r="AI44" s="227"/>
      <c r="AJ44" s="220"/>
      <c r="AK44" s="220"/>
      <c r="AL44" s="227"/>
      <c r="AM44" s="220"/>
      <c r="AN44" s="220"/>
      <c r="AO44" s="227"/>
      <c r="AP44" s="220"/>
      <c r="AQ44" s="220"/>
    </row>
    <row r="45" spans="1:43" ht="24" customHeight="1">
      <c r="A45" s="147" t="s">
        <v>46</v>
      </c>
      <c r="B45" s="248" t="s">
        <v>126</v>
      </c>
      <c r="C45" s="253">
        <v>2.7</v>
      </c>
      <c r="D45" s="253">
        <v>561</v>
      </c>
      <c r="E45" s="229">
        <f>-VLOOKUP($B45,'недельное планирование'!$B:$CA,E$3,FALSE)</f>
        <v>0</v>
      </c>
      <c r="F45" s="167">
        <f>$D45*100/($C45+$C$3)*E45/1000*$C45/$C$2</f>
        <v>0</v>
      </c>
      <c r="G45" s="225">
        <f>$D45*100/($C45+$C$3)*E45/1000-F45</f>
        <v>0</v>
      </c>
      <c r="H45" s="229">
        <f>-VLOOKUP($B45,'недельное планирование'!$B:$CA,H$3,FALSE)</f>
        <v>330</v>
      </c>
      <c r="I45" s="167">
        <f>$D45*100/($C45+$C$3)*H45/1000*$C45/$C$2</f>
        <v>2192.3289473684213</v>
      </c>
      <c r="J45" s="225">
        <f>$D45*100/($C45+$C$3)*H45/1000-I45</f>
        <v>893.17105263157873</v>
      </c>
      <c r="K45" s="229">
        <f>-VLOOKUP($B45,'недельное планирование'!$B:$CA,K$3,FALSE)</f>
        <v>330</v>
      </c>
      <c r="L45" s="167">
        <f>$D45*100/($C45+$C$3)*K45/1000*$C45/$C$2</f>
        <v>2192.3289473684213</v>
      </c>
      <c r="M45" s="225">
        <f>$D45*100/($C45+$C$3)*K45/1000-L45</f>
        <v>893.17105263157873</v>
      </c>
      <c r="N45" s="229">
        <f>-VLOOKUP($B45,'недельное планирование'!$B:$CA,N$3,FALSE)</f>
        <v>0</v>
      </c>
      <c r="O45" s="167">
        <f>$D45*100/($C45+$C$3)*N45/1000*$C45/$C$2</f>
        <v>0</v>
      </c>
      <c r="P45" s="225">
        <f>$D45*100/($C45+$C$3)*N45/1000-O45</f>
        <v>0</v>
      </c>
      <c r="Q45" s="229">
        <f>-VLOOKUP($B45,'недельное планирование'!$B:$CA,Q$3,FALSE)</f>
        <v>660</v>
      </c>
      <c r="R45" s="167">
        <f>$D45*100/($C45+$C$3)*Q45/1000*$C45/$C$2</f>
        <v>4384.6578947368425</v>
      </c>
      <c r="S45" s="225">
        <f>$D45*100/($C45+$C$3)*Q45/1000-R45</f>
        <v>1786.3421052631575</v>
      </c>
      <c r="T45" s="229">
        <f>-VLOOKUP($B45,'недельное планирование'!$B:$CA,T$3,FALSE)</f>
        <v>660</v>
      </c>
      <c r="U45" s="167">
        <f>$D45*100/($C45+$C$3)*T45/1000*$C45/$C$2</f>
        <v>4384.6578947368425</v>
      </c>
      <c r="V45" s="225">
        <f>$D45*100/($C45+$C$3)*T45/1000-U45</f>
        <v>1786.3421052631575</v>
      </c>
      <c r="W45" s="229">
        <f>-VLOOKUP($B45,'недельное планирование'!$B:$CA,W$3,FALSE)</f>
        <v>660</v>
      </c>
      <c r="X45" s="167">
        <f>$D45*100/($C45+$C$3)*W45/1000*$C45/$C$2</f>
        <v>4384.6578947368425</v>
      </c>
      <c r="Y45" s="225">
        <f>$D45*100/($C45+$C$3)*W45/1000-X45</f>
        <v>1786.3421052631575</v>
      </c>
      <c r="Z45" s="229">
        <f>-VLOOKUP($B45,'недельное планирование'!$B:$CA,Z$3,FALSE)</f>
        <v>0</v>
      </c>
      <c r="AA45" s="167">
        <f>$D45*100/($C45+$C$3)*Z45/1000*$C45/$C$2</f>
        <v>0</v>
      </c>
      <c r="AB45" s="225">
        <f>$D45*100/($C45+$C$3)*Z45/1000-AA45</f>
        <v>0</v>
      </c>
      <c r="AC45" s="229">
        <f>-VLOOKUP($B45,'недельное планирование'!$B:$CA,AC$3,FALSE)</f>
        <v>660</v>
      </c>
      <c r="AD45" s="167">
        <f>$D45*100/($C45+$C$3)*AC45/1000*$C45/$C$2</f>
        <v>4384.6578947368425</v>
      </c>
      <c r="AE45" s="225">
        <f>$D45*100/($C45+$C$3)*AC45/1000-AD45</f>
        <v>1786.3421052631575</v>
      </c>
      <c r="AF45" s="229">
        <f>-VLOOKUP($B45,'недельное планирование'!$B:$CA,AF$3,FALSE)</f>
        <v>0</v>
      </c>
      <c r="AG45" s="167">
        <f>$D45*100/($C45+$C$3)*AF45/1000*$C45/$C$2</f>
        <v>0</v>
      </c>
      <c r="AH45" s="225">
        <f>$D45*100/($C45+$C$3)*AF45/1000-AG45</f>
        <v>0</v>
      </c>
      <c r="AI45" s="229" t="e">
        <f>-VLOOKUP($B45,'недельное планирование'!$B:$CA,AI$3,FALSE)</f>
        <v>#N/A</v>
      </c>
      <c r="AJ45" s="167" t="e">
        <f>$D45*100/($C45+$C$3)*AI45/1000*$C45/$C$2</f>
        <v>#N/A</v>
      </c>
      <c r="AK45" s="225" t="e">
        <f>$D45*100/($C45+$C$3)*AI45/1000-AJ45</f>
        <v>#N/A</v>
      </c>
      <c r="AL45" s="229" t="e">
        <f>-VLOOKUP($B45,'недельное планирование'!$B:$CA,AL$3,FALSE)</f>
        <v>#N/A</v>
      </c>
      <c r="AM45" s="167" t="e">
        <f>$D45*100/($C45+$C$3)*AL45/1000*$C45/$C$2</f>
        <v>#N/A</v>
      </c>
      <c r="AN45" s="225" t="e">
        <f>$D45*100/($C45+$C$3)*AL45/1000-AM45</f>
        <v>#N/A</v>
      </c>
      <c r="AO45" s="229" t="e">
        <f>-VLOOKUP($B45,'недельное планирование'!$B:$CA,AO$3,FALSE)</f>
        <v>#N/A</v>
      </c>
      <c r="AP45" s="167" t="e">
        <f>$D45*100/($C45+$C$3)*AO45/1000*$C45/$C$2</f>
        <v>#N/A</v>
      </c>
      <c r="AQ45" s="225" t="e">
        <f>$D45*100/($C45+$C$3)*AO45/1000-AP45</f>
        <v>#N/A</v>
      </c>
    </row>
    <row r="46" spans="1:43" ht="24" customHeight="1">
      <c r="A46" s="147" t="s">
        <v>20</v>
      </c>
      <c r="B46" s="248" t="s">
        <v>99</v>
      </c>
      <c r="C46" s="253">
        <v>2.8</v>
      </c>
      <c r="D46" s="253">
        <v>580</v>
      </c>
      <c r="E46" s="229">
        <f>-VLOOKUP($B46,'недельное планирование'!$B:$CA,E$3,FALSE)</f>
        <v>660</v>
      </c>
      <c r="F46" s="167">
        <f>$D46*100/($C46+$C$3)*E46/1000*$C46/$C$2</f>
        <v>4623.9861949956858</v>
      </c>
      <c r="G46" s="225">
        <f>$D46*100/($C46+$C$3)*E46/1000-F46</f>
        <v>1651.4236410698886</v>
      </c>
      <c r="H46" s="229">
        <f>-VLOOKUP($B46,'недельное планирование'!$B:$CA,H$3,FALSE)</f>
        <v>290</v>
      </c>
      <c r="I46" s="167">
        <f>$D46*100/($C46+$C$3)*H46/1000*$C46/$C$2</f>
        <v>2031.7515099223474</v>
      </c>
      <c r="J46" s="225">
        <f>$D46*100/($C46+$C$3)*H46/1000-I46</f>
        <v>725.62553925798102</v>
      </c>
      <c r="K46" s="229">
        <f>-VLOOKUP($B46,'недельное планирование'!$B:$CA,K$3,FALSE)</f>
        <v>0</v>
      </c>
      <c r="L46" s="167">
        <f>$D46*100/($C46+$C$3)*K46/1000*$C46/$C$2</f>
        <v>0</v>
      </c>
      <c r="M46" s="225">
        <f>$D46*100/($C46+$C$3)*K46/1000-L46</f>
        <v>0</v>
      </c>
      <c r="N46" s="229">
        <f>-VLOOKUP($B46,'недельное планирование'!$B:$CA,N$3,FALSE)</f>
        <v>0</v>
      </c>
      <c r="O46" s="167">
        <f>$D46*100/($C46+$C$3)*N46/1000*$C46/$C$2</f>
        <v>0</v>
      </c>
      <c r="P46" s="225">
        <f>$D46*100/($C46+$C$3)*N46/1000-O46</f>
        <v>0</v>
      </c>
      <c r="Q46" s="229">
        <f>-VLOOKUP($B46,'недельное планирование'!$B:$CA,Q$3,FALSE)</f>
        <v>0</v>
      </c>
      <c r="R46" s="167">
        <f>$D46*100/($C46+$C$3)*Q46/1000*$C46/$C$2</f>
        <v>0</v>
      </c>
      <c r="S46" s="225">
        <f>$D46*100/($C46+$C$3)*Q46/1000-R46</f>
        <v>0</v>
      </c>
      <c r="T46" s="229">
        <f>-VLOOKUP($B46,'недельное планирование'!$B:$CA,T$3,FALSE)</f>
        <v>0</v>
      </c>
      <c r="U46" s="167">
        <f>$D46*100/($C46+$C$3)*T46/1000*$C46/$C$2</f>
        <v>0</v>
      </c>
      <c r="V46" s="225">
        <f>$D46*100/($C46+$C$3)*T46/1000-U46</f>
        <v>0</v>
      </c>
      <c r="W46" s="229">
        <f>-VLOOKUP($B46,'недельное планирование'!$B:$CA,W$3,FALSE)</f>
        <v>0</v>
      </c>
      <c r="X46" s="167">
        <f>$D46*100/($C46+$C$3)*W46/1000*$C46/$C$2</f>
        <v>0</v>
      </c>
      <c r="Y46" s="225">
        <f>$D46*100/($C46+$C$3)*W46/1000-X46</f>
        <v>0</v>
      </c>
      <c r="Z46" s="229">
        <f>-VLOOKUP($B46,'недельное планирование'!$B:$CA,Z$3,FALSE)</f>
        <v>660</v>
      </c>
      <c r="AA46" s="167">
        <f>$D46*100/($C46+$C$3)*Z46/1000*$C46/$C$2</f>
        <v>4623.9861949956858</v>
      </c>
      <c r="AB46" s="225">
        <f>$D46*100/($C46+$C$3)*Z46/1000-AA46</f>
        <v>1651.4236410698886</v>
      </c>
      <c r="AC46" s="229">
        <f>-VLOOKUP($B46,'недельное планирование'!$B:$CA,AC$3,FALSE)</f>
        <v>0</v>
      </c>
      <c r="AD46" s="167">
        <f>$D46*100/($C46+$C$3)*AC46/1000*$C46/$C$2</f>
        <v>0</v>
      </c>
      <c r="AE46" s="225">
        <f>$D46*100/($C46+$C$3)*AC46/1000-AD46</f>
        <v>0</v>
      </c>
      <c r="AF46" s="229">
        <f>-VLOOKUP($B46,'недельное планирование'!$B:$CA,AF$3,FALSE)</f>
        <v>0</v>
      </c>
      <c r="AG46" s="167">
        <f>$D46*100/($C46+$C$3)*AF46/1000*$C46/$C$2</f>
        <v>0</v>
      </c>
      <c r="AH46" s="225">
        <f>$D46*100/($C46+$C$3)*AF46/1000-AG46</f>
        <v>0</v>
      </c>
      <c r="AI46" s="229" t="e">
        <f>-VLOOKUP($B46,'недельное планирование'!$B:$CA,AI$3,FALSE)</f>
        <v>#N/A</v>
      </c>
      <c r="AJ46" s="167" t="e">
        <f>$D46*100/($C46+$C$3)*AI46/1000*$C46/$C$2</f>
        <v>#N/A</v>
      </c>
      <c r="AK46" s="225" t="e">
        <f>$D46*100/($C46+$C$3)*AI46/1000-AJ46</f>
        <v>#N/A</v>
      </c>
      <c r="AL46" s="229" t="e">
        <f>-VLOOKUP($B46,'недельное планирование'!$B:$CA,AL$3,FALSE)</f>
        <v>#N/A</v>
      </c>
      <c r="AM46" s="167" t="e">
        <f>$D46*100/($C46+$C$3)*AL46/1000*$C46/$C$2</f>
        <v>#N/A</v>
      </c>
      <c r="AN46" s="225" t="e">
        <f>$D46*100/($C46+$C$3)*AL46/1000-AM46</f>
        <v>#N/A</v>
      </c>
      <c r="AO46" s="229" t="e">
        <f>-VLOOKUP($B46,'недельное планирование'!$B:$CA,AO$3,FALSE)</f>
        <v>#N/A</v>
      </c>
      <c r="AP46" s="167" t="e">
        <f>$D46*100/($C46+$C$3)*AO46/1000*$C46/$C$2</f>
        <v>#N/A</v>
      </c>
      <c r="AQ46" s="225" t="e">
        <f>$D46*100/($C46+$C$3)*AO46/1000-AP46</f>
        <v>#N/A</v>
      </c>
    </row>
    <row r="47" spans="1:43" ht="24" customHeight="1">
      <c r="A47" s="147" t="s">
        <v>63</v>
      </c>
      <c r="B47" s="248" t="s">
        <v>147</v>
      </c>
      <c r="C47" s="253">
        <v>2.8</v>
      </c>
      <c r="D47" s="253">
        <v>580</v>
      </c>
      <c r="E47" s="229">
        <f>-VLOOKUP($B47,'недельное планирование'!$B:$CA,E$3,FALSE)</f>
        <v>0</v>
      </c>
      <c r="F47" s="167">
        <f>$D47*100/($C47+$C$3)*E47/1000*$C47/$C$2</f>
        <v>0</v>
      </c>
      <c r="G47" s="225">
        <f>$D47*100/($C47+$C$3)*E47/1000-F47</f>
        <v>0</v>
      </c>
      <c r="H47" s="229">
        <f>-VLOOKUP($B47,'недельное планирование'!$B:$CA,H$3,FALSE)</f>
        <v>30</v>
      </c>
      <c r="I47" s="167">
        <f>$D47*100/($C47+$C$3)*H47/1000*$C47/$C$2</f>
        <v>210.1811906816221</v>
      </c>
      <c r="J47" s="225">
        <f>$D47*100/($C47+$C$3)*H47/1000-I47</f>
        <v>75.064710957722212</v>
      </c>
      <c r="K47" s="229">
        <f>-VLOOKUP($B47,'недельное планирование'!$B:$CA,K$3,FALSE)</f>
        <v>0</v>
      </c>
      <c r="L47" s="167">
        <f>$D47*100/($C47+$C$3)*K47/1000*$C47/$C$2</f>
        <v>0</v>
      </c>
      <c r="M47" s="225">
        <f>$D47*100/($C47+$C$3)*K47/1000-L47</f>
        <v>0</v>
      </c>
      <c r="N47" s="229">
        <f>-VLOOKUP($B47,'недельное планирование'!$B:$CA,N$3,FALSE)</f>
        <v>40</v>
      </c>
      <c r="O47" s="167">
        <f>$D47*100/($C47+$C$3)*N47/1000*$C47/$C$2</f>
        <v>280.24158757549617</v>
      </c>
      <c r="P47" s="225">
        <f>$D47*100/($C47+$C$3)*N47/1000-O47</f>
        <v>100.08628127696289</v>
      </c>
      <c r="Q47" s="229">
        <f>-VLOOKUP($B47,'недельное планирование'!$B:$CA,Q$3,FALSE)</f>
        <v>0</v>
      </c>
      <c r="R47" s="167">
        <f>$D47*100/($C47+$C$3)*Q47/1000*$C47/$C$2</f>
        <v>0</v>
      </c>
      <c r="S47" s="225">
        <f>$D47*100/($C47+$C$3)*Q47/1000-R47</f>
        <v>0</v>
      </c>
      <c r="T47" s="229">
        <f>-VLOOKUP($B47,'недельное планирование'!$B:$CA,T$3,FALSE)</f>
        <v>50</v>
      </c>
      <c r="U47" s="167">
        <f>$D47*100/($C47+$C$3)*T47/1000*$C47/$C$2</f>
        <v>350.30198446937027</v>
      </c>
      <c r="V47" s="225">
        <f>$D47*100/($C47+$C$3)*T47/1000-U47</f>
        <v>125.1078515962036</v>
      </c>
      <c r="W47" s="229">
        <f>-VLOOKUP($B47,'недельное планирование'!$B:$CA,W$3,FALSE)</f>
        <v>0</v>
      </c>
      <c r="X47" s="167">
        <f>$D47*100/($C47+$C$3)*W47/1000*$C47/$C$2</f>
        <v>0</v>
      </c>
      <c r="Y47" s="225">
        <f>$D47*100/($C47+$C$3)*W47/1000-X47</f>
        <v>0</v>
      </c>
      <c r="Z47" s="229">
        <f>-VLOOKUP($B47,'недельное планирование'!$B:$CA,Z$3,FALSE)</f>
        <v>0</v>
      </c>
      <c r="AA47" s="167">
        <f>$D47*100/($C47+$C$3)*Z47/1000*$C47/$C$2</f>
        <v>0</v>
      </c>
      <c r="AB47" s="225">
        <f>$D47*100/($C47+$C$3)*Z47/1000-AA47</f>
        <v>0</v>
      </c>
      <c r="AC47" s="229">
        <f>-VLOOKUP($B47,'недельное планирование'!$B:$CA,AC$3,FALSE)</f>
        <v>0</v>
      </c>
      <c r="AD47" s="167">
        <f>$D47*100/($C47+$C$3)*AC47/1000*$C47/$C$2</f>
        <v>0</v>
      </c>
      <c r="AE47" s="225">
        <f>$D47*100/($C47+$C$3)*AC47/1000-AD47</f>
        <v>0</v>
      </c>
      <c r="AF47" s="229">
        <f>-VLOOKUP($B47,'недельное планирование'!$B:$CA,AF$3,FALSE)</f>
        <v>0</v>
      </c>
      <c r="AG47" s="167">
        <f>$D47*100/($C47+$C$3)*AF47/1000*$C47/$C$2</f>
        <v>0</v>
      </c>
      <c r="AH47" s="225">
        <f>$D47*100/($C47+$C$3)*AF47/1000-AG47</f>
        <v>0</v>
      </c>
      <c r="AI47" s="229" t="e">
        <f>-VLOOKUP($B47,'недельное планирование'!$B:$CA,AI$3,FALSE)</f>
        <v>#N/A</v>
      </c>
      <c r="AJ47" s="167" t="e">
        <f>$D47*100/($C47+$C$3)*AI47/1000*$C47/$C$2</f>
        <v>#N/A</v>
      </c>
      <c r="AK47" s="225" t="e">
        <f>$D47*100/($C47+$C$3)*AI47/1000-AJ47</f>
        <v>#N/A</v>
      </c>
      <c r="AL47" s="229" t="e">
        <f>-VLOOKUP($B47,'недельное планирование'!$B:$CA,AL$3,FALSE)</f>
        <v>#N/A</v>
      </c>
      <c r="AM47" s="167" t="e">
        <f>$D47*100/($C47+$C$3)*AL47/1000*$C47/$C$2</f>
        <v>#N/A</v>
      </c>
      <c r="AN47" s="225" t="e">
        <f>$D47*100/($C47+$C$3)*AL47/1000-AM47</f>
        <v>#N/A</v>
      </c>
      <c r="AO47" s="229" t="e">
        <f>-VLOOKUP($B47,'недельное планирование'!$B:$CA,AO$3,FALSE)</f>
        <v>#N/A</v>
      </c>
      <c r="AP47" s="167" t="e">
        <f>$D47*100/($C47+$C$3)*AO47/1000*$C47/$C$2</f>
        <v>#N/A</v>
      </c>
      <c r="AQ47" s="225" t="e">
        <f>$D47*100/($C47+$C$3)*AO47/1000-AP47</f>
        <v>#N/A</v>
      </c>
    </row>
    <row r="48" spans="1:43" ht="24" customHeight="1">
      <c r="A48" s="147" t="s">
        <v>19</v>
      </c>
      <c r="B48" s="248" t="s">
        <v>122</v>
      </c>
      <c r="C48" s="253">
        <v>2.8</v>
      </c>
      <c r="D48" s="253">
        <v>580</v>
      </c>
      <c r="E48" s="229">
        <f>-VLOOKUP($B48,'недельное планирование'!$B:$CA,E$3,FALSE)</f>
        <v>330</v>
      </c>
      <c r="F48" s="167">
        <f>$D48*100/($C48+$C$3)*E48/1000*$C48/$C$2</f>
        <v>2311.9930974978429</v>
      </c>
      <c r="G48" s="225">
        <f>$D48*100/($C48+$C$3)*E48/1000-F48</f>
        <v>825.71182053494431</v>
      </c>
      <c r="H48" s="229">
        <f>-VLOOKUP($B48,'недельное планирование'!$B:$CA,H$3,FALSE)</f>
        <v>0</v>
      </c>
      <c r="I48" s="167">
        <f>$D48*100/($C48+$C$3)*H48/1000*$C48/$C$2</f>
        <v>0</v>
      </c>
      <c r="J48" s="225">
        <f>$D48*100/($C48+$C$3)*H48/1000-I48</f>
        <v>0</v>
      </c>
      <c r="K48" s="229">
        <f>-VLOOKUP($B48,'недельное планирование'!$B:$CA,K$3,FALSE)</f>
        <v>0</v>
      </c>
      <c r="L48" s="167">
        <f>$D48*100/($C48+$C$3)*K48/1000*$C48/$C$2</f>
        <v>0</v>
      </c>
      <c r="M48" s="225">
        <f>$D48*100/($C48+$C$3)*K48/1000-L48</f>
        <v>0</v>
      </c>
      <c r="N48" s="229">
        <f>-VLOOKUP($B48,'недельное планирование'!$B:$CA,N$3,FALSE)</f>
        <v>290</v>
      </c>
      <c r="O48" s="167">
        <f>$D48*100/($C48+$C$3)*N48/1000*$C48/$C$2</f>
        <v>2031.7515099223474</v>
      </c>
      <c r="P48" s="225">
        <f>$D48*100/($C48+$C$3)*N48/1000-O48</f>
        <v>725.62553925798102</v>
      </c>
      <c r="Q48" s="229">
        <f>-VLOOKUP($B48,'недельное планирование'!$B:$CA,Q$3,FALSE)</f>
        <v>0</v>
      </c>
      <c r="R48" s="167">
        <f>$D48*100/($C48+$C$3)*Q48/1000*$C48/$C$2</f>
        <v>0</v>
      </c>
      <c r="S48" s="225">
        <f>$D48*100/($C48+$C$3)*Q48/1000-R48</f>
        <v>0</v>
      </c>
      <c r="T48" s="229">
        <f>-VLOOKUP($B48,'недельное планирование'!$B:$CA,T$3,FALSE)</f>
        <v>60</v>
      </c>
      <c r="U48" s="167">
        <f>$D48*100/($C48+$C$3)*T48/1000*$C48/$C$2</f>
        <v>420.3623813632442</v>
      </c>
      <c r="V48" s="225">
        <f>$D48*100/($C48+$C$3)*T48/1000-U48</f>
        <v>150.12942191544442</v>
      </c>
      <c r="W48" s="229">
        <f>-VLOOKUP($B48,'недельное планирование'!$B:$CA,W$3,FALSE)</f>
        <v>0</v>
      </c>
      <c r="X48" s="167">
        <f>$D48*100/($C48+$C$3)*W48/1000*$C48/$C$2</f>
        <v>0</v>
      </c>
      <c r="Y48" s="225">
        <f>$D48*100/($C48+$C$3)*W48/1000-X48</f>
        <v>0</v>
      </c>
      <c r="Z48" s="229">
        <f>-VLOOKUP($B48,'недельное планирование'!$B:$CA,Z$3,FALSE)</f>
        <v>0</v>
      </c>
      <c r="AA48" s="167">
        <f>$D48*100/($C48+$C$3)*Z48/1000*$C48/$C$2</f>
        <v>0</v>
      </c>
      <c r="AB48" s="225">
        <f>$D48*100/($C48+$C$3)*Z48/1000-AA48</f>
        <v>0</v>
      </c>
      <c r="AC48" s="229">
        <f>-VLOOKUP($B48,'недельное планирование'!$B:$CA,AC$3,FALSE)</f>
        <v>0</v>
      </c>
      <c r="AD48" s="167">
        <f>$D48*100/($C48+$C$3)*AC48/1000*$C48/$C$2</f>
        <v>0</v>
      </c>
      <c r="AE48" s="225">
        <f>$D48*100/($C48+$C$3)*AC48/1000-AD48</f>
        <v>0</v>
      </c>
      <c r="AF48" s="229">
        <f>-VLOOKUP($B48,'недельное планирование'!$B:$CA,AF$3,FALSE)</f>
        <v>0</v>
      </c>
      <c r="AG48" s="167">
        <f>$D48*100/($C48+$C$3)*AF48/1000*$C48/$C$2</f>
        <v>0</v>
      </c>
      <c r="AH48" s="225">
        <f>$D48*100/($C48+$C$3)*AF48/1000-AG48</f>
        <v>0</v>
      </c>
      <c r="AI48" s="229" t="e">
        <f>-VLOOKUP($B48,'недельное планирование'!$B:$CA,AI$3,FALSE)</f>
        <v>#N/A</v>
      </c>
      <c r="AJ48" s="167" t="e">
        <f>$D48*100/($C48+$C$3)*AI48/1000*$C48/$C$2</f>
        <v>#N/A</v>
      </c>
      <c r="AK48" s="225" t="e">
        <f>$D48*100/($C48+$C$3)*AI48/1000-AJ48</f>
        <v>#N/A</v>
      </c>
      <c r="AL48" s="229" t="e">
        <f>-VLOOKUP($B48,'недельное планирование'!$B:$CA,AL$3,FALSE)</f>
        <v>#N/A</v>
      </c>
      <c r="AM48" s="167" t="e">
        <f>$D48*100/($C48+$C$3)*AL48/1000*$C48/$C$2</f>
        <v>#N/A</v>
      </c>
      <c r="AN48" s="225" t="e">
        <f>$D48*100/($C48+$C$3)*AL48/1000-AM48</f>
        <v>#N/A</v>
      </c>
      <c r="AO48" s="229" t="e">
        <f>-VLOOKUP($B48,'недельное планирование'!$B:$CA,AO$3,FALSE)</f>
        <v>#N/A</v>
      </c>
      <c r="AP48" s="167" t="e">
        <f>$D48*100/($C48+$C$3)*AO48/1000*$C48/$C$2</f>
        <v>#N/A</v>
      </c>
      <c r="AQ48" s="225" t="e">
        <f>$D48*100/($C48+$C$3)*AO48/1000-AP48</f>
        <v>#N/A</v>
      </c>
    </row>
    <row r="49" spans="1:43" ht="24" customHeight="1">
      <c r="A49" s="147"/>
      <c r="B49" s="248"/>
      <c r="C49" s="253"/>
      <c r="D49" s="253"/>
      <c r="E49" s="229"/>
      <c r="F49" s="167"/>
      <c r="G49" s="225"/>
      <c r="H49" s="229"/>
      <c r="I49" s="167"/>
      <c r="J49" s="225"/>
      <c r="K49" s="229"/>
      <c r="L49" s="167"/>
      <c r="M49" s="225"/>
      <c r="N49" s="229"/>
      <c r="O49" s="167"/>
      <c r="P49" s="225"/>
      <c r="Q49" s="229"/>
      <c r="R49" s="167"/>
      <c r="S49" s="225"/>
      <c r="T49" s="229"/>
      <c r="U49" s="167"/>
      <c r="V49" s="225"/>
      <c r="W49" s="229"/>
      <c r="X49" s="167"/>
      <c r="Y49" s="225"/>
      <c r="Z49" s="229"/>
      <c r="AA49" s="167"/>
      <c r="AB49" s="225"/>
      <c r="AC49" s="229"/>
      <c r="AD49" s="167"/>
      <c r="AE49" s="225"/>
      <c r="AF49" s="229"/>
      <c r="AG49" s="167"/>
      <c r="AH49" s="225"/>
      <c r="AI49" s="229"/>
      <c r="AJ49" s="167"/>
      <c r="AK49" s="225"/>
      <c r="AL49" s="229"/>
      <c r="AM49" s="167"/>
      <c r="AN49" s="225"/>
      <c r="AO49" s="229"/>
      <c r="AP49" s="167"/>
      <c r="AQ49" s="225"/>
    </row>
    <row r="50" spans="1:43" s="224" customFormat="1" ht="24" customHeight="1">
      <c r="C50" s="252"/>
      <c r="D50" s="252"/>
      <c r="E50" s="227"/>
      <c r="F50" s="220"/>
      <c r="G50" s="220"/>
      <c r="H50" s="227"/>
      <c r="I50" s="220"/>
      <c r="J50" s="220"/>
      <c r="K50" s="227"/>
      <c r="L50" s="220"/>
      <c r="M50" s="220"/>
      <c r="N50" s="227"/>
      <c r="O50" s="220"/>
      <c r="P50" s="220"/>
      <c r="Q50" s="227"/>
      <c r="R50" s="220"/>
      <c r="S50" s="220"/>
      <c r="T50" s="227"/>
      <c r="U50" s="220"/>
      <c r="V50" s="220"/>
      <c r="W50" s="227"/>
      <c r="X50" s="220"/>
      <c r="Y50" s="220"/>
      <c r="Z50" s="227"/>
      <c r="AA50" s="220"/>
      <c r="AB50" s="220"/>
      <c r="AC50" s="227"/>
      <c r="AD50" s="220"/>
      <c r="AE50" s="220"/>
      <c r="AF50" s="227"/>
      <c r="AG50" s="220"/>
      <c r="AH50" s="220"/>
      <c r="AI50" s="227"/>
      <c r="AJ50" s="220"/>
      <c r="AK50" s="220"/>
      <c r="AL50" s="227"/>
      <c r="AM50" s="220"/>
      <c r="AN50" s="220"/>
      <c r="AO50" s="227"/>
      <c r="AP50" s="220"/>
      <c r="AQ50" s="220"/>
    </row>
    <row r="51" spans="1:43" ht="24" customHeight="1">
      <c r="A51" s="145" t="s">
        <v>19</v>
      </c>
      <c r="B51" s="242" t="s">
        <v>127</v>
      </c>
      <c r="C51" s="253">
        <v>2.8</v>
      </c>
      <c r="D51" s="253">
        <v>580</v>
      </c>
      <c r="E51" s="229">
        <f>-VLOOKUP($B51,'недельное планирование'!$B:$CA,E$3,FALSE)</f>
        <v>70</v>
      </c>
      <c r="F51" s="167">
        <f t="shared" ref="F51:F61" si="78">$D51*100/($C51+$C$3)*E51/1000*$C51/$C$2</f>
        <v>490.4227782571183</v>
      </c>
      <c r="G51" s="225">
        <f t="shared" ref="G51:G61" si="79">$D51*100/($C51+$C$3)*E51/1000-F51</f>
        <v>175.15099223468513</v>
      </c>
      <c r="H51" s="229">
        <f>-VLOOKUP($B51,'недельное планирование'!$B:$CA,H$3,FALSE)</f>
        <v>0</v>
      </c>
      <c r="I51" s="167">
        <f t="shared" ref="I51:I61" si="80">$D51*100/($C51+$C$3)*H51/1000*$C51/$C$2</f>
        <v>0</v>
      </c>
      <c r="J51" s="225">
        <f t="shared" ref="J51:J61" si="81">$D51*100/($C51+$C$3)*H51/1000-I51</f>
        <v>0</v>
      </c>
      <c r="K51" s="229">
        <f>-VLOOKUP($B51,'недельное планирование'!$B:$CA,K$3,FALSE)</f>
        <v>585</v>
      </c>
      <c r="L51" s="167">
        <f t="shared" ref="L51:L61" si="82">$D51*100/($C51+$C$3)*K51/1000*$C51/$C$2</f>
        <v>4098.5332182916318</v>
      </c>
      <c r="M51" s="225">
        <f t="shared" ref="M51:M61" si="83">$D51*100/($C51+$C$3)*K51/1000-L51</f>
        <v>1463.7618636755824</v>
      </c>
      <c r="N51" s="229">
        <f>-VLOOKUP($B51,'недельное планирование'!$B:$CA,N$3,FALSE)</f>
        <v>0</v>
      </c>
      <c r="O51" s="167">
        <f t="shared" ref="O51:O61" si="84">$D51*100/($C51+$C$3)*N51/1000*$C51/$C$2</f>
        <v>0</v>
      </c>
      <c r="P51" s="225">
        <f t="shared" ref="P51:P61" si="85">$D51*100/($C51+$C$3)*N51/1000-O51</f>
        <v>0</v>
      </c>
      <c r="Q51" s="229">
        <f>-VLOOKUP($B51,'недельное планирование'!$B:$CA,Q$3,FALSE)</f>
        <v>0</v>
      </c>
      <c r="R51" s="167">
        <f t="shared" ref="R51:R61" si="86">$D51*100/($C51+$C$3)*Q51/1000*$C51/$C$2</f>
        <v>0</v>
      </c>
      <c r="S51" s="225">
        <f t="shared" ref="S51:S61" si="87">$D51*100/($C51+$C$3)*Q51/1000-R51</f>
        <v>0</v>
      </c>
      <c r="T51" s="229">
        <f>-VLOOKUP($B51,'недельное планирование'!$B:$CA,T$3,FALSE)</f>
        <v>700</v>
      </c>
      <c r="U51" s="167">
        <f t="shared" ref="U51:U61" si="88">$D51*100/($C51+$C$3)*T51/1000*$C51/$C$2</f>
        <v>4904.2277825711817</v>
      </c>
      <c r="V51" s="225">
        <f t="shared" ref="V51:V61" si="89">$D51*100/($C51+$C$3)*T51/1000-U51</f>
        <v>1751.5099223468515</v>
      </c>
      <c r="W51" s="229">
        <f>-VLOOKUP($B51,'недельное планирование'!$B:$CA,W$3,FALSE)</f>
        <v>660</v>
      </c>
      <c r="X51" s="167">
        <f t="shared" ref="X51:X61" si="90">$D51*100/($C51+$C$3)*W51/1000*$C51/$C$2</f>
        <v>4623.9861949956858</v>
      </c>
      <c r="Y51" s="225">
        <f t="shared" ref="Y51:Y61" si="91">$D51*100/($C51+$C$3)*W51/1000-X51</f>
        <v>1651.4236410698886</v>
      </c>
      <c r="Z51" s="229">
        <f>-VLOOKUP($B51,'недельное планирование'!$B:$CA,Z$3,FALSE)</f>
        <v>660</v>
      </c>
      <c r="AA51" s="167">
        <f t="shared" ref="AA51:AA61" si="92">$D51*100/($C51+$C$3)*Z51/1000*$C51/$C$2</f>
        <v>4623.9861949956858</v>
      </c>
      <c r="AB51" s="225">
        <f t="shared" ref="AB51:AB61" si="93">$D51*100/($C51+$C$3)*Z51/1000-AA51</f>
        <v>1651.4236410698886</v>
      </c>
      <c r="AC51" s="229">
        <f>-VLOOKUP($B51,'недельное планирование'!$B:$CA,AC$3,FALSE)</f>
        <v>0</v>
      </c>
      <c r="AD51" s="167">
        <f t="shared" ref="AD51:AD61" si="94">$D51*100/($C51+$C$3)*AC51/1000*$C51/$C$2</f>
        <v>0</v>
      </c>
      <c r="AE51" s="225">
        <f t="shared" ref="AE51:AE61" si="95">$D51*100/($C51+$C$3)*AC51/1000-AD51</f>
        <v>0</v>
      </c>
      <c r="AF51" s="229">
        <f>-VLOOKUP($B51,'недельное планирование'!$B:$CA,AF$3,FALSE)</f>
        <v>660</v>
      </c>
      <c r="AG51" s="167">
        <f t="shared" ref="AG51:AG61" si="96">$D51*100/($C51+$C$3)*AF51/1000*$C51/$C$2</f>
        <v>4623.9861949956858</v>
      </c>
      <c r="AH51" s="225">
        <f t="shared" ref="AH51:AH61" si="97">$D51*100/($C51+$C$3)*AF51/1000-AG51</f>
        <v>1651.4236410698886</v>
      </c>
      <c r="AI51" s="229" t="e">
        <f>-VLOOKUP($B51,'недельное планирование'!$B:$CA,AI$3,FALSE)</f>
        <v>#N/A</v>
      </c>
      <c r="AJ51" s="167" t="e">
        <f t="shared" ref="AJ51:AJ61" si="98">$D51*100/($C51+$C$3)*AI51/1000*$C51/$C$2</f>
        <v>#N/A</v>
      </c>
      <c r="AK51" s="225" t="e">
        <f t="shared" ref="AK51:AK61" si="99">$D51*100/($C51+$C$3)*AI51/1000-AJ51</f>
        <v>#N/A</v>
      </c>
      <c r="AL51" s="229" t="e">
        <f>-VLOOKUP($B51,'недельное планирование'!$B:$CA,AL$3,FALSE)</f>
        <v>#N/A</v>
      </c>
      <c r="AM51" s="167" t="e">
        <f t="shared" ref="AM51:AM61" si="100">$D51*100/($C51+$C$3)*AL51/1000*$C51/$C$2</f>
        <v>#N/A</v>
      </c>
      <c r="AN51" s="225" t="e">
        <f t="shared" ref="AN51:AN61" si="101">$D51*100/($C51+$C$3)*AL51/1000-AM51</f>
        <v>#N/A</v>
      </c>
      <c r="AO51" s="229" t="e">
        <f>-VLOOKUP($B51,'недельное планирование'!$B:$CA,AO$3,FALSE)</f>
        <v>#N/A</v>
      </c>
      <c r="AP51" s="167" t="e">
        <f t="shared" ref="AP51:AP61" si="102">$D51*100/($C51+$C$3)*AO51/1000*$C51/$C$2</f>
        <v>#N/A</v>
      </c>
      <c r="AQ51" s="225" t="e">
        <f t="shared" ref="AQ51:AQ61" si="103">$D51*100/($C51+$C$3)*AO51/1000-AP51</f>
        <v>#N/A</v>
      </c>
    </row>
    <row r="52" spans="1:43" ht="24" customHeight="1">
      <c r="A52" s="145" t="s">
        <v>19</v>
      </c>
      <c r="B52" s="242" t="s">
        <v>117</v>
      </c>
      <c r="C52" s="253">
        <v>2.8</v>
      </c>
      <c r="D52" s="253">
        <v>580</v>
      </c>
      <c r="E52" s="229">
        <f>-VLOOKUP($B52,'недельное планирование'!$B:$CA,E$3,FALSE)</f>
        <v>260</v>
      </c>
      <c r="F52" s="167">
        <f t="shared" si="78"/>
        <v>1821.570319240725</v>
      </c>
      <c r="G52" s="225">
        <f t="shared" si="79"/>
        <v>650.56082830025889</v>
      </c>
      <c r="H52" s="229">
        <f>-VLOOKUP($B52,'недельное планирование'!$B:$CA,H$3,FALSE)</f>
        <v>0</v>
      </c>
      <c r="I52" s="167">
        <f t="shared" si="80"/>
        <v>0</v>
      </c>
      <c r="J52" s="225">
        <f t="shared" si="81"/>
        <v>0</v>
      </c>
      <c r="K52" s="229">
        <f>-VLOOKUP($B52,'недельное планирование'!$B:$CA,K$3,FALSE)</f>
        <v>423</v>
      </c>
      <c r="L52" s="167">
        <f t="shared" si="82"/>
        <v>2963.554788610872</v>
      </c>
      <c r="M52" s="225">
        <f t="shared" si="83"/>
        <v>1058.4124245038829</v>
      </c>
      <c r="N52" s="229">
        <f>-VLOOKUP($B52,'недельное планирование'!$B:$CA,N$3,FALSE)</f>
        <v>0</v>
      </c>
      <c r="O52" s="167">
        <f t="shared" si="84"/>
        <v>0</v>
      </c>
      <c r="P52" s="225">
        <f t="shared" si="85"/>
        <v>0</v>
      </c>
      <c r="Q52" s="229">
        <f>-VLOOKUP($B52,'недельное планирование'!$B:$CA,Q$3,FALSE)</f>
        <v>0</v>
      </c>
      <c r="R52" s="167">
        <f t="shared" si="86"/>
        <v>0</v>
      </c>
      <c r="S52" s="225">
        <f t="shared" si="87"/>
        <v>0</v>
      </c>
      <c r="T52" s="229">
        <f>-VLOOKUP($B52,'недельное планирование'!$B:$CA,T$3,FALSE)</f>
        <v>900</v>
      </c>
      <c r="U52" s="167">
        <f t="shared" si="88"/>
        <v>6305.4357204486632</v>
      </c>
      <c r="V52" s="225">
        <f t="shared" si="89"/>
        <v>2251.9413287316647</v>
      </c>
      <c r="W52" s="229">
        <f>-VLOOKUP($B52,'недельное планирование'!$B:$CA,W$3,FALSE)</f>
        <v>0</v>
      </c>
      <c r="X52" s="167">
        <f t="shared" si="90"/>
        <v>0</v>
      </c>
      <c r="Y52" s="225">
        <f t="shared" si="91"/>
        <v>0</v>
      </c>
      <c r="Z52" s="229">
        <f>-VLOOKUP($B52,'недельное планирование'!$B:$CA,Z$3,FALSE)</f>
        <v>660</v>
      </c>
      <c r="AA52" s="167">
        <f t="shared" si="92"/>
        <v>4623.9861949956858</v>
      </c>
      <c r="AB52" s="225">
        <f t="shared" si="93"/>
        <v>1651.4236410698886</v>
      </c>
      <c r="AC52" s="229">
        <f>-VLOOKUP($B52,'недельное планирование'!$B:$CA,AC$3,FALSE)</f>
        <v>0</v>
      </c>
      <c r="AD52" s="167">
        <f t="shared" si="94"/>
        <v>0</v>
      </c>
      <c r="AE52" s="225">
        <f t="shared" si="95"/>
        <v>0</v>
      </c>
      <c r="AF52" s="229">
        <f>-VLOOKUP($B52,'недельное планирование'!$B:$CA,AF$3,FALSE)</f>
        <v>660</v>
      </c>
      <c r="AG52" s="167">
        <f t="shared" si="96"/>
        <v>4623.9861949956858</v>
      </c>
      <c r="AH52" s="225">
        <f t="shared" si="97"/>
        <v>1651.4236410698886</v>
      </c>
      <c r="AI52" s="229" t="e">
        <f>-VLOOKUP($B52,'недельное планирование'!$B:$CA,AI$3,FALSE)</f>
        <v>#N/A</v>
      </c>
      <c r="AJ52" s="167" t="e">
        <f t="shared" si="98"/>
        <v>#N/A</v>
      </c>
      <c r="AK52" s="225" t="e">
        <f t="shared" si="99"/>
        <v>#N/A</v>
      </c>
      <c r="AL52" s="229" t="e">
        <f>-VLOOKUP($B52,'недельное планирование'!$B:$CA,AL$3,FALSE)</f>
        <v>#N/A</v>
      </c>
      <c r="AM52" s="167" t="e">
        <f t="shared" si="100"/>
        <v>#N/A</v>
      </c>
      <c r="AN52" s="225" t="e">
        <f t="shared" si="101"/>
        <v>#N/A</v>
      </c>
      <c r="AO52" s="229" t="e">
        <f>-VLOOKUP($B52,'недельное планирование'!$B:$CA,AO$3,FALSE)</f>
        <v>#N/A</v>
      </c>
      <c r="AP52" s="167" t="e">
        <f t="shared" si="102"/>
        <v>#N/A</v>
      </c>
      <c r="AQ52" s="225" t="e">
        <f t="shared" si="103"/>
        <v>#N/A</v>
      </c>
    </row>
    <row r="53" spans="1:43" ht="24" customHeight="1">
      <c r="A53" s="145" t="s">
        <v>20</v>
      </c>
      <c r="B53" s="242" t="s">
        <v>100</v>
      </c>
      <c r="C53" s="253">
        <v>2.8</v>
      </c>
      <c r="D53" s="253">
        <v>580</v>
      </c>
      <c r="E53" s="229">
        <f>-VLOOKUP($B53,'недельное планирование'!$B:$CA,E$3,FALSE)</f>
        <v>0</v>
      </c>
      <c r="F53" s="167">
        <f t="shared" si="78"/>
        <v>0</v>
      </c>
      <c r="G53" s="225">
        <f t="shared" si="79"/>
        <v>0</v>
      </c>
      <c r="H53" s="229">
        <f>-VLOOKUP($B53,'недельное планирование'!$B:$CA,H$3,FALSE)</f>
        <v>0</v>
      </c>
      <c r="I53" s="167">
        <f t="shared" si="80"/>
        <v>0</v>
      </c>
      <c r="J53" s="225">
        <f t="shared" si="81"/>
        <v>0</v>
      </c>
      <c r="K53" s="229">
        <f>-VLOOKUP($B53,'недельное планирование'!$B:$CA,K$3,FALSE)</f>
        <v>280</v>
      </c>
      <c r="L53" s="167">
        <f t="shared" si="82"/>
        <v>1961.6911130284732</v>
      </c>
      <c r="M53" s="225">
        <f t="shared" si="83"/>
        <v>700.60396893874054</v>
      </c>
      <c r="N53" s="229">
        <f>-VLOOKUP($B53,'недельное планирование'!$B:$CA,N$3,FALSE)</f>
        <v>340</v>
      </c>
      <c r="O53" s="167">
        <f t="shared" si="84"/>
        <v>2382.0534943917173</v>
      </c>
      <c r="P53" s="225">
        <f t="shared" si="85"/>
        <v>850.73339085418456</v>
      </c>
      <c r="Q53" s="229">
        <f>-VLOOKUP($B53,'недельное планирование'!$B:$CA,Q$3,FALSE)</f>
        <v>0</v>
      </c>
      <c r="R53" s="167">
        <f t="shared" si="86"/>
        <v>0</v>
      </c>
      <c r="S53" s="225">
        <f t="shared" si="87"/>
        <v>0</v>
      </c>
      <c r="T53" s="229">
        <f>-VLOOKUP($B53,'недельное планирование'!$B:$CA,T$3,FALSE)</f>
        <v>0</v>
      </c>
      <c r="U53" s="167">
        <f t="shared" si="88"/>
        <v>0</v>
      </c>
      <c r="V53" s="225">
        <f t="shared" si="89"/>
        <v>0</v>
      </c>
      <c r="W53" s="229">
        <f>-VLOOKUP($B53,'недельное планирование'!$B:$CA,W$3,FALSE)</f>
        <v>330</v>
      </c>
      <c r="X53" s="167">
        <f t="shared" si="90"/>
        <v>2311.9930974978429</v>
      </c>
      <c r="Y53" s="225">
        <f t="shared" si="91"/>
        <v>825.71182053494431</v>
      </c>
      <c r="Z53" s="229">
        <f>-VLOOKUP($B53,'недельное планирование'!$B:$CA,Z$3,FALSE)</f>
        <v>0</v>
      </c>
      <c r="AA53" s="167">
        <f t="shared" si="92"/>
        <v>0</v>
      </c>
      <c r="AB53" s="225">
        <f t="shared" si="93"/>
        <v>0</v>
      </c>
      <c r="AC53" s="229">
        <f>-VLOOKUP($B53,'недельное планирование'!$B:$CA,AC$3,FALSE)</f>
        <v>0</v>
      </c>
      <c r="AD53" s="167">
        <f t="shared" si="94"/>
        <v>0</v>
      </c>
      <c r="AE53" s="225">
        <f t="shared" si="95"/>
        <v>0</v>
      </c>
      <c r="AF53" s="229">
        <f>-VLOOKUP($B53,'недельное планирование'!$B:$CA,AF$3,FALSE)</f>
        <v>0</v>
      </c>
      <c r="AG53" s="167">
        <f t="shared" si="96"/>
        <v>0</v>
      </c>
      <c r="AH53" s="225">
        <f t="shared" si="97"/>
        <v>0</v>
      </c>
      <c r="AI53" s="229" t="e">
        <f>-VLOOKUP($B53,'недельное планирование'!$B:$CA,AI$3,FALSE)</f>
        <v>#N/A</v>
      </c>
      <c r="AJ53" s="167" t="e">
        <f t="shared" si="98"/>
        <v>#N/A</v>
      </c>
      <c r="AK53" s="225" t="e">
        <f t="shared" si="99"/>
        <v>#N/A</v>
      </c>
      <c r="AL53" s="229" t="e">
        <f>-VLOOKUP($B53,'недельное планирование'!$B:$CA,AL$3,FALSE)</f>
        <v>#N/A</v>
      </c>
      <c r="AM53" s="167" t="e">
        <f t="shared" si="100"/>
        <v>#N/A</v>
      </c>
      <c r="AN53" s="225" t="e">
        <f t="shared" si="101"/>
        <v>#N/A</v>
      </c>
      <c r="AO53" s="229" t="e">
        <f>-VLOOKUP($B53,'недельное планирование'!$B:$CA,AO$3,FALSE)</f>
        <v>#N/A</v>
      </c>
      <c r="AP53" s="167" t="e">
        <f t="shared" si="102"/>
        <v>#N/A</v>
      </c>
      <c r="AQ53" s="225" t="e">
        <f t="shared" si="103"/>
        <v>#N/A</v>
      </c>
    </row>
    <row r="54" spans="1:43" ht="24" customHeight="1">
      <c r="A54" s="145" t="s">
        <v>20</v>
      </c>
      <c r="B54" s="242" t="s">
        <v>116</v>
      </c>
      <c r="C54" s="253">
        <v>2.8</v>
      </c>
      <c r="D54" s="253">
        <v>580</v>
      </c>
      <c r="E54" s="229">
        <f>-VLOOKUP($B54,'недельное планирование'!$B:$CA,E$3,FALSE)</f>
        <v>0</v>
      </c>
      <c r="F54" s="167">
        <f t="shared" si="78"/>
        <v>0</v>
      </c>
      <c r="G54" s="225">
        <f t="shared" si="79"/>
        <v>0</v>
      </c>
      <c r="H54" s="229">
        <f>-VLOOKUP($B54,'недельное планирование'!$B:$CA,H$3,FALSE)</f>
        <v>915</v>
      </c>
      <c r="I54" s="167">
        <f t="shared" si="80"/>
        <v>6410.5263157894751</v>
      </c>
      <c r="J54" s="225">
        <f t="shared" si="81"/>
        <v>2289.4736842105267</v>
      </c>
      <c r="K54" s="229">
        <f>-VLOOKUP($B54,'недельное планирование'!$B:$CA,K$3,FALSE)</f>
        <v>839</v>
      </c>
      <c r="L54" s="167">
        <f t="shared" si="82"/>
        <v>5878.0672993960325</v>
      </c>
      <c r="M54" s="225">
        <f t="shared" si="83"/>
        <v>2099.3097497842964</v>
      </c>
      <c r="N54" s="229">
        <f>-VLOOKUP($B54,'недельное планирование'!$B:$CA,N$3,FALSE)</f>
        <v>980</v>
      </c>
      <c r="O54" s="167">
        <f t="shared" si="84"/>
        <v>6865.918895599656</v>
      </c>
      <c r="P54" s="225">
        <f t="shared" si="85"/>
        <v>2452.1138912855913</v>
      </c>
      <c r="Q54" s="229">
        <f>-VLOOKUP($B54,'недельное планирование'!$B:$CA,Q$3,FALSE)</f>
        <v>0</v>
      </c>
      <c r="R54" s="167">
        <f t="shared" si="86"/>
        <v>0</v>
      </c>
      <c r="S54" s="225">
        <f t="shared" si="87"/>
        <v>0</v>
      </c>
      <c r="T54" s="229">
        <f>-VLOOKUP($B54,'недельное планирование'!$B:$CA,T$3,FALSE)</f>
        <v>0</v>
      </c>
      <c r="U54" s="167">
        <f t="shared" si="88"/>
        <v>0</v>
      </c>
      <c r="V54" s="225">
        <f t="shared" si="89"/>
        <v>0</v>
      </c>
      <c r="W54" s="229">
        <f>-VLOOKUP($B54,'недельное планирование'!$B:$CA,W$3,FALSE)</f>
        <v>660</v>
      </c>
      <c r="X54" s="167">
        <f t="shared" si="90"/>
        <v>4623.9861949956858</v>
      </c>
      <c r="Y54" s="225">
        <f t="shared" si="91"/>
        <v>1651.4236410698886</v>
      </c>
      <c r="Z54" s="229">
        <f>-VLOOKUP($B54,'недельное планирование'!$B:$CA,Z$3,FALSE)</f>
        <v>0</v>
      </c>
      <c r="AA54" s="167">
        <f t="shared" si="92"/>
        <v>0</v>
      </c>
      <c r="AB54" s="225">
        <f t="shared" si="93"/>
        <v>0</v>
      </c>
      <c r="AC54" s="229">
        <f>-VLOOKUP($B54,'недельное планирование'!$B:$CA,AC$3,FALSE)</f>
        <v>330</v>
      </c>
      <c r="AD54" s="167">
        <f t="shared" si="94"/>
        <v>2311.9930974978429</v>
      </c>
      <c r="AE54" s="225">
        <f t="shared" si="95"/>
        <v>825.71182053494431</v>
      </c>
      <c r="AF54" s="229">
        <f>-VLOOKUP($B54,'недельное планирование'!$B:$CA,AF$3,FALSE)</f>
        <v>0</v>
      </c>
      <c r="AG54" s="167">
        <f t="shared" si="96"/>
        <v>0</v>
      </c>
      <c r="AH54" s="225">
        <f t="shared" si="97"/>
        <v>0</v>
      </c>
      <c r="AI54" s="229" t="e">
        <f>-VLOOKUP($B54,'недельное планирование'!$B:$CA,AI$3,FALSE)</f>
        <v>#N/A</v>
      </c>
      <c r="AJ54" s="167" t="e">
        <f t="shared" si="98"/>
        <v>#N/A</v>
      </c>
      <c r="AK54" s="225" t="e">
        <f t="shared" si="99"/>
        <v>#N/A</v>
      </c>
      <c r="AL54" s="229" t="e">
        <f>-VLOOKUP($B54,'недельное планирование'!$B:$CA,AL$3,FALSE)</f>
        <v>#N/A</v>
      </c>
      <c r="AM54" s="167" t="e">
        <f t="shared" si="100"/>
        <v>#N/A</v>
      </c>
      <c r="AN54" s="225" t="e">
        <f t="shared" si="101"/>
        <v>#N/A</v>
      </c>
      <c r="AO54" s="229" t="e">
        <f>-VLOOKUP($B54,'недельное планирование'!$B:$CA,AO$3,FALSE)</f>
        <v>#N/A</v>
      </c>
      <c r="AP54" s="167" t="e">
        <f t="shared" si="102"/>
        <v>#N/A</v>
      </c>
      <c r="AQ54" s="225" t="e">
        <f t="shared" si="103"/>
        <v>#N/A</v>
      </c>
    </row>
    <row r="55" spans="1:43" ht="24" customHeight="1">
      <c r="A55" s="145" t="s">
        <v>20</v>
      </c>
      <c r="B55" s="242" t="s">
        <v>161</v>
      </c>
      <c r="C55" s="253">
        <v>2.8</v>
      </c>
      <c r="D55" s="253">
        <v>580</v>
      </c>
      <c r="E55" s="229">
        <f>-VLOOKUP($B55,'недельное планирование'!$B:$CA,E$3,FALSE)</f>
        <v>336</v>
      </c>
      <c r="F55" s="167">
        <f t="shared" si="78"/>
        <v>2354.0293356341676</v>
      </c>
      <c r="G55" s="225">
        <f t="shared" si="79"/>
        <v>840.72476272648873</v>
      </c>
      <c r="H55" s="229">
        <f>-VLOOKUP($B55,'недельное планирование'!$B:$CA,H$3,FALSE)</f>
        <v>0</v>
      </c>
      <c r="I55" s="167">
        <f t="shared" si="80"/>
        <v>0</v>
      </c>
      <c r="J55" s="225">
        <f t="shared" si="81"/>
        <v>0</v>
      </c>
      <c r="K55" s="229">
        <f>-VLOOKUP($B55,'недельное планирование'!$B:$CA,K$3,FALSE)</f>
        <v>340</v>
      </c>
      <c r="L55" s="167">
        <f t="shared" si="82"/>
        <v>2382.0534943917173</v>
      </c>
      <c r="M55" s="225">
        <f t="shared" si="83"/>
        <v>850.73339085418456</v>
      </c>
      <c r="N55" s="229">
        <f>-VLOOKUP($B55,'недельное планирование'!$B:$CA,N$3,FALSE)</f>
        <v>660</v>
      </c>
      <c r="O55" s="167">
        <f t="shared" si="84"/>
        <v>4623.9861949956858</v>
      </c>
      <c r="P55" s="225">
        <f t="shared" si="85"/>
        <v>1651.4236410698886</v>
      </c>
      <c r="Q55" s="229">
        <f>-VLOOKUP($B55,'недельное планирование'!$B:$CA,Q$3,FALSE)</f>
        <v>0</v>
      </c>
      <c r="R55" s="167">
        <f t="shared" si="86"/>
        <v>0</v>
      </c>
      <c r="S55" s="225">
        <f t="shared" si="87"/>
        <v>0</v>
      </c>
      <c r="T55" s="229">
        <f>-VLOOKUP($B55,'недельное планирование'!$B:$CA,T$3,FALSE)</f>
        <v>0</v>
      </c>
      <c r="U55" s="167">
        <f t="shared" si="88"/>
        <v>0</v>
      </c>
      <c r="V55" s="225">
        <f t="shared" si="89"/>
        <v>0</v>
      </c>
      <c r="W55" s="229">
        <f>-VLOOKUP($B55,'недельное планирование'!$B:$CA,W$3,FALSE)</f>
        <v>330</v>
      </c>
      <c r="X55" s="167">
        <f t="shared" si="90"/>
        <v>2311.9930974978429</v>
      </c>
      <c r="Y55" s="225">
        <f t="shared" si="91"/>
        <v>825.71182053494431</v>
      </c>
      <c r="Z55" s="229">
        <f>-VLOOKUP($B55,'недельное планирование'!$B:$CA,Z$3,FALSE)</f>
        <v>330</v>
      </c>
      <c r="AA55" s="167">
        <f t="shared" si="92"/>
        <v>2311.9930974978429</v>
      </c>
      <c r="AB55" s="225">
        <f t="shared" si="93"/>
        <v>825.71182053494431</v>
      </c>
      <c r="AC55" s="229">
        <f>-VLOOKUP($B55,'недельное планирование'!$B:$CA,AC$3,FALSE)</f>
        <v>0</v>
      </c>
      <c r="AD55" s="167">
        <f t="shared" si="94"/>
        <v>0</v>
      </c>
      <c r="AE55" s="225">
        <f t="shared" si="95"/>
        <v>0</v>
      </c>
      <c r="AF55" s="229">
        <f>-VLOOKUP($B55,'недельное планирование'!$B:$CA,AF$3,FALSE)</f>
        <v>0</v>
      </c>
      <c r="AG55" s="167">
        <f t="shared" si="96"/>
        <v>0</v>
      </c>
      <c r="AH55" s="225">
        <f t="shared" si="97"/>
        <v>0</v>
      </c>
      <c r="AI55" s="229" t="e">
        <f>-VLOOKUP($B55,'недельное планирование'!$B:$CA,AI$3,FALSE)</f>
        <v>#N/A</v>
      </c>
      <c r="AJ55" s="167" t="e">
        <f t="shared" si="98"/>
        <v>#N/A</v>
      </c>
      <c r="AK55" s="225" t="e">
        <f t="shared" si="99"/>
        <v>#N/A</v>
      </c>
      <c r="AL55" s="229" t="e">
        <f>-VLOOKUP($B55,'недельное планирование'!$B:$CA,AL$3,FALSE)</f>
        <v>#N/A</v>
      </c>
      <c r="AM55" s="167" t="e">
        <f t="shared" si="100"/>
        <v>#N/A</v>
      </c>
      <c r="AN55" s="225" t="e">
        <f t="shared" si="101"/>
        <v>#N/A</v>
      </c>
      <c r="AO55" s="229" t="e">
        <f>-VLOOKUP($B55,'недельное планирование'!$B:$CA,AO$3,FALSE)</f>
        <v>#N/A</v>
      </c>
      <c r="AP55" s="167" t="e">
        <f t="shared" si="102"/>
        <v>#N/A</v>
      </c>
      <c r="AQ55" s="225" t="e">
        <f t="shared" si="103"/>
        <v>#N/A</v>
      </c>
    </row>
    <row r="56" spans="1:43" ht="24" customHeight="1">
      <c r="A56" s="145" t="s">
        <v>19</v>
      </c>
      <c r="B56" s="242" t="s">
        <v>136</v>
      </c>
      <c r="C56" s="253">
        <v>2.8</v>
      </c>
      <c r="D56" s="253">
        <v>580</v>
      </c>
      <c r="E56" s="229">
        <f>-VLOOKUP($B56,'недельное планирование'!$B:$CA,E$3,FALSE)</f>
        <v>0</v>
      </c>
      <c r="F56" s="167">
        <f t="shared" si="78"/>
        <v>0</v>
      </c>
      <c r="G56" s="225">
        <f t="shared" si="79"/>
        <v>0</v>
      </c>
      <c r="H56" s="229">
        <f>-VLOOKUP($B56,'недельное планирование'!$B:$CA,H$3,FALSE)</f>
        <v>0</v>
      </c>
      <c r="I56" s="167">
        <f t="shared" si="80"/>
        <v>0</v>
      </c>
      <c r="J56" s="225">
        <f t="shared" si="81"/>
        <v>0</v>
      </c>
      <c r="K56" s="229">
        <f>-VLOOKUP($B56,'недельное планирование'!$B:$CA,K$3,FALSE)</f>
        <v>4</v>
      </c>
      <c r="L56" s="167">
        <f t="shared" si="82"/>
        <v>28.024158757549614</v>
      </c>
      <c r="M56" s="225">
        <f t="shared" si="83"/>
        <v>10.008628127696291</v>
      </c>
      <c r="N56" s="229">
        <f>-VLOOKUP($B56,'недельное планирование'!$B:$CA,N$3,FALSE)</f>
        <v>0</v>
      </c>
      <c r="O56" s="167">
        <f t="shared" si="84"/>
        <v>0</v>
      </c>
      <c r="P56" s="225">
        <f t="shared" si="85"/>
        <v>0</v>
      </c>
      <c r="Q56" s="229">
        <f>-VLOOKUP($B56,'недельное планирование'!$B:$CA,Q$3,FALSE)</f>
        <v>0</v>
      </c>
      <c r="R56" s="167">
        <f t="shared" si="86"/>
        <v>0</v>
      </c>
      <c r="S56" s="225">
        <f t="shared" si="87"/>
        <v>0</v>
      </c>
      <c r="T56" s="229">
        <f>-VLOOKUP($B56,'недельное планирование'!$B:$CA,T$3,FALSE)</f>
        <v>0</v>
      </c>
      <c r="U56" s="167">
        <f t="shared" si="88"/>
        <v>0</v>
      </c>
      <c r="V56" s="225">
        <f t="shared" si="89"/>
        <v>0</v>
      </c>
      <c r="W56" s="229">
        <f>-VLOOKUP($B56,'недельное планирование'!$B:$CA,W$3,FALSE)</f>
        <v>0</v>
      </c>
      <c r="X56" s="167">
        <f t="shared" si="90"/>
        <v>0</v>
      </c>
      <c r="Y56" s="225">
        <f t="shared" si="91"/>
        <v>0</v>
      </c>
      <c r="Z56" s="229">
        <f>-VLOOKUP($B56,'недельное планирование'!$B:$CA,Z$3,FALSE)</f>
        <v>0</v>
      </c>
      <c r="AA56" s="167">
        <f t="shared" si="92"/>
        <v>0</v>
      </c>
      <c r="AB56" s="225">
        <f t="shared" si="93"/>
        <v>0</v>
      </c>
      <c r="AC56" s="229">
        <f>-VLOOKUP($B56,'недельное планирование'!$B:$CA,AC$3,FALSE)</f>
        <v>0</v>
      </c>
      <c r="AD56" s="167">
        <f t="shared" si="94"/>
        <v>0</v>
      </c>
      <c r="AE56" s="225">
        <f t="shared" si="95"/>
        <v>0</v>
      </c>
      <c r="AF56" s="229">
        <f>-VLOOKUP($B56,'недельное планирование'!$B:$CA,AF$3,FALSE)</f>
        <v>0</v>
      </c>
      <c r="AG56" s="167">
        <f t="shared" si="96"/>
        <v>0</v>
      </c>
      <c r="AH56" s="225">
        <f t="shared" si="97"/>
        <v>0</v>
      </c>
      <c r="AI56" s="229" t="e">
        <f>-VLOOKUP($B56,'недельное планирование'!$B:$CA,AI$3,FALSE)</f>
        <v>#N/A</v>
      </c>
      <c r="AJ56" s="167" t="e">
        <f t="shared" si="98"/>
        <v>#N/A</v>
      </c>
      <c r="AK56" s="225" t="e">
        <f t="shared" si="99"/>
        <v>#N/A</v>
      </c>
      <c r="AL56" s="229" t="e">
        <f>-VLOOKUP($B56,'недельное планирование'!$B:$CA,AL$3,FALSE)</f>
        <v>#N/A</v>
      </c>
      <c r="AM56" s="167" t="e">
        <f t="shared" si="100"/>
        <v>#N/A</v>
      </c>
      <c r="AN56" s="225" t="e">
        <f t="shared" si="101"/>
        <v>#N/A</v>
      </c>
      <c r="AO56" s="229" t="e">
        <f>-VLOOKUP($B56,'недельное планирование'!$B:$CA,AO$3,FALSE)</f>
        <v>#N/A</v>
      </c>
      <c r="AP56" s="167" t="e">
        <f t="shared" si="102"/>
        <v>#N/A</v>
      </c>
      <c r="AQ56" s="225" t="e">
        <f t="shared" si="103"/>
        <v>#N/A</v>
      </c>
    </row>
    <row r="57" spans="1:43" ht="24" customHeight="1">
      <c r="A57" s="145" t="s">
        <v>19</v>
      </c>
      <c r="B57" s="242" t="s">
        <v>137</v>
      </c>
      <c r="C57" s="253">
        <v>2.8</v>
      </c>
      <c r="D57" s="253">
        <v>580</v>
      </c>
      <c r="E57" s="229">
        <f>-VLOOKUP($B57,'недельное планирование'!$B:$CA,E$3,FALSE)</f>
        <v>0</v>
      </c>
      <c r="F57" s="167">
        <f t="shared" si="78"/>
        <v>0</v>
      </c>
      <c r="G57" s="225">
        <f t="shared" si="79"/>
        <v>0</v>
      </c>
      <c r="H57" s="229">
        <f>-VLOOKUP($B57,'недельное планирование'!$B:$CA,H$3,FALSE)</f>
        <v>0</v>
      </c>
      <c r="I57" s="167">
        <f t="shared" si="80"/>
        <v>0</v>
      </c>
      <c r="J57" s="225">
        <f t="shared" si="81"/>
        <v>0</v>
      </c>
      <c r="K57" s="229">
        <f>-VLOOKUP($B57,'недельное планирование'!$B:$CA,K$3,FALSE)</f>
        <v>4</v>
      </c>
      <c r="L57" s="167">
        <f t="shared" si="82"/>
        <v>28.024158757549614</v>
      </c>
      <c r="M57" s="225">
        <f t="shared" si="83"/>
        <v>10.008628127696291</v>
      </c>
      <c r="N57" s="229">
        <f>-VLOOKUP($B57,'недельное планирование'!$B:$CA,N$3,FALSE)</f>
        <v>0</v>
      </c>
      <c r="O57" s="167">
        <f t="shared" si="84"/>
        <v>0</v>
      </c>
      <c r="P57" s="225">
        <f t="shared" si="85"/>
        <v>0</v>
      </c>
      <c r="Q57" s="229">
        <f>-VLOOKUP($B57,'недельное планирование'!$B:$CA,Q$3,FALSE)</f>
        <v>0</v>
      </c>
      <c r="R57" s="167">
        <f t="shared" si="86"/>
        <v>0</v>
      </c>
      <c r="S57" s="225">
        <f t="shared" si="87"/>
        <v>0</v>
      </c>
      <c r="T57" s="229">
        <f>-VLOOKUP($B57,'недельное планирование'!$B:$CA,T$3,FALSE)</f>
        <v>0</v>
      </c>
      <c r="U57" s="167">
        <f t="shared" si="88"/>
        <v>0</v>
      </c>
      <c r="V57" s="225">
        <f t="shared" si="89"/>
        <v>0</v>
      </c>
      <c r="W57" s="229">
        <f>-VLOOKUP($B57,'недельное планирование'!$B:$CA,W$3,FALSE)</f>
        <v>0</v>
      </c>
      <c r="X57" s="167">
        <f t="shared" si="90"/>
        <v>0</v>
      </c>
      <c r="Y57" s="225">
        <f t="shared" si="91"/>
        <v>0</v>
      </c>
      <c r="Z57" s="229">
        <f>-VLOOKUP($B57,'недельное планирование'!$B:$CA,Z$3,FALSE)</f>
        <v>0</v>
      </c>
      <c r="AA57" s="167">
        <f t="shared" si="92"/>
        <v>0</v>
      </c>
      <c r="AB57" s="225">
        <f t="shared" si="93"/>
        <v>0</v>
      </c>
      <c r="AC57" s="229">
        <f>-VLOOKUP($B57,'недельное планирование'!$B:$CA,AC$3,FALSE)</f>
        <v>0</v>
      </c>
      <c r="AD57" s="167">
        <f t="shared" si="94"/>
        <v>0</v>
      </c>
      <c r="AE57" s="225">
        <f t="shared" si="95"/>
        <v>0</v>
      </c>
      <c r="AF57" s="229">
        <f>-VLOOKUP($B57,'недельное планирование'!$B:$CA,AF$3,FALSE)</f>
        <v>0</v>
      </c>
      <c r="AG57" s="167">
        <f t="shared" si="96"/>
        <v>0</v>
      </c>
      <c r="AH57" s="225">
        <f t="shared" si="97"/>
        <v>0</v>
      </c>
      <c r="AI57" s="229" t="e">
        <f>-VLOOKUP($B57,'недельное планирование'!$B:$CA,AI$3,FALSE)</f>
        <v>#N/A</v>
      </c>
      <c r="AJ57" s="167" t="e">
        <f t="shared" si="98"/>
        <v>#N/A</v>
      </c>
      <c r="AK57" s="225" t="e">
        <f t="shared" si="99"/>
        <v>#N/A</v>
      </c>
      <c r="AL57" s="229" t="e">
        <f>-VLOOKUP($B57,'недельное планирование'!$B:$CA,AL$3,FALSE)</f>
        <v>#N/A</v>
      </c>
      <c r="AM57" s="167" t="e">
        <f t="shared" si="100"/>
        <v>#N/A</v>
      </c>
      <c r="AN57" s="225" t="e">
        <f t="shared" si="101"/>
        <v>#N/A</v>
      </c>
      <c r="AO57" s="229" t="e">
        <f>-VLOOKUP($B57,'недельное планирование'!$B:$CA,AO$3,FALSE)</f>
        <v>#N/A</v>
      </c>
      <c r="AP57" s="167" t="e">
        <f t="shared" si="102"/>
        <v>#N/A</v>
      </c>
      <c r="AQ57" s="225" t="e">
        <f t="shared" si="103"/>
        <v>#N/A</v>
      </c>
    </row>
    <row r="58" spans="1:43" ht="24" customHeight="1">
      <c r="A58" s="145" t="s">
        <v>19</v>
      </c>
      <c r="B58" s="242" t="s">
        <v>138</v>
      </c>
      <c r="C58" s="253">
        <v>2.8</v>
      </c>
      <c r="D58" s="253">
        <v>580</v>
      </c>
      <c r="E58" s="229">
        <f>-VLOOKUP($B58,'недельное планирование'!$B:$CA,E$3,FALSE)</f>
        <v>0</v>
      </c>
      <c r="F58" s="167">
        <f t="shared" si="78"/>
        <v>0</v>
      </c>
      <c r="G58" s="225">
        <f t="shared" si="79"/>
        <v>0</v>
      </c>
      <c r="H58" s="229">
        <f>-VLOOKUP($B58,'недельное планирование'!$B:$CA,H$3,FALSE)</f>
        <v>0</v>
      </c>
      <c r="I58" s="167">
        <f t="shared" si="80"/>
        <v>0</v>
      </c>
      <c r="J58" s="225">
        <f t="shared" si="81"/>
        <v>0</v>
      </c>
      <c r="K58" s="229">
        <f>-VLOOKUP($B58,'недельное планирование'!$B:$CA,K$3,FALSE)</f>
        <v>0</v>
      </c>
      <c r="L58" s="167">
        <f t="shared" si="82"/>
        <v>0</v>
      </c>
      <c r="M58" s="225">
        <f t="shared" si="83"/>
        <v>0</v>
      </c>
      <c r="N58" s="229">
        <f>-VLOOKUP($B58,'недельное планирование'!$B:$CA,N$3,FALSE)</f>
        <v>0</v>
      </c>
      <c r="O58" s="167">
        <f t="shared" si="84"/>
        <v>0</v>
      </c>
      <c r="P58" s="225">
        <f t="shared" si="85"/>
        <v>0</v>
      </c>
      <c r="Q58" s="229">
        <f>-VLOOKUP($B58,'недельное планирование'!$B:$CA,Q$3,FALSE)</f>
        <v>0</v>
      </c>
      <c r="R58" s="167">
        <f t="shared" si="86"/>
        <v>0</v>
      </c>
      <c r="S58" s="225">
        <f t="shared" si="87"/>
        <v>0</v>
      </c>
      <c r="T58" s="229">
        <f>-VLOOKUP($B58,'недельное планирование'!$B:$CA,T$3,FALSE)</f>
        <v>36</v>
      </c>
      <c r="U58" s="167">
        <f t="shared" si="88"/>
        <v>252.21742881794657</v>
      </c>
      <c r="V58" s="225">
        <f t="shared" si="89"/>
        <v>90.077653149266638</v>
      </c>
      <c r="W58" s="229">
        <f>-VLOOKUP($B58,'недельное планирование'!$B:$CA,W$3,FALSE)</f>
        <v>0</v>
      </c>
      <c r="X58" s="167">
        <f t="shared" si="90"/>
        <v>0</v>
      </c>
      <c r="Y58" s="225">
        <f t="shared" si="91"/>
        <v>0</v>
      </c>
      <c r="Z58" s="229">
        <f>-VLOOKUP($B58,'недельное планирование'!$B:$CA,Z$3,FALSE)</f>
        <v>39</v>
      </c>
      <c r="AA58" s="167">
        <f t="shared" si="92"/>
        <v>273.23554788610869</v>
      </c>
      <c r="AB58" s="225">
        <f t="shared" si="93"/>
        <v>97.584124245038879</v>
      </c>
      <c r="AC58" s="229">
        <f>-VLOOKUP($B58,'недельное планирование'!$B:$CA,AC$3,FALSE)</f>
        <v>0</v>
      </c>
      <c r="AD58" s="167">
        <f t="shared" si="94"/>
        <v>0</v>
      </c>
      <c r="AE58" s="225">
        <f t="shared" si="95"/>
        <v>0</v>
      </c>
      <c r="AF58" s="229">
        <f>-VLOOKUP($B58,'недельное планирование'!$B:$CA,AF$3,FALSE)</f>
        <v>0</v>
      </c>
      <c r="AG58" s="167">
        <f t="shared" si="96"/>
        <v>0</v>
      </c>
      <c r="AH58" s="225">
        <f t="shared" si="97"/>
        <v>0</v>
      </c>
      <c r="AI58" s="229" t="e">
        <f>-VLOOKUP($B58,'недельное планирование'!$B:$CA,AI$3,FALSE)</f>
        <v>#N/A</v>
      </c>
      <c r="AJ58" s="167" t="e">
        <f t="shared" si="98"/>
        <v>#N/A</v>
      </c>
      <c r="AK58" s="225" t="e">
        <f t="shared" si="99"/>
        <v>#N/A</v>
      </c>
      <c r="AL58" s="229" t="e">
        <f>-VLOOKUP($B58,'недельное планирование'!$B:$CA,AL$3,FALSE)</f>
        <v>#N/A</v>
      </c>
      <c r="AM58" s="167" t="e">
        <f t="shared" si="100"/>
        <v>#N/A</v>
      </c>
      <c r="AN58" s="225" t="e">
        <f t="shared" si="101"/>
        <v>#N/A</v>
      </c>
      <c r="AO58" s="229" t="e">
        <f>-VLOOKUP($B58,'недельное планирование'!$B:$CA,AO$3,FALSE)</f>
        <v>#N/A</v>
      </c>
      <c r="AP58" s="167" t="e">
        <f t="shared" si="102"/>
        <v>#N/A</v>
      </c>
      <c r="AQ58" s="225" t="e">
        <f t="shared" si="103"/>
        <v>#N/A</v>
      </c>
    </row>
    <row r="59" spans="1:43" ht="24" customHeight="1">
      <c r="A59" s="145" t="s">
        <v>19</v>
      </c>
      <c r="B59" s="242" t="s">
        <v>148</v>
      </c>
      <c r="C59" s="253">
        <v>2.8</v>
      </c>
      <c r="D59" s="253">
        <v>580</v>
      </c>
      <c r="E59" s="229">
        <f>-VLOOKUP($B59,'недельное планирование'!$B:$CA,E$3,FALSE)</f>
        <v>330</v>
      </c>
      <c r="F59" s="167">
        <f t="shared" si="78"/>
        <v>2311.9930974978429</v>
      </c>
      <c r="G59" s="225">
        <f t="shared" si="79"/>
        <v>825.71182053494431</v>
      </c>
      <c r="H59" s="229">
        <f>-VLOOKUP($B59,'недельное планирование'!$B:$CA,H$3,FALSE)</f>
        <v>0</v>
      </c>
      <c r="I59" s="167">
        <f t="shared" si="80"/>
        <v>0</v>
      </c>
      <c r="J59" s="225">
        <f t="shared" si="81"/>
        <v>0</v>
      </c>
      <c r="K59" s="229">
        <f>-VLOOKUP($B59,'недельное планирование'!$B:$CA,K$3,FALSE)</f>
        <v>0</v>
      </c>
      <c r="L59" s="167">
        <f t="shared" si="82"/>
        <v>0</v>
      </c>
      <c r="M59" s="225">
        <f t="shared" si="83"/>
        <v>0</v>
      </c>
      <c r="N59" s="229">
        <f>-VLOOKUP($B59,'недельное планирование'!$B:$CA,N$3,FALSE)</f>
        <v>330</v>
      </c>
      <c r="O59" s="167">
        <f t="shared" si="84"/>
        <v>2311.9930974978429</v>
      </c>
      <c r="P59" s="225">
        <f t="shared" si="85"/>
        <v>825.71182053494431</v>
      </c>
      <c r="Q59" s="229">
        <f>-VLOOKUP($B59,'недельное планирование'!$B:$CA,Q$3,FALSE)</f>
        <v>0</v>
      </c>
      <c r="R59" s="167">
        <f t="shared" si="86"/>
        <v>0</v>
      </c>
      <c r="S59" s="225">
        <f t="shared" si="87"/>
        <v>0</v>
      </c>
      <c r="T59" s="229">
        <f>-VLOOKUP($B59,'недельное планирование'!$B:$CA,T$3,FALSE)</f>
        <v>65</v>
      </c>
      <c r="U59" s="167">
        <f t="shared" si="88"/>
        <v>455.39257981018125</v>
      </c>
      <c r="V59" s="225">
        <f t="shared" si="89"/>
        <v>162.64020707506472</v>
      </c>
      <c r="W59" s="229">
        <f>-VLOOKUP($B59,'недельное планирование'!$B:$CA,W$3,FALSE)</f>
        <v>0</v>
      </c>
      <c r="X59" s="167">
        <f t="shared" si="90"/>
        <v>0</v>
      </c>
      <c r="Y59" s="225">
        <f t="shared" si="91"/>
        <v>0</v>
      </c>
      <c r="Z59" s="229">
        <f>-VLOOKUP($B59,'недельное планирование'!$B:$CA,Z$3,FALSE)</f>
        <v>330</v>
      </c>
      <c r="AA59" s="167">
        <f t="shared" si="92"/>
        <v>2311.9930974978429</v>
      </c>
      <c r="AB59" s="225">
        <f t="shared" si="93"/>
        <v>825.71182053494431</v>
      </c>
      <c r="AC59" s="229">
        <f>-VLOOKUP($B59,'недельное планирование'!$B:$CA,AC$3,FALSE)</f>
        <v>0</v>
      </c>
      <c r="AD59" s="167">
        <f t="shared" si="94"/>
        <v>0</v>
      </c>
      <c r="AE59" s="225">
        <f t="shared" si="95"/>
        <v>0</v>
      </c>
      <c r="AF59" s="229">
        <f>-VLOOKUP($B59,'недельное планирование'!$B:$CA,AF$3,FALSE)</f>
        <v>0</v>
      </c>
      <c r="AG59" s="167">
        <f t="shared" si="96"/>
        <v>0</v>
      </c>
      <c r="AH59" s="225">
        <f t="shared" si="97"/>
        <v>0</v>
      </c>
      <c r="AI59" s="229" t="e">
        <f>-VLOOKUP($B59,'недельное планирование'!$B:$CA,AI$3,FALSE)</f>
        <v>#N/A</v>
      </c>
      <c r="AJ59" s="167" t="e">
        <f t="shared" si="98"/>
        <v>#N/A</v>
      </c>
      <c r="AK59" s="225" t="e">
        <f t="shared" si="99"/>
        <v>#N/A</v>
      </c>
      <c r="AL59" s="229" t="e">
        <f>-VLOOKUP($B59,'недельное планирование'!$B:$CA,AL$3,FALSE)</f>
        <v>#N/A</v>
      </c>
      <c r="AM59" s="167" t="e">
        <f t="shared" si="100"/>
        <v>#N/A</v>
      </c>
      <c r="AN59" s="225" t="e">
        <f t="shared" si="101"/>
        <v>#N/A</v>
      </c>
      <c r="AO59" s="229" t="e">
        <f>-VLOOKUP($B59,'недельное планирование'!$B:$CA,AO$3,FALSE)</f>
        <v>#N/A</v>
      </c>
      <c r="AP59" s="167" t="e">
        <f t="shared" si="102"/>
        <v>#N/A</v>
      </c>
      <c r="AQ59" s="225" t="e">
        <f t="shared" si="103"/>
        <v>#N/A</v>
      </c>
    </row>
    <row r="60" spans="1:43" ht="24" customHeight="1">
      <c r="A60" s="145" t="s">
        <v>20</v>
      </c>
      <c r="B60" s="242" t="s">
        <v>180</v>
      </c>
      <c r="C60" s="253">
        <v>2.8</v>
      </c>
      <c r="D60" s="253">
        <v>580</v>
      </c>
      <c r="E60" s="229">
        <f>-VLOOKUP($B60,'недельное планирование'!$B:$CA,E$3,FALSE)</f>
        <v>0</v>
      </c>
      <c r="F60" s="167">
        <f t="shared" si="78"/>
        <v>0</v>
      </c>
      <c r="G60" s="225">
        <f t="shared" si="79"/>
        <v>0</v>
      </c>
      <c r="H60" s="229">
        <f>-VLOOKUP($B60,'недельное планирование'!$B:$CA,H$3,FALSE)</f>
        <v>405</v>
      </c>
      <c r="I60" s="167">
        <f t="shared" si="80"/>
        <v>2837.4460742018987</v>
      </c>
      <c r="J60" s="225">
        <f t="shared" si="81"/>
        <v>1013.3735979292496</v>
      </c>
      <c r="K60" s="229">
        <f>-VLOOKUP($B60,'недельное планирование'!$B:$CA,K$3,FALSE)</f>
        <v>0</v>
      </c>
      <c r="L60" s="167">
        <f t="shared" si="82"/>
        <v>0</v>
      </c>
      <c r="M60" s="225">
        <f t="shared" si="83"/>
        <v>0</v>
      </c>
      <c r="N60" s="229">
        <f>-VLOOKUP($B60,'недельное планирование'!$B:$CA,N$3,FALSE)</f>
        <v>0</v>
      </c>
      <c r="O60" s="167">
        <f t="shared" si="84"/>
        <v>0</v>
      </c>
      <c r="P60" s="225">
        <f t="shared" si="85"/>
        <v>0</v>
      </c>
      <c r="Q60" s="229">
        <f>-VLOOKUP($B60,'недельное планирование'!$B:$CA,Q$3,FALSE)</f>
        <v>0</v>
      </c>
      <c r="R60" s="167">
        <f t="shared" si="86"/>
        <v>0</v>
      </c>
      <c r="S60" s="225">
        <f t="shared" si="87"/>
        <v>0</v>
      </c>
      <c r="T60" s="229">
        <f>-VLOOKUP($B60,'недельное планирование'!$B:$CA,T$3,FALSE)</f>
        <v>30</v>
      </c>
      <c r="U60" s="167">
        <f t="shared" si="88"/>
        <v>210.1811906816221</v>
      </c>
      <c r="V60" s="225">
        <f t="shared" si="89"/>
        <v>75.064710957722212</v>
      </c>
      <c r="W60" s="229">
        <f>-VLOOKUP($B60,'недельное планирование'!$B:$CA,W$3,FALSE)</f>
        <v>0</v>
      </c>
      <c r="X60" s="167">
        <f t="shared" si="90"/>
        <v>0</v>
      </c>
      <c r="Y60" s="225">
        <f t="shared" si="91"/>
        <v>0</v>
      </c>
      <c r="Z60" s="229">
        <f>-VLOOKUP($B60,'недельное планирование'!$B:$CA,Z$3,FALSE)</f>
        <v>0</v>
      </c>
      <c r="AA60" s="167">
        <f t="shared" si="92"/>
        <v>0</v>
      </c>
      <c r="AB60" s="225">
        <f t="shared" si="93"/>
        <v>0</v>
      </c>
      <c r="AC60" s="229">
        <f>-VLOOKUP($B60,'недельное планирование'!$B:$CA,AC$3,FALSE)</f>
        <v>330</v>
      </c>
      <c r="AD60" s="167">
        <f t="shared" si="94"/>
        <v>2311.9930974978429</v>
      </c>
      <c r="AE60" s="225">
        <f t="shared" si="95"/>
        <v>825.71182053494431</v>
      </c>
      <c r="AF60" s="229">
        <f>-VLOOKUP($B60,'недельное планирование'!$B:$CA,AF$3,FALSE)</f>
        <v>0</v>
      </c>
      <c r="AG60" s="167">
        <f t="shared" si="96"/>
        <v>0</v>
      </c>
      <c r="AH60" s="225">
        <f t="shared" si="97"/>
        <v>0</v>
      </c>
      <c r="AI60" s="229" t="e">
        <f>-VLOOKUP($B60,'недельное планирование'!$B:$CA,AI$3,FALSE)</f>
        <v>#N/A</v>
      </c>
      <c r="AJ60" s="167" t="e">
        <f t="shared" si="98"/>
        <v>#N/A</v>
      </c>
      <c r="AK60" s="225" t="e">
        <f t="shared" si="99"/>
        <v>#N/A</v>
      </c>
      <c r="AL60" s="229" t="e">
        <f>-VLOOKUP($B60,'недельное планирование'!$B:$CA,AL$3,FALSE)</f>
        <v>#N/A</v>
      </c>
      <c r="AM60" s="167" t="e">
        <f t="shared" si="100"/>
        <v>#N/A</v>
      </c>
      <c r="AN60" s="225" t="e">
        <f t="shared" si="101"/>
        <v>#N/A</v>
      </c>
      <c r="AO60" s="229" t="e">
        <f>-VLOOKUP($B60,'недельное планирование'!$B:$CA,AO$3,FALSE)</f>
        <v>#N/A</v>
      </c>
      <c r="AP60" s="167" t="e">
        <f t="shared" si="102"/>
        <v>#N/A</v>
      </c>
      <c r="AQ60" s="225" t="e">
        <f t="shared" si="103"/>
        <v>#N/A</v>
      </c>
    </row>
    <row r="61" spans="1:43" ht="24" customHeight="1">
      <c r="A61" s="145" t="s">
        <v>175</v>
      </c>
      <c r="B61" s="242" t="s">
        <v>176</v>
      </c>
      <c r="C61" s="253">
        <v>2.8</v>
      </c>
      <c r="D61" s="253">
        <v>580</v>
      </c>
      <c r="E61" s="229">
        <f>-VLOOKUP($B61,'недельное планирование'!$B:$CA,E$3,FALSE)</f>
        <v>0</v>
      </c>
      <c r="F61" s="167">
        <f t="shared" si="78"/>
        <v>0</v>
      </c>
      <c r="G61" s="225">
        <f t="shared" si="79"/>
        <v>0</v>
      </c>
      <c r="H61" s="229">
        <f>-VLOOKUP($B61,'недельное планирование'!$B:$CA,H$3,FALSE)</f>
        <v>0</v>
      </c>
      <c r="I61" s="167">
        <f t="shared" si="80"/>
        <v>0</v>
      </c>
      <c r="J61" s="225">
        <f t="shared" si="81"/>
        <v>0</v>
      </c>
      <c r="K61" s="229">
        <f>-VLOOKUP($B61,'недельное планирование'!$B:$CA,K$3,FALSE)</f>
        <v>200</v>
      </c>
      <c r="L61" s="167">
        <f t="shared" si="82"/>
        <v>1401.2079378774811</v>
      </c>
      <c r="M61" s="225">
        <f t="shared" si="83"/>
        <v>500.43140638481441</v>
      </c>
      <c r="N61" s="229">
        <f>-VLOOKUP($B61,'недельное планирование'!$B:$CA,N$3,FALSE)</f>
        <v>0</v>
      </c>
      <c r="O61" s="167">
        <f t="shared" si="84"/>
        <v>0</v>
      </c>
      <c r="P61" s="225">
        <f t="shared" si="85"/>
        <v>0</v>
      </c>
      <c r="Q61" s="229">
        <f>-VLOOKUP($B61,'недельное планирование'!$B:$CA,Q$3,FALSE)</f>
        <v>0</v>
      </c>
      <c r="R61" s="167">
        <f t="shared" si="86"/>
        <v>0</v>
      </c>
      <c r="S61" s="225">
        <f t="shared" si="87"/>
        <v>0</v>
      </c>
      <c r="T61" s="229">
        <f>-VLOOKUP($B61,'недельное планирование'!$B:$CA,T$3,FALSE)</f>
        <v>220</v>
      </c>
      <c r="U61" s="167">
        <f t="shared" si="88"/>
        <v>1541.3287316652286</v>
      </c>
      <c r="V61" s="225">
        <f t="shared" si="89"/>
        <v>550.47454702329605</v>
      </c>
      <c r="W61" s="229">
        <f>-VLOOKUP($B61,'недельное планирование'!$B:$CA,W$3,FALSE)</f>
        <v>0</v>
      </c>
      <c r="X61" s="167">
        <f t="shared" si="90"/>
        <v>0</v>
      </c>
      <c r="Y61" s="225">
        <f t="shared" si="91"/>
        <v>0</v>
      </c>
      <c r="Z61" s="229">
        <f>-VLOOKUP($B61,'недельное планирование'!$B:$CA,Z$3,FALSE)</f>
        <v>0</v>
      </c>
      <c r="AA61" s="167">
        <f t="shared" si="92"/>
        <v>0</v>
      </c>
      <c r="AB61" s="225">
        <f t="shared" si="93"/>
        <v>0</v>
      </c>
      <c r="AC61" s="229">
        <f>-VLOOKUP($B61,'недельное планирование'!$B:$CA,AC$3,FALSE)</f>
        <v>330</v>
      </c>
      <c r="AD61" s="167">
        <f t="shared" si="94"/>
        <v>2311.9930974978429</v>
      </c>
      <c r="AE61" s="225">
        <f t="shared" si="95"/>
        <v>825.71182053494431</v>
      </c>
      <c r="AF61" s="229">
        <f>-VLOOKUP($B61,'недельное планирование'!$B:$CA,AF$3,FALSE)</f>
        <v>0</v>
      </c>
      <c r="AG61" s="167">
        <f t="shared" si="96"/>
        <v>0</v>
      </c>
      <c r="AH61" s="225">
        <f t="shared" si="97"/>
        <v>0</v>
      </c>
      <c r="AI61" s="229">
        <f>-VLOOKUP($B61,'недельное планирование'!$B:$CA,AI$3,FALSE)</f>
        <v>1435.187000000001</v>
      </c>
      <c r="AJ61" s="167">
        <f t="shared" si="98"/>
        <v>10054.977083692847</v>
      </c>
      <c r="AK61" s="225">
        <f t="shared" si="99"/>
        <v>3591.0632441760172</v>
      </c>
      <c r="AL61" s="229">
        <f>-VLOOKUP($B61,'недельное планирование'!$B:$CA,AL$3,FALSE)</f>
        <v>1435.187000000001</v>
      </c>
      <c r="AM61" s="167">
        <f t="shared" si="100"/>
        <v>10054.977083692847</v>
      </c>
      <c r="AN61" s="225">
        <f t="shared" si="101"/>
        <v>3591.0632441760172</v>
      </c>
      <c r="AO61" s="229">
        <f>-VLOOKUP($B61,'недельное планирование'!$B:$CA,AO$3,FALSE)</f>
        <v>1435.187000000001</v>
      </c>
      <c r="AP61" s="167">
        <f t="shared" si="102"/>
        <v>10054.977083692847</v>
      </c>
      <c r="AQ61" s="225">
        <f t="shared" si="103"/>
        <v>3591.0632441760172</v>
      </c>
    </row>
    <row r="62" spans="1:43" ht="24" customHeight="1">
      <c r="A62" s="145"/>
      <c r="B62" s="242"/>
      <c r="C62" s="253"/>
      <c r="D62" s="253"/>
      <c r="E62" s="229"/>
      <c r="F62" s="167"/>
      <c r="G62" s="225"/>
      <c r="H62" s="229"/>
      <c r="I62" s="167"/>
      <c r="J62" s="225"/>
      <c r="K62" s="229"/>
      <c r="L62" s="167"/>
      <c r="M62" s="225"/>
      <c r="N62" s="229"/>
      <c r="O62" s="167"/>
      <c r="P62" s="225"/>
      <c r="Q62" s="229"/>
      <c r="R62" s="167"/>
      <c r="S62" s="225"/>
      <c r="T62" s="229"/>
      <c r="U62" s="167"/>
      <c r="V62" s="225"/>
      <c r="W62" s="229"/>
      <c r="X62" s="167"/>
      <c r="Y62" s="225"/>
      <c r="Z62" s="229"/>
      <c r="AA62" s="167"/>
      <c r="AB62" s="225"/>
      <c r="AC62" s="229"/>
      <c r="AD62" s="167"/>
      <c r="AE62" s="225"/>
      <c r="AF62" s="229"/>
      <c r="AG62" s="167"/>
      <c r="AH62" s="225"/>
      <c r="AI62" s="229"/>
      <c r="AJ62" s="167"/>
      <c r="AK62" s="225"/>
      <c r="AL62" s="229"/>
      <c r="AM62" s="167"/>
      <c r="AN62" s="225"/>
      <c r="AO62" s="229"/>
      <c r="AP62" s="167"/>
      <c r="AQ62" s="225"/>
    </row>
    <row r="63" spans="1:43" s="224" customFormat="1" ht="24" customHeight="1">
      <c r="C63" s="252"/>
      <c r="D63" s="252"/>
      <c r="E63" s="227"/>
      <c r="F63" s="220"/>
      <c r="G63" s="220"/>
      <c r="H63" s="227"/>
      <c r="I63" s="220"/>
      <c r="J63" s="220"/>
      <c r="K63" s="227"/>
      <c r="L63" s="220"/>
      <c r="M63" s="220"/>
      <c r="N63" s="227"/>
      <c r="O63" s="220"/>
      <c r="P63" s="220"/>
      <c r="Q63" s="227"/>
      <c r="R63" s="220"/>
      <c r="S63" s="220"/>
      <c r="T63" s="227"/>
      <c r="U63" s="220"/>
      <c r="V63" s="220"/>
      <c r="W63" s="227"/>
      <c r="X63" s="220"/>
      <c r="Y63" s="220"/>
      <c r="Z63" s="227"/>
      <c r="AA63" s="220"/>
      <c r="AB63" s="220"/>
      <c r="AC63" s="227"/>
      <c r="AD63" s="220"/>
      <c r="AE63" s="220"/>
      <c r="AF63" s="227"/>
      <c r="AG63" s="220"/>
      <c r="AH63" s="220"/>
      <c r="AI63" s="227"/>
      <c r="AJ63" s="220"/>
      <c r="AK63" s="220"/>
      <c r="AL63" s="227"/>
      <c r="AM63" s="220"/>
      <c r="AN63" s="220"/>
      <c r="AO63" s="227"/>
      <c r="AP63" s="220"/>
      <c r="AQ63" s="220"/>
    </row>
    <row r="64" spans="1:43" ht="24" customHeight="1">
      <c r="A64" s="148" t="s">
        <v>19</v>
      </c>
      <c r="B64" s="148" t="s">
        <v>108</v>
      </c>
      <c r="C64" s="253">
        <v>3.4</v>
      </c>
      <c r="D64" s="253">
        <v>652</v>
      </c>
      <c r="E64" s="229">
        <f>-VLOOKUP($B64,'недельное планирование'!$B:$CA,E$3,FALSE)</f>
        <v>0</v>
      </c>
      <c r="F64" s="167">
        <f>$D64*100/($C64+$C$3)*E64/1000*$C64/$C$2</f>
        <v>0</v>
      </c>
      <c r="G64" s="225">
        <f>$D64*100/($C64+$C$3)*E64/1000-F64</f>
        <v>0</v>
      </c>
      <c r="H64" s="229">
        <f>-VLOOKUP($B64,'недельное планирование'!$B:$CA,H$3,FALSE)</f>
        <v>0</v>
      </c>
      <c r="I64" s="167">
        <f>$D64*100/($C64+$C$3)*H64/1000*$C64/$C$2</f>
        <v>0</v>
      </c>
      <c r="J64" s="225">
        <f>$D64*100/($C64+$C$3)*H64/1000-I64</f>
        <v>0</v>
      </c>
      <c r="K64" s="229">
        <f>-VLOOKUP($B64,'недельное планирование'!$B:$CA,K$3,FALSE)</f>
        <v>0</v>
      </c>
      <c r="L64" s="167">
        <f>$D64*100/($C64+$C$3)*K64/1000*$C64/$C$2</f>
        <v>0</v>
      </c>
      <c r="M64" s="225">
        <f>$D64*100/($C64+$C$3)*K64/1000-L64</f>
        <v>0</v>
      </c>
      <c r="N64" s="229">
        <f>-VLOOKUP($B64,'недельное планирование'!$B:$CA,N$3,FALSE)</f>
        <v>0</v>
      </c>
      <c r="O64" s="167">
        <f>$D64*100/($C64+$C$3)*N64/1000*$C64/$C$2</f>
        <v>0</v>
      </c>
      <c r="P64" s="225">
        <f>$D64*100/($C64+$C$3)*N64/1000-O64</f>
        <v>0</v>
      </c>
      <c r="Q64" s="229">
        <f>-VLOOKUP($B64,'недельное планирование'!$B:$CA,Q$3,FALSE)</f>
        <v>0</v>
      </c>
      <c r="R64" s="167">
        <f>$D64*100/($C64+$C$3)*Q64/1000*$C64/$C$2</f>
        <v>0</v>
      </c>
      <c r="S64" s="225">
        <f>$D64*100/($C64+$C$3)*Q64/1000-R64</f>
        <v>0</v>
      </c>
      <c r="T64" s="229">
        <f>-VLOOKUP($B64,'недельное планирование'!$B:$CA,T$3,FALSE)</f>
        <v>0</v>
      </c>
      <c r="U64" s="167">
        <f>$D64*100/($C64+$C$3)*T64/1000*$C64/$C$2</f>
        <v>0</v>
      </c>
      <c r="V64" s="225">
        <f>$D64*100/($C64+$C$3)*T64/1000-U64</f>
        <v>0</v>
      </c>
      <c r="W64" s="229">
        <f>-VLOOKUP($B64,'недельное планирование'!$B:$CA,W$3,FALSE)</f>
        <v>0</v>
      </c>
      <c r="X64" s="167">
        <f>$D64*100/($C64+$C$3)*W64/1000*$C64/$C$2</f>
        <v>0</v>
      </c>
      <c r="Y64" s="225">
        <f>$D64*100/($C64+$C$3)*W64/1000-X64</f>
        <v>0</v>
      </c>
      <c r="Z64" s="229">
        <f>-VLOOKUP($B64,'недельное планирование'!$B:$CA,Z$3,FALSE)</f>
        <v>0</v>
      </c>
      <c r="AA64" s="167">
        <f>$D64*100/($C64+$C$3)*Z64/1000*$C64/$C$2</f>
        <v>0</v>
      </c>
      <c r="AB64" s="225">
        <f>$D64*100/($C64+$C$3)*Z64/1000-AA64</f>
        <v>0</v>
      </c>
      <c r="AC64" s="229">
        <f>-VLOOKUP($B64,'недельное планирование'!$B:$CA,AC$3,FALSE)</f>
        <v>0</v>
      </c>
      <c r="AD64" s="167">
        <f>$D64*100/($C64+$C$3)*AC64/1000*$C64/$C$2</f>
        <v>0</v>
      </c>
      <c r="AE64" s="225">
        <f>$D64*100/($C64+$C$3)*AC64/1000-AD64</f>
        <v>0</v>
      </c>
      <c r="AF64" s="229">
        <f>-VLOOKUP($B64,'недельное планирование'!$B:$CA,AF$3,FALSE)</f>
        <v>0</v>
      </c>
      <c r="AG64" s="167">
        <f>$D64*100/($C64+$C$3)*AF64/1000*$C64/$C$2</f>
        <v>0</v>
      </c>
      <c r="AH64" s="225">
        <f>$D64*100/($C64+$C$3)*AF64/1000-AG64</f>
        <v>0</v>
      </c>
      <c r="AI64" s="229" t="e">
        <f>-VLOOKUP($B64,'недельное планирование'!$B:$CA,AI$3,FALSE)</f>
        <v>#N/A</v>
      </c>
      <c r="AJ64" s="167" t="e">
        <f>$D64*100/($C64+$C$3)*AI64/1000*$C64/$C$2</f>
        <v>#N/A</v>
      </c>
      <c r="AK64" s="225" t="e">
        <f>$D64*100/($C64+$C$3)*AI64/1000-AJ64</f>
        <v>#N/A</v>
      </c>
      <c r="AL64" s="229" t="e">
        <f>-VLOOKUP($B64,'недельное планирование'!$B:$CA,AL$3,FALSE)</f>
        <v>#N/A</v>
      </c>
      <c r="AM64" s="167" t="e">
        <f>$D64*100/($C64+$C$3)*AL64/1000*$C64/$C$2</f>
        <v>#N/A</v>
      </c>
      <c r="AN64" s="225" t="e">
        <f>$D64*100/($C64+$C$3)*AL64/1000-AM64</f>
        <v>#N/A</v>
      </c>
      <c r="AO64" s="229" t="e">
        <f>-VLOOKUP($B64,'недельное планирование'!$B:$CA,AO$3,FALSE)</f>
        <v>#N/A</v>
      </c>
      <c r="AP64" s="167" t="e">
        <f>$D64*100/($C64+$C$3)*AO64/1000*$C64/$C$2</f>
        <v>#N/A</v>
      </c>
      <c r="AQ64" s="225" t="e">
        <f>$D64*100/($C64+$C$3)*AO64/1000-AP64</f>
        <v>#N/A</v>
      </c>
    </row>
    <row r="65" spans="1:43" ht="24" customHeight="1">
      <c r="A65" s="148"/>
      <c r="B65" s="148"/>
      <c r="C65" s="253"/>
      <c r="D65" s="253"/>
      <c r="E65" s="229"/>
      <c r="F65" s="167"/>
      <c r="G65" s="225"/>
      <c r="H65" s="229"/>
      <c r="I65" s="167"/>
      <c r="J65" s="225"/>
      <c r="K65" s="229"/>
      <c r="L65" s="167"/>
      <c r="M65" s="225"/>
      <c r="N65" s="229"/>
      <c r="O65" s="167"/>
      <c r="P65" s="225"/>
      <c r="Q65" s="229"/>
      <c r="R65" s="167"/>
      <c r="S65" s="225"/>
      <c r="T65" s="229"/>
      <c r="U65" s="167"/>
      <c r="V65" s="225"/>
      <c r="W65" s="229"/>
      <c r="X65" s="167"/>
      <c r="Y65" s="225"/>
      <c r="Z65" s="229"/>
      <c r="AA65" s="167"/>
      <c r="AB65" s="225"/>
      <c r="AC65" s="229"/>
      <c r="AD65" s="167"/>
      <c r="AE65" s="225"/>
      <c r="AF65" s="229"/>
      <c r="AG65" s="167"/>
      <c r="AH65" s="225"/>
      <c r="AI65" s="229"/>
      <c r="AJ65" s="167"/>
      <c r="AK65" s="225"/>
      <c r="AL65" s="229"/>
      <c r="AM65" s="167"/>
      <c r="AN65" s="225"/>
      <c r="AO65" s="229"/>
      <c r="AP65" s="167"/>
      <c r="AQ65" s="225"/>
    </row>
    <row r="66" spans="1:43" s="224" customFormat="1" ht="24" customHeight="1">
      <c r="C66" s="252"/>
      <c r="D66" s="252"/>
      <c r="E66" s="227"/>
      <c r="F66" s="220"/>
      <c r="G66" s="220"/>
      <c r="H66" s="227"/>
      <c r="I66" s="220"/>
      <c r="J66" s="220"/>
      <c r="K66" s="227"/>
      <c r="L66" s="220"/>
      <c r="M66" s="220"/>
      <c r="N66" s="227"/>
      <c r="O66" s="220"/>
      <c r="P66" s="220"/>
      <c r="Q66" s="227"/>
      <c r="R66" s="220"/>
      <c r="S66" s="220"/>
      <c r="T66" s="227"/>
      <c r="U66" s="220"/>
      <c r="V66" s="220"/>
      <c r="W66" s="227"/>
      <c r="X66" s="220"/>
      <c r="Y66" s="220"/>
      <c r="Z66" s="227"/>
      <c r="AA66" s="220"/>
      <c r="AB66" s="220"/>
      <c r="AC66" s="227"/>
      <c r="AD66" s="220"/>
      <c r="AE66" s="220"/>
      <c r="AF66" s="227"/>
      <c r="AG66" s="220"/>
      <c r="AH66" s="220"/>
      <c r="AI66" s="227"/>
      <c r="AJ66" s="220"/>
      <c r="AK66" s="220"/>
      <c r="AL66" s="227"/>
      <c r="AM66" s="220"/>
      <c r="AN66" s="220"/>
      <c r="AO66" s="227"/>
      <c r="AP66" s="220"/>
      <c r="AQ66" s="220"/>
    </row>
    <row r="67" spans="1:43" ht="24" customHeight="1">
      <c r="A67" s="243" t="s">
        <v>46</v>
      </c>
      <c r="B67" s="241" t="s">
        <v>121</v>
      </c>
      <c r="C67" s="253">
        <v>4</v>
      </c>
      <c r="D67" s="253">
        <v>419</v>
      </c>
      <c r="E67" s="229">
        <f>-VLOOKUP($B67,'недельное планирование'!$B:$CA,E$3,FALSE)</f>
        <v>0</v>
      </c>
      <c r="F67" s="167">
        <f t="shared" ref="F67:F79" si="104">$D67*100/($C67+$C$3)*E67/1000*$C67/$C$2</f>
        <v>0</v>
      </c>
      <c r="G67" s="225">
        <f t="shared" ref="G67:G79" si="105">$D67*100/($C67+$C$3)*E67/1000-F67</f>
        <v>0</v>
      </c>
      <c r="H67" s="229">
        <f>-VLOOKUP($B67,'недельное планирование'!$B:$CA,H$3,FALSE)</f>
        <v>0</v>
      </c>
      <c r="I67" s="167">
        <f t="shared" ref="I67:I79" si="106">$D67*100/($C67+$C$3)*H67/1000*$C67/$C$2</f>
        <v>0</v>
      </c>
      <c r="J67" s="225">
        <f t="shared" ref="J67:J79" si="107">$D67*100/($C67+$C$3)*H67/1000-I67</f>
        <v>0</v>
      </c>
      <c r="K67" s="229">
        <f>-VLOOKUP($B67,'недельное планирование'!$B:$CA,K$3,FALSE)</f>
        <v>384</v>
      </c>
      <c r="L67" s="167">
        <f t="shared" ref="L67:L79" si="108">$D67*100/($C67+$C$3)*K67/1000*$C67/$C$2</f>
        <v>2320.0576784426821</v>
      </c>
      <c r="M67" s="225">
        <f t="shared" ref="M67:M79" si="109">$D67*100/($C67+$C$3)*K67/1000-L67</f>
        <v>-116.00288392213406</v>
      </c>
      <c r="N67" s="229">
        <f>-VLOOKUP($B67,'недельное планирование'!$B:$CA,N$3,FALSE)</f>
        <v>400</v>
      </c>
      <c r="O67" s="167">
        <f t="shared" ref="O67:O79" si="110">$D67*100/($C67+$C$3)*N67/1000*$C67/$C$2</f>
        <v>2416.7267483777941</v>
      </c>
      <c r="P67" s="225">
        <f t="shared" ref="P67:P79" si="111">$D67*100/($C67+$C$3)*N67/1000-O67</f>
        <v>-120.8363374188898</v>
      </c>
      <c r="Q67" s="229">
        <f>-VLOOKUP($B67,'недельное планирование'!$B:$CA,Q$3,FALSE)</f>
        <v>0</v>
      </c>
      <c r="R67" s="167">
        <f t="shared" ref="R67:R79" si="112">$D67*100/($C67+$C$3)*Q67/1000*$C67/$C$2</f>
        <v>0</v>
      </c>
      <c r="S67" s="225">
        <f t="shared" ref="S67:S79" si="113">$D67*100/($C67+$C$3)*Q67/1000-R67</f>
        <v>0</v>
      </c>
      <c r="T67" s="229">
        <f>-VLOOKUP($B67,'недельное планирование'!$B:$CA,T$3,FALSE)</f>
        <v>0</v>
      </c>
      <c r="U67" s="167">
        <f t="shared" ref="U67:U79" si="114">$D67*100/($C67+$C$3)*T67/1000*$C67/$C$2</f>
        <v>0</v>
      </c>
      <c r="V67" s="225">
        <f t="shared" ref="V67:V79" si="115">$D67*100/($C67+$C$3)*T67/1000-U67</f>
        <v>0</v>
      </c>
      <c r="W67" s="229">
        <f>-VLOOKUP($B67,'недельное планирование'!$B:$CA,W$3,FALSE)</f>
        <v>0</v>
      </c>
      <c r="X67" s="167">
        <f t="shared" ref="X67:X79" si="116">$D67*100/($C67+$C$3)*W67/1000*$C67/$C$2</f>
        <v>0</v>
      </c>
      <c r="Y67" s="225">
        <f t="shared" ref="Y67:Y79" si="117">$D67*100/($C67+$C$3)*W67/1000-X67</f>
        <v>0</v>
      </c>
      <c r="Z67" s="229">
        <f>-VLOOKUP($B67,'недельное планирование'!$B:$CA,Z$3,FALSE)</f>
        <v>150</v>
      </c>
      <c r="AA67" s="167">
        <f t="shared" ref="AA67:AA79" si="118">$D67*100/($C67+$C$3)*Z67/1000*$C67/$C$2</f>
        <v>906.2725306416728</v>
      </c>
      <c r="AB67" s="225">
        <f t="shared" ref="AB67:AB79" si="119">$D67*100/($C67+$C$3)*Z67/1000-AA67</f>
        <v>-45.313626532083731</v>
      </c>
      <c r="AC67" s="229">
        <f>-VLOOKUP($B67,'недельное планирование'!$B:$CA,AC$3,FALSE)</f>
        <v>0</v>
      </c>
      <c r="AD67" s="167">
        <f t="shared" ref="AD67:AD79" si="120">$D67*100/($C67+$C$3)*AC67/1000*$C67/$C$2</f>
        <v>0</v>
      </c>
      <c r="AE67" s="225">
        <f t="shared" ref="AE67:AE79" si="121">$D67*100/($C67+$C$3)*AC67/1000-AD67</f>
        <v>0</v>
      </c>
      <c r="AF67" s="229">
        <f>-VLOOKUP($B67,'недельное планирование'!$B:$CA,AF$3,FALSE)</f>
        <v>1000</v>
      </c>
      <c r="AG67" s="167">
        <f t="shared" ref="AG67:AG79" si="122">$D67*100/($C67+$C$3)*AF67/1000*$C67/$C$2</f>
        <v>6041.8168709444853</v>
      </c>
      <c r="AH67" s="225">
        <f t="shared" ref="AH67:AH79" si="123">$D67*100/($C67+$C$3)*AF67/1000-AG67</f>
        <v>-302.09084354722472</v>
      </c>
      <c r="AI67" s="229" t="e">
        <f>-VLOOKUP($B67,'недельное планирование'!$B:$CA,AI$3,FALSE)</f>
        <v>#N/A</v>
      </c>
      <c r="AJ67" s="167" t="e">
        <f t="shared" ref="AJ67:AJ79" si="124">$D67*100/($C67+$C$3)*AI67/1000*$C67/$C$2</f>
        <v>#N/A</v>
      </c>
      <c r="AK67" s="225" t="e">
        <f t="shared" ref="AK67:AK79" si="125">$D67*100/($C67+$C$3)*AI67/1000-AJ67</f>
        <v>#N/A</v>
      </c>
      <c r="AL67" s="229" t="e">
        <f>-VLOOKUP($B67,'недельное планирование'!$B:$CA,AL$3,FALSE)</f>
        <v>#N/A</v>
      </c>
      <c r="AM67" s="167" t="e">
        <f t="shared" ref="AM67:AM79" si="126">$D67*100/($C67+$C$3)*AL67/1000*$C67/$C$2</f>
        <v>#N/A</v>
      </c>
      <c r="AN67" s="225" t="e">
        <f t="shared" ref="AN67:AN79" si="127">$D67*100/($C67+$C$3)*AL67/1000-AM67</f>
        <v>#N/A</v>
      </c>
      <c r="AO67" s="229" t="e">
        <f>-VLOOKUP($B67,'недельное планирование'!$B:$CA,AO$3,FALSE)</f>
        <v>#N/A</v>
      </c>
      <c r="AP67" s="167" t="e">
        <f t="shared" ref="AP67:AP79" si="128">$D67*100/($C67+$C$3)*AO67/1000*$C67/$C$2</f>
        <v>#N/A</v>
      </c>
      <c r="AQ67" s="225" t="e">
        <f t="shared" ref="AQ67:AQ79" si="129">$D67*100/($C67+$C$3)*AO67/1000-AP67</f>
        <v>#N/A</v>
      </c>
    </row>
    <row r="68" spans="1:43" ht="24" customHeight="1">
      <c r="A68" s="243" t="s">
        <v>46</v>
      </c>
      <c r="B68" s="241" t="s">
        <v>95</v>
      </c>
      <c r="C68" s="253">
        <v>4</v>
      </c>
      <c r="D68" s="253">
        <v>419</v>
      </c>
      <c r="E68" s="229">
        <f>-VLOOKUP($B68,'недельное планирование'!$B:$CA,E$3,FALSE)</f>
        <v>0</v>
      </c>
      <c r="F68" s="167">
        <f t="shared" si="104"/>
        <v>0</v>
      </c>
      <c r="G68" s="225">
        <f t="shared" si="105"/>
        <v>0</v>
      </c>
      <c r="H68" s="229">
        <f>-VLOOKUP($B68,'недельное планирование'!$B:$CA,H$3,FALSE)</f>
        <v>0</v>
      </c>
      <c r="I68" s="167">
        <f t="shared" si="106"/>
        <v>0</v>
      </c>
      <c r="J68" s="225">
        <f t="shared" si="107"/>
        <v>0</v>
      </c>
      <c r="K68" s="229">
        <f>-VLOOKUP($B68,'недельное планирование'!$B:$CA,K$3,FALSE)</f>
        <v>0</v>
      </c>
      <c r="L68" s="167">
        <f t="shared" si="108"/>
        <v>0</v>
      </c>
      <c r="M68" s="225">
        <f t="shared" si="109"/>
        <v>0</v>
      </c>
      <c r="N68" s="229">
        <f>-VLOOKUP($B68,'недельное планирование'!$B:$CA,N$3,FALSE)</f>
        <v>300</v>
      </c>
      <c r="O68" s="167">
        <f t="shared" si="110"/>
        <v>1812.5450612833456</v>
      </c>
      <c r="P68" s="225">
        <f t="shared" si="111"/>
        <v>-90.627253064167462</v>
      </c>
      <c r="Q68" s="229">
        <f>-VLOOKUP($B68,'недельное планирование'!$B:$CA,Q$3,FALSE)</f>
        <v>0</v>
      </c>
      <c r="R68" s="167">
        <f t="shared" si="112"/>
        <v>0</v>
      </c>
      <c r="S68" s="225">
        <f t="shared" si="113"/>
        <v>0</v>
      </c>
      <c r="T68" s="229">
        <f>-VLOOKUP($B68,'недельное планирование'!$B:$CA,T$3,FALSE)</f>
        <v>0</v>
      </c>
      <c r="U68" s="167">
        <f t="shared" si="114"/>
        <v>0</v>
      </c>
      <c r="V68" s="225">
        <f t="shared" si="115"/>
        <v>0</v>
      </c>
      <c r="W68" s="229">
        <f>-VLOOKUP($B68,'недельное планирование'!$B:$CA,W$3,FALSE)</f>
        <v>0</v>
      </c>
      <c r="X68" s="167">
        <f t="shared" si="116"/>
        <v>0</v>
      </c>
      <c r="Y68" s="225">
        <f t="shared" si="117"/>
        <v>0</v>
      </c>
      <c r="Z68" s="229">
        <f>-VLOOKUP($B68,'недельное планирование'!$B:$CA,Z$3,FALSE)</f>
        <v>0</v>
      </c>
      <c r="AA68" s="167">
        <f t="shared" si="118"/>
        <v>0</v>
      </c>
      <c r="AB68" s="225">
        <f t="shared" si="119"/>
        <v>0</v>
      </c>
      <c r="AC68" s="229">
        <f>-VLOOKUP($B68,'недельное планирование'!$B:$CA,AC$3,FALSE)</f>
        <v>0</v>
      </c>
      <c r="AD68" s="167">
        <f t="shared" si="120"/>
        <v>0</v>
      </c>
      <c r="AE68" s="225">
        <f t="shared" si="121"/>
        <v>0</v>
      </c>
      <c r="AF68" s="229">
        <f>-VLOOKUP($B68,'недельное планирование'!$B:$CA,AF$3,FALSE)</f>
        <v>0</v>
      </c>
      <c r="AG68" s="167">
        <f t="shared" si="122"/>
        <v>0</v>
      </c>
      <c r="AH68" s="225">
        <f t="shared" si="123"/>
        <v>0</v>
      </c>
      <c r="AI68" s="229" t="e">
        <f>-VLOOKUP($B68,'недельное планирование'!$B:$CA,AI$3,FALSE)</f>
        <v>#N/A</v>
      </c>
      <c r="AJ68" s="167" t="e">
        <f t="shared" si="124"/>
        <v>#N/A</v>
      </c>
      <c r="AK68" s="225" t="e">
        <f t="shared" si="125"/>
        <v>#N/A</v>
      </c>
      <c r="AL68" s="229" t="e">
        <f>-VLOOKUP($B68,'недельное планирование'!$B:$CA,AL$3,FALSE)</f>
        <v>#N/A</v>
      </c>
      <c r="AM68" s="167" t="e">
        <f t="shared" si="126"/>
        <v>#N/A</v>
      </c>
      <c r="AN68" s="225" t="e">
        <f t="shared" si="127"/>
        <v>#N/A</v>
      </c>
      <c r="AO68" s="229" t="e">
        <f>-VLOOKUP($B68,'недельное планирование'!$B:$CA,AO$3,FALSE)</f>
        <v>#N/A</v>
      </c>
      <c r="AP68" s="167" t="e">
        <f t="shared" si="128"/>
        <v>#N/A</v>
      </c>
      <c r="AQ68" s="225" t="e">
        <f t="shared" si="129"/>
        <v>#N/A</v>
      </c>
    </row>
    <row r="69" spans="1:43" ht="24" customHeight="1">
      <c r="A69" s="243" t="s">
        <v>46</v>
      </c>
      <c r="B69" s="241" t="s">
        <v>94</v>
      </c>
      <c r="C69" s="253">
        <v>4</v>
      </c>
      <c r="D69" s="253">
        <v>419</v>
      </c>
      <c r="E69" s="229">
        <f>-VLOOKUP($B69,'недельное планирование'!$B:$CA,E$3,FALSE)</f>
        <v>0</v>
      </c>
      <c r="F69" s="167">
        <f t="shared" si="104"/>
        <v>0</v>
      </c>
      <c r="G69" s="225">
        <f t="shared" si="105"/>
        <v>0</v>
      </c>
      <c r="H69" s="229">
        <f>-VLOOKUP($B69,'недельное планирование'!$B:$CA,H$3,FALSE)</f>
        <v>0</v>
      </c>
      <c r="I69" s="167">
        <f t="shared" si="106"/>
        <v>0</v>
      </c>
      <c r="J69" s="225">
        <f t="shared" si="107"/>
        <v>0</v>
      </c>
      <c r="K69" s="229">
        <f>-VLOOKUP($B69,'недельное планирование'!$B:$CA,K$3,FALSE)</f>
        <v>0</v>
      </c>
      <c r="L69" s="167">
        <f t="shared" si="108"/>
        <v>0</v>
      </c>
      <c r="M69" s="225">
        <f t="shared" si="109"/>
        <v>0</v>
      </c>
      <c r="N69" s="229">
        <f>-VLOOKUP($B69,'недельное планирование'!$B:$CA,N$3,FALSE)</f>
        <v>400</v>
      </c>
      <c r="O69" s="167">
        <f t="shared" si="110"/>
        <v>2416.7267483777941</v>
      </c>
      <c r="P69" s="225">
        <f t="shared" si="111"/>
        <v>-120.8363374188898</v>
      </c>
      <c r="Q69" s="229">
        <f>-VLOOKUP($B69,'недельное планирование'!$B:$CA,Q$3,FALSE)</f>
        <v>0</v>
      </c>
      <c r="R69" s="167">
        <f t="shared" si="112"/>
        <v>0</v>
      </c>
      <c r="S69" s="225">
        <f t="shared" si="113"/>
        <v>0</v>
      </c>
      <c r="T69" s="229">
        <f>-VLOOKUP($B69,'недельное планирование'!$B:$CA,T$3,FALSE)</f>
        <v>0</v>
      </c>
      <c r="U69" s="167">
        <f t="shared" si="114"/>
        <v>0</v>
      </c>
      <c r="V69" s="225">
        <f t="shared" si="115"/>
        <v>0</v>
      </c>
      <c r="W69" s="229">
        <f>-VLOOKUP($B69,'недельное планирование'!$B:$CA,W$3,FALSE)</f>
        <v>0</v>
      </c>
      <c r="X69" s="167">
        <f t="shared" si="116"/>
        <v>0</v>
      </c>
      <c r="Y69" s="225">
        <f t="shared" si="117"/>
        <v>0</v>
      </c>
      <c r="Z69" s="229">
        <f>-VLOOKUP($B69,'недельное планирование'!$B:$CA,Z$3,FALSE)</f>
        <v>0</v>
      </c>
      <c r="AA69" s="167">
        <f t="shared" si="118"/>
        <v>0</v>
      </c>
      <c r="AB69" s="225">
        <f t="shared" si="119"/>
        <v>0</v>
      </c>
      <c r="AC69" s="229">
        <f>-VLOOKUP($B69,'недельное планирование'!$B:$CA,AC$3,FALSE)</f>
        <v>0</v>
      </c>
      <c r="AD69" s="167">
        <f t="shared" si="120"/>
        <v>0</v>
      </c>
      <c r="AE69" s="225">
        <f t="shared" si="121"/>
        <v>0</v>
      </c>
      <c r="AF69" s="229">
        <f>-VLOOKUP($B69,'недельное планирование'!$B:$CA,AF$3,FALSE)</f>
        <v>0</v>
      </c>
      <c r="AG69" s="167">
        <f t="shared" si="122"/>
        <v>0</v>
      </c>
      <c r="AH69" s="225">
        <f t="shared" si="123"/>
        <v>0</v>
      </c>
      <c r="AI69" s="229" t="e">
        <f>-VLOOKUP($B69,'недельное планирование'!$B:$CA,AI$3,FALSE)</f>
        <v>#N/A</v>
      </c>
      <c r="AJ69" s="167" t="e">
        <f t="shared" si="124"/>
        <v>#N/A</v>
      </c>
      <c r="AK69" s="225" t="e">
        <f t="shared" si="125"/>
        <v>#N/A</v>
      </c>
      <c r="AL69" s="229" t="e">
        <f>-VLOOKUP($B69,'недельное планирование'!$B:$CA,AL$3,FALSE)</f>
        <v>#N/A</v>
      </c>
      <c r="AM69" s="167" t="e">
        <f t="shared" si="126"/>
        <v>#N/A</v>
      </c>
      <c r="AN69" s="225" t="e">
        <f t="shared" si="127"/>
        <v>#N/A</v>
      </c>
      <c r="AO69" s="229" t="e">
        <f>-VLOOKUP($B69,'недельное планирование'!$B:$CA,AO$3,FALSE)</f>
        <v>#N/A</v>
      </c>
      <c r="AP69" s="167" t="e">
        <f t="shared" si="128"/>
        <v>#N/A</v>
      </c>
      <c r="AQ69" s="225" t="e">
        <f t="shared" si="129"/>
        <v>#N/A</v>
      </c>
    </row>
    <row r="70" spans="1:43" ht="24" customHeight="1">
      <c r="A70" s="243" t="s">
        <v>46</v>
      </c>
      <c r="B70" s="241" t="s">
        <v>33</v>
      </c>
      <c r="C70" s="253">
        <v>4</v>
      </c>
      <c r="D70" s="253">
        <v>419</v>
      </c>
      <c r="E70" s="229">
        <f>-VLOOKUP($B70,'недельное планирование'!$B:$CA,E$3,FALSE)</f>
        <v>2500</v>
      </c>
      <c r="F70" s="167">
        <f t="shared" si="104"/>
        <v>15104.542177361212</v>
      </c>
      <c r="G70" s="225">
        <f t="shared" si="105"/>
        <v>-755.2271088680609</v>
      </c>
      <c r="H70" s="229">
        <f>-VLOOKUP($B70,'недельное планирование'!$B:$CA,H$3,FALSE)</f>
        <v>0</v>
      </c>
      <c r="I70" s="167">
        <f t="shared" si="106"/>
        <v>0</v>
      </c>
      <c r="J70" s="225">
        <f t="shared" si="107"/>
        <v>0</v>
      </c>
      <c r="K70" s="229">
        <f>-VLOOKUP($B70,'недельное планирование'!$B:$CA,K$3,FALSE)</f>
        <v>651</v>
      </c>
      <c r="L70" s="167">
        <f t="shared" si="108"/>
        <v>3933.2227829848603</v>
      </c>
      <c r="M70" s="225">
        <f t="shared" si="109"/>
        <v>-196.66113914924335</v>
      </c>
      <c r="N70" s="229">
        <f>-VLOOKUP($B70,'недельное планирование'!$B:$CA,N$3,FALSE)</f>
        <v>2000</v>
      </c>
      <c r="O70" s="167">
        <f t="shared" si="110"/>
        <v>12083.633741888971</v>
      </c>
      <c r="P70" s="225">
        <f t="shared" si="111"/>
        <v>-604.18168709444944</v>
      </c>
      <c r="Q70" s="229">
        <f>-VLOOKUP($B70,'недельное планирование'!$B:$CA,Q$3,FALSE)</f>
        <v>0</v>
      </c>
      <c r="R70" s="167">
        <f t="shared" si="112"/>
        <v>0</v>
      </c>
      <c r="S70" s="225">
        <f t="shared" si="113"/>
        <v>0</v>
      </c>
      <c r="T70" s="229">
        <f>-VLOOKUP($B70,'недельное планирование'!$B:$CA,T$3,FALSE)</f>
        <v>1000</v>
      </c>
      <c r="U70" s="167">
        <f t="shared" si="114"/>
        <v>6041.8168709444853</v>
      </c>
      <c r="V70" s="225">
        <f t="shared" si="115"/>
        <v>-302.09084354722472</v>
      </c>
      <c r="W70" s="229">
        <f>-VLOOKUP($B70,'недельное планирование'!$B:$CA,W$3,FALSE)</f>
        <v>0</v>
      </c>
      <c r="X70" s="167">
        <f t="shared" si="116"/>
        <v>0</v>
      </c>
      <c r="Y70" s="225">
        <f t="shared" si="117"/>
        <v>0</v>
      </c>
      <c r="Z70" s="229">
        <f>-VLOOKUP($B70,'недельное планирование'!$B:$CA,Z$3,FALSE)</f>
        <v>1300</v>
      </c>
      <c r="AA70" s="167">
        <f t="shared" si="118"/>
        <v>7854.3619322278309</v>
      </c>
      <c r="AB70" s="225">
        <f t="shared" si="119"/>
        <v>-392.71809661139196</v>
      </c>
      <c r="AC70" s="229">
        <f>-VLOOKUP($B70,'недельное планирование'!$B:$CA,AC$3,FALSE)</f>
        <v>0</v>
      </c>
      <c r="AD70" s="167">
        <f t="shared" si="120"/>
        <v>0</v>
      </c>
      <c r="AE70" s="225">
        <f t="shared" si="121"/>
        <v>0</v>
      </c>
      <c r="AF70" s="229">
        <f>-VLOOKUP($B70,'недельное планирование'!$B:$CA,AF$3,FALSE)</f>
        <v>2000</v>
      </c>
      <c r="AG70" s="167">
        <f t="shared" si="122"/>
        <v>12083.633741888971</v>
      </c>
      <c r="AH70" s="225">
        <f t="shared" si="123"/>
        <v>-604.18168709444944</v>
      </c>
      <c r="AI70" s="229" t="e">
        <f>-VLOOKUP($B70,'недельное планирование'!$B:$CA,AI$3,FALSE)</f>
        <v>#N/A</v>
      </c>
      <c r="AJ70" s="167" t="e">
        <f t="shared" si="124"/>
        <v>#N/A</v>
      </c>
      <c r="AK70" s="225" t="e">
        <f t="shared" si="125"/>
        <v>#N/A</v>
      </c>
      <c r="AL70" s="229" t="e">
        <f>-VLOOKUP($B70,'недельное планирование'!$B:$CA,AL$3,FALSE)</f>
        <v>#N/A</v>
      </c>
      <c r="AM70" s="167" t="e">
        <f t="shared" si="126"/>
        <v>#N/A</v>
      </c>
      <c r="AN70" s="225" t="e">
        <f t="shared" si="127"/>
        <v>#N/A</v>
      </c>
      <c r="AO70" s="229" t="e">
        <f>-VLOOKUP($B70,'недельное планирование'!$B:$CA,AO$3,FALSE)</f>
        <v>#N/A</v>
      </c>
      <c r="AP70" s="167" t="e">
        <f t="shared" si="128"/>
        <v>#N/A</v>
      </c>
      <c r="AQ70" s="225" t="e">
        <f t="shared" si="129"/>
        <v>#N/A</v>
      </c>
    </row>
    <row r="71" spans="1:43" ht="24" customHeight="1">
      <c r="A71" s="243" t="s">
        <v>88</v>
      </c>
      <c r="B71" s="241" t="s">
        <v>140</v>
      </c>
      <c r="C71" s="253">
        <v>4</v>
      </c>
      <c r="D71" s="253">
        <v>419</v>
      </c>
      <c r="E71" s="229">
        <f>-VLOOKUP($B71,'недельное планирование'!$B:$CA,E$3,FALSE)</f>
        <v>0</v>
      </c>
      <c r="F71" s="167">
        <f t="shared" si="104"/>
        <v>0</v>
      </c>
      <c r="G71" s="225">
        <f t="shared" si="105"/>
        <v>0</v>
      </c>
      <c r="H71" s="229">
        <f>-VLOOKUP($B71,'недельное планирование'!$B:$CA,H$3,FALSE)</f>
        <v>0</v>
      </c>
      <c r="I71" s="167">
        <f t="shared" si="106"/>
        <v>0</v>
      </c>
      <c r="J71" s="225">
        <f t="shared" si="107"/>
        <v>0</v>
      </c>
      <c r="K71" s="229">
        <f>-VLOOKUP($B71,'недельное планирование'!$B:$CA,K$3,FALSE)</f>
        <v>0</v>
      </c>
      <c r="L71" s="167">
        <f t="shared" si="108"/>
        <v>0</v>
      </c>
      <c r="M71" s="225">
        <f t="shared" si="109"/>
        <v>0</v>
      </c>
      <c r="N71" s="229">
        <f>-VLOOKUP($B71,'недельное планирование'!$B:$CA,N$3,FALSE)</f>
        <v>0</v>
      </c>
      <c r="O71" s="167">
        <f t="shared" si="110"/>
        <v>0</v>
      </c>
      <c r="P71" s="225">
        <f t="shared" si="111"/>
        <v>0</v>
      </c>
      <c r="Q71" s="229">
        <f>-VLOOKUP($B71,'недельное планирование'!$B:$CA,Q$3,FALSE)</f>
        <v>0</v>
      </c>
      <c r="R71" s="167">
        <f t="shared" si="112"/>
        <v>0</v>
      </c>
      <c r="S71" s="225">
        <f t="shared" si="113"/>
        <v>0</v>
      </c>
      <c r="T71" s="229">
        <f>-VLOOKUP($B71,'недельное планирование'!$B:$CA,T$3,FALSE)</f>
        <v>0</v>
      </c>
      <c r="U71" s="167">
        <f t="shared" si="114"/>
        <v>0</v>
      </c>
      <c r="V71" s="225">
        <f t="shared" si="115"/>
        <v>0</v>
      </c>
      <c r="W71" s="229">
        <f>-VLOOKUP($B71,'недельное планирование'!$B:$CA,W$3,FALSE)</f>
        <v>0</v>
      </c>
      <c r="X71" s="167">
        <f t="shared" si="116"/>
        <v>0</v>
      </c>
      <c r="Y71" s="225">
        <f t="shared" si="117"/>
        <v>0</v>
      </c>
      <c r="Z71" s="229">
        <f>-VLOOKUP($B71,'недельное планирование'!$B:$CA,Z$3,FALSE)</f>
        <v>0</v>
      </c>
      <c r="AA71" s="167">
        <f t="shared" si="118"/>
        <v>0</v>
      </c>
      <c r="AB71" s="225">
        <f t="shared" si="119"/>
        <v>0</v>
      </c>
      <c r="AC71" s="229">
        <f>-VLOOKUP($B71,'недельное планирование'!$B:$CA,AC$3,FALSE)</f>
        <v>0</v>
      </c>
      <c r="AD71" s="167">
        <f t="shared" si="120"/>
        <v>0</v>
      </c>
      <c r="AE71" s="225">
        <f t="shared" si="121"/>
        <v>0</v>
      </c>
      <c r="AF71" s="229">
        <f>-VLOOKUP($B71,'недельное планирование'!$B:$CA,AF$3,FALSE)</f>
        <v>0</v>
      </c>
      <c r="AG71" s="167">
        <f t="shared" si="122"/>
        <v>0</v>
      </c>
      <c r="AH71" s="225">
        <f t="shared" si="123"/>
        <v>0</v>
      </c>
      <c r="AI71" s="229" t="e">
        <f>-VLOOKUP($B71,'недельное планирование'!$B:$CA,AI$3,FALSE)</f>
        <v>#N/A</v>
      </c>
      <c r="AJ71" s="167" t="e">
        <f t="shared" si="124"/>
        <v>#N/A</v>
      </c>
      <c r="AK71" s="225" t="e">
        <f t="shared" si="125"/>
        <v>#N/A</v>
      </c>
      <c r="AL71" s="229" t="e">
        <f>-VLOOKUP($B71,'недельное планирование'!$B:$CA,AL$3,FALSE)</f>
        <v>#N/A</v>
      </c>
      <c r="AM71" s="167" t="e">
        <f t="shared" si="126"/>
        <v>#N/A</v>
      </c>
      <c r="AN71" s="225" t="e">
        <f t="shared" si="127"/>
        <v>#N/A</v>
      </c>
      <c r="AO71" s="229" t="e">
        <f>-VLOOKUP($B71,'недельное планирование'!$B:$CA,AO$3,FALSE)</f>
        <v>#N/A</v>
      </c>
      <c r="AP71" s="167" t="e">
        <f t="shared" si="128"/>
        <v>#N/A</v>
      </c>
      <c r="AQ71" s="225" t="e">
        <f t="shared" si="129"/>
        <v>#N/A</v>
      </c>
    </row>
    <row r="72" spans="1:43" ht="24" customHeight="1">
      <c r="A72" s="243" t="s">
        <v>19</v>
      </c>
      <c r="B72" s="241" t="s">
        <v>87</v>
      </c>
      <c r="C72" s="253">
        <v>4</v>
      </c>
      <c r="D72" s="253">
        <v>419</v>
      </c>
      <c r="E72" s="229">
        <f>-VLOOKUP($B72,'недельное планирование'!$B:$CA,E$3,FALSE)</f>
        <v>300</v>
      </c>
      <c r="F72" s="167">
        <f t="shared" si="104"/>
        <v>1812.5450612833456</v>
      </c>
      <c r="G72" s="225">
        <f t="shared" si="105"/>
        <v>-90.627253064167462</v>
      </c>
      <c r="H72" s="229">
        <f>-VLOOKUP($B72,'недельное планирование'!$B:$CA,H$3,FALSE)</f>
        <v>0</v>
      </c>
      <c r="I72" s="167">
        <f t="shared" si="106"/>
        <v>0</v>
      </c>
      <c r="J72" s="225">
        <f t="shared" si="107"/>
        <v>0</v>
      </c>
      <c r="K72" s="229">
        <f>-VLOOKUP($B72,'недельное планирование'!$B:$CA,K$3,FALSE)</f>
        <v>0</v>
      </c>
      <c r="L72" s="167">
        <f t="shared" si="108"/>
        <v>0</v>
      </c>
      <c r="M72" s="225">
        <f t="shared" si="109"/>
        <v>0</v>
      </c>
      <c r="N72" s="229">
        <f>-VLOOKUP($B72,'недельное планирование'!$B:$CA,N$3,FALSE)</f>
        <v>100</v>
      </c>
      <c r="O72" s="167">
        <f t="shared" si="110"/>
        <v>604.18168709444853</v>
      </c>
      <c r="P72" s="225">
        <f t="shared" si="111"/>
        <v>-30.209084354722449</v>
      </c>
      <c r="Q72" s="229">
        <f>-VLOOKUP($B72,'недельное планирование'!$B:$CA,Q$3,FALSE)</f>
        <v>0</v>
      </c>
      <c r="R72" s="167">
        <f t="shared" si="112"/>
        <v>0</v>
      </c>
      <c r="S72" s="225">
        <f t="shared" si="113"/>
        <v>0</v>
      </c>
      <c r="T72" s="229">
        <f>-VLOOKUP($B72,'недельное планирование'!$B:$CA,T$3,FALSE)</f>
        <v>200</v>
      </c>
      <c r="U72" s="167">
        <f t="shared" si="114"/>
        <v>1208.3633741888971</v>
      </c>
      <c r="V72" s="225">
        <f t="shared" si="115"/>
        <v>-60.418168709444899</v>
      </c>
      <c r="W72" s="229">
        <f>-VLOOKUP($B72,'недельное планирование'!$B:$CA,W$3,FALSE)</f>
        <v>0</v>
      </c>
      <c r="X72" s="167">
        <f t="shared" si="116"/>
        <v>0</v>
      </c>
      <c r="Y72" s="225">
        <f t="shared" si="117"/>
        <v>0</v>
      </c>
      <c r="Z72" s="229">
        <f>-VLOOKUP($B72,'недельное планирование'!$B:$CA,Z$3,FALSE)</f>
        <v>110</v>
      </c>
      <c r="AA72" s="167">
        <f t="shared" si="118"/>
        <v>664.59985580389343</v>
      </c>
      <c r="AB72" s="225">
        <f t="shared" si="119"/>
        <v>-33.229992790194729</v>
      </c>
      <c r="AC72" s="229">
        <f>-VLOOKUP($B72,'недельное планирование'!$B:$CA,AC$3,FALSE)</f>
        <v>0</v>
      </c>
      <c r="AD72" s="167">
        <f t="shared" si="120"/>
        <v>0</v>
      </c>
      <c r="AE72" s="225">
        <f t="shared" si="121"/>
        <v>0</v>
      </c>
      <c r="AF72" s="229">
        <f>-VLOOKUP($B72,'недельное планирование'!$B:$CA,AF$3,FALSE)</f>
        <v>200</v>
      </c>
      <c r="AG72" s="167">
        <f t="shared" si="122"/>
        <v>1208.3633741888971</v>
      </c>
      <c r="AH72" s="225">
        <f t="shared" si="123"/>
        <v>-60.418168709444899</v>
      </c>
      <c r="AI72" s="229">
        <f>-VLOOKUP($B72,'недельное планирование'!$B:$CA,AI$3,FALSE)</f>
        <v>417.92439682539657</v>
      </c>
      <c r="AJ72" s="167">
        <f t="shared" si="124"/>
        <v>2525.0226715189788</v>
      </c>
      <c r="AK72" s="225">
        <f t="shared" si="125"/>
        <v>-126.2511335759491</v>
      </c>
      <c r="AL72" s="229">
        <f>-VLOOKUP($B72,'недельное планирование'!$B:$CA,AL$3,FALSE)</f>
        <v>417.92439682539657</v>
      </c>
      <c r="AM72" s="167">
        <f t="shared" si="126"/>
        <v>2525.0226715189788</v>
      </c>
      <c r="AN72" s="225">
        <f t="shared" si="127"/>
        <v>-126.2511335759491</v>
      </c>
      <c r="AO72" s="229">
        <f>-VLOOKUP($B72,'недельное планирование'!$B:$CA,AO$3,FALSE)</f>
        <v>417.92439682539657</v>
      </c>
      <c r="AP72" s="167">
        <f t="shared" si="128"/>
        <v>2525.0226715189788</v>
      </c>
      <c r="AQ72" s="225">
        <f t="shared" si="129"/>
        <v>-126.2511335759491</v>
      </c>
    </row>
    <row r="73" spans="1:43" ht="24" customHeight="1">
      <c r="A73" s="243" t="s">
        <v>46</v>
      </c>
      <c r="B73" s="241" t="s">
        <v>124</v>
      </c>
      <c r="C73" s="253">
        <v>4</v>
      </c>
      <c r="D73" s="253">
        <v>419</v>
      </c>
      <c r="E73" s="229">
        <f>-VLOOKUP($B73,'недельное планирование'!$B:$CA,E$3,FALSE)</f>
        <v>900</v>
      </c>
      <c r="F73" s="167">
        <f t="shared" si="104"/>
        <v>5437.6351838500368</v>
      </c>
      <c r="G73" s="225">
        <f t="shared" si="105"/>
        <v>-271.8817591925017</v>
      </c>
      <c r="H73" s="229">
        <f>-VLOOKUP($B73,'недельное планирование'!$B:$CA,H$3,FALSE)</f>
        <v>0</v>
      </c>
      <c r="I73" s="167">
        <f t="shared" si="106"/>
        <v>0</v>
      </c>
      <c r="J73" s="225">
        <f t="shared" si="107"/>
        <v>0</v>
      </c>
      <c r="K73" s="229">
        <f>-VLOOKUP($B73,'недельное планирование'!$B:$CA,K$3,FALSE)</f>
        <v>0</v>
      </c>
      <c r="L73" s="167">
        <f t="shared" si="108"/>
        <v>0</v>
      </c>
      <c r="M73" s="225">
        <f t="shared" si="109"/>
        <v>0</v>
      </c>
      <c r="N73" s="229">
        <f>-VLOOKUP($B73,'недельное планирование'!$B:$CA,N$3,FALSE)</f>
        <v>500</v>
      </c>
      <c r="O73" s="167">
        <f t="shared" si="110"/>
        <v>3020.9084354722427</v>
      </c>
      <c r="P73" s="225">
        <f t="shared" si="111"/>
        <v>-151.04542177361236</v>
      </c>
      <c r="Q73" s="229">
        <f>-VLOOKUP($B73,'недельное планирование'!$B:$CA,Q$3,FALSE)</f>
        <v>0</v>
      </c>
      <c r="R73" s="167">
        <f t="shared" si="112"/>
        <v>0</v>
      </c>
      <c r="S73" s="225">
        <f t="shared" si="113"/>
        <v>0</v>
      </c>
      <c r="T73" s="229">
        <f>-VLOOKUP($B73,'недельное планирование'!$B:$CA,T$3,FALSE)</f>
        <v>1500</v>
      </c>
      <c r="U73" s="167">
        <f t="shared" si="114"/>
        <v>9062.7253064167271</v>
      </c>
      <c r="V73" s="225">
        <f t="shared" si="115"/>
        <v>-453.13626532083617</v>
      </c>
      <c r="W73" s="229">
        <f>-VLOOKUP($B73,'недельное планирование'!$B:$CA,W$3,FALSE)</f>
        <v>0</v>
      </c>
      <c r="X73" s="167">
        <f t="shared" si="116"/>
        <v>0</v>
      </c>
      <c r="Y73" s="225">
        <f t="shared" si="117"/>
        <v>0</v>
      </c>
      <c r="Z73" s="229">
        <f>-VLOOKUP($B73,'недельное планирование'!$B:$CA,Z$3,FALSE)</f>
        <v>100</v>
      </c>
      <c r="AA73" s="167">
        <f t="shared" si="118"/>
        <v>604.18168709444853</v>
      </c>
      <c r="AB73" s="225">
        <f t="shared" si="119"/>
        <v>-30.209084354722449</v>
      </c>
      <c r="AC73" s="229">
        <f>-VLOOKUP($B73,'недельное планирование'!$B:$CA,AC$3,FALSE)</f>
        <v>0</v>
      </c>
      <c r="AD73" s="167">
        <f t="shared" si="120"/>
        <v>0</v>
      </c>
      <c r="AE73" s="225">
        <f t="shared" si="121"/>
        <v>0</v>
      </c>
      <c r="AF73" s="229">
        <f>-VLOOKUP($B73,'недельное планирование'!$B:$CA,AF$3,FALSE)</f>
        <v>1000</v>
      </c>
      <c r="AG73" s="167">
        <f t="shared" si="122"/>
        <v>6041.8168709444853</v>
      </c>
      <c r="AH73" s="225">
        <f t="shared" si="123"/>
        <v>-302.09084354722472</v>
      </c>
      <c r="AI73" s="229">
        <f>-VLOOKUP($B73,'недельное планирование'!$B:$CA,AI$3,FALSE)</f>
        <v>2376.085</v>
      </c>
      <c r="AJ73" s="167">
        <f t="shared" si="124"/>
        <v>14355.870439798126</v>
      </c>
      <c r="AK73" s="225">
        <f t="shared" si="125"/>
        <v>-717.79352198990637</v>
      </c>
      <c r="AL73" s="229">
        <f>-VLOOKUP($B73,'недельное планирование'!$B:$CA,AL$3,FALSE)</f>
        <v>2376.085</v>
      </c>
      <c r="AM73" s="167">
        <f t="shared" si="126"/>
        <v>14355.870439798126</v>
      </c>
      <c r="AN73" s="225">
        <f t="shared" si="127"/>
        <v>-717.79352198990637</v>
      </c>
      <c r="AO73" s="229">
        <f>-VLOOKUP($B73,'недельное планирование'!$B:$CA,AO$3,FALSE)</f>
        <v>2376.085</v>
      </c>
      <c r="AP73" s="167">
        <f t="shared" si="128"/>
        <v>14355.870439798126</v>
      </c>
      <c r="AQ73" s="225">
        <f t="shared" si="129"/>
        <v>-717.79352198990637</v>
      </c>
    </row>
    <row r="74" spans="1:43" ht="24" customHeight="1">
      <c r="A74" s="243" t="s">
        <v>46</v>
      </c>
      <c r="B74" s="241" t="s">
        <v>131</v>
      </c>
      <c r="C74" s="253">
        <v>4</v>
      </c>
      <c r="D74" s="253">
        <v>419</v>
      </c>
      <c r="E74" s="229">
        <f>-VLOOKUP($B74,'недельное планирование'!$B:$CA,E$3,FALSE)</f>
        <v>115</v>
      </c>
      <c r="F74" s="167">
        <f t="shared" si="104"/>
        <v>694.80894015861577</v>
      </c>
      <c r="G74" s="225">
        <f t="shared" si="105"/>
        <v>-34.740447007930811</v>
      </c>
      <c r="H74" s="229">
        <f>-VLOOKUP($B74,'недельное планирование'!$B:$CA,H$3,FALSE)</f>
        <v>0</v>
      </c>
      <c r="I74" s="167">
        <f t="shared" si="106"/>
        <v>0</v>
      </c>
      <c r="J74" s="225">
        <f t="shared" si="107"/>
        <v>0</v>
      </c>
      <c r="K74" s="229">
        <f>-VLOOKUP($B74,'недельное планирование'!$B:$CA,K$3,FALSE)</f>
        <v>63</v>
      </c>
      <c r="L74" s="167">
        <f t="shared" si="108"/>
        <v>380.63446286950256</v>
      </c>
      <c r="M74" s="225">
        <f t="shared" si="109"/>
        <v>-19.031723143475119</v>
      </c>
      <c r="N74" s="229">
        <f>-VLOOKUP($B74,'недельное планирование'!$B:$CA,N$3,FALSE)</f>
        <v>0</v>
      </c>
      <c r="O74" s="167">
        <f t="shared" si="110"/>
        <v>0</v>
      </c>
      <c r="P74" s="225">
        <f t="shared" si="111"/>
        <v>0</v>
      </c>
      <c r="Q74" s="229">
        <f>-VLOOKUP($B74,'недельное планирование'!$B:$CA,Q$3,FALSE)</f>
        <v>0</v>
      </c>
      <c r="R74" s="167">
        <f t="shared" si="112"/>
        <v>0</v>
      </c>
      <c r="S74" s="225">
        <f t="shared" si="113"/>
        <v>0</v>
      </c>
      <c r="T74" s="229">
        <f>-VLOOKUP($B74,'недельное планирование'!$B:$CA,T$3,FALSE)</f>
        <v>150</v>
      </c>
      <c r="U74" s="167">
        <f t="shared" si="114"/>
        <v>906.2725306416728</v>
      </c>
      <c r="V74" s="225">
        <f t="shared" si="115"/>
        <v>-45.313626532083731</v>
      </c>
      <c r="W74" s="229">
        <f>-VLOOKUP($B74,'недельное планирование'!$B:$CA,W$3,FALSE)</f>
        <v>0</v>
      </c>
      <c r="X74" s="167">
        <f t="shared" si="116"/>
        <v>0</v>
      </c>
      <c r="Y74" s="225">
        <f t="shared" si="117"/>
        <v>0</v>
      </c>
      <c r="Z74" s="229">
        <f>-VLOOKUP($B74,'недельное планирование'!$B:$CA,Z$3,FALSE)</f>
        <v>100</v>
      </c>
      <c r="AA74" s="167">
        <f t="shared" si="118"/>
        <v>604.18168709444853</v>
      </c>
      <c r="AB74" s="225">
        <f t="shared" si="119"/>
        <v>-30.209084354722449</v>
      </c>
      <c r="AC74" s="229">
        <f>-VLOOKUP($B74,'недельное планирование'!$B:$CA,AC$3,FALSE)</f>
        <v>0</v>
      </c>
      <c r="AD74" s="167">
        <f t="shared" si="120"/>
        <v>0</v>
      </c>
      <c r="AE74" s="225">
        <f t="shared" si="121"/>
        <v>0</v>
      </c>
      <c r="AF74" s="229">
        <f>-VLOOKUP($B74,'недельное планирование'!$B:$CA,AF$3,FALSE)</f>
        <v>100</v>
      </c>
      <c r="AG74" s="167">
        <f t="shared" si="122"/>
        <v>604.18168709444853</v>
      </c>
      <c r="AH74" s="225">
        <f t="shared" si="123"/>
        <v>-30.209084354722449</v>
      </c>
      <c r="AI74" s="229">
        <f>-VLOOKUP($B74,'недельное планирование'!$B:$CA,AI$3,FALSE)</f>
        <v>158.57500000000002</v>
      </c>
      <c r="AJ74" s="167">
        <f t="shared" si="124"/>
        <v>958.08111031002181</v>
      </c>
      <c r="AK74" s="225">
        <f t="shared" si="125"/>
        <v>-47.904055515501113</v>
      </c>
      <c r="AL74" s="229">
        <f>-VLOOKUP($B74,'недельное планирование'!$B:$CA,AL$3,FALSE)</f>
        <v>158.57500000000002</v>
      </c>
      <c r="AM74" s="167">
        <f t="shared" si="126"/>
        <v>958.08111031002181</v>
      </c>
      <c r="AN74" s="225">
        <f t="shared" si="127"/>
        <v>-47.904055515501113</v>
      </c>
      <c r="AO74" s="229">
        <f>-VLOOKUP($B74,'недельное планирование'!$B:$CA,AO$3,FALSE)</f>
        <v>158.57500000000002</v>
      </c>
      <c r="AP74" s="167">
        <f t="shared" si="128"/>
        <v>958.08111031002181</v>
      </c>
      <c r="AQ74" s="225">
        <f t="shared" si="129"/>
        <v>-47.904055515501113</v>
      </c>
    </row>
    <row r="75" spans="1:43" ht="24" customHeight="1">
      <c r="A75" s="243" t="s">
        <v>46</v>
      </c>
      <c r="B75" s="241" t="s">
        <v>132</v>
      </c>
      <c r="C75" s="253">
        <v>4</v>
      </c>
      <c r="D75" s="253">
        <v>419</v>
      </c>
      <c r="E75" s="229">
        <f>-VLOOKUP($B75,'недельное планирование'!$B:$CA,E$3,FALSE)</f>
        <v>200</v>
      </c>
      <c r="F75" s="167">
        <f t="shared" si="104"/>
        <v>1208.3633741888971</v>
      </c>
      <c r="G75" s="225">
        <f t="shared" si="105"/>
        <v>-60.418168709444899</v>
      </c>
      <c r="H75" s="229">
        <f>-VLOOKUP($B75,'недельное планирование'!$B:$CA,H$3,FALSE)</f>
        <v>0</v>
      </c>
      <c r="I75" s="167">
        <f t="shared" si="106"/>
        <v>0</v>
      </c>
      <c r="J75" s="225">
        <f t="shared" si="107"/>
        <v>0</v>
      </c>
      <c r="K75" s="229">
        <f>-VLOOKUP($B75,'недельное планирование'!$B:$CA,K$3,FALSE)</f>
        <v>150</v>
      </c>
      <c r="L75" s="167">
        <f t="shared" si="108"/>
        <v>906.2725306416728</v>
      </c>
      <c r="M75" s="225">
        <f t="shared" si="109"/>
        <v>-45.313626532083731</v>
      </c>
      <c r="N75" s="229">
        <f>-VLOOKUP($B75,'недельное планирование'!$B:$CA,N$3,FALSE)</f>
        <v>0</v>
      </c>
      <c r="O75" s="167">
        <f t="shared" si="110"/>
        <v>0</v>
      </c>
      <c r="P75" s="225">
        <f t="shared" si="111"/>
        <v>0</v>
      </c>
      <c r="Q75" s="229">
        <f>-VLOOKUP($B75,'недельное планирование'!$B:$CA,Q$3,FALSE)</f>
        <v>0</v>
      </c>
      <c r="R75" s="167">
        <f t="shared" si="112"/>
        <v>0</v>
      </c>
      <c r="S75" s="225">
        <f t="shared" si="113"/>
        <v>0</v>
      </c>
      <c r="T75" s="229">
        <f>-VLOOKUP($B75,'недельное планирование'!$B:$CA,T$3,FALSE)</f>
        <v>200</v>
      </c>
      <c r="U75" s="167">
        <f t="shared" si="114"/>
        <v>1208.3633741888971</v>
      </c>
      <c r="V75" s="225">
        <f t="shared" si="115"/>
        <v>-60.418168709444899</v>
      </c>
      <c r="W75" s="229">
        <f>-VLOOKUP($B75,'недельное планирование'!$B:$CA,W$3,FALSE)</f>
        <v>0</v>
      </c>
      <c r="X75" s="167">
        <f t="shared" si="116"/>
        <v>0</v>
      </c>
      <c r="Y75" s="225">
        <f t="shared" si="117"/>
        <v>0</v>
      </c>
      <c r="Z75" s="229">
        <f>-VLOOKUP($B75,'недельное планирование'!$B:$CA,Z$3,FALSE)</f>
        <v>1</v>
      </c>
      <c r="AA75" s="167">
        <f t="shared" si="118"/>
        <v>6.0418168709444853</v>
      </c>
      <c r="AB75" s="225">
        <f t="shared" si="119"/>
        <v>-0.30209084354722471</v>
      </c>
      <c r="AC75" s="229">
        <f>-VLOOKUP($B75,'недельное планирование'!$B:$CA,AC$3,FALSE)</f>
        <v>0</v>
      </c>
      <c r="AD75" s="167">
        <f t="shared" si="120"/>
        <v>0</v>
      </c>
      <c r="AE75" s="225">
        <f t="shared" si="121"/>
        <v>0</v>
      </c>
      <c r="AF75" s="229">
        <f>-VLOOKUP($B75,'недельное планирование'!$B:$CA,AF$3,FALSE)</f>
        <v>100</v>
      </c>
      <c r="AG75" s="167">
        <f t="shared" si="122"/>
        <v>604.18168709444853</v>
      </c>
      <c r="AH75" s="225">
        <f t="shared" si="123"/>
        <v>-30.209084354722449</v>
      </c>
      <c r="AI75" s="229" t="e">
        <f>-VLOOKUP($B75,'недельное планирование'!$B:$CA,AI$3,FALSE)</f>
        <v>#N/A</v>
      </c>
      <c r="AJ75" s="167" t="e">
        <f t="shared" si="124"/>
        <v>#N/A</v>
      </c>
      <c r="AK75" s="225" t="e">
        <f t="shared" si="125"/>
        <v>#N/A</v>
      </c>
      <c r="AL75" s="229" t="e">
        <f>-VLOOKUP($B75,'недельное планирование'!$B:$CA,AL$3,FALSE)</f>
        <v>#N/A</v>
      </c>
      <c r="AM75" s="167" t="e">
        <f t="shared" si="126"/>
        <v>#N/A</v>
      </c>
      <c r="AN75" s="225" t="e">
        <f t="shared" si="127"/>
        <v>#N/A</v>
      </c>
      <c r="AO75" s="229" t="e">
        <f>-VLOOKUP($B75,'недельное планирование'!$B:$CA,AO$3,FALSE)</f>
        <v>#N/A</v>
      </c>
      <c r="AP75" s="167" t="e">
        <f t="shared" si="128"/>
        <v>#N/A</v>
      </c>
      <c r="AQ75" s="225" t="e">
        <f t="shared" si="129"/>
        <v>#N/A</v>
      </c>
    </row>
    <row r="76" spans="1:43" ht="24" customHeight="1">
      <c r="A76" s="243" t="s">
        <v>46</v>
      </c>
      <c r="B76" s="241" t="s">
        <v>164</v>
      </c>
      <c r="C76" s="253">
        <v>4</v>
      </c>
      <c r="D76" s="253">
        <v>419</v>
      </c>
      <c r="E76" s="229">
        <f>-VLOOKUP($B76,'недельное планирование'!$B:$CA,E$3,FALSE)</f>
        <v>58</v>
      </c>
      <c r="F76" s="167">
        <f t="shared" si="104"/>
        <v>350.42537851478011</v>
      </c>
      <c r="G76" s="225">
        <f t="shared" si="105"/>
        <v>-17.521268925739037</v>
      </c>
      <c r="H76" s="229">
        <f>-VLOOKUP($B76,'недельное планирование'!$B:$CA,H$3,FALSE)</f>
        <v>0</v>
      </c>
      <c r="I76" s="167">
        <f t="shared" si="106"/>
        <v>0</v>
      </c>
      <c r="J76" s="225">
        <f t="shared" si="107"/>
        <v>0</v>
      </c>
      <c r="K76" s="229">
        <f>-VLOOKUP($B76,'недельное планирование'!$B:$CA,K$3,FALSE)</f>
        <v>50</v>
      </c>
      <c r="L76" s="167">
        <f t="shared" si="108"/>
        <v>302.09084354722427</v>
      </c>
      <c r="M76" s="225">
        <f t="shared" si="109"/>
        <v>-15.104542177361225</v>
      </c>
      <c r="N76" s="229">
        <f>-VLOOKUP($B76,'недельное планирование'!$B:$CA,N$3,FALSE)</f>
        <v>100</v>
      </c>
      <c r="O76" s="167">
        <f t="shared" si="110"/>
        <v>604.18168709444853</v>
      </c>
      <c r="P76" s="225">
        <f t="shared" si="111"/>
        <v>-30.209084354722449</v>
      </c>
      <c r="Q76" s="229">
        <f>-VLOOKUP($B76,'недельное планирование'!$B:$CA,Q$3,FALSE)</f>
        <v>0</v>
      </c>
      <c r="R76" s="167">
        <f t="shared" si="112"/>
        <v>0</v>
      </c>
      <c r="S76" s="225">
        <f t="shared" si="113"/>
        <v>0</v>
      </c>
      <c r="T76" s="229">
        <f>-VLOOKUP($B76,'недельное планирование'!$B:$CA,T$3,FALSE)</f>
        <v>100</v>
      </c>
      <c r="U76" s="167">
        <f t="shared" si="114"/>
        <v>604.18168709444853</v>
      </c>
      <c r="V76" s="225">
        <f t="shared" si="115"/>
        <v>-30.209084354722449</v>
      </c>
      <c r="W76" s="229">
        <f>-VLOOKUP($B76,'недельное планирование'!$B:$CA,W$3,FALSE)</f>
        <v>0</v>
      </c>
      <c r="X76" s="167">
        <f t="shared" si="116"/>
        <v>0</v>
      </c>
      <c r="Y76" s="225">
        <f t="shared" si="117"/>
        <v>0</v>
      </c>
      <c r="Z76" s="229">
        <f>-VLOOKUP($B76,'недельное планирование'!$B:$CA,Z$3,FALSE)</f>
        <v>50</v>
      </c>
      <c r="AA76" s="167">
        <f t="shared" si="118"/>
        <v>302.09084354722427</v>
      </c>
      <c r="AB76" s="225">
        <f t="shared" si="119"/>
        <v>-15.104542177361225</v>
      </c>
      <c r="AC76" s="229">
        <f>-VLOOKUP($B76,'недельное планирование'!$B:$CA,AC$3,FALSE)</f>
        <v>0</v>
      </c>
      <c r="AD76" s="167">
        <f t="shared" si="120"/>
        <v>0</v>
      </c>
      <c r="AE76" s="225">
        <f t="shared" si="121"/>
        <v>0</v>
      </c>
      <c r="AF76" s="229">
        <f>-VLOOKUP($B76,'недельное планирование'!$B:$CA,AF$3,FALSE)</f>
        <v>100</v>
      </c>
      <c r="AG76" s="167">
        <f t="shared" si="122"/>
        <v>604.18168709444853</v>
      </c>
      <c r="AH76" s="225">
        <f t="shared" si="123"/>
        <v>-30.209084354722449</v>
      </c>
      <c r="AI76" s="229">
        <f>-VLOOKUP($B76,'недельное планирование'!$B:$CA,AI$3,FALSE)</f>
        <v>281.005</v>
      </c>
      <c r="AJ76" s="167">
        <f t="shared" si="124"/>
        <v>1697.7807498197551</v>
      </c>
      <c r="AK76" s="225">
        <f t="shared" si="125"/>
        <v>-84.889037490987903</v>
      </c>
      <c r="AL76" s="229">
        <f>-VLOOKUP($B76,'недельное планирование'!$B:$CA,AL$3,FALSE)</f>
        <v>281.005</v>
      </c>
      <c r="AM76" s="167">
        <f t="shared" si="126"/>
        <v>1697.7807498197551</v>
      </c>
      <c r="AN76" s="225">
        <f t="shared" si="127"/>
        <v>-84.889037490987903</v>
      </c>
      <c r="AO76" s="229">
        <f>-VLOOKUP($B76,'недельное планирование'!$B:$CA,AO$3,FALSE)</f>
        <v>781.005</v>
      </c>
      <c r="AP76" s="167">
        <f t="shared" si="128"/>
        <v>4718.689185291998</v>
      </c>
      <c r="AQ76" s="225">
        <f t="shared" si="129"/>
        <v>-235.93445926460026</v>
      </c>
    </row>
    <row r="77" spans="1:43" ht="24" customHeight="1">
      <c r="A77" s="243" t="s">
        <v>46</v>
      </c>
      <c r="B77" s="241" t="s">
        <v>106</v>
      </c>
      <c r="C77" s="253">
        <v>4</v>
      </c>
      <c r="D77" s="253">
        <v>419</v>
      </c>
      <c r="E77" s="229">
        <f>-VLOOKUP($B77,'недельное планирование'!$B:$CA,E$3,FALSE)</f>
        <v>1000</v>
      </c>
      <c r="F77" s="167">
        <f t="shared" si="104"/>
        <v>6041.8168709444853</v>
      </c>
      <c r="G77" s="225">
        <f t="shared" si="105"/>
        <v>-302.09084354722472</v>
      </c>
      <c r="H77" s="229">
        <f>-VLOOKUP($B77,'недельное планирование'!$B:$CA,H$3,FALSE)</f>
        <v>0</v>
      </c>
      <c r="I77" s="167">
        <f t="shared" si="106"/>
        <v>0</v>
      </c>
      <c r="J77" s="225">
        <f t="shared" si="107"/>
        <v>0</v>
      </c>
      <c r="K77" s="229">
        <f>-VLOOKUP($B77,'недельное планирование'!$B:$CA,K$3,FALSE)</f>
        <v>112</v>
      </c>
      <c r="L77" s="167">
        <f t="shared" si="108"/>
        <v>676.68348954578232</v>
      </c>
      <c r="M77" s="225">
        <f t="shared" si="109"/>
        <v>-33.834174477289139</v>
      </c>
      <c r="N77" s="229">
        <f>-VLOOKUP($B77,'недельное планирование'!$B:$CA,N$3,FALSE)</f>
        <v>30</v>
      </c>
      <c r="O77" s="167">
        <f t="shared" si="110"/>
        <v>181.25450612833453</v>
      </c>
      <c r="P77" s="225">
        <f t="shared" si="111"/>
        <v>-9.0627253064167235</v>
      </c>
      <c r="Q77" s="229">
        <f>-VLOOKUP($B77,'недельное планирование'!$B:$CA,Q$3,FALSE)</f>
        <v>0</v>
      </c>
      <c r="R77" s="167">
        <f t="shared" si="112"/>
        <v>0</v>
      </c>
      <c r="S77" s="225">
        <f t="shared" si="113"/>
        <v>0</v>
      </c>
      <c r="T77" s="229">
        <f>-VLOOKUP($B77,'недельное планирование'!$B:$CA,T$3,FALSE)</f>
        <v>600</v>
      </c>
      <c r="U77" s="167">
        <f t="shared" si="114"/>
        <v>3625.0901225666912</v>
      </c>
      <c r="V77" s="225">
        <f t="shared" si="115"/>
        <v>-181.25450612833492</v>
      </c>
      <c r="W77" s="229">
        <f>-VLOOKUP($B77,'недельное планирование'!$B:$CA,W$3,FALSE)</f>
        <v>0</v>
      </c>
      <c r="X77" s="167">
        <f t="shared" si="116"/>
        <v>0</v>
      </c>
      <c r="Y77" s="225">
        <f t="shared" si="117"/>
        <v>0</v>
      </c>
      <c r="Z77" s="229">
        <f>-VLOOKUP($B77,'недельное планирование'!$B:$CA,Z$3,FALSE)</f>
        <v>630</v>
      </c>
      <c r="AA77" s="167">
        <f t="shared" si="118"/>
        <v>3806.3446286950261</v>
      </c>
      <c r="AB77" s="225">
        <f t="shared" si="119"/>
        <v>-190.31723143475165</v>
      </c>
      <c r="AC77" s="229">
        <f>-VLOOKUP($B77,'недельное планирование'!$B:$CA,AC$3,FALSE)</f>
        <v>0</v>
      </c>
      <c r="AD77" s="167">
        <f t="shared" si="120"/>
        <v>0</v>
      </c>
      <c r="AE77" s="225">
        <f t="shared" si="121"/>
        <v>0</v>
      </c>
      <c r="AF77" s="229">
        <f>-VLOOKUP($B77,'недельное планирование'!$B:$CA,AF$3,FALSE)</f>
        <v>1000</v>
      </c>
      <c r="AG77" s="167">
        <f t="shared" si="122"/>
        <v>6041.8168709444853</v>
      </c>
      <c r="AH77" s="225">
        <f t="shared" si="123"/>
        <v>-302.09084354722472</v>
      </c>
      <c r="AI77" s="229">
        <f>-VLOOKUP($B77,'недельное планирование'!$B:$CA,AI$3,FALSE)</f>
        <v>3076.25</v>
      </c>
      <c r="AJ77" s="167">
        <f t="shared" si="124"/>
        <v>18586.139149242976</v>
      </c>
      <c r="AK77" s="225">
        <f t="shared" si="125"/>
        <v>-929.30695746215133</v>
      </c>
      <c r="AL77" s="229">
        <f>-VLOOKUP($B77,'недельное планирование'!$B:$CA,AL$3,FALSE)</f>
        <v>2676.25</v>
      </c>
      <c r="AM77" s="167">
        <f t="shared" si="126"/>
        <v>16169.412400865178</v>
      </c>
      <c r="AN77" s="225">
        <f t="shared" si="127"/>
        <v>-808.47062004325926</v>
      </c>
      <c r="AO77" s="229">
        <f>-VLOOKUP($B77,'недельное планирование'!$B:$CA,AO$3,FALSE)</f>
        <v>2676.25</v>
      </c>
      <c r="AP77" s="167">
        <f t="shared" si="128"/>
        <v>16169.412400865178</v>
      </c>
      <c r="AQ77" s="225">
        <f t="shared" si="129"/>
        <v>-808.47062004325926</v>
      </c>
    </row>
    <row r="78" spans="1:43" ht="24" customHeight="1">
      <c r="A78" s="243" t="s">
        <v>46</v>
      </c>
      <c r="B78" s="241" t="s">
        <v>154</v>
      </c>
      <c r="C78" s="253">
        <v>4</v>
      </c>
      <c r="D78" s="253">
        <v>419</v>
      </c>
      <c r="E78" s="229">
        <f>-VLOOKUP($B78,'недельное планирование'!$B:$CA,E$3,FALSE)</f>
        <v>0</v>
      </c>
      <c r="F78" s="167">
        <f t="shared" si="104"/>
        <v>0</v>
      </c>
      <c r="G78" s="225">
        <f t="shared" si="105"/>
        <v>0</v>
      </c>
      <c r="H78" s="229">
        <f>-VLOOKUP($B78,'недельное планирование'!$B:$CA,H$3,FALSE)</f>
        <v>0</v>
      </c>
      <c r="I78" s="167">
        <f t="shared" si="106"/>
        <v>0</v>
      </c>
      <c r="J78" s="225">
        <f t="shared" si="107"/>
        <v>0</v>
      </c>
      <c r="K78" s="229">
        <f>-VLOOKUP($B78,'недельное планирование'!$B:$CA,K$3,FALSE)</f>
        <v>0</v>
      </c>
      <c r="L78" s="167">
        <f t="shared" si="108"/>
        <v>0</v>
      </c>
      <c r="M78" s="225">
        <f t="shared" si="109"/>
        <v>0</v>
      </c>
      <c r="N78" s="229">
        <f>-VLOOKUP($B78,'недельное планирование'!$B:$CA,N$3,FALSE)</f>
        <v>4</v>
      </c>
      <c r="O78" s="167">
        <f t="shared" si="110"/>
        <v>24.167267483777941</v>
      </c>
      <c r="P78" s="225">
        <f t="shared" si="111"/>
        <v>-1.2083633741888988</v>
      </c>
      <c r="Q78" s="229">
        <f>-VLOOKUP($B78,'недельное планирование'!$B:$CA,Q$3,FALSE)</f>
        <v>0</v>
      </c>
      <c r="R78" s="167">
        <f t="shared" si="112"/>
        <v>0</v>
      </c>
      <c r="S78" s="225">
        <f t="shared" si="113"/>
        <v>0</v>
      </c>
      <c r="T78" s="229">
        <f>-VLOOKUP($B78,'недельное планирование'!$B:$CA,T$3,FALSE)</f>
        <v>0</v>
      </c>
      <c r="U78" s="167">
        <f t="shared" si="114"/>
        <v>0</v>
      </c>
      <c r="V78" s="225">
        <f t="shared" si="115"/>
        <v>0</v>
      </c>
      <c r="W78" s="229">
        <f>-VLOOKUP($B78,'недельное планирование'!$B:$CA,W$3,FALSE)</f>
        <v>0</v>
      </c>
      <c r="X78" s="167">
        <f t="shared" si="116"/>
        <v>0</v>
      </c>
      <c r="Y78" s="225">
        <f t="shared" si="117"/>
        <v>0</v>
      </c>
      <c r="Z78" s="229">
        <f>-VLOOKUP($B78,'недельное планирование'!$B:$CA,Z$3,FALSE)</f>
        <v>0</v>
      </c>
      <c r="AA78" s="167">
        <f t="shared" si="118"/>
        <v>0</v>
      </c>
      <c r="AB78" s="225">
        <f t="shared" si="119"/>
        <v>0</v>
      </c>
      <c r="AC78" s="229">
        <f>-VLOOKUP($B78,'недельное планирование'!$B:$CA,AC$3,FALSE)</f>
        <v>0</v>
      </c>
      <c r="AD78" s="167">
        <f t="shared" si="120"/>
        <v>0</v>
      </c>
      <c r="AE78" s="225">
        <f t="shared" si="121"/>
        <v>0</v>
      </c>
      <c r="AF78" s="229">
        <f>-VLOOKUP($B78,'недельное планирование'!$B:$CA,AF$3,FALSE)</f>
        <v>0</v>
      </c>
      <c r="AG78" s="167">
        <f t="shared" si="122"/>
        <v>0</v>
      </c>
      <c r="AH78" s="225">
        <f t="shared" si="123"/>
        <v>0</v>
      </c>
      <c r="AI78" s="229" t="e">
        <f>-VLOOKUP($B78,'недельное планирование'!$B:$CA,AI$3,FALSE)</f>
        <v>#N/A</v>
      </c>
      <c r="AJ78" s="167" t="e">
        <f t="shared" si="124"/>
        <v>#N/A</v>
      </c>
      <c r="AK78" s="225" t="e">
        <f t="shared" si="125"/>
        <v>#N/A</v>
      </c>
      <c r="AL78" s="229" t="e">
        <f>-VLOOKUP($B78,'недельное планирование'!$B:$CA,AL$3,FALSE)</f>
        <v>#N/A</v>
      </c>
      <c r="AM78" s="167" t="e">
        <f t="shared" si="126"/>
        <v>#N/A</v>
      </c>
      <c r="AN78" s="225" t="e">
        <f t="shared" si="127"/>
        <v>#N/A</v>
      </c>
      <c r="AO78" s="229" t="e">
        <f>-VLOOKUP($B78,'недельное планирование'!$B:$CA,AO$3,FALSE)</f>
        <v>#N/A</v>
      </c>
      <c r="AP78" s="167" t="e">
        <f t="shared" si="128"/>
        <v>#N/A</v>
      </c>
      <c r="AQ78" s="225" t="e">
        <f t="shared" si="129"/>
        <v>#N/A</v>
      </c>
    </row>
    <row r="79" spans="1:43" ht="24" customHeight="1">
      <c r="A79" s="243" t="s">
        <v>46</v>
      </c>
      <c r="B79" s="241" t="s">
        <v>107</v>
      </c>
      <c r="C79" s="253">
        <v>4</v>
      </c>
      <c r="D79" s="253">
        <v>419</v>
      </c>
      <c r="E79" s="229">
        <f>-VLOOKUP($B79,'недельное планирование'!$B:$CA,E$3,FALSE)</f>
        <v>3</v>
      </c>
      <c r="F79" s="167">
        <f t="shared" si="104"/>
        <v>18.125450612833454</v>
      </c>
      <c r="G79" s="225">
        <f t="shared" si="105"/>
        <v>-0.90627253064167235</v>
      </c>
      <c r="H79" s="229">
        <f>-VLOOKUP($B79,'недельное планирование'!$B:$CA,H$3,FALSE)</f>
        <v>0</v>
      </c>
      <c r="I79" s="167">
        <f t="shared" si="106"/>
        <v>0</v>
      </c>
      <c r="J79" s="225">
        <f t="shared" si="107"/>
        <v>0</v>
      </c>
      <c r="K79" s="229">
        <f>-VLOOKUP($B79,'недельное планирование'!$B:$CA,K$3,FALSE)</f>
        <v>81</v>
      </c>
      <c r="L79" s="167">
        <f t="shared" si="108"/>
        <v>489.38716654650335</v>
      </c>
      <c r="M79" s="225">
        <f t="shared" si="109"/>
        <v>-24.46935832732521</v>
      </c>
      <c r="N79" s="229">
        <f>-VLOOKUP($B79,'недельное планирование'!$B:$CA,N$3,FALSE)</f>
        <v>0</v>
      </c>
      <c r="O79" s="167">
        <f t="shared" si="110"/>
        <v>0</v>
      </c>
      <c r="P79" s="225">
        <f t="shared" si="111"/>
        <v>0</v>
      </c>
      <c r="Q79" s="229">
        <f>-VLOOKUP($B79,'недельное планирование'!$B:$CA,Q$3,FALSE)</f>
        <v>0</v>
      </c>
      <c r="R79" s="167">
        <f t="shared" si="112"/>
        <v>0</v>
      </c>
      <c r="S79" s="225">
        <f t="shared" si="113"/>
        <v>0</v>
      </c>
      <c r="T79" s="229">
        <f>-VLOOKUP($B79,'недельное планирование'!$B:$CA,T$3,FALSE)</f>
        <v>50</v>
      </c>
      <c r="U79" s="167">
        <f t="shared" si="114"/>
        <v>302.09084354722427</v>
      </c>
      <c r="V79" s="225">
        <f t="shared" si="115"/>
        <v>-15.104542177361225</v>
      </c>
      <c r="W79" s="229">
        <f>-VLOOKUP($B79,'недельное планирование'!$B:$CA,W$3,FALSE)</f>
        <v>0</v>
      </c>
      <c r="X79" s="167">
        <f t="shared" si="116"/>
        <v>0</v>
      </c>
      <c r="Y79" s="225">
        <f t="shared" si="117"/>
        <v>0</v>
      </c>
      <c r="Z79" s="229">
        <f>-VLOOKUP($B79,'недельное планирование'!$B:$CA,Z$3,FALSE)</f>
        <v>32</v>
      </c>
      <c r="AA79" s="167">
        <f t="shared" si="118"/>
        <v>193.33813987022353</v>
      </c>
      <c r="AB79" s="225">
        <f t="shared" si="119"/>
        <v>-9.6669069935111906</v>
      </c>
      <c r="AC79" s="229">
        <f>-VLOOKUP($B79,'недельное планирование'!$B:$CA,AC$3,FALSE)</f>
        <v>0</v>
      </c>
      <c r="AD79" s="167">
        <f t="shared" si="120"/>
        <v>0</v>
      </c>
      <c r="AE79" s="225">
        <f t="shared" si="121"/>
        <v>0</v>
      </c>
      <c r="AF79" s="229">
        <f>-VLOOKUP($B79,'недельное планирование'!$B:$CA,AF$3,FALSE)</f>
        <v>0</v>
      </c>
      <c r="AG79" s="167">
        <f t="shared" si="122"/>
        <v>0</v>
      </c>
      <c r="AH79" s="225">
        <f t="shared" si="123"/>
        <v>0</v>
      </c>
      <c r="AI79" s="229">
        <f>-VLOOKUP($B79,'недельное планирование'!$B:$CA,AI$3,FALSE)</f>
        <v>713.75</v>
      </c>
      <c r="AJ79" s="167">
        <f t="shared" si="124"/>
        <v>4312.3467916366262</v>
      </c>
      <c r="AK79" s="225">
        <f t="shared" si="125"/>
        <v>-215.6173395818314</v>
      </c>
      <c r="AL79" s="229">
        <f>-VLOOKUP($B79,'недельное планирование'!$B:$CA,AL$3,FALSE)</f>
        <v>713.75</v>
      </c>
      <c r="AM79" s="167">
        <f t="shared" si="126"/>
        <v>4312.3467916366262</v>
      </c>
      <c r="AN79" s="225">
        <f t="shared" si="127"/>
        <v>-215.6173395818314</v>
      </c>
      <c r="AO79" s="229">
        <f>-VLOOKUP($B79,'недельное планирование'!$B:$CA,AO$3,FALSE)</f>
        <v>713.75</v>
      </c>
      <c r="AP79" s="167">
        <f t="shared" si="128"/>
        <v>4312.3467916366262</v>
      </c>
      <c r="AQ79" s="225">
        <f t="shared" si="129"/>
        <v>-215.6173395818314</v>
      </c>
    </row>
    <row r="80" spans="1:43" ht="24" customHeight="1">
      <c r="A80" s="243"/>
      <c r="B80" s="241"/>
      <c r="C80" s="253"/>
      <c r="D80" s="253"/>
      <c r="E80" s="229"/>
      <c r="F80" s="167"/>
      <c r="G80" s="225"/>
      <c r="H80" s="229"/>
      <c r="I80" s="167"/>
      <c r="J80" s="225"/>
      <c r="K80" s="229"/>
      <c r="L80" s="167"/>
      <c r="M80" s="225"/>
      <c r="N80" s="229"/>
      <c r="O80" s="167"/>
      <c r="P80" s="225"/>
      <c r="Q80" s="229"/>
      <c r="R80" s="167"/>
      <c r="S80" s="225"/>
      <c r="T80" s="229"/>
      <c r="U80" s="167"/>
      <c r="V80" s="225"/>
      <c r="W80" s="229"/>
      <c r="X80" s="167"/>
      <c r="Y80" s="225"/>
      <c r="Z80" s="229"/>
      <c r="AA80" s="167"/>
      <c r="AB80" s="225"/>
      <c r="AC80" s="229"/>
      <c r="AD80" s="167"/>
      <c r="AE80" s="225"/>
      <c r="AF80" s="229"/>
      <c r="AG80" s="167"/>
      <c r="AH80" s="225"/>
      <c r="AI80" s="229"/>
      <c r="AJ80" s="167"/>
      <c r="AK80" s="225"/>
      <c r="AL80" s="229"/>
      <c r="AM80" s="167"/>
      <c r="AN80" s="225"/>
      <c r="AO80" s="229"/>
      <c r="AP80" s="167"/>
      <c r="AQ80" s="225"/>
    </row>
    <row r="81" spans="1:43" ht="24" customHeight="1">
      <c r="A81" s="144" t="s">
        <v>46</v>
      </c>
      <c r="B81" s="232" t="s">
        <v>169</v>
      </c>
      <c r="C81" s="253"/>
      <c r="D81" s="253"/>
      <c r="E81" s="229">
        <f>-VLOOKUP($B81,'недельное планирование'!$B:$CA,E$3,FALSE)</f>
        <v>32.559999999999995</v>
      </c>
      <c r="F81" s="167">
        <f>$D81*100/($C81+$C$3)*E81/1000*$C81/$C$2</f>
        <v>0</v>
      </c>
      <c r="G81" s="225">
        <f>$D81*100/($C81+$C$3)*E81/1000-F81</f>
        <v>0</v>
      </c>
      <c r="H81" s="229">
        <f>-VLOOKUP($B81,'недельное планирование'!$B:$CA,H$3,FALSE)</f>
        <v>65</v>
      </c>
      <c r="I81" s="167">
        <f>$D81*100/($C81+$C$3)*H81/1000*$C81/$C$2</f>
        <v>0</v>
      </c>
      <c r="J81" s="225">
        <f>$D81*100/($C81+$C$3)*H81/1000-I81</f>
        <v>0</v>
      </c>
      <c r="K81" s="229">
        <f>-VLOOKUP($B81,'недельное планирование'!$B:$CA,K$3,FALSE)</f>
        <v>65</v>
      </c>
      <c r="L81" s="167">
        <f>$D81*100/($C81+$C$3)*K81/1000*$C81/$C$2</f>
        <v>0</v>
      </c>
      <c r="M81" s="225">
        <f>$D81*100/($C81+$C$3)*K81/1000-L81</f>
        <v>0</v>
      </c>
      <c r="N81" s="229">
        <f>-VLOOKUP($B81,'недельное планирование'!$B:$CA,N$3,FALSE)</f>
        <v>0</v>
      </c>
      <c r="O81" s="167">
        <f>$D81*100/($C81+$C$3)*N81/1000*$C81/$C$2</f>
        <v>0</v>
      </c>
      <c r="P81" s="225">
        <f>$D81*100/($C81+$C$3)*N81/1000-O81</f>
        <v>0</v>
      </c>
      <c r="Q81" s="229">
        <f>-VLOOKUP($B81,'недельное планирование'!$B:$CA,Q$3,FALSE)</f>
        <v>130</v>
      </c>
      <c r="R81" s="167">
        <f>$D81*100/($C81+$C$3)*Q81/1000*$C81/$C$2</f>
        <v>0</v>
      </c>
      <c r="S81" s="225">
        <f>$D81*100/($C81+$C$3)*Q81/1000-R81</f>
        <v>0</v>
      </c>
      <c r="T81" s="229">
        <f>-VLOOKUP($B81,'недельное планирование'!$B:$CA,T$3,FALSE)</f>
        <v>0</v>
      </c>
      <c r="U81" s="167">
        <f>$D81*100/($C81+$C$3)*T81/1000*$C81/$C$2</f>
        <v>0</v>
      </c>
      <c r="V81" s="225">
        <f>$D81*100/($C81+$C$3)*T81/1000-U81</f>
        <v>0</v>
      </c>
      <c r="W81" s="229">
        <f>-VLOOKUP($B81,'недельное планирование'!$B:$CA,W$3,FALSE)</f>
        <v>0</v>
      </c>
      <c r="X81" s="167">
        <f>$D81*100/($C81+$C$3)*W81/1000*$C81/$C$2</f>
        <v>0</v>
      </c>
      <c r="Y81" s="225">
        <f>$D81*100/($C81+$C$3)*W81/1000-X81</f>
        <v>0</v>
      </c>
      <c r="Z81" s="229">
        <f>-VLOOKUP($B81,'недельное планирование'!$B:$CA,Z$3,FALSE)</f>
        <v>0</v>
      </c>
      <c r="AA81" s="167">
        <f>$D81*100/($C81+$C$3)*Z81/1000*$C81/$C$2</f>
        <v>0</v>
      </c>
      <c r="AB81" s="225">
        <f>$D81*100/($C81+$C$3)*Z81/1000-AA81</f>
        <v>0</v>
      </c>
      <c r="AC81" s="229">
        <f>-VLOOKUP($B81,'недельное планирование'!$B:$CA,AC$3,FALSE)</f>
        <v>65</v>
      </c>
      <c r="AD81" s="167">
        <f>$D81*100/($C81+$C$3)*AC81/1000*$C81/$C$2</f>
        <v>0</v>
      </c>
      <c r="AE81" s="225">
        <f>$D81*100/($C81+$C$3)*AC81/1000-AD81</f>
        <v>0</v>
      </c>
      <c r="AF81" s="229">
        <f>-VLOOKUP($B81,'недельное планирование'!$B:$CA,AF$3,FALSE)</f>
        <v>0</v>
      </c>
      <c r="AG81" s="167">
        <f>$D81*100/($C81+$C$3)*AF81/1000*$C81/$C$2</f>
        <v>0</v>
      </c>
      <c r="AH81" s="225">
        <f>$D81*100/($C81+$C$3)*AF81/1000-AG81</f>
        <v>0</v>
      </c>
      <c r="AI81" s="229">
        <f>-VLOOKUP($B81,'недельное планирование'!$B:$CA,AI$3,FALSE)</f>
        <v>459.00203174603172</v>
      </c>
      <c r="AJ81" s="167">
        <f>$D81*100/($C81+$C$3)*AI81/1000*$C81/$C$2</f>
        <v>0</v>
      </c>
      <c r="AK81" s="225">
        <f>$D81*100/($C81+$C$3)*AI81/1000-AJ81</f>
        <v>0</v>
      </c>
      <c r="AL81" s="229">
        <f>-VLOOKUP($B81,'недельное планирование'!$B:$CA,AL$3,FALSE)</f>
        <v>459.00203174603172</v>
      </c>
      <c r="AM81" s="167">
        <f>$D81*100/($C81+$C$3)*AL81/1000*$C81/$C$2</f>
        <v>0</v>
      </c>
      <c r="AN81" s="225">
        <f>$D81*100/($C81+$C$3)*AL81/1000-AM81</f>
        <v>0</v>
      </c>
      <c r="AO81" s="229">
        <f>-VLOOKUP($B81,'недельное планирование'!$B:$CA,AO$3,FALSE)</f>
        <v>459.00203174603172</v>
      </c>
      <c r="AP81" s="167">
        <f>$D81*100/($C81+$C$3)*AO81/1000*$C81/$C$2</f>
        <v>0</v>
      </c>
      <c r="AQ81" s="225">
        <f>$D81*100/($C81+$C$3)*AO81/1000-AP81</f>
        <v>0</v>
      </c>
    </row>
    <row r="82" spans="1:43" ht="24" customHeight="1">
      <c r="A82" s="144" t="s">
        <v>46</v>
      </c>
      <c r="B82" s="232" t="s">
        <v>162</v>
      </c>
      <c r="C82" s="253">
        <v>4</v>
      </c>
      <c r="D82" s="253">
        <v>506</v>
      </c>
      <c r="E82" s="229">
        <f>-VLOOKUP($B82,'недельное планирование'!$B:$CA,E$3,FALSE)</f>
        <v>183.52000000000004</v>
      </c>
      <c r="F82" s="167">
        <f>$D82*100/($C82+$C$3)*E82/1000*$C82/$C$2</f>
        <v>1339.021196827686</v>
      </c>
      <c r="G82" s="225">
        <f>$D82*100/($C82+$C$3)*E82/1000-F82</f>
        <v>-66.951059841384449</v>
      </c>
      <c r="H82" s="229">
        <f>-VLOOKUP($B82,'недельное планирование'!$B:$CA,H$3,FALSE)</f>
        <v>240</v>
      </c>
      <c r="I82" s="167">
        <f>$D82*100/($C82+$C$3)*H82/1000*$C82/$C$2</f>
        <v>1751.1175198269646</v>
      </c>
      <c r="J82" s="225">
        <f>$D82*100/($C82+$C$3)*H82/1000-I82</f>
        <v>-87.55587599134833</v>
      </c>
      <c r="K82" s="229">
        <f>-VLOOKUP($B82,'недельное планирование'!$B:$CA,K$3,FALSE)</f>
        <v>200</v>
      </c>
      <c r="L82" s="167">
        <f>$D82*100/($C82+$C$3)*K82/1000*$C82/$C$2</f>
        <v>1459.2645998558039</v>
      </c>
      <c r="M82" s="225">
        <f>$D82*100/($C82+$C$3)*K82/1000-L82</f>
        <v>-72.963229992790275</v>
      </c>
      <c r="N82" s="229">
        <f>-VLOOKUP($B82,'недельное планирование'!$B:$CA,N$3,FALSE)</f>
        <v>0</v>
      </c>
      <c r="O82" s="167">
        <f>$D82*100/($C82+$C$3)*N82/1000*$C82/$C$2</f>
        <v>0</v>
      </c>
      <c r="P82" s="225">
        <f>$D82*100/($C82+$C$3)*N82/1000-O82</f>
        <v>0</v>
      </c>
      <c r="Q82" s="229">
        <f>-VLOOKUP($B82,'недельное планирование'!$B:$CA,Q$3,FALSE)</f>
        <v>360</v>
      </c>
      <c r="R82" s="167">
        <f>$D82*100/($C82+$C$3)*Q82/1000*$C82/$C$2</f>
        <v>2626.6762797404467</v>
      </c>
      <c r="S82" s="225">
        <f>$D82*100/($C82+$C$3)*Q82/1000-R82</f>
        <v>-131.33381398702249</v>
      </c>
      <c r="T82" s="229">
        <f>-VLOOKUP($B82,'недельное планирование'!$B:$CA,T$3,FALSE)</f>
        <v>0</v>
      </c>
      <c r="U82" s="167">
        <f>$D82*100/($C82+$C$3)*T82/1000*$C82/$C$2</f>
        <v>0</v>
      </c>
      <c r="V82" s="225">
        <f>$D82*100/($C82+$C$3)*T82/1000-U82</f>
        <v>0</v>
      </c>
      <c r="W82" s="229">
        <f>-VLOOKUP($B82,'недельное планирование'!$B:$CA,W$3,FALSE)</f>
        <v>0</v>
      </c>
      <c r="X82" s="167">
        <f>$D82*100/($C82+$C$3)*W82/1000*$C82/$C$2</f>
        <v>0</v>
      </c>
      <c r="Y82" s="225">
        <f>$D82*100/($C82+$C$3)*W82/1000-X82</f>
        <v>0</v>
      </c>
      <c r="Z82" s="229">
        <f>-VLOOKUP($B82,'недельное планирование'!$B:$CA,Z$3,FALSE)</f>
        <v>0</v>
      </c>
      <c r="AA82" s="167">
        <f>$D82*100/($C82+$C$3)*Z82/1000*$C82/$C$2</f>
        <v>0</v>
      </c>
      <c r="AB82" s="225">
        <f>$D82*100/($C82+$C$3)*Z82/1000-AA82</f>
        <v>0</v>
      </c>
      <c r="AC82" s="229">
        <f>-VLOOKUP($B82,'недельное планирование'!$B:$CA,AC$3,FALSE)</f>
        <v>240</v>
      </c>
      <c r="AD82" s="167">
        <f>$D82*100/($C82+$C$3)*AC82/1000*$C82/$C$2</f>
        <v>1751.1175198269646</v>
      </c>
      <c r="AE82" s="225">
        <f>$D82*100/($C82+$C$3)*AC82/1000-AD82</f>
        <v>-87.55587599134833</v>
      </c>
      <c r="AF82" s="229">
        <f>-VLOOKUP($B82,'недельное планирование'!$B:$CA,AF$3,FALSE)</f>
        <v>0</v>
      </c>
      <c r="AG82" s="167">
        <f>$D82*100/($C82+$C$3)*AF82/1000*$C82/$C$2</f>
        <v>0</v>
      </c>
      <c r="AH82" s="225">
        <f>$D82*100/($C82+$C$3)*AF82/1000-AG82</f>
        <v>0</v>
      </c>
      <c r="AI82" s="229">
        <f>-VLOOKUP($B82,'недельное планирование'!$B:$CA,AI$3,FALSE)</f>
        <v>955.60590476190521</v>
      </c>
      <c r="AJ82" s="167">
        <f>$D82*100/($C82+$C$3)*AI82/1000*$C82/$C$2</f>
        <v>6972.4093411611257</v>
      </c>
      <c r="AK82" s="225">
        <f>$D82*100/($C82+$C$3)*AI82/1000-AJ82</f>
        <v>-348.62046705805642</v>
      </c>
      <c r="AL82" s="229">
        <f>-VLOOKUP($B82,'недельное планирование'!$B:$CA,AL$3,FALSE)</f>
        <v>955.60590476190521</v>
      </c>
      <c r="AM82" s="167">
        <f>$D82*100/($C82+$C$3)*AL82/1000*$C82/$C$2</f>
        <v>6972.4093411611257</v>
      </c>
      <c r="AN82" s="225">
        <f>$D82*100/($C82+$C$3)*AL82/1000-AM82</f>
        <v>-348.62046705805642</v>
      </c>
      <c r="AO82" s="229">
        <f>-VLOOKUP($B82,'недельное планирование'!$B:$CA,AO$3,FALSE)</f>
        <v>955.60590476190521</v>
      </c>
      <c r="AP82" s="167">
        <f>$D82*100/($C82+$C$3)*AO82/1000*$C82/$C$2</f>
        <v>6972.4093411611257</v>
      </c>
      <c r="AQ82" s="225">
        <f>$D82*100/($C82+$C$3)*AO82/1000-AP82</f>
        <v>-348.62046705805642</v>
      </c>
    </row>
    <row r="83" spans="1:43" ht="24.75" customHeight="1">
      <c r="A83" s="144"/>
      <c r="B83" s="232"/>
      <c r="C83" s="253"/>
      <c r="D83" s="253"/>
      <c r="E83" s="229"/>
      <c r="F83" s="167"/>
      <c r="G83" s="225"/>
      <c r="H83" s="229"/>
      <c r="I83" s="167"/>
      <c r="J83" s="225"/>
      <c r="K83" s="229"/>
      <c r="L83" s="167"/>
      <c r="M83" s="225"/>
      <c r="N83" s="229"/>
      <c r="O83" s="167"/>
      <c r="P83" s="225"/>
      <c r="Q83" s="229"/>
      <c r="R83" s="167"/>
      <c r="S83" s="225"/>
      <c r="T83" s="229"/>
      <c r="U83" s="167"/>
      <c r="V83" s="225"/>
      <c r="W83" s="229"/>
      <c r="X83" s="167"/>
      <c r="Y83" s="225"/>
      <c r="Z83" s="229"/>
      <c r="AA83" s="167"/>
      <c r="AB83" s="225"/>
      <c r="AC83" s="229"/>
      <c r="AD83" s="167"/>
      <c r="AE83" s="225"/>
      <c r="AF83" s="229"/>
      <c r="AG83" s="167"/>
      <c r="AH83" s="225"/>
      <c r="AI83" s="229"/>
      <c r="AJ83" s="167"/>
      <c r="AK83" s="225"/>
      <c r="AL83" s="229"/>
      <c r="AM83" s="167"/>
      <c r="AN83" s="225"/>
      <c r="AO83" s="229"/>
      <c r="AP83" s="167"/>
      <c r="AQ83" s="225"/>
    </row>
    <row r="84" spans="1:43" ht="24" customHeight="1">
      <c r="A84" s="155" t="s">
        <v>20</v>
      </c>
      <c r="B84" s="233" t="s">
        <v>152</v>
      </c>
      <c r="C84" s="253"/>
      <c r="D84" s="253"/>
      <c r="E84" s="229">
        <f>-VLOOKUP($B84,'недельное планирование'!$B:$CA,E$3,FALSE)</f>
        <v>0</v>
      </c>
      <c r="F84" s="167">
        <f>$D84*100/($C84+$C$3)*E84/1000*$C84/$C$2</f>
        <v>0</v>
      </c>
      <c r="G84" s="225">
        <f>$D84*100/($C84+$C$3)*E84/1000-F84</f>
        <v>0</v>
      </c>
      <c r="H84" s="229">
        <f>-VLOOKUP($B84,'недельное планирование'!$B:$CA,H$3,FALSE)</f>
        <v>10</v>
      </c>
      <c r="I84" s="167">
        <f>$D84*100/($C84+$C$3)*H84/1000*$C84/$C$2</f>
        <v>0</v>
      </c>
      <c r="J84" s="225">
        <f>$D84*100/($C84+$C$3)*H84/1000-I84</f>
        <v>0</v>
      </c>
      <c r="K84" s="229">
        <f>-VLOOKUP($B84,'недельное планирование'!$B:$CA,K$3,FALSE)</f>
        <v>24</v>
      </c>
      <c r="L84" s="167">
        <f>$D84*100/($C84+$C$3)*K84/1000*$C84/$C$2</f>
        <v>0</v>
      </c>
      <c r="M84" s="225">
        <f>$D84*100/($C84+$C$3)*K84/1000-L84</f>
        <v>0</v>
      </c>
      <c r="N84" s="229">
        <f>-VLOOKUP($B84,'недельное планирование'!$B:$CA,N$3,FALSE)</f>
        <v>0</v>
      </c>
      <c r="O84" s="167">
        <f>$D84*100/($C84+$C$3)*N84/1000*$C84/$C$2</f>
        <v>0</v>
      </c>
      <c r="P84" s="225">
        <f>$D84*100/($C84+$C$3)*N84/1000-O84</f>
        <v>0</v>
      </c>
      <c r="Q84" s="229">
        <f>-VLOOKUP($B84,'недельное планирование'!$B:$CA,Q$3,FALSE)</f>
        <v>0</v>
      </c>
      <c r="R84" s="167">
        <f>$D84*100/($C84+$C$3)*Q84/1000*$C84/$C$2</f>
        <v>0</v>
      </c>
      <c r="S84" s="225">
        <f>$D84*100/($C84+$C$3)*Q84/1000-R84</f>
        <v>0</v>
      </c>
      <c r="T84" s="229">
        <f>-VLOOKUP($B84,'недельное планирование'!$B:$CA,T$3,FALSE)</f>
        <v>0</v>
      </c>
      <c r="U84" s="167">
        <f>$D84*100/($C84+$C$3)*T84/1000*$C84/$C$2</f>
        <v>0</v>
      </c>
      <c r="V84" s="225">
        <f>$D84*100/($C84+$C$3)*T84/1000-U84</f>
        <v>0</v>
      </c>
      <c r="W84" s="229">
        <f>-VLOOKUP($B84,'недельное планирование'!$B:$CA,W$3,FALSE)</f>
        <v>0</v>
      </c>
      <c r="X84" s="167">
        <f>$D84*100/($C84+$C$3)*W84/1000*$C84/$C$2</f>
        <v>0</v>
      </c>
      <c r="Y84" s="225">
        <f>$D84*100/($C84+$C$3)*W84/1000-X84</f>
        <v>0</v>
      </c>
      <c r="Z84" s="229">
        <f>-VLOOKUP($B84,'недельное планирование'!$B:$CA,Z$3,FALSE)</f>
        <v>0</v>
      </c>
      <c r="AA84" s="167">
        <f>$D84*100/($C84+$C$3)*Z84/1000*$C84/$C$2</f>
        <v>0</v>
      </c>
      <c r="AB84" s="225">
        <f>$D84*100/($C84+$C$3)*Z84/1000-AA84</f>
        <v>0</v>
      </c>
      <c r="AC84" s="229">
        <f>-VLOOKUP($B84,'недельное планирование'!$B:$CA,AC$3,FALSE)</f>
        <v>0</v>
      </c>
      <c r="AD84" s="167">
        <f>$D84*100/($C84+$C$3)*AC84/1000*$C84/$C$2</f>
        <v>0</v>
      </c>
      <c r="AE84" s="225">
        <f>$D84*100/($C84+$C$3)*AC84/1000-AD84</f>
        <v>0</v>
      </c>
      <c r="AF84" s="229">
        <f>-VLOOKUP($B84,'недельное планирование'!$B:$CA,AF$3,FALSE)</f>
        <v>0</v>
      </c>
      <c r="AG84" s="167">
        <f>$D84*100/($C84+$C$3)*AF84/1000*$C84/$C$2</f>
        <v>0</v>
      </c>
      <c r="AH84" s="225">
        <f>$D84*100/($C84+$C$3)*AF84/1000-AG84</f>
        <v>0</v>
      </c>
      <c r="AI84" s="229" t="e">
        <f>-VLOOKUP($B84,'недельное планирование'!$B:$CA,AI$3,FALSE)</f>
        <v>#N/A</v>
      </c>
      <c r="AJ84" s="167" t="e">
        <f>$D84*100/($C84+$C$3)*AI84/1000*$C84/$C$2</f>
        <v>#N/A</v>
      </c>
      <c r="AK84" s="225" t="e">
        <f>$D84*100/($C84+$C$3)*AI84/1000-AJ84</f>
        <v>#N/A</v>
      </c>
      <c r="AL84" s="229" t="e">
        <f>-VLOOKUP($B84,'недельное планирование'!$B:$CA,AL$3,FALSE)</f>
        <v>#N/A</v>
      </c>
      <c r="AM84" s="167" t="e">
        <f>$D84*100/($C84+$C$3)*AL84/1000*$C84/$C$2</f>
        <v>#N/A</v>
      </c>
      <c r="AN84" s="225" t="e">
        <f>$D84*100/($C84+$C$3)*AL84/1000-AM84</f>
        <v>#N/A</v>
      </c>
      <c r="AO84" s="229" t="e">
        <f>-VLOOKUP($B84,'недельное планирование'!$B:$CA,AO$3,FALSE)</f>
        <v>#N/A</v>
      </c>
      <c r="AP84" s="167" t="e">
        <f>$D84*100/($C84+$C$3)*AO84/1000*$C84/$C$2</f>
        <v>#N/A</v>
      </c>
      <c r="AQ84" s="225" t="e">
        <f>$D84*100/($C84+$C$3)*AO84/1000-AP84</f>
        <v>#N/A</v>
      </c>
    </row>
    <row r="85" spans="1:43" ht="24" customHeight="1">
      <c r="A85" s="155" t="s">
        <v>20</v>
      </c>
      <c r="B85" s="233" t="s">
        <v>276</v>
      </c>
      <c r="C85" s="253"/>
      <c r="D85" s="253"/>
      <c r="E85" s="229">
        <f>-VLOOKUP($B85,'недельное планирование'!$B:$CA,E$3,FALSE)</f>
        <v>0</v>
      </c>
      <c r="F85" s="167">
        <f>$D85*100/($C85+$C$3)*E85/1000*$C85/$C$2</f>
        <v>0</v>
      </c>
      <c r="G85" s="225">
        <f>$D85*100/($C85+$C$3)*E85/1000-F85</f>
        <v>0</v>
      </c>
      <c r="H85" s="229">
        <f>-VLOOKUP($B85,'недельное планирование'!$B:$CA,H$3,FALSE)</f>
        <v>75</v>
      </c>
      <c r="I85" s="167">
        <f>$D85*100/($C85+$C$3)*H85/1000*$C85/$C$2</f>
        <v>0</v>
      </c>
      <c r="J85" s="225">
        <f>$D85*100/($C85+$C$3)*H85/1000-I85</f>
        <v>0</v>
      </c>
      <c r="K85" s="229">
        <f>-VLOOKUP($B85,'недельное планирование'!$B:$CA,K$3,FALSE)</f>
        <v>0</v>
      </c>
      <c r="L85" s="167">
        <f>$D85*100/($C85+$C$3)*K85/1000*$C85/$C$2</f>
        <v>0</v>
      </c>
      <c r="M85" s="225">
        <f>$D85*100/($C85+$C$3)*K85/1000-L85</f>
        <v>0</v>
      </c>
      <c r="N85" s="229">
        <f>-VLOOKUP($B85,'недельное планирование'!$B:$CA,N$3,FALSE)</f>
        <v>0</v>
      </c>
      <c r="O85" s="167">
        <f>$D85*100/($C85+$C$3)*N85/1000*$C85/$C$2</f>
        <v>0</v>
      </c>
      <c r="P85" s="225">
        <f>$D85*100/($C85+$C$3)*N85/1000-O85</f>
        <v>0</v>
      </c>
      <c r="Q85" s="229">
        <f>-VLOOKUP($B85,'недельное планирование'!$B:$CA,Q$3,FALSE)</f>
        <v>600</v>
      </c>
      <c r="R85" s="167">
        <f>$D85*100/($C85+$C$3)*Q85/1000*$C85/$C$2</f>
        <v>0</v>
      </c>
      <c r="S85" s="225">
        <f>$D85*100/($C85+$C$3)*Q85/1000-R85</f>
        <v>0</v>
      </c>
      <c r="T85" s="229">
        <f>-VLOOKUP($B85,'недельное планирование'!$B:$CA,T$3,FALSE)</f>
        <v>0</v>
      </c>
      <c r="U85" s="167">
        <f>$D85*100/($C85+$C$3)*T85/1000*$C85/$C$2</f>
        <v>0</v>
      </c>
      <c r="V85" s="225">
        <f>$D85*100/($C85+$C$3)*T85/1000-U85</f>
        <v>0</v>
      </c>
      <c r="W85" s="229">
        <f>-VLOOKUP($B85,'недельное планирование'!$B:$CA,W$3,FALSE)</f>
        <v>0</v>
      </c>
      <c r="X85" s="167">
        <f>$D85*100/($C85+$C$3)*W85/1000*$C85/$C$2</f>
        <v>0</v>
      </c>
      <c r="Y85" s="225">
        <f>$D85*100/($C85+$C$3)*W85/1000-X85</f>
        <v>0</v>
      </c>
      <c r="Z85" s="229">
        <f>-VLOOKUP($B85,'недельное планирование'!$B:$CA,Z$3,FALSE)</f>
        <v>0</v>
      </c>
      <c r="AA85" s="167">
        <f>$D85*100/($C85+$C$3)*Z85/1000*$C85/$C$2</f>
        <v>0</v>
      </c>
      <c r="AB85" s="225">
        <f>$D85*100/($C85+$C$3)*Z85/1000-AA85</f>
        <v>0</v>
      </c>
      <c r="AC85" s="229">
        <f>-VLOOKUP($B85,'недельное планирование'!$B:$CA,AC$3,FALSE)</f>
        <v>600</v>
      </c>
      <c r="AD85" s="167">
        <f>$D85*100/($C85+$C$3)*AC85/1000*$C85/$C$2</f>
        <v>0</v>
      </c>
      <c r="AE85" s="225">
        <f>$D85*100/($C85+$C$3)*AC85/1000-AD85</f>
        <v>0</v>
      </c>
      <c r="AF85" s="229">
        <f>-VLOOKUP($B85,'недельное планирование'!$B:$CA,AF$3,FALSE)</f>
        <v>0</v>
      </c>
      <c r="AG85" s="167">
        <f>$D85*100/($C85+$C$3)*AF85/1000*$C85/$C$2</f>
        <v>0</v>
      </c>
      <c r="AH85" s="225">
        <f>$D85*100/($C85+$C$3)*AF85/1000-AG85</f>
        <v>0</v>
      </c>
      <c r="AI85" s="229" t="e">
        <f>-VLOOKUP($B85,'недельное планирование'!$B:$CA,AI$3,FALSE)</f>
        <v>#N/A</v>
      </c>
      <c r="AJ85" s="167" t="e">
        <f>$D85*100/($C85+$C$3)*AI85/1000*$C85/$C$2</f>
        <v>#N/A</v>
      </c>
      <c r="AK85" s="225" t="e">
        <f>$D85*100/($C85+$C$3)*AI85/1000-AJ85</f>
        <v>#N/A</v>
      </c>
      <c r="AL85" s="229" t="e">
        <f>-VLOOKUP($B85,'недельное планирование'!$B:$CA,AL$3,FALSE)</f>
        <v>#N/A</v>
      </c>
      <c r="AM85" s="167" t="e">
        <f>$D85*100/($C85+$C$3)*AL85/1000*$C85/$C$2</f>
        <v>#N/A</v>
      </c>
      <c r="AN85" s="225" t="e">
        <f>$D85*100/($C85+$C$3)*AL85/1000-AM85</f>
        <v>#N/A</v>
      </c>
      <c r="AO85" s="229" t="e">
        <f>-VLOOKUP($B85,'недельное планирование'!$B:$CA,AO$3,FALSE)</f>
        <v>#N/A</v>
      </c>
      <c r="AP85" s="167" t="e">
        <f>$D85*100/($C85+$C$3)*AO85/1000*$C85/$C$2</f>
        <v>#N/A</v>
      </c>
      <c r="AQ85" s="225" t="e">
        <f>$D85*100/($C85+$C$3)*AO85/1000-AP85</f>
        <v>#N/A</v>
      </c>
    </row>
    <row r="86" spans="1:43" ht="24" customHeight="1">
      <c r="A86" s="155" t="s">
        <v>20</v>
      </c>
      <c r="B86" s="233" t="s">
        <v>155</v>
      </c>
      <c r="C86" s="253"/>
      <c r="D86" s="253"/>
      <c r="E86" s="229">
        <f>-VLOOKUP($B86,'недельное планирование'!$B:$CA,E$3,FALSE)</f>
        <v>449.91999999999996</v>
      </c>
      <c r="F86" s="167">
        <f>$D86*100/($C86+$C$3)*E86/1000*$C86/$C$2</f>
        <v>0</v>
      </c>
      <c r="G86" s="225">
        <f>$D86*100/($C86+$C$3)*E86/1000-F86</f>
        <v>0</v>
      </c>
      <c r="H86" s="229">
        <f>-VLOOKUP($B86,'недельное планирование'!$B:$CA,H$3,FALSE)</f>
        <v>224</v>
      </c>
      <c r="I86" s="167">
        <f>$D86*100/($C86+$C$3)*H86/1000*$C86/$C$2</f>
        <v>0</v>
      </c>
      <c r="J86" s="225">
        <f>$D86*100/($C86+$C$3)*H86/1000-I86</f>
        <v>0</v>
      </c>
      <c r="K86" s="229">
        <f>-VLOOKUP($B86,'недельное планирование'!$B:$CA,K$3,FALSE)</f>
        <v>15</v>
      </c>
      <c r="L86" s="167">
        <f>$D86*100/($C86+$C$3)*K86/1000*$C86/$C$2</f>
        <v>0</v>
      </c>
      <c r="M86" s="225">
        <f>$D86*100/($C86+$C$3)*K86/1000-L86</f>
        <v>0</v>
      </c>
      <c r="N86" s="229">
        <f>-VLOOKUP($B86,'недельное планирование'!$B:$CA,N$3,FALSE)</f>
        <v>0</v>
      </c>
      <c r="O86" s="167">
        <f>$D86*100/($C86+$C$3)*N86/1000*$C86/$C$2</f>
        <v>0</v>
      </c>
      <c r="P86" s="225">
        <f>$D86*100/($C86+$C$3)*N86/1000-O86</f>
        <v>0</v>
      </c>
      <c r="Q86" s="229">
        <f>-VLOOKUP($B86,'недельное планирование'!$B:$CA,Q$3,FALSE)</f>
        <v>590</v>
      </c>
      <c r="R86" s="167">
        <f>$D86*100/($C86+$C$3)*Q86/1000*$C86/$C$2</f>
        <v>0</v>
      </c>
      <c r="S86" s="225">
        <f>$D86*100/($C86+$C$3)*Q86/1000-R86</f>
        <v>0</v>
      </c>
      <c r="T86" s="229">
        <f>-VLOOKUP($B86,'недельное планирование'!$B:$CA,T$3,FALSE)</f>
        <v>0</v>
      </c>
      <c r="U86" s="167">
        <f>$D86*100/($C86+$C$3)*T86/1000*$C86/$C$2</f>
        <v>0</v>
      </c>
      <c r="V86" s="225">
        <f>$D86*100/($C86+$C$3)*T86/1000-U86</f>
        <v>0</v>
      </c>
      <c r="W86" s="229">
        <f>-VLOOKUP($B86,'недельное планирование'!$B:$CA,W$3,FALSE)</f>
        <v>0</v>
      </c>
      <c r="X86" s="167">
        <f>$D86*100/($C86+$C$3)*W86/1000*$C86/$C$2</f>
        <v>0</v>
      </c>
      <c r="Y86" s="225">
        <f>$D86*100/($C86+$C$3)*W86/1000-X86</f>
        <v>0</v>
      </c>
      <c r="Z86" s="229">
        <f>-VLOOKUP($B86,'недельное планирование'!$B:$CA,Z$3,FALSE)</f>
        <v>0</v>
      </c>
      <c r="AA86" s="167">
        <f>$D86*100/($C86+$C$3)*Z86/1000*$C86/$C$2</f>
        <v>0</v>
      </c>
      <c r="AB86" s="225">
        <f>$D86*100/($C86+$C$3)*Z86/1000-AA86</f>
        <v>0</v>
      </c>
      <c r="AC86" s="229">
        <f>-VLOOKUP($B86,'недельное планирование'!$B:$CA,AC$3,FALSE)</f>
        <v>400</v>
      </c>
      <c r="AD86" s="167">
        <f>$D86*100/($C86+$C$3)*AC86/1000*$C86/$C$2</f>
        <v>0</v>
      </c>
      <c r="AE86" s="225">
        <f>$D86*100/($C86+$C$3)*AC86/1000-AD86</f>
        <v>0</v>
      </c>
      <c r="AF86" s="229">
        <f>-VLOOKUP($B86,'недельное планирование'!$B:$CA,AF$3,FALSE)</f>
        <v>0</v>
      </c>
      <c r="AG86" s="167">
        <f>$D86*100/($C86+$C$3)*AF86/1000*$C86/$C$2</f>
        <v>0</v>
      </c>
      <c r="AH86" s="225">
        <f>$D86*100/($C86+$C$3)*AF86/1000-AG86</f>
        <v>0</v>
      </c>
      <c r="AI86" s="229">
        <f>-VLOOKUP($B86,'недельное планирование'!$B:$CA,AI$3,FALSE)</f>
        <v>912.42984126984152</v>
      </c>
      <c r="AJ86" s="167">
        <f>$D86*100/($C86+$C$3)*AI86/1000*$C86/$C$2</f>
        <v>0</v>
      </c>
      <c r="AK86" s="225">
        <f>$D86*100/($C86+$C$3)*AI86/1000-AJ86</f>
        <v>0</v>
      </c>
      <c r="AL86" s="229">
        <f>-VLOOKUP($B86,'недельное планирование'!$B:$CA,AL$3,FALSE)</f>
        <v>912.42984126984152</v>
      </c>
      <c r="AM86" s="167">
        <f>$D86*100/($C86+$C$3)*AL86/1000*$C86/$C$2</f>
        <v>0</v>
      </c>
      <c r="AN86" s="225">
        <f>$D86*100/($C86+$C$3)*AL86/1000-AM86</f>
        <v>0</v>
      </c>
      <c r="AO86" s="229">
        <f>-VLOOKUP($B86,'недельное планирование'!$B:$CA,AO$3,FALSE)</f>
        <v>912.42984126984152</v>
      </c>
      <c r="AP86" s="167">
        <f>$D86*100/($C86+$C$3)*AO86/1000*$C86/$C$2</f>
        <v>0</v>
      </c>
      <c r="AQ86" s="225">
        <f>$D86*100/($C86+$C$3)*AO86/1000-AP86</f>
        <v>0</v>
      </c>
    </row>
    <row r="87" spans="1:43" ht="24" customHeight="1">
      <c r="A87" s="155" t="s">
        <v>20</v>
      </c>
      <c r="B87" s="233" t="s">
        <v>157</v>
      </c>
      <c r="C87" s="253"/>
      <c r="D87" s="253"/>
      <c r="E87" s="229">
        <f>-VLOOKUP($B87,'недельное планирование'!$B:$CA,E$3,FALSE)</f>
        <v>42</v>
      </c>
      <c r="F87" s="167">
        <f>$D87*100/($C87+$C$3)*E87/1000*$C87/$C$2</f>
        <v>0</v>
      </c>
      <c r="G87" s="225">
        <f>$D87*100/($C87+$C$3)*E87/1000-F87</f>
        <v>0</v>
      </c>
      <c r="H87" s="229">
        <f>-VLOOKUP($B87,'недельное планирование'!$B:$CA,H$3,FALSE)</f>
        <v>27</v>
      </c>
      <c r="I87" s="167">
        <f>$D87*100/($C87+$C$3)*H87/1000*$C87/$C$2</f>
        <v>0</v>
      </c>
      <c r="J87" s="225">
        <f>$D87*100/($C87+$C$3)*H87/1000-I87</f>
        <v>0</v>
      </c>
      <c r="K87" s="229">
        <f>-VLOOKUP($B87,'недельное планирование'!$B:$CA,K$3,FALSE)</f>
        <v>12</v>
      </c>
      <c r="L87" s="167">
        <f>$D87*100/($C87+$C$3)*K87/1000*$C87/$C$2</f>
        <v>0</v>
      </c>
      <c r="M87" s="225">
        <f>$D87*100/($C87+$C$3)*K87/1000-L87</f>
        <v>0</v>
      </c>
      <c r="N87" s="229">
        <f>-VLOOKUP($B87,'недельное планирование'!$B:$CA,N$3,FALSE)</f>
        <v>0</v>
      </c>
      <c r="O87" s="167">
        <f>$D87*100/($C87+$C$3)*N87/1000*$C87/$C$2</f>
        <v>0</v>
      </c>
      <c r="P87" s="225">
        <f>$D87*100/($C87+$C$3)*N87/1000-O87</f>
        <v>0</v>
      </c>
      <c r="Q87" s="229">
        <f>-VLOOKUP($B87,'недельное планирование'!$B:$CA,Q$3,FALSE)</f>
        <v>35</v>
      </c>
      <c r="R87" s="167">
        <f>$D87*100/($C87+$C$3)*Q87/1000*$C87/$C$2</f>
        <v>0</v>
      </c>
      <c r="S87" s="225">
        <f>$D87*100/($C87+$C$3)*Q87/1000-R87</f>
        <v>0</v>
      </c>
      <c r="T87" s="229">
        <f>-VLOOKUP($B87,'недельное планирование'!$B:$CA,T$3,FALSE)</f>
        <v>0</v>
      </c>
      <c r="U87" s="167">
        <f>$D87*100/($C87+$C$3)*T87/1000*$C87/$C$2</f>
        <v>0</v>
      </c>
      <c r="V87" s="225">
        <f>$D87*100/($C87+$C$3)*T87/1000-U87</f>
        <v>0</v>
      </c>
      <c r="W87" s="229">
        <f>-VLOOKUP($B87,'недельное планирование'!$B:$CA,W$3,FALSE)</f>
        <v>0</v>
      </c>
      <c r="X87" s="167">
        <f>$D87*100/($C87+$C$3)*W87/1000*$C87/$C$2</f>
        <v>0</v>
      </c>
      <c r="Y87" s="225">
        <f>$D87*100/($C87+$C$3)*W87/1000-X87</f>
        <v>0</v>
      </c>
      <c r="Z87" s="229">
        <f>-VLOOKUP($B87,'недельное планирование'!$B:$CA,Z$3,FALSE)</f>
        <v>0</v>
      </c>
      <c r="AA87" s="167">
        <f>$D87*100/($C87+$C$3)*Z87/1000*$C87/$C$2</f>
        <v>0</v>
      </c>
      <c r="AB87" s="225">
        <f>$D87*100/($C87+$C$3)*Z87/1000-AA87</f>
        <v>0</v>
      </c>
      <c r="AC87" s="229">
        <f>-VLOOKUP($B87,'недельное планирование'!$B:$CA,AC$3,FALSE)</f>
        <v>3</v>
      </c>
      <c r="AD87" s="167">
        <f>$D87*100/($C87+$C$3)*AC87/1000*$C87/$C$2</f>
        <v>0</v>
      </c>
      <c r="AE87" s="225">
        <f>$D87*100/($C87+$C$3)*AC87/1000-AD87</f>
        <v>0</v>
      </c>
      <c r="AF87" s="229">
        <f>-VLOOKUP($B87,'недельное планирование'!$B:$CA,AF$3,FALSE)</f>
        <v>0</v>
      </c>
      <c r="AG87" s="167">
        <f>$D87*100/($C87+$C$3)*AF87/1000*$C87/$C$2</f>
        <v>0</v>
      </c>
      <c r="AH87" s="225">
        <f>$D87*100/($C87+$C$3)*AF87/1000-AG87</f>
        <v>0</v>
      </c>
      <c r="AI87" s="229" t="e">
        <f>-VLOOKUP($B87,'недельное планирование'!$B:$CA,AI$3,FALSE)</f>
        <v>#N/A</v>
      </c>
      <c r="AJ87" s="167" t="e">
        <f>$D87*100/($C87+$C$3)*AI87/1000*$C87/$C$2</f>
        <v>#N/A</v>
      </c>
      <c r="AK87" s="225" t="e">
        <f>$D87*100/($C87+$C$3)*AI87/1000-AJ87</f>
        <v>#N/A</v>
      </c>
      <c r="AL87" s="229" t="e">
        <f>-VLOOKUP($B87,'недельное планирование'!$B:$CA,AL$3,FALSE)</f>
        <v>#N/A</v>
      </c>
      <c r="AM87" s="167" t="e">
        <f>$D87*100/($C87+$C$3)*AL87/1000*$C87/$C$2</f>
        <v>#N/A</v>
      </c>
      <c r="AN87" s="225" t="e">
        <f>$D87*100/($C87+$C$3)*AL87/1000-AM87</f>
        <v>#N/A</v>
      </c>
      <c r="AO87" s="229" t="e">
        <f>-VLOOKUP($B87,'недельное планирование'!$B:$CA,AO$3,FALSE)</f>
        <v>#N/A</v>
      </c>
      <c r="AP87" s="167" t="e">
        <f>$D87*100/($C87+$C$3)*AO87/1000*$C87/$C$2</f>
        <v>#N/A</v>
      </c>
      <c r="AQ87" s="225" t="e">
        <f>$D87*100/($C87+$C$3)*AO87/1000-AP87</f>
        <v>#N/A</v>
      </c>
    </row>
    <row r="88" spans="1:43" ht="24" customHeight="1">
      <c r="A88" s="155"/>
      <c r="B88" s="233"/>
      <c r="C88" s="253"/>
      <c r="D88" s="253"/>
      <c r="E88" s="229"/>
      <c r="F88" s="167"/>
      <c r="G88" s="225"/>
      <c r="H88" s="229"/>
      <c r="I88" s="167"/>
      <c r="J88" s="225"/>
      <c r="K88" s="229"/>
      <c r="L88" s="167"/>
      <c r="M88" s="225"/>
      <c r="N88" s="229"/>
      <c r="O88" s="167"/>
      <c r="P88" s="225"/>
      <c r="Q88" s="229"/>
      <c r="R88" s="167"/>
      <c r="S88" s="225"/>
      <c r="T88" s="229"/>
      <c r="U88" s="167"/>
      <c r="V88" s="225"/>
      <c r="W88" s="229"/>
      <c r="X88" s="167"/>
      <c r="Y88" s="225"/>
      <c r="Z88" s="229"/>
      <c r="AA88" s="167"/>
      <c r="AB88" s="225"/>
      <c r="AC88" s="229"/>
      <c r="AD88" s="167"/>
      <c r="AE88" s="225"/>
      <c r="AF88" s="229"/>
      <c r="AG88" s="167"/>
      <c r="AH88" s="225"/>
      <c r="AI88" s="229"/>
      <c r="AJ88" s="167"/>
      <c r="AK88" s="225"/>
      <c r="AL88" s="229"/>
      <c r="AM88" s="167"/>
      <c r="AN88" s="225"/>
      <c r="AO88" s="229"/>
      <c r="AP88" s="167"/>
      <c r="AQ88" s="225"/>
    </row>
    <row r="89" spans="1:43" s="224" customFormat="1" ht="24" customHeight="1">
      <c r="C89" s="252"/>
      <c r="D89" s="252"/>
      <c r="E89" s="227"/>
      <c r="F89" s="220"/>
      <c r="G89" s="220"/>
      <c r="H89" s="227"/>
      <c r="I89" s="220"/>
      <c r="J89" s="220"/>
      <c r="K89" s="227"/>
      <c r="L89" s="220"/>
      <c r="M89" s="220"/>
      <c r="N89" s="227"/>
      <c r="O89" s="220"/>
      <c r="P89" s="220"/>
      <c r="Q89" s="227"/>
      <c r="R89" s="220"/>
      <c r="S89" s="220"/>
      <c r="T89" s="227"/>
      <c r="U89" s="220"/>
      <c r="V89" s="220"/>
      <c r="W89" s="227"/>
      <c r="X89" s="220"/>
      <c r="Y89" s="220"/>
      <c r="Z89" s="227"/>
      <c r="AA89" s="220"/>
      <c r="AB89" s="220"/>
      <c r="AC89" s="227"/>
      <c r="AD89" s="220"/>
      <c r="AE89" s="220"/>
      <c r="AF89" s="227"/>
      <c r="AG89" s="220"/>
      <c r="AH89" s="220"/>
      <c r="AI89" s="227"/>
      <c r="AJ89" s="220"/>
      <c r="AK89" s="220"/>
      <c r="AL89" s="227"/>
      <c r="AM89" s="220"/>
      <c r="AN89" s="220"/>
      <c r="AO89" s="227"/>
      <c r="AP89" s="220"/>
      <c r="AQ89" s="220"/>
    </row>
    <row r="90" spans="1:43" ht="24" customHeight="1">
      <c r="A90" s="155" t="s">
        <v>19</v>
      </c>
      <c r="B90" s="233" t="s">
        <v>17</v>
      </c>
      <c r="C90" s="253">
        <v>36</v>
      </c>
      <c r="D90" s="253">
        <v>88.4</v>
      </c>
      <c r="E90" s="229">
        <f>-VLOOKUP($B90,'недельное планирование'!$B:$CA,E$3,FALSE)</f>
        <v>500</v>
      </c>
      <c r="F90" s="167">
        <f t="shared" ref="F90:F97" si="130">$D90*100/($C90+$C$3)*E90/1000*$C90/$C$2</f>
        <v>1065.4881478505424</v>
      </c>
      <c r="G90" s="225">
        <f t="shared" ref="G90:G97" si="131">$D90*100/($C90+$C$3)*E90/1000-F90</f>
        <v>-953.0199544663185</v>
      </c>
      <c r="H90" s="229">
        <f>-VLOOKUP($B90,'недельное планирование'!$B:$CA,H$3,FALSE)</f>
        <v>0</v>
      </c>
      <c r="I90" s="167">
        <f t="shared" ref="I90:I97" si="132">$D90*100/($C90+$C$3)*H90/1000*$C90/$C$2</f>
        <v>0</v>
      </c>
      <c r="J90" s="225">
        <f t="shared" ref="J90:J97" si="133">$D90*100/($C90+$C$3)*H90/1000-I90</f>
        <v>0</v>
      </c>
      <c r="K90" s="229">
        <f>-VLOOKUP($B90,'недельное планирование'!$B:$CA,K$3,FALSE)</f>
        <v>900</v>
      </c>
      <c r="L90" s="167">
        <f t="shared" ref="L90:L97" si="134">$D90*100/($C90+$C$3)*K90/1000*$C90/$C$2</f>
        <v>1917.8786661309764</v>
      </c>
      <c r="M90" s="225">
        <f t="shared" ref="M90:M97" si="135">$D90*100/($C90+$C$3)*K90/1000-L90</f>
        <v>-1715.4359180393733</v>
      </c>
      <c r="N90" s="229">
        <f>-VLOOKUP($B90,'недельное планирование'!$B:$CA,N$3,FALSE)</f>
        <v>1000</v>
      </c>
      <c r="O90" s="167">
        <f t="shared" ref="O90:O97" si="136">$D90*100/($C90+$C$3)*N90/1000*$C90/$C$2</f>
        <v>2130.9762957010848</v>
      </c>
      <c r="P90" s="225">
        <f t="shared" ref="P90:P97" si="137">$D90*100/($C90+$C$3)*N90/1000-O90</f>
        <v>-1906.039908932637</v>
      </c>
      <c r="Q90" s="229">
        <f>-VLOOKUP($B90,'недельное планирование'!$B:$CA,Q$3,FALSE)</f>
        <v>0</v>
      </c>
      <c r="R90" s="167">
        <f t="shared" ref="R90:R97" si="138">$D90*100/($C90+$C$3)*Q90/1000*$C90/$C$2</f>
        <v>0</v>
      </c>
      <c r="S90" s="225">
        <f t="shared" ref="S90:S97" si="139">$D90*100/($C90+$C$3)*Q90/1000-R90</f>
        <v>0</v>
      </c>
      <c r="T90" s="229">
        <f>-VLOOKUP($B90,'недельное планирование'!$B:$CA,T$3,FALSE)</f>
        <v>0</v>
      </c>
      <c r="U90" s="167">
        <f t="shared" ref="U90:U97" si="140">$D90*100/($C90+$C$3)*T90/1000*$C90/$C$2</f>
        <v>0</v>
      </c>
      <c r="V90" s="225">
        <f t="shared" ref="V90:V97" si="141">$D90*100/($C90+$C$3)*T90/1000-U90</f>
        <v>0</v>
      </c>
      <c r="W90" s="229">
        <f>-VLOOKUP($B90,'недельное планирование'!$B:$CA,W$3,FALSE)</f>
        <v>1000</v>
      </c>
      <c r="X90" s="167">
        <f t="shared" ref="X90:X97" si="142">$D90*100/($C90+$C$3)*W90/1000*$C90/$C$2</f>
        <v>2130.9762957010848</v>
      </c>
      <c r="Y90" s="225">
        <f t="shared" ref="Y90:Y97" si="143">$D90*100/($C90+$C$3)*W90/1000-X90</f>
        <v>-1906.039908932637</v>
      </c>
      <c r="Z90" s="229">
        <f>-VLOOKUP($B90,'недельное планирование'!$B:$CA,Z$3,FALSE)</f>
        <v>0</v>
      </c>
      <c r="AA90" s="167">
        <f t="shared" ref="AA90:AA97" si="144">$D90*100/($C90+$C$3)*Z90/1000*$C90/$C$2</f>
        <v>0</v>
      </c>
      <c r="AB90" s="225">
        <f t="shared" ref="AB90:AB97" si="145">$D90*100/($C90+$C$3)*Z90/1000-AA90</f>
        <v>0</v>
      </c>
      <c r="AC90" s="229">
        <f>-VLOOKUP($B90,'недельное планирование'!$B:$CA,AC$3,FALSE)</f>
        <v>0</v>
      </c>
      <c r="AD90" s="167">
        <f t="shared" ref="AD90:AD97" si="146">$D90*100/($C90+$C$3)*AC90/1000*$C90/$C$2</f>
        <v>0</v>
      </c>
      <c r="AE90" s="225">
        <f t="shared" ref="AE90:AE97" si="147">$D90*100/($C90+$C$3)*AC90/1000-AD90</f>
        <v>0</v>
      </c>
      <c r="AF90" s="229">
        <f>-VLOOKUP($B90,'недельное планирование'!$B:$CA,AF$3,FALSE)</f>
        <v>1000</v>
      </c>
      <c r="AG90" s="167">
        <f t="shared" ref="AG90:AG97" si="148">$D90*100/($C90+$C$3)*AF90/1000*$C90/$C$2</f>
        <v>2130.9762957010848</v>
      </c>
      <c r="AH90" s="225">
        <f t="shared" ref="AH90:AH97" si="149">$D90*100/($C90+$C$3)*AF90/1000-AG90</f>
        <v>-1906.039908932637</v>
      </c>
      <c r="AI90" s="229" t="e">
        <f>-VLOOKUP($B90,'недельное планирование'!$B:$CA,AI$3,FALSE)</f>
        <v>#N/A</v>
      </c>
      <c r="AJ90" s="167" t="e">
        <f t="shared" ref="AJ90:AJ97" si="150">$D90*100/($C90+$C$3)*AI90/1000*$C90/$C$2</f>
        <v>#N/A</v>
      </c>
      <c r="AK90" s="225" t="e">
        <f t="shared" ref="AK90:AK97" si="151">$D90*100/($C90+$C$3)*AI90/1000-AJ90</f>
        <v>#N/A</v>
      </c>
      <c r="AL90" s="229" t="e">
        <f>-VLOOKUP($B90,'недельное планирование'!$B:$CA,AL$3,FALSE)</f>
        <v>#N/A</v>
      </c>
      <c r="AM90" s="167" t="e">
        <f t="shared" ref="AM90:AM97" si="152">$D90*100/($C90+$C$3)*AL90/1000*$C90/$C$2</f>
        <v>#N/A</v>
      </c>
      <c r="AN90" s="225" t="e">
        <f t="shared" ref="AN90:AN97" si="153">$D90*100/($C90+$C$3)*AL90/1000-AM90</f>
        <v>#N/A</v>
      </c>
      <c r="AO90" s="229" t="e">
        <f>-VLOOKUP($B90,'недельное планирование'!$B:$CA,AO$3,FALSE)</f>
        <v>#N/A</v>
      </c>
      <c r="AP90" s="167" t="e">
        <f t="shared" ref="AP90:AP97" si="154">$D90*100/($C90+$C$3)*AO90/1000*$C90/$C$2</f>
        <v>#N/A</v>
      </c>
      <c r="AQ90" s="225" t="e">
        <f t="shared" ref="AQ90:AQ97" si="155">$D90*100/($C90+$C$3)*AO90/1000-AP90</f>
        <v>#N/A</v>
      </c>
    </row>
    <row r="91" spans="1:43" ht="24" customHeight="1">
      <c r="A91" s="155" t="s">
        <v>19</v>
      </c>
      <c r="B91" s="233" t="s">
        <v>130</v>
      </c>
      <c r="C91" s="253">
        <v>36</v>
      </c>
      <c r="D91" s="253">
        <v>88.4</v>
      </c>
      <c r="E91" s="229">
        <f>-VLOOKUP($B91,'недельное планирование'!$B:$CA,E$3,FALSE)</f>
        <v>0</v>
      </c>
      <c r="F91" s="167">
        <f t="shared" si="130"/>
        <v>0</v>
      </c>
      <c r="G91" s="225">
        <f t="shared" si="131"/>
        <v>0</v>
      </c>
      <c r="H91" s="229">
        <f>-VLOOKUP($B91,'недельное планирование'!$B:$CA,H$3,FALSE)</f>
        <v>0</v>
      </c>
      <c r="I91" s="167">
        <f t="shared" si="132"/>
        <v>0</v>
      </c>
      <c r="J91" s="225">
        <f t="shared" si="133"/>
        <v>0</v>
      </c>
      <c r="K91" s="229">
        <f>-VLOOKUP($B91,'недельное планирование'!$B:$CA,K$3,FALSE)</f>
        <v>0</v>
      </c>
      <c r="L91" s="167">
        <f t="shared" si="134"/>
        <v>0</v>
      </c>
      <c r="M91" s="225">
        <f t="shared" si="135"/>
        <v>0</v>
      </c>
      <c r="N91" s="229">
        <f>-VLOOKUP($B91,'недельное планирование'!$B:$CA,N$3,FALSE)</f>
        <v>0</v>
      </c>
      <c r="O91" s="167">
        <f t="shared" si="136"/>
        <v>0</v>
      </c>
      <c r="P91" s="225">
        <f t="shared" si="137"/>
        <v>0</v>
      </c>
      <c r="Q91" s="229">
        <f>-VLOOKUP($B91,'недельное планирование'!$B:$CA,Q$3,FALSE)</f>
        <v>0</v>
      </c>
      <c r="R91" s="167">
        <f t="shared" si="138"/>
        <v>0</v>
      </c>
      <c r="S91" s="225">
        <f t="shared" si="139"/>
        <v>0</v>
      </c>
      <c r="T91" s="229">
        <f>-VLOOKUP($B91,'недельное планирование'!$B:$CA,T$3,FALSE)</f>
        <v>0</v>
      </c>
      <c r="U91" s="167">
        <f t="shared" si="140"/>
        <v>0</v>
      </c>
      <c r="V91" s="225">
        <f t="shared" si="141"/>
        <v>0</v>
      </c>
      <c r="W91" s="229">
        <f>-VLOOKUP($B91,'недельное планирование'!$B:$CA,W$3,FALSE)</f>
        <v>500</v>
      </c>
      <c r="X91" s="167">
        <f t="shared" si="142"/>
        <v>1065.4881478505424</v>
      </c>
      <c r="Y91" s="225">
        <f t="shared" si="143"/>
        <v>-953.0199544663185</v>
      </c>
      <c r="Z91" s="229">
        <f>-VLOOKUP($B91,'недельное планирование'!$B:$CA,Z$3,FALSE)</f>
        <v>0</v>
      </c>
      <c r="AA91" s="167">
        <f t="shared" si="144"/>
        <v>0</v>
      </c>
      <c r="AB91" s="225">
        <f t="shared" si="145"/>
        <v>0</v>
      </c>
      <c r="AC91" s="229">
        <f>-VLOOKUP($B91,'недельное планирование'!$B:$CA,AC$3,FALSE)</f>
        <v>0</v>
      </c>
      <c r="AD91" s="167">
        <f t="shared" si="146"/>
        <v>0</v>
      </c>
      <c r="AE91" s="225">
        <f t="shared" si="147"/>
        <v>0</v>
      </c>
      <c r="AF91" s="229">
        <f>-VLOOKUP($B91,'недельное планирование'!$B:$CA,AF$3,FALSE)</f>
        <v>0</v>
      </c>
      <c r="AG91" s="167">
        <f t="shared" si="148"/>
        <v>0</v>
      </c>
      <c r="AH91" s="225">
        <f t="shared" si="149"/>
        <v>0</v>
      </c>
      <c r="AI91" s="229">
        <f>-VLOOKUP($B91,'недельное планирование'!$B:$CA,AI$3,FALSE)</f>
        <v>250</v>
      </c>
      <c r="AJ91" s="167">
        <f t="shared" si="150"/>
        <v>532.74407392527121</v>
      </c>
      <c r="AK91" s="225">
        <f t="shared" si="151"/>
        <v>-476.50997723315925</v>
      </c>
      <c r="AL91" s="229">
        <f>-VLOOKUP($B91,'недельное планирование'!$B:$CA,AL$3,FALSE)</f>
        <v>250</v>
      </c>
      <c r="AM91" s="167">
        <f t="shared" si="152"/>
        <v>532.74407392527121</v>
      </c>
      <c r="AN91" s="225">
        <f t="shared" si="153"/>
        <v>-476.50997723315925</v>
      </c>
      <c r="AO91" s="229">
        <f>-VLOOKUP($B91,'недельное планирование'!$B:$CA,AO$3,FALSE)</f>
        <v>250</v>
      </c>
      <c r="AP91" s="167">
        <f t="shared" si="154"/>
        <v>532.74407392527121</v>
      </c>
      <c r="AQ91" s="225">
        <f t="shared" si="155"/>
        <v>-476.50997723315925</v>
      </c>
    </row>
    <row r="92" spans="1:43" ht="24" customHeight="1">
      <c r="A92" s="155" t="s">
        <v>19</v>
      </c>
      <c r="B92" s="233" t="s">
        <v>133</v>
      </c>
      <c r="C92" s="253">
        <v>36</v>
      </c>
      <c r="D92" s="253">
        <v>75.8</v>
      </c>
      <c r="E92" s="229">
        <f>-VLOOKUP($B92,'недельное планирование'!$B:$CA,E$3,FALSE)</f>
        <v>0</v>
      </c>
      <c r="F92" s="167">
        <f t="shared" si="130"/>
        <v>0</v>
      </c>
      <c r="G92" s="225">
        <f t="shared" si="131"/>
        <v>0</v>
      </c>
      <c r="H92" s="229">
        <f>-VLOOKUP($B92,'недельное планирование'!$B:$CA,H$3,FALSE)</f>
        <v>0</v>
      </c>
      <c r="I92" s="167">
        <f t="shared" si="132"/>
        <v>0</v>
      </c>
      <c r="J92" s="225">
        <f t="shared" si="133"/>
        <v>0</v>
      </c>
      <c r="K92" s="229">
        <f>-VLOOKUP($B92,'недельное планирование'!$B:$CA,K$3,FALSE)</f>
        <v>0</v>
      </c>
      <c r="L92" s="167">
        <f t="shared" si="134"/>
        <v>0</v>
      </c>
      <c r="M92" s="225">
        <f t="shared" si="135"/>
        <v>0</v>
      </c>
      <c r="N92" s="229">
        <f>-VLOOKUP($B92,'недельное планирование'!$B:$CA,N$3,FALSE)</f>
        <v>0</v>
      </c>
      <c r="O92" s="167">
        <f t="shared" si="136"/>
        <v>0</v>
      </c>
      <c r="P92" s="225">
        <f t="shared" si="137"/>
        <v>0</v>
      </c>
      <c r="Q92" s="229">
        <f>-VLOOKUP($B92,'недельное планирование'!$B:$CA,Q$3,FALSE)</f>
        <v>0</v>
      </c>
      <c r="R92" s="167">
        <f t="shared" si="138"/>
        <v>0</v>
      </c>
      <c r="S92" s="225">
        <f t="shared" si="139"/>
        <v>0</v>
      </c>
      <c r="T92" s="229">
        <f>-VLOOKUP($B92,'недельное планирование'!$B:$CA,T$3,FALSE)</f>
        <v>0</v>
      </c>
      <c r="U92" s="167">
        <f t="shared" si="140"/>
        <v>0</v>
      </c>
      <c r="V92" s="225">
        <f t="shared" si="141"/>
        <v>0</v>
      </c>
      <c r="W92" s="229">
        <f>-VLOOKUP($B92,'недельное планирование'!$B:$CA,W$3,FALSE)</f>
        <v>0</v>
      </c>
      <c r="X92" s="167">
        <f t="shared" si="142"/>
        <v>0</v>
      </c>
      <c r="Y92" s="225">
        <f t="shared" si="143"/>
        <v>0</v>
      </c>
      <c r="Z92" s="229">
        <f>-VLOOKUP($B92,'недельное планирование'!$B:$CA,Z$3,FALSE)</f>
        <v>600</v>
      </c>
      <c r="AA92" s="167">
        <f t="shared" si="144"/>
        <v>1096.34391321816</v>
      </c>
      <c r="AB92" s="225">
        <f t="shared" si="145"/>
        <v>-980.61872237846535</v>
      </c>
      <c r="AC92" s="229">
        <f>-VLOOKUP($B92,'недельное планирование'!$B:$CA,AC$3,FALSE)</f>
        <v>600</v>
      </c>
      <c r="AD92" s="167">
        <f t="shared" si="146"/>
        <v>1096.34391321816</v>
      </c>
      <c r="AE92" s="225">
        <f t="shared" si="147"/>
        <v>-980.61872237846535</v>
      </c>
      <c r="AF92" s="229">
        <f>-VLOOKUP($B92,'недельное планирование'!$B:$CA,AF$3,FALSE)</f>
        <v>0</v>
      </c>
      <c r="AG92" s="167">
        <f t="shared" si="148"/>
        <v>0</v>
      </c>
      <c r="AH92" s="225">
        <f t="shared" si="149"/>
        <v>0</v>
      </c>
      <c r="AI92" s="229" t="e">
        <f>-VLOOKUP($B92,'недельное планирование'!$B:$CA,AI$3,FALSE)</f>
        <v>#N/A</v>
      </c>
      <c r="AJ92" s="167" t="e">
        <f t="shared" si="150"/>
        <v>#N/A</v>
      </c>
      <c r="AK92" s="225" t="e">
        <f t="shared" si="151"/>
        <v>#N/A</v>
      </c>
      <c r="AL92" s="229" t="e">
        <f>-VLOOKUP($B92,'недельное планирование'!$B:$CA,AL$3,FALSE)</f>
        <v>#N/A</v>
      </c>
      <c r="AM92" s="167" t="e">
        <f t="shared" si="152"/>
        <v>#N/A</v>
      </c>
      <c r="AN92" s="225" t="e">
        <f t="shared" si="153"/>
        <v>#N/A</v>
      </c>
      <c r="AO92" s="229" t="e">
        <f>-VLOOKUP($B92,'недельное планирование'!$B:$CA,AO$3,FALSE)</f>
        <v>#N/A</v>
      </c>
      <c r="AP92" s="167" t="e">
        <f t="shared" si="154"/>
        <v>#N/A</v>
      </c>
      <c r="AQ92" s="225" t="e">
        <f t="shared" si="155"/>
        <v>#N/A</v>
      </c>
    </row>
    <row r="93" spans="1:43" ht="24" customHeight="1">
      <c r="A93" s="155" t="s">
        <v>20</v>
      </c>
      <c r="B93" s="233" t="s">
        <v>142</v>
      </c>
      <c r="C93" s="253">
        <v>36</v>
      </c>
      <c r="D93" s="253">
        <v>44.1</v>
      </c>
      <c r="E93" s="229">
        <f>-VLOOKUP($B93,'недельное планирование'!$B:$CA,E$3,FALSE)</f>
        <v>0</v>
      </c>
      <c r="F93" s="167">
        <f t="shared" si="130"/>
        <v>0</v>
      </c>
      <c r="G93" s="225">
        <f t="shared" si="131"/>
        <v>0</v>
      </c>
      <c r="H93" s="229">
        <f>-VLOOKUP($B93,'недельное планирование'!$B:$CA,H$3,FALSE)</f>
        <v>50</v>
      </c>
      <c r="I93" s="167">
        <f t="shared" si="132"/>
        <v>53.153877059059866</v>
      </c>
      <c r="J93" s="225">
        <f t="shared" si="133"/>
        <v>-47.543190036159103</v>
      </c>
      <c r="K93" s="229">
        <f>-VLOOKUP($B93,'недельное планирование'!$B:$CA,K$3,FALSE)</f>
        <v>50</v>
      </c>
      <c r="L93" s="167">
        <f t="shared" si="134"/>
        <v>53.153877059059866</v>
      </c>
      <c r="M93" s="225">
        <f t="shared" si="135"/>
        <v>-47.543190036159103</v>
      </c>
      <c r="N93" s="229">
        <f>-VLOOKUP($B93,'недельное планирование'!$B:$CA,N$3,FALSE)</f>
        <v>0</v>
      </c>
      <c r="O93" s="167">
        <f t="shared" si="136"/>
        <v>0</v>
      </c>
      <c r="P93" s="225">
        <f t="shared" si="137"/>
        <v>0</v>
      </c>
      <c r="Q93" s="229">
        <f>-VLOOKUP($B93,'недельное планирование'!$B:$CA,Q$3,FALSE)</f>
        <v>0</v>
      </c>
      <c r="R93" s="167">
        <f t="shared" si="138"/>
        <v>0</v>
      </c>
      <c r="S93" s="225">
        <f t="shared" si="139"/>
        <v>0</v>
      </c>
      <c r="T93" s="229">
        <f>-VLOOKUP($B93,'недельное планирование'!$B:$CA,T$3,FALSE)</f>
        <v>0</v>
      </c>
      <c r="U93" s="167">
        <f t="shared" si="140"/>
        <v>0</v>
      </c>
      <c r="V93" s="225">
        <f t="shared" si="141"/>
        <v>0</v>
      </c>
      <c r="W93" s="229">
        <f>-VLOOKUP($B93,'недельное планирование'!$B:$CA,W$3,FALSE)</f>
        <v>100</v>
      </c>
      <c r="X93" s="167">
        <f t="shared" si="142"/>
        <v>106.30775411811973</v>
      </c>
      <c r="Y93" s="225">
        <f t="shared" si="143"/>
        <v>-95.086380072318207</v>
      </c>
      <c r="Z93" s="229">
        <f>-VLOOKUP($B93,'недельное планирование'!$B:$CA,Z$3,FALSE)</f>
        <v>0</v>
      </c>
      <c r="AA93" s="167">
        <f t="shared" si="144"/>
        <v>0</v>
      </c>
      <c r="AB93" s="225">
        <f t="shared" si="145"/>
        <v>0</v>
      </c>
      <c r="AC93" s="229">
        <f>-VLOOKUP($B93,'недельное планирование'!$B:$CA,AC$3,FALSE)</f>
        <v>0</v>
      </c>
      <c r="AD93" s="167">
        <f t="shared" si="146"/>
        <v>0</v>
      </c>
      <c r="AE93" s="225">
        <f t="shared" si="147"/>
        <v>0</v>
      </c>
      <c r="AF93" s="229">
        <f>-VLOOKUP($B93,'недельное планирование'!$B:$CA,AF$3,FALSE)</f>
        <v>0</v>
      </c>
      <c r="AG93" s="167">
        <f t="shared" si="148"/>
        <v>0</v>
      </c>
      <c r="AH93" s="225">
        <f t="shared" si="149"/>
        <v>0</v>
      </c>
      <c r="AI93" s="229" t="e">
        <f>-VLOOKUP($B93,'недельное планирование'!$B:$CA,AI$3,FALSE)</f>
        <v>#N/A</v>
      </c>
      <c r="AJ93" s="167" t="e">
        <f t="shared" si="150"/>
        <v>#N/A</v>
      </c>
      <c r="AK93" s="225" t="e">
        <f t="shared" si="151"/>
        <v>#N/A</v>
      </c>
      <c r="AL93" s="229" t="e">
        <f>-VLOOKUP($B93,'недельное планирование'!$B:$CA,AL$3,FALSE)</f>
        <v>#N/A</v>
      </c>
      <c r="AM93" s="167" t="e">
        <f t="shared" si="152"/>
        <v>#N/A</v>
      </c>
      <c r="AN93" s="225" t="e">
        <f t="shared" si="153"/>
        <v>#N/A</v>
      </c>
      <c r="AO93" s="229" t="e">
        <f>-VLOOKUP($B93,'недельное планирование'!$B:$CA,AO$3,FALSE)</f>
        <v>#N/A</v>
      </c>
      <c r="AP93" s="167" t="e">
        <f t="shared" si="154"/>
        <v>#N/A</v>
      </c>
      <c r="AQ93" s="225" t="e">
        <f t="shared" si="155"/>
        <v>#N/A</v>
      </c>
    </row>
    <row r="94" spans="1:43" ht="24" customHeight="1">
      <c r="A94" s="155" t="s">
        <v>20</v>
      </c>
      <c r="B94" s="233" t="s">
        <v>139</v>
      </c>
      <c r="C94" s="253">
        <v>36</v>
      </c>
      <c r="D94" s="253">
        <v>44.1</v>
      </c>
      <c r="E94" s="229">
        <f>-VLOOKUP($B94,'недельное планирование'!$B:$CA,E$3,FALSE)</f>
        <v>0</v>
      </c>
      <c r="F94" s="167">
        <f t="shared" si="130"/>
        <v>0</v>
      </c>
      <c r="G94" s="225">
        <f t="shared" si="131"/>
        <v>0</v>
      </c>
      <c r="H94" s="229">
        <f>-VLOOKUP($B94,'недельное планирование'!$B:$CA,H$3,FALSE)</f>
        <v>0</v>
      </c>
      <c r="I94" s="167">
        <f t="shared" si="132"/>
        <v>0</v>
      </c>
      <c r="J94" s="225">
        <f t="shared" si="133"/>
        <v>0</v>
      </c>
      <c r="K94" s="229">
        <f>-VLOOKUP($B94,'недельное планирование'!$B:$CA,K$3,FALSE)</f>
        <v>0</v>
      </c>
      <c r="L94" s="167">
        <f t="shared" si="134"/>
        <v>0</v>
      </c>
      <c r="M94" s="225">
        <f t="shared" si="135"/>
        <v>0</v>
      </c>
      <c r="N94" s="229">
        <f>-VLOOKUP($B94,'недельное планирование'!$B:$CA,N$3,FALSE)</f>
        <v>0</v>
      </c>
      <c r="O94" s="167">
        <f t="shared" si="136"/>
        <v>0</v>
      </c>
      <c r="P94" s="225">
        <f t="shared" si="137"/>
        <v>0</v>
      </c>
      <c r="Q94" s="229">
        <f>-VLOOKUP($B94,'недельное планирование'!$B:$CA,Q$3,FALSE)</f>
        <v>0</v>
      </c>
      <c r="R94" s="167">
        <f t="shared" si="138"/>
        <v>0</v>
      </c>
      <c r="S94" s="225">
        <f t="shared" si="139"/>
        <v>0</v>
      </c>
      <c r="T94" s="229">
        <f>-VLOOKUP($B94,'недельное планирование'!$B:$CA,T$3,FALSE)</f>
        <v>0</v>
      </c>
      <c r="U94" s="167">
        <f t="shared" si="140"/>
        <v>0</v>
      </c>
      <c r="V94" s="225">
        <f t="shared" si="141"/>
        <v>0</v>
      </c>
      <c r="W94" s="229">
        <f>-VLOOKUP($B94,'недельное планирование'!$B:$CA,W$3,FALSE)</f>
        <v>0</v>
      </c>
      <c r="X94" s="167">
        <f t="shared" si="142"/>
        <v>0</v>
      </c>
      <c r="Y94" s="225">
        <f t="shared" si="143"/>
        <v>0</v>
      </c>
      <c r="Z94" s="229">
        <f>-VLOOKUP($B94,'недельное планирование'!$B:$CA,Z$3,FALSE)</f>
        <v>300</v>
      </c>
      <c r="AA94" s="167">
        <f t="shared" si="144"/>
        <v>318.92326235435922</v>
      </c>
      <c r="AB94" s="225">
        <f t="shared" si="145"/>
        <v>-285.25914021695462</v>
      </c>
      <c r="AC94" s="229">
        <f>-VLOOKUP($B94,'недельное планирование'!$B:$CA,AC$3,FALSE)</f>
        <v>600</v>
      </c>
      <c r="AD94" s="167">
        <f t="shared" si="146"/>
        <v>637.84652470871845</v>
      </c>
      <c r="AE94" s="225">
        <f t="shared" si="147"/>
        <v>-570.51828043390924</v>
      </c>
      <c r="AF94" s="229">
        <f>-VLOOKUP($B94,'недельное планирование'!$B:$CA,AF$3,FALSE)</f>
        <v>0</v>
      </c>
      <c r="AG94" s="167">
        <f t="shared" si="148"/>
        <v>0</v>
      </c>
      <c r="AH94" s="225">
        <f t="shared" si="149"/>
        <v>0</v>
      </c>
      <c r="AI94" s="229" t="e">
        <f>-VLOOKUP($B94,'недельное планирование'!$B:$CA,AI$3,FALSE)</f>
        <v>#N/A</v>
      </c>
      <c r="AJ94" s="167" t="e">
        <f t="shared" si="150"/>
        <v>#N/A</v>
      </c>
      <c r="AK94" s="225" t="e">
        <f t="shared" si="151"/>
        <v>#N/A</v>
      </c>
      <c r="AL94" s="229" t="e">
        <f>-VLOOKUP($B94,'недельное планирование'!$B:$CA,AL$3,FALSE)</f>
        <v>#N/A</v>
      </c>
      <c r="AM94" s="167" t="e">
        <f t="shared" si="152"/>
        <v>#N/A</v>
      </c>
      <c r="AN94" s="225" t="e">
        <f t="shared" si="153"/>
        <v>#N/A</v>
      </c>
      <c r="AO94" s="229" t="e">
        <f>-VLOOKUP($B94,'недельное планирование'!$B:$CA,AO$3,FALSE)</f>
        <v>#N/A</v>
      </c>
      <c r="AP94" s="167" t="e">
        <f t="shared" si="154"/>
        <v>#N/A</v>
      </c>
      <c r="AQ94" s="225" t="e">
        <f t="shared" si="155"/>
        <v>#N/A</v>
      </c>
    </row>
    <row r="95" spans="1:43" ht="24" customHeight="1">
      <c r="A95" s="155" t="s">
        <v>20</v>
      </c>
      <c r="B95" s="233" t="s">
        <v>156</v>
      </c>
      <c r="C95" s="253">
        <v>36</v>
      </c>
      <c r="D95" s="253">
        <v>44.1</v>
      </c>
      <c r="E95" s="229">
        <f>-VLOOKUP($B95,'недельное планирование'!$B:$CA,E$3,FALSE)</f>
        <v>1000</v>
      </c>
      <c r="F95" s="167">
        <f t="shared" si="130"/>
        <v>1063.0775411811974</v>
      </c>
      <c r="G95" s="225">
        <f t="shared" si="131"/>
        <v>-950.86380072318207</v>
      </c>
      <c r="H95" s="229">
        <f>-VLOOKUP($B95,'недельное планирование'!$B:$CA,H$3,FALSE)</f>
        <v>0</v>
      </c>
      <c r="I95" s="167">
        <f t="shared" si="132"/>
        <v>0</v>
      </c>
      <c r="J95" s="225">
        <f t="shared" si="133"/>
        <v>0</v>
      </c>
      <c r="K95" s="229">
        <f>-VLOOKUP($B95,'недельное планирование'!$B:$CA,K$3,FALSE)</f>
        <v>1000</v>
      </c>
      <c r="L95" s="167">
        <f t="shared" si="134"/>
        <v>1063.0775411811974</v>
      </c>
      <c r="M95" s="225">
        <f t="shared" si="135"/>
        <v>-950.86380072318207</v>
      </c>
      <c r="N95" s="229">
        <f>-VLOOKUP($B95,'недельное планирование'!$B:$CA,N$3,FALSE)</f>
        <v>0</v>
      </c>
      <c r="O95" s="167">
        <f t="shared" si="136"/>
        <v>0</v>
      </c>
      <c r="P95" s="225">
        <f t="shared" si="137"/>
        <v>0</v>
      </c>
      <c r="Q95" s="229">
        <f>-VLOOKUP($B95,'недельное планирование'!$B:$CA,Q$3,FALSE)</f>
        <v>0</v>
      </c>
      <c r="R95" s="167">
        <f t="shared" si="138"/>
        <v>0</v>
      </c>
      <c r="S95" s="225">
        <f t="shared" si="139"/>
        <v>0</v>
      </c>
      <c r="T95" s="229">
        <f>-VLOOKUP($B95,'недельное планирование'!$B:$CA,T$3,FALSE)</f>
        <v>0</v>
      </c>
      <c r="U95" s="167">
        <f t="shared" si="140"/>
        <v>0</v>
      </c>
      <c r="V95" s="225">
        <f t="shared" si="141"/>
        <v>0</v>
      </c>
      <c r="W95" s="229">
        <f>-VLOOKUP($B95,'недельное планирование'!$B:$CA,W$3,FALSE)</f>
        <v>0</v>
      </c>
      <c r="X95" s="167">
        <f t="shared" si="142"/>
        <v>0</v>
      </c>
      <c r="Y95" s="225">
        <f t="shared" si="143"/>
        <v>0</v>
      </c>
      <c r="Z95" s="229">
        <f>-VLOOKUP($B95,'недельное планирование'!$B:$CA,Z$3,FALSE)</f>
        <v>0</v>
      </c>
      <c r="AA95" s="167">
        <f t="shared" si="144"/>
        <v>0</v>
      </c>
      <c r="AB95" s="225">
        <f t="shared" si="145"/>
        <v>0</v>
      </c>
      <c r="AC95" s="229">
        <f>-VLOOKUP($B95,'недельное планирование'!$B:$CA,AC$3,FALSE)</f>
        <v>600</v>
      </c>
      <c r="AD95" s="167">
        <f t="shared" si="146"/>
        <v>637.84652470871845</v>
      </c>
      <c r="AE95" s="225">
        <f t="shared" si="147"/>
        <v>-570.51828043390924</v>
      </c>
      <c r="AF95" s="229">
        <f>-VLOOKUP($B95,'недельное планирование'!$B:$CA,AF$3,FALSE)</f>
        <v>1000</v>
      </c>
      <c r="AG95" s="167">
        <f t="shared" si="148"/>
        <v>1063.0775411811974</v>
      </c>
      <c r="AH95" s="225">
        <f t="shared" si="149"/>
        <v>-950.86380072318207</v>
      </c>
      <c r="AI95" s="229" t="e">
        <f>-VLOOKUP($B95,'недельное планирование'!$B:$CA,AI$3,FALSE)</f>
        <v>#N/A</v>
      </c>
      <c r="AJ95" s="167" t="e">
        <f t="shared" si="150"/>
        <v>#N/A</v>
      </c>
      <c r="AK95" s="225" t="e">
        <f t="shared" si="151"/>
        <v>#N/A</v>
      </c>
      <c r="AL95" s="229" t="e">
        <f>-VLOOKUP($B95,'недельное планирование'!$B:$CA,AL$3,FALSE)</f>
        <v>#N/A</v>
      </c>
      <c r="AM95" s="167" t="e">
        <f t="shared" si="152"/>
        <v>#N/A</v>
      </c>
      <c r="AN95" s="225" t="e">
        <f t="shared" si="153"/>
        <v>#N/A</v>
      </c>
      <c r="AO95" s="229" t="e">
        <f>-VLOOKUP($B95,'недельное планирование'!$B:$CA,AO$3,FALSE)</f>
        <v>#N/A</v>
      </c>
      <c r="AP95" s="167" t="e">
        <f t="shared" si="154"/>
        <v>#N/A</v>
      </c>
      <c r="AQ95" s="225" t="e">
        <f t="shared" si="155"/>
        <v>#N/A</v>
      </c>
    </row>
    <row r="96" spans="1:43" ht="24" customHeight="1">
      <c r="A96" s="155" t="s">
        <v>81</v>
      </c>
      <c r="B96" s="233" t="s">
        <v>141</v>
      </c>
      <c r="C96" s="253"/>
      <c r="D96" s="253"/>
      <c r="E96" s="229">
        <f>-VLOOKUP($B96,'недельное планирование'!$B:$CA,E$3,FALSE)</f>
        <v>0</v>
      </c>
      <c r="F96" s="167">
        <f t="shared" si="130"/>
        <v>0</v>
      </c>
      <c r="G96" s="225">
        <f t="shared" si="131"/>
        <v>0</v>
      </c>
      <c r="H96" s="229">
        <f>-VLOOKUP($B96,'недельное планирование'!$B:$CA,H$3,FALSE)</f>
        <v>500</v>
      </c>
      <c r="I96" s="167">
        <f t="shared" si="132"/>
        <v>0</v>
      </c>
      <c r="J96" s="225">
        <f t="shared" si="133"/>
        <v>0</v>
      </c>
      <c r="K96" s="229">
        <f>-VLOOKUP($B96,'недельное планирование'!$B:$CA,K$3,FALSE)</f>
        <v>0</v>
      </c>
      <c r="L96" s="167">
        <f t="shared" si="134"/>
        <v>0</v>
      </c>
      <c r="M96" s="225">
        <f t="shared" si="135"/>
        <v>0</v>
      </c>
      <c r="N96" s="229">
        <f>-VLOOKUP($B96,'недельное планирование'!$B:$CA,N$3,FALSE)</f>
        <v>0</v>
      </c>
      <c r="O96" s="167">
        <f t="shared" si="136"/>
        <v>0</v>
      </c>
      <c r="P96" s="225">
        <f t="shared" si="137"/>
        <v>0</v>
      </c>
      <c r="Q96" s="229">
        <f>-VLOOKUP($B96,'недельное планирование'!$B:$CA,Q$3,FALSE)</f>
        <v>500</v>
      </c>
      <c r="R96" s="167">
        <f t="shared" si="138"/>
        <v>0</v>
      </c>
      <c r="S96" s="225">
        <f t="shared" si="139"/>
        <v>0</v>
      </c>
      <c r="T96" s="229">
        <f>-VLOOKUP($B96,'недельное планирование'!$B:$CA,T$3,FALSE)</f>
        <v>0</v>
      </c>
      <c r="U96" s="167">
        <f t="shared" si="140"/>
        <v>0</v>
      </c>
      <c r="V96" s="225">
        <f t="shared" si="141"/>
        <v>0</v>
      </c>
      <c r="W96" s="229">
        <f>-VLOOKUP($B96,'недельное планирование'!$B:$CA,W$3,FALSE)</f>
        <v>0</v>
      </c>
      <c r="X96" s="167">
        <f t="shared" si="142"/>
        <v>0</v>
      </c>
      <c r="Y96" s="225">
        <f t="shared" si="143"/>
        <v>0</v>
      </c>
      <c r="Z96" s="229">
        <f>-VLOOKUP($B96,'недельное планирование'!$B:$CA,Z$3,FALSE)</f>
        <v>300</v>
      </c>
      <c r="AA96" s="167">
        <f t="shared" si="144"/>
        <v>0</v>
      </c>
      <c r="AB96" s="225">
        <f t="shared" si="145"/>
        <v>0</v>
      </c>
      <c r="AC96" s="229">
        <f>-VLOOKUP($B96,'недельное планирование'!$B:$CA,AC$3,FALSE)</f>
        <v>0</v>
      </c>
      <c r="AD96" s="167">
        <f t="shared" si="146"/>
        <v>0</v>
      </c>
      <c r="AE96" s="225">
        <f t="shared" si="147"/>
        <v>0</v>
      </c>
      <c r="AF96" s="229">
        <f>-VLOOKUP($B96,'недельное планирование'!$B:$CA,AF$3,FALSE)</f>
        <v>0</v>
      </c>
      <c r="AG96" s="167">
        <f t="shared" si="148"/>
        <v>0</v>
      </c>
      <c r="AH96" s="225">
        <f t="shared" si="149"/>
        <v>0</v>
      </c>
      <c r="AI96" s="229" t="e">
        <f>-VLOOKUP($B96,'недельное планирование'!$B:$CA,AI$3,FALSE)</f>
        <v>#N/A</v>
      </c>
      <c r="AJ96" s="167" t="e">
        <f t="shared" si="150"/>
        <v>#N/A</v>
      </c>
      <c r="AK96" s="225" t="e">
        <f t="shared" si="151"/>
        <v>#N/A</v>
      </c>
      <c r="AL96" s="229" t="e">
        <f>-VLOOKUP($B96,'недельное планирование'!$B:$CA,AL$3,FALSE)</f>
        <v>#N/A</v>
      </c>
      <c r="AM96" s="167" t="e">
        <f t="shared" si="152"/>
        <v>#N/A</v>
      </c>
      <c r="AN96" s="225" t="e">
        <f t="shared" si="153"/>
        <v>#N/A</v>
      </c>
      <c r="AO96" s="229" t="e">
        <f>-VLOOKUP($B96,'недельное планирование'!$B:$CA,AO$3,FALSE)</f>
        <v>#N/A</v>
      </c>
      <c r="AP96" s="167" t="e">
        <f t="shared" si="154"/>
        <v>#N/A</v>
      </c>
      <c r="AQ96" s="225" t="e">
        <f t="shared" si="155"/>
        <v>#N/A</v>
      </c>
    </row>
    <row r="97" spans="1:43" ht="24" customHeight="1">
      <c r="A97" s="155" t="s">
        <v>88</v>
      </c>
      <c r="B97" s="233" t="s">
        <v>101</v>
      </c>
      <c r="C97" s="253">
        <v>36</v>
      </c>
      <c r="D97" s="253">
        <v>88.4</v>
      </c>
      <c r="E97" s="229">
        <f>-VLOOKUP($B97,'недельное планирование'!$B:$CA,E$3,FALSE)</f>
        <v>0</v>
      </c>
      <c r="F97" s="167">
        <f t="shared" si="130"/>
        <v>0</v>
      </c>
      <c r="G97" s="225">
        <f t="shared" si="131"/>
        <v>0</v>
      </c>
      <c r="H97" s="229">
        <f>-VLOOKUP($B97,'недельное планирование'!$B:$CA,H$3,FALSE)</f>
        <v>0</v>
      </c>
      <c r="I97" s="167">
        <f t="shared" si="132"/>
        <v>0</v>
      </c>
      <c r="J97" s="225">
        <f t="shared" si="133"/>
        <v>0</v>
      </c>
      <c r="K97" s="229">
        <f>-VLOOKUP($B97,'недельное планирование'!$B:$CA,K$3,FALSE)</f>
        <v>0</v>
      </c>
      <c r="L97" s="167">
        <f t="shared" si="134"/>
        <v>0</v>
      </c>
      <c r="M97" s="225">
        <f t="shared" si="135"/>
        <v>0</v>
      </c>
      <c r="N97" s="229">
        <f>-VLOOKUP($B97,'недельное планирование'!$B:$CA,N$3,FALSE)</f>
        <v>0</v>
      </c>
      <c r="O97" s="167">
        <f t="shared" si="136"/>
        <v>0</v>
      </c>
      <c r="P97" s="225">
        <f t="shared" si="137"/>
        <v>0</v>
      </c>
      <c r="Q97" s="229">
        <f>-VLOOKUP($B97,'недельное планирование'!$B:$CA,Q$3,FALSE)</f>
        <v>0</v>
      </c>
      <c r="R97" s="167">
        <f t="shared" si="138"/>
        <v>0</v>
      </c>
      <c r="S97" s="225">
        <f t="shared" si="139"/>
        <v>0</v>
      </c>
      <c r="T97" s="229">
        <f>-VLOOKUP($B97,'недельное планирование'!$B:$CA,T$3,FALSE)</f>
        <v>0</v>
      </c>
      <c r="U97" s="167">
        <f t="shared" si="140"/>
        <v>0</v>
      </c>
      <c r="V97" s="225">
        <f t="shared" si="141"/>
        <v>0</v>
      </c>
      <c r="W97" s="229">
        <f>-VLOOKUP($B97,'недельное планирование'!$B:$CA,W$3,FALSE)</f>
        <v>0</v>
      </c>
      <c r="X97" s="167">
        <f t="shared" si="142"/>
        <v>0</v>
      </c>
      <c r="Y97" s="225">
        <f t="shared" si="143"/>
        <v>0</v>
      </c>
      <c r="Z97" s="229">
        <f>-VLOOKUP($B97,'недельное планирование'!$B:$CA,Z$3,FALSE)</f>
        <v>0</v>
      </c>
      <c r="AA97" s="167">
        <f t="shared" si="144"/>
        <v>0</v>
      </c>
      <c r="AB97" s="225">
        <f t="shared" si="145"/>
        <v>0</v>
      </c>
      <c r="AC97" s="229">
        <f>-VLOOKUP($B97,'недельное планирование'!$B:$CA,AC$3,FALSE)</f>
        <v>0</v>
      </c>
      <c r="AD97" s="167">
        <f t="shared" si="146"/>
        <v>0</v>
      </c>
      <c r="AE97" s="225">
        <f t="shared" si="147"/>
        <v>0</v>
      </c>
      <c r="AF97" s="229">
        <f>-VLOOKUP($B97,'недельное планирование'!$B:$CA,AF$3,FALSE)</f>
        <v>0</v>
      </c>
      <c r="AG97" s="167">
        <f t="shared" si="148"/>
        <v>0</v>
      </c>
      <c r="AH97" s="225">
        <f t="shared" si="149"/>
        <v>0</v>
      </c>
      <c r="AI97" s="229">
        <f>-VLOOKUP($B97,'недельное планирование'!$B:$CA,AI$3,FALSE)</f>
        <v>50</v>
      </c>
      <c r="AJ97" s="167">
        <f t="shared" si="150"/>
        <v>106.54881478505426</v>
      </c>
      <c r="AK97" s="225">
        <f t="shared" si="151"/>
        <v>-95.301995446631864</v>
      </c>
      <c r="AL97" s="229">
        <f>-VLOOKUP($B97,'недельное планирование'!$B:$CA,AL$3,FALSE)</f>
        <v>50</v>
      </c>
      <c r="AM97" s="167">
        <f t="shared" si="152"/>
        <v>106.54881478505426</v>
      </c>
      <c r="AN97" s="225">
        <f t="shared" si="153"/>
        <v>-95.301995446631864</v>
      </c>
      <c r="AO97" s="229">
        <f>-VLOOKUP($B97,'недельное планирование'!$B:$CA,AO$3,FALSE)</f>
        <v>50</v>
      </c>
      <c r="AP97" s="167">
        <f t="shared" si="154"/>
        <v>106.54881478505426</v>
      </c>
      <c r="AQ97" s="225">
        <f t="shared" si="155"/>
        <v>-95.301995446631864</v>
      </c>
    </row>
    <row r="98" spans="1:43" ht="24" customHeight="1">
      <c r="A98" s="155" t="s">
        <v>175</v>
      </c>
      <c r="B98" s="155" t="s">
        <v>269</v>
      </c>
      <c r="C98" s="253">
        <v>36</v>
      </c>
      <c r="D98" s="253">
        <v>44.1</v>
      </c>
      <c r="E98" s="229">
        <f>-VLOOKUP($B98,'недельное планирование'!$B:$CA,E$3,FALSE)</f>
        <v>240</v>
      </c>
      <c r="F98" s="167">
        <f t="shared" ref="F98" si="156">$D98*100/($C98+$C$3)*E98/1000*$C98/$C$2</f>
        <v>255.13860988348736</v>
      </c>
      <c r="G98" s="225">
        <f t="shared" ref="G98" si="157">$D98*100/($C98+$C$3)*E98/1000-F98</f>
        <v>-228.20731217356371</v>
      </c>
      <c r="H98" s="229">
        <f>-VLOOKUP($B98,'недельное планирование'!$B:$CA,H$3,FALSE)</f>
        <v>0</v>
      </c>
      <c r="I98" s="167">
        <f t="shared" ref="I98" si="158">$D98*100/($C98+$C$3)*H98/1000*$C98/$C$2</f>
        <v>0</v>
      </c>
      <c r="J98" s="225">
        <f t="shared" ref="J98" si="159">$D98*100/($C98+$C$3)*H98/1000-I98</f>
        <v>0</v>
      </c>
      <c r="K98" s="229">
        <f>-VLOOKUP($B98,'недельное планирование'!$B:$CA,K$3,FALSE)</f>
        <v>0</v>
      </c>
      <c r="L98" s="167">
        <f t="shared" ref="L98" si="160">$D98*100/($C98+$C$3)*K98/1000*$C98/$C$2</f>
        <v>0</v>
      </c>
      <c r="M98" s="225">
        <f t="shared" ref="M98" si="161">$D98*100/($C98+$C$3)*K98/1000-L98</f>
        <v>0</v>
      </c>
      <c r="N98" s="229">
        <f>-VLOOKUP($B98,'недельное планирование'!$B:$CA,N$3,FALSE)</f>
        <v>100</v>
      </c>
      <c r="O98" s="167">
        <f t="shared" ref="O98" si="162">$D98*100/($C98+$C$3)*N98/1000*$C98/$C$2</f>
        <v>106.30775411811973</v>
      </c>
      <c r="P98" s="225">
        <f t="shared" ref="P98" si="163">$D98*100/($C98+$C$3)*N98/1000-O98</f>
        <v>-95.086380072318207</v>
      </c>
      <c r="Q98" s="229">
        <f>-VLOOKUP($B98,'недельное планирование'!$B:$CA,Q$3,FALSE)</f>
        <v>0</v>
      </c>
      <c r="R98" s="167">
        <f t="shared" ref="R98" si="164">$D98*100/($C98+$C$3)*Q98/1000*$C98/$C$2</f>
        <v>0</v>
      </c>
      <c r="S98" s="225">
        <f t="shared" ref="S98" si="165">$D98*100/($C98+$C$3)*Q98/1000-R98</f>
        <v>0</v>
      </c>
      <c r="T98" s="229">
        <f>-VLOOKUP($B98,'недельное планирование'!$B:$CA,T$3,FALSE)</f>
        <v>0</v>
      </c>
      <c r="U98" s="167">
        <f t="shared" ref="U98" si="166">$D98*100/($C98+$C$3)*T98/1000*$C98/$C$2</f>
        <v>0</v>
      </c>
      <c r="V98" s="225">
        <f t="shared" ref="V98" si="167">$D98*100/($C98+$C$3)*T98/1000-U98</f>
        <v>0</v>
      </c>
      <c r="W98" s="229">
        <f>-VLOOKUP($B98,'недельное планирование'!$B:$CA,W$3,FALSE)</f>
        <v>0</v>
      </c>
      <c r="X98" s="167">
        <f t="shared" ref="X98" si="168">$D98*100/($C98+$C$3)*W98/1000*$C98/$C$2</f>
        <v>0</v>
      </c>
      <c r="Y98" s="225">
        <f t="shared" ref="Y98" si="169">$D98*100/($C98+$C$3)*W98/1000-X98</f>
        <v>0</v>
      </c>
      <c r="Z98" s="229">
        <f>-VLOOKUP($B98,'недельное планирование'!$B:$CA,Z$3,FALSE)</f>
        <v>0</v>
      </c>
      <c r="AA98" s="167">
        <f t="shared" ref="AA98" si="170">$D98*100/($C98+$C$3)*Z98/1000*$C98/$C$2</f>
        <v>0</v>
      </c>
      <c r="AB98" s="225">
        <f t="shared" ref="AB98" si="171">$D98*100/($C98+$C$3)*Z98/1000-AA98</f>
        <v>0</v>
      </c>
      <c r="AC98" s="229">
        <f>-VLOOKUP($B98,'недельное планирование'!$B:$CA,AC$3,FALSE)</f>
        <v>0</v>
      </c>
      <c r="AD98" s="167">
        <f t="shared" ref="AD98" si="172">$D98*100/($C98+$C$3)*AC98/1000*$C98/$C$2</f>
        <v>0</v>
      </c>
      <c r="AE98" s="225">
        <f t="shared" ref="AE98" si="173">$D98*100/($C98+$C$3)*AC98/1000-AD98</f>
        <v>0</v>
      </c>
      <c r="AF98" s="229">
        <f>-VLOOKUP($B98,'недельное планирование'!$B:$CA,AF$3,FALSE)</f>
        <v>0</v>
      </c>
      <c r="AG98" s="167">
        <f t="shared" ref="AG98" si="174">$D98*100/($C98+$C$3)*AF98/1000*$C98/$C$2</f>
        <v>0</v>
      </c>
      <c r="AH98" s="225">
        <f t="shared" ref="AH98" si="175">$D98*100/($C98+$C$3)*AF98/1000-AG98</f>
        <v>0</v>
      </c>
      <c r="AI98" s="229" t="e">
        <f>-VLOOKUP($B98,'недельное планирование'!$B:$CA,AI$3,FALSE)</f>
        <v>#N/A</v>
      </c>
      <c r="AJ98" s="167" t="e">
        <f t="shared" ref="AJ98" si="176">$D98*100/($C98+$C$3)*AI98/1000*$C98/$C$2</f>
        <v>#N/A</v>
      </c>
      <c r="AK98" s="225" t="e">
        <f t="shared" ref="AK98" si="177">$D98*100/($C98+$C$3)*AI98/1000-AJ98</f>
        <v>#N/A</v>
      </c>
      <c r="AL98" s="229" t="e">
        <f>-VLOOKUP($B98,'недельное планирование'!$B:$CA,AL$3,FALSE)</f>
        <v>#N/A</v>
      </c>
      <c r="AM98" s="167" t="e">
        <f t="shared" ref="AM98" si="178">$D98*100/($C98+$C$3)*AL98/1000*$C98/$C$2</f>
        <v>#N/A</v>
      </c>
      <c r="AN98" s="225" t="e">
        <f t="shared" ref="AN98" si="179">$D98*100/($C98+$C$3)*AL98/1000-AM98</f>
        <v>#N/A</v>
      </c>
      <c r="AO98" s="229" t="e">
        <f>-VLOOKUP($B98,'недельное планирование'!$B:$CA,AO$3,FALSE)</f>
        <v>#N/A</v>
      </c>
      <c r="AP98" s="167" t="e">
        <f t="shared" ref="AP98" si="180">$D98*100/($C98+$C$3)*AO98/1000*$C98/$C$2</f>
        <v>#N/A</v>
      </c>
      <c r="AQ98" s="225" t="e">
        <f t="shared" ref="AQ98" si="181">$D98*100/($C98+$C$3)*AO98/1000-AP98</f>
        <v>#N/A</v>
      </c>
    </row>
    <row r="99" spans="1:43" ht="24" customHeight="1">
      <c r="A99" s="155"/>
      <c r="B99" s="233"/>
      <c r="C99" s="253"/>
      <c r="D99" s="253"/>
      <c r="E99" s="229"/>
      <c r="F99" s="167"/>
      <c r="G99" s="225"/>
      <c r="H99" s="229"/>
      <c r="I99" s="167"/>
      <c r="J99" s="225"/>
      <c r="K99" s="229"/>
      <c r="L99" s="167"/>
      <c r="M99" s="225"/>
      <c r="N99" s="229"/>
      <c r="O99" s="167"/>
      <c r="P99" s="225"/>
      <c r="Q99" s="229"/>
      <c r="R99" s="167"/>
      <c r="S99" s="225"/>
      <c r="T99" s="229"/>
      <c r="U99" s="167"/>
      <c r="V99" s="225"/>
      <c r="W99" s="229"/>
      <c r="X99" s="167"/>
      <c r="Y99" s="225"/>
      <c r="Z99" s="229"/>
      <c r="AA99" s="167"/>
      <c r="AB99" s="225"/>
      <c r="AC99" s="229"/>
      <c r="AD99" s="167"/>
      <c r="AE99" s="225"/>
      <c r="AF99" s="229"/>
      <c r="AG99" s="167"/>
      <c r="AH99" s="225"/>
      <c r="AI99" s="229"/>
      <c r="AJ99" s="167"/>
      <c r="AK99" s="225"/>
      <c r="AL99" s="229"/>
      <c r="AM99" s="167"/>
      <c r="AN99" s="225"/>
      <c r="AO99" s="229"/>
      <c r="AP99" s="167"/>
      <c r="AQ99" s="225"/>
    </row>
    <row r="100" spans="1:43" ht="24" customHeight="1">
      <c r="A100" s="155"/>
      <c r="B100" s="233"/>
      <c r="C100" s="253"/>
      <c r="D100" s="253"/>
      <c r="E100" s="229"/>
      <c r="F100" s="167"/>
      <c r="G100" s="225"/>
      <c r="H100" s="229"/>
      <c r="I100" s="167"/>
      <c r="J100" s="225"/>
      <c r="K100" s="229"/>
      <c r="L100" s="167"/>
      <c r="M100" s="225"/>
      <c r="N100" s="229"/>
      <c r="O100" s="167"/>
      <c r="P100" s="225"/>
      <c r="Q100" s="229"/>
      <c r="R100" s="167"/>
      <c r="S100" s="225"/>
      <c r="T100" s="229"/>
      <c r="U100" s="167"/>
      <c r="V100" s="225"/>
      <c r="W100" s="229"/>
      <c r="X100" s="167"/>
      <c r="Y100" s="225"/>
      <c r="Z100" s="229"/>
      <c r="AA100" s="167"/>
      <c r="AB100" s="225"/>
      <c r="AC100" s="229"/>
      <c r="AD100" s="167"/>
      <c r="AE100" s="225"/>
      <c r="AF100" s="229"/>
      <c r="AG100" s="167"/>
      <c r="AH100" s="225"/>
      <c r="AI100" s="229"/>
      <c r="AJ100" s="167"/>
      <c r="AK100" s="225"/>
      <c r="AL100" s="229"/>
      <c r="AM100" s="167"/>
      <c r="AN100" s="225"/>
      <c r="AO100" s="229"/>
      <c r="AP100" s="167"/>
      <c r="AQ100" s="225"/>
    </row>
    <row r="101" spans="1:43" s="224" customFormat="1" ht="24" customHeight="1">
      <c r="C101" s="252"/>
      <c r="D101" s="252"/>
      <c r="E101" s="227"/>
      <c r="F101" s="220"/>
      <c r="G101" s="220"/>
      <c r="H101" s="227"/>
      <c r="I101" s="220"/>
      <c r="J101" s="220"/>
      <c r="K101" s="227"/>
      <c r="L101" s="220"/>
      <c r="M101" s="220"/>
      <c r="N101" s="227"/>
      <c r="O101" s="220"/>
      <c r="P101" s="220"/>
      <c r="Q101" s="227"/>
      <c r="R101" s="220"/>
      <c r="S101" s="220"/>
      <c r="T101" s="227"/>
      <c r="U101" s="220"/>
      <c r="V101" s="220"/>
      <c r="W101" s="227"/>
      <c r="X101" s="220"/>
      <c r="Y101" s="220"/>
      <c r="Z101" s="227"/>
      <c r="AA101" s="220"/>
      <c r="AB101" s="220"/>
      <c r="AC101" s="227"/>
      <c r="AD101" s="220"/>
      <c r="AE101" s="220"/>
      <c r="AF101" s="227"/>
      <c r="AG101" s="220"/>
      <c r="AH101" s="220"/>
      <c r="AI101" s="227"/>
      <c r="AJ101" s="220"/>
      <c r="AK101" s="220"/>
      <c r="AL101" s="227"/>
      <c r="AM101" s="220"/>
      <c r="AN101" s="220"/>
      <c r="AO101" s="227"/>
      <c r="AP101" s="220"/>
      <c r="AQ101" s="220"/>
    </row>
    <row r="102" spans="1:43" ht="24" customHeight="1">
      <c r="A102" s="243" t="s">
        <v>19</v>
      </c>
      <c r="B102" s="241" t="s">
        <v>118</v>
      </c>
      <c r="C102" s="253">
        <v>17</v>
      </c>
      <c r="D102" s="253">
        <v>365</v>
      </c>
      <c r="E102" s="229">
        <f>-VLOOKUP($B102,'недельное планирование'!$B:$CA,E$3,FALSE)</f>
        <v>0</v>
      </c>
      <c r="F102" s="167">
        <f>$D102*100/($C102+$C$3)*E102/1000*$C102/$C$2</f>
        <v>0</v>
      </c>
      <c r="G102" s="225">
        <f>$D102*100/($C102+$C$3)*E102/1000-F102</f>
        <v>0</v>
      </c>
      <c r="H102" s="229">
        <f>-VLOOKUP($B102,'недельное планирование'!$B:$CA,H$3,FALSE)</f>
        <v>0</v>
      </c>
      <c r="I102" s="167">
        <f>$D102*100/($C102+$C$3)*H102/1000*$C102/$C$2</f>
        <v>0</v>
      </c>
      <c r="J102" s="225">
        <f>$D102*100/($C102+$C$3)*H102/1000-I102</f>
        <v>0</v>
      </c>
      <c r="K102" s="229">
        <f>-VLOOKUP($B102,'недельное планирование'!$B:$CA,K$3,FALSE)</f>
        <v>0</v>
      </c>
      <c r="L102" s="167">
        <f>$D102*100/($C102+$C$3)*K102/1000*$C102/$C$2</f>
        <v>0</v>
      </c>
      <c r="M102" s="225">
        <f>$D102*100/($C102+$C$3)*K102/1000-L102</f>
        <v>0</v>
      </c>
      <c r="N102" s="229">
        <f>-VLOOKUP($B102,'недельное планирование'!$B:$CA,N$3,FALSE)</f>
        <v>0</v>
      </c>
      <c r="O102" s="167">
        <f>$D102*100/($C102+$C$3)*N102/1000*$C102/$C$2</f>
        <v>0</v>
      </c>
      <c r="P102" s="225">
        <f>$D102*100/($C102+$C$3)*N102/1000-O102</f>
        <v>0</v>
      </c>
      <c r="Q102" s="229">
        <f>-VLOOKUP($B102,'недельное планирование'!$B:$CA,Q$3,FALSE)</f>
        <v>100</v>
      </c>
      <c r="R102" s="167">
        <f>$D102*100/($C102+$C$3)*Q102/1000*$C102/$C$2</f>
        <v>804.38164376458371</v>
      </c>
      <c r="S102" s="225">
        <f>$D102*100/($C102+$C$3)*Q102/1000-R102</f>
        <v>-624.57868809955914</v>
      </c>
      <c r="T102" s="229">
        <f>-VLOOKUP($B102,'недельное планирование'!$B:$CA,T$3,FALSE)</f>
        <v>0</v>
      </c>
      <c r="U102" s="167">
        <f>$D102*100/($C102+$C$3)*T102/1000*$C102/$C$2</f>
        <v>0</v>
      </c>
      <c r="V102" s="225">
        <f>$D102*100/($C102+$C$3)*T102/1000-U102</f>
        <v>0</v>
      </c>
      <c r="W102" s="229">
        <f>-VLOOKUP($B102,'недельное планирование'!$B:$CA,W$3,FALSE)</f>
        <v>0</v>
      </c>
      <c r="X102" s="167">
        <f>$D102*100/($C102+$C$3)*W102/1000*$C102/$C$2</f>
        <v>0</v>
      </c>
      <c r="Y102" s="225">
        <f>$D102*100/($C102+$C$3)*W102/1000-X102</f>
        <v>0</v>
      </c>
      <c r="Z102" s="229">
        <f>-VLOOKUP($B102,'недельное планирование'!$B:$CA,Z$3,FALSE)</f>
        <v>0</v>
      </c>
      <c r="AA102" s="167">
        <f>$D102*100/($C102+$C$3)*Z102/1000*$C102/$C$2</f>
        <v>0</v>
      </c>
      <c r="AB102" s="225">
        <f>$D102*100/($C102+$C$3)*Z102/1000-AA102</f>
        <v>0</v>
      </c>
      <c r="AC102" s="229">
        <f>-VLOOKUP($B102,'недельное планирование'!$B:$CA,AC$3,FALSE)</f>
        <v>50</v>
      </c>
      <c r="AD102" s="167">
        <f>$D102*100/($C102+$C$3)*AC102/1000*$C102/$C$2</f>
        <v>402.19082188229186</v>
      </c>
      <c r="AE102" s="225">
        <f>$D102*100/($C102+$C$3)*AC102/1000-AD102</f>
        <v>-312.28934404977957</v>
      </c>
      <c r="AF102" s="229">
        <f>-VLOOKUP($B102,'недельное планирование'!$B:$CA,AF$3,FALSE)</f>
        <v>0</v>
      </c>
      <c r="AG102" s="167">
        <f>$D102*100/($C102+$C$3)*AF102/1000*$C102/$C$2</f>
        <v>0</v>
      </c>
      <c r="AH102" s="225">
        <f>$D102*100/($C102+$C$3)*AF102/1000-AG102</f>
        <v>0</v>
      </c>
      <c r="AI102" s="229">
        <f>-VLOOKUP($B102,'недельное планирование'!$B:$CA,AI$3,FALSE)</f>
        <v>486.44642857142856</v>
      </c>
      <c r="AJ102" s="167">
        <f>$D102*100/($C102+$C$3)*AI102/1000*$C102/$C$2</f>
        <v>3912.8857781769689</v>
      </c>
      <c r="AK102" s="225">
        <f>$D102*100/($C102+$C$3)*AI102/1000-AJ102</f>
        <v>-3038.2407218785875</v>
      </c>
      <c r="AL102" s="229">
        <f>-VLOOKUP($B102,'недельное планирование'!$B:$CA,AL$3,FALSE)</f>
        <v>486.44642857142856</v>
      </c>
      <c r="AM102" s="167">
        <f>$D102*100/($C102+$C$3)*AL102/1000*$C102/$C$2</f>
        <v>3912.8857781769689</v>
      </c>
      <c r="AN102" s="225">
        <f>$D102*100/($C102+$C$3)*AL102/1000-AM102</f>
        <v>-3038.2407218785875</v>
      </c>
      <c r="AO102" s="229">
        <f>-VLOOKUP($B102,'недельное планирование'!$B:$CA,AO$3,FALSE)</f>
        <v>536.44642857142856</v>
      </c>
      <c r="AP102" s="167">
        <f>$D102*100/($C102+$C$3)*AO102/1000*$C102/$C$2</f>
        <v>4315.0766000592621</v>
      </c>
      <c r="AQ102" s="225">
        <f>$D102*100/($C102+$C$3)*AO102/1000-AP102</f>
        <v>-3350.5300659283685</v>
      </c>
    </row>
    <row r="103" spans="1:43" ht="24" customHeight="1">
      <c r="A103" s="243" t="s">
        <v>20</v>
      </c>
      <c r="B103" s="241" t="s">
        <v>177</v>
      </c>
      <c r="C103" s="253">
        <v>17</v>
      </c>
      <c r="D103" s="253">
        <v>365</v>
      </c>
      <c r="E103" s="229">
        <f>-VLOOKUP($B103,'недельное планирование'!$B:$CA,E$3,FALSE)</f>
        <v>0</v>
      </c>
      <c r="F103" s="167">
        <f>$D103*100/($C103+$C$3)*E103/1000*$C103/$C$2</f>
        <v>0</v>
      </c>
      <c r="G103" s="225">
        <f>$D103*100/($C103+$C$3)*E103/1000-F103</f>
        <v>0</v>
      </c>
      <c r="H103" s="229">
        <f>-VLOOKUP($B103,'недельное планирование'!$B:$CA,H$3,FALSE)</f>
        <v>0</v>
      </c>
      <c r="I103" s="167">
        <f>$D103*100/($C103+$C$3)*H103/1000*$C103/$C$2</f>
        <v>0</v>
      </c>
      <c r="J103" s="225">
        <f>$D103*100/($C103+$C$3)*H103/1000-I103</f>
        <v>0</v>
      </c>
      <c r="K103" s="229">
        <f>-VLOOKUP($B103,'недельное планирование'!$B:$CA,K$3,FALSE)</f>
        <v>0</v>
      </c>
      <c r="L103" s="167">
        <f>$D103*100/($C103+$C$3)*K103/1000*$C103/$C$2</f>
        <v>0</v>
      </c>
      <c r="M103" s="225">
        <f>$D103*100/($C103+$C$3)*K103/1000-L103</f>
        <v>0</v>
      </c>
      <c r="N103" s="229">
        <f>-VLOOKUP($B103,'недельное планирование'!$B:$CA,N$3,FALSE)</f>
        <v>0</v>
      </c>
      <c r="O103" s="167">
        <f>$D103*100/($C103+$C$3)*N103/1000*$C103/$C$2</f>
        <v>0</v>
      </c>
      <c r="P103" s="225">
        <f>$D103*100/($C103+$C$3)*N103/1000-O103</f>
        <v>0</v>
      </c>
      <c r="Q103" s="229">
        <f>-VLOOKUP($B103,'недельное планирование'!$B:$CA,Q$3,FALSE)</f>
        <v>100</v>
      </c>
      <c r="R103" s="167">
        <f>$D103*100/($C103+$C$3)*Q103/1000*$C103/$C$2</f>
        <v>804.38164376458371</v>
      </c>
      <c r="S103" s="225">
        <f>$D103*100/($C103+$C$3)*Q103/1000-R103</f>
        <v>-624.57868809955914</v>
      </c>
      <c r="T103" s="229">
        <f>-VLOOKUP($B103,'недельное планирование'!$B:$CA,T$3,FALSE)</f>
        <v>0</v>
      </c>
      <c r="U103" s="167">
        <f>$D103*100/($C103+$C$3)*T103/1000*$C103/$C$2</f>
        <v>0</v>
      </c>
      <c r="V103" s="225">
        <f>$D103*100/($C103+$C$3)*T103/1000-U103</f>
        <v>0</v>
      </c>
      <c r="W103" s="229">
        <f>-VLOOKUP($B103,'недельное планирование'!$B:$CA,W$3,FALSE)</f>
        <v>0</v>
      </c>
      <c r="X103" s="167">
        <f>$D103*100/($C103+$C$3)*W103/1000*$C103/$C$2</f>
        <v>0</v>
      </c>
      <c r="Y103" s="225">
        <f>$D103*100/($C103+$C$3)*W103/1000-X103</f>
        <v>0</v>
      </c>
      <c r="Z103" s="229">
        <f>-VLOOKUP($B103,'недельное планирование'!$B:$CA,Z$3,FALSE)</f>
        <v>0</v>
      </c>
      <c r="AA103" s="167">
        <f>$D103*100/($C103+$C$3)*Z103/1000*$C103/$C$2</f>
        <v>0</v>
      </c>
      <c r="AB103" s="225">
        <f>$D103*100/($C103+$C$3)*Z103/1000-AA103</f>
        <v>0</v>
      </c>
      <c r="AC103" s="229">
        <f>-VLOOKUP($B103,'недельное планирование'!$B:$CA,AC$3,FALSE)</f>
        <v>50</v>
      </c>
      <c r="AD103" s="167">
        <f>$D103*100/($C103+$C$3)*AC103/1000*$C103/$C$2</f>
        <v>402.19082188229186</v>
      </c>
      <c r="AE103" s="225">
        <f>$D103*100/($C103+$C$3)*AC103/1000-AD103</f>
        <v>-312.28934404977957</v>
      </c>
      <c r="AF103" s="229">
        <f>-VLOOKUP($B103,'недельное планирование'!$B:$CA,AF$3,FALSE)</f>
        <v>0</v>
      </c>
      <c r="AG103" s="167">
        <f>$D103*100/($C103+$C$3)*AF103/1000*$C103/$C$2</f>
        <v>0</v>
      </c>
      <c r="AH103" s="225">
        <f>$D103*100/($C103+$C$3)*AF103/1000-AG103</f>
        <v>0</v>
      </c>
      <c r="AI103" s="229">
        <f>-VLOOKUP($B103,'недельное планирование'!$B:$CA,AI$3,FALSE)</f>
        <v>555.25</v>
      </c>
      <c r="AJ103" s="167">
        <f>$D103*100/($C103+$C$3)*AI103/1000*$C103/$C$2</f>
        <v>4466.3290770028516</v>
      </c>
      <c r="AK103" s="225">
        <f>$D103*100/($C103+$C$3)*AI103/1000-AJ103</f>
        <v>-3467.9731656728027</v>
      </c>
      <c r="AL103" s="229">
        <f>-VLOOKUP($B103,'недельное планирование'!$B:$CA,AL$3,FALSE)</f>
        <v>555.25</v>
      </c>
      <c r="AM103" s="167">
        <f>$D103*100/($C103+$C$3)*AL103/1000*$C103/$C$2</f>
        <v>4466.3290770028516</v>
      </c>
      <c r="AN103" s="225">
        <f>$D103*100/($C103+$C$3)*AL103/1000-AM103</f>
        <v>-3467.9731656728027</v>
      </c>
      <c r="AO103" s="229">
        <f>-VLOOKUP($B103,'недельное планирование'!$B:$CA,AO$3,FALSE)</f>
        <v>555.25</v>
      </c>
      <c r="AP103" s="167">
        <f>$D103*100/($C103+$C$3)*AO103/1000*$C103/$C$2</f>
        <v>4466.3290770028516</v>
      </c>
      <c r="AQ103" s="225">
        <f>$D103*100/($C103+$C$3)*AO103/1000-AP103</f>
        <v>-3467.9731656728027</v>
      </c>
    </row>
    <row r="104" spans="1:43" ht="24" customHeight="1">
      <c r="A104" s="243" t="s">
        <v>19</v>
      </c>
      <c r="B104" s="241" t="s">
        <v>119</v>
      </c>
      <c r="C104" s="253">
        <v>17</v>
      </c>
      <c r="D104" s="253">
        <v>365</v>
      </c>
      <c r="E104" s="229">
        <f>-VLOOKUP($B104,'недельное планирование'!$B:$CA,E$3,FALSE)</f>
        <v>0</v>
      </c>
      <c r="F104" s="167">
        <f>$D104*100/($C104+$C$3)*E104/1000*$C104/$C$2</f>
        <v>0</v>
      </c>
      <c r="G104" s="225">
        <f>$D104*100/($C104+$C$3)*E104/1000-F104</f>
        <v>0</v>
      </c>
      <c r="H104" s="229">
        <f>-VLOOKUP($B104,'недельное планирование'!$B:$CA,H$3,FALSE)</f>
        <v>0</v>
      </c>
      <c r="I104" s="167">
        <f>$D104*100/($C104+$C$3)*H104/1000*$C104/$C$2</f>
        <v>0</v>
      </c>
      <c r="J104" s="225">
        <f>$D104*100/($C104+$C$3)*H104/1000-I104</f>
        <v>0</v>
      </c>
      <c r="K104" s="229">
        <f>-VLOOKUP($B104,'недельное планирование'!$B:$CA,K$3,FALSE)</f>
        <v>0</v>
      </c>
      <c r="L104" s="167">
        <f>$D104*100/($C104+$C$3)*K104/1000*$C104/$C$2</f>
        <v>0</v>
      </c>
      <c r="M104" s="225">
        <f>$D104*100/($C104+$C$3)*K104/1000-L104</f>
        <v>0</v>
      </c>
      <c r="N104" s="229">
        <f>-VLOOKUP($B104,'недельное планирование'!$B:$CA,N$3,FALSE)</f>
        <v>0</v>
      </c>
      <c r="O104" s="167">
        <f>$D104*100/($C104+$C$3)*N104/1000*$C104/$C$2</f>
        <v>0</v>
      </c>
      <c r="P104" s="225">
        <f>$D104*100/($C104+$C$3)*N104/1000-O104</f>
        <v>0</v>
      </c>
      <c r="Q104" s="229">
        <f>-VLOOKUP($B104,'недельное планирование'!$B:$CA,Q$3,FALSE)</f>
        <v>300</v>
      </c>
      <c r="R104" s="167">
        <f>$D104*100/($C104+$C$3)*Q104/1000*$C104/$C$2</f>
        <v>2413.1449312937516</v>
      </c>
      <c r="S104" s="225">
        <f>$D104*100/($C104+$C$3)*Q104/1000-R104</f>
        <v>-1873.7360642986778</v>
      </c>
      <c r="T104" s="229">
        <f>-VLOOKUP($B104,'недельное планирование'!$B:$CA,T$3,FALSE)</f>
        <v>0</v>
      </c>
      <c r="U104" s="167">
        <f>$D104*100/($C104+$C$3)*T104/1000*$C104/$C$2</f>
        <v>0</v>
      </c>
      <c r="V104" s="225">
        <f>$D104*100/($C104+$C$3)*T104/1000-U104</f>
        <v>0</v>
      </c>
      <c r="W104" s="229">
        <f>-VLOOKUP($B104,'недельное планирование'!$B:$CA,W$3,FALSE)</f>
        <v>0</v>
      </c>
      <c r="X104" s="167">
        <f>$D104*100/($C104+$C$3)*W104/1000*$C104/$C$2</f>
        <v>0</v>
      </c>
      <c r="Y104" s="225">
        <f>$D104*100/($C104+$C$3)*W104/1000-X104</f>
        <v>0</v>
      </c>
      <c r="Z104" s="229">
        <f>-VLOOKUP($B104,'недельное планирование'!$B:$CA,Z$3,FALSE)</f>
        <v>0</v>
      </c>
      <c r="AA104" s="167">
        <f>$D104*100/($C104+$C$3)*Z104/1000*$C104/$C$2</f>
        <v>0</v>
      </c>
      <c r="AB104" s="225">
        <f>$D104*100/($C104+$C$3)*Z104/1000-AA104</f>
        <v>0</v>
      </c>
      <c r="AC104" s="229">
        <f>-VLOOKUP($B104,'недельное планирование'!$B:$CA,AC$3,FALSE)</f>
        <v>300</v>
      </c>
      <c r="AD104" s="167">
        <f>$D104*100/($C104+$C$3)*AC104/1000*$C104/$C$2</f>
        <v>2413.1449312937516</v>
      </c>
      <c r="AE104" s="225">
        <f>$D104*100/($C104+$C$3)*AC104/1000-AD104</f>
        <v>-1873.7360642986778</v>
      </c>
      <c r="AF104" s="229">
        <f>-VLOOKUP($B104,'недельное планирование'!$B:$CA,AF$3,FALSE)</f>
        <v>0</v>
      </c>
      <c r="AG104" s="167">
        <f>$D104*100/($C104+$C$3)*AF104/1000*$C104/$C$2</f>
        <v>0</v>
      </c>
      <c r="AH104" s="225">
        <f>$D104*100/($C104+$C$3)*AF104/1000-AG104</f>
        <v>0</v>
      </c>
      <c r="AI104" s="229" t="e">
        <f>-VLOOKUP($B104,'недельное планирование'!$B:$CA,AI$3,FALSE)</f>
        <v>#N/A</v>
      </c>
      <c r="AJ104" s="167" t="e">
        <f>$D104*100/($C104+$C$3)*AI104/1000*$C104/$C$2</f>
        <v>#N/A</v>
      </c>
      <c r="AK104" s="225" t="e">
        <f>$D104*100/($C104+$C$3)*AI104/1000-AJ104</f>
        <v>#N/A</v>
      </c>
      <c r="AL104" s="229" t="e">
        <f>-VLOOKUP($B104,'недельное планирование'!$B:$CA,AL$3,FALSE)</f>
        <v>#N/A</v>
      </c>
      <c r="AM104" s="167" t="e">
        <f>$D104*100/($C104+$C$3)*AL104/1000*$C104/$C$2</f>
        <v>#N/A</v>
      </c>
      <c r="AN104" s="225" t="e">
        <f>$D104*100/($C104+$C$3)*AL104/1000-AM104</f>
        <v>#N/A</v>
      </c>
      <c r="AO104" s="229" t="e">
        <f>-VLOOKUP($B104,'недельное планирование'!$B:$CA,AO$3,FALSE)</f>
        <v>#N/A</v>
      </c>
      <c r="AP104" s="167" t="e">
        <f>$D104*100/($C104+$C$3)*AO104/1000*$C104/$C$2</f>
        <v>#N/A</v>
      </c>
      <c r="AQ104" s="225" t="e">
        <f>$D104*100/($C104+$C$3)*AO104/1000-AP104</f>
        <v>#N/A</v>
      </c>
    </row>
    <row r="105" spans="1:43" ht="24" customHeight="1">
      <c r="A105" s="243" t="s">
        <v>19</v>
      </c>
      <c r="B105" s="241" t="s">
        <v>120</v>
      </c>
      <c r="C105" s="253">
        <v>12</v>
      </c>
      <c r="D105" s="253">
        <v>270</v>
      </c>
      <c r="E105" s="229">
        <f>-VLOOKUP($B105,'недельное планирование'!$B:$CA,E$3,FALSE)</f>
        <v>0</v>
      </c>
      <c r="F105" s="167">
        <f>$D105*100/($C105+$C$3)*E105/1000*$C105/$C$2</f>
        <v>0</v>
      </c>
      <c r="G105" s="225">
        <f>$D105*100/($C105+$C$3)*E105/1000-F105</f>
        <v>0</v>
      </c>
      <c r="H105" s="229">
        <f>-VLOOKUP($B105,'недельное планирование'!$B:$CA,H$3,FALSE)</f>
        <v>0</v>
      </c>
      <c r="I105" s="167">
        <f>$D105*100/($C105+$C$3)*H105/1000*$C105/$C$2</f>
        <v>0</v>
      </c>
      <c r="J105" s="225">
        <f>$D105*100/($C105+$C$3)*H105/1000-I105</f>
        <v>0</v>
      </c>
      <c r="K105" s="229">
        <f>-VLOOKUP($B105,'недельное планирование'!$B:$CA,K$3,FALSE)</f>
        <v>0</v>
      </c>
      <c r="L105" s="167">
        <f>$D105*100/($C105+$C$3)*K105/1000*$C105/$C$2</f>
        <v>0</v>
      </c>
      <c r="M105" s="225">
        <f>$D105*100/($C105+$C$3)*K105/1000-L105</f>
        <v>0</v>
      </c>
      <c r="N105" s="229">
        <f>-VLOOKUP($B105,'недельное планирование'!$B:$CA,N$3,FALSE)</f>
        <v>0</v>
      </c>
      <c r="O105" s="167">
        <f>$D105*100/($C105+$C$3)*N105/1000*$C105/$C$2</f>
        <v>0</v>
      </c>
      <c r="P105" s="225">
        <f>$D105*100/($C105+$C$3)*N105/1000-O105</f>
        <v>0</v>
      </c>
      <c r="Q105" s="229">
        <f>-VLOOKUP($B105,'недельное планирование'!$B:$CA,Q$3,FALSE)</f>
        <v>0</v>
      </c>
      <c r="R105" s="167">
        <f>$D105*100/($C105+$C$3)*Q105/1000*$C105/$C$2</f>
        <v>0</v>
      </c>
      <c r="S105" s="225">
        <f>$D105*100/($C105+$C$3)*Q105/1000-R105</f>
        <v>0</v>
      </c>
      <c r="T105" s="229">
        <f>-VLOOKUP($B105,'недельное планирование'!$B:$CA,T$3,FALSE)</f>
        <v>0</v>
      </c>
      <c r="U105" s="167">
        <f>$D105*100/($C105+$C$3)*T105/1000*$C105/$C$2</f>
        <v>0</v>
      </c>
      <c r="V105" s="225">
        <f>$D105*100/($C105+$C$3)*T105/1000-U105</f>
        <v>0</v>
      </c>
      <c r="W105" s="229">
        <f>-VLOOKUP($B105,'недельное планирование'!$B:$CA,W$3,FALSE)</f>
        <v>0</v>
      </c>
      <c r="X105" s="167">
        <f>$D105*100/($C105+$C$3)*W105/1000*$C105/$C$2</f>
        <v>0</v>
      </c>
      <c r="Y105" s="225">
        <f>$D105*100/($C105+$C$3)*W105/1000-X105</f>
        <v>0</v>
      </c>
      <c r="Z105" s="229">
        <f>-VLOOKUP($B105,'недельное планирование'!$B:$CA,Z$3,FALSE)</f>
        <v>0</v>
      </c>
      <c r="AA105" s="167">
        <f>$D105*100/($C105+$C$3)*Z105/1000*$C105/$C$2</f>
        <v>0</v>
      </c>
      <c r="AB105" s="225">
        <f>$D105*100/($C105+$C$3)*Z105/1000-AA105</f>
        <v>0</v>
      </c>
      <c r="AC105" s="229">
        <f>-VLOOKUP($B105,'недельное планирование'!$B:$CA,AC$3,FALSE)</f>
        <v>300</v>
      </c>
      <c r="AD105" s="167">
        <f>$D105*100/($C105+$C$3)*AC105/1000*$C105/$C$2</f>
        <v>1671.8266253869967</v>
      </c>
      <c r="AE105" s="225">
        <f>$D105*100/($C105+$C$3)*AC105/1000-AD105</f>
        <v>-1142.4148606811145</v>
      </c>
      <c r="AF105" s="229">
        <f>-VLOOKUP($B105,'недельное планирование'!$B:$CA,AF$3,FALSE)</f>
        <v>0</v>
      </c>
      <c r="AG105" s="167">
        <f>$D105*100/($C105+$C$3)*AF105/1000*$C105/$C$2</f>
        <v>0</v>
      </c>
      <c r="AH105" s="225">
        <f>$D105*100/($C105+$C$3)*AF105/1000-AG105</f>
        <v>0</v>
      </c>
      <c r="AI105" s="229" t="e">
        <f>-VLOOKUP($B105,'недельное планирование'!$B:$CA,AI$3,FALSE)</f>
        <v>#N/A</v>
      </c>
      <c r="AJ105" s="167" t="e">
        <f>$D105*100/($C105+$C$3)*AI105/1000*$C105/$C$2</f>
        <v>#N/A</v>
      </c>
      <c r="AK105" s="225" t="e">
        <f>$D105*100/($C105+$C$3)*AI105/1000-AJ105</f>
        <v>#N/A</v>
      </c>
      <c r="AL105" s="229" t="e">
        <f>-VLOOKUP($B105,'недельное планирование'!$B:$CA,AL$3,FALSE)</f>
        <v>#N/A</v>
      </c>
      <c r="AM105" s="167" t="e">
        <f>$D105*100/($C105+$C$3)*AL105/1000*$C105/$C$2</f>
        <v>#N/A</v>
      </c>
      <c r="AN105" s="225" t="e">
        <f>$D105*100/($C105+$C$3)*AL105/1000-AM105</f>
        <v>#N/A</v>
      </c>
      <c r="AO105" s="229" t="e">
        <f>-VLOOKUP($B105,'недельное планирование'!$B:$CA,AO$3,FALSE)</f>
        <v>#N/A</v>
      </c>
      <c r="AP105" s="167" t="e">
        <f>$D105*100/($C105+$C$3)*AO105/1000*$C105/$C$2</f>
        <v>#N/A</v>
      </c>
      <c r="AQ105" s="225" t="e">
        <f>$D105*100/($C105+$C$3)*AO105/1000-AP105</f>
        <v>#N/A</v>
      </c>
    </row>
    <row r="106" spans="1:43" ht="24.95" customHeight="1">
      <c r="A106" s="243" t="s">
        <v>19</v>
      </c>
      <c r="B106" s="241" t="s">
        <v>135</v>
      </c>
      <c r="C106" s="253">
        <v>12</v>
      </c>
      <c r="D106" s="253">
        <v>360</v>
      </c>
      <c r="E106" s="229">
        <f>-VLOOKUP($B106,'недельное планирование'!$B:$CA,E$3,FALSE)</f>
        <v>0</v>
      </c>
      <c r="F106" s="167">
        <f>$D106*100/($C106+$C$3)*E106/1000*$C106/$C$2</f>
        <v>0</v>
      </c>
      <c r="G106" s="225">
        <f>$D106*100/($C106+$C$3)*E106/1000-F106</f>
        <v>0</v>
      </c>
      <c r="H106" s="229">
        <f>-VLOOKUP($B106,'недельное планирование'!$B:$CA,H$3,FALSE)</f>
        <v>0</v>
      </c>
      <c r="I106" s="167">
        <f>$D106*100/($C106+$C$3)*H106/1000*$C106/$C$2</f>
        <v>0</v>
      </c>
      <c r="J106" s="225">
        <f>$D106*100/($C106+$C$3)*H106/1000-I106</f>
        <v>0</v>
      </c>
      <c r="K106" s="229">
        <f>-VLOOKUP($B106,'недельное планирование'!$B:$CA,K$3,FALSE)</f>
        <v>0</v>
      </c>
      <c r="L106" s="167">
        <f>$D106*100/($C106+$C$3)*K106/1000*$C106/$C$2</f>
        <v>0</v>
      </c>
      <c r="M106" s="225">
        <f>$D106*100/($C106+$C$3)*K106/1000-L106</f>
        <v>0</v>
      </c>
      <c r="N106" s="229">
        <f>-VLOOKUP($B106,'недельное планирование'!$B:$CA,N$3,FALSE)</f>
        <v>0</v>
      </c>
      <c r="O106" s="167">
        <f>$D106*100/($C106+$C$3)*N106/1000*$C106/$C$2</f>
        <v>0</v>
      </c>
      <c r="P106" s="225">
        <f>$D106*100/($C106+$C$3)*N106/1000-O106</f>
        <v>0</v>
      </c>
      <c r="Q106" s="229">
        <f>-VLOOKUP($B106,'недельное планирование'!$B:$CA,Q$3,FALSE)</f>
        <v>0</v>
      </c>
      <c r="R106" s="167">
        <f>$D106*100/($C106+$C$3)*Q106/1000*$C106/$C$2</f>
        <v>0</v>
      </c>
      <c r="S106" s="225">
        <f>$D106*100/($C106+$C$3)*Q106/1000-R106</f>
        <v>0</v>
      </c>
      <c r="T106" s="229">
        <f>-VLOOKUP($B106,'недельное планирование'!$B:$CA,T$3,FALSE)</f>
        <v>0</v>
      </c>
      <c r="U106" s="167">
        <f>$D106*100/($C106+$C$3)*T106/1000*$C106/$C$2</f>
        <v>0</v>
      </c>
      <c r="V106" s="225">
        <f>$D106*100/($C106+$C$3)*T106/1000-U106</f>
        <v>0</v>
      </c>
      <c r="W106" s="229">
        <f>-VLOOKUP($B106,'недельное планирование'!$B:$CA,W$3,FALSE)</f>
        <v>0</v>
      </c>
      <c r="X106" s="167">
        <f>$D106*100/($C106+$C$3)*W106/1000*$C106/$C$2</f>
        <v>0</v>
      </c>
      <c r="Y106" s="225">
        <f>$D106*100/($C106+$C$3)*W106/1000-X106</f>
        <v>0</v>
      </c>
      <c r="Z106" s="229">
        <f>-VLOOKUP($B106,'недельное планирование'!$B:$CA,Z$3,FALSE)</f>
        <v>0</v>
      </c>
      <c r="AA106" s="167">
        <f>$D106*100/($C106+$C$3)*Z106/1000*$C106/$C$2</f>
        <v>0</v>
      </c>
      <c r="AB106" s="225">
        <f>$D106*100/($C106+$C$3)*Z106/1000-AA106</f>
        <v>0</v>
      </c>
      <c r="AC106" s="229">
        <f>-VLOOKUP($B106,'недельное планирование'!$B:$CA,AC$3,FALSE)</f>
        <v>300</v>
      </c>
      <c r="AD106" s="167">
        <f>$D106*100/($C106+$C$3)*AC106/1000*$C106/$C$2</f>
        <v>2229.1021671826625</v>
      </c>
      <c r="AE106" s="225">
        <f>$D106*100/($C106+$C$3)*AC106/1000-AD106</f>
        <v>-1523.2198142414859</v>
      </c>
      <c r="AF106" s="229">
        <f>-VLOOKUP($B106,'недельное планирование'!$B:$CA,AF$3,FALSE)</f>
        <v>0</v>
      </c>
      <c r="AG106" s="167">
        <f>$D106*100/($C106+$C$3)*AF106/1000*$C106/$C$2</f>
        <v>0</v>
      </c>
      <c r="AH106" s="225">
        <f>$D106*100/($C106+$C$3)*AF106/1000-AG106</f>
        <v>0</v>
      </c>
      <c r="AI106" s="229">
        <f>-VLOOKUP($B106,'недельное планирование'!$B:$CA,AI$3,FALSE)</f>
        <v>528.83557142857137</v>
      </c>
      <c r="AJ106" s="167">
        <f>$D106*100/($C106+$C$3)*AI106/1000*$C106/$C$2</f>
        <v>3929.4283945157003</v>
      </c>
      <c r="AK106" s="225">
        <f>$D106*100/($C106+$C$3)*AI106/1000-AJ106</f>
        <v>-2685.1094029190617</v>
      </c>
      <c r="AL106" s="229">
        <f>-VLOOKUP($B106,'недельное планирование'!$B:$CA,AL$3,FALSE)</f>
        <v>528.83557142857137</v>
      </c>
      <c r="AM106" s="167">
        <f>$D106*100/($C106+$C$3)*AL106/1000*$C106/$C$2</f>
        <v>3929.4283945157003</v>
      </c>
      <c r="AN106" s="225">
        <f>$D106*100/($C106+$C$3)*AL106/1000-AM106</f>
        <v>-2685.1094029190617</v>
      </c>
      <c r="AO106" s="229">
        <f>-VLOOKUP($B106,'недельное планирование'!$B:$CA,AO$3,FALSE)</f>
        <v>528.83557142857137</v>
      </c>
      <c r="AP106" s="167">
        <f>$D106*100/($C106+$C$3)*AO106/1000*$C106/$C$2</f>
        <v>3929.4283945157003</v>
      </c>
      <c r="AQ106" s="225">
        <f>$D106*100/($C106+$C$3)*AO106/1000-AP106</f>
        <v>-2685.1094029190617</v>
      </c>
    </row>
    <row r="107" spans="1:43" ht="24" customHeight="1">
      <c r="A107" s="243"/>
      <c r="B107" s="241"/>
      <c r="C107" s="253"/>
      <c r="D107" s="253"/>
      <c r="E107" s="229"/>
      <c r="F107" s="167"/>
      <c r="G107" s="225"/>
      <c r="H107" s="229"/>
      <c r="I107" s="167"/>
      <c r="J107" s="225"/>
      <c r="K107" s="229"/>
      <c r="L107" s="167"/>
      <c r="M107" s="225"/>
      <c r="N107" s="229"/>
      <c r="O107" s="167"/>
      <c r="P107" s="225"/>
      <c r="Q107" s="229"/>
      <c r="R107" s="167"/>
      <c r="S107" s="225"/>
      <c r="T107" s="229"/>
      <c r="U107" s="167"/>
      <c r="V107" s="225"/>
      <c r="W107" s="229"/>
      <c r="X107" s="167"/>
      <c r="Y107" s="225"/>
      <c r="Z107" s="229"/>
      <c r="AA107" s="167"/>
      <c r="AB107" s="225"/>
      <c r="AC107" s="229"/>
      <c r="AD107" s="167"/>
      <c r="AE107" s="225"/>
      <c r="AF107" s="229"/>
      <c r="AG107" s="167"/>
      <c r="AH107" s="225"/>
      <c r="AI107" s="229"/>
      <c r="AJ107" s="167"/>
      <c r="AK107" s="225"/>
      <c r="AL107" s="229"/>
      <c r="AM107" s="167"/>
      <c r="AN107" s="225"/>
      <c r="AO107" s="229"/>
      <c r="AP107" s="167"/>
      <c r="AQ107" s="225"/>
    </row>
    <row r="108" spans="1:43" s="224" customFormat="1" ht="24" customHeight="1">
      <c r="C108" s="252"/>
      <c r="D108" s="252"/>
      <c r="E108" s="227"/>
      <c r="F108" s="220"/>
      <c r="G108" s="220"/>
      <c r="H108" s="227"/>
      <c r="I108" s="220"/>
      <c r="J108" s="220"/>
      <c r="K108" s="227"/>
      <c r="L108" s="220"/>
      <c r="M108" s="220"/>
      <c r="N108" s="227"/>
      <c r="O108" s="220"/>
      <c r="P108" s="220"/>
      <c r="Q108" s="227"/>
      <c r="R108" s="220"/>
      <c r="S108" s="220"/>
      <c r="T108" s="227"/>
      <c r="U108" s="220"/>
      <c r="V108" s="220"/>
      <c r="W108" s="227"/>
      <c r="X108" s="220"/>
      <c r="Y108" s="220"/>
      <c r="Z108" s="227"/>
      <c r="AA108" s="220"/>
      <c r="AB108" s="220"/>
      <c r="AC108" s="227"/>
      <c r="AD108" s="220"/>
      <c r="AE108" s="220"/>
      <c r="AF108" s="227"/>
      <c r="AG108" s="220"/>
      <c r="AH108" s="220"/>
      <c r="AI108" s="227"/>
      <c r="AJ108" s="220"/>
      <c r="AK108" s="220"/>
      <c r="AL108" s="227"/>
      <c r="AM108" s="220"/>
      <c r="AN108" s="220"/>
      <c r="AO108" s="227"/>
      <c r="AP108" s="220"/>
      <c r="AQ108" s="220"/>
    </row>
    <row r="109" spans="1:43" ht="24" customHeight="1">
      <c r="A109" s="247" t="s">
        <v>85</v>
      </c>
      <c r="B109" s="240" t="s">
        <v>18</v>
      </c>
      <c r="C109" s="253">
        <v>25</v>
      </c>
      <c r="D109" s="253">
        <v>416</v>
      </c>
      <c r="E109" s="229">
        <f>-VLOOKUP($B109,'недельное планирование'!$B:$CA,E$3,FALSE)</f>
        <v>1800</v>
      </c>
      <c r="F109" s="167">
        <f t="shared" ref="F109:F115" si="182">$D109*100/($C109+$C$3)*E109/1000*$C109/$C$2</f>
        <v>17407.476287892874</v>
      </c>
      <c r="G109" s="225">
        <f t="shared" ref="G109:G115" si="183">$D109*100/($C109+$C$3)*E109/1000-F109</f>
        <v>-14761.539892133158</v>
      </c>
      <c r="H109" s="229">
        <f>-VLOOKUP($B109,'недельное планирование'!$B:$CA,H$3,FALSE)</f>
        <v>0</v>
      </c>
      <c r="I109" s="167">
        <f t="shared" ref="I109:I115" si="184">$D109*100/($C109+$C$3)*H109/1000*$C109/$C$2</f>
        <v>0</v>
      </c>
      <c r="J109" s="225">
        <f t="shared" ref="J109:J115" si="185">$D109*100/($C109+$C$3)*H109/1000-I109</f>
        <v>0</v>
      </c>
      <c r="K109" s="229">
        <f>-VLOOKUP($B109,'недельное планирование'!$B:$CA,K$3,FALSE)</f>
        <v>1800</v>
      </c>
      <c r="L109" s="167">
        <f t="shared" ref="L109:L115" si="186">$D109*100/($C109+$C$3)*K109/1000*$C109/$C$2</f>
        <v>17407.476287892874</v>
      </c>
      <c r="M109" s="225">
        <f t="shared" ref="M109:M115" si="187">$D109*100/($C109+$C$3)*K109/1000-L109</f>
        <v>-14761.539892133158</v>
      </c>
      <c r="N109" s="229">
        <f>-VLOOKUP($B109,'недельное планирование'!$B:$CA,N$3,FALSE)</f>
        <v>1800</v>
      </c>
      <c r="O109" s="167">
        <f t="shared" ref="O109:O115" si="188">$D109*100/($C109+$C$3)*N109/1000*$C109/$C$2</f>
        <v>17407.476287892874</v>
      </c>
      <c r="P109" s="225">
        <f t="shared" ref="P109:P115" si="189">$D109*100/($C109+$C$3)*N109/1000-O109</f>
        <v>-14761.539892133158</v>
      </c>
      <c r="Q109" s="229">
        <f>-VLOOKUP($B109,'недельное планирование'!$B:$CA,Q$3,FALSE)</f>
        <v>0</v>
      </c>
      <c r="R109" s="167">
        <f t="shared" ref="R109:R115" si="190">$D109*100/($C109+$C$3)*Q109/1000*$C109/$C$2</f>
        <v>0</v>
      </c>
      <c r="S109" s="225">
        <f t="shared" ref="S109:S115" si="191">$D109*100/($C109+$C$3)*Q109/1000-R109</f>
        <v>0</v>
      </c>
      <c r="T109" s="229">
        <f>-VLOOKUP($B109,'недельное планирование'!$B:$CA,T$3,FALSE)</f>
        <v>0</v>
      </c>
      <c r="U109" s="167">
        <f t="shared" ref="U109:U115" si="192">$D109*100/($C109+$C$3)*T109/1000*$C109/$C$2</f>
        <v>0</v>
      </c>
      <c r="V109" s="225">
        <f t="shared" ref="V109:V115" si="193">$D109*100/($C109+$C$3)*T109/1000-U109</f>
        <v>0</v>
      </c>
      <c r="W109" s="229">
        <f>-VLOOKUP($B109,'недельное планирование'!$B:$CA,W$3,FALSE)</f>
        <v>900</v>
      </c>
      <c r="X109" s="167">
        <f t="shared" ref="X109:X115" si="194">$D109*100/($C109+$C$3)*W109/1000*$C109/$C$2</f>
        <v>8703.738143946437</v>
      </c>
      <c r="Y109" s="225">
        <f t="shared" ref="Y109:Y115" si="195">$D109*100/($C109+$C$3)*W109/1000-X109</f>
        <v>-7380.769946066579</v>
      </c>
      <c r="Z109" s="229">
        <f>-VLOOKUP($B109,'недельное планирование'!$B:$CA,Z$3,FALSE)</f>
        <v>450</v>
      </c>
      <c r="AA109" s="167">
        <f t="shared" ref="AA109:AA115" si="196">$D109*100/($C109+$C$3)*Z109/1000*$C109/$C$2</f>
        <v>4351.8690719732185</v>
      </c>
      <c r="AB109" s="225">
        <f t="shared" ref="AB109:AB115" si="197">$D109*100/($C109+$C$3)*Z109/1000-AA109</f>
        <v>-3690.3849730332895</v>
      </c>
      <c r="AC109" s="229">
        <f>-VLOOKUP($B109,'недельное планирование'!$B:$CA,AC$3,FALSE)</f>
        <v>0</v>
      </c>
      <c r="AD109" s="167">
        <f t="shared" ref="AD109:AD115" si="198">$D109*100/($C109+$C$3)*AC109/1000*$C109/$C$2</f>
        <v>0</v>
      </c>
      <c r="AE109" s="225">
        <f t="shared" ref="AE109:AE115" si="199">$D109*100/($C109+$C$3)*AC109/1000-AD109</f>
        <v>0</v>
      </c>
      <c r="AF109" s="229">
        <f>-VLOOKUP($B109,'недельное планирование'!$B:$CA,AF$3,FALSE)</f>
        <v>0</v>
      </c>
      <c r="AG109" s="167">
        <f t="shared" ref="AG109:AG115" si="200">$D109*100/($C109+$C$3)*AF109/1000*$C109/$C$2</f>
        <v>0</v>
      </c>
      <c r="AH109" s="225">
        <f t="shared" ref="AH109:AH115" si="201">$D109*100/($C109+$C$3)*AF109/1000-AG109</f>
        <v>0</v>
      </c>
      <c r="AI109" s="229" t="e">
        <f>-VLOOKUP($B109,'недельное планирование'!$B:$CA,AI$3,FALSE)</f>
        <v>#N/A</v>
      </c>
      <c r="AJ109" s="167" t="e">
        <f t="shared" ref="AJ109:AJ115" si="202">$D109*100/($C109+$C$3)*AI109/1000*$C109/$C$2</f>
        <v>#N/A</v>
      </c>
      <c r="AK109" s="225" t="e">
        <f t="shared" ref="AK109:AK115" si="203">$D109*100/($C109+$C$3)*AI109/1000-AJ109</f>
        <v>#N/A</v>
      </c>
      <c r="AL109" s="229" t="e">
        <f>-VLOOKUP($B109,'недельное планирование'!$B:$CA,AL$3,FALSE)</f>
        <v>#N/A</v>
      </c>
      <c r="AM109" s="167" t="e">
        <f t="shared" ref="AM109:AM115" si="204">$D109*100/($C109+$C$3)*AL109/1000*$C109/$C$2</f>
        <v>#N/A</v>
      </c>
      <c r="AN109" s="225" t="e">
        <f t="shared" ref="AN109:AN115" si="205">$D109*100/($C109+$C$3)*AL109/1000-AM109</f>
        <v>#N/A</v>
      </c>
      <c r="AO109" s="229" t="e">
        <f>-VLOOKUP($B109,'недельное планирование'!$B:$CA,AO$3,FALSE)</f>
        <v>#N/A</v>
      </c>
      <c r="AP109" s="167" t="e">
        <f t="shared" ref="AP109:AP115" si="206">$D109*100/($C109+$C$3)*AO109/1000*$C109/$C$2</f>
        <v>#N/A</v>
      </c>
      <c r="AQ109" s="225" t="e">
        <f t="shared" ref="AQ109:AQ115" si="207">$D109*100/($C109+$C$3)*AO109/1000-AP109</f>
        <v>#N/A</v>
      </c>
    </row>
    <row r="110" spans="1:43" ht="24" customHeight="1">
      <c r="A110" s="247" t="s">
        <v>20</v>
      </c>
      <c r="B110" s="240" t="s">
        <v>91</v>
      </c>
      <c r="C110" s="253">
        <v>25</v>
      </c>
      <c r="D110" s="253">
        <v>416</v>
      </c>
      <c r="E110" s="229">
        <f>-VLOOKUP($B110,'недельное планирование'!$B:$CA,E$3,FALSE)</f>
        <v>0</v>
      </c>
      <c r="F110" s="167">
        <f t="shared" si="182"/>
        <v>0</v>
      </c>
      <c r="G110" s="225">
        <f t="shared" si="183"/>
        <v>0</v>
      </c>
      <c r="H110" s="229">
        <f>-VLOOKUP($B110,'недельное планирование'!$B:$CA,H$3,FALSE)</f>
        <v>0</v>
      </c>
      <c r="I110" s="167">
        <f t="shared" si="184"/>
        <v>0</v>
      </c>
      <c r="J110" s="225">
        <f t="shared" si="185"/>
        <v>0</v>
      </c>
      <c r="K110" s="229">
        <f>-VLOOKUP($B110,'недельное планирование'!$B:$CA,K$3,FALSE)</f>
        <v>900</v>
      </c>
      <c r="L110" s="167">
        <f t="shared" si="186"/>
        <v>8703.738143946437</v>
      </c>
      <c r="M110" s="225">
        <f t="shared" si="187"/>
        <v>-7380.769946066579</v>
      </c>
      <c r="N110" s="229">
        <f>-VLOOKUP($B110,'недельное планирование'!$B:$CA,N$3,FALSE)</f>
        <v>900</v>
      </c>
      <c r="O110" s="167">
        <f t="shared" si="188"/>
        <v>8703.738143946437</v>
      </c>
      <c r="P110" s="225">
        <f t="shared" si="189"/>
        <v>-7380.769946066579</v>
      </c>
      <c r="Q110" s="229">
        <f>-VLOOKUP($B110,'недельное планирование'!$B:$CA,Q$3,FALSE)</f>
        <v>0</v>
      </c>
      <c r="R110" s="167">
        <f t="shared" si="190"/>
        <v>0</v>
      </c>
      <c r="S110" s="225">
        <f t="shared" si="191"/>
        <v>0</v>
      </c>
      <c r="T110" s="229">
        <f>-VLOOKUP($B110,'недельное планирование'!$B:$CA,T$3,FALSE)</f>
        <v>0</v>
      </c>
      <c r="U110" s="167">
        <f t="shared" si="192"/>
        <v>0</v>
      </c>
      <c r="V110" s="225">
        <f t="shared" si="193"/>
        <v>0</v>
      </c>
      <c r="W110" s="229">
        <f>-VLOOKUP($B110,'недельное планирование'!$B:$CA,W$3,FALSE)</f>
        <v>0</v>
      </c>
      <c r="X110" s="167">
        <f t="shared" si="194"/>
        <v>0</v>
      </c>
      <c r="Y110" s="225">
        <f t="shared" si="195"/>
        <v>0</v>
      </c>
      <c r="Z110" s="229">
        <f>-VLOOKUP($B110,'недельное планирование'!$B:$CA,Z$3,FALSE)</f>
        <v>900</v>
      </c>
      <c r="AA110" s="167">
        <f t="shared" si="196"/>
        <v>8703.738143946437</v>
      </c>
      <c r="AB110" s="225">
        <f t="shared" si="197"/>
        <v>-7380.769946066579</v>
      </c>
      <c r="AC110" s="229">
        <f>-VLOOKUP($B110,'недельное планирование'!$B:$CA,AC$3,FALSE)</f>
        <v>0</v>
      </c>
      <c r="AD110" s="167">
        <f t="shared" si="198"/>
        <v>0</v>
      </c>
      <c r="AE110" s="225">
        <f t="shared" si="199"/>
        <v>0</v>
      </c>
      <c r="AF110" s="229">
        <f>-VLOOKUP($B110,'недельное планирование'!$B:$CA,AF$3,FALSE)</f>
        <v>0</v>
      </c>
      <c r="AG110" s="167">
        <f t="shared" si="200"/>
        <v>0</v>
      </c>
      <c r="AH110" s="225">
        <f t="shared" si="201"/>
        <v>0</v>
      </c>
      <c r="AI110" s="229">
        <f>-VLOOKUP($B110,'недельное планирование'!$B:$CA,AI$3,FALSE)</f>
        <v>3954.5625</v>
      </c>
      <c r="AJ110" s="167">
        <f t="shared" si="202"/>
        <v>38243.862748744657</v>
      </c>
      <c r="AK110" s="225">
        <f t="shared" si="203"/>
        <v>-32430.795610935471</v>
      </c>
      <c r="AL110" s="229">
        <f>-VLOOKUP($B110,'недельное планирование'!$B:$CA,AL$3,FALSE)</f>
        <v>3954.5625</v>
      </c>
      <c r="AM110" s="167">
        <f t="shared" si="204"/>
        <v>38243.862748744657</v>
      </c>
      <c r="AN110" s="225">
        <f t="shared" si="205"/>
        <v>-32430.795610935471</v>
      </c>
      <c r="AO110" s="229">
        <f>-VLOOKUP($B110,'недельное планирование'!$B:$CA,AO$3,FALSE)</f>
        <v>2954.5625</v>
      </c>
      <c r="AP110" s="167">
        <f t="shared" si="206"/>
        <v>28573.042588804168</v>
      </c>
      <c r="AQ110" s="225">
        <f t="shared" si="207"/>
        <v>-24229.940115305933</v>
      </c>
    </row>
    <row r="111" spans="1:43" ht="24" customHeight="1">
      <c r="A111" s="247" t="s">
        <v>20</v>
      </c>
      <c r="B111" s="240" t="s">
        <v>92</v>
      </c>
      <c r="C111" s="253">
        <v>25</v>
      </c>
      <c r="D111" s="253">
        <v>416</v>
      </c>
      <c r="E111" s="229">
        <f>-VLOOKUP($B111,'недельное планирование'!$B:$CA,E$3,FALSE)</f>
        <v>450</v>
      </c>
      <c r="F111" s="167">
        <f t="shared" si="182"/>
        <v>4351.8690719732185</v>
      </c>
      <c r="G111" s="225">
        <f t="shared" si="183"/>
        <v>-3690.3849730332895</v>
      </c>
      <c r="H111" s="229">
        <f>-VLOOKUP($B111,'недельное планирование'!$B:$CA,H$3,FALSE)</f>
        <v>0</v>
      </c>
      <c r="I111" s="167">
        <f t="shared" si="184"/>
        <v>0</v>
      </c>
      <c r="J111" s="225">
        <f t="shared" si="185"/>
        <v>0</v>
      </c>
      <c r="K111" s="229">
        <f>-VLOOKUP($B111,'недельное планирование'!$B:$CA,K$3,FALSE)</f>
        <v>0</v>
      </c>
      <c r="L111" s="167">
        <f t="shared" si="186"/>
        <v>0</v>
      </c>
      <c r="M111" s="225">
        <f t="shared" si="187"/>
        <v>0</v>
      </c>
      <c r="N111" s="229">
        <f>-VLOOKUP($B111,'недельное планирование'!$B:$CA,N$3,FALSE)</f>
        <v>0</v>
      </c>
      <c r="O111" s="167">
        <f t="shared" si="188"/>
        <v>0</v>
      </c>
      <c r="P111" s="225">
        <f t="shared" si="189"/>
        <v>0</v>
      </c>
      <c r="Q111" s="229">
        <f>-VLOOKUP($B111,'недельное планирование'!$B:$CA,Q$3,FALSE)</f>
        <v>0</v>
      </c>
      <c r="R111" s="167">
        <f t="shared" si="190"/>
        <v>0</v>
      </c>
      <c r="S111" s="225">
        <f t="shared" si="191"/>
        <v>0</v>
      </c>
      <c r="T111" s="229">
        <f>-VLOOKUP($B111,'недельное планирование'!$B:$CA,T$3,FALSE)</f>
        <v>0</v>
      </c>
      <c r="U111" s="167">
        <f t="shared" si="192"/>
        <v>0</v>
      </c>
      <c r="V111" s="225">
        <f t="shared" si="193"/>
        <v>0</v>
      </c>
      <c r="W111" s="229">
        <f>-VLOOKUP($B111,'недельное планирование'!$B:$CA,W$3,FALSE)</f>
        <v>900</v>
      </c>
      <c r="X111" s="167">
        <f t="shared" si="194"/>
        <v>8703.738143946437</v>
      </c>
      <c r="Y111" s="225">
        <f t="shared" si="195"/>
        <v>-7380.769946066579</v>
      </c>
      <c r="Z111" s="229">
        <f>-VLOOKUP($B111,'недельное планирование'!$B:$CA,Z$3,FALSE)</f>
        <v>0</v>
      </c>
      <c r="AA111" s="167">
        <f t="shared" si="196"/>
        <v>0</v>
      </c>
      <c r="AB111" s="225">
        <f t="shared" si="197"/>
        <v>0</v>
      </c>
      <c r="AC111" s="229">
        <f>-VLOOKUP($B111,'недельное планирование'!$B:$CA,AC$3,FALSE)</f>
        <v>0</v>
      </c>
      <c r="AD111" s="167">
        <f t="shared" si="198"/>
        <v>0</v>
      </c>
      <c r="AE111" s="225">
        <f t="shared" si="199"/>
        <v>0</v>
      </c>
      <c r="AF111" s="229">
        <f>-VLOOKUP($B111,'недельное планирование'!$B:$CA,AF$3,FALSE)</f>
        <v>0</v>
      </c>
      <c r="AG111" s="167">
        <f t="shared" si="200"/>
        <v>0</v>
      </c>
      <c r="AH111" s="225">
        <f t="shared" si="201"/>
        <v>0</v>
      </c>
      <c r="AI111" s="229">
        <f>-VLOOKUP($B111,'недельное планирование'!$B:$CA,AI$3,FALSE)</f>
        <v>4197.888095238095</v>
      </c>
      <c r="AJ111" s="167">
        <f t="shared" si="202"/>
        <v>40597.020820602746</v>
      </c>
      <c r="AK111" s="225">
        <f t="shared" si="203"/>
        <v>-34426.273655871126</v>
      </c>
      <c r="AL111" s="229">
        <f>-VLOOKUP($B111,'недельное планирование'!$B:$CA,AL$3,FALSE)</f>
        <v>4942.5</v>
      </c>
      <c r="AM111" s="167">
        <f t="shared" si="204"/>
        <v>47798.028640505865</v>
      </c>
      <c r="AN111" s="225">
        <f t="shared" si="205"/>
        <v>-40532.728287148973</v>
      </c>
      <c r="AO111" s="229">
        <f>-VLOOKUP($B111,'недельное планирование'!$B:$CA,AO$3,FALSE)</f>
        <v>3842.5</v>
      </c>
      <c r="AP111" s="167">
        <f t="shared" si="206"/>
        <v>37160.126464571324</v>
      </c>
      <c r="AQ111" s="225">
        <f t="shared" si="207"/>
        <v>-31511.787241956481</v>
      </c>
    </row>
    <row r="112" spans="1:43" ht="24" customHeight="1">
      <c r="A112" s="247" t="s">
        <v>81</v>
      </c>
      <c r="B112" s="240" t="s">
        <v>110</v>
      </c>
      <c r="C112" s="253">
        <v>25</v>
      </c>
      <c r="D112" s="253">
        <v>416</v>
      </c>
      <c r="E112" s="229">
        <f>-VLOOKUP($B112,'недельное планирование'!$B:$CA,E$3,FALSE)</f>
        <v>450</v>
      </c>
      <c r="F112" s="167">
        <f t="shared" si="182"/>
        <v>4351.8690719732185</v>
      </c>
      <c r="G112" s="225">
        <f t="shared" si="183"/>
        <v>-3690.3849730332895</v>
      </c>
      <c r="H112" s="229">
        <f>-VLOOKUP($B112,'недельное планирование'!$B:$CA,H$3,FALSE)</f>
        <v>0</v>
      </c>
      <c r="I112" s="167">
        <f t="shared" si="184"/>
        <v>0</v>
      </c>
      <c r="J112" s="225">
        <f t="shared" si="185"/>
        <v>0</v>
      </c>
      <c r="K112" s="229">
        <f>-VLOOKUP($B112,'недельное планирование'!$B:$CA,K$3,FALSE)</f>
        <v>0</v>
      </c>
      <c r="L112" s="167">
        <f t="shared" si="186"/>
        <v>0</v>
      </c>
      <c r="M112" s="225">
        <f t="shared" si="187"/>
        <v>0</v>
      </c>
      <c r="N112" s="229">
        <f>-VLOOKUP($B112,'недельное планирование'!$B:$CA,N$3,FALSE)</f>
        <v>0</v>
      </c>
      <c r="O112" s="167">
        <f t="shared" si="188"/>
        <v>0</v>
      </c>
      <c r="P112" s="225">
        <f t="shared" si="189"/>
        <v>0</v>
      </c>
      <c r="Q112" s="229">
        <f>-VLOOKUP($B112,'недельное планирование'!$B:$CA,Q$3,FALSE)</f>
        <v>0</v>
      </c>
      <c r="R112" s="167">
        <f t="shared" si="190"/>
        <v>0</v>
      </c>
      <c r="S112" s="225">
        <f t="shared" si="191"/>
        <v>0</v>
      </c>
      <c r="T112" s="229">
        <f>-VLOOKUP($B112,'недельное планирование'!$B:$CA,T$3,FALSE)</f>
        <v>0</v>
      </c>
      <c r="U112" s="167">
        <f t="shared" si="192"/>
        <v>0</v>
      </c>
      <c r="V112" s="225">
        <f t="shared" si="193"/>
        <v>0</v>
      </c>
      <c r="W112" s="229">
        <f>-VLOOKUP($B112,'недельное планирование'!$B:$CA,W$3,FALSE)</f>
        <v>900</v>
      </c>
      <c r="X112" s="167">
        <f t="shared" si="194"/>
        <v>8703.738143946437</v>
      </c>
      <c r="Y112" s="225">
        <f t="shared" si="195"/>
        <v>-7380.769946066579</v>
      </c>
      <c r="Z112" s="229">
        <f>-VLOOKUP($B112,'недельное планирование'!$B:$CA,Z$3,FALSE)</f>
        <v>900</v>
      </c>
      <c r="AA112" s="167">
        <f t="shared" si="196"/>
        <v>8703.738143946437</v>
      </c>
      <c r="AB112" s="225">
        <f t="shared" si="197"/>
        <v>-7380.769946066579</v>
      </c>
      <c r="AC112" s="229">
        <f>-VLOOKUP($B112,'недельное планирование'!$B:$CA,AC$3,FALSE)</f>
        <v>0</v>
      </c>
      <c r="AD112" s="167">
        <f t="shared" si="198"/>
        <v>0</v>
      </c>
      <c r="AE112" s="225">
        <f t="shared" si="199"/>
        <v>0</v>
      </c>
      <c r="AF112" s="229">
        <f>-VLOOKUP($B112,'недельное планирование'!$B:$CA,AF$3,FALSE)</f>
        <v>0</v>
      </c>
      <c r="AG112" s="167">
        <f t="shared" si="200"/>
        <v>0</v>
      </c>
      <c r="AH112" s="225">
        <f t="shared" si="201"/>
        <v>0</v>
      </c>
      <c r="AI112" s="229" t="e">
        <f>-VLOOKUP($B112,'недельное планирование'!$B:$CA,AI$3,FALSE)</f>
        <v>#N/A</v>
      </c>
      <c r="AJ112" s="167" t="e">
        <f t="shared" si="202"/>
        <v>#N/A</v>
      </c>
      <c r="AK112" s="225" t="e">
        <f t="shared" si="203"/>
        <v>#N/A</v>
      </c>
      <c r="AL112" s="229" t="e">
        <f>-VLOOKUP($B112,'недельное планирование'!$B:$CA,AL$3,FALSE)</f>
        <v>#N/A</v>
      </c>
      <c r="AM112" s="167" t="e">
        <f t="shared" si="204"/>
        <v>#N/A</v>
      </c>
      <c r="AN112" s="225" t="e">
        <f t="shared" si="205"/>
        <v>#N/A</v>
      </c>
      <c r="AO112" s="229" t="e">
        <f>-VLOOKUP($B112,'недельное планирование'!$B:$CA,AO$3,FALSE)</f>
        <v>#N/A</v>
      </c>
      <c r="AP112" s="167" t="e">
        <f t="shared" si="206"/>
        <v>#N/A</v>
      </c>
      <c r="AQ112" s="225" t="e">
        <f t="shared" si="207"/>
        <v>#N/A</v>
      </c>
    </row>
    <row r="113" spans="1:43" ht="24" customHeight="1">
      <c r="A113" s="247" t="s">
        <v>88</v>
      </c>
      <c r="B113" s="240" t="s">
        <v>96</v>
      </c>
      <c r="C113" s="253">
        <v>25</v>
      </c>
      <c r="D113" s="253">
        <v>416</v>
      </c>
      <c r="E113" s="229">
        <f>-VLOOKUP($B113,'недельное планирование'!$B:$CA,E$3,FALSE)</f>
        <v>0</v>
      </c>
      <c r="F113" s="167">
        <f t="shared" si="182"/>
        <v>0</v>
      </c>
      <c r="G113" s="225">
        <f t="shared" si="183"/>
        <v>0</v>
      </c>
      <c r="H113" s="229">
        <f>-VLOOKUP($B113,'недельное планирование'!$B:$CA,H$3,FALSE)</f>
        <v>0</v>
      </c>
      <c r="I113" s="167">
        <f t="shared" si="184"/>
        <v>0</v>
      </c>
      <c r="J113" s="225">
        <f t="shared" si="185"/>
        <v>0</v>
      </c>
      <c r="K113" s="229">
        <f>-VLOOKUP($B113,'недельное планирование'!$B:$CA,K$3,FALSE)</f>
        <v>0</v>
      </c>
      <c r="L113" s="167">
        <f t="shared" si="186"/>
        <v>0</v>
      </c>
      <c r="M113" s="225">
        <f t="shared" si="187"/>
        <v>0</v>
      </c>
      <c r="N113" s="229">
        <f>-VLOOKUP($B113,'недельное планирование'!$B:$CA,N$3,FALSE)</f>
        <v>0</v>
      </c>
      <c r="O113" s="167">
        <f t="shared" si="188"/>
        <v>0</v>
      </c>
      <c r="P113" s="225">
        <f t="shared" si="189"/>
        <v>0</v>
      </c>
      <c r="Q113" s="229">
        <f>-VLOOKUP($B113,'недельное планирование'!$B:$CA,Q$3,FALSE)</f>
        <v>0</v>
      </c>
      <c r="R113" s="167">
        <f t="shared" si="190"/>
        <v>0</v>
      </c>
      <c r="S113" s="225">
        <f t="shared" si="191"/>
        <v>0</v>
      </c>
      <c r="T113" s="229">
        <f>-VLOOKUP($B113,'недельное планирование'!$B:$CA,T$3,FALSE)</f>
        <v>0</v>
      </c>
      <c r="U113" s="167">
        <f t="shared" si="192"/>
        <v>0</v>
      </c>
      <c r="V113" s="225">
        <f t="shared" si="193"/>
        <v>0</v>
      </c>
      <c r="W113" s="229">
        <f>-VLOOKUP($B113,'недельное планирование'!$B:$CA,W$3,FALSE)</f>
        <v>0</v>
      </c>
      <c r="X113" s="167">
        <f t="shared" si="194"/>
        <v>0</v>
      </c>
      <c r="Y113" s="225">
        <f t="shared" si="195"/>
        <v>0</v>
      </c>
      <c r="Z113" s="229">
        <f>-VLOOKUP($B113,'недельное планирование'!$B:$CA,Z$3,FALSE)</f>
        <v>0</v>
      </c>
      <c r="AA113" s="167">
        <f t="shared" si="196"/>
        <v>0</v>
      </c>
      <c r="AB113" s="225">
        <f t="shared" si="197"/>
        <v>0</v>
      </c>
      <c r="AC113" s="229">
        <f>-VLOOKUP($B113,'недельное планирование'!$B:$CA,AC$3,FALSE)</f>
        <v>0</v>
      </c>
      <c r="AD113" s="167">
        <f t="shared" si="198"/>
        <v>0</v>
      </c>
      <c r="AE113" s="225">
        <f t="shared" si="199"/>
        <v>0</v>
      </c>
      <c r="AF113" s="229">
        <f>-VLOOKUP($B113,'недельное планирование'!$B:$CA,AF$3,FALSE)</f>
        <v>0</v>
      </c>
      <c r="AG113" s="167">
        <f t="shared" si="200"/>
        <v>0</v>
      </c>
      <c r="AH113" s="225">
        <f t="shared" si="201"/>
        <v>0</v>
      </c>
      <c r="AI113" s="229">
        <f>-VLOOKUP($B113,'недельное планирование'!$B:$CA,AI$3,FALSE)</f>
        <v>20</v>
      </c>
      <c r="AJ113" s="167">
        <f t="shared" si="202"/>
        <v>193.41640319880975</v>
      </c>
      <c r="AK113" s="225">
        <f t="shared" si="203"/>
        <v>-164.01710991259066</v>
      </c>
      <c r="AL113" s="229">
        <f>-VLOOKUP($B113,'недельное планирование'!$B:$CA,AL$3,FALSE)</f>
        <v>20</v>
      </c>
      <c r="AM113" s="167">
        <f t="shared" si="204"/>
        <v>193.41640319880975</v>
      </c>
      <c r="AN113" s="225">
        <f t="shared" si="205"/>
        <v>-164.01710991259066</v>
      </c>
      <c r="AO113" s="229">
        <f>-VLOOKUP($B113,'недельное планирование'!$B:$CA,AO$3,FALSE)</f>
        <v>20</v>
      </c>
      <c r="AP113" s="167">
        <f t="shared" si="206"/>
        <v>193.41640319880975</v>
      </c>
      <c r="AQ113" s="225">
        <f t="shared" si="207"/>
        <v>-164.01710991259066</v>
      </c>
    </row>
    <row r="114" spans="1:43" ht="24" customHeight="1">
      <c r="A114" s="247" t="s">
        <v>85</v>
      </c>
      <c r="B114" s="240" t="s">
        <v>109</v>
      </c>
      <c r="C114" s="253">
        <v>25</v>
      </c>
      <c r="D114" s="253">
        <v>416</v>
      </c>
      <c r="E114" s="229">
        <f>-VLOOKUP($B114,'недельное планирование'!$B:$CA,E$3,FALSE)</f>
        <v>0</v>
      </c>
      <c r="F114" s="167">
        <f t="shared" si="182"/>
        <v>0</v>
      </c>
      <c r="G114" s="225">
        <f t="shared" si="183"/>
        <v>0</v>
      </c>
      <c r="H114" s="229">
        <f>-VLOOKUP($B114,'недельное планирование'!$B:$CA,H$3,FALSE)</f>
        <v>0</v>
      </c>
      <c r="I114" s="167">
        <f t="shared" si="184"/>
        <v>0</v>
      </c>
      <c r="J114" s="225">
        <f t="shared" si="185"/>
        <v>0</v>
      </c>
      <c r="K114" s="229">
        <f>-VLOOKUP($B114,'недельное планирование'!$B:$CA,K$3,FALSE)</f>
        <v>0</v>
      </c>
      <c r="L114" s="167">
        <f t="shared" si="186"/>
        <v>0</v>
      </c>
      <c r="M114" s="225">
        <f t="shared" si="187"/>
        <v>0</v>
      </c>
      <c r="N114" s="229">
        <f>-VLOOKUP($B114,'недельное планирование'!$B:$CA,N$3,FALSE)</f>
        <v>0</v>
      </c>
      <c r="O114" s="167">
        <f t="shared" si="188"/>
        <v>0</v>
      </c>
      <c r="P114" s="225">
        <f t="shared" si="189"/>
        <v>0</v>
      </c>
      <c r="Q114" s="229">
        <f>-VLOOKUP($B114,'недельное планирование'!$B:$CA,Q$3,FALSE)</f>
        <v>0</v>
      </c>
      <c r="R114" s="167">
        <f t="shared" si="190"/>
        <v>0</v>
      </c>
      <c r="S114" s="225">
        <f t="shared" si="191"/>
        <v>0</v>
      </c>
      <c r="T114" s="229">
        <f>-VLOOKUP($B114,'недельное планирование'!$B:$CA,T$3,FALSE)</f>
        <v>0</v>
      </c>
      <c r="U114" s="167">
        <f t="shared" si="192"/>
        <v>0</v>
      </c>
      <c r="V114" s="225">
        <f t="shared" si="193"/>
        <v>0</v>
      </c>
      <c r="W114" s="229">
        <f>-VLOOKUP($B114,'недельное планирование'!$B:$CA,W$3,FALSE)</f>
        <v>0</v>
      </c>
      <c r="X114" s="167">
        <f t="shared" si="194"/>
        <v>0</v>
      </c>
      <c r="Y114" s="225">
        <f t="shared" si="195"/>
        <v>0</v>
      </c>
      <c r="Z114" s="229">
        <f>-VLOOKUP($B114,'недельное планирование'!$B:$CA,Z$3,FALSE)</f>
        <v>450</v>
      </c>
      <c r="AA114" s="167">
        <f t="shared" si="196"/>
        <v>4351.8690719732185</v>
      </c>
      <c r="AB114" s="225">
        <f t="shared" si="197"/>
        <v>-3690.3849730332895</v>
      </c>
      <c r="AC114" s="229">
        <f>-VLOOKUP($B114,'недельное планирование'!$B:$CA,AC$3,FALSE)</f>
        <v>0</v>
      </c>
      <c r="AD114" s="167">
        <f t="shared" si="198"/>
        <v>0</v>
      </c>
      <c r="AE114" s="225">
        <f t="shared" si="199"/>
        <v>0</v>
      </c>
      <c r="AF114" s="229">
        <f>-VLOOKUP($B114,'недельное планирование'!$B:$CA,AF$3,FALSE)</f>
        <v>0</v>
      </c>
      <c r="AG114" s="167">
        <f t="shared" si="200"/>
        <v>0</v>
      </c>
      <c r="AH114" s="225">
        <f t="shared" si="201"/>
        <v>0</v>
      </c>
      <c r="AI114" s="229" t="e">
        <f>-VLOOKUP($B114,'недельное планирование'!$B:$CA,AI$3,FALSE)</f>
        <v>#N/A</v>
      </c>
      <c r="AJ114" s="167" t="e">
        <f t="shared" si="202"/>
        <v>#N/A</v>
      </c>
      <c r="AK114" s="225" t="e">
        <f t="shared" si="203"/>
        <v>#N/A</v>
      </c>
      <c r="AL114" s="229" t="e">
        <f>-VLOOKUP($B114,'недельное планирование'!$B:$CA,AL$3,FALSE)</f>
        <v>#N/A</v>
      </c>
      <c r="AM114" s="167" t="e">
        <f t="shared" si="204"/>
        <v>#N/A</v>
      </c>
      <c r="AN114" s="225" t="e">
        <f t="shared" si="205"/>
        <v>#N/A</v>
      </c>
      <c r="AO114" s="229" t="e">
        <f>-VLOOKUP($B114,'недельное планирование'!$B:$CA,AO$3,FALSE)</f>
        <v>#N/A</v>
      </c>
      <c r="AP114" s="167" t="e">
        <f t="shared" si="206"/>
        <v>#N/A</v>
      </c>
      <c r="AQ114" s="225" t="e">
        <f t="shared" si="207"/>
        <v>#N/A</v>
      </c>
    </row>
    <row r="115" spans="1:43" ht="24" customHeight="1">
      <c r="A115" s="247" t="s">
        <v>85</v>
      </c>
      <c r="B115" s="240" t="s">
        <v>134</v>
      </c>
      <c r="C115" s="253">
        <v>25</v>
      </c>
      <c r="D115" s="253">
        <v>270</v>
      </c>
      <c r="E115" s="229">
        <f>-VLOOKUP($B115,'недельное планирование'!$B:$CA,E$3,FALSE)</f>
        <v>0</v>
      </c>
      <c r="F115" s="167">
        <f t="shared" si="182"/>
        <v>0</v>
      </c>
      <c r="G115" s="225">
        <f t="shared" si="183"/>
        <v>0</v>
      </c>
      <c r="H115" s="229">
        <f>-VLOOKUP($B115,'недельное планирование'!$B:$CA,H$3,FALSE)</f>
        <v>0</v>
      </c>
      <c r="I115" s="167">
        <f t="shared" si="184"/>
        <v>0</v>
      </c>
      <c r="J115" s="225">
        <f t="shared" si="185"/>
        <v>0</v>
      </c>
      <c r="K115" s="229">
        <f>-VLOOKUP($B115,'недельное планирование'!$B:$CA,K$3,FALSE)</f>
        <v>0</v>
      </c>
      <c r="L115" s="167">
        <f t="shared" si="186"/>
        <v>0</v>
      </c>
      <c r="M115" s="225">
        <f t="shared" si="187"/>
        <v>0</v>
      </c>
      <c r="N115" s="229">
        <f>-VLOOKUP($B115,'недельное планирование'!$B:$CA,N$3,FALSE)</f>
        <v>0</v>
      </c>
      <c r="O115" s="167">
        <f t="shared" si="188"/>
        <v>0</v>
      </c>
      <c r="P115" s="225">
        <f t="shared" si="189"/>
        <v>0</v>
      </c>
      <c r="Q115" s="229">
        <f>-VLOOKUP($B115,'недельное планирование'!$B:$CA,Q$3,FALSE)</f>
        <v>0</v>
      </c>
      <c r="R115" s="167">
        <f t="shared" si="190"/>
        <v>0</v>
      </c>
      <c r="S115" s="225">
        <f t="shared" si="191"/>
        <v>0</v>
      </c>
      <c r="T115" s="229">
        <f>-VLOOKUP($B115,'недельное планирование'!$B:$CA,T$3,FALSE)</f>
        <v>0</v>
      </c>
      <c r="U115" s="167">
        <f t="shared" si="192"/>
        <v>0</v>
      </c>
      <c r="V115" s="225">
        <f t="shared" si="193"/>
        <v>0</v>
      </c>
      <c r="W115" s="229">
        <f>-VLOOKUP($B115,'недельное планирование'!$B:$CA,W$3,FALSE)</f>
        <v>0</v>
      </c>
      <c r="X115" s="167">
        <f t="shared" si="194"/>
        <v>0</v>
      </c>
      <c r="Y115" s="225">
        <f t="shared" si="195"/>
        <v>0</v>
      </c>
      <c r="Z115" s="229">
        <f>-VLOOKUP($B115,'недельное планирование'!$B:$CA,Z$3,FALSE)</f>
        <v>0</v>
      </c>
      <c r="AA115" s="167">
        <f t="shared" si="196"/>
        <v>0</v>
      </c>
      <c r="AB115" s="225">
        <f t="shared" si="197"/>
        <v>0</v>
      </c>
      <c r="AC115" s="229">
        <f>-VLOOKUP($B115,'недельное планирование'!$B:$CA,AC$3,FALSE)</f>
        <v>0</v>
      </c>
      <c r="AD115" s="167">
        <f t="shared" si="198"/>
        <v>0</v>
      </c>
      <c r="AE115" s="225">
        <f t="shared" si="199"/>
        <v>0</v>
      </c>
      <c r="AF115" s="229">
        <f>-VLOOKUP($B115,'недельное планирование'!$B:$CA,AF$3,FALSE)</f>
        <v>0</v>
      </c>
      <c r="AG115" s="167">
        <f t="shared" si="200"/>
        <v>0</v>
      </c>
      <c r="AH115" s="225">
        <f t="shared" si="201"/>
        <v>0</v>
      </c>
      <c r="AI115" s="229" t="e">
        <f>-VLOOKUP($B115,'недельное планирование'!$B:$CA,AI$3,FALSE)</f>
        <v>#N/A</v>
      </c>
      <c r="AJ115" s="167" t="e">
        <f t="shared" si="202"/>
        <v>#N/A</v>
      </c>
      <c r="AK115" s="225" t="e">
        <f t="shared" si="203"/>
        <v>#N/A</v>
      </c>
      <c r="AL115" s="229" t="e">
        <f>-VLOOKUP($B115,'недельное планирование'!$B:$CA,AL$3,FALSE)</f>
        <v>#N/A</v>
      </c>
      <c r="AM115" s="167" t="e">
        <f t="shared" si="204"/>
        <v>#N/A</v>
      </c>
      <c r="AN115" s="225" t="e">
        <f t="shared" si="205"/>
        <v>#N/A</v>
      </c>
      <c r="AO115" s="229" t="e">
        <f>-VLOOKUP($B115,'недельное планирование'!$B:$CA,AO$3,FALSE)</f>
        <v>#N/A</v>
      </c>
      <c r="AP115" s="167" t="e">
        <f t="shared" si="206"/>
        <v>#N/A</v>
      </c>
      <c r="AQ115" s="225" t="e">
        <f t="shared" si="207"/>
        <v>#N/A</v>
      </c>
    </row>
    <row r="116" spans="1:43" ht="24" customHeight="1">
      <c r="A116" s="247"/>
      <c r="B116" s="240"/>
      <c r="C116" s="253"/>
      <c r="D116" s="253"/>
      <c r="E116" s="229"/>
      <c r="F116" s="167"/>
      <c r="G116" s="225"/>
      <c r="H116" s="229"/>
      <c r="I116" s="167"/>
      <c r="J116" s="225"/>
      <c r="K116" s="229"/>
      <c r="L116" s="167"/>
      <c r="M116" s="225"/>
      <c r="N116" s="229"/>
      <c r="O116" s="167"/>
      <c r="P116" s="225"/>
      <c r="Q116" s="229"/>
      <c r="R116" s="167"/>
      <c r="S116" s="225"/>
      <c r="T116" s="229"/>
      <c r="U116" s="167"/>
      <c r="V116" s="225"/>
      <c r="W116" s="229"/>
      <c r="X116" s="167"/>
      <c r="Y116" s="225"/>
      <c r="Z116" s="229"/>
      <c r="AA116" s="167"/>
      <c r="AB116" s="225"/>
      <c r="AC116" s="229"/>
      <c r="AD116" s="167"/>
      <c r="AE116" s="225"/>
      <c r="AF116" s="229"/>
      <c r="AG116" s="167"/>
      <c r="AH116" s="225"/>
      <c r="AI116" s="229"/>
      <c r="AJ116" s="167"/>
      <c r="AK116" s="225"/>
      <c r="AL116" s="229"/>
      <c r="AM116" s="167"/>
      <c r="AN116" s="225"/>
      <c r="AO116" s="229"/>
      <c r="AP116" s="167"/>
      <c r="AQ116" s="225"/>
    </row>
    <row r="117" spans="1:43" s="224" customFormat="1" ht="26.25" customHeight="1">
      <c r="C117" s="252"/>
      <c r="D117" s="252"/>
      <c r="E117" s="227"/>
      <c r="F117" s="220"/>
      <c r="G117" s="220"/>
      <c r="H117" s="227"/>
      <c r="I117" s="220"/>
      <c r="J117" s="220"/>
      <c r="K117" s="227"/>
      <c r="L117" s="220"/>
      <c r="M117" s="220"/>
      <c r="N117" s="227"/>
      <c r="O117" s="220"/>
      <c r="P117" s="220"/>
      <c r="Q117" s="227"/>
      <c r="R117" s="220"/>
      <c r="S117" s="220"/>
      <c r="T117" s="227"/>
      <c r="U117" s="220"/>
      <c r="V117" s="220"/>
      <c r="W117" s="227"/>
      <c r="X117" s="220"/>
      <c r="Y117" s="220"/>
      <c r="Z117" s="227"/>
      <c r="AA117" s="220"/>
      <c r="AB117" s="220"/>
      <c r="AC117" s="227"/>
      <c r="AD117" s="220"/>
      <c r="AE117" s="220"/>
      <c r="AF117" s="227"/>
      <c r="AG117" s="220"/>
      <c r="AH117" s="220"/>
      <c r="AI117" s="227"/>
      <c r="AJ117" s="220"/>
      <c r="AK117" s="220"/>
      <c r="AL117" s="227"/>
      <c r="AM117" s="220"/>
      <c r="AN117" s="220"/>
      <c r="AO117" s="227"/>
      <c r="AP117" s="220"/>
      <c r="AQ117" s="220"/>
    </row>
    <row r="118" spans="1:43" ht="24" customHeight="1">
      <c r="A118" s="174" t="s">
        <v>75</v>
      </c>
      <c r="B118" s="158" t="s">
        <v>104</v>
      </c>
      <c r="C118" s="253">
        <v>36</v>
      </c>
      <c r="D118" s="253">
        <v>774</v>
      </c>
      <c r="E118" s="229">
        <f>-VLOOKUP($B118,'недельное планирование'!$B:$CA,E$3,FALSE)</f>
        <v>0</v>
      </c>
      <c r="F118" s="167">
        <f t="shared" ref="F118:F123" si="208">$D118*100/($C118+$C$3)*E118/1000*$C118/$C$2</f>
        <v>0</v>
      </c>
      <c r="G118" s="225">
        <f t="shared" ref="G118:G123" si="209">$D118*100/($C118+$C$3)*E118/1000-F118</f>
        <v>0</v>
      </c>
      <c r="H118" s="229">
        <f>-VLOOKUP($B118,'недельное планирование'!$B:$CA,H$3,FALSE)</f>
        <v>500</v>
      </c>
      <c r="I118" s="167">
        <f t="shared" ref="I118:I123" si="210">$D118*100/($C118+$C$3)*H118/1000*$C118/$C$2</f>
        <v>9329.0478103656096</v>
      </c>
      <c r="J118" s="225">
        <f t="shared" ref="J118:J123" si="211">$D118*100/($C118+$C$3)*H118/1000-I118</f>
        <v>-8344.3149859381283</v>
      </c>
      <c r="K118" s="229">
        <f>-VLOOKUP($B118,'недельное планирование'!$B:$CA,K$3,FALSE)</f>
        <v>0</v>
      </c>
      <c r="L118" s="167">
        <f t="shared" ref="L118:L123" si="212">$D118*100/($C118+$C$3)*K118/1000*$C118/$C$2</f>
        <v>0</v>
      </c>
      <c r="M118" s="225">
        <f t="shared" ref="M118:M123" si="213">$D118*100/($C118+$C$3)*K118/1000-L118</f>
        <v>0</v>
      </c>
      <c r="N118" s="229">
        <f>-VLOOKUP($B118,'недельное планирование'!$B:$CA,N$3,FALSE)</f>
        <v>0</v>
      </c>
      <c r="O118" s="167">
        <f t="shared" ref="O118:O123" si="214">$D118*100/($C118+$C$3)*N118/1000*$C118/$C$2</f>
        <v>0</v>
      </c>
      <c r="P118" s="225">
        <f t="shared" ref="P118:P123" si="215">$D118*100/($C118+$C$3)*N118/1000-O118</f>
        <v>0</v>
      </c>
      <c r="Q118" s="229">
        <f>-VLOOKUP($B118,'недельное планирование'!$B:$CA,Q$3,FALSE)</f>
        <v>0</v>
      </c>
      <c r="R118" s="167">
        <f t="shared" ref="R118:R123" si="216">$D118*100/($C118+$C$3)*Q118/1000*$C118/$C$2</f>
        <v>0</v>
      </c>
      <c r="S118" s="225">
        <f t="shared" ref="S118:S123" si="217">$D118*100/($C118+$C$3)*Q118/1000-R118</f>
        <v>0</v>
      </c>
      <c r="T118" s="229">
        <f>-VLOOKUP($B118,'недельное планирование'!$B:$CA,T$3,FALSE)</f>
        <v>0</v>
      </c>
      <c r="U118" s="167">
        <f t="shared" ref="U118:U123" si="218">$D118*100/($C118+$C$3)*T118/1000*$C118/$C$2</f>
        <v>0</v>
      </c>
      <c r="V118" s="225">
        <f t="shared" ref="V118:V123" si="219">$D118*100/($C118+$C$3)*T118/1000-U118</f>
        <v>0</v>
      </c>
      <c r="W118" s="229">
        <f>-VLOOKUP($B118,'недельное планирование'!$B:$CA,W$3,FALSE)</f>
        <v>0</v>
      </c>
      <c r="X118" s="167">
        <f t="shared" ref="X118:X123" si="220">$D118*100/($C118+$C$3)*W118/1000*$C118/$C$2</f>
        <v>0</v>
      </c>
      <c r="Y118" s="225">
        <f t="shared" ref="Y118:Y123" si="221">$D118*100/($C118+$C$3)*W118/1000-X118</f>
        <v>0</v>
      </c>
      <c r="Z118" s="229">
        <f>-VLOOKUP($B118,'недельное планирование'!$B:$CA,Z$3,FALSE)</f>
        <v>0</v>
      </c>
      <c r="AA118" s="167">
        <f t="shared" ref="AA118:AA123" si="222">$D118*100/($C118+$C$3)*Z118/1000*$C118/$C$2</f>
        <v>0</v>
      </c>
      <c r="AB118" s="225">
        <f t="shared" ref="AB118:AB123" si="223">$D118*100/($C118+$C$3)*Z118/1000-AA118</f>
        <v>0</v>
      </c>
      <c r="AC118" s="229">
        <f>-VLOOKUP($B118,'недельное планирование'!$B:$CA,AC$3,FALSE)</f>
        <v>0</v>
      </c>
      <c r="AD118" s="167">
        <f t="shared" ref="AD118:AD123" si="224">$D118*100/($C118+$C$3)*AC118/1000*$C118/$C$2</f>
        <v>0</v>
      </c>
      <c r="AE118" s="225">
        <f t="shared" ref="AE118:AE123" si="225">$D118*100/($C118+$C$3)*AC118/1000-AD118</f>
        <v>0</v>
      </c>
      <c r="AF118" s="229">
        <f>-VLOOKUP($B118,'недельное планирование'!$B:$CA,AF$3,FALSE)</f>
        <v>500</v>
      </c>
      <c r="AG118" s="167">
        <f t="shared" ref="AG118:AG123" si="226">$D118*100/($C118+$C$3)*AF118/1000*$C118/$C$2</f>
        <v>9329.0478103656096</v>
      </c>
      <c r="AH118" s="225">
        <f t="shared" ref="AH118:AH123" si="227">$D118*100/($C118+$C$3)*AF118/1000-AG118</f>
        <v>-8344.3149859381283</v>
      </c>
      <c r="AI118" s="229" t="e">
        <f>-VLOOKUP($B118,'недельное планирование'!$B:$CA,AI$3,FALSE)</f>
        <v>#N/A</v>
      </c>
      <c r="AJ118" s="167" t="e">
        <f t="shared" ref="AJ118:AJ123" si="228">$D118*100/($C118+$C$3)*AI118/1000*$C118/$C$2</f>
        <v>#N/A</v>
      </c>
      <c r="AK118" s="225" t="e">
        <f t="shared" ref="AK118:AK123" si="229">$D118*100/($C118+$C$3)*AI118/1000-AJ118</f>
        <v>#N/A</v>
      </c>
      <c r="AL118" s="229" t="e">
        <f>-VLOOKUP($B118,'недельное планирование'!$B:$CA,AL$3,FALSE)</f>
        <v>#N/A</v>
      </c>
      <c r="AM118" s="167" t="e">
        <f t="shared" ref="AM118:AM123" si="230">$D118*100/($C118+$C$3)*AL118/1000*$C118/$C$2</f>
        <v>#N/A</v>
      </c>
      <c r="AN118" s="225" t="e">
        <f t="shared" ref="AN118:AN123" si="231">$D118*100/($C118+$C$3)*AL118/1000-AM118</f>
        <v>#N/A</v>
      </c>
      <c r="AO118" s="229" t="e">
        <f>-VLOOKUP($B118,'недельное планирование'!$B:$CA,AO$3,FALSE)</f>
        <v>#N/A</v>
      </c>
      <c r="AP118" s="167" t="e">
        <f t="shared" ref="AP118:AP123" si="232">$D118*100/($C118+$C$3)*AO118/1000*$C118/$C$2</f>
        <v>#N/A</v>
      </c>
      <c r="AQ118" s="225" t="e">
        <f t="shared" ref="AQ118:AQ123" si="233">$D118*100/($C118+$C$3)*AO118/1000-AP118</f>
        <v>#N/A</v>
      </c>
    </row>
    <row r="119" spans="1:43" ht="24" customHeight="1">
      <c r="A119" s="174" t="s">
        <v>75</v>
      </c>
      <c r="B119" s="158" t="s">
        <v>111</v>
      </c>
      <c r="C119" s="253">
        <v>36</v>
      </c>
      <c r="D119" s="253">
        <v>774</v>
      </c>
      <c r="E119" s="229">
        <f>-VLOOKUP($B119,'недельное планирование'!$B:$CA,E$3,FALSE)</f>
        <v>0</v>
      </c>
      <c r="F119" s="167">
        <f t="shared" si="208"/>
        <v>0</v>
      </c>
      <c r="G119" s="225">
        <f t="shared" si="209"/>
        <v>0</v>
      </c>
      <c r="H119" s="229">
        <f>-VLOOKUP($B119,'недельное планирование'!$B:$CA,H$3,FALSE)</f>
        <v>0</v>
      </c>
      <c r="I119" s="167">
        <f t="shared" si="210"/>
        <v>0</v>
      </c>
      <c r="J119" s="225">
        <f t="shared" si="211"/>
        <v>0</v>
      </c>
      <c r="K119" s="229">
        <f>-VLOOKUP($B119,'недельное планирование'!$B:$CA,K$3,FALSE)</f>
        <v>0</v>
      </c>
      <c r="L119" s="167">
        <f t="shared" si="212"/>
        <v>0</v>
      </c>
      <c r="M119" s="225">
        <f t="shared" si="213"/>
        <v>0</v>
      </c>
      <c r="N119" s="229">
        <f>-VLOOKUP($B119,'недельное планирование'!$B:$CA,N$3,FALSE)</f>
        <v>0</v>
      </c>
      <c r="O119" s="167">
        <f t="shared" si="214"/>
        <v>0</v>
      </c>
      <c r="P119" s="225">
        <f t="shared" si="215"/>
        <v>0</v>
      </c>
      <c r="Q119" s="229">
        <f>-VLOOKUP($B119,'недельное планирование'!$B:$CA,Q$3,FALSE)</f>
        <v>0</v>
      </c>
      <c r="R119" s="167">
        <f t="shared" si="216"/>
        <v>0</v>
      </c>
      <c r="S119" s="225">
        <f t="shared" si="217"/>
        <v>0</v>
      </c>
      <c r="T119" s="229">
        <f>-VLOOKUP($B119,'недельное планирование'!$B:$CA,T$3,FALSE)</f>
        <v>0</v>
      </c>
      <c r="U119" s="167">
        <f t="shared" si="218"/>
        <v>0</v>
      </c>
      <c r="V119" s="225">
        <f t="shared" si="219"/>
        <v>0</v>
      </c>
      <c r="W119" s="229">
        <f>-VLOOKUP($B119,'недельное планирование'!$B:$CA,W$3,FALSE)</f>
        <v>0</v>
      </c>
      <c r="X119" s="167">
        <f t="shared" si="220"/>
        <v>0</v>
      </c>
      <c r="Y119" s="225">
        <f t="shared" si="221"/>
        <v>0</v>
      </c>
      <c r="Z119" s="229">
        <f>-VLOOKUP($B119,'недельное планирование'!$B:$CA,Z$3,FALSE)</f>
        <v>0</v>
      </c>
      <c r="AA119" s="167">
        <f t="shared" si="222"/>
        <v>0</v>
      </c>
      <c r="AB119" s="225">
        <f t="shared" si="223"/>
        <v>0</v>
      </c>
      <c r="AC119" s="229">
        <f>-VLOOKUP($B119,'недельное планирование'!$B:$CA,AC$3,FALSE)</f>
        <v>0</v>
      </c>
      <c r="AD119" s="167">
        <f t="shared" si="224"/>
        <v>0</v>
      </c>
      <c r="AE119" s="225">
        <f t="shared" si="225"/>
        <v>0</v>
      </c>
      <c r="AF119" s="229">
        <f>-VLOOKUP($B119,'недельное планирование'!$B:$CA,AF$3,FALSE)</f>
        <v>500</v>
      </c>
      <c r="AG119" s="167">
        <f t="shared" si="226"/>
        <v>9329.0478103656096</v>
      </c>
      <c r="AH119" s="225">
        <f t="shared" si="227"/>
        <v>-8344.3149859381283</v>
      </c>
      <c r="AI119" s="229" t="e">
        <f>-VLOOKUP($B119,'недельное планирование'!$B:$CA,AI$3,FALSE)</f>
        <v>#N/A</v>
      </c>
      <c r="AJ119" s="167" t="e">
        <f t="shared" si="228"/>
        <v>#N/A</v>
      </c>
      <c r="AK119" s="225" t="e">
        <f t="shared" si="229"/>
        <v>#N/A</v>
      </c>
      <c r="AL119" s="229" t="e">
        <f>-VLOOKUP($B119,'недельное планирование'!$B:$CA,AL$3,FALSE)</f>
        <v>#N/A</v>
      </c>
      <c r="AM119" s="167" t="e">
        <f t="shared" si="230"/>
        <v>#N/A</v>
      </c>
      <c r="AN119" s="225" t="e">
        <f t="shared" si="231"/>
        <v>#N/A</v>
      </c>
      <c r="AO119" s="229" t="e">
        <f>-VLOOKUP($B119,'недельное планирование'!$B:$CA,AO$3,FALSE)</f>
        <v>#N/A</v>
      </c>
      <c r="AP119" s="167" t="e">
        <f t="shared" si="232"/>
        <v>#N/A</v>
      </c>
      <c r="AQ119" s="225" t="e">
        <f t="shared" si="233"/>
        <v>#N/A</v>
      </c>
    </row>
    <row r="120" spans="1:43" ht="24" customHeight="1">
      <c r="A120" s="174" t="s">
        <v>84</v>
      </c>
      <c r="B120" s="158" t="s">
        <v>103</v>
      </c>
      <c r="C120" s="253">
        <v>36</v>
      </c>
      <c r="D120" s="253">
        <v>774</v>
      </c>
      <c r="E120" s="229">
        <f>-VLOOKUP($B120,'недельное планирование'!$B:$CA,E$3,FALSE)</f>
        <v>0</v>
      </c>
      <c r="F120" s="167">
        <f t="shared" si="208"/>
        <v>0</v>
      </c>
      <c r="G120" s="225">
        <f t="shared" si="209"/>
        <v>0</v>
      </c>
      <c r="H120" s="229">
        <f>-VLOOKUP($B120,'недельное планирование'!$B:$CA,H$3,FALSE)</f>
        <v>0</v>
      </c>
      <c r="I120" s="167">
        <f t="shared" si="210"/>
        <v>0</v>
      </c>
      <c r="J120" s="225">
        <f t="shared" si="211"/>
        <v>0</v>
      </c>
      <c r="K120" s="229">
        <f>-VLOOKUP($B120,'недельное планирование'!$B:$CA,K$3,FALSE)</f>
        <v>0</v>
      </c>
      <c r="L120" s="167">
        <f t="shared" si="212"/>
        <v>0</v>
      </c>
      <c r="M120" s="225">
        <f t="shared" si="213"/>
        <v>0</v>
      </c>
      <c r="N120" s="229">
        <f>-VLOOKUP($B120,'недельное планирование'!$B:$CA,N$3,FALSE)</f>
        <v>0</v>
      </c>
      <c r="O120" s="167">
        <f t="shared" si="214"/>
        <v>0</v>
      </c>
      <c r="P120" s="225">
        <f t="shared" si="215"/>
        <v>0</v>
      </c>
      <c r="Q120" s="229">
        <f>-VLOOKUP($B120,'недельное планирование'!$B:$CA,Q$3,FALSE)</f>
        <v>0</v>
      </c>
      <c r="R120" s="167">
        <f t="shared" si="216"/>
        <v>0</v>
      </c>
      <c r="S120" s="225">
        <f t="shared" si="217"/>
        <v>0</v>
      </c>
      <c r="T120" s="229">
        <f>-VLOOKUP($B120,'недельное планирование'!$B:$CA,T$3,FALSE)</f>
        <v>0</v>
      </c>
      <c r="U120" s="167">
        <f t="shared" si="218"/>
        <v>0</v>
      </c>
      <c r="V120" s="225">
        <f t="shared" si="219"/>
        <v>0</v>
      </c>
      <c r="W120" s="229">
        <f>-VLOOKUP($B120,'недельное планирование'!$B:$CA,W$3,FALSE)</f>
        <v>0</v>
      </c>
      <c r="X120" s="167">
        <f t="shared" si="220"/>
        <v>0</v>
      </c>
      <c r="Y120" s="225">
        <f t="shared" si="221"/>
        <v>0</v>
      </c>
      <c r="Z120" s="229">
        <f>-VLOOKUP($B120,'недельное планирование'!$B:$CA,Z$3,FALSE)</f>
        <v>0</v>
      </c>
      <c r="AA120" s="167">
        <f t="shared" si="222"/>
        <v>0</v>
      </c>
      <c r="AB120" s="225">
        <f t="shared" si="223"/>
        <v>0</v>
      </c>
      <c r="AC120" s="229">
        <f>-VLOOKUP($B120,'недельное планирование'!$B:$CA,AC$3,FALSE)</f>
        <v>0</v>
      </c>
      <c r="AD120" s="167">
        <f t="shared" si="224"/>
        <v>0</v>
      </c>
      <c r="AE120" s="225">
        <f t="shared" si="225"/>
        <v>0</v>
      </c>
      <c r="AF120" s="229">
        <f>-VLOOKUP($B120,'недельное планирование'!$B:$CA,AF$3,FALSE)</f>
        <v>0</v>
      </c>
      <c r="AG120" s="167">
        <f t="shared" si="226"/>
        <v>0</v>
      </c>
      <c r="AH120" s="225">
        <f t="shared" si="227"/>
        <v>0</v>
      </c>
      <c r="AI120" s="229" t="e">
        <f>-VLOOKUP($B120,'недельное планирование'!$B:$CA,AI$3,FALSE)</f>
        <v>#N/A</v>
      </c>
      <c r="AJ120" s="167" t="e">
        <f t="shared" si="228"/>
        <v>#N/A</v>
      </c>
      <c r="AK120" s="225" t="e">
        <f t="shared" si="229"/>
        <v>#N/A</v>
      </c>
      <c r="AL120" s="229" t="e">
        <f>-VLOOKUP($B120,'недельное планирование'!$B:$CA,AL$3,FALSE)</f>
        <v>#N/A</v>
      </c>
      <c r="AM120" s="167" t="e">
        <f t="shared" si="230"/>
        <v>#N/A</v>
      </c>
      <c r="AN120" s="225" t="e">
        <f t="shared" si="231"/>
        <v>#N/A</v>
      </c>
      <c r="AO120" s="229" t="e">
        <f>-VLOOKUP($B120,'недельное планирование'!$B:$CA,AO$3,FALSE)</f>
        <v>#N/A</v>
      </c>
      <c r="AP120" s="167" t="e">
        <f t="shared" si="232"/>
        <v>#N/A</v>
      </c>
      <c r="AQ120" s="225" t="e">
        <f t="shared" si="233"/>
        <v>#N/A</v>
      </c>
    </row>
    <row r="121" spans="1:43" ht="24" customHeight="1">
      <c r="A121" s="174" t="s">
        <v>129</v>
      </c>
      <c r="B121" s="158" t="s">
        <v>128</v>
      </c>
      <c r="C121" s="253"/>
      <c r="D121" s="253"/>
      <c r="E121" s="229">
        <f>-VLOOKUP($B121,'недельное планирование'!$B:$CA,E$3,FALSE)</f>
        <v>0</v>
      </c>
      <c r="F121" s="167">
        <f t="shared" si="208"/>
        <v>0</v>
      </c>
      <c r="G121" s="225">
        <f t="shared" si="209"/>
        <v>0</v>
      </c>
      <c r="H121" s="229">
        <f>-VLOOKUP($B121,'недельное планирование'!$B:$CA,H$3,FALSE)</f>
        <v>0</v>
      </c>
      <c r="I121" s="167">
        <f t="shared" si="210"/>
        <v>0</v>
      </c>
      <c r="J121" s="225">
        <f t="shared" si="211"/>
        <v>0</v>
      </c>
      <c r="K121" s="229">
        <f>-VLOOKUP($B121,'недельное планирование'!$B:$CA,K$3,FALSE)</f>
        <v>0</v>
      </c>
      <c r="L121" s="167">
        <f t="shared" si="212"/>
        <v>0</v>
      </c>
      <c r="M121" s="225">
        <f t="shared" si="213"/>
        <v>0</v>
      </c>
      <c r="N121" s="229">
        <f>-VLOOKUP($B121,'недельное планирование'!$B:$CA,N$3,FALSE)</f>
        <v>0</v>
      </c>
      <c r="O121" s="167">
        <f t="shared" si="214"/>
        <v>0</v>
      </c>
      <c r="P121" s="225">
        <f t="shared" si="215"/>
        <v>0</v>
      </c>
      <c r="Q121" s="229">
        <f>-VLOOKUP($B121,'недельное планирование'!$B:$CA,Q$3,FALSE)</f>
        <v>0</v>
      </c>
      <c r="R121" s="167">
        <f t="shared" si="216"/>
        <v>0</v>
      </c>
      <c r="S121" s="225">
        <f t="shared" si="217"/>
        <v>0</v>
      </c>
      <c r="T121" s="229">
        <f>-VLOOKUP($B121,'недельное планирование'!$B:$CA,T$3,FALSE)</f>
        <v>0</v>
      </c>
      <c r="U121" s="167">
        <f t="shared" si="218"/>
        <v>0</v>
      </c>
      <c r="V121" s="225">
        <f t="shared" si="219"/>
        <v>0</v>
      </c>
      <c r="W121" s="229">
        <f>-VLOOKUP($B121,'недельное планирование'!$B:$CA,W$3,FALSE)</f>
        <v>0</v>
      </c>
      <c r="X121" s="167">
        <f t="shared" si="220"/>
        <v>0</v>
      </c>
      <c r="Y121" s="225">
        <f t="shared" si="221"/>
        <v>0</v>
      </c>
      <c r="Z121" s="229">
        <f>-VLOOKUP($B121,'недельное планирование'!$B:$CA,Z$3,FALSE)</f>
        <v>0</v>
      </c>
      <c r="AA121" s="167">
        <f t="shared" si="222"/>
        <v>0</v>
      </c>
      <c r="AB121" s="225">
        <f t="shared" si="223"/>
        <v>0</v>
      </c>
      <c r="AC121" s="229">
        <f>-VLOOKUP($B121,'недельное планирование'!$B:$CA,AC$3,FALSE)</f>
        <v>0</v>
      </c>
      <c r="AD121" s="167">
        <f t="shared" si="224"/>
        <v>0</v>
      </c>
      <c r="AE121" s="225">
        <f t="shared" si="225"/>
        <v>0</v>
      </c>
      <c r="AF121" s="229">
        <f>-VLOOKUP($B121,'недельное планирование'!$B:$CA,AF$3,FALSE)</f>
        <v>0</v>
      </c>
      <c r="AG121" s="167">
        <f t="shared" si="226"/>
        <v>0</v>
      </c>
      <c r="AH121" s="225">
        <f t="shared" si="227"/>
        <v>0</v>
      </c>
      <c r="AI121" s="229" t="e">
        <f>-VLOOKUP($B121,'недельное планирование'!$B:$CA,AI$3,FALSE)</f>
        <v>#N/A</v>
      </c>
      <c r="AJ121" s="167" t="e">
        <f t="shared" si="228"/>
        <v>#N/A</v>
      </c>
      <c r="AK121" s="225" t="e">
        <f t="shared" si="229"/>
        <v>#N/A</v>
      </c>
      <c r="AL121" s="229" t="e">
        <f>-VLOOKUP($B121,'недельное планирование'!$B:$CA,AL$3,FALSE)</f>
        <v>#N/A</v>
      </c>
      <c r="AM121" s="167" t="e">
        <f t="shared" si="230"/>
        <v>#N/A</v>
      </c>
      <c r="AN121" s="225" t="e">
        <f t="shared" si="231"/>
        <v>#N/A</v>
      </c>
      <c r="AO121" s="229" t="e">
        <f>-VLOOKUP($B121,'недельное планирование'!$B:$CA,AO$3,FALSE)</f>
        <v>#N/A</v>
      </c>
      <c r="AP121" s="167" t="e">
        <f t="shared" si="232"/>
        <v>#N/A</v>
      </c>
      <c r="AQ121" s="225" t="e">
        <f t="shared" si="233"/>
        <v>#N/A</v>
      </c>
    </row>
    <row r="122" spans="1:43" ht="24" customHeight="1">
      <c r="A122" s="174" t="s">
        <v>75</v>
      </c>
      <c r="B122" s="158" t="s">
        <v>160</v>
      </c>
      <c r="C122" s="253"/>
      <c r="D122" s="253"/>
      <c r="E122" s="229">
        <f>-VLOOKUP($B122,'недельное планирование'!$B:$CA,E$3,FALSE)</f>
        <v>0</v>
      </c>
      <c r="F122" s="167">
        <f t="shared" si="208"/>
        <v>0</v>
      </c>
      <c r="G122" s="225">
        <f t="shared" si="209"/>
        <v>0</v>
      </c>
      <c r="H122" s="229">
        <f>-VLOOKUP($B122,'недельное планирование'!$B:$CA,H$3,FALSE)</f>
        <v>0</v>
      </c>
      <c r="I122" s="167">
        <f t="shared" si="210"/>
        <v>0</v>
      </c>
      <c r="J122" s="225">
        <f t="shared" si="211"/>
        <v>0</v>
      </c>
      <c r="K122" s="229">
        <f>-VLOOKUP($B122,'недельное планирование'!$B:$CA,K$3,FALSE)</f>
        <v>0</v>
      </c>
      <c r="L122" s="167">
        <f t="shared" si="212"/>
        <v>0</v>
      </c>
      <c r="M122" s="225">
        <f t="shared" si="213"/>
        <v>0</v>
      </c>
      <c r="N122" s="229">
        <f>-VLOOKUP($B122,'недельное планирование'!$B:$CA,N$3,FALSE)</f>
        <v>0</v>
      </c>
      <c r="O122" s="167">
        <f t="shared" si="214"/>
        <v>0</v>
      </c>
      <c r="P122" s="225">
        <f t="shared" si="215"/>
        <v>0</v>
      </c>
      <c r="Q122" s="229">
        <f>-VLOOKUP($B122,'недельное планирование'!$B:$CA,Q$3,FALSE)</f>
        <v>0</v>
      </c>
      <c r="R122" s="167">
        <f t="shared" si="216"/>
        <v>0</v>
      </c>
      <c r="S122" s="225">
        <f t="shared" si="217"/>
        <v>0</v>
      </c>
      <c r="T122" s="229">
        <f>-VLOOKUP($B122,'недельное планирование'!$B:$CA,T$3,FALSE)</f>
        <v>0</v>
      </c>
      <c r="U122" s="167">
        <f t="shared" si="218"/>
        <v>0</v>
      </c>
      <c r="V122" s="225">
        <f t="shared" si="219"/>
        <v>0</v>
      </c>
      <c r="W122" s="229">
        <f>-VLOOKUP($B122,'недельное планирование'!$B:$CA,W$3,FALSE)</f>
        <v>0</v>
      </c>
      <c r="X122" s="167">
        <f t="shared" si="220"/>
        <v>0</v>
      </c>
      <c r="Y122" s="225">
        <f t="shared" si="221"/>
        <v>0</v>
      </c>
      <c r="Z122" s="229">
        <f>-VLOOKUP($B122,'недельное планирование'!$B:$CA,Z$3,FALSE)</f>
        <v>0</v>
      </c>
      <c r="AA122" s="167">
        <f t="shared" si="222"/>
        <v>0</v>
      </c>
      <c r="AB122" s="225">
        <f t="shared" si="223"/>
        <v>0</v>
      </c>
      <c r="AC122" s="229">
        <f>-VLOOKUP($B122,'недельное планирование'!$B:$CA,AC$3,FALSE)</f>
        <v>0</v>
      </c>
      <c r="AD122" s="167">
        <f t="shared" si="224"/>
        <v>0</v>
      </c>
      <c r="AE122" s="225">
        <f t="shared" si="225"/>
        <v>0</v>
      </c>
      <c r="AF122" s="229">
        <f>-VLOOKUP($B122,'недельное планирование'!$B:$CA,AF$3,FALSE)</f>
        <v>0</v>
      </c>
      <c r="AG122" s="167">
        <f t="shared" si="226"/>
        <v>0</v>
      </c>
      <c r="AH122" s="225">
        <f t="shared" si="227"/>
        <v>0</v>
      </c>
      <c r="AI122" s="229" t="e">
        <f>-VLOOKUP($B122,'недельное планирование'!$B:$CA,AI$3,FALSE)</f>
        <v>#N/A</v>
      </c>
      <c r="AJ122" s="167" t="e">
        <f t="shared" si="228"/>
        <v>#N/A</v>
      </c>
      <c r="AK122" s="225" t="e">
        <f t="shared" si="229"/>
        <v>#N/A</v>
      </c>
      <c r="AL122" s="229" t="e">
        <f>-VLOOKUP($B122,'недельное планирование'!$B:$CA,AL$3,FALSE)</f>
        <v>#N/A</v>
      </c>
      <c r="AM122" s="167" t="e">
        <f t="shared" si="230"/>
        <v>#N/A</v>
      </c>
      <c r="AN122" s="225" t="e">
        <f t="shared" si="231"/>
        <v>#N/A</v>
      </c>
      <c r="AO122" s="229" t="e">
        <f>-VLOOKUP($B122,'недельное планирование'!$B:$CA,AO$3,FALSE)</f>
        <v>#N/A</v>
      </c>
      <c r="AP122" s="167" t="e">
        <f t="shared" si="232"/>
        <v>#N/A</v>
      </c>
      <c r="AQ122" s="225" t="e">
        <f t="shared" si="233"/>
        <v>#N/A</v>
      </c>
    </row>
    <row r="123" spans="1:43" ht="24" customHeight="1">
      <c r="A123" s="174" t="s">
        <v>75</v>
      </c>
      <c r="B123" s="158" t="s">
        <v>153</v>
      </c>
      <c r="C123" s="253"/>
      <c r="D123" s="253"/>
      <c r="E123" s="229">
        <f>-VLOOKUP($B123,'недельное планирование'!$B:$CA,E$3,FALSE)</f>
        <v>0</v>
      </c>
      <c r="F123" s="167">
        <f t="shared" si="208"/>
        <v>0</v>
      </c>
      <c r="G123" s="225">
        <f t="shared" si="209"/>
        <v>0</v>
      </c>
      <c r="H123" s="229">
        <f>-VLOOKUP($B123,'недельное планирование'!$B:$CA,H$3,FALSE)</f>
        <v>0</v>
      </c>
      <c r="I123" s="167">
        <f t="shared" si="210"/>
        <v>0</v>
      </c>
      <c r="J123" s="225">
        <f t="shared" si="211"/>
        <v>0</v>
      </c>
      <c r="K123" s="229">
        <f>-VLOOKUP($B123,'недельное планирование'!$B:$CA,K$3,FALSE)</f>
        <v>0</v>
      </c>
      <c r="L123" s="167">
        <f t="shared" si="212"/>
        <v>0</v>
      </c>
      <c r="M123" s="225">
        <f t="shared" si="213"/>
        <v>0</v>
      </c>
      <c r="N123" s="229">
        <f>-VLOOKUP($B123,'недельное планирование'!$B:$CA,N$3,FALSE)</f>
        <v>0</v>
      </c>
      <c r="O123" s="167">
        <f t="shared" si="214"/>
        <v>0</v>
      </c>
      <c r="P123" s="225">
        <f t="shared" si="215"/>
        <v>0</v>
      </c>
      <c r="Q123" s="229">
        <f>-VLOOKUP($B123,'недельное планирование'!$B:$CA,Q$3,FALSE)</f>
        <v>0</v>
      </c>
      <c r="R123" s="167">
        <f t="shared" si="216"/>
        <v>0</v>
      </c>
      <c r="S123" s="225">
        <f t="shared" si="217"/>
        <v>0</v>
      </c>
      <c r="T123" s="229">
        <f>-VLOOKUP($B123,'недельное планирование'!$B:$CA,T$3,FALSE)</f>
        <v>0</v>
      </c>
      <c r="U123" s="167">
        <f t="shared" si="218"/>
        <v>0</v>
      </c>
      <c r="V123" s="225">
        <f t="shared" si="219"/>
        <v>0</v>
      </c>
      <c r="W123" s="229">
        <f>-VLOOKUP($B123,'недельное планирование'!$B:$CA,W$3,FALSE)</f>
        <v>0</v>
      </c>
      <c r="X123" s="167">
        <f t="shared" si="220"/>
        <v>0</v>
      </c>
      <c r="Y123" s="225">
        <f t="shared" si="221"/>
        <v>0</v>
      </c>
      <c r="Z123" s="229">
        <f>-VLOOKUP($B123,'недельное планирование'!$B:$CA,Z$3,FALSE)</f>
        <v>0</v>
      </c>
      <c r="AA123" s="167">
        <f t="shared" si="222"/>
        <v>0</v>
      </c>
      <c r="AB123" s="225">
        <f t="shared" si="223"/>
        <v>0</v>
      </c>
      <c r="AC123" s="229">
        <f>-VLOOKUP($B123,'недельное планирование'!$B:$CA,AC$3,FALSE)</f>
        <v>0</v>
      </c>
      <c r="AD123" s="167">
        <f t="shared" si="224"/>
        <v>0</v>
      </c>
      <c r="AE123" s="225">
        <f t="shared" si="225"/>
        <v>0</v>
      </c>
      <c r="AF123" s="229">
        <f>-VLOOKUP($B123,'недельное планирование'!$B:$CA,AF$3,FALSE)</f>
        <v>0</v>
      </c>
      <c r="AG123" s="167">
        <f t="shared" si="226"/>
        <v>0</v>
      </c>
      <c r="AH123" s="225">
        <f t="shared" si="227"/>
        <v>0</v>
      </c>
      <c r="AI123" s="229" t="e">
        <f>-VLOOKUP($B123,'недельное планирование'!$B:$CA,AI$3,FALSE)</f>
        <v>#N/A</v>
      </c>
      <c r="AJ123" s="167" t="e">
        <f t="shared" si="228"/>
        <v>#N/A</v>
      </c>
      <c r="AK123" s="225" t="e">
        <f t="shared" si="229"/>
        <v>#N/A</v>
      </c>
      <c r="AL123" s="229" t="e">
        <f>-VLOOKUP($B123,'недельное планирование'!$B:$CA,AL$3,FALSE)</f>
        <v>#N/A</v>
      </c>
      <c r="AM123" s="167" t="e">
        <f t="shared" si="230"/>
        <v>#N/A</v>
      </c>
      <c r="AN123" s="225" t="e">
        <f t="shared" si="231"/>
        <v>#N/A</v>
      </c>
      <c r="AO123" s="229" t="e">
        <f>-VLOOKUP($B123,'недельное планирование'!$B:$CA,AO$3,FALSE)</f>
        <v>#N/A</v>
      </c>
      <c r="AP123" s="167" t="e">
        <f t="shared" si="232"/>
        <v>#N/A</v>
      </c>
      <c r="AQ123" s="225" t="e">
        <f t="shared" si="233"/>
        <v>#N/A</v>
      </c>
    </row>
    <row r="124" spans="1:43" ht="24" customHeight="1">
      <c r="A124" s="174"/>
      <c r="B124" s="276" t="s">
        <v>258</v>
      </c>
      <c r="C124" s="253">
        <v>40</v>
      </c>
      <c r="D124" s="253">
        <v>874</v>
      </c>
      <c r="E124" s="229">
        <f>-VLOOKUP($B124,'недельное планирование'!$B:$CA,E$3,FALSE)</f>
        <v>0</v>
      </c>
      <c r="F124" s="167">
        <f t="shared" ref="F124" si="234">$D124*100/($C124+$C$3)*E124/1000*$C124/$C$2</f>
        <v>0</v>
      </c>
      <c r="G124" s="225">
        <f t="shared" ref="G124" si="235">$D124*100/($C124+$C$3)*E124/1000-F124</f>
        <v>0</v>
      </c>
      <c r="H124" s="229">
        <f>-VLOOKUP($B124,'недельное планирование'!$B:$CA,H$3,FALSE)</f>
        <v>0</v>
      </c>
      <c r="I124" s="167">
        <f t="shared" ref="I124" si="236">$D124*100/($C124+$C$3)*H124/1000*$C124/$C$2</f>
        <v>0</v>
      </c>
      <c r="J124" s="225">
        <f t="shared" ref="J124" si="237">$D124*100/($C124+$C$3)*H124/1000-I124</f>
        <v>0</v>
      </c>
      <c r="K124" s="229">
        <f>-VLOOKUP($B124,'недельное планирование'!$B:$CA,K$3,FALSE)</f>
        <v>0</v>
      </c>
      <c r="L124" s="167">
        <f t="shared" ref="L124" si="238">$D124*100/($C124+$C$3)*K124/1000*$C124/$C$2</f>
        <v>0</v>
      </c>
      <c r="M124" s="225">
        <f t="shared" ref="M124" si="239">$D124*100/($C124+$C$3)*K124/1000-L124</f>
        <v>0</v>
      </c>
      <c r="N124" s="229">
        <f>-VLOOKUP($B124,'недельное планирование'!$B:$CA,N$3,FALSE)</f>
        <v>0</v>
      </c>
      <c r="O124" s="167">
        <f t="shared" ref="O124" si="240">$D124*100/($C124+$C$3)*N124/1000*$C124/$C$2</f>
        <v>0</v>
      </c>
      <c r="P124" s="225">
        <f t="shared" ref="P124" si="241">$D124*100/($C124+$C$3)*N124/1000-O124</f>
        <v>0</v>
      </c>
      <c r="Q124" s="229">
        <f>-VLOOKUP($B124,'недельное планирование'!$B:$CA,Q$3,FALSE)</f>
        <v>0</v>
      </c>
      <c r="R124" s="167">
        <f t="shared" ref="R124" si="242">$D124*100/($C124+$C$3)*Q124/1000*$C124/$C$2</f>
        <v>0</v>
      </c>
      <c r="S124" s="225">
        <f t="shared" ref="S124" si="243">$D124*100/($C124+$C$3)*Q124/1000-R124</f>
        <v>0</v>
      </c>
      <c r="T124" s="229">
        <f>-VLOOKUP($B124,'недельное планирование'!$B:$CA,T$3,FALSE)</f>
        <v>0</v>
      </c>
      <c r="U124" s="167">
        <f t="shared" ref="U124" si="244">$D124*100/($C124+$C$3)*T124/1000*$C124/$C$2</f>
        <v>0</v>
      </c>
      <c r="V124" s="225">
        <f t="shared" ref="V124" si="245">$D124*100/($C124+$C$3)*T124/1000-U124</f>
        <v>0</v>
      </c>
      <c r="W124" s="229">
        <f>-VLOOKUP($B124,'недельное планирование'!$B:$CA,W$3,FALSE)</f>
        <v>0</v>
      </c>
      <c r="X124" s="167">
        <f t="shared" ref="X124" si="246">$D124*100/($C124+$C$3)*W124/1000*$C124/$C$2</f>
        <v>0</v>
      </c>
      <c r="Y124" s="225">
        <f t="shared" ref="Y124" si="247">$D124*100/($C124+$C$3)*W124/1000-X124</f>
        <v>0</v>
      </c>
      <c r="Z124" s="229">
        <f>-VLOOKUP($B124,'недельное планирование'!$B:$CA,Z$3,FALSE)</f>
        <v>0</v>
      </c>
      <c r="AA124" s="167">
        <f t="shared" ref="AA124" si="248">$D124*100/($C124+$C$3)*Z124/1000*$C124/$C$2</f>
        <v>0</v>
      </c>
      <c r="AB124" s="225">
        <f t="shared" ref="AB124" si="249">$D124*100/($C124+$C$3)*Z124/1000-AA124</f>
        <v>0</v>
      </c>
      <c r="AC124" s="229">
        <f>-VLOOKUP($B124,'недельное планирование'!$B:$CA,AC$3,FALSE)</f>
        <v>0</v>
      </c>
      <c r="AD124" s="167">
        <f t="shared" ref="AD124" si="250">$D124*100/($C124+$C$3)*AC124/1000*$C124/$C$2</f>
        <v>0</v>
      </c>
      <c r="AE124" s="225">
        <f t="shared" ref="AE124" si="251">$D124*100/($C124+$C$3)*AC124/1000-AD124</f>
        <v>0</v>
      </c>
      <c r="AF124" s="229">
        <f>-VLOOKUP($B124,'недельное планирование'!$B:$CA,AF$3,FALSE)</f>
        <v>0</v>
      </c>
      <c r="AG124" s="167">
        <f t="shared" ref="AG124" si="252">$D124*100/($C124+$C$3)*AF124/1000*$C124/$C$2</f>
        <v>0</v>
      </c>
      <c r="AH124" s="225">
        <f t="shared" ref="AH124" si="253">$D124*100/($C124+$C$3)*AF124/1000-AG124</f>
        <v>0</v>
      </c>
      <c r="AI124" s="229">
        <f>-VLOOKUP($B124,'недельное планирование'!$B:$CA,AI$3,FALSE)</f>
        <v>0</v>
      </c>
      <c r="AJ124" s="167">
        <f t="shared" ref="AJ124" si="254">$D124*100/($C124+$C$3)*AI124/1000*$C124/$C$2</f>
        <v>0</v>
      </c>
      <c r="AK124" s="225">
        <f t="shared" ref="AK124" si="255">$D124*100/($C124+$C$3)*AI124/1000-AJ124</f>
        <v>0</v>
      </c>
      <c r="AL124" s="229">
        <f>-VLOOKUP($B124,'недельное планирование'!$B:$CA,AL$3,FALSE)</f>
        <v>0</v>
      </c>
      <c r="AM124" s="167">
        <f t="shared" ref="AM124" si="256">$D124*100/($C124+$C$3)*AL124/1000*$C124/$C$2</f>
        <v>0</v>
      </c>
      <c r="AN124" s="225">
        <f t="shared" ref="AN124" si="257">$D124*100/($C124+$C$3)*AL124/1000-AM124</f>
        <v>0</v>
      </c>
      <c r="AO124" s="229">
        <f>-VLOOKUP($B124,'недельное планирование'!$B:$CA,AO$3,FALSE)</f>
        <v>0</v>
      </c>
      <c r="AP124" s="167">
        <f t="shared" ref="AP124" si="258">$D124*100/($C124+$C$3)*AO124/1000*$C124/$C$2</f>
        <v>0</v>
      </c>
      <c r="AQ124" s="225">
        <f t="shared" ref="AQ124" si="259">$D124*100/($C124+$C$3)*AO124/1000-AP124</f>
        <v>0</v>
      </c>
    </row>
    <row r="126" spans="1:43" ht="27" customHeight="1">
      <c r="B126" s="236" t="s">
        <v>165</v>
      </c>
      <c r="C126" s="237"/>
      <c r="D126" s="237"/>
      <c r="E126" s="273"/>
      <c r="F126" s="274">
        <f>0.75*SUM(F7:F64)+0.5*SUM(F67:F82)+SUM(F90:F100)+0.1*SUM(I102:I107)+SUM(I118:I124)+IF('недельное планирование'!L60&lt;6.5,SUM(I7:I64),$D10*100/($C10+$C$3)*370*6/1000*$C10/$C$2)+IF('недельное планирование'!L66&gt;40,0.5*SUM(I67:I82),SUM(I67:I82))+0.9*SUM(I102:I107)+IF('недельное планирование'!L108&lt;3.2,SUM(I109:I115),$D109*100/($C109+$C$3)*1350/1000*$C109/$C$2)</f>
        <v>88002.737826479177</v>
      </c>
      <c r="G126" s="274">
        <f>0.75*SUM(G7:G64)+0.5*SUM(G67:G82)+SUM(G90:G100)+0.1*SUM(J102:J107)+SUM(J118:J124)+IF('недельное планирование'!L60&lt;6.5,SUM(J7:J64),$D10*100/($C10+$C$3)*370*6/1000-$D10*100/($C10+$C$3)*370*6/1000*$C10/$C$2)+IF('недельное планирование'!L66&gt;40,0.5*SUM(J67:J82),SUM(J67:J82))+0.9*SUM(J102:J107)+IF('недельное планирование'!L108&lt;3.2,SUM(J109:J115),$D109*100/($C109+$C$3)*1350/1000-$D109*100/($C109+$C$3)*1350/1000*$C109/$C$2)</f>
        <v>8012.3386157569157</v>
      </c>
      <c r="H126" s="273"/>
      <c r="I126" s="274">
        <f>IF('недельное планирование'!L60&lt;6.5,0,SUM(I7:I64)-$D10*100/($C10+$C$3)*370*6/1000*$C10/$C$2)+IF('недельное планирование'!L66&lt;40,0,0.5*SUM(I67:I82))+SUM(I90:I100)+0.1*SUM(L102:L107)+SUM(L118:L124)+IF('недельное планирование'!L108&lt;3.2,0,SUM(I109:I116)-$D109*100/($C109+$C$3)*1350/1000*$C109/$C$2)+IF('недельное планирование'!R60&lt;6.5,SUM(L7:L64),$D10*100/($C10+$C$3)*370*6/1000*$C10/$C$2)+IF('недельное планирование'!R66&gt;40,0.5*SUM(L67:L82),SUM(L67:L82))+0.9*SUM(L102:L107)+IF('недельное планирование'!R108&lt;3.2,SUM(L109:L115),$D109*100/($C109+$C$3)*1350/1000*$C109/$C$2)</f>
        <v>93726.068868442904</v>
      </c>
      <c r="J126" s="274">
        <f>IF('недельное планирование'!L60&lt;6.5,0,SUM(J7:J64)-($D10*100/($C10+$C$3)*370*6/1000-$D10*100/($C10+$C$3)*370*6/1000*$C10/$C$2))+IF('недельное планирование'!L66&lt;40,0,0.5*SUM(J67:J82))+IF('недельное планирование'!L108&lt;3.2,0,SUM(J109:J116)-($D109*100/($C109+$C$3)*1350/1000-$D109*100/($C109+$C$3)*1350/1000*$C109/$C$2))+SUM(J90:J100)+0.1*SUM(M102:M107)+SUM(M118:M124)+IF('недельное планирование'!R60&lt;6.5,SUM(M7:M64),$D10*100/($C10+$C$3)*370*6/1000-$D10*100/($C10+$C$3)*370*6/1000*$C10/$C$2)+IF('недельное планирование'!R66&gt;40,0.5*SUM(M67:M82),SUM(M67:M82))+0.9*SUM(M102:M107)+IF('недельное планирование'!R108&lt;3.2,SUM(M109:M115),$D109*100/($C109+$C$3)*1350/1000-$D109*100/($C109+$C$3)*1350/1000*$C109/$C$2)</f>
        <v>3977.2003133501803</v>
      </c>
      <c r="K126" s="273"/>
      <c r="L126" s="274">
        <f>IF('недельное планирование'!R60&lt;6.5,0,SUM(L7:L64)-$D10*100/($C10+$C$3)*370*6/1000*$C10/$C$2)+IF('недельное планирование'!R66&lt;40,0,0.5*SUM(L67:L82))+SUM(L90:L100)+0.1*SUM(O102:O107)+SUM(O118:O124)+IF('недельное планирование'!R108&lt;3.2,0,SUM(L109:L116)-$D109*100/($C109+$C$3)*1350/1000*$C109/$C$2)+IF('недельное планирование'!X60&lt;6.5,SUM(O7:O64),$D10*100/($C10+$C$3)*370*6/1000*$C10/$C$2)+IF('недельное планирование'!X66&gt;40,0.5*SUM(O67:O82),SUM(O67:O82))+0.9*SUM(O102:O107)+IF('недельное планирование'!X108&lt;3.2,SUM(O109:O115),$D109*100/($C109+$C$3)*1350/1000*$C109/$C$2)</f>
        <v>85326.794027380092</v>
      </c>
      <c r="M126" s="274">
        <f>IF('недельное планирование'!R60&lt;6.5,0,SUM(M7:M64)-($D10*100/($C10+$C$3)*370*6/1000-$D10*100/($C10+$C$3)*370*6/1000*$C10/$C$2))+IF('недельное планирование'!R66&lt;40,0,0.5*SUM(M67:M82))+IF('недельное планирование'!R108&lt;3.2,0,SUM(M109:M116)-($D109*100/($C109+$C$3)*1350/1000-$D109*100/($C109+$C$3)*1350/1000*$C109/$C$2))+SUM(M90:M100)+0.1*SUM(P102:P107)+SUM(P118:P124)+IF('недельное планирование'!X60&lt;6.5,SUM(P7:P64),$D10*100/($C10+$C$3)*370*6/1000-$D10*100/($C10+$C$3)*370*6/1000*$C10/$C$2)+IF('недельное планирование'!X66&gt;40,0.5*SUM(P67:P82),SUM(P67:P82))+0.9*SUM(P102:P107)+IF('недельное планирование'!X108&lt;3.2,SUM(P109:P115),$D109*100/($C109+$C$3)*1350/1000-$D109*100/($C109+$C$3)*1350/1000*$C109/$C$2)</f>
        <v>-13863.547755878384</v>
      </c>
      <c r="N126" s="273"/>
      <c r="O126" s="274">
        <f>IF('недельное планирование'!X60&lt;6.5,0,SUM(O7:O64)-$D10*100/($C10+$C$3)*370*6/1000*$C10/$C$2)+IF('недельное планирование'!X66&lt;40,0,0.5*SUM(O67:O82))+SUM(O90:O100)+0.1*SUM(R102:R107)+SUM(R118:R124)+IF('недельное планирование'!X108&lt;3.2,0,SUM(O109:O116)-$D109*100/($C109+$C$3)*1350/1000*$C109/$C$2)+IF('недельное планирование'!AD60&lt;6.5,SUM(R7:R64),$D10*100/($C10+$C$3)*370*6/1000*$C10/$C$2)+IF('недельное планирование'!AD66&gt;40,0.5*SUM(R67:R82),SUM(R67:R82))+0.9*SUM(R102:R107)+IF('недельное планирование'!AD108&lt;3.2,SUM(R109:R115),$D109*100/($C109+$C$3)*1350/1000*$C109/$C$2)</f>
        <v>91481.504538517125</v>
      </c>
      <c r="P126" s="274">
        <f>IF('недельное планирование'!X60&lt;6.5,0,SUM(P7:P64)-($D10*100/($C10+$C$3)*370*6/1000-$D10*100/($C10+$C$3)*370*6/1000*$C10/$C$2))+IF('недельное планирование'!X66&lt;40,0,0.5*SUM(P67:P82))+IF('недельное планирование'!X108&lt;3.2,0,SUM(P109:P116)-($D109*100/($C109+$C$3)*1350/1000-$D109*100/($C109+$C$3)*1350/1000*$C109/$C$2))+SUM(P90:P100)+0.1*SUM(S102:S107)+SUM(S118:S124)+IF('недельное планирование'!AD60&lt;6.5,SUM(S7:S64),$D10*100/($C10+$C$3)*370*6/1000-$D10*100/($C10+$C$3)*370*6/1000*$C10/$C$2)+IF('недельное планирование'!AD66&gt;40,0.5*SUM(S67:S82),SUM(S67:S82))+0.9*SUM(S102:S107)+IF('недельное планирование'!AD108&lt;3.2,SUM(S109:S115),$D109*100/($C109+$C$3)*1350/1000-$D109*100/($C109+$C$3)*1350/1000*$C109/$C$2)</f>
        <v>5777.1569019782928</v>
      </c>
      <c r="Q126" s="273"/>
      <c r="R126" s="274">
        <f>IF('недельное планирование'!AD60&lt;6.5,0,SUM(R7:R64)-$D10*100/($C10+$C$3)*370*6/1000*$C10/$C$2)+IF('недельное планирование'!AD66&lt;40,0,0.5*SUM(R67:R82))+SUM(R90:R100)+0.1*SUM(U102:U107)+SUM(U118:U124)+IF('недельное планирование'!AD108&lt;3.2,0,SUM(R109:R116)-$D109*100/($C109+$C$3)*1350/1000*$C109/$C$2)+IF('недельное планирование'!AJ60&lt;6.5,SUM(U7:U64),$D10*100/($C10+$C$3)*370*6/1000*$C10/$C$2)+IF('недельное планирование'!AJ66&gt;40,0.5*SUM(U67:U82),SUM(U67:U82))+0.9*SUM(U102:U107)+IF('недельное планирование'!AJ108&lt;3.2,SUM(U109:U115),$D109*100/($C109+$C$3)*1350/1000*$C109/$C$2)</f>
        <v>85810.698366671772</v>
      </c>
      <c r="S126" s="274">
        <f>IF('недельное планирование'!AD60&lt;6.5,0,SUM(S7:S64)-($D10*100/($C10+$C$3)*370*6/1000-$D10*100/($C10+$C$3)*370*6/1000*$C10/$C$2))+IF('недельное планирование'!AD66&lt;40,0,0.5*SUM(S67:S82))+IF('недельное планирование'!AD108&lt;3.2,0,SUM(S109:S116)-($D109*100/($C109+$C$3)*1350/1000-$D109*100/($C109+$C$3)*1350/1000*$C109/$C$2))+SUM(S90:S100)+0.1*SUM(V102:V107)+SUM(V118:V124)+IF('недельное планирование'!AJ60&lt;6.5,SUM(V7:V64),$D10*100/($C10+$C$3)*370*6/1000-$D10*100/($C10+$C$3)*370*6/1000*$C10/$C$2)+IF('недельное планирование'!AJ66&gt;40,0.5*SUM(V67:V82),SUM(V67:V82))+0.9*SUM(V102:V107)+IF('недельное планирование'!AJ108&lt;3.2,SUM(V109:V115),$D109*100/($C109+$C$3)*1350/1000-$D109*100/($C109+$C$3)*1350/1000*$C109/$C$2)</f>
        <v>8913.6958792332516</v>
      </c>
      <c r="T126" s="273"/>
      <c r="U126" s="274">
        <f>IF('недельное планирование'!AJ60&lt;6.5,0,SUM(U7:U64)-$D10*100/($C10+$C$3)*370*6/1000*$C10/$C$2)+IF('недельное планирование'!AJ66&lt;40,0,0.5*SUM(U67:U82))+SUM(U90:U100)+0.1*SUM(X102:X107)+SUM(X118:X124)+IF('недельное планирование'!AJ108&lt;3.2,0,SUM(U109:U116)-$D109*100/($C109+$C$3)*1350/1000*$C109/$C$2)+IF('недельное планирование'!AP60&lt;6.5,SUM(X7:X64),$D10*100/($C10+$C$3)*370*6/1000*$C10/$C$2)+IF('недельное планирование'!AP66&gt;40,0.5*SUM(X67:X82),SUM(X67:X82))+0.9*SUM(X102:X107)+IF('недельное планирование'!AP108&lt;3.2,SUM(X109:X115),$D109*100/($C109+$C$3)*1350/1000*$C109/$C$2)</f>
        <v>89488.637791365429</v>
      </c>
      <c r="V126" s="274">
        <f>IF('недельное планирование'!AJ60&lt;6.5,0,SUM(V7:V64)-($D10*100/($C10+$C$3)*370*6/1000-$D10*100/($C10+$C$3)*370*6/1000*$C10/$C$2))+IF('недельное планирование'!AJ66&lt;40,0,0.5*SUM(V67:V82))+IF('недельное планирование'!AJ108&lt;3.2,0,SUM(V109:V116)-($D109*100/($C109+$C$3)*1350/1000-$D109*100/($C109+$C$3)*1350/1000*$C109/$C$2))+SUM(V90:V100)+0.1*SUM(Y102:Y107)+SUM(Y118:Y124)+IF('недельное планирование'!AP60&lt;6.5,SUM(Y7:Y64),$D10*100/($C10+$C$3)*370*6/1000-$D10*100/($C10+$C$3)*370*6/1000*$C10/$C$2)+IF('недельное планирование'!AP66&gt;40,0.5*SUM(Y67:Y82),SUM(Y67:Y82))+0.9*SUM(Y102:Y107)+IF('недельное планирование'!AP108&lt;3.2,SUM(Y109:Y115),$D109*100/($C109+$C$3)*1350/1000-$D109*100/($C109+$C$3)*1350/1000*$C109/$C$2)</f>
        <v>6292.7136407996622</v>
      </c>
      <c r="W126" s="273"/>
      <c r="X126" s="274">
        <f>IF('недельное планирование'!AP60&lt;6.5,0,SUM(X7:X64)-$D10*100/($C10+$C$3)*370*6/1000*$C10/$C$2)+IF('недельное планирование'!AP66&lt;40,0,0.5*SUM(X67:X82))+SUM(X90:X100)+0.1*SUM(AA102:AA107)+SUM(AA118:AA124)+IF('недельное планирование'!AP108&lt;3.2,0,SUM(X109:X116)-$D109*100/($C109+$C$3)*1350/1000*$C109/$C$2)+IF('недельное планирование'!AV60&lt;6.5,SUM(AA7:AA64),$D10*100/($C10+$C$3)*370*6/1000*$C10/$C$2)+IF('недельное планирование'!AV66&gt;40,0.5*SUM(AA67:AA82),SUM(AA67:AA82))+0.9*SUM(AA102:AA107)+IF('недельное планирование'!AV108&lt;3.2,SUM(AA109:AA115),$D109*100/($C109+$C$3)*1350/1000*$C109/$C$2)</f>
        <v>106458.5951784471</v>
      </c>
      <c r="Y126" s="274">
        <f>IF('недельное планирование'!AP60&lt;6.5,0,SUM(Y7:Y64)-($D10*100/($C10+$C$3)*370*6/1000-$D10*100/($C10+$C$3)*370*6/1000*$C10/$C$2))+IF('недельное планирование'!AP66&lt;40,0,0.5*SUM(Y67:Y82))+IF('недельное планирование'!AP108&lt;3.2,0,SUM(Y109:Y116)-($D109*100/($C109+$C$3)*1350/1000-$D109*100/($C109+$C$3)*1350/1000*$C109/$C$2))+SUM(Y90:Y100)+0.1*SUM(AB102:AB107)+SUM(AB118:AB124)+IF('недельное планирование'!AV60&lt;6.5,SUM(AB7:AB64),$D10*100/($C10+$C$3)*370*6/1000-$D10*100/($C10+$C$3)*370*6/1000*$C10/$C$2)+IF('недельное планирование'!AV66&gt;40,0.5*SUM(AB67:AB82),SUM(AB67:AB82))+0.9*SUM(AB102:AB107)+IF('недельное планирование'!AV108&lt;3.2,SUM(AB109:AB115),$D109*100/($C109+$C$3)*1350/1000-$D109*100/($C109+$C$3)*1350/1000*$C109/$C$2)</f>
        <v>-1239.4926566588929</v>
      </c>
      <c r="Z126" s="273"/>
      <c r="AA126" s="274">
        <f>IF('недельное планирование'!AV60&lt;6.5,0,SUM(AA7:AA64)-$D10*100/($C10+$C$3)*370*6/1000*$C10/$C$2)+IF('недельное планирование'!AV66&lt;40,0,0.5*SUM(AA67:AA82))+SUM(AA90:AA100)+0.1*SUM(AD102:AD107)+SUM(AD118:AD124)+IF('недельное планирование'!AV108&lt;3.2,0,SUM(AA109:AA116)-$D109*100/($C109+$C$3)*1350/1000*$C109/$C$2)+IF('недельное планирование'!BB60&lt;6.5,SUM(AD7:AD64),$D10*100/($C10+$C$3)*370*6/1000*$C10/$C$2)+IF('недельное планирование'!BB66&gt;40,0.5*SUM(AD67:AD82),SUM(AD67:AD82))+0.9*SUM(AD102:AD107)+IF('недельное планирование'!BB108&lt;3.2,SUM(AD109:AD115),$D109*100/($C109+$C$3)*1350/1000*$C109/$C$2)</f>
        <v>81571.548659447551</v>
      </c>
      <c r="AB126" s="274">
        <f>IF('недельное планирование'!AV60&lt;6.5,0,SUM(AB7:AB64)-($D10*100/($C10+$C$3)*370*6/1000-$D10*100/($C10+$C$3)*370*6/1000*$C10/$C$2))+IF('недельное планирование'!AV66&lt;40,0,0.5*SUM(AB67:AB82))+IF('недельное планирование'!AV108&lt;3.2,0,SUM(AB109:AB116)-($D109*100/($C109+$C$3)*1350/1000-$D109*100/($C109+$C$3)*1350/1000*$C109/$C$2))+SUM(AB90:AB100)+0.1*SUM(AE102:AE107)+SUM(AE118:AE124)+IF('недельное планирование'!BB60&lt;6.5,SUM(AE7:AE64),$D10*100/($C10+$C$3)*370*6/1000-$D10*100/($C10+$C$3)*370*6/1000*$C10/$C$2)+IF('недельное планирование'!BB66&gt;40,0.5*SUM(AE67:AE82),SUM(AE67:AE82))+0.9*SUM(AE102:AE107)+IF('недельное планирование'!BB108&lt;3.2,SUM(AE109:AE115),$D109*100/($C109+$C$3)*1350/1000-$D109*100/($C109+$C$3)*1350/1000*$C109/$C$2)</f>
        <v>5191.8195508855379</v>
      </c>
      <c r="AC126" s="273"/>
      <c r="AD126" s="274">
        <f>IF('недельное планирование'!BB60&lt;6.5,0,SUM(AD7:AD64)-$D10*100/($C10+$C$3)*370*6/1000*$C10/$C$2)+IF('недельное планирование'!BB66&lt;40,0,0.5*SUM(AD67:AD82))+SUM(AD90:AD100)+0.1*SUM(AG102:AG107)+SUM(AG118:AG124)+IF('недельное планирование'!BB108&lt;3.2,0,SUM(AD109:AD116)-$D109*100/($C109+$C$3)*1350/1000*$C109/$C$2)+IF('недельное планирование'!BH60&lt;6.5,SUM(AG7:AG64),$D10*100/($C10+$C$3)*370*6/1000*$C10/$C$2)+IF('недельное планирование'!BH66&gt;40,0.5*SUM(AG67:AG82),SUM(AG67:AG82))+0.9*SUM(AG102:AG107)+IF('недельное планирование'!BH108&lt;3.2,SUM(AG109:AG115),$D109*100/($C109+$C$3)*1350/1000*$C109/$C$2)</f>
        <v>129376.87175553334</v>
      </c>
      <c r="AE126" s="274">
        <f>IF('недельное планирование'!BB60&lt;6.5,0,SUM(AE7:AE64)-($D10*100/($C10+$C$3)*370*6/1000-$D10*100/($C10+$C$3)*370*6/1000*$C10/$C$2))+IF('недельное планирование'!BB66&lt;40,0,0.5*SUM(AE67:AE82))+IF('недельное планирование'!BB108&lt;3.2,0,SUM(AE109:AE116)-($D109*100/($C109+$C$3)*1350/1000-$D109*100/($C109+$C$3)*1350/1000*$C109/$C$2))+SUM(AE90:AE100)+0.1*SUM(AH102:AH107)+SUM(AH118:AH124)+IF('недельное планирование'!BH60&lt;6.5,SUM(AH7:AH64),$D10*100/($C10+$C$3)*370*6/1000-$D10*100/($C10+$C$3)*370*6/1000*$C10/$C$2)+IF('недельное планирование'!BH66&gt;40,0.5*SUM(AH67:AH82),SUM(AH67:AH82))+0.9*SUM(AH102:AH107)+IF('недельное планирование'!BH108&lt;3.2,SUM(AH109:AH115),$D109*100/($C109+$C$3)*1350/1000-$D109*100/($C109+$C$3)*1350/1000*$C109/$C$2)</f>
        <v>3423.3819805191802</v>
      </c>
      <c r="AF126" s="273"/>
      <c r="AG126" s="274">
        <f>SUM(AG7:AG64)+SUM(AG67:AG82)+SUM(AG90:AG100)+SUM(AG102:AG107)+SUM(AG109:AG124)</f>
        <v>90638.0620062206</v>
      </c>
      <c r="AH126" s="274">
        <f>SUM(AH7:AH64)+SUM(AH67:AH82)+SUM(AH90:AH100)+SUM(AH102:AH107)+SUM(AH109:AH124)</f>
        <v>-7186.1334073230919</v>
      </c>
      <c r="AI126" s="273"/>
      <c r="AJ126" s="274" t="e">
        <f>SUM(AJ7:AJ64)+SUM(AJ67:AJ82)+SUM(AJ90:AJ100)+SUM(AJ102:AJ107)+SUM(AJ109:AJ124)</f>
        <v>#N/A</v>
      </c>
      <c r="AK126" s="274" t="e">
        <f>SUM(AK7:AK64)+SUM(AK67:AK82)+SUM(AK90:AK100)+SUM(AK102:AK107)+SUM(AK109:AK124)</f>
        <v>#N/A</v>
      </c>
      <c r="AL126" s="273"/>
      <c r="AM126" s="274" t="e">
        <f>SUM(AM7:AM64)+SUM(AM67:AM82)+SUM(AM90:AM100)+SUM(AM102:AM107)+SUM(AM109:AM124)</f>
        <v>#N/A</v>
      </c>
      <c r="AN126" s="274" t="e">
        <f>SUM(AN7:AN64)+SUM(AN67:AN82)+SUM(AN90:AN100)+SUM(AN102:AN107)+SUM(AN109:AN124)</f>
        <v>#N/A</v>
      </c>
      <c r="AO126" s="273"/>
      <c r="AP126" s="274" t="e">
        <f>SUM(AP7:AP64)+SUM(AP67:AP82)+SUM(AP90:AP100)+SUM(AP102:AP107)+SUM(AP109:AP124)</f>
        <v>#N/A</v>
      </c>
      <c r="AQ126" s="274" t="e">
        <f>SUM(AQ7:AQ64)+SUM(AQ67:AQ82)+SUM(AQ90:AQ100)+SUM(AQ102:AQ107)+SUM(AQ109:AQ124)</f>
        <v>#N/A</v>
      </c>
    </row>
    <row r="127" spans="1:43" ht="24.95" customHeight="1">
      <c r="A127" s="1323" t="s">
        <v>243</v>
      </c>
      <c r="B127" s="1323"/>
      <c r="C127" s="1324">
        <f>F126+I126+L126+O126+R126+U126+X126+AA126+AD126+AG126</f>
        <v>941881.51901850512</v>
      </c>
      <c r="D127" s="1324"/>
    </row>
    <row r="128" spans="1:43" ht="24.95" customHeight="1">
      <c r="A128" s="1323" t="s">
        <v>244</v>
      </c>
      <c r="B128" s="1323"/>
      <c r="C128" s="1324">
        <f>G126+J126+M126+P126+S126+V126+Y126+AB126+AE126+AH126</f>
        <v>19299.133062662651</v>
      </c>
      <c r="D128" s="1324"/>
      <c r="E128" s="270"/>
      <c r="F128" s="270"/>
    </row>
    <row r="129" spans="1:4" ht="24.95" customHeight="1">
      <c r="A129" s="1325" t="s">
        <v>245</v>
      </c>
      <c r="B129" s="1325"/>
      <c r="C129" s="1326">
        <f>C127+C128</f>
        <v>961180.65208116779</v>
      </c>
      <c r="D129" s="1326"/>
    </row>
    <row r="130" spans="1:4" ht="24.95" customHeight="1">
      <c r="A130" s="272"/>
      <c r="B130" s="272"/>
    </row>
    <row r="131" spans="1:4" ht="24.95" customHeight="1">
      <c r="A131" s="1323" t="s">
        <v>246</v>
      </c>
      <c r="B131" s="1323"/>
      <c r="C131" s="1324" t="e">
        <f>AJ126</f>
        <v>#N/A</v>
      </c>
      <c r="D131" s="1324"/>
    </row>
    <row r="132" spans="1:4" ht="24.95" customHeight="1">
      <c r="A132" s="1323" t="s">
        <v>247</v>
      </c>
      <c r="B132" s="1323"/>
      <c r="C132" s="1324" t="e">
        <f>AK126</f>
        <v>#N/A</v>
      </c>
      <c r="D132" s="1324"/>
    </row>
    <row r="133" spans="1:4" ht="24.95" customHeight="1">
      <c r="A133" s="1325" t="s">
        <v>248</v>
      </c>
      <c r="B133" s="1325"/>
      <c r="C133" s="1326" t="e">
        <f>C131+C132</f>
        <v>#N/A</v>
      </c>
      <c r="D133" s="1326"/>
    </row>
    <row r="134" spans="1:4" ht="24.95" customHeight="1">
      <c r="A134" s="272"/>
      <c r="B134" s="272"/>
    </row>
    <row r="135" spans="1:4" ht="24.95" customHeight="1">
      <c r="A135" s="1323" t="s">
        <v>249</v>
      </c>
      <c r="B135" s="1323"/>
      <c r="C135" s="1324" t="e">
        <f>AM126</f>
        <v>#N/A</v>
      </c>
      <c r="D135" s="1324"/>
    </row>
    <row r="136" spans="1:4" ht="24.95" customHeight="1">
      <c r="A136" s="1323" t="s">
        <v>250</v>
      </c>
      <c r="B136" s="1323"/>
      <c r="C136" s="1324" t="e">
        <f>AN126</f>
        <v>#N/A</v>
      </c>
      <c r="D136" s="1324"/>
    </row>
    <row r="137" spans="1:4" ht="24.95" customHeight="1">
      <c r="A137" s="1325" t="s">
        <v>251</v>
      </c>
      <c r="B137" s="1325"/>
      <c r="C137" s="1326" t="e">
        <f>C135+C136</f>
        <v>#N/A</v>
      </c>
      <c r="D137" s="1326"/>
    </row>
    <row r="138" spans="1:4" ht="24.95" customHeight="1">
      <c r="A138" s="272"/>
      <c r="B138" s="272"/>
    </row>
    <row r="139" spans="1:4" ht="24.95" customHeight="1">
      <c r="A139" s="1323" t="s">
        <v>252</v>
      </c>
      <c r="B139" s="1323"/>
      <c r="C139" s="1324" t="e">
        <f>AP126</f>
        <v>#N/A</v>
      </c>
      <c r="D139" s="1324"/>
    </row>
    <row r="140" spans="1:4" ht="24.95" customHeight="1">
      <c r="A140" s="1323" t="s">
        <v>253</v>
      </c>
      <c r="B140" s="1323"/>
      <c r="C140" s="1324" t="e">
        <f>AQ126</f>
        <v>#N/A</v>
      </c>
      <c r="D140" s="1324"/>
    </row>
    <row r="141" spans="1:4" ht="24.95" customHeight="1">
      <c r="A141" s="1325" t="s">
        <v>254</v>
      </c>
      <c r="B141" s="1325"/>
      <c r="C141" s="1326" t="e">
        <f>C139+C140</f>
        <v>#N/A</v>
      </c>
      <c r="D141" s="1326"/>
    </row>
  </sheetData>
  <protectedRanges>
    <protectedRange sqref="B34:B35" name="Диапазон15_1"/>
    <protectedRange password="CA30" sqref="B40:B41" name="Диапазон13_1_1"/>
    <protectedRange sqref="B45" name="Диапазон14_1_1"/>
  </protectedRanges>
  <mergeCells count="39">
    <mergeCell ref="W5:Y5"/>
    <mergeCell ref="A5:A6"/>
    <mergeCell ref="B5:B6"/>
    <mergeCell ref="E5:G5"/>
    <mergeCell ref="H5:J5"/>
    <mergeCell ref="A129:B129"/>
    <mergeCell ref="C129:D129"/>
    <mergeCell ref="AI5:AK5"/>
    <mergeCell ref="AL5:AN5"/>
    <mergeCell ref="AO5:AQ5"/>
    <mergeCell ref="Z5:AB5"/>
    <mergeCell ref="AC5:AE5"/>
    <mergeCell ref="AF5:AH5"/>
    <mergeCell ref="A127:B127"/>
    <mergeCell ref="A128:B128"/>
    <mergeCell ref="C127:D127"/>
    <mergeCell ref="C128:D128"/>
    <mergeCell ref="K5:M5"/>
    <mergeCell ref="N5:P5"/>
    <mergeCell ref="Q5:S5"/>
    <mergeCell ref="T5:V5"/>
    <mergeCell ref="A131:B131"/>
    <mergeCell ref="C131:D131"/>
    <mergeCell ref="A132:B132"/>
    <mergeCell ref="C132:D132"/>
    <mergeCell ref="A133:B133"/>
    <mergeCell ref="C133:D133"/>
    <mergeCell ref="A135:B135"/>
    <mergeCell ref="C135:D135"/>
    <mergeCell ref="A136:B136"/>
    <mergeCell ref="C136:D136"/>
    <mergeCell ref="A137:B137"/>
    <mergeCell ref="C137:D137"/>
    <mergeCell ref="A139:B139"/>
    <mergeCell ref="C139:D139"/>
    <mergeCell ref="A140:B140"/>
    <mergeCell ref="C140:D140"/>
    <mergeCell ref="A141:B141"/>
    <mergeCell ref="C141:D141"/>
  </mergeCells>
  <conditionalFormatting sqref="W7:W16 W99:W124 W18:W84 W86:W97">
    <cfRule type="cellIs" dxfId="177" priority="99" operator="notEqual">
      <formula>#REF!</formula>
    </cfRule>
  </conditionalFormatting>
  <conditionalFormatting sqref="A92 D6:D16 O6:P16 F7:G16 I7:J16 L7:M16 U7:V16 AA7:AB16 R7:S16 X7:Y16 AD7:AE16 AG7:AH16 AJ7:AK16 AM7:AN16 AP7:AQ16 AP99:AQ124 AM99:AN124 AJ99:AK124 AG99:AH124 AD99:AE124 X99:Y124 R99:S124 AA99:AB124 U99:V124 L99:M124 I99:J124 F99:G124 O99:P124 D99:D120 AP18:AQ84 AM18:AN84 AJ18:AK84 AG18:AH84 AD18:AE84 X18:Y84 R18:S84 AA18:AB84 U18:V84 L18:M84 I18:J84 F18:G84 O18:P84 D18:D84 D86:D97 O86:P97 F86:G97 I86:J97 L86:M97 U86:V97 AA86:AB97 R86:S97 X86:Y97 AD86:AE97 AG86:AH97 AJ86:AK97 AM86:AN97 AP86:AQ97">
    <cfRule type="cellIs" dxfId="176" priority="159" operator="equal">
      <formula>0</formula>
    </cfRule>
  </conditionalFormatting>
  <conditionalFormatting sqref="N5">
    <cfRule type="cellIs" dxfId="175" priority="158" operator="equal">
      <formula>0</formula>
    </cfRule>
  </conditionalFormatting>
  <conditionalFormatting sqref="E5">
    <cfRule type="cellIs" dxfId="174" priority="155" operator="equal">
      <formula>0</formula>
    </cfRule>
  </conditionalFormatting>
  <conditionalFormatting sqref="A19 A8:B9 A7 A22 A34:B34 A40:B40 A51:B51 A45:B45 A64:A65 A118:B118 A81:A84 A93:B93 A90 A91:B91 A94:A95 A102:B102 A104:B104 A105 A106:B107 A109:B109 A96:B97 F6:G6 C99:C120 C6:C16 C121:D124 A99:B100 C18:C84 C86:C91">
    <cfRule type="cellIs" dxfId="173" priority="260" operator="equal">
      <formula>0</formula>
    </cfRule>
  </conditionalFormatting>
  <conditionalFormatting sqref="A13">
    <cfRule type="cellIs" dxfId="172" priority="259" operator="equal">
      <formula>0</formula>
    </cfRule>
  </conditionalFormatting>
  <conditionalFormatting sqref="B19">
    <cfRule type="cellIs" dxfId="171" priority="258" operator="equal">
      <formula>0</formula>
    </cfRule>
  </conditionalFormatting>
  <conditionalFormatting sqref="B13">
    <cfRule type="cellIs" dxfId="170" priority="257" operator="equal">
      <formula>0</formula>
    </cfRule>
  </conditionalFormatting>
  <conditionalFormatting sqref="A14:A15">
    <cfRule type="cellIs" dxfId="169" priority="256" operator="equal">
      <formula>0</formula>
    </cfRule>
  </conditionalFormatting>
  <conditionalFormatting sqref="B14:B15">
    <cfRule type="cellIs" dxfId="168" priority="255" operator="equal">
      <formula>0</formula>
    </cfRule>
  </conditionalFormatting>
  <conditionalFormatting sqref="B16">
    <cfRule type="cellIs" dxfId="167" priority="254" operator="equal">
      <formula>0</formula>
    </cfRule>
  </conditionalFormatting>
  <conditionalFormatting sqref="A11">
    <cfRule type="cellIs" dxfId="166" priority="247" operator="equal">
      <formula>0</formula>
    </cfRule>
  </conditionalFormatting>
  <conditionalFormatting sqref="A16">
    <cfRule type="cellIs" dxfId="165" priority="253" operator="equal">
      <formula>0</formula>
    </cfRule>
  </conditionalFormatting>
  <conditionalFormatting sqref="A12">
    <cfRule type="cellIs" dxfId="164" priority="252" operator="equal">
      <formula>0</formula>
    </cfRule>
  </conditionalFormatting>
  <conditionalFormatting sqref="B18">
    <cfRule type="cellIs" dxfId="163" priority="249" operator="equal">
      <formula>0</formula>
    </cfRule>
  </conditionalFormatting>
  <conditionalFormatting sqref="A10">
    <cfRule type="cellIs" dxfId="162" priority="251" operator="equal">
      <formula>0</formula>
    </cfRule>
  </conditionalFormatting>
  <conditionalFormatting sqref="B10">
    <cfRule type="cellIs" dxfId="161" priority="250" operator="equal">
      <formula>0</formula>
    </cfRule>
  </conditionalFormatting>
  <conditionalFormatting sqref="A18">
    <cfRule type="cellIs" dxfId="160" priority="248" operator="equal">
      <formula>0</formula>
    </cfRule>
  </conditionalFormatting>
  <conditionalFormatting sqref="B11">
    <cfRule type="cellIs" dxfId="159" priority="246" operator="equal">
      <formula>0</formula>
    </cfRule>
  </conditionalFormatting>
  <conditionalFormatting sqref="B7">
    <cfRule type="cellIs" dxfId="158" priority="245" operator="equal">
      <formula>0</formula>
    </cfRule>
  </conditionalFormatting>
  <conditionalFormatting sqref="B24">
    <cfRule type="cellIs" dxfId="157" priority="230" operator="equal">
      <formula>0</formula>
    </cfRule>
  </conditionalFormatting>
  <conditionalFormatting sqref="A5">
    <cfRule type="cellIs" dxfId="156" priority="244" operator="equal">
      <formula>0</formula>
    </cfRule>
  </conditionalFormatting>
  <conditionalFormatting sqref="B5">
    <cfRule type="cellIs" dxfId="155" priority="243" operator="equal">
      <formula>0</formula>
    </cfRule>
  </conditionalFormatting>
  <conditionalFormatting sqref="A87:A88">
    <cfRule type="cellIs" dxfId="154" priority="208" operator="equal">
      <formula>0</formula>
    </cfRule>
  </conditionalFormatting>
  <conditionalFormatting sqref="E7:E16 E99:E124 E18:E84 E86:E97">
    <cfRule type="cellIs" dxfId="153" priority="240" operator="notEqual">
      <formula>#REF!</formula>
    </cfRule>
    <cfRule type="cellIs" dxfId="152" priority="241" operator="equal">
      <formula>0</formula>
    </cfRule>
  </conditionalFormatting>
  <conditionalFormatting sqref="A31 A23">
    <cfRule type="cellIs" dxfId="151" priority="239" operator="equal">
      <formula>0</formula>
    </cfRule>
  </conditionalFormatting>
  <conditionalFormatting sqref="A30">
    <cfRule type="cellIs" dxfId="150" priority="238" operator="equal">
      <formula>0</formula>
    </cfRule>
  </conditionalFormatting>
  <conditionalFormatting sqref="B22:B23 B31">
    <cfRule type="cellIs" dxfId="149" priority="237" operator="equal">
      <formula>0</formula>
    </cfRule>
  </conditionalFormatting>
  <conditionalFormatting sqref="B30">
    <cfRule type="cellIs" dxfId="148" priority="236" operator="equal">
      <formula>0</formula>
    </cfRule>
  </conditionalFormatting>
  <conditionalFormatting sqref="A27:A29">
    <cfRule type="cellIs" dxfId="147" priority="235" operator="equal">
      <formula>0</formula>
    </cfRule>
  </conditionalFormatting>
  <conditionalFormatting sqref="B27:B29">
    <cfRule type="cellIs" dxfId="146" priority="234" operator="equal">
      <formula>0</formula>
    </cfRule>
  </conditionalFormatting>
  <conditionalFormatting sqref="A25">
    <cfRule type="cellIs" dxfId="145" priority="233" operator="equal">
      <formula>0</formula>
    </cfRule>
  </conditionalFormatting>
  <conditionalFormatting sqref="B25">
    <cfRule type="cellIs" dxfId="144" priority="232" operator="equal">
      <formula>0</formula>
    </cfRule>
  </conditionalFormatting>
  <conditionalFormatting sqref="A24">
    <cfRule type="cellIs" dxfId="143" priority="231" operator="equal">
      <formula>0</formula>
    </cfRule>
  </conditionalFormatting>
  <conditionalFormatting sqref="B26">
    <cfRule type="cellIs" dxfId="142" priority="229" operator="equal">
      <formula>0</formula>
    </cfRule>
  </conditionalFormatting>
  <conditionalFormatting sqref="A26">
    <cfRule type="cellIs" dxfId="141" priority="228" operator="equal">
      <formula>0</formula>
    </cfRule>
  </conditionalFormatting>
  <conditionalFormatting sqref="E7:E16 E99:E322 E18:E84 E86:E97">
    <cfRule type="cellIs" dxfId="140" priority="227" operator="notEqual">
      <formula>#REF!</formula>
    </cfRule>
  </conditionalFormatting>
  <conditionalFormatting sqref="A36:A37">
    <cfRule type="cellIs" dxfId="139" priority="226" operator="equal">
      <formula>0</formula>
    </cfRule>
  </conditionalFormatting>
  <conditionalFormatting sqref="A35">
    <cfRule type="cellIs" dxfId="138" priority="225" operator="equal">
      <formula>0</formula>
    </cfRule>
  </conditionalFormatting>
  <conditionalFormatting sqref="A41:B42">
    <cfRule type="cellIs" dxfId="137" priority="224" operator="equal">
      <formula>0</formula>
    </cfRule>
  </conditionalFormatting>
  <conditionalFormatting sqref="A59:B59 A52:B57 A61:B62 A60">
    <cfRule type="cellIs" dxfId="136" priority="221" operator="equal">
      <formula>0</formula>
    </cfRule>
  </conditionalFormatting>
  <conditionalFormatting sqref="A46:A49">
    <cfRule type="cellIs" dxfId="135" priority="223" operator="equal">
      <formula>0</formula>
    </cfRule>
  </conditionalFormatting>
  <conditionalFormatting sqref="B46:B49">
    <cfRule type="cellIs" dxfId="134" priority="222" operator="equal">
      <formula>0</formula>
    </cfRule>
  </conditionalFormatting>
  <conditionalFormatting sqref="A58:B58">
    <cfRule type="cellIs" dxfId="133" priority="220" operator="equal">
      <formula>0</formula>
    </cfRule>
  </conditionalFormatting>
  <conditionalFormatting sqref="B64:B65">
    <cfRule type="cellIs" dxfId="132" priority="219" operator="equal">
      <formula>0</formula>
    </cfRule>
  </conditionalFormatting>
  <conditionalFormatting sqref="A119">
    <cfRule type="cellIs" dxfId="131" priority="192" operator="equal">
      <formula>0</formula>
    </cfRule>
  </conditionalFormatting>
  <conditionalFormatting sqref="A79:A80">
    <cfRule type="cellIs" dxfId="130" priority="216" operator="equal">
      <formula>0</formula>
    </cfRule>
  </conditionalFormatting>
  <conditionalFormatting sqref="A77">
    <cfRule type="cellIs" dxfId="129" priority="214" operator="equal">
      <formula>0</formula>
    </cfRule>
  </conditionalFormatting>
  <conditionalFormatting sqref="B67">
    <cfRule type="cellIs" dxfId="128" priority="215" operator="equal">
      <formula>0</formula>
    </cfRule>
  </conditionalFormatting>
  <conditionalFormatting sqref="A67">
    <cfRule type="cellIs" dxfId="127" priority="217" operator="equal">
      <formula>0</formula>
    </cfRule>
  </conditionalFormatting>
  <conditionalFormatting sqref="B119">
    <cfRule type="cellIs" dxfId="126" priority="193" operator="equal">
      <formula>0</formula>
    </cfRule>
  </conditionalFormatting>
  <conditionalFormatting sqref="A122:B122">
    <cfRule type="cellIs" dxfId="125" priority="191" operator="equal">
      <formula>0</formula>
    </cfRule>
  </conditionalFormatting>
  <conditionalFormatting sqref="B12">
    <cfRule type="cellIs" dxfId="124" priority="190" operator="equal">
      <formula>0</formula>
    </cfRule>
  </conditionalFormatting>
  <conditionalFormatting sqref="A68:B69 A70:A72 B70:B77 A78:B80">
    <cfRule type="cellIs" dxfId="123" priority="218" operator="equal">
      <formula>0</formula>
    </cfRule>
  </conditionalFormatting>
  <conditionalFormatting sqref="A78:B78">
    <cfRule type="cellIs" dxfId="122" priority="211" operator="equal">
      <formula>0</formula>
    </cfRule>
  </conditionalFormatting>
  <conditionalFormatting sqref="A120:B121 B126 A123:B124">
    <cfRule type="cellIs" dxfId="121" priority="194" operator="equal">
      <formula>0</formula>
    </cfRule>
  </conditionalFormatting>
  <conditionalFormatting sqref="A73">
    <cfRule type="cellIs" dxfId="120" priority="213" operator="equal">
      <formula>0</formula>
    </cfRule>
  </conditionalFormatting>
  <conditionalFormatting sqref="A74:A76">
    <cfRule type="cellIs" dxfId="119" priority="212" operator="equal">
      <formula>0</formula>
    </cfRule>
  </conditionalFormatting>
  <conditionalFormatting sqref="A86">
    <cfRule type="cellIs" dxfId="118" priority="210" operator="equal">
      <formula>0</formula>
    </cfRule>
  </conditionalFormatting>
  <conditionalFormatting sqref="B84 B86">
    <cfRule type="cellIs" dxfId="117" priority="209" operator="equal">
      <formula>0</formula>
    </cfRule>
  </conditionalFormatting>
  <conditionalFormatting sqref="B87:B88">
    <cfRule type="cellIs" dxfId="116" priority="207" operator="equal">
      <formula>0</formula>
    </cfRule>
  </conditionalFormatting>
  <conditionalFormatting sqref="B82:B83">
    <cfRule type="cellIs" dxfId="115" priority="206" operator="equal">
      <formula>0</formula>
    </cfRule>
  </conditionalFormatting>
  <conditionalFormatting sqref="B81">
    <cfRule type="cellIs" dxfId="114" priority="205" operator="equal">
      <formula>0</formula>
    </cfRule>
  </conditionalFormatting>
  <conditionalFormatting sqref="B90">
    <cfRule type="cellIs" dxfId="113" priority="204" operator="equal">
      <formula>0</formula>
    </cfRule>
  </conditionalFormatting>
  <conditionalFormatting sqref="B94">
    <cfRule type="cellIs" dxfId="112" priority="203" operator="equal">
      <formula>0</formula>
    </cfRule>
  </conditionalFormatting>
  <conditionalFormatting sqref="B92">
    <cfRule type="cellIs" dxfId="111" priority="202" operator="equal">
      <formula>0</formula>
    </cfRule>
  </conditionalFormatting>
  <conditionalFormatting sqref="B95">
    <cfRule type="cellIs" dxfId="110" priority="201" operator="equal">
      <formula>0</formula>
    </cfRule>
  </conditionalFormatting>
  <conditionalFormatting sqref="A103:B103">
    <cfRule type="cellIs" dxfId="109" priority="200" operator="equal">
      <formula>0</formula>
    </cfRule>
  </conditionalFormatting>
  <conditionalFormatting sqref="B105">
    <cfRule type="cellIs" dxfId="108" priority="199" operator="equal">
      <formula>0</formula>
    </cfRule>
  </conditionalFormatting>
  <conditionalFormatting sqref="A110 A112:B114">
    <cfRule type="cellIs" dxfId="107" priority="198" operator="equal">
      <formula>0</formula>
    </cfRule>
  </conditionalFormatting>
  <conditionalFormatting sqref="B110:B111">
    <cfRule type="cellIs" dxfId="106" priority="197" operator="equal">
      <formula>0</formula>
    </cfRule>
  </conditionalFormatting>
  <conditionalFormatting sqref="A115:B115">
    <cfRule type="cellIs" dxfId="105" priority="196" operator="equal">
      <formula>0</formula>
    </cfRule>
  </conditionalFormatting>
  <conditionalFormatting sqref="A111">
    <cfRule type="cellIs" dxfId="104" priority="195" operator="equal">
      <formula>0</formula>
    </cfRule>
  </conditionalFormatting>
  <conditionalFormatting sqref="B35:B37">
    <cfRule type="cellIs" dxfId="103" priority="189" operator="equal">
      <formula>0</formula>
    </cfRule>
  </conditionalFormatting>
  <conditionalFormatting sqref="A32">
    <cfRule type="cellIs" dxfId="102" priority="188" operator="equal">
      <formula>0</formula>
    </cfRule>
  </conditionalFormatting>
  <conditionalFormatting sqref="B32">
    <cfRule type="cellIs" dxfId="101" priority="187" operator="equal">
      <formula>0</formula>
    </cfRule>
  </conditionalFormatting>
  <conditionalFormatting sqref="A43:B43">
    <cfRule type="cellIs" dxfId="100" priority="186" operator="equal">
      <formula>0</formula>
    </cfRule>
  </conditionalFormatting>
  <conditionalFormatting sqref="A116:B116">
    <cfRule type="cellIs" dxfId="99" priority="185" operator="equal">
      <formula>0</formula>
    </cfRule>
  </conditionalFormatting>
  <conditionalFormatting sqref="E6">
    <cfRule type="cellIs" dxfId="98" priority="184" operator="equal">
      <formula>0</formula>
    </cfRule>
  </conditionalFormatting>
  <conditionalFormatting sqref="A20">
    <cfRule type="cellIs" dxfId="97" priority="182" operator="equal">
      <formula>0</formula>
    </cfRule>
  </conditionalFormatting>
  <conditionalFormatting sqref="B20">
    <cfRule type="cellIs" dxfId="96" priority="181" operator="equal">
      <formula>0</formula>
    </cfRule>
  </conditionalFormatting>
  <conditionalFormatting sqref="H7:H16 K7:K16 N7:N16 Q7:Q16 T7:T16 Z7:Z16 AC7:AC16 AF7:AF16 AI7:AI16 AL7:AL16 AO7:AO16 AO99:AO124 AL99:AL124 AI99:AI124 AF99:AF124 AC99:AC124 Z99:Z124 T99:T124 Q99:Q124 N99:N124 K99:K124 H99:H322 AO18:AO84 AL18:AL84 AI18:AI84 AF18:AF84 AC18:AC84 Z18:Z84 T18:T84 Q18:Q84 N18:N84 K18:K84 H18:H84 H86:H97 K86:K97 N86:N97 Q86:Q97 T86:T97 Z86:Z97 AC86:AC97 AF86:AF97 AI86:AI97 AL86:AL97 AO86:AO97">
    <cfRule type="cellIs" dxfId="95" priority="178" operator="notEqual">
      <formula>#REF!</formula>
    </cfRule>
  </conditionalFormatting>
  <conditionalFormatting sqref="Q5">
    <cfRule type="cellIs" dxfId="94" priority="149" operator="equal">
      <formula>0</formula>
    </cfRule>
  </conditionalFormatting>
  <conditionalFormatting sqref="I6:J6">
    <cfRule type="cellIs" dxfId="93" priority="176" operator="equal">
      <formula>0</formula>
    </cfRule>
  </conditionalFormatting>
  <conditionalFormatting sqref="H5">
    <cfRule type="cellIs" dxfId="92" priority="175" operator="equal">
      <formula>0</formula>
    </cfRule>
  </conditionalFormatting>
  <conditionalFormatting sqref="C92:C97">
    <cfRule type="cellIs" dxfId="91" priority="174" operator="equal">
      <formula>0</formula>
    </cfRule>
  </conditionalFormatting>
  <conditionalFormatting sqref="K125:K322">
    <cfRule type="cellIs" dxfId="90" priority="169" operator="notEqual">
      <formula>#REF!</formula>
    </cfRule>
  </conditionalFormatting>
  <conditionalFormatting sqref="L6:M6">
    <cfRule type="cellIs" dxfId="89" priority="167" operator="equal">
      <formula>0</formula>
    </cfRule>
  </conditionalFormatting>
  <conditionalFormatting sqref="K5">
    <cfRule type="cellIs" dxfId="88" priority="166" operator="equal">
      <formula>0</formula>
    </cfRule>
  </conditionalFormatting>
  <conditionalFormatting sqref="N125:N322">
    <cfRule type="cellIs" dxfId="87" priority="161" operator="notEqual">
      <formula>#REF!</formula>
    </cfRule>
  </conditionalFormatting>
  <conditionalFormatting sqref="AA6:AB6">
    <cfRule type="cellIs" dxfId="86" priority="126" operator="equal">
      <formula>0</formula>
    </cfRule>
  </conditionalFormatting>
  <conditionalFormatting sqref="Z5">
    <cfRule type="cellIs" dxfId="85" priority="125" operator="equal">
      <formula>0</formula>
    </cfRule>
  </conditionalFormatting>
  <conditionalFormatting sqref="B60">
    <cfRule type="cellIs" dxfId="84" priority="122" operator="equal">
      <formula>0</formula>
    </cfRule>
  </conditionalFormatting>
  <conditionalFormatting sqref="R6:S6">
    <cfRule type="cellIs" dxfId="83" priority="150" operator="equal">
      <formula>0</formula>
    </cfRule>
  </conditionalFormatting>
  <conditionalFormatting sqref="Q125:Q322">
    <cfRule type="cellIs" dxfId="82" priority="152" operator="notEqual">
      <formula>#REF!</formula>
    </cfRule>
  </conditionalFormatting>
  <conditionalFormatting sqref="U6:V6">
    <cfRule type="cellIs" dxfId="81" priority="142" operator="equal">
      <formula>0</formula>
    </cfRule>
  </conditionalFormatting>
  <conditionalFormatting sqref="T5">
    <cfRule type="cellIs" dxfId="80" priority="141" operator="equal">
      <formula>0</formula>
    </cfRule>
  </conditionalFormatting>
  <conditionalFormatting sqref="T125:T322">
    <cfRule type="cellIs" dxfId="79" priority="144" operator="notEqual">
      <formula>#REF!</formula>
    </cfRule>
  </conditionalFormatting>
  <conditionalFormatting sqref="X6:Y6">
    <cfRule type="cellIs" dxfId="78" priority="134" operator="equal">
      <formula>0</formula>
    </cfRule>
  </conditionalFormatting>
  <conditionalFormatting sqref="W5">
    <cfRule type="cellIs" dxfId="77" priority="133" operator="equal">
      <formula>0</formula>
    </cfRule>
  </conditionalFormatting>
  <conditionalFormatting sqref="W125:W322">
    <cfRule type="cellIs" dxfId="76" priority="136" operator="notEqual">
      <formula>#REF!</formula>
    </cfRule>
  </conditionalFormatting>
  <conditionalFormatting sqref="W6">
    <cfRule type="cellIs" dxfId="75" priority="98" operator="equal">
      <formula>0</formula>
    </cfRule>
  </conditionalFormatting>
  <conditionalFormatting sqref="Z125:Z322">
    <cfRule type="cellIs" dxfId="74" priority="128" operator="notEqual">
      <formula>#REF!</formula>
    </cfRule>
  </conditionalFormatting>
  <conditionalFormatting sqref="Z6">
    <cfRule type="cellIs" dxfId="73" priority="94" operator="equal">
      <formula>0</formula>
    </cfRule>
  </conditionalFormatting>
  <conditionalFormatting sqref="H7:H16 K7:K16 N7:N16 Q7:Q16 T7:T16 W7:W16 Z7:Z16 AC7:AC16 AF7:AF16 AI7:AI16 AL7:AL16 AO7:AO16 AO99:AO124 AL99:AL124 AI99:AI124 AF99:AF124 AC99:AC124 Z99:Z124 W99:W124 T99:T124 Q99:Q124 N99:N124 K99:K124 H99:H124 AO18:AO84 AL18:AL84 AI18:AI84 AF18:AF84 AC18:AC84 Z18:Z84 W18:W84 T18:T84 Q18:Q84 N18:N84 K18:K84 H18:H84 H86:H97 K86:K97 N86:N97 Q86:Q97 T86:T97 W86:W97 Z86:Z97 AC86:AC97 AF86:AF97 AI86:AI97 AL86:AL97 AO86:AO97">
    <cfRule type="cellIs" dxfId="72" priority="120" operator="notEqual">
      <formula>#REF!</formula>
    </cfRule>
    <cfRule type="cellIs" dxfId="71" priority="121" operator="equal">
      <formula>0</formula>
    </cfRule>
  </conditionalFormatting>
  <conditionalFormatting sqref="H6">
    <cfRule type="cellIs" dxfId="70" priority="118" operator="equal">
      <formula>0</formula>
    </cfRule>
  </conditionalFormatting>
  <conditionalFormatting sqref="K6">
    <cfRule type="cellIs" dxfId="69" priority="114" operator="equal">
      <formula>0</formula>
    </cfRule>
  </conditionalFormatting>
  <conditionalFormatting sqref="N6">
    <cfRule type="cellIs" dxfId="68" priority="110" operator="equal">
      <formula>0</formula>
    </cfRule>
  </conditionalFormatting>
  <conditionalFormatting sqref="Q6">
    <cfRule type="cellIs" dxfId="67" priority="106" operator="equal">
      <formula>0</formula>
    </cfRule>
  </conditionalFormatting>
  <conditionalFormatting sqref="T6">
    <cfRule type="cellIs" dxfId="66" priority="102" operator="equal">
      <formula>0</formula>
    </cfRule>
  </conditionalFormatting>
  <conditionalFormatting sqref="AD6:AE6">
    <cfRule type="cellIs" dxfId="65" priority="92" operator="equal">
      <formula>0</formula>
    </cfRule>
  </conditionalFormatting>
  <conditionalFormatting sqref="AC5">
    <cfRule type="cellIs" dxfId="64" priority="91" operator="equal">
      <formula>0</formula>
    </cfRule>
  </conditionalFormatting>
  <conditionalFormatting sqref="AC125:AC322">
    <cfRule type="cellIs" dxfId="63" priority="93" operator="notEqual">
      <formula>#REF!</formula>
    </cfRule>
  </conditionalFormatting>
  <conditionalFormatting sqref="AC6">
    <cfRule type="cellIs" dxfId="62" priority="85" operator="equal">
      <formula>0</formula>
    </cfRule>
  </conditionalFormatting>
  <conditionalFormatting sqref="AG6:AH6">
    <cfRule type="cellIs" dxfId="61" priority="83" operator="equal">
      <formula>0</formula>
    </cfRule>
  </conditionalFormatting>
  <conditionalFormatting sqref="AF5">
    <cfRule type="cellIs" dxfId="60" priority="82" operator="equal">
      <formula>0</formula>
    </cfRule>
  </conditionalFormatting>
  <conditionalFormatting sqref="AF125:AF322">
    <cfRule type="cellIs" dxfId="59" priority="84" operator="notEqual">
      <formula>#REF!</formula>
    </cfRule>
  </conditionalFormatting>
  <conditionalFormatting sqref="AF6">
    <cfRule type="cellIs" dxfId="58" priority="76" operator="equal">
      <formula>0</formula>
    </cfRule>
  </conditionalFormatting>
  <conditionalFormatting sqref="A127">
    <cfRule type="cellIs" dxfId="57" priority="75" operator="equal">
      <formula>0</formula>
    </cfRule>
  </conditionalFormatting>
  <conditionalFormatting sqref="A128">
    <cfRule type="cellIs" dxfId="56" priority="74" operator="equal">
      <formula>0</formula>
    </cfRule>
  </conditionalFormatting>
  <conditionalFormatting sqref="F128">
    <cfRule type="cellIs" dxfId="55" priority="73" operator="notEqual">
      <formula>#REF!</formula>
    </cfRule>
  </conditionalFormatting>
  <conditionalFormatting sqref="A129">
    <cfRule type="cellIs" dxfId="54" priority="72" operator="equal">
      <formula>0</formula>
    </cfRule>
  </conditionalFormatting>
  <conditionalFormatting sqref="AJ6:AK6">
    <cfRule type="cellIs" dxfId="53" priority="70" operator="equal">
      <formula>0</formula>
    </cfRule>
  </conditionalFormatting>
  <conditionalFormatting sqref="AI5">
    <cfRule type="cellIs" dxfId="52" priority="69" operator="equal">
      <formula>0</formula>
    </cfRule>
  </conditionalFormatting>
  <conditionalFormatting sqref="AI125:AI322">
    <cfRule type="cellIs" dxfId="51" priority="71" operator="notEqual">
      <formula>#REF!</formula>
    </cfRule>
  </conditionalFormatting>
  <conditionalFormatting sqref="AI6">
    <cfRule type="cellIs" dxfId="50" priority="63" operator="equal">
      <formula>0</formula>
    </cfRule>
  </conditionalFormatting>
  <conditionalFormatting sqref="AM6:AN6">
    <cfRule type="cellIs" dxfId="49" priority="61" operator="equal">
      <formula>0</formula>
    </cfRule>
  </conditionalFormatting>
  <conditionalFormatting sqref="AL5">
    <cfRule type="cellIs" dxfId="48" priority="60" operator="equal">
      <formula>0</formula>
    </cfRule>
  </conditionalFormatting>
  <conditionalFormatting sqref="AL125:AL322">
    <cfRule type="cellIs" dxfId="47" priority="62" operator="notEqual">
      <formula>#REF!</formula>
    </cfRule>
  </conditionalFormatting>
  <conditionalFormatting sqref="AL6">
    <cfRule type="cellIs" dxfId="46" priority="54" operator="equal">
      <formula>0</formula>
    </cfRule>
  </conditionalFormatting>
  <conditionalFormatting sqref="AP6:AQ6">
    <cfRule type="cellIs" dxfId="45" priority="52" operator="equal">
      <formula>0</formula>
    </cfRule>
  </conditionalFormatting>
  <conditionalFormatting sqref="AO5">
    <cfRule type="cellIs" dxfId="44" priority="51" operator="equal">
      <formula>0</formula>
    </cfRule>
  </conditionalFormatting>
  <conditionalFormatting sqref="AO125:AO322">
    <cfRule type="cellIs" dxfId="43" priority="53" operator="notEqual">
      <formula>#REF!</formula>
    </cfRule>
  </conditionalFormatting>
  <conditionalFormatting sqref="AO6">
    <cfRule type="cellIs" dxfId="42" priority="45" operator="equal">
      <formula>0</formula>
    </cfRule>
  </conditionalFormatting>
  <conditionalFormatting sqref="A131">
    <cfRule type="cellIs" dxfId="41" priority="44" operator="equal">
      <formula>0</formula>
    </cfRule>
  </conditionalFormatting>
  <conditionalFormatting sqref="A132">
    <cfRule type="cellIs" dxfId="40" priority="43" operator="equal">
      <formula>0</formula>
    </cfRule>
  </conditionalFormatting>
  <conditionalFormatting sqref="A133">
    <cfRule type="cellIs" dxfId="39" priority="42" operator="equal">
      <formula>0</formula>
    </cfRule>
  </conditionalFormatting>
  <conditionalFormatting sqref="A135">
    <cfRule type="cellIs" dxfId="38" priority="41" operator="equal">
      <formula>0</formula>
    </cfRule>
  </conditionalFormatting>
  <conditionalFormatting sqref="A136">
    <cfRule type="cellIs" dxfId="37" priority="40" operator="equal">
      <formula>0</formula>
    </cfRule>
  </conditionalFormatting>
  <conditionalFormatting sqref="A137">
    <cfRule type="cellIs" dxfId="36" priority="39" operator="equal">
      <formula>0</formula>
    </cfRule>
  </conditionalFormatting>
  <conditionalFormatting sqref="A139">
    <cfRule type="cellIs" dxfId="35" priority="38" operator="equal">
      <formula>0</formula>
    </cfRule>
  </conditionalFormatting>
  <conditionalFormatting sqref="A140">
    <cfRule type="cellIs" dxfId="34" priority="37" operator="equal">
      <formula>0</formula>
    </cfRule>
  </conditionalFormatting>
  <conditionalFormatting sqref="A141">
    <cfRule type="cellIs" dxfId="33" priority="36" operator="equal">
      <formula>0</formula>
    </cfRule>
  </conditionalFormatting>
  <conditionalFormatting sqref="W98">
    <cfRule type="cellIs" dxfId="32" priority="26" operator="notEqual">
      <formula>#REF!</formula>
    </cfRule>
  </conditionalFormatting>
  <conditionalFormatting sqref="O98:P98 F98:G98 I98:J98 L98:M98 U98:V98 AA98:AB98 R98:S98 X98:Y98 AD98:AE98 AG98:AH98 AJ98:AK98 AM98:AN98 AP98:AQ98">
    <cfRule type="cellIs" dxfId="31" priority="29" operator="equal">
      <formula>0</formula>
    </cfRule>
  </conditionalFormatting>
  <conditionalFormatting sqref="E98">
    <cfRule type="cellIs" dxfId="30" priority="33" operator="notEqual">
      <formula>#REF!</formula>
    </cfRule>
    <cfRule type="cellIs" dxfId="29" priority="34" operator="equal">
      <formula>0</formula>
    </cfRule>
  </conditionalFormatting>
  <conditionalFormatting sqref="E98">
    <cfRule type="cellIs" dxfId="28" priority="32" operator="notEqual">
      <formula>#REF!</formula>
    </cfRule>
  </conditionalFormatting>
  <conditionalFormatting sqref="H98 K98 N98 Q98 T98 Z98 AC98 AF98 AI98 AL98 AO98">
    <cfRule type="cellIs" dxfId="27" priority="31" operator="notEqual">
      <formula>#REF!</formula>
    </cfRule>
  </conditionalFormatting>
  <conditionalFormatting sqref="H98 K98 N98 Q98 T98 W98 Z98 AC98 AF98 AI98 AL98 AO98">
    <cfRule type="cellIs" dxfId="26" priority="27" operator="notEqual">
      <formula>#REF!</formula>
    </cfRule>
    <cfRule type="cellIs" dxfId="25" priority="28" operator="equal">
      <formula>0</formula>
    </cfRule>
  </conditionalFormatting>
  <conditionalFormatting sqref="B98">
    <cfRule type="cellIs" dxfId="24" priority="25" operator="equal">
      <formula>0</formula>
    </cfRule>
  </conditionalFormatting>
  <conditionalFormatting sqref="A98">
    <cfRule type="cellIs" dxfId="23" priority="24" operator="equal">
      <formula>0</formula>
    </cfRule>
  </conditionalFormatting>
  <conditionalFormatting sqref="D98">
    <cfRule type="cellIs" dxfId="22" priority="22" operator="equal">
      <formula>0</formula>
    </cfRule>
  </conditionalFormatting>
  <conditionalFormatting sqref="C98">
    <cfRule type="cellIs" dxfId="21" priority="23" operator="equal">
      <formula>0</formula>
    </cfRule>
  </conditionalFormatting>
  <conditionalFormatting sqref="W17">
    <cfRule type="cellIs" dxfId="20" priority="11" operator="notEqual">
      <formula>#REF!</formula>
    </cfRule>
  </conditionalFormatting>
  <conditionalFormatting sqref="D17 O17:P17 F17:G17 I17:J17 L17:M17 U17:V17 AA17:AB17 R17:S17 X17:Y17 AD17:AE17 AG17:AH17 AJ17:AK17 AM17:AN17 AP17:AQ17">
    <cfRule type="cellIs" dxfId="19" priority="14" operator="equal">
      <formula>0</formula>
    </cfRule>
  </conditionalFormatting>
  <conditionalFormatting sqref="C17">
    <cfRule type="cellIs" dxfId="18" priority="21" operator="equal">
      <formula>0</formula>
    </cfRule>
  </conditionalFormatting>
  <conditionalFormatting sqref="B17">
    <cfRule type="cellIs" dxfId="17" priority="20" operator="equal">
      <formula>0</formula>
    </cfRule>
  </conditionalFormatting>
  <conditionalFormatting sqref="A17">
    <cfRule type="cellIs" dxfId="16" priority="19" operator="equal">
      <formula>0</formula>
    </cfRule>
  </conditionalFormatting>
  <conditionalFormatting sqref="E17">
    <cfRule type="cellIs" dxfId="15" priority="17" operator="notEqual">
      <formula>#REF!</formula>
    </cfRule>
    <cfRule type="cellIs" dxfId="14" priority="18" operator="equal">
      <formula>0</formula>
    </cfRule>
  </conditionalFormatting>
  <conditionalFormatting sqref="E17">
    <cfRule type="cellIs" dxfId="13" priority="16" operator="notEqual">
      <formula>#REF!</formula>
    </cfRule>
  </conditionalFormatting>
  <conditionalFormatting sqref="H17 K17 N17 Q17 T17 Z17 AC17 AF17 AI17 AL17 AO17">
    <cfRule type="cellIs" dxfId="12" priority="15" operator="notEqual">
      <formula>#REF!</formula>
    </cfRule>
  </conditionalFormatting>
  <conditionalFormatting sqref="H17 K17 N17 Q17 T17 W17 Z17 AC17 AF17 AI17 AL17 AO17">
    <cfRule type="cellIs" dxfId="11" priority="12" operator="notEqual">
      <formula>#REF!</formula>
    </cfRule>
    <cfRule type="cellIs" dxfId="10" priority="13" operator="equal">
      <formula>0</formula>
    </cfRule>
  </conditionalFormatting>
  <conditionalFormatting sqref="W85">
    <cfRule type="cellIs" dxfId="9" priority="1" operator="notEqual">
      <formula>#REF!</formula>
    </cfRule>
  </conditionalFormatting>
  <conditionalFormatting sqref="AP85:AQ85 AM85:AN85 AJ85:AK85 AG85:AH85 AD85:AE85 X85:Y85 R85:S85 AA85:AB85 U85:V85 L85:M85 I85:J85 F85:G85 O85:P85 D85">
    <cfRule type="cellIs" dxfId="8" priority="4" operator="equal">
      <formula>0</formula>
    </cfRule>
  </conditionalFormatting>
  <conditionalFormatting sqref="A85 C85">
    <cfRule type="cellIs" dxfId="7" priority="10" operator="equal">
      <formula>0</formula>
    </cfRule>
  </conditionalFormatting>
  <conditionalFormatting sqref="E85">
    <cfRule type="cellIs" dxfId="6" priority="8" operator="notEqual">
      <formula>#REF!</formula>
    </cfRule>
    <cfRule type="cellIs" dxfId="5" priority="9" operator="equal">
      <formula>0</formula>
    </cfRule>
  </conditionalFormatting>
  <conditionalFormatting sqref="E85">
    <cfRule type="cellIs" dxfId="4" priority="7" operator="notEqual">
      <formula>#REF!</formula>
    </cfRule>
  </conditionalFormatting>
  <conditionalFormatting sqref="B85">
    <cfRule type="cellIs" dxfId="3" priority="6" operator="equal">
      <formula>0</formula>
    </cfRule>
  </conditionalFormatting>
  <conditionalFormatting sqref="AO85 AL85 AI85 AF85 AC85 Z85 T85 Q85 N85 K85 H85">
    <cfRule type="cellIs" dxfId="2" priority="5" operator="notEqual">
      <formula>#REF!</formula>
    </cfRule>
  </conditionalFormatting>
  <conditionalFormatting sqref="AO85 AL85 AI85 AF85 AC85 Z85 W85 T85 Q85 N85 K85 H85">
    <cfRule type="cellIs" dxfId="1" priority="2" operator="notEqual">
      <formula>#REF!</formula>
    </cfRule>
    <cfRule type="cellIs" dxfId="0" priority="3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файл остатки</vt:lpstr>
      <vt:lpstr>планирование суточное</vt:lpstr>
      <vt:lpstr>ПЕЧАТЬ ЗАДАНИЙ</vt:lpstr>
      <vt:lpstr>планирование по цехам</vt:lpstr>
      <vt:lpstr>недельное планирование</vt:lpstr>
      <vt:lpstr>Жиробаланс</vt:lpstr>
      <vt:lpstr>'планирование суточное'!Область_печати</vt:lpstr>
    </vt:vector>
  </TitlesOfParts>
  <Company>ОАО "Восточный"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Bond</dc:creator>
  <cp:lastModifiedBy>Семеров Артем</cp:lastModifiedBy>
  <cp:lastPrinted>2020-09-30T05:40:29Z</cp:lastPrinted>
  <dcterms:created xsi:type="dcterms:W3CDTF">2012-01-17T06:50:06Z</dcterms:created>
  <dcterms:modified xsi:type="dcterms:W3CDTF">2020-09-30T10:35:50Z</dcterms:modified>
</cp:coreProperties>
</file>